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Records4.xml" ContentType="application/vnd.openxmlformats-officedocument.spreadsheetml.pivotCacheRecord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4.xml" ContentType="application/vnd.openxmlformats-officedocument.spreadsheetml.externalLink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xl/pivotCache/pivotCacheDefinition1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externalLinks/externalLink13.xml" ContentType="application/vnd.openxmlformats-officedocument.spreadsheetml.externalLink+xml"/>
  <Override PartName="/xl/comments3.xml" ContentType="application/vnd.openxmlformats-officedocument.spreadsheetml.comments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5.xml" ContentType="application/vnd.openxmlformats-officedocument.spreadsheetml.externalLink+xml"/>
  <Override PartName="/xl/tables/table1.xml" ContentType="application/vnd.openxmlformats-officedocument.spreadsheetml.table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2.xml" ContentType="application/vnd.openxmlformats-officedocument.spreadsheetml.externalLink+xml"/>
  <Override PartName="/xl/comments4.xml" ContentType="application/vnd.openxmlformats-officedocument.spreadsheetml.comments+xml"/>
  <Override PartName="/xl/externalLinks/externalLink11.xml" ContentType="application/vnd.openxmlformats-officedocument.spreadsheetml.externalLink+xml"/>
  <Override PartName="/xl/externalLinks/externalLink10.xml" ContentType="application/vnd.openxmlformats-officedocument.spreadsheetml.externalLink+xml"/>
  <Override PartName="/xl/pivotCache/pivotCacheDefinition4.xml" ContentType="application/vnd.openxmlformats-officedocument.spreadsheetml.pivotCacheDefinitio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70" yWindow="90" windowWidth="20610" windowHeight="8130"/>
  </bookViews>
  <sheets>
    <sheet name="All" sheetId="3" r:id="rId1"/>
    <sheet name="Bulb Type Conversion" sheetId="8" r:id="rId2"/>
    <sheet name="DW Mapping" sheetId="10" r:id="rId3"/>
    <sheet name="Baseline Shift DI" sheetId="20" state="hidden" r:id="rId4"/>
    <sheet name="Baseline Shift" sheetId="12" state="hidden" r:id="rId5"/>
    <sheet name="O&amp;M Table" sheetId="15" state="hidden" r:id="rId6"/>
    <sheet name="RES LED O&amp;M" sheetId="13" state="hidden" r:id="rId7"/>
    <sheet name="C&amp;I LED O&amp;M" sheetId="14" state="hidden" r:id="rId8"/>
    <sheet name="Baseline creation document" sheetId="9" state="hidden" r:id="rId9"/>
    <sheet name="High W Decorative" sheetId="16" state="hidden" r:id="rId10"/>
    <sheet name="High W Directional" sheetId="17" state="hidden" r:id="rId11"/>
    <sheet name="CEE Requirements" sheetId="18" state="hidden" r:id="rId12"/>
    <sheet name="CEE Replacement Lamps" sheetId="19" state="hidden" r:id="rId13"/>
    <sheet name="RLS Pricing" sheetId="11" state="hidden" r:id="rId14"/>
    <sheet name="QPL LEDS" sheetId="6" state="hidden" r:id="rId15"/>
    <sheet name="Sheet1" sheetId="2" state="hidden" r:id="rId16"/>
    <sheet name="RAW_TRM_queryforKate" sheetId="1" state="hidden" r:id="rId17"/>
    <sheet name="Sheet2" sheetId="4" state="hidden" r:id="rId18"/>
    <sheet name="ReadMe" sheetId="7" state="hidden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_FilterDatabase" localSheetId="0" hidden="1">All!$A$1:$AL$197</definedName>
    <definedName name="_xlnm._FilterDatabase" localSheetId="12" hidden="1">'CEE Replacement Lamps'!$A$9:$AB$2526</definedName>
    <definedName name="_xlnm._FilterDatabase" localSheetId="14" hidden="1">'QPL LEDS'!$A$1:$AI$2863</definedName>
    <definedName name="_xlnm._FilterDatabase" localSheetId="16" hidden="1">RAW_TRM_queryforKate!$A$1:$G$579</definedName>
    <definedName name="Addition">[1]Sheet2!$A$1:$A$3</definedName>
    <definedName name="Configuration">'[2]Submission Form'!$D$66:$D$69</definedName>
    <definedName name="deer" localSheetId="2">[3]Sheet1!$A$1:$B$36</definedName>
    <definedName name="deer">[3]Sheet1!$A$1:$B$36</definedName>
    <definedName name="deer1">[4]DEER!$L$3:$M$25</definedName>
    <definedName name="Defrost">'[2]Submission Form'!$E$67:$E$69</definedName>
    <definedName name="GGG" localSheetId="2">'[5]Product Category Translations'!$A$4:$C$39</definedName>
    <definedName name="GGG">'[5]Product Category Translations'!$A$4:$C$39</definedName>
    <definedName name="Greater10W" localSheetId="2">[6]All!$AT$5</definedName>
    <definedName name="Greater10W">All!$AL$5</definedName>
    <definedName name="Greater15W" localSheetId="2">[6]All!$AT$3</definedName>
    <definedName name="Greater15W">All!$AL$3</definedName>
    <definedName name="Greater20W">All!$AL$7</definedName>
    <definedName name="Less10W" localSheetId="2">[6]All!$AT$4</definedName>
    <definedName name="Less10W">All!$AL$4</definedName>
    <definedName name="Less15W" localSheetId="2">[6]All!$AT$2</definedName>
    <definedName name="Less15W">All!$AL$2</definedName>
    <definedName name="Less20W">All!$AL$6</definedName>
    <definedName name="Location">'[7]Submission Form'!$A$32:$A$34</definedName>
    <definedName name="n" localSheetId="3">#REF!</definedName>
    <definedName name="n" localSheetId="2">#REF!</definedName>
    <definedName name="n">#REF!</definedName>
    <definedName name="_xlnm.Print_Area" localSheetId="12">'CEE Replacement Lamps'!$A$1:$I$8</definedName>
    <definedName name="_xlnm.Print_Titles" localSheetId="3">'CEE Replacement Lamps'!#REF!</definedName>
    <definedName name="_xlnm.Print_Titles" localSheetId="12">'CEE Replacement Lamps'!#REF!</definedName>
    <definedName name="_xlnm.Print_Titles">'CEE Replacement Lamps'!#REF!</definedName>
    <definedName name="Print_Titles2">'[8]CEE Residential Refrigerators'!$A$28:$J$28</definedName>
    <definedName name="Product_Categories" localSheetId="2">'[9]Product Category Translations'!$A$4:$C$39</definedName>
    <definedName name="Product_Categories">'[9]Product Category Translations'!$A$4:$C$39</definedName>
    <definedName name="progyear">'[10]Avoided Costs'!$F$11</definedName>
    <definedName name="RDR" localSheetId="6">'RES LED O&amp;M'!$B$6</definedName>
    <definedName name="RDR">'[11]C&amp;I DI'!$B$10</definedName>
    <definedName name="y">'[12]Submission Form'!$A$60:$A$61</definedName>
    <definedName name="YesNo">'[7]Submission Form'!$A$20:$A$21</definedName>
  </definedNames>
  <calcPr calcId="145621"/>
  <pivotCaches>
    <pivotCache cacheId="4" r:id="rId34"/>
    <pivotCache cacheId="5" r:id="rId35"/>
    <pivotCache cacheId="6" r:id="rId36"/>
    <pivotCache cacheId="7" r:id="rId37"/>
  </pivotCaches>
</workbook>
</file>

<file path=xl/calcChain.xml><?xml version="1.0" encoding="utf-8"?>
<calcChain xmlns="http://schemas.openxmlformats.org/spreadsheetml/2006/main">
  <c r="AF12" i="3" l="1"/>
  <c r="AF11" i="3"/>
  <c r="C16" i="13" l="1"/>
  <c r="I16" i="12" l="1"/>
  <c r="M15" i="20" l="1"/>
  <c r="M14" i="20"/>
  <c r="L8" i="20"/>
  <c r="L7" i="20"/>
  <c r="N4" i="13" l="1"/>
  <c r="AJ5" i="3"/>
  <c r="AJ6" i="3"/>
  <c r="AJ7" i="3"/>
  <c r="AJ8" i="3"/>
  <c r="AJ9" i="3"/>
  <c r="AJ10" i="3"/>
  <c r="AJ11" i="3"/>
  <c r="AJ12" i="3"/>
  <c r="AJ4" i="3"/>
  <c r="I15" i="20" l="1"/>
  <c r="I14" i="20"/>
  <c r="I13" i="20"/>
  <c r="I12" i="20"/>
  <c r="I11" i="20"/>
  <c r="I10" i="20"/>
  <c r="I9" i="20"/>
  <c r="I8" i="20"/>
  <c r="I7" i="20"/>
  <c r="L15" i="20"/>
  <c r="L14" i="20"/>
  <c r="K15" i="20"/>
  <c r="K14" i="20"/>
  <c r="K8" i="20"/>
  <c r="K7" i="20"/>
  <c r="H15" i="20"/>
  <c r="H14" i="20"/>
  <c r="H13" i="20"/>
  <c r="H12" i="20"/>
  <c r="H11" i="20"/>
  <c r="H10" i="20"/>
  <c r="H9" i="20"/>
  <c r="H8" i="20"/>
  <c r="H7" i="20"/>
  <c r="G7" i="20"/>
  <c r="F15" i="20"/>
  <c r="J15" i="20" s="1"/>
  <c r="E15" i="20"/>
  <c r="F14" i="20"/>
  <c r="J14" i="20" s="1"/>
  <c r="E14" i="20"/>
  <c r="D15" i="20"/>
  <c r="D14" i="20"/>
  <c r="G15" i="20"/>
  <c r="D78" i="20"/>
  <c r="E78" i="20" s="1"/>
  <c r="F78" i="20" s="1"/>
  <c r="G78" i="20" s="1"/>
  <c r="H78" i="20" s="1"/>
  <c r="I78" i="20" s="1"/>
  <c r="J78" i="20" s="1"/>
  <c r="K78" i="20" s="1"/>
  <c r="D63" i="20"/>
  <c r="E63" i="20" s="1"/>
  <c r="F63" i="20" s="1"/>
  <c r="G63" i="20" s="1"/>
  <c r="H63" i="20" s="1"/>
  <c r="I63" i="20" s="1"/>
  <c r="J63" i="20" s="1"/>
  <c r="K63" i="20" s="1"/>
  <c r="D48" i="20"/>
  <c r="E48" i="20" s="1"/>
  <c r="F48" i="20" s="1"/>
  <c r="G48" i="20" s="1"/>
  <c r="H48" i="20" s="1"/>
  <c r="I48" i="20" s="1"/>
  <c r="J48" i="20" s="1"/>
  <c r="K48" i="20" s="1"/>
  <c r="L48" i="20" s="1"/>
  <c r="M48" i="20" s="1"/>
  <c r="N48" i="20" s="1"/>
  <c r="P48" i="20" s="1"/>
  <c r="Q48" i="20" s="1"/>
  <c r="R48" i="20" s="1"/>
  <c r="S48" i="20" s="1"/>
  <c r="T48" i="20" s="1"/>
  <c r="U48" i="20" s="1"/>
  <c r="V48" i="20" s="1"/>
  <c r="W48" i="20" s="1"/>
  <c r="X48" i="20" s="1"/>
  <c r="Y48" i="20" s="1"/>
  <c r="D34" i="20"/>
  <c r="E34" i="20" s="1"/>
  <c r="F34" i="20" s="1"/>
  <c r="G34" i="20" s="1"/>
  <c r="H34" i="20" s="1"/>
  <c r="I34" i="20" s="1"/>
  <c r="J34" i="20" s="1"/>
  <c r="K34" i="20" s="1"/>
  <c r="L34" i="20" s="1"/>
  <c r="M34" i="20" s="1"/>
  <c r="N34" i="20" s="1"/>
  <c r="P34" i="20" s="1"/>
  <c r="Q34" i="20" s="1"/>
  <c r="R34" i="20" s="1"/>
  <c r="S34" i="20" s="1"/>
  <c r="T34" i="20" s="1"/>
  <c r="U34" i="20" s="1"/>
  <c r="V34" i="20" s="1"/>
  <c r="W34" i="20" s="1"/>
  <c r="X34" i="20" s="1"/>
  <c r="Y34" i="20" s="1"/>
  <c r="E13" i="20"/>
  <c r="D13" i="20"/>
  <c r="E11" i="20"/>
  <c r="D11" i="20"/>
  <c r="E10" i="20"/>
  <c r="D10" i="20"/>
  <c r="E9" i="20"/>
  <c r="D9" i="20"/>
  <c r="G14" i="20" l="1"/>
  <c r="G13" i="20"/>
  <c r="L13" i="20" s="1"/>
  <c r="G9" i="20"/>
  <c r="G11" i="20"/>
  <c r="K13" i="20"/>
  <c r="L9" i="20"/>
  <c r="K9" i="20"/>
  <c r="G10" i="20"/>
  <c r="J13" i="20" l="1"/>
  <c r="J11" i="20"/>
  <c r="J9" i="20"/>
  <c r="J10" i="20"/>
  <c r="AH6" i="3"/>
  <c r="AH5" i="3"/>
  <c r="Z4" i="3"/>
  <c r="Z5" i="3"/>
  <c r="L11" i="20" l="1"/>
  <c r="K11" i="20"/>
  <c r="L10" i="20"/>
  <c r="K10" i="20"/>
  <c r="H19" i="3"/>
  <c r="H22" i="3"/>
  <c r="H26" i="3"/>
  <c r="H32" i="3"/>
  <c r="H50" i="3"/>
  <c r="H88" i="3"/>
  <c r="H107" i="3"/>
  <c r="H111" i="3"/>
  <c r="H112" i="3"/>
  <c r="H113" i="3"/>
  <c r="H114" i="3"/>
  <c r="H126" i="3"/>
  <c r="H132" i="3"/>
  <c r="H142" i="3"/>
  <c r="H144" i="3"/>
  <c r="H149" i="3"/>
  <c r="H150" i="3"/>
  <c r="H151" i="3"/>
  <c r="H152" i="3"/>
  <c r="H153" i="3"/>
  <c r="H154" i="3"/>
  <c r="H158" i="3"/>
  <c r="H159" i="3"/>
  <c r="H161" i="3"/>
  <c r="H163" i="3"/>
  <c r="H164" i="3"/>
  <c r="H165" i="3"/>
  <c r="H169" i="3"/>
  <c r="H182" i="3"/>
  <c r="H184" i="3"/>
  <c r="H186" i="3"/>
  <c r="H187" i="3"/>
  <c r="H188" i="3"/>
  <c r="H191" i="3"/>
  <c r="H192" i="3"/>
  <c r="H195" i="3"/>
  <c r="B13" i="17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K19" i="3"/>
  <c r="K22" i="3"/>
  <c r="K26" i="3"/>
  <c r="K32" i="3"/>
  <c r="K50" i="3"/>
  <c r="K88" i="3"/>
  <c r="K107" i="3"/>
  <c r="K111" i="3"/>
  <c r="K112" i="3"/>
  <c r="K113" i="3"/>
  <c r="K114" i="3"/>
  <c r="K126" i="3"/>
  <c r="K132" i="3"/>
  <c r="K142" i="3"/>
  <c r="K144" i="3"/>
  <c r="K149" i="3"/>
  <c r="K150" i="3"/>
  <c r="K151" i="3"/>
  <c r="K152" i="3"/>
  <c r="K153" i="3"/>
  <c r="K154" i="3"/>
  <c r="K158" i="3"/>
  <c r="K159" i="3"/>
  <c r="K161" i="3"/>
  <c r="K163" i="3"/>
  <c r="K164" i="3"/>
  <c r="K165" i="3"/>
  <c r="K169" i="3"/>
  <c r="K182" i="3"/>
  <c r="K184" i="3"/>
  <c r="K186" i="3"/>
  <c r="K187" i="3"/>
  <c r="K188" i="3"/>
  <c r="K192" i="3"/>
  <c r="K195" i="3"/>
  <c r="AI5" i="3"/>
  <c r="AI6" i="3"/>
  <c r="AG9" i="3"/>
  <c r="B15" i="17"/>
  <c r="AE9" i="3"/>
  <c r="AA9" i="3"/>
  <c r="Z9" i="3"/>
  <c r="D13" i="12" s="1"/>
  <c r="D20" i="12" s="1"/>
  <c r="B12" i="17"/>
  <c r="B14" i="17"/>
  <c r="E2" i="17"/>
  <c r="E3" i="17"/>
  <c r="E4" i="17"/>
  <c r="E5" i="17"/>
  <c r="E6" i="17"/>
  <c r="E7" i="17"/>
  <c r="E8" i="17"/>
  <c r="AF5" i="3"/>
  <c r="AF6" i="3"/>
  <c r="AA5" i="3"/>
  <c r="AB5" i="3" s="1"/>
  <c r="AA6" i="3"/>
  <c r="E11" i="12" s="1"/>
  <c r="Z6" i="3"/>
  <c r="D11" i="12" s="1"/>
  <c r="D18" i="12" s="1"/>
  <c r="D10" i="12"/>
  <c r="D17" i="12" s="1"/>
  <c r="E41" i="16"/>
  <c r="F41" i="16"/>
  <c r="G41" i="16"/>
  <c r="E40" i="16"/>
  <c r="F40" i="16"/>
  <c r="G40" i="16"/>
  <c r="E39" i="16"/>
  <c r="F39" i="16"/>
  <c r="G39" i="16"/>
  <c r="E38" i="16"/>
  <c r="F38" i="16"/>
  <c r="G38" i="16"/>
  <c r="J37" i="16"/>
  <c r="K37" i="16"/>
  <c r="L37" i="16"/>
  <c r="E37" i="16"/>
  <c r="F37" i="16"/>
  <c r="G37" i="16"/>
  <c r="J36" i="16"/>
  <c r="E36" i="16"/>
  <c r="F36" i="16"/>
  <c r="K36" i="16"/>
  <c r="L36" i="16"/>
  <c r="G36" i="16"/>
  <c r="A24" i="16"/>
  <c r="A23" i="16"/>
  <c r="J22" i="16"/>
  <c r="F20" i="16"/>
  <c r="K22" i="16"/>
  <c r="L22" i="16"/>
  <c r="A22" i="16"/>
  <c r="J21" i="16"/>
  <c r="L21" i="16"/>
  <c r="A21" i="16"/>
  <c r="J20" i="16"/>
  <c r="F16" i="16"/>
  <c r="F17" i="16"/>
  <c r="F18" i="16"/>
  <c r="K20" i="16"/>
  <c r="L20" i="16"/>
  <c r="G20" i="16"/>
  <c r="A20" i="16"/>
  <c r="F19" i="16"/>
  <c r="G19" i="16"/>
  <c r="G18" i="16"/>
  <c r="G17" i="16"/>
  <c r="G16" i="16"/>
  <c r="O8" i="16"/>
  <c r="O9" i="16"/>
  <c r="O12" i="16"/>
  <c r="O4" i="16"/>
  <c r="O5" i="16"/>
  <c r="O6" i="16"/>
  <c r="O7" i="16"/>
  <c r="O11" i="16"/>
  <c r="J10" i="16"/>
  <c r="F8" i="16"/>
  <c r="F9" i="16"/>
  <c r="K10" i="16"/>
  <c r="L10" i="16"/>
  <c r="J9" i="16"/>
  <c r="F4" i="16"/>
  <c r="F5" i="16"/>
  <c r="F6" i="16"/>
  <c r="F7" i="16"/>
  <c r="K9" i="16"/>
  <c r="L9" i="16"/>
  <c r="G9" i="16"/>
  <c r="G8" i="16"/>
  <c r="G7" i="16"/>
  <c r="G6" i="16"/>
  <c r="G5" i="16"/>
  <c r="G4" i="16"/>
  <c r="V8" i="9"/>
  <c r="E13" i="12"/>
  <c r="E20" i="12" s="1"/>
  <c r="E10" i="12"/>
  <c r="E17" i="12" s="1"/>
  <c r="AB6" i="3"/>
  <c r="J7" i="14"/>
  <c r="I7" i="14"/>
  <c r="H7" i="14"/>
  <c r="I24" i="14"/>
  <c r="J24" i="14"/>
  <c r="H24" i="14"/>
  <c r="J100" i="14"/>
  <c r="K100" i="14"/>
  <c r="J99" i="14"/>
  <c r="K99" i="14"/>
  <c r="F99" i="14"/>
  <c r="E99" i="14"/>
  <c r="K98" i="14"/>
  <c r="J98" i="14"/>
  <c r="H86" i="14"/>
  <c r="E86" i="14"/>
  <c r="D86" i="14"/>
  <c r="J83" i="14"/>
  <c r="K83" i="14"/>
  <c r="J82" i="14"/>
  <c r="K82" i="14"/>
  <c r="G86" i="14"/>
  <c r="F82" i="14"/>
  <c r="F86" i="14"/>
  <c r="J81" i="14"/>
  <c r="J86" i="14"/>
  <c r="I81" i="14"/>
  <c r="I86" i="14"/>
  <c r="E80" i="14"/>
  <c r="F80" i="14"/>
  <c r="G80" i="14"/>
  <c r="H80" i="14"/>
  <c r="I80" i="14"/>
  <c r="J80" i="14"/>
  <c r="K80" i="14"/>
  <c r="D80" i="14"/>
  <c r="D97" i="14"/>
  <c r="E97" i="14"/>
  <c r="F97" i="14"/>
  <c r="G97" i="14"/>
  <c r="H97" i="14"/>
  <c r="I97" i="14"/>
  <c r="J97" i="14"/>
  <c r="K97" i="14"/>
  <c r="J65" i="14"/>
  <c r="K65" i="14"/>
  <c r="J64" i="14"/>
  <c r="K64" i="14"/>
  <c r="G64" i="14"/>
  <c r="F64" i="14"/>
  <c r="E64" i="14"/>
  <c r="J63" i="14"/>
  <c r="K63" i="14"/>
  <c r="J48" i="14"/>
  <c r="K48" i="14"/>
  <c r="J47" i="14"/>
  <c r="K47" i="14"/>
  <c r="G47" i="14"/>
  <c r="F47" i="14"/>
  <c r="I46" i="14"/>
  <c r="J46" i="14"/>
  <c r="D45" i="14"/>
  <c r="D62" i="14"/>
  <c r="E62" i="14"/>
  <c r="F62" i="14"/>
  <c r="G62" i="14"/>
  <c r="H62" i="14"/>
  <c r="I62" i="14"/>
  <c r="J62" i="14"/>
  <c r="K62" i="14"/>
  <c r="J11" i="14"/>
  <c r="K11" i="14"/>
  <c r="J12" i="14"/>
  <c r="K12" i="14"/>
  <c r="J13" i="14"/>
  <c r="K13" i="14"/>
  <c r="I11" i="14"/>
  <c r="J6" i="14"/>
  <c r="I6" i="14"/>
  <c r="H6" i="14"/>
  <c r="I5" i="14"/>
  <c r="H5" i="14"/>
  <c r="O100" i="13"/>
  <c r="P100" i="13"/>
  <c r="Q100" i="13"/>
  <c r="R100" i="13"/>
  <c r="S100" i="13"/>
  <c r="T100" i="13"/>
  <c r="U100" i="13"/>
  <c r="V100" i="13"/>
  <c r="W100" i="13"/>
  <c r="X100" i="13"/>
  <c r="J100" i="13"/>
  <c r="K100" i="13"/>
  <c r="O99" i="13"/>
  <c r="P99" i="13"/>
  <c r="Q99" i="13"/>
  <c r="R99" i="13"/>
  <c r="S99" i="13"/>
  <c r="T99" i="13"/>
  <c r="U99" i="13"/>
  <c r="V99" i="13"/>
  <c r="W99" i="13"/>
  <c r="X99" i="13"/>
  <c r="J99" i="13"/>
  <c r="K99" i="13"/>
  <c r="F99" i="13"/>
  <c r="E99" i="13"/>
  <c r="J98" i="13"/>
  <c r="R83" i="13"/>
  <c r="S83" i="13"/>
  <c r="T83" i="13"/>
  <c r="U83" i="13"/>
  <c r="V83" i="13"/>
  <c r="W83" i="13"/>
  <c r="X83" i="13"/>
  <c r="P83" i="13"/>
  <c r="Q83" i="13"/>
  <c r="O83" i="13"/>
  <c r="K83" i="13"/>
  <c r="J83" i="13"/>
  <c r="R82" i="13"/>
  <c r="S82" i="13"/>
  <c r="T82" i="13"/>
  <c r="U82" i="13"/>
  <c r="V82" i="13"/>
  <c r="W82" i="13"/>
  <c r="X82" i="13"/>
  <c r="P82" i="13"/>
  <c r="Q82" i="13"/>
  <c r="O82" i="13"/>
  <c r="K82" i="13"/>
  <c r="J82" i="13"/>
  <c r="F82" i="13"/>
  <c r="J81" i="13"/>
  <c r="K81" i="13"/>
  <c r="E80" i="13"/>
  <c r="F80" i="13"/>
  <c r="G80" i="13"/>
  <c r="H80" i="13"/>
  <c r="I80" i="13"/>
  <c r="J80" i="13"/>
  <c r="K80" i="13"/>
  <c r="L80" i="13"/>
  <c r="M80" i="13"/>
  <c r="N80" i="13"/>
  <c r="O80" i="13"/>
  <c r="P80" i="13"/>
  <c r="Q80" i="13"/>
  <c r="R80" i="13"/>
  <c r="S80" i="13"/>
  <c r="T80" i="13"/>
  <c r="U80" i="13"/>
  <c r="V80" i="13"/>
  <c r="W80" i="13"/>
  <c r="X80" i="13"/>
  <c r="D80" i="13"/>
  <c r="D97" i="13"/>
  <c r="E97" i="13"/>
  <c r="F97" i="13"/>
  <c r="G97" i="13"/>
  <c r="H97" i="13"/>
  <c r="I97" i="13"/>
  <c r="J97" i="13"/>
  <c r="K97" i="13"/>
  <c r="L97" i="13"/>
  <c r="M97" i="13"/>
  <c r="N97" i="13"/>
  <c r="O97" i="13"/>
  <c r="P97" i="13"/>
  <c r="Q97" i="13"/>
  <c r="R97" i="13"/>
  <c r="S97" i="13"/>
  <c r="T97" i="13"/>
  <c r="U97" i="13"/>
  <c r="V97" i="13"/>
  <c r="W97" i="13"/>
  <c r="X97" i="13"/>
  <c r="O65" i="13"/>
  <c r="P65" i="13"/>
  <c r="Q65" i="13"/>
  <c r="R65" i="13"/>
  <c r="S65" i="13"/>
  <c r="T65" i="13"/>
  <c r="U65" i="13"/>
  <c r="V65" i="13"/>
  <c r="W65" i="13"/>
  <c r="X65" i="13"/>
  <c r="J65" i="13"/>
  <c r="K65" i="13"/>
  <c r="O64" i="13"/>
  <c r="P64" i="13"/>
  <c r="Q64" i="13"/>
  <c r="R64" i="13"/>
  <c r="S64" i="13"/>
  <c r="T64" i="13"/>
  <c r="U64" i="13"/>
  <c r="V64" i="13"/>
  <c r="W64" i="13"/>
  <c r="X64" i="13"/>
  <c r="J64" i="13"/>
  <c r="K64" i="13"/>
  <c r="G64" i="13"/>
  <c r="F64" i="13"/>
  <c r="E64" i="13"/>
  <c r="K63" i="13"/>
  <c r="J63" i="13"/>
  <c r="O48" i="13"/>
  <c r="P48" i="13"/>
  <c r="Q48" i="13"/>
  <c r="R48" i="13"/>
  <c r="S48" i="13"/>
  <c r="T48" i="13"/>
  <c r="U48" i="13"/>
  <c r="V48" i="13"/>
  <c r="W48" i="13"/>
  <c r="X48" i="13"/>
  <c r="J48" i="13"/>
  <c r="K48" i="13"/>
  <c r="O47" i="13"/>
  <c r="P47" i="13"/>
  <c r="Q47" i="13"/>
  <c r="R47" i="13"/>
  <c r="S47" i="13"/>
  <c r="T47" i="13"/>
  <c r="U47" i="13"/>
  <c r="V47" i="13"/>
  <c r="W47" i="13"/>
  <c r="X47" i="13"/>
  <c r="J47" i="13"/>
  <c r="K47" i="13"/>
  <c r="G47" i="13"/>
  <c r="F47" i="13"/>
  <c r="J46" i="13"/>
  <c r="E45" i="13"/>
  <c r="F45" i="13"/>
  <c r="G45" i="13"/>
  <c r="H45" i="13"/>
  <c r="I45" i="13"/>
  <c r="J45" i="13"/>
  <c r="K45" i="13"/>
  <c r="L45" i="13"/>
  <c r="M45" i="13"/>
  <c r="N45" i="13"/>
  <c r="O45" i="13"/>
  <c r="P45" i="13"/>
  <c r="Q45" i="13"/>
  <c r="R45" i="13"/>
  <c r="S45" i="13"/>
  <c r="T45" i="13"/>
  <c r="U45" i="13"/>
  <c r="V45" i="13"/>
  <c r="W45" i="13"/>
  <c r="X45" i="13"/>
  <c r="D45" i="13"/>
  <c r="D62" i="13"/>
  <c r="E62" i="13"/>
  <c r="F62" i="13"/>
  <c r="G62" i="13"/>
  <c r="H62" i="13"/>
  <c r="I62" i="13"/>
  <c r="J62" i="13"/>
  <c r="K62" i="13"/>
  <c r="L62" i="13"/>
  <c r="M62" i="13"/>
  <c r="N62" i="13"/>
  <c r="O62" i="13"/>
  <c r="P62" i="13"/>
  <c r="Q62" i="13"/>
  <c r="R62" i="13"/>
  <c r="S62" i="13"/>
  <c r="T62" i="13"/>
  <c r="U62" i="13"/>
  <c r="V62" i="13"/>
  <c r="W62" i="13"/>
  <c r="X62" i="13"/>
  <c r="T29" i="13"/>
  <c r="U29" i="13"/>
  <c r="V29" i="13"/>
  <c r="W29" i="13"/>
  <c r="X29" i="13"/>
  <c r="U12" i="13"/>
  <c r="V12" i="13"/>
  <c r="W12" i="13"/>
  <c r="X12" i="13"/>
  <c r="H7" i="13"/>
  <c r="J30" i="14"/>
  <c r="K30" i="14"/>
  <c r="J29" i="14"/>
  <c r="K29" i="14"/>
  <c r="H29" i="14"/>
  <c r="G29" i="14"/>
  <c r="F29" i="14"/>
  <c r="E29" i="14"/>
  <c r="J28" i="14"/>
  <c r="J25" i="14"/>
  <c r="I25" i="14"/>
  <c r="H25" i="14"/>
  <c r="H12" i="14"/>
  <c r="G12" i="14"/>
  <c r="F12" i="14"/>
  <c r="D10" i="14"/>
  <c r="E10" i="14"/>
  <c r="F10" i="14"/>
  <c r="G10" i="14"/>
  <c r="H10" i="14"/>
  <c r="I10" i="14"/>
  <c r="J10" i="14"/>
  <c r="K10" i="14"/>
  <c r="O30" i="13"/>
  <c r="P30" i="13"/>
  <c r="Q30" i="13"/>
  <c r="R30" i="13"/>
  <c r="S30" i="13"/>
  <c r="T30" i="13"/>
  <c r="U30" i="13"/>
  <c r="V30" i="13"/>
  <c r="W30" i="13"/>
  <c r="X30" i="13"/>
  <c r="J30" i="13"/>
  <c r="K30" i="13"/>
  <c r="O29" i="13"/>
  <c r="P29" i="13"/>
  <c r="Q29" i="13"/>
  <c r="R29" i="13"/>
  <c r="S29" i="13"/>
  <c r="J29" i="13"/>
  <c r="K29" i="13"/>
  <c r="H29" i="13"/>
  <c r="G29" i="13"/>
  <c r="F29" i="13"/>
  <c r="E29" i="13"/>
  <c r="J28" i="13"/>
  <c r="K28" i="13"/>
  <c r="J24" i="13"/>
  <c r="I24" i="13"/>
  <c r="H24" i="13"/>
  <c r="O13" i="13"/>
  <c r="P13" i="13"/>
  <c r="Q13" i="13"/>
  <c r="R13" i="13"/>
  <c r="S13" i="13"/>
  <c r="T13" i="13"/>
  <c r="U13" i="13"/>
  <c r="V13" i="13"/>
  <c r="W13" i="13"/>
  <c r="X13" i="13"/>
  <c r="J13" i="13"/>
  <c r="K13" i="13"/>
  <c r="O12" i="13"/>
  <c r="P12" i="13"/>
  <c r="Q12" i="13"/>
  <c r="R12" i="13"/>
  <c r="S12" i="13"/>
  <c r="T12" i="13"/>
  <c r="J12" i="13"/>
  <c r="K12" i="13"/>
  <c r="H12" i="13"/>
  <c r="G12" i="13"/>
  <c r="F12" i="13"/>
  <c r="J11" i="13"/>
  <c r="D10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W27" i="13"/>
  <c r="X27" i="13"/>
  <c r="D78" i="12"/>
  <c r="E78" i="12" s="1"/>
  <c r="F78" i="12" s="1"/>
  <c r="G78" i="12" s="1"/>
  <c r="H78" i="12" s="1"/>
  <c r="I78" i="12" s="1"/>
  <c r="J78" i="12" s="1"/>
  <c r="K78" i="12" s="1"/>
  <c r="D63" i="12"/>
  <c r="E63" i="12" s="1"/>
  <c r="F63" i="12" s="1"/>
  <c r="G63" i="12" s="1"/>
  <c r="H63" i="12" s="1"/>
  <c r="I63" i="12" s="1"/>
  <c r="J63" i="12" s="1"/>
  <c r="K63" i="12" s="1"/>
  <c r="D48" i="12"/>
  <c r="E48" i="12" s="1"/>
  <c r="F48" i="12" s="1"/>
  <c r="G48" i="12" s="1"/>
  <c r="H48" i="12" s="1"/>
  <c r="I48" i="12" s="1"/>
  <c r="J48" i="12" s="1"/>
  <c r="K48" i="12" s="1"/>
  <c r="L48" i="12" s="1"/>
  <c r="M48" i="12" s="1"/>
  <c r="N48" i="12" s="1"/>
  <c r="P48" i="12" s="1"/>
  <c r="Q48" i="12" s="1"/>
  <c r="R48" i="12" s="1"/>
  <c r="S48" i="12" s="1"/>
  <c r="T48" i="12" s="1"/>
  <c r="U48" i="12" s="1"/>
  <c r="V48" i="12" s="1"/>
  <c r="W48" i="12" s="1"/>
  <c r="X48" i="12" s="1"/>
  <c r="Y48" i="12" s="1"/>
  <c r="D34" i="12"/>
  <c r="E34" i="12"/>
  <c r="F34" i="12" s="1"/>
  <c r="G34" i="12" s="1"/>
  <c r="H34" i="12" s="1"/>
  <c r="I34" i="12" s="1"/>
  <c r="J34" i="12" s="1"/>
  <c r="K34" i="12" s="1"/>
  <c r="L34" i="12" s="1"/>
  <c r="M34" i="12" s="1"/>
  <c r="N34" i="12" s="1"/>
  <c r="P34" i="12" s="1"/>
  <c r="Q34" i="12" s="1"/>
  <c r="R34" i="12" s="1"/>
  <c r="S34" i="12" s="1"/>
  <c r="T34" i="12" s="1"/>
  <c r="U34" i="12" s="1"/>
  <c r="V34" i="12" s="1"/>
  <c r="W34" i="12" s="1"/>
  <c r="X34" i="12" s="1"/>
  <c r="Y34" i="12" s="1"/>
  <c r="I68" i="14"/>
  <c r="J103" i="14"/>
  <c r="E103" i="14"/>
  <c r="G103" i="14"/>
  <c r="H103" i="14"/>
  <c r="F103" i="14"/>
  <c r="D103" i="14"/>
  <c r="I103" i="14"/>
  <c r="C86" i="14"/>
  <c r="K103" i="14"/>
  <c r="C103" i="14"/>
  <c r="K81" i="14"/>
  <c r="K86" i="14"/>
  <c r="D68" i="14"/>
  <c r="K68" i="14"/>
  <c r="E68" i="14"/>
  <c r="G68" i="14"/>
  <c r="J68" i="14"/>
  <c r="F68" i="14"/>
  <c r="H68" i="14"/>
  <c r="K46" i="14"/>
  <c r="C68" i="14"/>
  <c r="E45" i="14"/>
  <c r="F45" i="14"/>
  <c r="G45" i="14"/>
  <c r="H45" i="14"/>
  <c r="I45" i="14"/>
  <c r="J45" i="14"/>
  <c r="K45" i="14"/>
  <c r="I16" i="14"/>
  <c r="J51" i="14"/>
  <c r="K98" i="13"/>
  <c r="L81" i="13"/>
  <c r="K46" i="13"/>
  <c r="L63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W10" i="13"/>
  <c r="X10" i="13"/>
  <c r="J7" i="13"/>
  <c r="I25" i="13"/>
  <c r="I7" i="13"/>
  <c r="H25" i="13"/>
  <c r="E33" i="13" s="1"/>
  <c r="J25" i="13"/>
  <c r="I33" i="14"/>
  <c r="G33" i="14"/>
  <c r="E33" i="14"/>
  <c r="H33" i="14"/>
  <c r="F33" i="14"/>
  <c r="D33" i="14"/>
  <c r="J33" i="14"/>
  <c r="K28" i="14"/>
  <c r="K33" i="14"/>
  <c r="D27" i="14"/>
  <c r="E27" i="14"/>
  <c r="F27" i="14"/>
  <c r="G27" i="14"/>
  <c r="H27" i="14"/>
  <c r="I27" i="14"/>
  <c r="J27" i="14"/>
  <c r="K27" i="14"/>
  <c r="K11" i="13"/>
  <c r="L28" i="13"/>
  <c r="E51" i="14"/>
  <c r="H51" i="14"/>
  <c r="G16" i="14"/>
  <c r="E16" i="14"/>
  <c r="D51" i="14"/>
  <c r="F16" i="14"/>
  <c r="H16" i="14"/>
  <c r="J16" i="14"/>
  <c r="K16" i="14"/>
  <c r="I51" i="14"/>
  <c r="K51" i="14"/>
  <c r="F51" i="14"/>
  <c r="G51" i="14"/>
  <c r="D16" i="14"/>
  <c r="L98" i="13"/>
  <c r="M81" i="13"/>
  <c r="L46" i="13"/>
  <c r="M63" i="13"/>
  <c r="D16" i="13"/>
  <c r="C33" i="14"/>
  <c r="M28" i="13"/>
  <c r="L11" i="13"/>
  <c r="C16" i="14"/>
  <c r="C51" i="14"/>
  <c r="M98" i="13"/>
  <c r="N81" i="13"/>
  <c r="N63" i="13"/>
  <c r="M46" i="13"/>
  <c r="L16" i="13"/>
  <c r="M11" i="13"/>
  <c r="N28" i="13"/>
  <c r="O81" i="13"/>
  <c r="N98" i="13"/>
  <c r="N46" i="13"/>
  <c r="O63" i="13"/>
  <c r="O28" i="13"/>
  <c r="N11" i="13"/>
  <c r="P81" i="13"/>
  <c r="O98" i="13"/>
  <c r="P63" i="13"/>
  <c r="O46" i="13"/>
  <c r="O11" i="13"/>
  <c r="P28" i="13"/>
  <c r="P98" i="13"/>
  <c r="Q81" i="13"/>
  <c r="P46" i="13"/>
  <c r="Q63" i="13"/>
  <c r="Q28" i="13"/>
  <c r="P11" i="13"/>
  <c r="Q98" i="13"/>
  <c r="R81" i="13"/>
  <c r="R63" i="13"/>
  <c r="Q46" i="13"/>
  <c r="Q11" i="13"/>
  <c r="R28" i="13"/>
  <c r="S81" i="13"/>
  <c r="R98" i="13"/>
  <c r="Q51" i="13"/>
  <c r="R46" i="13"/>
  <c r="S63" i="13"/>
  <c r="R11" i="13"/>
  <c r="S28" i="13"/>
  <c r="T28" i="13"/>
  <c r="T81" i="13"/>
  <c r="S98" i="13"/>
  <c r="T63" i="13"/>
  <c r="S46" i="13"/>
  <c r="U28" i="13"/>
  <c r="S11" i="13"/>
  <c r="S103" i="13"/>
  <c r="T98" i="13"/>
  <c r="U81" i="13"/>
  <c r="T46" i="13"/>
  <c r="U63" i="13"/>
  <c r="V28" i="13"/>
  <c r="T11" i="13"/>
  <c r="U98" i="13"/>
  <c r="V81" i="13"/>
  <c r="V63" i="13"/>
  <c r="T51" i="13"/>
  <c r="U46" i="13"/>
  <c r="U11" i="13"/>
  <c r="W28" i="13"/>
  <c r="V98" i="13"/>
  <c r="W81" i="13"/>
  <c r="V46" i="13"/>
  <c r="W63" i="13"/>
  <c r="X28" i="13"/>
  <c r="V11" i="13"/>
  <c r="V103" i="13"/>
  <c r="W98" i="13"/>
  <c r="X81" i="13"/>
  <c r="X63" i="13"/>
  <c r="W46" i="13"/>
  <c r="W11" i="13"/>
  <c r="X98" i="13"/>
  <c r="X46" i="13"/>
  <c r="X11" i="13"/>
  <c r="AE4" i="3"/>
  <c r="AF4" i="3" s="1"/>
  <c r="D9" i="12"/>
  <c r="D16" i="12" s="1"/>
  <c r="U24" i="9"/>
  <c r="U23" i="9"/>
  <c r="U22" i="9"/>
  <c r="U21" i="9"/>
  <c r="S21" i="9"/>
  <c r="R21" i="9"/>
  <c r="Q21" i="9"/>
  <c r="P21" i="9"/>
  <c r="O21" i="9"/>
  <c r="N21" i="9"/>
  <c r="K21" i="9"/>
  <c r="L21" i="9"/>
  <c r="H21" i="9"/>
  <c r="J21" i="9"/>
  <c r="V21" i="9"/>
  <c r="U20" i="9"/>
  <c r="S20" i="9"/>
  <c r="R20" i="9"/>
  <c r="Q20" i="9"/>
  <c r="P20" i="9"/>
  <c r="O20" i="9"/>
  <c r="N20" i="9"/>
  <c r="K20" i="9"/>
  <c r="M20" i="9"/>
  <c r="W20" i="9"/>
  <c r="J20" i="9"/>
  <c r="V20" i="9"/>
  <c r="H20" i="9"/>
  <c r="I20" i="9"/>
  <c r="S16" i="9"/>
  <c r="R16" i="9"/>
  <c r="Q16" i="9"/>
  <c r="P16" i="9"/>
  <c r="O16" i="9"/>
  <c r="N16" i="9"/>
  <c r="L16" i="9"/>
  <c r="M16" i="9"/>
  <c r="I16" i="9"/>
  <c r="J16" i="9"/>
  <c r="S15" i="9"/>
  <c r="R15" i="9"/>
  <c r="Q15" i="9"/>
  <c r="P15" i="9"/>
  <c r="O15" i="9"/>
  <c r="N15" i="9"/>
  <c r="L15" i="9"/>
  <c r="M15" i="9"/>
  <c r="AA4" i="3"/>
  <c r="E9" i="12" s="1"/>
  <c r="I15" i="9"/>
  <c r="J15" i="9"/>
  <c r="L20" i="9"/>
  <c r="I21" i="9"/>
  <c r="M21" i="9"/>
  <c r="W21" i="9"/>
  <c r="P197" i="3"/>
  <c r="P196" i="3"/>
  <c r="P195" i="3"/>
  <c r="P194" i="3"/>
  <c r="P193" i="3"/>
  <c r="P190" i="3"/>
  <c r="P188" i="3"/>
  <c r="P187" i="3"/>
  <c r="P186" i="3"/>
  <c r="P185" i="3"/>
  <c r="P184" i="3"/>
  <c r="P183" i="3"/>
  <c r="P181" i="3"/>
  <c r="P180" i="3"/>
  <c r="P179" i="3"/>
  <c r="P178" i="3"/>
  <c r="P177" i="3"/>
  <c r="P176" i="3"/>
  <c r="P175" i="3"/>
  <c r="P172" i="3"/>
  <c r="P171" i="3"/>
  <c r="P170" i="3"/>
  <c r="P169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5" i="3"/>
  <c r="P124" i="3"/>
  <c r="P123" i="3"/>
  <c r="P122" i="3"/>
  <c r="P121" i="3"/>
  <c r="P120" i="3"/>
  <c r="P117" i="3"/>
  <c r="P111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4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2" i="3"/>
  <c r="U12" i="9"/>
  <c r="U11" i="9"/>
  <c r="U10" i="9"/>
  <c r="S9" i="9"/>
  <c r="R9" i="9"/>
  <c r="Q9" i="9"/>
  <c r="P9" i="9"/>
  <c r="O9" i="9"/>
  <c r="N9" i="9"/>
  <c r="K9" i="9"/>
  <c r="M9" i="9"/>
  <c r="W9" i="9"/>
  <c r="H9" i="9"/>
  <c r="J9" i="9"/>
  <c r="V9" i="9"/>
  <c r="U9" i="9"/>
  <c r="S8" i="9"/>
  <c r="R8" i="9"/>
  <c r="Q8" i="9"/>
  <c r="P8" i="9"/>
  <c r="O8" i="9"/>
  <c r="N8" i="9"/>
  <c r="K8" i="9"/>
  <c r="M8" i="9"/>
  <c r="W8" i="9"/>
  <c r="J8" i="9"/>
  <c r="I8" i="9"/>
  <c r="H8" i="9"/>
  <c r="U8" i="9"/>
  <c r="S4" i="9"/>
  <c r="R4" i="9"/>
  <c r="Q4" i="9"/>
  <c r="P4" i="9"/>
  <c r="O4" i="9"/>
  <c r="N4" i="9"/>
  <c r="K4" i="9"/>
  <c r="L4" i="9"/>
  <c r="M4" i="9"/>
  <c r="H4" i="9"/>
  <c r="I4" i="9"/>
  <c r="J4" i="9"/>
  <c r="S3" i="9"/>
  <c r="R3" i="9"/>
  <c r="Q3" i="9"/>
  <c r="P3" i="9"/>
  <c r="O3" i="9"/>
  <c r="N3" i="9"/>
  <c r="L8" i="9"/>
  <c r="L9" i="9"/>
  <c r="I9" i="9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2" i="3"/>
  <c r="Q10" i="3"/>
  <c r="Q11" i="3"/>
  <c r="Q12" i="3"/>
  <c r="Q13" i="3"/>
  <c r="Q14" i="3"/>
  <c r="Q15" i="3"/>
  <c r="Q16" i="3"/>
  <c r="Q17" i="3"/>
  <c r="Q18" i="3"/>
  <c r="Q39" i="3"/>
  <c r="Q83" i="3"/>
  <c r="Q84" i="3"/>
  <c r="Q87" i="3"/>
  <c r="Q111" i="3"/>
  <c r="Q148" i="3"/>
  <c r="Q4" i="3"/>
  <c r="Q5" i="3"/>
  <c r="Q6" i="3"/>
  <c r="D194" i="3"/>
  <c r="Q194" i="3" s="1"/>
  <c r="D195" i="3"/>
  <c r="Q195" i="3" s="1"/>
  <c r="D196" i="3"/>
  <c r="Q196" i="3" s="1"/>
  <c r="D197" i="3"/>
  <c r="Q197" i="3" s="1"/>
  <c r="D193" i="3"/>
  <c r="Q193" i="3" s="1"/>
  <c r="D180" i="3"/>
  <c r="Q180" i="3" s="1"/>
  <c r="D181" i="3"/>
  <c r="Q181" i="3" s="1"/>
  <c r="D182" i="3"/>
  <c r="Q182" i="3" s="1"/>
  <c r="D183" i="3"/>
  <c r="Q183" i="3" s="1"/>
  <c r="D184" i="3"/>
  <c r="Q184" i="3" s="1"/>
  <c r="D185" i="3"/>
  <c r="Q185" i="3" s="1"/>
  <c r="D186" i="3"/>
  <c r="Q186" i="3" s="1"/>
  <c r="D187" i="3"/>
  <c r="Q187" i="3" s="1"/>
  <c r="D188" i="3"/>
  <c r="Q188" i="3" s="1"/>
  <c r="D189" i="3"/>
  <c r="Q189" i="3" s="1"/>
  <c r="D190" i="3"/>
  <c r="Q190" i="3" s="1"/>
  <c r="Q191" i="3"/>
  <c r="D192" i="3"/>
  <c r="Q192" i="3" s="1"/>
  <c r="D167" i="3"/>
  <c r="Q167" i="3" s="1"/>
  <c r="D168" i="3"/>
  <c r="Q168" i="3" s="1"/>
  <c r="D169" i="3"/>
  <c r="Q169" i="3" s="1"/>
  <c r="Q170" i="3"/>
  <c r="D171" i="3"/>
  <c r="Q171" i="3" s="1"/>
  <c r="D172" i="3"/>
  <c r="Q172" i="3" s="1"/>
  <c r="D173" i="3"/>
  <c r="Q173" i="3" s="1"/>
  <c r="D174" i="3"/>
  <c r="Q174" i="3" s="1"/>
  <c r="D175" i="3"/>
  <c r="Q175" i="3" s="1"/>
  <c r="D176" i="3"/>
  <c r="Q176" i="3" s="1"/>
  <c r="D177" i="3"/>
  <c r="Q177" i="3" s="1"/>
  <c r="D178" i="3"/>
  <c r="Q178" i="3" s="1"/>
  <c r="D179" i="3"/>
  <c r="Q179" i="3" s="1"/>
  <c r="D150" i="3"/>
  <c r="Q150" i="3" s="1"/>
  <c r="D151" i="3"/>
  <c r="Q151" i="3" s="1"/>
  <c r="D152" i="3"/>
  <c r="Q152" i="3" s="1"/>
  <c r="D153" i="3"/>
  <c r="Q153" i="3" s="1"/>
  <c r="D154" i="3"/>
  <c r="Q154" i="3" s="1"/>
  <c r="D155" i="3"/>
  <c r="Q155" i="3" s="1"/>
  <c r="D156" i="3"/>
  <c r="Q156" i="3" s="1"/>
  <c r="D157" i="3"/>
  <c r="Q157" i="3" s="1"/>
  <c r="D158" i="3"/>
  <c r="Q158" i="3" s="1"/>
  <c r="D159" i="3"/>
  <c r="Q159" i="3" s="1"/>
  <c r="D160" i="3"/>
  <c r="Q160" i="3" s="1"/>
  <c r="D161" i="3"/>
  <c r="Q161" i="3" s="1"/>
  <c r="D162" i="3"/>
  <c r="Q162" i="3" s="1"/>
  <c r="D163" i="3"/>
  <c r="Q163" i="3" s="1"/>
  <c r="D164" i="3"/>
  <c r="Q164" i="3" s="1"/>
  <c r="D165" i="3"/>
  <c r="Q165" i="3" s="1"/>
  <c r="D166" i="3"/>
  <c r="Q166" i="3" s="1"/>
  <c r="D149" i="3"/>
  <c r="Q149" i="3" s="1"/>
  <c r="D126" i="3"/>
  <c r="Q126" i="3" s="1"/>
  <c r="D127" i="3"/>
  <c r="Q127" i="3" s="1"/>
  <c r="D128" i="3"/>
  <c r="Q128" i="3" s="1"/>
  <c r="D129" i="3"/>
  <c r="Q129" i="3" s="1"/>
  <c r="D130" i="3"/>
  <c r="Q130" i="3" s="1"/>
  <c r="D131" i="3"/>
  <c r="Q131" i="3" s="1"/>
  <c r="D132" i="3"/>
  <c r="Q132" i="3" s="1"/>
  <c r="D133" i="3"/>
  <c r="Q133" i="3" s="1"/>
  <c r="D134" i="3"/>
  <c r="Q134" i="3" s="1"/>
  <c r="D135" i="3"/>
  <c r="Q135" i="3" s="1"/>
  <c r="D136" i="3"/>
  <c r="Q136" i="3" s="1"/>
  <c r="D137" i="3"/>
  <c r="Q137" i="3" s="1"/>
  <c r="D138" i="3"/>
  <c r="Q138" i="3" s="1"/>
  <c r="D139" i="3"/>
  <c r="Q139" i="3" s="1"/>
  <c r="D140" i="3"/>
  <c r="Q140" i="3" s="1"/>
  <c r="Q141" i="3"/>
  <c r="Q142" i="3"/>
  <c r="Q143" i="3"/>
  <c r="Q144" i="3"/>
  <c r="Q145" i="3"/>
  <c r="Q146" i="3"/>
  <c r="Q147" i="3"/>
  <c r="D125" i="3"/>
  <c r="Q125" i="3" s="1"/>
  <c r="D118" i="3"/>
  <c r="Q118" i="3" s="1"/>
  <c r="D119" i="3"/>
  <c r="Q119" i="3" s="1"/>
  <c r="D120" i="3"/>
  <c r="Q120" i="3" s="1"/>
  <c r="Q121" i="3"/>
  <c r="Q122" i="3"/>
  <c r="Q123" i="3"/>
  <c r="D124" i="3"/>
  <c r="Q124" i="3" s="1"/>
  <c r="D113" i="3"/>
  <c r="Q113" i="3" s="1"/>
  <c r="D114" i="3"/>
  <c r="Q114" i="3" s="1"/>
  <c r="D115" i="3"/>
  <c r="Q115" i="3" s="1"/>
  <c r="D116" i="3"/>
  <c r="Q116" i="3" s="1"/>
  <c r="D117" i="3"/>
  <c r="Q117" i="3" s="1"/>
  <c r="D112" i="3"/>
  <c r="Q112" i="3" s="1"/>
  <c r="D110" i="3"/>
  <c r="Q110" i="3" s="1"/>
  <c r="D102" i="3"/>
  <c r="Q102" i="3" s="1"/>
  <c r="D103" i="3"/>
  <c r="Q103" i="3" s="1"/>
  <c r="D104" i="3"/>
  <c r="Q104" i="3" s="1"/>
  <c r="D105" i="3"/>
  <c r="Q105" i="3" s="1"/>
  <c r="D106" i="3"/>
  <c r="Q106" i="3" s="1"/>
  <c r="D107" i="3"/>
  <c r="Q107" i="3" s="1"/>
  <c r="D108" i="3"/>
  <c r="Q108" i="3" s="1"/>
  <c r="D109" i="3"/>
  <c r="Q109" i="3" s="1"/>
  <c r="D89" i="3"/>
  <c r="Q89" i="3" s="1"/>
  <c r="D90" i="3"/>
  <c r="Q90" i="3" s="1"/>
  <c r="D91" i="3"/>
  <c r="Q91" i="3" s="1"/>
  <c r="D92" i="3"/>
  <c r="Q92" i="3" s="1"/>
  <c r="D93" i="3"/>
  <c r="Q93" i="3" s="1"/>
  <c r="D94" i="3"/>
  <c r="Q94" i="3" s="1"/>
  <c r="D95" i="3"/>
  <c r="Q95" i="3" s="1"/>
  <c r="D96" i="3"/>
  <c r="Q96" i="3" s="1"/>
  <c r="D97" i="3"/>
  <c r="Q97" i="3" s="1"/>
  <c r="D98" i="3"/>
  <c r="Q98" i="3" s="1"/>
  <c r="D99" i="3"/>
  <c r="Q99" i="3" s="1"/>
  <c r="D100" i="3"/>
  <c r="Q100" i="3" s="1"/>
  <c r="D101" i="3"/>
  <c r="Q101" i="3" s="1"/>
  <c r="D88" i="3"/>
  <c r="Q88" i="3" s="1"/>
  <c r="D42" i="3"/>
  <c r="Q42" i="3" s="1"/>
  <c r="D43" i="3"/>
  <c r="Q43" i="3" s="1"/>
  <c r="D44" i="3"/>
  <c r="Q44" i="3" s="1"/>
  <c r="D45" i="3"/>
  <c r="Q45" i="3" s="1"/>
  <c r="D46" i="3"/>
  <c r="Q46" i="3" s="1"/>
  <c r="D47" i="3"/>
  <c r="Q47" i="3" s="1"/>
  <c r="D48" i="3"/>
  <c r="Q48" i="3" s="1"/>
  <c r="D49" i="3"/>
  <c r="Q49" i="3" s="1"/>
  <c r="D50" i="3"/>
  <c r="Q50" i="3" s="1"/>
  <c r="D51" i="3"/>
  <c r="Q51" i="3" s="1"/>
  <c r="D52" i="3"/>
  <c r="Q52" i="3" s="1"/>
  <c r="D53" i="3"/>
  <c r="Q53" i="3" s="1"/>
  <c r="D54" i="3"/>
  <c r="Q54" i="3" s="1"/>
  <c r="D55" i="3"/>
  <c r="Q55" i="3" s="1"/>
  <c r="D56" i="3"/>
  <c r="Q56" i="3" s="1"/>
  <c r="D57" i="3"/>
  <c r="Q57" i="3" s="1"/>
  <c r="D58" i="3"/>
  <c r="Q58" i="3" s="1"/>
  <c r="D59" i="3"/>
  <c r="Q59" i="3" s="1"/>
  <c r="D60" i="3"/>
  <c r="Q60" i="3" s="1"/>
  <c r="D61" i="3"/>
  <c r="Q61" i="3" s="1"/>
  <c r="D62" i="3"/>
  <c r="Q62" i="3" s="1"/>
  <c r="D63" i="3"/>
  <c r="Q63" i="3" s="1"/>
  <c r="D64" i="3"/>
  <c r="Q64" i="3" s="1"/>
  <c r="D65" i="3"/>
  <c r="Q65" i="3" s="1"/>
  <c r="D66" i="3"/>
  <c r="Q66" i="3" s="1"/>
  <c r="D67" i="3"/>
  <c r="Q67" i="3" s="1"/>
  <c r="D68" i="3"/>
  <c r="Q68" i="3" s="1"/>
  <c r="D69" i="3"/>
  <c r="Q69" i="3" s="1"/>
  <c r="D70" i="3"/>
  <c r="Q70" i="3" s="1"/>
  <c r="D71" i="3"/>
  <c r="Q71" i="3" s="1"/>
  <c r="D72" i="3"/>
  <c r="Q72" i="3" s="1"/>
  <c r="D73" i="3"/>
  <c r="Q73" i="3" s="1"/>
  <c r="D74" i="3"/>
  <c r="Q74" i="3" s="1"/>
  <c r="D75" i="3"/>
  <c r="Q75" i="3" s="1"/>
  <c r="D76" i="3"/>
  <c r="Q76" i="3" s="1"/>
  <c r="D77" i="3"/>
  <c r="Q77" i="3" s="1"/>
  <c r="D78" i="3"/>
  <c r="Q78" i="3" s="1"/>
  <c r="D79" i="3"/>
  <c r="Q79" i="3" s="1"/>
  <c r="D80" i="3"/>
  <c r="Q80" i="3" s="1"/>
  <c r="D81" i="3"/>
  <c r="Q81" i="3" s="1"/>
  <c r="D82" i="3"/>
  <c r="Q82" i="3" s="1"/>
  <c r="D85" i="3"/>
  <c r="Q85" i="3" s="1"/>
  <c r="D86" i="3"/>
  <c r="Q86" i="3" s="1"/>
  <c r="D37" i="3"/>
  <c r="Q37" i="3" s="1"/>
  <c r="D38" i="3"/>
  <c r="Q38" i="3" s="1"/>
  <c r="D40" i="3"/>
  <c r="Q40" i="3" s="1"/>
  <c r="D41" i="3"/>
  <c r="Q41" i="3" s="1"/>
  <c r="D33" i="3"/>
  <c r="Q33" i="3" s="1"/>
  <c r="D34" i="3"/>
  <c r="Q34" i="3" s="1"/>
  <c r="D35" i="3"/>
  <c r="Q35" i="3" s="1"/>
  <c r="D36" i="3"/>
  <c r="Q36" i="3" s="1"/>
  <c r="D27" i="3"/>
  <c r="Q27" i="3" s="1"/>
  <c r="D28" i="3"/>
  <c r="Q28" i="3" s="1"/>
  <c r="D29" i="3"/>
  <c r="Q29" i="3" s="1"/>
  <c r="Q30" i="3"/>
  <c r="D31" i="3"/>
  <c r="Q31" i="3" s="1"/>
  <c r="D32" i="3"/>
  <c r="Q32" i="3" s="1"/>
  <c r="D26" i="3"/>
  <c r="Q26" i="3" s="1"/>
  <c r="D22" i="3"/>
  <c r="Q22" i="3" s="1"/>
  <c r="D23" i="3"/>
  <c r="Q23" i="3" s="1"/>
  <c r="D24" i="3"/>
  <c r="Q24" i="3" s="1"/>
  <c r="D25" i="3"/>
  <c r="Q25" i="3" s="1"/>
  <c r="D20" i="3"/>
  <c r="Q20" i="3" s="1"/>
  <c r="D21" i="3"/>
  <c r="Q21" i="3" s="1"/>
  <c r="D19" i="3"/>
  <c r="Q19" i="3" s="1"/>
  <c r="D9" i="3"/>
  <c r="Q9" i="3" s="1"/>
  <c r="D3" i="3"/>
  <c r="Q3" i="3" s="1"/>
  <c r="D2" i="3"/>
  <c r="Q2" i="3" s="1"/>
  <c r="D8" i="3"/>
  <c r="Q8" i="3" s="1"/>
  <c r="D7" i="3"/>
  <c r="Q7" i="3" s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2" i="3"/>
  <c r="P167" i="3"/>
  <c r="P168" i="3"/>
  <c r="P173" i="3"/>
  <c r="P174" i="3"/>
  <c r="P182" i="3"/>
  <c r="P22" i="3"/>
  <c r="P23" i="3"/>
  <c r="P25" i="3"/>
  <c r="P55" i="3"/>
  <c r="P110" i="3"/>
  <c r="P112" i="3"/>
  <c r="P113" i="3"/>
  <c r="P114" i="3"/>
  <c r="P115" i="3"/>
  <c r="P116" i="3"/>
  <c r="P118" i="3"/>
  <c r="P119" i="3"/>
  <c r="P126" i="3"/>
  <c r="P149" i="3"/>
  <c r="P150" i="3"/>
  <c r="P151" i="3"/>
  <c r="P152" i="3"/>
  <c r="AB9" i="3"/>
  <c r="AC9" i="3" s="1"/>
  <c r="AF9" i="3"/>
  <c r="S10" i="4"/>
  <c r="S9" i="4"/>
  <c r="S7" i="4"/>
  <c r="S6" i="4"/>
  <c r="X4" i="4"/>
  <c r="U4" i="4"/>
  <c r="V4" i="4" s="1"/>
  <c r="S4" i="4"/>
  <c r="J4" i="4"/>
  <c r="K4" i="4" s="1"/>
  <c r="I4" i="4"/>
  <c r="H4" i="4"/>
  <c r="H6" i="4"/>
  <c r="I6" i="4"/>
  <c r="I7" i="4"/>
  <c r="I10" i="4"/>
  <c r="X6" i="4"/>
  <c r="I9" i="4"/>
  <c r="O103" i="13" l="1"/>
  <c r="I103" i="13"/>
  <c r="M51" i="13"/>
  <c r="R33" i="13"/>
  <c r="Q16" i="13"/>
  <c r="N68" i="13"/>
  <c r="G68" i="13"/>
  <c r="X103" i="13"/>
  <c r="Q68" i="13"/>
  <c r="H103" i="13"/>
  <c r="K86" i="13"/>
  <c r="X33" i="13"/>
  <c r="U33" i="13"/>
  <c r="R103" i="13"/>
  <c r="P68" i="13"/>
  <c r="O68" i="13"/>
  <c r="L103" i="13"/>
  <c r="K16" i="13"/>
  <c r="I16" i="13"/>
  <c r="L68" i="13"/>
  <c r="F68" i="13"/>
  <c r="H68" i="13"/>
  <c r="D51" i="13"/>
  <c r="W51" i="13"/>
  <c r="U86" i="13"/>
  <c r="P103" i="13"/>
  <c r="N16" i="13"/>
  <c r="M68" i="13"/>
  <c r="L33" i="13"/>
  <c r="H33" i="13"/>
  <c r="J68" i="13"/>
  <c r="G103" i="13"/>
  <c r="E68" i="13"/>
  <c r="D68" i="13"/>
  <c r="F86" i="13"/>
  <c r="W68" i="13"/>
  <c r="V33" i="13"/>
  <c r="R68" i="13"/>
  <c r="P16" i="13"/>
  <c r="O51" i="13"/>
  <c r="O86" i="13"/>
  <c r="F33" i="13"/>
  <c r="L86" i="13"/>
  <c r="J103" i="13"/>
  <c r="S51" i="13"/>
  <c r="R16" i="13"/>
  <c r="R51" i="13"/>
  <c r="X16" i="13"/>
  <c r="W103" i="13"/>
  <c r="W86" i="13"/>
  <c r="V68" i="13"/>
  <c r="V86" i="13"/>
  <c r="S16" i="13"/>
  <c r="S68" i="13"/>
  <c r="S86" i="13"/>
  <c r="R86" i="13"/>
  <c r="P33" i="13"/>
  <c r="N33" i="13"/>
  <c r="N86" i="13"/>
  <c r="J33" i="13"/>
  <c r="K33" i="13"/>
  <c r="E16" i="13"/>
  <c r="K51" i="13"/>
  <c r="K103" i="13"/>
  <c r="I51" i="13"/>
  <c r="G51" i="13"/>
  <c r="F103" i="13"/>
  <c r="D103" i="13"/>
  <c r="E103" i="13"/>
  <c r="K68" i="13"/>
  <c r="E51" i="13"/>
  <c r="J86" i="13"/>
  <c r="I33" i="13"/>
  <c r="J16" i="13"/>
  <c r="V51" i="13"/>
  <c r="X86" i="13"/>
  <c r="P86" i="13"/>
  <c r="H16" i="13"/>
  <c r="F16" i="13"/>
  <c r="G86" i="13"/>
  <c r="I86" i="13"/>
  <c r="E86" i="13"/>
  <c r="W16" i="13"/>
  <c r="X51" i="13"/>
  <c r="V16" i="13"/>
  <c r="X68" i="13"/>
  <c r="U16" i="13"/>
  <c r="W33" i="13"/>
  <c r="U51" i="13"/>
  <c r="U103" i="13"/>
  <c r="T16" i="13"/>
  <c r="U68" i="13"/>
  <c r="T103" i="13"/>
  <c r="T68" i="13"/>
  <c r="T86" i="13"/>
  <c r="S33" i="13"/>
  <c r="T33" i="13"/>
  <c r="Q103" i="13"/>
  <c r="Q33" i="13"/>
  <c r="P51" i="13"/>
  <c r="Q86" i="13"/>
  <c r="O16" i="13"/>
  <c r="O33" i="13"/>
  <c r="N51" i="13"/>
  <c r="N103" i="13"/>
  <c r="M16" i="13"/>
  <c r="M103" i="13"/>
  <c r="M33" i="13"/>
  <c r="L51" i="13"/>
  <c r="M86" i="13"/>
  <c r="D33" i="13"/>
  <c r="G33" i="13"/>
  <c r="G16" i="13"/>
  <c r="F51" i="13"/>
  <c r="H86" i="13"/>
  <c r="D86" i="13"/>
  <c r="I68" i="13"/>
  <c r="H51" i="13"/>
  <c r="J51" i="13"/>
  <c r="P192" i="3"/>
  <c r="P191" i="3"/>
  <c r="X7" i="4"/>
  <c r="H7" i="4"/>
  <c r="L7" i="4" s="1"/>
  <c r="U6" i="4"/>
  <c r="V6" i="4" s="1"/>
  <c r="U10" i="4"/>
  <c r="V10" i="4" s="1"/>
  <c r="J6" i="4"/>
  <c r="K6" i="4" s="1"/>
  <c r="X10" i="4"/>
  <c r="U9" i="4"/>
  <c r="V9" i="4" s="1"/>
  <c r="J9" i="4"/>
  <c r="J7" i="4"/>
  <c r="K7" i="4" s="1"/>
  <c r="H10" i="4"/>
  <c r="L10" i="4" s="1"/>
  <c r="X9" i="4"/>
  <c r="J10" i="4"/>
  <c r="AA8" i="3"/>
  <c r="H9" i="4"/>
  <c r="L9" i="4" s="1"/>
  <c r="U7" i="4"/>
  <c r="V7" i="4" s="1"/>
  <c r="AG8" i="3"/>
  <c r="AI8" i="3" s="1"/>
  <c r="AE8" i="3"/>
  <c r="AF8" i="3" s="1"/>
  <c r="Z11" i="3"/>
  <c r="D7" i="20" s="1"/>
  <c r="Z8" i="3"/>
  <c r="Z12" i="3"/>
  <c r="G17" i="12"/>
  <c r="J17" i="12" s="1"/>
  <c r="AG4" i="3"/>
  <c r="AH4" i="3" s="1"/>
  <c r="AE12" i="3"/>
  <c r="G20" i="12"/>
  <c r="J20" i="12" s="1"/>
  <c r="AC6" i="3"/>
  <c r="AG12" i="3"/>
  <c r="AH9" i="3"/>
  <c r="G11" i="12"/>
  <c r="E18" i="12"/>
  <c r="G18" i="12" s="1"/>
  <c r="G9" i="12"/>
  <c r="H9" i="12" s="1"/>
  <c r="I9" i="12" s="1"/>
  <c r="L9" i="12" s="1"/>
  <c r="E16" i="12"/>
  <c r="G16" i="12" s="1"/>
  <c r="H16" i="12" s="1"/>
  <c r="K16" i="12" s="1"/>
  <c r="AB4" i="3"/>
  <c r="AC4" i="3" s="1"/>
  <c r="AA11" i="3"/>
  <c r="AE11" i="3"/>
  <c r="AC5" i="3"/>
  <c r="G13" i="12"/>
  <c r="G10" i="12"/>
  <c r="AG11" i="3"/>
  <c r="AA12" i="3"/>
  <c r="L4" i="4"/>
  <c r="AI9" i="3"/>
  <c r="L6" i="4"/>
  <c r="K10" i="4"/>
  <c r="AB12" i="3"/>
  <c r="K9" i="4"/>
  <c r="AB11" i="3"/>
  <c r="E8" i="12" l="1"/>
  <c r="E8" i="20"/>
  <c r="D12" i="12"/>
  <c r="D19" i="12" s="1"/>
  <c r="G19" i="12" s="1"/>
  <c r="D12" i="20"/>
  <c r="F7" i="12"/>
  <c r="F14" i="12" s="1"/>
  <c r="F7" i="20"/>
  <c r="AH11" i="3"/>
  <c r="B34" i="20"/>
  <c r="B64" i="20"/>
  <c r="B79" i="20"/>
  <c r="B49" i="20"/>
  <c r="E7" i="12"/>
  <c r="E14" i="12" s="1"/>
  <c r="E7" i="20"/>
  <c r="E12" i="12"/>
  <c r="E19" i="12" s="1"/>
  <c r="E12" i="20"/>
  <c r="F8" i="12"/>
  <c r="F8" i="20"/>
  <c r="D16" i="9"/>
  <c r="D8" i="20"/>
  <c r="C68" i="13"/>
  <c r="C86" i="13"/>
  <c r="C51" i="13"/>
  <c r="C103" i="13"/>
  <c r="C33" i="13"/>
  <c r="N9" i="4"/>
  <c r="N10" i="4"/>
  <c r="M10" i="4"/>
  <c r="M9" i="4"/>
  <c r="AB8" i="3"/>
  <c r="AC8" i="3" s="1"/>
  <c r="AH8" i="3"/>
  <c r="AC11" i="3"/>
  <c r="H20" i="12"/>
  <c r="K20" i="12" s="1"/>
  <c r="B34" i="12"/>
  <c r="B5" i="13" s="1"/>
  <c r="B40" i="13" s="1"/>
  <c r="I20" i="12"/>
  <c r="L16" i="12"/>
  <c r="AI4" i="3"/>
  <c r="K9" i="12"/>
  <c r="J16" i="12"/>
  <c r="J9" i="12"/>
  <c r="H17" i="12"/>
  <c r="K17" i="12" s="1"/>
  <c r="I17" i="12"/>
  <c r="L17" i="12" s="1"/>
  <c r="B49" i="12"/>
  <c r="B22" i="13" s="1"/>
  <c r="AH12" i="3"/>
  <c r="AI12" i="3"/>
  <c r="AD12" i="3"/>
  <c r="AI11" i="3"/>
  <c r="B64" i="12"/>
  <c r="B5" i="14" s="1"/>
  <c r="B40" i="14" s="1"/>
  <c r="D8" i="12"/>
  <c r="D15" i="12" s="1"/>
  <c r="B79" i="12"/>
  <c r="B22" i="14" s="1"/>
  <c r="H13" i="12"/>
  <c r="J13" i="12"/>
  <c r="D7" i="12"/>
  <c r="J7" i="12" s="1"/>
  <c r="K7" i="12" s="1"/>
  <c r="L7" i="12" s="1"/>
  <c r="D3" i="9"/>
  <c r="D15" i="9"/>
  <c r="I18" i="12"/>
  <c r="J18" i="12"/>
  <c r="H18" i="12"/>
  <c r="K18" i="12" s="1"/>
  <c r="E15" i="12"/>
  <c r="H11" i="12"/>
  <c r="J11" i="12"/>
  <c r="J10" i="12"/>
  <c r="H10" i="12"/>
  <c r="AC12" i="3"/>
  <c r="AD11" i="3"/>
  <c r="F15" i="12"/>
  <c r="G12" i="12"/>
  <c r="J8" i="20" l="1"/>
  <c r="G12" i="20"/>
  <c r="J7" i="20"/>
  <c r="G8" i="20"/>
  <c r="G8" i="12"/>
  <c r="H8" i="12" s="1"/>
  <c r="I8" i="12" s="1"/>
  <c r="G50" i="12" s="1"/>
  <c r="P17" i="12"/>
  <c r="Q17" i="12" s="1"/>
  <c r="C17" i="13"/>
  <c r="E6" i="15" s="1"/>
  <c r="P20" i="12"/>
  <c r="Q20" i="12" s="1"/>
  <c r="L20" i="12"/>
  <c r="P16" i="12"/>
  <c r="Q16" i="12" s="1"/>
  <c r="C17" i="14"/>
  <c r="E13" i="15" s="1"/>
  <c r="J8" i="12"/>
  <c r="K8" i="12" s="1"/>
  <c r="L8" i="12" s="1"/>
  <c r="N50" i="12" s="1"/>
  <c r="P50" i="12" s="1"/>
  <c r="Q50" i="12" s="1"/>
  <c r="R50" i="12" s="1"/>
  <c r="S50" i="12" s="1"/>
  <c r="T50" i="12" s="1"/>
  <c r="U50" i="12" s="1"/>
  <c r="V50" i="12" s="1"/>
  <c r="W50" i="12" s="1"/>
  <c r="X50" i="12" s="1"/>
  <c r="Y50" i="12" s="1"/>
  <c r="B57" i="13"/>
  <c r="C34" i="13"/>
  <c r="E7" i="15" s="1"/>
  <c r="B57" i="14"/>
  <c r="C34" i="14"/>
  <c r="E14" i="15" s="1"/>
  <c r="J15" i="12"/>
  <c r="L15" i="12" s="1"/>
  <c r="G15" i="12"/>
  <c r="I15" i="12" s="1"/>
  <c r="I11" i="12"/>
  <c r="L11" i="12" s="1"/>
  <c r="K11" i="12"/>
  <c r="D14" i="12"/>
  <c r="G7" i="12"/>
  <c r="H7" i="12" s="1"/>
  <c r="I7" i="12" s="1"/>
  <c r="D50" i="12"/>
  <c r="D57" i="12" s="1"/>
  <c r="H57" i="12" s="1"/>
  <c r="H50" i="12"/>
  <c r="E50" i="12"/>
  <c r="F50" i="12"/>
  <c r="L18" i="12"/>
  <c r="P18" i="12"/>
  <c r="Q18" i="12" s="1"/>
  <c r="K13" i="12"/>
  <c r="I13" i="12"/>
  <c r="L13" i="12" s="1"/>
  <c r="I10" i="12"/>
  <c r="L10" i="12" s="1"/>
  <c r="K10" i="12"/>
  <c r="H3" i="9"/>
  <c r="I3" i="9" s="1"/>
  <c r="J3" i="9" s="1"/>
  <c r="K3" i="9"/>
  <c r="L3" i="9" s="1"/>
  <c r="M3" i="9" s="1"/>
  <c r="K35" i="12"/>
  <c r="I35" i="12"/>
  <c r="J35" i="12" s="1"/>
  <c r="L35" i="12"/>
  <c r="M35" i="12"/>
  <c r="N35" i="12" s="1"/>
  <c r="P35" i="12" s="1"/>
  <c r="Q35" i="12" s="1"/>
  <c r="R35" i="12" s="1"/>
  <c r="S35" i="12" s="1"/>
  <c r="T35" i="12" s="1"/>
  <c r="U35" i="12" s="1"/>
  <c r="V35" i="12" s="1"/>
  <c r="W35" i="12" s="1"/>
  <c r="X35" i="12" s="1"/>
  <c r="Y35" i="12" s="1"/>
  <c r="B75" i="14"/>
  <c r="C87" i="14" s="1"/>
  <c r="G13" i="15" s="1"/>
  <c r="C52" i="14"/>
  <c r="F13" i="15" s="1"/>
  <c r="I19" i="12"/>
  <c r="J19" i="12"/>
  <c r="H19" i="12"/>
  <c r="K19" i="12" s="1"/>
  <c r="C52" i="13"/>
  <c r="F6" i="15" s="1"/>
  <c r="B75" i="13"/>
  <c r="C87" i="13" s="1"/>
  <c r="G6" i="15" s="1"/>
  <c r="H12" i="12"/>
  <c r="J12" i="12"/>
  <c r="F50" i="20" l="1"/>
  <c r="E50" i="20"/>
  <c r="H50" i="20"/>
  <c r="D50" i="20"/>
  <c r="G50" i="20"/>
  <c r="J12" i="20"/>
  <c r="H15" i="12"/>
  <c r="K35" i="20"/>
  <c r="M35" i="20"/>
  <c r="N35" i="20" s="1"/>
  <c r="P35" i="20" s="1"/>
  <c r="Q35" i="20" s="1"/>
  <c r="R35" i="20" s="1"/>
  <c r="S35" i="20" s="1"/>
  <c r="T35" i="20" s="1"/>
  <c r="U35" i="20" s="1"/>
  <c r="V35" i="20" s="1"/>
  <c r="W35" i="20" s="1"/>
  <c r="X35" i="20" s="1"/>
  <c r="Y35" i="20" s="1"/>
  <c r="I35" i="20"/>
  <c r="L35" i="20"/>
  <c r="G35" i="20"/>
  <c r="H35" i="20" s="1"/>
  <c r="F35" i="20"/>
  <c r="E35" i="20"/>
  <c r="D35" i="20"/>
  <c r="N50" i="20"/>
  <c r="P50" i="20" s="1"/>
  <c r="Q50" i="20" s="1"/>
  <c r="R50" i="20" s="1"/>
  <c r="S50" i="20" s="1"/>
  <c r="T50" i="20" s="1"/>
  <c r="U50" i="20" s="1"/>
  <c r="V50" i="20" s="1"/>
  <c r="W50" i="20" s="1"/>
  <c r="X50" i="20" s="1"/>
  <c r="Y50" i="20" s="1"/>
  <c r="M50" i="20"/>
  <c r="I50" i="20"/>
  <c r="L50" i="20"/>
  <c r="K50" i="20"/>
  <c r="K50" i="12"/>
  <c r="I50" i="12"/>
  <c r="J50" i="12" s="1"/>
  <c r="L50" i="12"/>
  <c r="M50" i="12"/>
  <c r="B92" i="13"/>
  <c r="C104" i="13" s="1"/>
  <c r="G7" i="15" s="1"/>
  <c r="C69" i="13"/>
  <c r="F7" i="15" s="1"/>
  <c r="K15" i="12"/>
  <c r="F57" i="12"/>
  <c r="B92" i="14"/>
  <c r="C104" i="14" s="1"/>
  <c r="G14" i="15" s="1"/>
  <c r="C69" i="14"/>
  <c r="F14" i="15" s="1"/>
  <c r="G57" i="12"/>
  <c r="E57" i="12"/>
  <c r="G35" i="12"/>
  <c r="H35" i="12" s="1"/>
  <c r="F39" i="12" s="1"/>
  <c r="E35" i="12"/>
  <c r="D35" i="12"/>
  <c r="D42" i="12" s="1"/>
  <c r="E42" i="12" s="1"/>
  <c r="F35" i="12"/>
  <c r="G14" i="12"/>
  <c r="J14" i="12"/>
  <c r="F80" i="12"/>
  <c r="G80" i="12" s="1"/>
  <c r="H80" i="12" s="1"/>
  <c r="D80" i="12"/>
  <c r="D87" i="12" s="1"/>
  <c r="E80" i="12"/>
  <c r="P15" i="12"/>
  <c r="H42" i="12"/>
  <c r="K12" i="12"/>
  <c r="I12" i="12"/>
  <c r="L12" i="12" s="1"/>
  <c r="K80" i="12"/>
  <c r="I80" i="12"/>
  <c r="Q15" i="12"/>
  <c r="P19" i="12"/>
  <c r="Q19" i="12" s="1"/>
  <c r="L19" i="12"/>
  <c r="K80" i="20" l="1"/>
  <c r="I80" i="20"/>
  <c r="D57" i="20"/>
  <c r="F65" i="20"/>
  <c r="E65" i="20"/>
  <c r="H65" i="20"/>
  <c r="D65" i="20"/>
  <c r="G65" i="20"/>
  <c r="J50" i="20"/>
  <c r="F54" i="20"/>
  <c r="M8" i="20" s="1"/>
  <c r="I65" i="20"/>
  <c r="K65" i="20"/>
  <c r="F39" i="20"/>
  <c r="M7" i="20" s="1"/>
  <c r="J35" i="20"/>
  <c r="D80" i="20"/>
  <c r="F80" i="20"/>
  <c r="G80" i="20" s="1"/>
  <c r="H80" i="20" s="1"/>
  <c r="E80" i="20"/>
  <c r="L12" i="20"/>
  <c r="K12" i="20"/>
  <c r="D42" i="20"/>
  <c r="F42" i="12"/>
  <c r="D52" i="12"/>
  <c r="F54" i="12"/>
  <c r="W57" i="12" s="1"/>
  <c r="G42" i="12"/>
  <c r="D37" i="12"/>
  <c r="D36" i="12"/>
  <c r="M7" i="12"/>
  <c r="T42" i="12"/>
  <c r="K42" i="12"/>
  <c r="R42" i="12"/>
  <c r="L42" i="12"/>
  <c r="Q42" i="12"/>
  <c r="J42" i="12"/>
  <c r="M42" i="12"/>
  <c r="P42" i="12"/>
  <c r="W42" i="12"/>
  <c r="S42" i="12"/>
  <c r="I42" i="12"/>
  <c r="Y42" i="12"/>
  <c r="X42" i="12"/>
  <c r="N42" i="12"/>
  <c r="U42" i="12"/>
  <c r="V42" i="12"/>
  <c r="K14" i="12"/>
  <c r="L14" i="12"/>
  <c r="H14" i="12"/>
  <c r="I14" i="12"/>
  <c r="F87" i="12"/>
  <c r="E87" i="12"/>
  <c r="H87" i="12"/>
  <c r="G87" i="12"/>
  <c r="D51" i="12"/>
  <c r="J80" i="12"/>
  <c r="D81" i="12" s="1"/>
  <c r="F84" i="12"/>
  <c r="F84" i="20" l="1"/>
  <c r="J80" i="20"/>
  <c r="D82" i="20" s="1"/>
  <c r="X42" i="20"/>
  <c r="T42" i="20"/>
  <c r="P42" i="20"/>
  <c r="K42" i="20"/>
  <c r="G42" i="20"/>
  <c r="W42" i="20"/>
  <c r="S42" i="20"/>
  <c r="N42" i="20"/>
  <c r="J42" i="20"/>
  <c r="F42" i="20"/>
  <c r="D36" i="20" s="1"/>
  <c r="V42" i="20"/>
  <c r="R42" i="20"/>
  <c r="M42" i="20"/>
  <c r="I42" i="20"/>
  <c r="E42" i="20"/>
  <c r="Q42" i="20"/>
  <c r="L42" i="20"/>
  <c r="Y42" i="20"/>
  <c r="H42" i="20"/>
  <c r="U42" i="20"/>
  <c r="D87" i="20"/>
  <c r="D72" i="20"/>
  <c r="W57" i="20"/>
  <c r="S57" i="20"/>
  <c r="N57" i="20"/>
  <c r="J57" i="20"/>
  <c r="F57" i="20"/>
  <c r="D52" i="20" s="1"/>
  <c r="V57" i="20"/>
  <c r="R57" i="20"/>
  <c r="M57" i="20"/>
  <c r="I57" i="20"/>
  <c r="E57" i="20"/>
  <c r="Y57" i="20"/>
  <c r="U57" i="20"/>
  <c r="Q57" i="20"/>
  <c r="L57" i="20"/>
  <c r="H57" i="20"/>
  <c r="X57" i="20"/>
  <c r="T57" i="20"/>
  <c r="P57" i="20"/>
  <c r="K57" i="20"/>
  <c r="G57" i="20"/>
  <c r="F69" i="20"/>
  <c r="J65" i="20"/>
  <c r="D67" i="20" s="1"/>
  <c r="N57" i="12"/>
  <c r="D82" i="12"/>
  <c r="U57" i="12"/>
  <c r="M57" i="12"/>
  <c r="Q57" i="12"/>
  <c r="P57" i="12"/>
  <c r="R57" i="12"/>
  <c r="K57" i="12"/>
  <c r="T57" i="12"/>
  <c r="J57" i="12"/>
  <c r="L57" i="12"/>
  <c r="I57" i="12"/>
  <c r="X57" i="12"/>
  <c r="M8" i="12"/>
  <c r="Y57" i="12"/>
  <c r="V57" i="12"/>
  <c r="S57" i="12"/>
  <c r="D43" i="12"/>
  <c r="D44" i="12"/>
  <c r="F65" i="12"/>
  <c r="E65" i="12"/>
  <c r="P14" i="12"/>
  <c r="H65" i="12"/>
  <c r="D65" i="12"/>
  <c r="G65" i="12"/>
  <c r="K65" i="12"/>
  <c r="I65" i="12"/>
  <c r="Q14" i="12"/>
  <c r="M15" i="12"/>
  <c r="J87" i="12"/>
  <c r="K87" i="12"/>
  <c r="I87" i="12"/>
  <c r="D66" i="20" l="1"/>
  <c r="D81" i="20"/>
  <c r="D51" i="20"/>
  <c r="D58" i="20"/>
  <c r="D43" i="20"/>
  <c r="D37" i="20"/>
  <c r="D59" i="20"/>
  <c r="D44" i="20"/>
  <c r="K72" i="20"/>
  <c r="G72" i="20"/>
  <c r="J72" i="20"/>
  <c r="F72" i="20"/>
  <c r="I72" i="20"/>
  <c r="E72" i="20"/>
  <c r="H72" i="20"/>
  <c r="I87" i="20"/>
  <c r="E87" i="20"/>
  <c r="H87" i="20"/>
  <c r="J87" i="20"/>
  <c r="K87" i="20"/>
  <c r="G87" i="20"/>
  <c r="F87" i="20"/>
  <c r="D58" i="12"/>
  <c r="D59" i="12"/>
  <c r="D72" i="12"/>
  <c r="J65" i="12"/>
  <c r="D66" i="12" s="1"/>
  <c r="F69" i="12"/>
  <c r="M14" i="12" s="1"/>
  <c r="D88" i="12"/>
  <c r="D89" i="12"/>
  <c r="D74" i="20" l="1"/>
  <c r="D88" i="20"/>
  <c r="D73" i="20"/>
  <c r="D89" i="20"/>
  <c r="D67" i="12"/>
  <c r="I72" i="12"/>
  <c r="J72" i="12"/>
  <c r="E72" i="12"/>
  <c r="H72" i="12"/>
  <c r="K72" i="12"/>
  <c r="G72" i="12"/>
  <c r="F72" i="12"/>
  <c r="D74" i="12" l="1"/>
  <c r="D73" i="12"/>
</calcChain>
</file>

<file path=xl/comments1.xml><?xml version="1.0" encoding="utf-8"?>
<comments xmlns="http://schemas.openxmlformats.org/spreadsheetml/2006/main">
  <authors>
    <author>Kate Desrochers</author>
  </authors>
  <commentList>
    <comment ref="B180" authorId="0">
      <text>
        <r>
          <rPr>
            <b/>
            <sz val="9"/>
            <color indexed="81"/>
            <rFont val="Tahoma"/>
            <family val="2"/>
          </rPr>
          <t>Kate Desrochers:</t>
        </r>
        <r>
          <rPr>
            <sz val="9"/>
            <color indexed="81"/>
            <rFont val="Tahoma"/>
            <family val="2"/>
          </rPr>
          <t xml:space="preserve">
not found on earthtronics website
</t>
        </r>
      </text>
    </comment>
  </commentList>
</comments>
</file>

<file path=xl/comments2.xml><?xml version="1.0" encoding="utf-8"?>
<comments xmlns="http://schemas.openxmlformats.org/spreadsheetml/2006/main">
  <authors>
    <author>Francis</author>
  </authors>
  <commentList>
    <comment ref="C16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17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  <comment ref="C33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34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  <comment ref="C51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52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  <comment ref="C68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69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  <comment ref="C86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87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  <comment ref="C103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104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</commentList>
</comments>
</file>

<file path=xl/comments3.xml><?xml version="1.0" encoding="utf-8"?>
<comments xmlns="http://schemas.openxmlformats.org/spreadsheetml/2006/main">
  <authors>
    <author>Francis</author>
  </authors>
  <commentList>
    <comment ref="C16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17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  <comment ref="C33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34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  <comment ref="C51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52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  <comment ref="C68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69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  <comment ref="C86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87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  <comment ref="C103" authorId="0">
      <text>
        <r>
          <rPr>
            <sz val="9"/>
            <color indexed="81"/>
            <rFont val="Tahoma"/>
            <family val="2"/>
          </rPr>
          <t>Discounted to beginning of 2010.</t>
        </r>
      </text>
    </comment>
    <comment ref="C104" authorId="0">
      <text>
        <r>
          <rPr>
            <sz val="9"/>
            <color indexed="81"/>
            <rFont val="Tahoma"/>
            <family val="2"/>
          </rPr>
          <t>No replacements until the end of the 1st year.</t>
        </r>
      </text>
    </comment>
  </commentList>
</comments>
</file>

<file path=xl/comments4.xml><?xml version="1.0" encoding="utf-8"?>
<comments xmlns="http://schemas.openxmlformats.org/spreadsheetml/2006/main">
  <authors>
    <author>Kate Desrochers</author>
  </authors>
  <commentList>
    <comment ref="O4" authorId="0">
      <text>
        <r>
          <rPr>
            <b/>
            <sz val="9"/>
            <color indexed="81"/>
            <rFont val="Tahoma"/>
            <family val="2"/>
          </rPr>
          <t>Kate Desrochers:</t>
        </r>
        <r>
          <rPr>
            <sz val="9"/>
            <color indexed="81"/>
            <rFont val="Tahoma"/>
            <family val="2"/>
          </rPr>
          <t xml:space="preserve">
/45 because of EISA standard</t>
        </r>
      </text>
    </comment>
    <comment ref="I23" authorId="0">
      <text>
        <r>
          <rPr>
            <b/>
            <sz val="9"/>
            <color indexed="81"/>
            <rFont val="Tahoma"/>
            <family val="2"/>
          </rPr>
          <t>Kate Desrochers:</t>
        </r>
        <r>
          <rPr>
            <sz val="9"/>
            <color indexed="81"/>
            <rFont val="Tahoma"/>
            <family val="2"/>
          </rPr>
          <t xml:space="preserve">
Emily asked for anything &gt;2000 lumens to be separated out. 
</t>
        </r>
      </text>
    </comment>
  </commentList>
</comments>
</file>

<file path=xl/sharedStrings.xml><?xml version="1.0" encoding="utf-8"?>
<sst xmlns="http://schemas.openxmlformats.org/spreadsheetml/2006/main" count="80261" uniqueCount="8437">
  <si>
    <t>BMODEL</t>
  </si>
  <si>
    <t>FMODEL</t>
  </si>
  <si>
    <t>MFG</t>
  </si>
  <si>
    <t>SumOfQTY</t>
  </si>
  <si>
    <t>FIXTYPE</t>
  </si>
  <si>
    <t>WATTAGE</t>
  </si>
  <si>
    <t>1000001055</t>
  </si>
  <si>
    <t/>
  </si>
  <si>
    <t>LIGHTING SCIENC</t>
  </si>
  <si>
    <t>DIRECTION</t>
  </si>
  <si>
    <t>8</t>
  </si>
  <si>
    <t>1000001421</t>
  </si>
  <si>
    <t>12</t>
  </si>
  <si>
    <t>1000-003-071</t>
  </si>
  <si>
    <t>CREE</t>
  </si>
  <si>
    <t>OMNIDIRECT</t>
  </si>
  <si>
    <t>10</t>
  </si>
  <si>
    <t>1000-003-072</t>
  </si>
  <si>
    <t>9</t>
  </si>
  <si>
    <t>1000-003-073</t>
  </si>
  <si>
    <t>6</t>
  </si>
  <si>
    <t>1000-009-200</t>
  </si>
  <si>
    <t>1000018578</t>
  </si>
  <si>
    <t>DECORATIVE</t>
  </si>
  <si>
    <t>4</t>
  </si>
  <si>
    <t>1000018583</t>
  </si>
  <si>
    <t>1000-019-042</t>
  </si>
  <si>
    <t>TCP</t>
  </si>
  <si>
    <t>STAN BULB</t>
  </si>
  <si>
    <t>14</t>
  </si>
  <si>
    <t>1000-019-045</t>
  </si>
  <si>
    <t>SPEC BULB</t>
  </si>
  <si>
    <t>1000-019-048</t>
  </si>
  <si>
    <t>23</t>
  </si>
  <si>
    <t>1000-019-055</t>
  </si>
  <si>
    <t>1000020126</t>
  </si>
  <si>
    <t>PHILIPS</t>
  </si>
  <si>
    <t>1000020131</t>
  </si>
  <si>
    <t>13</t>
  </si>
  <si>
    <t>1000-023-610</t>
  </si>
  <si>
    <t>1000-023-619</t>
  </si>
  <si>
    <t>1000-024-002</t>
  </si>
  <si>
    <t>DOWNLIGHT</t>
  </si>
  <si>
    <t>1000-026-937</t>
  </si>
  <si>
    <t>1000-049-543</t>
  </si>
  <si>
    <t>1000-049-544</t>
  </si>
  <si>
    <t>1000050545</t>
  </si>
  <si>
    <t>18</t>
  </si>
  <si>
    <t>1000050548</t>
  </si>
  <si>
    <t>1000053525</t>
  </si>
  <si>
    <t>LEDINDFIX</t>
  </si>
  <si>
    <t>1000055272</t>
  </si>
  <si>
    <t>10W/LED/BR30/D</t>
  </si>
  <si>
    <t>GREENLITE</t>
  </si>
  <si>
    <t>11/20/26/3WAY</t>
  </si>
  <si>
    <t>26</t>
  </si>
  <si>
    <t>1100.128</t>
  </si>
  <si>
    <t>Eco$ave Spiral 1ES13</t>
  </si>
  <si>
    <t>1100.138</t>
  </si>
  <si>
    <t>Eco$ave Spiral 1ES20</t>
  </si>
  <si>
    <t>20</t>
  </si>
  <si>
    <t>1100.139</t>
  </si>
  <si>
    <t>Eco$ave Spiral 1ES23</t>
  </si>
  <si>
    <t>1100.139 Eco$ave Spiral</t>
  </si>
  <si>
    <t>1100.149</t>
  </si>
  <si>
    <t>Candelabra Bse BPESL7F</t>
  </si>
  <si>
    <t>FEIT</t>
  </si>
  <si>
    <t>7</t>
  </si>
  <si>
    <t>1100.157</t>
  </si>
  <si>
    <t>EnduraLED  423483 Dim</t>
  </si>
  <si>
    <t>Philips</t>
  </si>
  <si>
    <t>1100.158</t>
  </si>
  <si>
    <t>A19 423491 Dim</t>
  </si>
  <si>
    <t>Endura</t>
  </si>
  <si>
    <t>11</t>
  </si>
  <si>
    <t>EnduraLED A19 423491 Dim</t>
  </si>
  <si>
    <t>LED A21 42349-1Dim</t>
  </si>
  <si>
    <t>1100.323</t>
  </si>
  <si>
    <t>15W EarthMate Spiral</t>
  </si>
  <si>
    <t>Earthmate</t>
  </si>
  <si>
    <t>15</t>
  </si>
  <si>
    <t>1100.324</t>
  </si>
  <si>
    <t>20W EarthMate Spiral</t>
  </si>
  <si>
    <t>1100.333</t>
  </si>
  <si>
    <t>3-Way Earthmate spiral --</t>
  </si>
  <si>
    <t>33</t>
  </si>
  <si>
    <t>T-3 3-Way 27k</t>
  </si>
  <si>
    <t>1100.755</t>
  </si>
  <si>
    <t>Globe Lamp 1G2509-GE25</t>
  </si>
  <si>
    <t>1100.784</t>
  </si>
  <si>
    <t>14W TCP globe-style</t>
  </si>
  <si>
    <t>Globe Lamp 2G2514-27K</t>
  </si>
  <si>
    <t>1100.794</t>
  </si>
  <si>
    <t>14W TCP “A” style light b</t>
  </si>
  <si>
    <t>1100.9271</t>
  </si>
  <si>
    <t>A21 SKB18EAWW</t>
  </si>
  <si>
    <t>MaxLite</t>
  </si>
  <si>
    <t>1160.051</t>
  </si>
  <si>
    <t>15W Greenlight reflector</t>
  </si>
  <si>
    <t>Greenlite</t>
  </si>
  <si>
    <t>1160.08</t>
  </si>
  <si>
    <t>Par38 Eco Wet rated</t>
  </si>
  <si>
    <t>1160.607</t>
  </si>
  <si>
    <t>R-30 Dimming Lamp 66665</t>
  </si>
  <si>
    <t>GE</t>
  </si>
  <si>
    <t>1160.659</t>
  </si>
  <si>
    <t>R30 Floodlight 803014</t>
  </si>
  <si>
    <t>1160.9821</t>
  </si>
  <si>
    <t>10.5w BR30 293878</t>
  </si>
  <si>
    <t>10.5</t>
  </si>
  <si>
    <t>117429</t>
  </si>
  <si>
    <t>EARTHTRONICS</t>
  </si>
  <si>
    <t>117437</t>
  </si>
  <si>
    <t>117476</t>
  </si>
  <si>
    <t>11W/LED/BR30/D</t>
  </si>
  <si>
    <t>11W/LED/BR30/D/2</t>
  </si>
  <si>
    <t>11W/LED/OMNI-D</t>
  </si>
  <si>
    <t>11W/LED/OMNI-D/2</t>
  </si>
  <si>
    <t>11W/LED/RC-4/D/I</t>
  </si>
  <si>
    <t>123871</t>
  </si>
  <si>
    <t>12W/LED/OMNI-D</t>
  </si>
  <si>
    <t>12W/LED/PAR30D/FL</t>
  </si>
  <si>
    <t>12W/LED/RC-6/D/I</t>
  </si>
  <si>
    <t>13448</t>
  </si>
  <si>
    <t>13572 - 63505</t>
  </si>
  <si>
    <t>13909</t>
  </si>
  <si>
    <t>16</t>
  </si>
  <si>
    <t>13W/ELS-U</t>
  </si>
  <si>
    <t>13W/LED/PAR30/FL/D</t>
  </si>
  <si>
    <t>1420.392</t>
  </si>
  <si>
    <t>Swirl CF ML2G181TRNI</t>
  </si>
  <si>
    <t>INTERIOR</t>
  </si>
  <si>
    <t>1440.911</t>
  </si>
  <si>
    <t>CR6 LED 800L-E26</t>
  </si>
  <si>
    <t>Cree</t>
  </si>
  <si>
    <t>1460.426</t>
  </si>
  <si>
    <t>Torch ML1G7033ARW</t>
  </si>
  <si>
    <t>TORCHIERE</t>
  </si>
  <si>
    <t>70</t>
  </si>
  <si>
    <t>148-545</t>
  </si>
  <si>
    <t>149928</t>
  </si>
  <si>
    <t>149944</t>
  </si>
  <si>
    <t>14W/EL X1</t>
  </si>
  <si>
    <t>14W/ELX/PK</t>
  </si>
  <si>
    <t>151785 - 423400</t>
  </si>
  <si>
    <t>154112</t>
  </si>
  <si>
    <t>19.5</t>
  </si>
  <si>
    <t>158-653</t>
  </si>
  <si>
    <t>159-979</t>
  </si>
  <si>
    <t>15W/ELXR30-R</t>
  </si>
  <si>
    <t>160-588</t>
  </si>
  <si>
    <t>32</t>
  </si>
  <si>
    <t>160-678</t>
  </si>
  <si>
    <t>160-740</t>
  </si>
  <si>
    <t>161-167</t>
  </si>
  <si>
    <t>17W/LED/PAR38/FL/D</t>
  </si>
  <si>
    <t>17</t>
  </si>
  <si>
    <t>182284</t>
  </si>
  <si>
    <t>183116</t>
  </si>
  <si>
    <t>183-116</t>
  </si>
  <si>
    <t>183210</t>
  </si>
  <si>
    <t>185386</t>
  </si>
  <si>
    <t>185-386</t>
  </si>
  <si>
    <t>186-353</t>
  </si>
  <si>
    <t>190-729</t>
  </si>
  <si>
    <t>19</t>
  </si>
  <si>
    <t>191-055</t>
  </si>
  <si>
    <t>19W/ELS-U</t>
  </si>
  <si>
    <t>203612 - 427773</t>
  </si>
  <si>
    <t>3.5</t>
  </si>
  <si>
    <t>20708</t>
  </si>
  <si>
    <t>20W/LED/PAR38/FL/D</t>
  </si>
  <si>
    <t>214630 - 427765</t>
  </si>
  <si>
    <t>3</t>
  </si>
  <si>
    <t>21710</t>
  </si>
  <si>
    <t>22235</t>
  </si>
  <si>
    <t>22239</t>
  </si>
  <si>
    <t>5</t>
  </si>
  <si>
    <t>23691</t>
  </si>
  <si>
    <t>23706</t>
  </si>
  <si>
    <t>23707</t>
  </si>
  <si>
    <t>238-809</t>
  </si>
  <si>
    <t>238-875</t>
  </si>
  <si>
    <t>239-073</t>
  </si>
  <si>
    <t>23W/ELS-U</t>
  </si>
  <si>
    <t>24691</t>
  </si>
  <si>
    <t>24692</t>
  </si>
  <si>
    <t>250-321</t>
  </si>
  <si>
    <t>252-763</t>
  </si>
  <si>
    <t>288-506</t>
  </si>
  <si>
    <t>28940</t>
  </si>
  <si>
    <t>SYLVANIA</t>
  </si>
  <si>
    <t>28943</t>
  </si>
  <si>
    <t>28973</t>
  </si>
  <si>
    <t>29041</t>
  </si>
  <si>
    <t>29362</t>
  </si>
  <si>
    <t>29365</t>
  </si>
  <si>
    <t>29440</t>
  </si>
  <si>
    <t>29442</t>
  </si>
  <si>
    <t>29452</t>
  </si>
  <si>
    <t>29474</t>
  </si>
  <si>
    <t>29485</t>
  </si>
  <si>
    <t>29562</t>
  </si>
  <si>
    <t>29680</t>
  </si>
  <si>
    <t>29693</t>
  </si>
  <si>
    <t>29694</t>
  </si>
  <si>
    <t>29708</t>
  </si>
  <si>
    <t>29710</t>
  </si>
  <si>
    <t>29712</t>
  </si>
  <si>
    <t>29727</t>
  </si>
  <si>
    <t>29729</t>
  </si>
  <si>
    <t>29781</t>
  </si>
  <si>
    <t>29784</t>
  </si>
  <si>
    <t>29791</t>
  </si>
  <si>
    <t>29792</t>
  </si>
  <si>
    <t>30</t>
  </si>
  <si>
    <t>29913</t>
  </si>
  <si>
    <t>29972</t>
  </si>
  <si>
    <t>30701111</t>
  </si>
  <si>
    <t>Sylvania</t>
  </si>
  <si>
    <t>323-430</t>
  </si>
  <si>
    <t>324-684</t>
  </si>
  <si>
    <t>338141 - 415034</t>
  </si>
  <si>
    <t>33846</t>
  </si>
  <si>
    <t>340267</t>
  </si>
  <si>
    <t>34476111</t>
  </si>
  <si>
    <t>34760911</t>
  </si>
  <si>
    <t>34761511</t>
  </si>
  <si>
    <t>34761711</t>
  </si>
  <si>
    <t>34761911</t>
  </si>
  <si>
    <t>3760</t>
  </si>
  <si>
    <t>ENERGY MAD</t>
  </si>
  <si>
    <t>3762</t>
  </si>
  <si>
    <t>3790</t>
  </si>
  <si>
    <t>3790-243</t>
  </si>
  <si>
    <t>3791</t>
  </si>
  <si>
    <t>3791-243</t>
  </si>
  <si>
    <t>3794</t>
  </si>
  <si>
    <t>384-314</t>
  </si>
  <si>
    <t>395872</t>
  </si>
  <si>
    <t>4.5W/LED/CFC/D</t>
  </si>
  <si>
    <t>4.5W/LED/CTC/D</t>
  </si>
  <si>
    <t>4.5</t>
  </si>
  <si>
    <t>405-101</t>
  </si>
  <si>
    <t>408674</t>
  </si>
  <si>
    <t>423-599</t>
  </si>
  <si>
    <t>429340</t>
  </si>
  <si>
    <t>432161</t>
  </si>
  <si>
    <t>432195</t>
  </si>
  <si>
    <t>433607</t>
  </si>
  <si>
    <t>433755</t>
  </si>
  <si>
    <t>433763</t>
  </si>
  <si>
    <t>43598501</t>
  </si>
  <si>
    <t>446302</t>
  </si>
  <si>
    <t>451773</t>
  </si>
  <si>
    <t>457897</t>
  </si>
  <si>
    <t>459425</t>
  </si>
  <si>
    <t>460-929</t>
  </si>
  <si>
    <t>4649622</t>
  </si>
  <si>
    <t>47452</t>
  </si>
  <si>
    <t>42</t>
  </si>
  <si>
    <t>47478</t>
  </si>
  <si>
    <t>47483</t>
  </si>
  <si>
    <t>47484</t>
  </si>
  <si>
    <t>47485</t>
  </si>
  <si>
    <t>47486</t>
  </si>
  <si>
    <t>475-110</t>
  </si>
  <si>
    <t>481-411</t>
  </si>
  <si>
    <t>5249901</t>
  </si>
  <si>
    <t>GLOBE ELECTRIC</t>
  </si>
  <si>
    <t>5254101</t>
  </si>
  <si>
    <t>5254301</t>
  </si>
  <si>
    <t>5268701</t>
  </si>
  <si>
    <t>5268801</t>
  </si>
  <si>
    <t>5269101</t>
  </si>
  <si>
    <t>5269201</t>
  </si>
  <si>
    <t>5269401</t>
  </si>
  <si>
    <t>534875</t>
  </si>
  <si>
    <t>537414</t>
  </si>
  <si>
    <t>5.5</t>
  </si>
  <si>
    <t>5470</t>
  </si>
  <si>
    <t>5472</t>
  </si>
  <si>
    <t>550320146</t>
  </si>
  <si>
    <t>550320147</t>
  </si>
  <si>
    <t>565-172</t>
  </si>
  <si>
    <t>565-180</t>
  </si>
  <si>
    <t>567-365</t>
  </si>
  <si>
    <t>598-833</t>
  </si>
  <si>
    <t>599-031</t>
  </si>
  <si>
    <t>68</t>
  </si>
  <si>
    <t>599-163</t>
  </si>
  <si>
    <t>60297</t>
  </si>
  <si>
    <t>60299</t>
  </si>
  <si>
    <t>604969</t>
  </si>
  <si>
    <t>62905</t>
  </si>
  <si>
    <t>62909</t>
  </si>
  <si>
    <t>63023</t>
  </si>
  <si>
    <t>63503</t>
  </si>
  <si>
    <t>63504</t>
  </si>
  <si>
    <t>63505</t>
  </si>
  <si>
    <t>636219</t>
  </si>
  <si>
    <t>640674</t>
  </si>
  <si>
    <t>641169</t>
  </si>
  <si>
    <t>64128</t>
  </si>
  <si>
    <t>64158</t>
  </si>
  <si>
    <t>65133</t>
  </si>
  <si>
    <t>65134</t>
  </si>
  <si>
    <t>65536</t>
  </si>
  <si>
    <t>66126</t>
  </si>
  <si>
    <t>664946</t>
  </si>
  <si>
    <t>66529</t>
  </si>
  <si>
    <t>665965</t>
  </si>
  <si>
    <t>66662</t>
  </si>
  <si>
    <t>66663</t>
  </si>
  <si>
    <t>66665</t>
  </si>
  <si>
    <t>66666</t>
  </si>
  <si>
    <t>67456</t>
  </si>
  <si>
    <t>67457</t>
  </si>
  <si>
    <t>68165</t>
  </si>
  <si>
    <t>68166</t>
  </si>
  <si>
    <t>68167</t>
  </si>
  <si>
    <t>68168</t>
  </si>
  <si>
    <t>68169</t>
  </si>
  <si>
    <t>68170</t>
  </si>
  <si>
    <t>68171</t>
  </si>
  <si>
    <t>68172</t>
  </si>
  <si>
    <t>68204</t>
  </si>
  <si>
    <t>68504</t>
  </si>
  <si>
    <t>68505</t>
  </si>
  <si>
    <t>68506</t>
  </si>
  <si>
    <t>68507</t>
  </si>
  <si>
    <t>68510</t>
  </si>
  <si>
    <t>68511</t>
  </si>
  <si>
    <t>68512</t>
  </si>
  <si>
    <t>68513</t>
  </si>
  <si>
    <t>68518</t>
  </si>
  <si>
    <t>68519</t>
  </si>
  <si>
    <t>68520</t>
  </si>
  <si>
    <t>68521</t>
  </si>
  <si>
    <t>69060</t>
  </si>
  <si>
    <t>6BPMWHLLED</t>
  </si>
  <si>
    <t>LITHONIA</t>
  </si>
  <si>
    <t>70909</t>
  </si>
  <si>
    <t>71240</t>
  </si>
  <si>
    <t>71763</t>
  </si>
  <si>
    <t>71764</t>
  </si>
  <si>
    <t>7200.963</t>
  </si>
  <si>
    <t>Ant.Brass Table ML5G261CS</t>
  </si>
  <si>
    <t>TABLE</t>
  </si>
  <si>
    <t>720481 - 425256</t>
  </si>
  <si>
    <t>720815 - 425264</t>
  </si>
  <si>
    <t>72465</t>
  </si>
  <si>
    <t>72466</t>
  </si>
  <si>
    <t>72880</t>
  </si>
  <si>
    <t>72881</t>
  </si>
  <si>
    <t>72984</t>
  </si>
  <si>
    <t>73038</t>
  </si>
  <si>
    <t>73156</t>
  </si>
  <si>
    <t>74196</t>
  </si>
  <si>
    <t>74197</t>
  </si>
  <si>
    <t>74198</t>
  </si>
  <si>
    <t>74199</t>
  </si>
  <si>
    <t>74200</t>
  </si>
  <si>
    <t>74201</t>
  </si>
  <si>
    <t>74202</t>
  </si>
  <si>
    <t>74203</t>
  </si>
  <si>
    <t>74586</t>
  </si>
  <si>
    <t>75367</t>
  </si>
  <si>
    <t>75368</t>
  </si>
  <si>
    <t>76131</t>
  </si>
  <si>
    <t>76132</t>
  </si>
  <si>
    <t>76137</t>
  </si>
  <si>
    <t>76429</t>
  </si>
  <si>
    <t>76430</t>
  </si>
  <si>
    <t>76431</t>
  </si>
  <si>
    <t>76435</t>
  </si>
  <si>
    <t>76991</t>
  </si>
  <si>
    <t>76992</t>
  </si>
  <si>
    <t>76993</t>
  </si>
  <si>
    <t>76994</t>
  </si>
  <si>
    <t>772-720</t>
  </si>
  <si>
    <t>780-758</t>
  </si>
  <si>
    <t>784296</t>
  </si>
  <si>
    <t>784304</t>
  </si>
  <si>
    <t>784316</t>
  </si>
  <si>
    <t>784353</t>
  </si>
  <si>
    <t>784365</t>
  </si>
  <si>
    <t>784373</t>
  </si>
  <si>
    <t>25</t>
  </si>
  <si>
    <t>784387</t>
  </si>
  <si>
    <t>40</t>
  </si>
  <si>
    <t>784415</t>
  </si>
  <si>
    <t>784456</t>
  </si>
  <si>
    <t>784464</t>
  </si>
  <si>
    <t>784605</t>
  </si>
  <si>
    <t>784613</t>
  </si>
  <si>
    <t>784627</t>
  </si>
  <si>
    <t>784635</t>
  </si>
  <si>
    <t>784643</t>
  </si>
  <si>
    <t>785-800</t>
  </si>
  <si>
    <t>78908</t>
  </si>
  <si>
    <t>78936</t>
  </si>
  <si>
    <t>78937</t>
  </si>
  <si>
    <t>78938</t>
  </si>
  <si>
    <t>78939</t>
  </si>
  <si>
    <t>78940</t>
  </si>
  <si>
    <t>78947</t>
  </si>
  <si>
    <t>78952</t>
  </si>
  <si>
    <t>78965</t>
  </si>
  <si>
    <t>55</t>
  </si>
  <si>
    <t>790398 - 426114</t>
  </si>
  <si>
    <t>791-552</t>
  </si>
  <si>
    <t>7W/LED/BR20D</t>
  </si>
  <si>
    <t>80892</t>
  </si>
  <si>
    <t>826770</t>
  </si>
  <si>
    <t>84387211</t>
  </si>
  <si>
    <t>85382</t>
  </si>
  <si>
    <t>85384</t>
  </si>
  <si>
    <t>85388</t>
  </si>
  <si>
    <t>85392</t>
  </si>
  <si>
    <t>85939</t>
  </si>
  <si>
    <t>866920</t>
  </si>
  <si>
    <t>866-920</t>
  </si>
  <si>
    <t>87781211</t>
  </si>
  <si>
    <t>87782211</t>
  </si>
  <si>
    <t>89623</t>
  </si>
  <si>
    <t>89624</t>
  </si>
  <si>
    <t>89899</t>
  </si>
  <si>
    <t>89900</t>
  </si>
  <si>
    <t>89936</t>
  </si>
  <si>
    <t>89941</t>
  </si>
  <si>
    <t>89942</t>
  </si>
  <si>
    <t>89948</t>
  </si>
  <si>
    <t>89949</t>
  </si>
  <si>
    <t>89950</t>
  </si>
  <si>
    <t>89951</t>
  </si>
  <si>
    <t>89952</t>
  </si>
  <si>
    <t>89954</t>
  </si>
  <si>
    <t>89985</t>
  </si>
  <si>
    <t>89988</t>
  </si>
  <si>
    <t>89990</t>
  </si>
  <si>
    <t>89992</t>
  </si>
  <si>
    <t>8W/LED/BR20/D</t>
  </si>
  <si>
    <t>8W/LED/GLOBE/D</t>
  </si>
  <si>
    <t>8W/LED/PAR20/NFL/D</t>
  </si>
  <si>
    <t>93716911</t>
  </si>
  <si>
    <t>93719711</t>
  </si>
  <si>
    <t>93719911</t>
  </si>
  <si>
    <t>963-699</t>
  </si>
  <si>
    <t>964-196</t>
  </si>
  <si>
    <t>964-790</t>
  </si>
  <si>
    <t>967-034</t>
  </si>
  <si>
    <t>97249</t>
  </si>
  <si>
    <t>97250</t>
  </si>
  <si>
    <t>974449</t>
  </si>
  <si>
    <t>97728</t>
  </si>
  <si>
    <t>9W/ELC</t>
  </si>
  <si>
    <t>9W/ELG1</t>
  </si>
  <si>
    <t>9W/LED/BR30/D</t>
  </si>
  <si>
    <t>9W/LED/OMNI-D</t>
  </si>
  <si>
    <t>A19/OM450/LED</t>
  </si>
  <si>
    <t>A19/OM800/LED</t>
  </si>
  <si>
    <t>A19/OM800/LED/2</t>
  </si>
  <si>
    <t>A19/OM800/LED/4</t>
  </si>
  <si>
    <t>A1901327</t>
  </si>
  <si>
    <t>MEGALITE</t>
  </si>
  <si>
    <t>A191327</t>
  </si>
  <si>
    <t>AL2149</t>
  </si>
  <si>
    <t>ALTAIR LIGHTING</t>
  </si>
  <si>
    <t>LEDOUTFIX</t>
  </si>
  <si>
    <t>AL-2150</t>
  </si>
  <si>
    <t>BA19-04527OMF</t>
  </si>
  <si>
    <t>BA19-04527OMF-2U500</t>
  </si>
  <si>
    <t>BA19-04550OMF-2U500</t>
  </si>
  <si>
    <t>BA19-08027OMF</t>
  </si>
  <si>
    <t>BBR30-06527FLF</t>
  </si>
  <si>
    <t>BBR30-06550FLF</t>
  </si>
  <si>
    <t>BPAG500DM/LED/4</t>
  </si>
  <si>
    <t>BPCEA19/OM800/LED</t>
  </si>
  <si>
    <t>BPCEAG/500/3</t>
  </si>
  <si>
    <t>BPCEAG800/927/LED/3</t>
  </si>
  <si>
    <t>BPCEBR30/927/LED</t>
  </si>
  <si>
    <t>BPCEBR30/927/LED/2</t>
  </si>
  <si>
    <t>BPCEBR30/LED</t>
  </si>
  <si>
    <t>BPCEBR40/927/LED</t>
  </si>
  <si>
    <t>BPCEBR40/LED</t>
  </si>
  <si>
    <t>BPCECFC/DM/300/LED/3</t>
  </si>
  <si>
    <t>BPCEG25/LED/3</t>
  </si>
  <si>
    <t>BPCEPAR30/930/LED</t>
  </si>
  <si>
    <t>BPCEPAR30/LEDG5</t>
  </si>
  <si>
    <t>BPCEPAR38/930/LED</t>
  </si>
  <si>
    <t>BPCEPAR38/LEDG5</t>
  </si>
  <si>
    <t>BPCER20/927/LED/2</t>
  </si>
  <si>
    <t>BPESL11GT/2</t>
  </si>
  <si>
    <t>BPESL14T2/2/RP</t>
  </si>
  <si>
    <t>BPESL23T2/2/RP</t>
  </si>
  <si>
    <t>BPESL7C</t>
  </si>
  <si>
    <t>BR30/DM/LED</t>
  </si>
  <si>
    <t>BR30/DM/LED/2</t>
  </si>
  <si>
    <t>CE1011-06</t>
  </si>
  <si>
    <t>CORDELIA</t>
  </si>
  <si>
    <t>CE13T2/4</t>
  </si>
  <si>
    <t>CE15BR30/4</t>
  </si>
  <si>
    <t>CE23T2/6</t>
  </si>
  <si>
    <t>CE-JB4-600L-27K-E26</t>
  </si>
  <si>
    <t>12.5</t>
  </si>
  <si>
    <t>CE-JB6-650L-27K-E26</t>
  </si>
  <si>
    <t>CER4741WH</t>
  </si>
  <si>
    <t>CER4742WH</t>
  </si>
  <si>
    <t>CER6730WH</t>
  </si>
  <si>
    <t>CER6741WH</t>
  </si>
  <si>
    <t>CER6742WH</t>
  </si>
  <si>
    <t>C-U690</t>
  </si>
  <si>
    <t>CONGLOM</t>
  </si>
  <si>
    <t>CU692</t>
  </si>
  <si>
    <t>DFN-A19-60WE-WW-120</t>
  </si>
  <si>
    <t>E05129</t>
  </si>
  <si>
    <t>EARTHMATE</t>
  </si>
  <si>
    <t>E145236</t>
  </si>
  <si>
    <t>E155250-1</t>
  </si>
  <si>
    <t>E1552AK</t>
  </si>
  <si>
    <t>E2052AK</t>
  </si>
  <si>
    <t>E2352AK</t>
  </si>
  <si>
    <t>ECO4-575L (CR4)</t>
  </si>
  <si>
    <t>ECO-575L</t>
  </si>
  <si>
    <t>ECO-FD6-625L-27K-E26</t>
  </si>
  <si>
    <t>ECS 16 35WE WW FL TP</t>
  </si>
  <si>
    <t>ECS 16 35WE WW FLE26</t>
  </si>
  <si>
    <t>ECS 16 50WE WW FL TP</t>
  </si>
  <si>
    <t>ECS 20 50WE WW FL</t>
  </si>
  <si>
    <t>ECS 30 75WE WW FL</t>
  </si>
  <si>
    <t>ECS 38 120WE WW FL</t>
  </si>
  <si>
    <t>ECS 38 90WE WW FL120</t>
  </si>
  <si>
    <t>ECS RFK6 65WE W27</t>
  </si>
  <si>
    <t>EFG1011P-3/BN</t>
  </si>
  <si>
    <t>BRIGHT INDUSTRI</t>
  </si>
  <si>
    <t>EFG1011P-3/ORB</t>
  </si>
  <si>
    <t>EFG1011P-3/WH</t>
  </si>
  <si>
    <t>EL/MDT213W</t>
  </si>
  <si>
    <t>EL/MDT218W</t>
  </si>
  <si>
    <t>EL/MDT223W</t>
  </si>
  <si>
    <t>EL/MDT9W</t>
  </si>
  <si>
    <t>ESL13T/4</t>
  </si>
  <si>
    <t>ESL13T/D/4</t>
  </si>
  <si>
    <t>ESL15BR30/4</t>
  </si>
  <si>
    <t>ESL15BR30/ECO</t>
  </si>
  <si>
    <t>ESL15BR30/ECO/12</t>
  </si>
  <si>
    <t>ESL18TM/4/RP</t>
  </si>
  <si>
    <t>ESL23PAR38H/ECO</t>
  </si>
  <si>
    <t>ESL23PAR38H/ECO/12</t>
  </si>
  <si>
    <t>ESL23R40H/ECO/12</t>
  </si>
  <si>
    <t>ESL23TM/4/RP</t>
  </si>
  <si>
    <t>ESL23TM/D/4</t>
  </si>
  <si>
    <t>ESL50/150T/ECO</t>
  </si>
  <si>
    <t>ESL9TM/4</t>
  </si>
  <si>
    <t>EVLED101-AL-88</t>
  </si>
  <si>
    <t>FLE11/2/R20SW/C</t>
  </si>
  <si>
    <t>FMLRL1114840</t>
  </si>
  <si>
    <t>FMLRL1420840</t>
  </si>
  <si>
    <t>24</t>
  </si>
  <si>
    <t>FMLSL1114840</t>
  </si>
  <si>
    <t>FMLSL1420840</t>
  </si>
  <si>
    <t>FMML7830</t>
  </si>
  <si>
    <t>FMML7840</t>
  </si>
  <si>
    <t>GVA092</t>
  </si>
  <si>
    <t>GVA142</t>
  </si>
  <si>
    <t>GVA192</t>
  </si>
  <si>
    <t>GVD093</t>
  </si>
  <si>
    <t>GVD093DL</t>
  </si>
  <si>
    <t>GVD09C3</t>
  </si>
  <si>
    <t>GVD09C3DL</t>
  </si>
  <si>
    <t>GVG092</t>
  </si>
  <si>
    <t>GVG092DL</t>
  </si>
  <si>
    <t>GVG142</t>
  </si>
  <si>
    <t>GVG142DL</t>
  </si>
  <si>
    <t>GVR3142</t>
  </si>
  <si>
    <t>GVR3142DL</t>
  </si>
  <si>
    <t>GVRLAO1050D</t>
  </si>
  <si>
    <t>GVRLAO1050DC</t>
  </si>
  <si>
    <t>GVRLAO727D</t>
  </si>
  <si>
    <t>GVRLAO750D</t>
  </si>
  <si>
    <t>GVRLBR3010W27KND</t>
  </si>
  <si>
    <t>GVRLBR3010W50KD</t>
  </si>
  <si>
    <t>GVRLBR3012W27KD</t>
  </si>
  <si>
    <t>GVRLBR3012W27KND</t>
  </si>
  <si>
    <t>GVRLBR4014W27KND</t>
  </si>
  <si>
    <t>GVRLDCT4W27K</t>
  </si>
  <si>
    <t>GVRLDCT4W27KC</t>
  </si>
  <si>
    <t>GVRLDCT4W27KND</t>
  </si>
  <si>
    <t>GVRLDCT5W27K</t>
  </si>
  <si>
    <t>GVRLDCT5W27KND</t>
  </si>
  <si>
    <t>GVRLG255W27K</t>
  </si>
  <si>
    <t>GVRLG255W27KND</t>
  </si>
  <si>
    <t>GVRLP3817W30KND</t>
  </si>
  <si>
    <t>GVRLR209W27KND</t>
  </si>
  <si>
    <t>GVS094</t>
  </si>
  <si>
    <t>GVS14</t>
  </si>
  <si>
    <t>GVS1412</t>
  </si>
  <si>
    <t>GVS144</t>
  </si>
  <si>
    <t>GVS144DL</t>
  </si>
  <si>
    <t>GVS14DL</t>
  </si>
  <si>
    <t>GVS194</t>
  </si>
  <si>
    <t>GVS194DL</t>
  </si>
  <si>
    <t>GVS2312</t>
  </si>
  <si>
    <t>GVS234</t>
  </si>
  <si>
    <t>GVS234DL</t>
  </si>
  <si>
    <t>HB7051P-246</t>
  </si>
  <si>
    <t>HCB13WW</t>
  </si>
  <si>
    <t>MAXLITE</t>
  </si>
  <si>
    <t>HCBO07DLED30</t>
  </si>
  <si>
    <t>HCC4.0DLED30F</t>
  </si>
  <si>
    <t>HCG08DLED30-136</t>
  </si>
  <si>
    <t>HCR3013DLED30-13</t>
  </si>
  <si>
    <t>HCR3820DLED30-13</t>
  </si>
  <si>
    <t>HCR3823WW</t>
  </si>
  <si>
    <t>HCR423WW6</t>
  </si>
  <si>
    <t>HCS11WW</t>
  </si>
  <si>
    <t>HCS134WW6-107</t>
  </si>
  <si>
    <t>HCS13WW</t>
  </si>
  <si>
    <t>HCS18WW</t>
  </si>
  <si>
    <t>HCS23WW</t>
  </si>
  <si>
    <t>HUI8011L-2/BN</t>
  </si>
  <si>
    <t>HUI8011L-2/ORB</t>
  </si>
  <si>
    <t>L1BR36301B</t>
  </si>
  <si>
    <t>L1ECOA198301BDIM</t>
  </si>
  <si>
    <t>L1RTC4D</t>
  </si>
  <si>
    <t>L2A1912301BDIM</t>
  </si>
  <si>
    <t>L2A1912D</t>
  </si>
  <si>
    <t>L2B115D</t>
  </si>
  <si>
    <t>L2BR315D</t>
  </si>
  <si>
    <t>L2FP27D</t>
  </si>
  <si>
    <t>L2FP315D</t>
  </si>
  <si>
    <t>L2FP3820D</t>
  </si>
  <si>
    <t>L2G258D</t>
  </si>
  <si>
    <t>L2RTC6D</t>
  </si>
  <si>
    <t>L3A191127D</t>
  </si>
  <si>
    <t>L3B115271BD</t>
  </si>
  <si>
    <t>L3BR310D</t>
  </si>
  <si>
    <t>L3FP28D</t>
  </si>
  <si>
    <t>L3FP314DSN</t>
  </si>
  <si>
    <t>L3FP314DW</t>
  </si>
  <si>
    <t>L3FP3819DW</t>
  </si>
  <si>
    <t>L3GU106D</t>
  </si>
  <si>
    <t>L3MR166D</t>
  </si>
  <si>
    <t>L3RT612301BD</t>
  </si>
  <si>
    <t>LA1914030OHC</t>
  </si>
  <si>
    <t>LA191430OHC</t>
  </si>
  <si>
    <t>LK3BPMWLED</t>
  </si>
  <si>
    <t>LK4BPMWLED</t>
  </si>
  <si>
    <t>LK4GMWLED</t>
  </si>
  <si>
    <t>LK5BPMWLED</t>
  </si>
  <si>
    <t>R20/DM/LED/4</t>
  </si>
  <si>
    <t>RA406930WHR</t>
  </si>
  <si>
    <t>COOPER LIGHTING</t>
  </si>
  <si>
    <t>RA5606930WHR</t>
  </si>
  <si>
    <t>RL10DR427K</t>
  </si>
  <si>
    <t>RL12DR6527KD</t>
  </si>
  <si>
    <t>RL460WH830</t>
  </si>
  <si>
    <t>9.5</t>
  </si>
  <si>
    <t>RL460WH835</t>
  </si>
  <si>
    <t>RL560WH6835R</t>
  </si>
  <si>
    <t>RL560WH-R</t>
  </si>
  <si>
    <t>S7214</t>
  </si>
  <si>
    <t>SATCO</t>
  </si>
  <si>
    <t>S7217</t>
  </si>
  <si>
    <t>S7218</t>
  </si>
  <si>
    <t>S7224</t>
  </si>
  <si>
    <t>S7227</t>
  </si>
  <si>
    <t>S7241</t>
  </si>
  <si>
    <t>S7247</t>
  </si>
  <si>
    <t>S7291</t>
  </si>
  <si>
    <t>S7304</t>
  </si>
  <si>
    <t>S7334</t>
  </si>
  <si>
    <t>S7341</t>
  </si>
  <si>
    <t>S9034</t>
  </si>
  <si>
    <t>S9043</t>
  </si>
  <si>
    <t>SKBO07DLED30</t>
  </si>
  <si>
    <t>SKBO10DLED30</t>
  </si>
  <si>
    <t>SLD405830WHR</t>
  </si>
  <si>
    <t>SLD606830WHR</t>
  </si>
  <si>
    <t>ST201327</t>
  </si>
  <si>
    <t>CFL or LED</t>
  </si>
  <si>
    <t>LED</t>
  </si>
  <si>
    <t>CFL</t>
  </si>
  <si>
    <t>Row Labels</t>
  </si>
  <si>
    <t>Grand Total</t>
  </si>
  <si>
    <t>Average of WATTAGE</t>
  </si>
  <si>
    <t>Binning</t>
  </si>
  <si>
    <t>Model #</t>
  </si>
  <si>
    <t>Quantity</t>
  </si>
  <si>
    <t>Product Shape</t>
  </si>
  <si>
    <t>Wattage</t>
  </si>
  <si>
    <t>Type</t>
  </si>
  <si>
    <t>Wattage range</t>
  </si>
  <si>
    <t>Lumens</t>
  </si>
  <si>
    <t>Life</t>
  </si>
  <si>
    <t>Min lumens/watt</t>
  </si>
  <si>
    <t>Actual Lumens/watt</t>
  </si>
  <si>
    <t xml:space="preserve">Wattage at min LPW </t>
  </si>
  <si>
    <t>Baseline Wattage 2013</t>
  </si>
  <si>
    <t>Baseline Wattage 2014</t>
  </si>
  <si>
    <t>Baseline Wattage 2020</t>
  </si>
  <si>
    <t>Compared to TRM:</t>
  </si>
  <si>
    <t>MR16</t>
  </si>
  <si>
    <t>Sum of Quantity</t>
  </si>
  <si>
    <t>Average of Wattage</t>
  </si>
  <si>
    <t>Average of Average Wholesale price/unit</t>
  </si>
  <si>
    <t>Average of Life</t>
  </si>
  <si>
    <t>Weighted Average LED Wattage</t>
  </si>
  <si>
    <t>Weighted Average 2013 Baseline Wattage</t>
  </si>
  <si>
    <t>Weighted Average 2014 Baseline Wattage</t>
  </si>
  <si>
    <t>Weighted Average 2020 Baseline Wattage</t>
  </si>
  <si>
    <t>Delta 2013</t>
  </si>
  <si>
    <t>Delta 2014</t>
  </si>
  <si>
    <t>Delta 2020</t>
  </si>
  <si>
    <t>LED Wattage</t>
  </si>
  <si>
    <t>Delta 2013/2014</t>
  </si>
  <si>
    <t>Weighted Average Wholesale Price/unit</t>
  </si>
  <si>
    <t>Inc cost assuming TRM base cost</t>
  </si>
  <si>
    <t>Compared to TRM Inc Cost</t>
  </si>
  <si>
    <t>Weighted average life</t>
  </si>
  <si>
    <t>Compared to TRM Av life</t>
  </si>
  <si>
    <t>&lt;15W</t>
  </si>
  <si>
    <t>Decorative</t>
  </si>
  <si>
    <t>Greater15W</t>
  </si>
  <si>
    <t>&lt;10W</t>
  </si>
  <si>
    <t>Directional</t>
  </si>
  <si>
    <t>Greater10W</t>
  </si>
  <si>
    <t>&gt;=15W</t>
  </si>
  <si>
    <t>Standard / omnidirectional</t>
  </si>
  <si>
    <t>&gt;=10W</t>
  </si>
  <si>
    <t>PAR30</t>
  </si>
  <si>
    <t>BR30</t>
  </si>
  <si>
    <t>BR40</t>
  </si>
  <si>
    <t>Candle</t>
  </si>
  <si>
    <t>PAR38</t>
  </si>
  <si>
    <t>Globe</t>
  </si>
  <si>
    <t>PAR16</t>
  </si>
  <si>
    <t>PAR20</t>
  </si>
  <si>
    <t>(blank)</t>
  </si>
  <si>
    <t>Less20W</t>
  </si>
  <si>
    <t>Less15W</t>
  </si>
  <si>
    <t>ENERGY STAR Partner</t>
  </si>
  <si>
    <t>Brand Name</t>
  </si>
  <si>
    <t>Model Name</t>
  </si>
  <si>
    <t>Model Number</t>
  </si>
  <si>
    <t>Additional Model Information</t>
  </si>
  <si>
    <t>Bulb Type</t>
  </si>
  <si>
    <t>Product Finder Bulb Type</t>
  </si>
  <si>
    <t>Base Type</t>
  </si>
  <si>
    <t>Lamp Category</t>
  </si>
  <si>
    <t>Technology</t>
  </si>
  <si>
    <t>Warranty (years)</t>
  </si>
  <si>
    <t>Wattage Equivalency (watts)</t>
  </si>
  <si>
    <t>Maximum Overall Length (mm)</t>
  </si>
  <si>
    <t>Maximum Overall Diameter (mm)</t>
  </si>
  <si>
    <t>CBCP</t>
  </si>
  <si>
    <t>Hg (mg)</t>
  </si>
  <si>
    <t>Beam Angle</t>
  </si>
  <si>
    <t>Brightness (lumens)</t>
  </si>
  <si>
    <t>Energy Used (watts)</t>
  </si>
  <si>
    <t>Efficacy (lumens/watt)</t>
  </si>
  <si>
    <t>Three Way</t>
  </si>
  <si>
    <t>Life (hrs)</t>
  </si>
  <si>
    <t>Light Appearance (Kelvin)</t>
  </si>
  <si>
    <t>Color Quality (CRI)</t>
  </si>
  <si>
    <t>R9</t>
  </si>
  <si>
    <t>Power Factor</t>
  </si>
  <si>
    <t>Min Operating Temp (C)</t>
  </si>
  <si>
    <t>Dimmable</t>
  </si>
  <si>
    <t>Dims Down to %</t>
  </si>
  <si>
    <t>Special Features</t>
  </si>
  <si>
    <t>Date Available on Market</t>
  </si>
  <si>
    <t>Date Qualified</t>
  </si>
  <si>
    <t>Markets</t>
  </si>
  <si>
    <t>ENERGY STAR Model Identifier</t>
  </si>
  <si>
    <t>PD_ID</t>
  </si>
  <si>
    <t>Ascent Battery Supply</t>
  </si>
  <si>
    <t>Duracell</t>
  </si>
  <si>
    <t>LED11043A</t>
  </si>
  <si>
    <t>Reflector (Flood/Spot)</t>
  </si>
  <si>
    <t>GU5.3</t>
  </si>
  <si>
    <t>No</t>
  </si>
  <si>
    <t>None</t>
  </si>
  <si>
    <t>United States</t>
  </si>
  <si>
    <t>ES_1099414_LED11043A_11202014214329_9809642</t>
  </si>
  <si>
    <t>LED11044A</t>
  </si>
  <si>
    <t>Decorative: Other</t>
  </si>
  <si>
    <t>E12 (Candelabra)</t>
  </si>
  <si>
    <t>Not for Use in Enclosed Fixtures</t>
  </si>
  <si>
    <t>ES_1099414_LED11044A_11202014201810_4690294</t>
  </si>
  <si>
    <t>LED11340A</t>
  </si>
  <si>
    <t>A19</t>
  </si>
  <si>
    <t>General Purpose Replacement</t>
  </si>
  <si>
    <t>E26 (Medium)</t>
  </si>
  <si>
    <t>Omnidirectional</t>
  </si>
  <si>
    <t>Damp Location Rated,Enclosed Fixtures</t>
  </si>
  <si>
    <t>ES_1099414_LED11340A_10212014185721_7841577</t>
  </si>
  <si>
    <t>LED11340B</t>
  </si>
  <si>
    <t>ES_1099414_LED11340B_08012014200013_3213782</t>
  </si>
  <si>
    <t>LED11341B</t>
  </si>
  <si>
    <t>ES_1099414_LED11341B_08012014200038_3238446</t>
  </si>
  <si>
    <t>LED11342B</t>
  </si>
  <si>
    <t>ES_1099414_LED11342B_08012014200116_3276916</t>
  </si>
  <si>
    <t>LED11343A</t>
  </si>
  <si>
    <t>ES_1099414_LED11343A_10212014185742_7862223</t>
  </si>
  <si>
    <t>LED11343B</t>
  </si>
  <si>
    <t>ES_1099414_LED11343B_08012014200140_3300375</t>
  </si>
  <si>
    <t>LED11344B</t>
  </si>
  <si>
    <t>ES_1099414_LED11344B_08012014200302_3382281</t>
  </si>
  <si>
    <t>LED11345B</t>
  </si>
  <si>
    <t>ES_1099414_LED11345B_08012014200222_3342551</t>
  </si>
  <si>
    <t>LED11366B</t>
  </si>
  <si>
    <t>R20</t>
  </si>
  <si>
    <t>ES_1099414_LED11366B_11202014233441_6481103</t>
  </si>
  <si>
    <t>LED11369B</t>
  </si>
  <si>
    <t>ES_1099414_LED11369B_11202014214400_9840634</t>
  </si>
  <si>
    <t>LED11372B</t>
  </si>
  <si>
    <t>R40</t>
  </si>
  <si>
    <t>ES_1099414_LED11372B_11202014233506_6506089</t>
  </si>
  <si>
    <t>LED11405B</t>
  </si>
  <si>
    <t>G25</t>
  </si>
  <si>
    <t>ES_1099414_LED11405B_09122014145850_3930613</t>
  </si>
  <si>
    <t>Bazz, Inc.</t>
  </si>
  <si>
    <t>Bazz</t>
  </si>
  <si>
    <t>PAR20L9</t>
  </si>
  <si>
    <t>Damp Location Rated</t>
  </si>
  <si>
    <t>Canada</t>
  </si>
  <si>
    <t>ES_1061418_PAR20L9_09032014123457_2755942</t>
  </si>
  <si>
    <t>PAR30L12</t>
  </si>
  <si>
    <t>PAR30L</t>
  </si>
  <si>
    <t>Damp Location Rated,Recessed Fixtures,Shatter Resistant</t>
  </si>
  <si>
    <t>ES_1061418_PAR30L12_09032014125522_2730578</t>
  </si>
  <si>
    <t>Broada, Inc.</t>
  </si>
  <si>
    <t>Broada</t>
  </si>
  <si>
    <t>Decorative Candle: Other</t>
  </si>
  <si>
    <t>ES_1017217_1800905_05062014103111_1023606</t>
  </si>
  <si>
    <t>ES_1017217_1800916_05072014014840_1023607</t>
  </si>
  <si>
    <t>ES_1017217_1800917_05072014015440_1023606</t>
  </si>
  <si>
    <t>ES_1017217_1800919_07312014100551_1023647</t>
  </si>
  <si>
    <t>ES_1017217_1800920_04292014033110_1023603</t>
  </si>
  <si>
    <t>ES_1017217_1800930_07312014100841_1023647</t>
  </si>
  <si>
    <t>United States, Canada</t>
  </si>
  <si>
    <t>ES_1017217_1800931_09112014091220_1023668</t>
  </si>
  <si>
    <t>ES_1017217_1800932_09252014042620_1023678</t>
  </si>
  <si>
    <t>ES_1017217_1800938_05302014013950_1023607</t>
  </si>
  <si>
    <t>ES_1017217_1800940_05062014104551_1023606</t>
  </si>
  <si>
    <t>ES_1017217_1800941_09112014091950_1023668</t>
  </si>
  <si>
    <t>ES_1017217_1810916_09152014174059_7163594</t>
  </si>
  <si>
    <t>ES_1017217_1810919_09192014161334_2467033</t>
  </si>
  <si>
    <t>Damp Location Rated,Recessed Fixtures</t>
  </si>
  <si>
    <t>ES_1017217_1810920_09032014130557_9600595</t>
  </si>
  <si>
    <t>ES_1017217_1810930_10072014175211_5918319</t>
  </si>
  <si>
    <t>ES_1017217_1810931_09152014101613_5570125</t>
  </si>
  <si>
    <t>ES_1017217_1810938_09152014104458_6888804</t>
  </si>
  <si>
    <t>ES_1017217_1810940_09152014100446_3088221</t>
  </si>
  <si>
    <t>3M Company</t>
  </si>
  <si>
    <t>3M</t>
  </si>
  <si>
    <t>LED  BR LAMP</t>
  </si>
  <si>
    <t>BR30-Z3</t>
  </si>
  <si>
    <t>ES_1065235_BR30-Z3_10222014134058_7957222</t>
  </si>
  <si>
    <t>CG30B8D</t>
  </si>
  <si>
    <t>ES_1065235_CG30B8D_10222014134058_6616092</t>
  </si>
  <si>
    <t>LED  PAR LAMP</t>
  </si>
  <si>
    <t>CGP3025B8D</t>
  </si>
  <si>
    <t>ES_1065235_CGP3025B8D_10222014134117_6017756</t>
  </si>
  <si>
    <t>CGP3825B13D</t>
  </si>
  <si>
    <t>ES_1065235_CGP3825B13D_10222014134132_6267607</t>
  </si>
  <si>
    <t>PAR30-Z3</t>
  </si>
  <si>
    <t>ES_1065235_PAR30-Z3_10222014134117_3428927</t>
  </si>
  <si>
    <t>PAR38-Y3</t>
  </si>
  <si>
    <t>ES_1065235_PAR38-Y3_10222014134132_6132327</t>
  </si>
  <si>
    <t>MR16-GU5.3</t>
  </si>
  <si>
    <t>CGMR25B4D</t>
  </si>
  <si>
    <t>ES_1065235_CGMR25B4D_11122014171003_3545332</t>
  </si>
  <si>
    <t>RCPAR38B27</t>
  </si>
  <si>
    <t>Damp Location Rated,None</t>
  </si>
  <si>
    <t>ES_1065235_RCPAR38B27_10232014164502_3803552</t>
  </si>
  <si>
    <t>RCPAR38B3</t>
  </si>
  <si>
    <t>ES_1065235_RCPAR38B3_10232014165447_4358718</t>
  </si>
  <si>
    <t>Acuity Brands Lighting</t>
  </si>
  <si>
    <t>acculamp</t>
  </si>
  <si>
    <t>ALEBR20 500L DIM M12</t>
  </si>
  <si>
    <t>,*218KC3,</t>
  </si>
  <si>
    <t>ES_1031888_ALEBR20 500L DIM M12_08072014054416_0256551</t>
  </si>
  <si>
    <t>ALEBR30 850L DIM M12</t>
  </si>
  <si>
    <t>,*218KCE,</t>
  </si>
  <si>
    <t>ES_1031888_ALEBR30 850L DIM M12_08072014054500_0300223</t>
  </si>
  <si>
    <t>ALEBR40 1045L DIM M12</t>
  </si>
  <si>
    <t>,*219HMA,</t>
  </si>
  <si>
    <t>ES_1031888_ALEBR40 1045L DIM M12_08072014054527_0327773</t>
  </si>
  <si>
    <t>AFFINITY LED LIGHT LLC</t>
  </si>
  <si>
    <t>Affinity LED Lighting</t>
  </si>
  <si>
    <t>A19 G6 3000K</t>
  </si>
  <si>
    <t>FT0730KD</t>
  </si>
  <si>
    <t>ES_1125407_FT0730KD_11132014141128_2247008</t>
  </si>
  <si>
    <t>FT1230KD</t>
  </si>
  <si>
    <t>ES_1125407_FT1230KD_11132014141135_2626291</t>
  </si>
  <si>
    <t>BR30 15W</t>
  </si>
  <si>
    <t>B301530KD</t>
  </si>
  <si>
    <t>Enclosed Fixtures,Recessed Fixtures</t>
  </si>
  <si>
    <t>ES_1125407_B301530KD_03112014111258_2010623</t>
  </si>
  <si>
    <t>BR40 16W</t>
  </si>
  <si>
    <t>B401630KD</t>
  </si>
  <si>
    <t>ES_1125407_B401630KD_03112014111426_5815533</t>
  </si>
  <si>
    <t>PAR20 8W</t>
  </si>
  <si>
    <t>P20084030KD</t>
  </si>
  <si>
    <t>ES_1125407_P20084030KD_03112014111040_9729826</t>
  </si>
  <si>
    <t>PAR30 15W</t>
  </si>
  <si>
    <t>P30154030KD</t>
  </si>
  <si>
    <t>ES_1125407_P30154030KD_03112014111221_3397398</t>
  </si>
  <si>
    <t>PAR38 16W</t>
  </si>
  <si>
    <t>P38162530KD</t>
  </si>
  <si>
    <t>ES_1125407_P38162530KD_03112014111348_8496510</t>
  </si>
  <si>
    <t>R20 8W</t>
  </si>
  <si>
    <t>R200830KD</t>
  </si>
  <si>
    <t>ES_1125407_R200830KD_03112014111456_4800559</t>
  </si>
  <si>
    <t>Alite CO., LTD.</t>
  </si>
  <si>
    <t>ALITE</t>
  </si>
  <si>
    <t>Integral LED Lamps</t>
  </si>
  <si>
    <t>LED-PAR20-COB</t>
  </si>
  <si>
    <t>ES_1117273_LED-PAR20-COB_07162014143647_8259774</t>
  </si>
  <si>
    <t>ES_1117273_LED-PAR20-COB_07162014143647_6796337</t>
  </si>
  <si>
    <t>ES_1117273_LED-PAR20-COB_07162014143647_3467458</t>
  </si>
  <si>
    <t>ES_1117273_LED-PAR20-COB_07162014143647_6357697</t>
  </si>
  <si>
    <t>ES_1117273_LED-PAR20-COB_07162014143647_1418657</t>
  </si>
  <si>
    <t>ES_1117273_LED-PAR20-COB_07162014143647_9558026</t>
  </si>
  <si>
    <t>LED-PAR30-COB</t>
  </si>
  <si>
    <t>ES_1117273_LED-PAR30-COB_07162014143604_8461907</t>
  </si>
  <si>
    <t>ES_1117273_LED-PAR30-COB_07162014143604_2191507</t>
  </si>
  <si>
    <t>ES_1117273_LED-PAR30-COB_07162014143604_5660236</t>
  </si>
  <si>
    <t>ES_1117273_LED-PAR30-COB_07162014143604_6509192</t>
  </si>
  <si>
    <t>ES_1117273_LED-PAR30-COB_07162014143604_3677799</t>
  </si>
  <si>
    <t>ES_1117273_LED-PAR30-COB_07162014143604_6495960</t>
  </si>
  <si>
    <t>LED-PAR38-COB</t>
  </si>
  <si>
    <t>ES_1117273_LED-PAR38-COB_07162014143727_7670426</t>
  </si>
  <si>
    <t>ES_1117273_LED-PAR38-COB_07162014143727_7044018</t>
  </si>
  <si>
    <t>ES_1117273_LED-PAR38-COB_07162014143727_8226069</t>
  </si>
  <si>
    <t>ES_1117273_LED-PAR38-COB_07162014143727_7867927</t>
  </si>
  <si>
    <t>ES_1117273_LED-PAR38-COB_07162014143727_6996389</t>
  </si>
  <si>
    <t>ES_1117273_LED-PAR38-COB_07162014143727_2115076</t>
  </si>
  <si>
    <t>Allstar Lighting Supplies, Inc. DBA Luxrite</t>
  </si>
  <si>
    <t>DBA luxrite</t>
  </si>
  <si>
    <t>LR21017</t>
  </si>
  <si>
    <t>ES_1122254_LR21017_10242014153604_8124120</t>
  </si>
  <si>
    <t>LR21027</t>
  </si>
  <si>
    <t>ES_1122254_LR21027_10242014153610_7987649</t>
  </si>
  <si>
    <t>LR21037</t>
  </si>
  <si>
    <t>Not for Use in Recessed Fixtures,Not for Use in Enclosed Fixtures</t>
  </si>
  <si>
    <t>ES_1122254_LR21037_10242014153617_4782056</t>
  </si>
  <si>
    <t>luxrite</t>
  </si>
  <si>
    <t>L15BR30/30K/DIM/ES2</t>
  </si>
  <si>
    <t>LR21061</t>
  </si>
  <si>
    <t>ES_1122254_LR21061_03112014111313_2884802</t>
  </si>
  <si>
    <t>L15PAR30/FL40/30K/DIM/ES2</t>
  </si>
  <si>
    <t>LR21021</t>
  </si>
  <si>
    <t>ES_1122254_LR21021_03112014111233_1841191</t>
  </si>
  <si>
    <t>L16BR40/30K/DIM/ES2</t>
  </si>
  <si>
    <t>LR21051</t>
  </si>
  <si>
    <t>ES_1122254_LR21051_03112014111437_2011984</t>
  </si>
  <si>
    <t>L16PAR38/FL40/30K/DIM/ES2</t>
  </si>
  <si>
    <t>LR21031</t>
  </si>
  <si>
    <t>ES_1122254_LR21031_03112014111404_4623847</t>
  </si>
  <si>
    <t>L8BR20/30K/DIM/ES2</t>
  </si>
  <si>
    <t>LR21041</t>
  </si>
  <si>
    <t>ES_1122254_LR21041_03112014111159_5217808</t>
  </si>
  <si>
    <t>L8PAR20/FL40/30K/DIM/ES2</t>
  </si>
  <si>
    <t>LR21011</t>
  </si>
  <si>
    <t>ES_1122254_LR21011_03112014111123_4334936</t>
  </si>
  <si>
    <t>AM Conservation Group, Inc.</t>
  </si>
  <si>
    <t>Simply Conserve</t>
  </si>
  <si>
    <t>L4011A1930K</t>
  </si>
  <si>
    <t>ES_31690_L4011A1930K_09152014041000_1023669</t>
  </si>
  <si>
    <t>L409A1927K</t>
  </si>
  <si>
    <t>Damp Location Rated,Not for Use in Enclosed Fixtures</t>
  </si>
  <si>
    <t>ES_31690_L409A1927K_12082014031620_1023720</t>
  </si>
  <si>
    <t>L4R30D11W-27</t>
  </si>
  <si>
    <t>ES_31690_L4R30D11W-27_08072014091620_1023649</t>
  </si>
  <si>
    <t>ES_31690_L4R30D11W-27_08222014110551_1023657</t>
  </si>
  <si>
    <t>L4R30D11W-30</t>
  </si>
  <si>
    <t>ES_31690_L4R30D11W-30_08072014092000_1023649</t>
  </si>
  <si>
    <t>ES_31690_L4R30D11W-30_08222014111221_1023657</t>
  </si>
  <si>
    <t>American Power Solutions Inc.</t>
  </si>
  <si>
    <t>APS</t>
  </si>
  <si>
    <t>self-ballasted LED Lamps</t>
  </si>
  <si>
    <t>PR1200L-A1D-02</t>
  </si>
  <si>
    <t>ES_1127510_PR1200L-A1D-02_04022014111330_4173579</t>
  </si>
  <si>
    <t>PR700L-A1D-01</t>
  </si>
  <si>
    <t>ES_1127510_PR700L-A1D-01_04022014111541_1777152</t>
  </si>
  <si>
    <t>Arani Systems Corp.</t>
  </si>
  <si>
    <t>Arani</t>
  </si>
  <si>
    <t>BPAR16-30K-V3</t>
  </si>
  <si>
    <t>,BPAR16-30K-V3-S,; ,Silver Color,</t>
  </si>
  <si>
    <t>ES_1100659_BPAR16-30K-V3_10302014011850_1930481</t>
  </si>
  <si>
    <t>BPAR20-30K-V3</t>
  </si>
  <si>
    <t>Damp Location Rated,Enclosed Fixtures,Recessed Fixtures,Shatter Resistant</t>
  </si>
  <si>
    <t>ES_1100659_BPAR20-30K-V3_10272014203407_2047007</t>
  </si>
  <si>
    <t>LED11032A</t>
  </si>
  <si>
    <t>ES_1099414_LED11032A_11202014214207_9727017</t>
  </si>
  <si>
    <t>LED11035A</t>
  </si>
  <si>
    <t>ES_1099414_LED11035A_11202014214257_9777300</t>
  </si>
  <si>
    <t>LED11041A</t>
  </si>
  <si>
    <t>ES_1099414_LED11041A_12102014001225_0345252</t>
  </si>
  <si>
    <t>BFL-7</t>
  </si>
  <si>
    <t>ES_1017217_BFL-7_09192014160641_4738867</t>
  </si>
  <si>
    <t>FLGL-DG9.5S-A19 E26 2700K</t>
  </si>
  <si>
    <t>ES_1017217_1810918_12032014175108_8749642</t>
  </si>
  <si>
    <t>Bulbrite Industries</t>
  </si>
  <si>
    <t>BULBRITE</t>
  </si>
  <si>
    <t>LED Lamp</t>
  </si>
  <si>
    <t>LED12A19GU24/27K/D</t>
  </si>
  <si>
    <t>GU24</t>
  </si>
  <si>
    <t>ES_44171_LED12A19GU24/27K/D_04172014165530_3134656</t>
  </si>
  <si>
    <t>LED12A19GU24/30K/D</t>
  </si>
  <si>
    <t>ES_44171_LED12A19GU24/30K/D_04172014165530_4859065</t>
  </si>
  <si>
    <t>LED12A19/O/27K/D</t>
  </si>
  <si>
    <t>ES_44171_LED12A19/O/27K/D_04172014165530_3533016</t>
  </si>
  <si>
    <t>LED12A19/O/30K/D</t>
  </si>
  <si>
    <t>ES_44171_LED12A19/O/30K/D_04172014165530_7357676</t>
  </si>
  <si>
    <t>LED15BR30/830/D</t>
  </si>
  <si>
    <t>773357; LED Lamp,LED15BR30/827/D,773358</t>
  </si>
  <si>
    <t>ES_44171_LED15BR30/830/D_03142014160624_1422174</t>
  </si>
  <si>
    <t>LED15PAR30FL/830/D</t>
  </si>
  <si>
    <t>ES_44171_LED15PAR30FL/830/D_03142014160740_8588041</t>
  </si>
  <si>
    <t>LED15PAR30NF/830/D</t>
  </si>
  <si>
    <t>ES_44171_LED15PAR30NF/830/D_03142014160740_5480235</t>
  </si>
  <si>
    <t>LED15PAR30WFL/830/D</t>
  </si>
  <si>
    <t>ES_44171_LED15PAR30WFL/830/D_03142014160740_7709104</t>
  </si>
  <si>
    <t>LED16BR40/830/D</t>
  </si>
  <si>
    <t>773457; LED Lamp,LED16BR40/827/D,773454</t>
  </si>
  <si>
    <t>ES_44171_LED16BR40/830/D; 773457_03112014111641_7682225</t>
  </si>
  <si>
    <t>LED16PAR38FL/830/D</t>
  </si>
  <si>
    <t>ES_44171_LED16PAR38FL/830/D_03142014155921_6814347</t>
  </si>
  <si>
    <t>LED16PAR38NF/830/D</t>
  </si>
  <si>
    <t>ES_44171_LED16PAR38NF/830/D_03142014155921_7259630</t>
  </si>
  <si>
    <t>LED16PAR38WFL/830/D</t>
  </si>
  <si>
    <t>ES_44171_LED16PAR38WFL/830/D_03142014155921_1144158</t>
  </si>
  <si>
    <t>CNA International Ent., Inc.</t>
  </si>
  <si>
    <t>CAN</t>
  </si>
  <si>
    <t>LED 5W B11</t>
  </si>
  <si>
    <t>ES_1026218_ENV 5W B11_06052014160931_4676625</t>
  </si>
  <si>
    <t>LED LAMP</t>
  </si>
  <si>
    <t>LED 14W Par30L-AF</t>
  </si>
  <si>
    <t>Enclosed Fixtures</t>
  </si>
  <si>
    <t>ES_1026218_LED 14W Par30L-AF_06132014154619_6889723</t>
  </si>
  <si>
    <t>LED 19W Par38-AF</t>
  </si>
  <si>
    <t>ES_1026218_LED 19W Par38-AF_06132014154635_8368584</t>
  </si>
  <si>
    <t>CNA</t>
  </si>
  <si>
    <t>LED 11W BR30</t>
  </si>
  <si>
    <t>ES_1026218_LED 11W BR30_06092014105001_1023620</t>
  </si>
  <si>
    <t>LED 17W A21</t>
  </si>
  <si>
    <t>A21</t>
  </si>
  <si>
    <t>ES_1026218_LED 17W A21_06092014105551_1023620</t>
  </si>
  <si>
    <t>LED 7W MR16 30K 40D</t>
  </si>
  <si>
    <t>ES_1026218_LED 7W MR16 30K 40D_10212014015000_1023699</t>
  </si>
  <si>
    <t>LED Omni-directional</t>
  </si>
  <si>
    <t>LED 12W A19-AF2</t>
  </si>
  <si>
    <t>ES_1026218_LED 12W A19-AF2_06232014094440_1023629</t>
  </si>
  <si>
    <t>LED PAR LAMP</t>
  </si>
  <si>
    <t>LED 12W Par30L-AF2 30 40D</t>
  </si>
  <si>
    <t>ES_1026218_LED 12W Par30L-AF2 30 40D_06132014154440_9203009</t>
  </si>
  <si>
    <t>LED 12W Par30S-AF2 30 40D</t>
  </si>
  <si>
    <t>ES_1026218_LED 12W Par30S-AF2 30 40D_06132014154512_2142462</t>
  </si>
  <si>
    <t>LED 19W Par38-AF2 30 40D 1350lm</t>
  </si>
  <si>
    <t>ES_1026218_LED 19W Par38-AF2 30 40D 1350lm_05162014172941_1077475</t>
  </si>
  <si>
    <t>Conglom, Inc.</t>
  </si>
  <si>
    <t>Luminus</t>
  </si>
  <si>
    <t>17W PAR38</t>
  </si>
  <si>
    <t>PLYC4525</t>
  </si>
  <si>
    <t>ES_98337_PLYC4525_11262014100551_1023719</t>
  </si>
  <si>
    <t>Wet Location Rated,Not for Use in Enclosed Fixtures</t>
  </si>
  <si>
    <t>ES_98337_PLYC4525_12092014020000_1023722</t>
  </si>
  <si>
    <t>7W A19 2700K</t>
  </si>
  <si>
    <t>PLYC1122</t>
  </si>
  <si>
    <t>ES_98337_PLYC1122_09262014104951_1023679</t>
  </si>
  <si>
    <t>7W B13 E12</t>
  </si>
  <si>
    <t>PLYC6522</t>
  </si>
  <si>
    <t>B13</t>
  </si>
  <si>
    <t>ES_98337_PLYC6522_09262014104441_1023679</t>
  </si>
  <si>
    <t>7W B13 E26</t>
  </si>
  <si>
    <t>PLYC6522M</t>
  </si>
  <si>
    <t>ES_98337_PLYC6522M_09262014104441_1023679</t>
  </si>
  <si>
    <t>9.5W A19</t>
  </si>
  <si>
    <t>PLYC1222</t>
  </si>
  <si>
    <t>ES_98337_PLYC1222_11042014114221_1023707</t>
  </si>
  <si>
    <t>PLYC1225</t>
  </si>
  <si>
    <t>ES_98337_PLYC1225_11042014114221_1023707</t>
  </si>
  <si>
    <t>PLY3113</t>
  </si>
  <si>
    <t>ES_98337_PLY3113_08302014102951_1023662</t>
  </si>
  <si>
    <t>PLY3123</t>
  </si>
  <si>
    <t>ES_98337_PLY3123_08302014102551_1023662</t>
  </si>
  <si>
    <t>PLYC1392</t>
  </si>
  <si>
    <t>ES_98337_PLYC1392_07292014104551_1023644</t>
  </si>
  <si>
    <t>PLYC1512</t>
  </si>
  <si>
    <t>ES_98337_PLYC1512_07292014104841_1023644</t>
  </si>
  <si>
    <t>PLYC1622</t>
  </si>
  <si>
    <t>ES_98337_PLYC1622_07292014105221_1023644</t>
  </si>
  <si>
    <t>PLYC3113</t>
  </si>
  <si>
    <t>ES_98337_PLYC3113_09092014111551_1023666</t>
  </si>
  <si>
    <t>PLYC3123</t>
  </si>
  <si>
    <t>ES_98337_PLYC3123_07292014105951_1023644</t>
  </si>
  <si>
    <t>PLYC3125</t>
  </si>
  <si>
    <t>ES_98337_PLYC3125_09192014013730_1023674</t>
  </si>
  <si>
    <t>PLYC3622</t>
  </si>
  <si>
    <t>ES_98337_PLYC3622_07292014105551_1023644</t>
  </si>
  <si>
    <t>PLYC3625</t>
  </si>
  <si>
    <t>ES_98337_PLYC3625_09182014030330_1023672</t>
  </si>
  <si>
    <t>PLYC4113</t>
  </si>
  <si>
    <t>ES_98337_PLYC4113_09082014095730_1023664</t>
  </si>
  <si>
    <t>PLYC4123</t>
  </si>
  <si>
    <t>ES_98337_PLYC4123_07292014110621_1023646</t>
  </si>
  <si>
    <t>PLYC4125</t>
  </si>
  <si>
    <t>ES_98337_PLYC4125_09192014014110_1023674</t>
  </si>
  <si>
    <t>PLYC4313</t>
  </si>
  <si>
    <t>ES_98337_PLYC4313_09052014034110_1023664</t>
  </si>
  <si>
    <t>PLYC4323</t>
  </si>
  <si>
    <t>ES_98337_PLYC4323_08302014101951_1023662</t>
  </si>
  <si>
    <t>PLYC5132</t>
  </si>
  <si>
    <t>ES_98337_PLYC5132_07292014110221_1023644</t>
  </si>
  <si>
    <t>PLYC5135</t>
  </si>
  <si>
    <t>ES_98337_PLYC5135_09182014030730_1023672</t>
  </si>
  <si>
    <t>PLYC5632</t>
  </si>
  <si>
    <t>ES_98337_PLYC5632_07292014111001_1023644</t>
  </si>
  <si>
    <t>PLYC5635</t>
  </si>
  <si>
    <t>ES_98337_PLYC5635_09192014014620_1023674</t>
  </si>
  <si>
    <t>PLYC6012</t>
  </si>
  <si>
    <t>ES_98337_PLYC6012_07292014111331_1023645</t>
  </si>
  <si>
    <t>PLYC6012M</t>
  </si>
  <si>
    <t>ES_98337_PLYC6012M_08282014113841_1023660</t>
  </si>
  <si>
    <t>Tospo</t>
  </si>
  <si>
    <t>PLY4023</t>
  </si>
  <si>
    <t>LED,PLYC4023,</t>
  </si>
  <si>
    <t>Other,not for use in enclosed fixtures</t>
  </si>
  <si>
    <t>ES_98337_PLY4023_07252014180200_4375175</t>
  </si>
  <si>
    <t>PLYC4013</t>
  </si>
  <si>
    <t>ES_98337_PLYC4013_07252014180200_8024870</t>
  </si>
  <si>
    <t>Core Products Canada Ltd.</t>
  </si>
  <si>
    <t>Core</t>
  </si>
  <si>
    <t>LEDA19-G3-1130030</t>
  </si>
  <si>
    <t>ES_1099259_LEDA19-G3-1130030_04232014151238_4137331</t>
  </si>
  <si>
    <t>LEDA19-G4-930030</t>
  </si>
  <si>
    <t>ES_1099259_LEDA19-G4-930030_11102014021330_1023710</t>
  </si>
  <si>
    <t>LEDBR30-G3-1212030</t>
  </si>
  <si>
    <t>Other,Not for use in enclosed fixtures</t>
  </si>
  <si>
    <t>ES_1099259_LEDBR30-G3-1212030_07252014165039_6700939</t>
  </si>
  <si>
    <t>LEDPAR30-G3-144030</t>
  </si>
  <si>
    <t>Other,not for use in enclosed fixtures.</t>
  </si>
  <si>
    <t>ES_1099259_LEDPAR30-G3-144030_07252014165116_2039039</t>
  </si>
  <si>
    <t>LEDPAR30-G4-104030</t>
  </si>
  <si>
    <t>ES_1099259_LEDPAR30-G4-104030_10312014154830_6187918</t>
  </si>
  <si>
    <t>LEDPAR38-G3-194030</t>
  </si>
  <si>
    <t>ES_1099259_LEDPAR38-G3-194030_07252014165144_8863426</t>
  </si>
  <si>
    <t>LEDPAR38-G4-174030</t>
  </si>
  <si>
    <t>ES_1099259_LEDPAR38-G4-174030_10242014164655_7169523</t>
  </si>
  <si>
    <t>Cree, Inc.</t>
  </si>
  <si>
    <t>CREE, Inc.</t>
  </si>
  <si>
    <t>Cree LED Bulb</t>
  </si>
  <si>
    <t>BA19-08050OMF-12DE26-2U100</t>
  </si>
  <si>
    <t>,BA19-08050OMF-12DE26-2U200,; ,BA19-08050OMF-12DE26-2U500,</t>
  </si>
  <si>
    <t>Damp Location Rated,Enclosed Fixtures,Recessed Fixtures</t>
  </si>
  <si>
    <t>ES_1105798_CREE INC (307097) | BA19-08050OMF-12DE26-2U100_03072014183905_7545583</t>
  </si>
  <si>
    <t>BBR30-06550FLF-12DE26-2U100</t>
  </si>
  <si>
    <t>,BBR30-06550FLF-12DE26-2U200,</t>
  </si>
  <si>
    <t>Damp Location Rated,Enclosed Fixtures,Wet Location Rated,Recessed Fixtures</t>
  </si>
  <si>
    <t>ES_1115079_BBR30-06550FLF-12DE26-2U100_07172014175240_9560298</t>
  </si>
  <si>
    <t>BPAR38-1503027T-12DE26-1U100</t>
  </si>
  <si>
    <t>,BPAR38-1503027T-12DE26-1U200,</t>
  </si>
  <si>
    <t>ES_1115079_BPAR38-1503027T-12DE26-1U100_08072014031620_1380323</t>
  </si>
  <si>
    <t>BPAR38-1503047T-12DE26-1U100</t>
  </si>
  <si>
    <t>,BPAR38-1503047T-12DE26-1U200,</t>
  </si>
  <si>
    <t>ES_1115079_BPAR38-1503047T-12DE26-1U100_08072014031353_1233667</t>
  </si>
  <si>
    <t>BA19-04527OMF-12DE26-2U100</t>
  </si>
  <si>
    <t>,BA19-04527OMF-12DE26-2U200,; ,BA19-04527OMF-12DE26-2U500,</t>
  </si>
  <si>
    <t>ES_1115079_BA19-04527OMF-12DE26-2U100_03202014014231_9751445</t>
  </si>
  <si>
    <t>BA19-04527OMF-12DE26-3U100</t>
  </si>
  <si>
    <t>ES_1115079_BA19-04527OMF-12DE26-3U100_11182014022050_7250404</t>
  </si>
  <si>
    <t>BA19-04550OMF-12DE26-2U100</t>
  </si>
  <si>
    <t>,BA19-04550OMF-12DE26-2U200,; ,BA19-04550OMF-12DE26-2U500,</t>
  </si>
  <si>
    <t>ES_1115079_BA19-04550OMF-12DE26-2U100_03202014014949_0189476</t>
  </si>
  <si>
    <t>BA19-04550OMF-12DE26-3U100</t>
  </si>
  <si>
    <t>ES_1115079_BA19-04550OMF-12DE26-3U100_11182014022117_7277497</t>
  </si>
  <si>
    <t>BA19-08027OMF-12DE26-2U100</t>
  </si>
  <si>
    <t>,BA19-08027OMF-12DE26-2U200,; ,BA19-08027OMF-12DE26-2U400,; ,BA19-08027OMF-12DE26-2U500,; ,BA19-08027OMF-12DE26-2U_00,</t>
  </si>
  <si>
    <t>ES_1115079_BA19-08027OMF-12DE26-2U100_09122014194613_1173193</t>
  </si>
  <si>
    <t>BA19-08027OMF-12DE26-3U100</t>
  </si>
  <si>
    <t>ES_1115079_BA19-08027OMF-12DE26-3U100_11112014201932_7172400</t>
  </si>
  <si>
    <t>BA19-08050OMF-12DE26-3U100</t>
  </si>
  <si>
    <t>ES_1115079_BA19-08050OMF-12DE26-3U100_11112014202015_7215450</t>
  </si>
  <si>
    <t>BA19-11027OMF-12DE26-1U100</t>
  </si>
  <si>
    <t>,BA19-11027OMF-12DE26-1U200,</t>
  </si>
  <si>
    <t>ES_1115079_BA19-11027OMF-12DE26-1U100_03272014131349_6029034</t>
  </si>
  <si>
    <t>A19 OMNI</t>
  </si>
  <si>
    <t>PLYC1125</t>
  </si>
  <si>
    <t>ES_98337_PLYC1125_11142014100841_1023715</t>
  </si>
  <si>
    <t>PLPYC5033L</t>
  </si>
  <si>
    <t>ES_98337_PLPYC5033L_07092014183522_3344624</t>
  </si>
  <si>
    <t>PLY1123</t>
  </si>
  <si>
    <t>ES_98337_PLY1123_08282014135941_7674580</t>
  </si>
  <si>
    <t>PLY1223</t>
  </si>
  <si>
    <t>LED,PLYC1223,</t>
  </si>
  <si>
    <t>ES_98337_PLY1223_02252014141549_3628239</t>
  </si>
  <si>
    <t>PLY4523</t>
  </si>
  <si>
    <t>LED,PLYC4523,</t>
  </si>
  <si>
    <t>Other,not for use in enclosed fixture</t>
  </si>
  <si>
    <t>ES_98337_PLY4523_07252014180210_6836097</t>
  </si>
  <si>
    <t>PLY5033</t>
  </si>
  <si>
    <t>LED,PLYC5033,</t>
  </si>
  <si>
    <t>ES_98337_PLY5033_07092014183510_9961196</t>
  </si>
  <si>
    <t>PLY6013T3</t>
  </si>
  <si>
    <t>ES_98337_PLY6013T3_02252014134454_3020371</t>
  </si>
  <si>
    <t>PLY6113T3</t>
  </si>
  <si>
    <t>ES_98337_PLY6113T3_09112014112150_6422207</t>
  </si>
  <si>
    <t>PLYC2523</t>
  </si>
  <si>
    <t>Other,not for use in enclosded fixture</t>
  </si>
  <si>
    <t>ES_98337_PLYC2523_08282014143147_7972364</t>
  </si>
  <si>
    <t>PLYC2623</t>
  </si>
  <si>
    <t>GX5.3</t>
  </si>
  <si>
    <t>ES_98337_PLYC2623_10172014033330_1023698</t>
  </si>
  <si>
    <t>PLYC2823</t>
  </si>
  <si>
    <t>ES_98337_PLYC2823_08222014104331_1023657</t>
  </si>
  <si>
    <t>PLYC2923</t>
  </si>
  <si>
    <t>ES_98337_PLYC2923_10172014032950_1023698</t>
  </si>
  <si>
    <t>PLYC4213</t>
  </si>
  <si>
    <t>ES_98337_PLYC4213_07292014064345_5438183</t>
  </si>
  <si>
    <t>PLYC4223</t>
  </si>
  <si>
    <t>ES_98337_PLYC4223_07292014064345_2440741</t>
  </si>
  <si>
    <t>PLYC4513</t>
  </si>
  <si>
    <t>ES_98337_PLYC4513_07252014180210_9609947</t>
  </si>
  <si>
    <t>PLYC5533</t>
  </si>
  <si>
    <t>ES_98337_PLYC5533_06122014144005_9060176</t>
  </si>
  <si>
    <t>PLZ3023</t>
  </si>
  <si>
    <t>ES_98337_PLZ3023_08222014104951_1023657</t>
  </si>
  <si>
    <t>PLZ4023</t>
  </si>
  <si>
    <t>ES_98337_PLZ4023_09122014101331_1023669</t>
  </si>
  <si>
    <t>PLZ5033</t>
  </si>
  <si>
    <t>ES_98337_PLZ5033_09122014102001_1023669</t>
  </si>
  <si>
    <t>PAR16 GU10base</t>
  </si>
  <si>
    <t>PLY2113</t>
  </si>
  <si>
    <t>,PLYC2113,</t>
  </si>
  <si>
    <t>GU10</t>
  </si>
  <si>
    <t>ES_98337_PLY2113_12092014015440_1023722</t>
  </si>
  <si>
    <t>PLYC2213</t>
  </si>
  <si>
    <t>ES_98337_PLYC2213_12092014014620_1023722</t>
  </si>
  <si>
    <t>PLX1323</t>
  </si>
  <si>
    <t>ES_98337_PLX1323_10172014032220_1023698</t>
  </si>
  <si>
    <t>LED5CTC/27K/D</t>
  </si>
  <si>
    <t>ES_44171_LED5CTC/27K/D_09122014142101_3532709</t>
  </si>
  <si>
    <t>LED5CTC/30K/D</t>
  </si>
  <si>
    <t>ES_44171_LED5CTC/30K/D;770409_07252014142440_7859692</t>
  </si>
  <si>
    <t>LED6MR16FL/30K</t>
  </si>
  <si>
    <t>Not for Use in Recessed Fixtures</t>
  </si>
  <si>
    <t>ES_44171_LED6MR16FL/30K_12052014153738_8383576</t>
  </si>
  <si>
    <t>LED6MR16SW/D/E26</t>
  </si>
  <si>
    <t>ES_44171_LED6MR16SW/D/E26_07102014110304_7032338</t>
  </si>
  <si>
    <t>LED8G25/O/27K/D</t>
  </si>
  <si>
    <t>ES_44171_LED8G25/O/27K/D_12082014112100_9016188</t>
  </si>
  <si>
    <t>LED8PAR20FL/830/D</t>
  </si>
  <si>
    <t>ES_44171_LED8PAR20FL/830/D_03142014161108_3954375</t>
  </si>
  <si>
    <t>LED8PAR20NF/830/D</t>
  </si>
  <si>
    <t>ES_44171_LED8PAR20NF/830/D_03142014161108_5983099</t>
  </si>
  <si>
    <t>LED8PAR20WFL/830/D</t>
  </si>
  <si>
    <t>ES_44171_LED8PAR20WFL/830/D_03142014161108_8723520</t>
  </si>
  <si>
    <t>LED8R20/830/D</t>
  </si>
  <si>
    <t>773257; LED Lamp,LED8R20/827/D,773258</t>
  </si>
  <si>
    <t>ES_44171_LED8R20/830/D; 773257_03112014111549_2122934</t>
  </si>
  <si>
    <t>Bulb Star</t>
  </si>
  <si>
    <t>BulbStar</t>
  </si>
  <si>
    <t>12W A19</t>
  </si>
  <si>
    <t>3GLA12</t>
  </si>
  <si>
    <t>ES_1033346_3GLA12_03182014151211_6581359</t>
  </si>
  <si>
    <t>15W LED Par30 Flood</t>
  </si>
  <si>
    <t>3GL15F</t>
  </si>
  <si>
    <t>ES_1033346_3GL15F_03112014111525_3898733</t>
  </si>
  <si>
    <t>A19 LED 12W</t>
  </si>
  <si>
    <t>4GLA1230K</t>
  </si>
  <si>
    <t>ES_1033346_4GLA1230K_10222014133622_2339928</t>
  </si>
  <si>
    <t>4GLA1240K</t>
  </si>
  <si>
    <t>ES_1033346_4GLA1240K_10222014133622_8345165</t>
  </si>
  <si>
    <t>A19 LED 7W</t>
  </si>
  <si>
    <t>4GLA0730K</t>
  </si>
  <si>
    <t>ES_1033346_4GLA0730K_10222014133633_5444227</t>
  </si>
  <si>
    <t>BR30 Lamp</t>
  </si>
  <si>
    <t>3GLB1527K</t>
  </si>
  <si>
    <t>ES_1033346_3GLB1527K_10172014154427_2202968</t>
  </si>
  <si>
    <t>3GLB1530K</t>
  </si>
  <si>
    <t>ES_1033346_3GLB1530K_10172014154427_6203810</t>
  </si>
  <si>
    <t>MR16 6W 36 degree</t>
  </si>
  <si>
    <t>2GLM06</t>
  </si>
  <si>
    <t>ES_1033346_2GLM06_10242014153636_7141647</t>
  </si>
  <si>
    <t>PAR38 Lamp</t>
  </si>
  <si>
    <t>3GL16F</t>
  </si>
  <si>
    <t>ES_1033346_3GL16F_11132014140816_1361189</t>
  </si>
  <si>
    <t>Canadian Tire</t>
  </si>
  <si>
    <t>Noma</t>
  </si>
  <si>
    <t>BA35 LED Candel Light</t>
  </si>
  <si>
    <t>052-1375-8</t>
  </si>
  <si>
    <t>ES_1025242_052-1375-8_07182014134505_4803335</t>
  </si>
  <si>
    <t>521351XX (XX:11-30)</t>
  </si>
  <si>
    <t>ES_1025242_521351XX (XX:11-30)_07182014134505_9806685</t>
  </si>
  <si>
    <t>521351XX (XX:41-50)</t>
  </si>
  <si>
    <t>ES_1025242_521351XX (XX:41-50)_07182014134505_2725590</t>
  </si>
  <si>
    <t>521351XX (XX:61-70)</t>
  </si>
  <si>
    <t>ES_1025242_521351XX (XX:61-70)_07182014134505_8986989</t>
  </si>
  <si>
    <t>G16.5 LED Bulb</t>
  </si>
  <si>
    <t>052-1376-6</t>
  </si>
  <si>
    <t>G16.5</t>
  </si>
  <si>
    <t>ES_1025242_052-1376-6_08142014180945_7182479</t>
  </si>
  <si>
    <t>052-1377-4</t>
  </si>
  <si>
    <t>Recessed Fixtures</t>
  </si>
  <si>
    <t>ES_1025242_052-1377-4_08142014191035_3702884</t>
  </si>
  <si>
    <t>524521XX</t>
  </si>
  <si>
    <t>ES_1025242_524521XX_08142014191035_5818962</t>
  </si>
  <si>
    <t>ES_1025242_524521XX_08142014191035_4336690</t>
  </si>
  <si>
    <t>ES_1025242_524521XX_08142014191035_2345965</t>
  </si>
  <si>
    <t>ES_1025242_524521XX_08142014191035_7535189</t>
  </si>
  <si>
    <t>ES_1025242_524521XX_08142014191035_6557518</t>
  </si>
  <si>
    <t>ES_1025242_524521XX_08142014191035_3673862</t>
  </si>
  <si>
    <t>ES_1025242_524521XX_08142014191035_3832559</t>
  </si>
  <si>
    <t>ES_1025242_524521XX_08142014191035_6948741</t>
  </si>
  <si>
    <t>Canarm Ltd.</t>
  </si>
  <si>
    <t>Canarm</t>
  </si>
  <si>
    <t>B-LED26S3A12W-D</t>
  </si>
  <si>
    <t>ES_1016040_B-LED26S3A12W-D_03052014110308_5711367</t>
  </si>
  <si>
    <t>B-LED26S3P14W-D</t>
  </si>
  <si>
    <t>ES_1016040_B-LED26S3P14W-D_07092014183235_7135530</t>
  </si>
  <si>
    <t>B-LED26S3P19W-D</t>
  </si>
  <si>
    <t>ES_1016040_B-LED26S3P19W-D_07092014183246_5124355</t>
  </si>
  <si>
    <t>B-LED26S4A07W-D</t>
  </si>
  <si>
    <t>ES_1016040_B-LED26S4A07W-D_11242014135729_2828814</t>
  </si>
  <si>
    <t>B-LED26S4A10W-D</t>
  </si>
  <si>
    <t>ES_1016040_B-LED26S4A10W-D_11242014135741_9417587</t>
  </si>
  <si>
    <t>Cathelle, Inc.</t>
  </si>
  <si>
    <t>Electrimart</t>
  </si>
  <si>
    <t>ES_1028939_72230_07292014064335_9243439</t>
  </si>
  <si>
    <t>ES_1028939_72241_07292014064320_7237337</t>
  </si>
  <si>
    <t>Civilight Shenzhen Semiconductor Lighting Co., Ltd</t>
  </si>
  <si>
    <t>CIVILIGHT</t>
  </si>
  <si>
    <t>Clear DB11 KP40Q6</t>
  </si>
  <si>
    <t>Retail Number: 11780</t>
  </si>
  <si>
    <t>Damp Location Rated,Shatter Resistant,Vibration Service</t>
  </si>
  <si>
    <t>ES_1128694_Clear DB11 KP40Q6_10022014164325_5308220</t>
  </si>
  <si>
    <t>DPAR30L WP01Q14</t>
  </si>
  <si>
    <t>Retail Number: 43044</t>
  </si>
  <si>
    <t>ES_1128694_DPAR30L WP01Q14_10222014160435_1235744</t>
  </si>
  <si>
    <t>DPAR38 WP01Q19</t>
  </si>
  <si>
    <t>Retail Number: 44029</t>
  </si>
  <si>
    <t>ES_1128694_DPAR38 WP01Q19_09292014163320_2241134</t>
  </si>
  <si>
    <t>DPAR38 WP12Q19</t>
  </si>
  <si>
    <t>Retail Number: 2531</t>
  </si>
  <si>
    <t>ES_1128694_DPAR38 WP12Q19_09162014112914_5028695</t>
  </si>
  <si>
    <t>HALED DMR16 WP01P10</t>
  </si>
  <si>
    <t>Retail Number: 23637</t>
  </si>
  <si>
    <t>ES_1128694_HALED DMR16 WP01P10_10092014165813_6951175</t>
  </si>
  <si>
    <t>CLEANLIFE ENERGY LLC</t>
  </si>
  <si>
    <t>CLEANLIFE</t>
  </si>
  <si>
    <t>MR16 LAMP</t>
  </si>
  <si>
    <t>CL-MR16-7W30SV/36</t>
  </si>
  <si>
    <t>ES_1118185_CL-MR16-7W30SV/36_09192014030730_1023675</t>
  </si>
  <si>
    <t>PAR 20</t>
  </si>
  <si>
    <t>CL-PR20-7W30WH/36</t>
  </si>
  <si>
    <t>Yes</t>
  </si>
  <si>
    <t>ES_1118185_CL-PR20-7W30WH/36_10072014041110_1023683</t>
  </si>
  <si>
    <t>PAR 30</t>
  </si>
  <si>
    <t>CL-PR30-12W30WH/36</t>
  </si>
  <si>
    <t>ES_1118185_CL-PR30-12W30WH/36_10072014041620_1023683</t>
  </si>
  <si>
    <t>PAR 38</t>
  </si>
  <si>
    <t>CL-PR38-13W30WH/36</t>
  </si>
  <si>
    <t>ES_1118185_CL-PR38-13W30WH/36_10072014040440_1023684</t>
  </si>
  <si>
    <t>CRS Electronics</t>
  </si>
  <si>
    <t>Lumenova</t>
  </si>
  <si>
    <t>PAR30 LED Lamp</t>
  </si>
  <si>
    <t>QP30L30SPCB</t>
  </si>
  <si>
    <t>PAR30 LED Lamp,QP30L30SPCBE,; PAR30 LED Lamp,QP30L30SPCW,; PAR30 LED Lamp,QP30L30SPCWE,</t>
  </si>
  <si>
    <t>ES_1084680_QP30L30SPCB_04032014115243_3916637</t>
  </si>
  <si>
    <t>QP30L40FLCB</t>
  </si>
  <si>
    <t>PAR30 LED Lamp,QP30L40FLCBE,; PAR30 LED Lamp,QP30L40FLCW,; PAR30 LED Lamp,QP30L40FLCWE,</t>
  </si>
  <si>
    <t>ES_1084680_QP30L40FLCB_04032014115243_4891657</t>
  </si>
  <si>
    <t>QP30L40NFCB</t>
  </si>
  <si>
    <t>PAR30 LED Lamp,QP30L40NFCBE,; PAR30 LED Lamp,QP30L40NFCW,; PAR30 LED Lamp,QP30L40NFCWE,</t>
  </si>
  <si>
    <t>ES_1084680_QP30L40NFCB_04032014115243_3015170</t>
  </si>
  <si>
    <t>QP30L40SPCB</t>
  </si>
  <si>
    <t>PAR30 LED Lamp,QP30L40SPCBE,; PAR30 LED Lamp,QP30L40SPCW,; PAR30 LED Lamp,QP30L40SPCWE,</t>
  </si>
  <si>
    <t>ES_1084680_QP30L40SPCB_04032014115243_2362774</t>
  </si>
  <si>
    <t>PAR38 LED Lamp</t>
  </si>
  <si>
    <t>QP3827FLCB</t>
  </si>
  <si>
    <t>PAR38 LED Lamp,QP3827FLCBE,; PAR38 LED Lamp,QP3827FLCW,; PAR38 LED Lamp,QP3827FLCWE,</t>
  </si>
  <si>
    <t>ES_1084680_QP3827FLCB_04032014115219_1005832</t>
  </si>
  <si>
    <t>QP3827NFCB</t>
  </si>
  <si>
    <t>PAR38 LED Lamp,QP3827NFCBE,; PAR38 LED Lamp,QP3827NFCW,; PAR38 LED Lamp,QP3827NFCWE,</t>
  </si>
  <si>
    <t>ES_1084680_QP3827NFCB_04032014115219_3789188</t>
  </si>
  <si>
    <t>QP3827SPCB</t>
  </si>
  <si>
    <t>PAR38 LED Lamp,QP3827SPCBE,; PAR38 LED Lamp,QP3827SPCW,; PAR38 LED Lamp,QP3827SPCWE,</t>
  </si>
  <si>
    <t>ES_1084680_QP3827SPCB_04032014115219_2444825</t>
  </si>
  <si>
    <t>QP3830FLCB</t>
  </si>
  <si>
    <t>PAR38 LED Lamp,QP3830FLCBE,; PAR38 LED Lamp,QP3830FLCW,; PAR38 LED Lamp,QP3830FLCWE,</t>
  </si>
  <si>
    <t>ES_1084680_QP3830FLCB_04032014115219_2398049</t>
  </si>
  <si>
    <t>QP3830NFCB</t>
  </si>
  <si>
    <t>PAR38 LED Lamp,QP3830NFCBE,; PAR38 LED Lamp,QP3830NFCW,; PAR38 LED Lamp,QP3830NFCWE,</t>
  </si>
  <si>
    <t>ES_1084680_QP3830NFCB_04032014115219_4698239</t>
  </si>
  <si>
    <t>QP3830SPCB</t>
  </si>
  <si>
    <t>PAR38 LED Lamp,QP3830SPCBE,; PAR38 LED Lamp,QP3830SPCW,; PAR38 LED Lamp,QP3830SPCWE,</t>
  </si>
  <si>
    <t>ES_1084680_QP3830SPCB_04032014115219_6240065</t>
  </si>
  <si>
    <t>QP3840FLCB</t>
  </si>
  <si>
    <t>PAR38 LED Lamp,QP3840FLCBE,; PAR38 LED Lamp,QP3840FLCW,; PAR38 LED Lamp,QP3840FLCWE,</t>
  </si>
  <si>
    <t>ES_1084680_QP3840FLCB_04032014115219_9664251</t>
  </si>
  <si>
    <t>QP3840NFCB</t>
  </si>
  <si>
    <t>PAR38 LED Lamp,QP3840NFCBE,; PAR38 LED Lamp,QP3840NFCW,; PAR38 LED Lamp,QP3840NFCWE,</t>
  </si>
  <si>
    <t>ES_1084680_QP3840NFCB_04032014115219_7049303</t>
  </si>
  <si>
    <t>QP3840SPCB</t>
  </si>
  <si>
    <t>PAR38 LED Lamp,QP3840SPCBE,; PAR38 LED Lamp,QP3840SPCW,; PAR38 LED Lamp,QP3840SPCWE,</t>
  </si>
  <si>
    <t>ES_1084680_QP3840SPCB_04032014115219_1374855</t>
  </si>
  <si>
    <t>QR2027SW</t>
  </si>
  <si>
    <t>ES_1084680_QR2027SW_03032014090735_6412612</t>
  </si>
  <si>
    <t>QR2030SW</t>
  </si>
  <si>
    <t>ES_1084680_QR2030SW_03032014090735_9642588</t>
  </si>
  <si>
    <t>QR2040SW</t>
  </si>
  <si>
    <t>ES_1084680_QR2040SW_03032014090735_7829552</t>
  </si>
  <si>
    <t>QuantumLED</t>
  </si>
  <si>
    <t>PAR20 LED Lamp</t>
  </si>
  <si>
    <t>QP2027FLCB</t>
  </si>
  <si>
    <t>PAR20 LED Lamp,QP2027FLCBE,; PAR20 LED Lamp,QP2027FLCW,; PAR20 LED Lamp,QP2027FLCWE,</t>
  </si>
  <si>
    <t>ES_1084680_QP2027FLCB_04032014115336_8086187</t>
  </si>
  <si>
    <t>QP2027NFCB</t>
  </si>
  <si>
    <t>PAR20 LED Lamp,QP2027NFCBE,; PAR20 LED Lamp,QP2027NFCW,; PAR20 LED Lamp,QP2027NFCWE,</t>
  </si>
  <si>
    <t>ES_1084680_QP2027NFCB_04032014115336_5029192</t>
  </si>
  <si>
    <t>QP2027SPCB</t>
  </si>
  <si>
    <t>PAR20 LED Lamp,QP2027SPCBE,; PAR20 LED Lamp,QP2027SPCW,; PAR20 LED Lamp,QP2027SPCWE,</t>
  </si>
  <si>
    <t>ES_1084680_QP2027SPCB_04032014115336_5648262</t>
  </si>
  <si>
    <t>ES_1084680_QP3830FLCB_04032014115219_9204300</t>
  </si>
  <si>
    <t>ES_1084680_QP3830NFCB_04032014115219_9033511</t>
  </si>
  <si>
    <t>ES_1084680_QP3830SPCB_04032014115219_6855393</t>
  </si>
  <si>
    <t>ES_1084680_QP3840FLCB_04032014115219_3603715</t>
  </si>
  <si>
    <t>ES_1084680_QP3840NFCB_04032014115219_7023137</t>
  </si>
  <si>
    <t>ES_1084680_QP3840SPCB_04032014115219_4132010</t>
  </si>
  <si>
    <t>Curtis Mathes Inc</t>
  </si>
  <si>
    <t>Curtis Mathes</t>
  </si>
  <si>
    <t>12W Omni-directional A19 LED Light Bulb</t>
  </si>
  <si>
    <t>CMA19-1301</t>
  </si>
  <si>
    <t>ES_1129318_CMA19-1301_07292014130616_4625045</t>
  </si>
  <si>
    <t>7.5W Omni-directional A19 LED Light Bulb</t>
  </si>
  <si>
    <t>CMA19-1101</t>
  </si>
  <si>
    <t>ES_1129318_CMA19-1101_07292014130447_2159158</t>
  </si>
  <si>
    <t>Cyber Tech Lighting Inc.</t>
  </si>
  <si>
    <t>Eco Star</t>
  </si>
  <si>
    <t>LB11R30/D/WW</t>
  </si>
  <si>
    <t>ES_1044586_LB11R30/D/WW_05122014090840_1023609</t>
  </si>
  <si>
    <t>Dongguan Keetat Lighting Ltd.</t>
  </si>
  <si>
    <t>KEETAT</t>
  </si>
  <si>
    <t>E26PAR16L-6D-WW35-P***-**</t>
  </si>
  <si>
    <t>Integral LED Lamps,E26PAR16L P051 2700K,</t>
  </si>
  <si>
    <t>ES_1128472_E26PAR16L-6D-WW35-P***-**_10012014162026_9487102</t>
  </si>
  <si>
    <t>E26PAR20-8D-NW40-P***-**</t>
  </si>
  <si>
    <t>Integral LED Lamps,E26PAR20P033 4100K,</t>
  </si>
  <si>
    <t>ES_1128472_E26PAR20-8D-NW40-P***-**_10242014164504_3068329</t>
  </si>
  <si>
    <t>E26PAR20-8D-WW40-P***-**</t>
  </si>
  <si>
    <t>Integral LED Lamps,E26PAR20P033 2700K,</t>
  </si>
  <si>
    <t>ES_1128472_E26PAR20-8D-WW40-P***-**_10242014153557_5491587</t>
  </si>
  <si>
    <t>SIRIUS</t>
  </si>
  <si>
    <t>ES_1128472_E26PAR16L-6D-WW35-P***-**_10012014162026_2130882</t>
  </si>
  <si>
    <t>ES_1128472_E26PAR20-8D-NW40-P***-**_10242014164504_3882287</t>
  </si>
  <si>
    <t>ES_1128472_E26PAR20-8D-WW40-P***-**_10242014153557_5404066</t>
  </si>
  <si>
    <t>QP2030FLCB</t>
  </si>
  <si>
    <t>PAR20 LED Lamp,QP2030FLCBE,; PAR20 LED Lamp,QP2030FLCW,; PAR20 LED Lamp,QP2030FLCWE,</t>
  </si>
  <si>
    <t>ES_1084680_QP2030FLCB_04032014115336_8627677</t>
  </si>
  <si>
    <t>QP2030NFCB</t>
  </si>
  <si>
    <t>PAR20 LED Lamp,QP2030NFCBE,; PAR20 LED Lamp,QP2030NFCW,; PAR20 LED Lamp,QP2030NFCWE,</t>
  </si>
  <si>
    <t>ES_1084680_QP2030NFCB_04032014115336_7849247</t>
  </si>
  <si>
    <t>QP2030SPCB</t>
  </si>
  <si>
    <t>PAR20 LED Lamp,QP2030SPCBE,; PAR20 LED Lamp,QP2030SPCW,; PAR20 LED Lamp,QP2030SPCWE,</t>
  </si>
  <si>
    <t>ES_1084680_QP2030SPCB_04032014115336_6933163</t>
  </si>
  <si>
    <t>QP2040FLCB</t>
  </si>
  <si>
    <t>PAR20 LED Lamp,QP2040FLCBE,; PAR20 LED Lamp,QP2040FLCW,; PAR20 LED Lamp,QP2040FLCWE,</t>
  </si>
  <si>
    <t>ES_1084680_QP2040FLCB_04032014115336_1672835</t>
  </si>
  <si>
    <t>QP2040NFCB</t>
  </si>
  <si>
    <t>PAR20 LED Lamp,QP2040NFCBE,; PAR20 LED Lamp,QP2040NFCW,; PAR20 LED Lamp,QP2040NFCWE,</t>
  </si>
  <si>
    <t>ES_1084680_QP2040NFCB_04032014115336_7427687</t>
  </si>
  <si>
    <t>QP2040SPCB</t>
  </si>
  <si>
    <t>PAR20 LED Lamp,QP2040SPCBE,; PAR20 LED Lamp,QP2040SPCW,; PAR20 LED Lamp,QP2040SPCWE,</t>
  </si>
  <si>
    <t>ES_1084680_QP2040SPCB_04032014115336_2582332</t>
  </si>
  <si>
    <t>QP30L27FLCB</t>
  </si>
  <si>
    <t>PAR30 LED Lamp,QP30L27FLCBE,; PAR30 LED Lamp,QP30L27FLCW,; PAR30 LED Lamp,QP30L27FLCWE,</t>
  </si>
  <si>
    <t>ES_1084680_QP30L27FLCB_04032014115243_8098942</t>
  </si>
  <si>
    <t>QP30L27NFCB</t>
  </si>
  <si>
    <t>PAR30 LED Lamp,QP30L27NFCBE,; PAR30 LED Lamp,QP30L27NFCW,; PAR30 LED Lamp,QP30L27NFCWE,</t>
  </si>
  <si>
    <t>ES_1084680_QP30L27NFCB_04032014115243_1548357</t>
  </si>
  <si>
    <t>QP30L27SPCB</t>
  </si>
  <si>
    <t>PAR30 LED Lamp,QP30L27SPCBE,; PAR30 LED Lamp,QP30L27SPCW,; PAR30 LED Lamp,QP30L27SPCWE,</t>
  </si>
  <si>
    <t>ES_1084680_QP30L27SPCB_04032014115243_6239473</t>
  </si>
  <si>
    <t>QP30L30FLCB</t>
  </si>
  <si>
    <t>PAR30 LED Lamp,QP30L30FLCBE,; PAR30 LED Lamp,QP30L30FLCW,; PAR30 LED Lamp,QP30L30FLCWE,</t>
  </si>
  <si>
    <t>ES_1084680_QP30L30FLCB_04032014115243_7220540</t>
  </si>
  <si>
    <t>QP30L30NFCB</t>
  </si>
  <si>
    <t>PAR30 LED Lamp,QP30L30NFCBE,; PAR30 LED Lamp,QP30L30NFCW,; PAR30 LED Lamp,QP30L30NFCWE,</t>
  </si>
  <si>
    <t>ES_1084680_QP30L30NFCB_04032014115243_5645984</t>
  </si>
  <si>
    <t>ES_1084680_QP30L30SPCB_04032014115243_7638589</t>
  </si>
  <si>
    <t>ES_1084680_QP30L40FLCB_04032014115243_3036440</t>
  </si>
  <si>
    <t>ES_1084680_QP30L40NFCB_04032014115243_2395381</t>
  </si>
  <si>
    <t>ES_1084680_QP30L40SPCB_04032014115243_1444759</t>
  </si>
  <si>
    <t>ES_1084680_QP3827FLCB_04032014115219_2284042</t>
  </si>
  <si>
    <t>ES_1084680_QP3827NFCB_04032014115219_3173697</t>
  </si>
  <si>
    <t>ES_1084680_QP3827SPCB_04032014115219_9298606</t>
  </si>
  <si>
    <t>BA19-11050OMF-12DE26-1U100</t>
  </si>
  <si>
    <t>,BA19-11050OMF-12DE26-1U200,</t>
  </si>
  <si>
    <t>ES_1115079_BA19-11050OMF-12DE26-1U100_03272014133206_7126471</t>
  </si>
  <si>
    <t>BA21-16027OMF-12DE26-1U100</t>
  </si>
  <si>
    <t>ES_1115079_BA21-16027OMF-12DE26-1U100_11182014012551_3951307</t>
  </si>
  <si>
    <t>BA21-16027OMF-12WE26-1U100</t>
  </si>
  <si>
    <t>ES_1115079_BA21-16027OMF-12WE26-1U100_12082014231320_0400357</t>
  </si>
  <si>
    <t>BA21-16050OMF-12DE26-1U100</t>
  </si>
  <si>
    <t>ES_1115079_BA21-16050OMF-12DE26-1U100_11242014235235_3155449</t>
  </si>
  <si>
    <t>BBR30-06527FLF-12DE26-1U100</t>
  </si>
  <si>
    <t>,BBR30-06527FLF-12DE26-1U200,</t>
  </si>
  <si>
    <t>ES_1105798_CREE INC (307097) | BBR30-06527FLF-12DE26-1U100_03092014114433_5473127</t>
  </si>
  <si>
    <t>Cree MR16 True White Lamp</t>
  </si>
  <si>
    <t>MR16-50-30K-25D</t>
  </si>
  <si>
    <t>ES_1115079_MR16-50-30K-25D_09182014160018_6018544</t>
  </si>
  <si>
    <t>MR16-50-30K-40D</t>
  </si>
  <si>
    <t>ES_1115079_MR16-50-30K-40D_09182014155951_5991854</t>
  </si>
  <si>
    <t>LRP38-10L</t>
  </si>
  <si>
    <t>LRP38-10L-27K-12D</t>
  </si>
  <si>
    <t>ES_1115079_LRP38-10L-27K-12D_10272014193714_8634603</t>
  </si>
  <si>
    <t>LRP38-10L-27K-12D-GU24</t>
  </si>
  <si>
    <t>ES_1115079_LRP38-10L-27K-12D-GU24_10272014193741_8661748</t>
  </si>
  <si>
    <t>LRP38-10L-27K-25D</t>
  </si>
  <si>
    <t>ES_1115079_LRP38-10L-27K-25D_10272014193525_8525662</t>
  </si>
  <si>
    <t>LRP38-10L-27K-25D-GU24</t>
  </si>
  <si>
    <t>ES_1115079_LRP38-10L-27K-25D-GU24_10272014193550_8550990</t>
  </si>
  <si>
    <t>LRP38-10L-30K-12D</t>
  </si>
  <si>
    <t>ES_1115079_LRP38-10L-30K-12D_10272014193805_8685539</t>
  </si>
  <si>
    <t>LRP38-10L-30K-12D-GU24</t>
  </si>
  <si>
    <t>ES_1115079_LRP38-10L-30K-12D-GU24_10272014193829_8709537</t>
  </si>
  <si>
    <t>LRP38-10L-30K-25D</t>
  </si>
  <si>
    <t>ES_1115079_LRP38-10L-30K-25D_10272014193614_8574094</t>
  </si>
  <si>
    <t>LRP38-10L-30K-25D-GU24</t>
  </si>
  <si>
    <t>ES_1115079_LRP38-10L-30K-25D-GU24_10272014193646_8606975</t>
  </si>
  <si>
    <t>CRS</t>
  </si>
  <si>
    <t>Directional LED lamp</t>
  </si>
  <si>
    <t>QP30S27FLCB</t>
  </si>
  <si>
    <t>ES_1084680_QP30S27FLCB_09182014080142_6701799</t>
  </si>
  <si>
    <t>QP30S27FLCW</t>
  </si>
  <si>
    <t>ES_1084680_QP30S27FLCW_09182014080142_6058188</t>
  </si>
  <si>
    <t>QP30S27NFCB</t>
  </si>
  <si>
    <t>ES_1084680_QP30S27NFCB_09182014080142_4042182</t>
  </si>
  <si>
    <t>QP30S27NFCW</t>
  </si>
  <si>
    <t>ES_1084680_QP30S27NFCW_09182014080142_9662360</t>
  </si>
  <si>
    <t>QP30S27SPCB</t>
  </si>
  <si>
    <t>ES_1084680_QP30S27SPCB_09182014080142_8074431</t>
  </si>
  <si>
    <t>QP30S27SPCW</t>
  </si>
  <si>
    <t>ES_1084680_QP30S27SPCW_09182014080142_6972302</t>
  </si>
  <si>
    <t>QP30S30FLCB</t>
  </si>
  <si>
    <t>ES_1084680_QP30S30FLCB_09182014080142_9921957</t>
  </si>
  <si>
    <t>QP30S30FLCW</t>
  </si>
  <si>
    <t>ES_1084680_QP30S30FLCW_09182014080142_3875561</t>
  </si>
  <si>
    <t>QP30S30NFCB</t>
  </si>
  <si>
    <t>ES_1084680_QP30S30NFCB_09182014080142_9424710</t>
  </si>
  <si>
    <t>QP30S30NFCW</t>
  </si>
  <si>
    <t>ES_1084680_QP30S30NFCW_09182014080142_5777002</t>
  </si>
  <si>
    <t>QP30S30SPCB</t>
  </si>
  <si>
    <t>ES_1084680_QP30S30SPCB_09182014080142_1798736</t>
  </si>
  <si>
    <t>QP30S30SPCW</t>
  </si>
  <si>
    <t>ES_1084680_QP30S30SPCW_09182014080142_2237030</t>
  </si>
  <si>
    <t>QP30S40FLCB</t>
  </si>
  <si>
    <t>ES_1084680_QP30S40FLCB_09182014080142_2855647</t>
  </si>
  <si>
    <t>QP30S40FLCW</t>
  </si>
  <si>
    <t>ES_1084680_QP30S40FLCW_09182014080142_2207763</t>
  </si>
  <si>
    <t>QP30S40NFCB</t>
  </si>
  <si>
    <t>ES_1084680_QP30S40NFCB_09182014080142_3973978</t>
  </si>
  <si>
    <t>QP30S40NFCW</t>
  </si>
  <si>
    <t>ES_1084680_QP30S40NFCW_09182014080142_3794805</t>
  </si>
  <si>
    <t>QP30S40SPCB</t>
  </si>
  <si>
    <t>ES_1084680_QP30S40SPCB_09182014080142_2841902</t>
  </si>
  <si>
    <t>QP30S40SPCW</t>
  </si>
  <si>
    <t>ES_1084680_QP30S40SPCW_09182014080142_2297615</t>
  </si>
  <si>
    <t>QCE12XXFSW</t>
  </si>
  <si>
    <t>(where XX denotes CCT, "27" identifies 2700K, "30" identifies 3000K)</t>
  </si>
  <si>
    <t>BA10</t>
  </si>
  <si>
    <t>ES_1084680_QCE12XXFSW_09232014143501_7461208</t>
  </si>
  <si>
    <t>ES_1084680_QCE12XXFSW_09232014143501_8296814</t>
  </si>
  <si>
    <t>QBR3027SW</t>
  </si>
  <si>
    <t>ES_1084680_QBR3027SW_03032014090821_5445023</t>
  </si>
  <si>
    <t>QBR3030SW</t>
  </si>
  <si>
    <t>ES_1084680_QBR3030SW_03032014090821_9330100</t>
  </si>
  <si>
    <t>QBR3040SW</t>
  </si>
  <si>
    <t>ES_1084680_QBR3040SW_03032014090821_7156519</t>
  </si>
  <si>
    <t>QBR4027SW</t>
  </si>
  <si>
    <t>ES_1084680_QBR4027SW_03032014090833_2191607</t>
  </si>
  <si>
    <t>QBR4030SW</t>
  </si>
  <si>
    <t>ES_1084680_QBR4030SW_03032014090833_1748259</t>
  </si>
  <si>
    <t>QBR4040SW</t>
  </si>
  <si>
    <t>ES_1084680_QBR4040SW_03032014090833_5908820</t>
  </si>
  <si>
    <t>MR16 HO-7 LED Lamp</t>
  </si>
  <si>
    <t>QMR16HO27FLCW</t>
  </si>
  <si>
    <t>MR16 HO-7 LED Lamp,QMR16HO27FLCB,</t>
  </si>
  <si>
    <t>ES_1084680_QMR16HO27FLCW_06232014213034_8778505</t>
  </si>
  <si>
    <t>QMR16HO27NFCW</t>
  </si>
  <si>
    <t>MR16 HO-7 LED Lamp,QMR16HO27NFCB,</t>
  </si>
  <si>
    <t>ES_1084680_QMR16HO27NFCW_06232014213004_8106213</t>
  </si>
  <si>
    <t>QMR16HO27SPCB</t>
  </si>
  <si>
    <t>MR16 HO-7 LED Lamp,QMR16HO27SPCW,</t>
  </si>
  <si>
    <t>ES_1084680_QMR16HO27SPCB_06122014143405_5867884</t>
  </si>
  <si>
    <t>QMR16HO30FLCW</t>
  </si>
  <si>
    <t>MR16 HO-7 LED Lamp,QMR16HO30FLCB,</t>
  </si>
  <si>
    <t>ES_1084680_QMR16HO30FLCW_06232014213300_1509075</t>
  </si>
  <si>
    <t>QMR16HO30NFCW</t>
  </si>
  <si>
    <t>MR16 HO-7 LED Lamp,QMR16HO30NFCB,</t>
  </si>
  <si>
    <t>ES_1084680_QMR16HO30NFCW_06232014213215_7052300</t>
  </si>
  <si>
    <t>QMR16HO30SPCW</t>
  </si>
  <si>
    <t>MR16 HO-7 LED Lamp,QMR16HO30SPCB,</t>
  </si>
  <si>
    <t>ES_1084680_QMR16HO30SPCW_06232014213144_9631566</t>
  </si>
  <si>
    <t>QMR16HO40FLCW</t>
  </si>
  <si>
    <t>MR16 HO-7 LED Lamp,QMR16HO40FLCB,</t>
  </si>
  <si>
    <t>ES_1084680_QMR16HO40FLCW_06232014213547_6706188</t>
  </si>
  <si>
    <t>QMR16HO40NFCW</t>
  </si>
  <si>
    <t>MR16 HO-7 LED Lamp,QMR16HO40NFCB,</t>
  </si>
  <si>
    <t>ES_1084680_QMR16HO40NFCW_06232014213432_8172100</t>
  </si>
  <si>
    <t>QMR16HO40SPCW</t>
  </si>
  <si>
    <t>MR16 HO-7 LED Lamp,QMR16HO40SPCB,</t>
  </si>
  <si>
    <t>ES_1084680_QMR16HO40SPCW_06232014213347_7925889</t>
  </si>
  <si>
    <t>ES_1084680_QP2027FLCB_04032014115336_4047300</t>
  </si>
  <si>
    <t>ES_1084680_QP2027NFCB_04032014115336_2942596</t>
  </si>
  <si>
    <t>ES_1084680_QP2027SPCB_04032014115336_9700018</t>
  </si>
  <si>
    <t>ES_1084680_QP2030FLCB_04032014115336_9545667</t>
  </si>
  <si>
    <t>ES_1084680_QP2030NFCB_04032014115336_1067209</t>
  </si>
  <si>
    <t>ES_1084680_QP2030SPCB_04032014115336_4747896</t>
  </si>
  <si>
    <t>ES_1084680_QP2040FLCB_04032014115336_4227333</t>
  </si>
  <si>
    <t>ES_1084680_QP2040NFCB_04032014115336_2840652</t>
  </si>
  <si>
    <t>ES_1084680_QP2040SPCB_04032014115336_1893999</t>
  </si>
  <si>
    <t>ES_1084680_QP30L27FLCB_04032014115243_6529683</t>
  </si>
  <si>
    <t>ES_1084680_QP30L27NFCB_04032014115243_8224793</t>
  </si>
  <si>
    <t>ES_1084680_QP30L27SPCB_04032014115243_3077516</t>
  </si>
  <si>
    <t>ES_1084680_QP30L30FLCB_04032014115243_4000648</t>
  </si>
  <si>
    <t>ES_1084680_QP30L30NFCB_04032014115243_3945123</t>
  </si>
  <si>
    <t>EarthTronics, Inc.</t>
  </si>
  <si>
    <t>EarthBulb</t>
  </si>
  <si>
    <t>L2A1913DCEC</t>
  </si>
  <si>
    <t>L2A1913301BDCEC</t>
  </si>
  <si>
    <t>ES_1056945_L2A1913DCEC_07142014160938_4359015</t>
  </si>
  <si>
    <t>L3A1911271BD; LED,L3A191127D,19504</t>
  </si>
  <si>
    <t>ES_1056945_L3A191127D_02252014143101_8315175</t>
  </si>
  <si>
    <t>L3B11527D</t>
  </si>
  <si>
    <t>LED,L3C11527D;L3C115271BD,L3B115271BD</t>
  </si>
  <si>
    <t>ES_1056945_L3B11527D;L3B115271BD_07292014124114_1057554</t>
  </si>
  <si>
    <t>L3B115D</t>
  </si>
  <si>
    <t>LED,L3C11530D;L3C115301BD,L3B115301BD</t>
  </si>
  <si>
    <t>ES_1056945_L3B115D;L3B115301BD_07292014124412_4370768</t>
  </si>
  <si>
    <t>L3BR31021BD; LED,L3BR31027D,19344</t>
  </si>
  <si>
    <t>ES_1056945_L3BR310D_07102014111833_3326336</t>
  </si>
  <si>
    <t>L3BR31230D</t>
  </si>
  <si>
    <t>ES_1056945_L3BR31230D_07102014112300_9012466</t>
  </si>
  <si>
    <t>L3BR31327DCEC</t>
  </si>
  <si>
    <t>ES_1056945_L3BR31327DCEC; 19757_07252014180109_3319297</t>
  </si>
  <si>
    <t>L3BR41727D</t>
  </si>
  <si>
    <t>L3BR417271BD</t>
  </si>
  <si>
    <t>ES_1056945_L3BR41727D; L3BR417271BD_07252014180118_2781910</t>
  </si>
  <si>
    <t>L3CA11527D</t>
  </si>
  <si>
    <t>ES_1056945_L3CA11527D;19795_07292014124114_9675194</t>
  </si>
  <si>
    <t>LED,L3P31430DSN/40;19139,L3FP314301BDSN</t>
  </si>
  <si>
    <t>ES_1056945_L3FP314DSN;L3FP314301BDSN_07252014180220_7797864</t>
  </si>
  <si>
    <t>LED,19191,; LED,L3FP314301BDW,; LED,L3P31430DW/40,</t>
  </si>
  <si>
    <t>ES_1056945_L3FP314DW_07212014130549_4471607</t>
  </si>
  <si>
    <t>LED,L3P381930DW/40;19252,L3FP3819301BDW</t>
  </si>
  <si>
    <t>Other,for to use in enclosed fixture</t>
  </si>
  <si>
    <t>ES_1056945_L3FP3819DW;L3FP3819301BDW_07252014180229_4898041</t>
  </si>
  <si>
    <t>L3P16630D</t>
  </si>
  <si>
    <t>ES_1056945_L3P16630D_10222014200644_7963877</t>
  </si>
  <si>
    <t>L3P2830D/25</t>
  </si>
  <si>
    <t>ES_1056945_L3P2830D/25_10272014142022_8909022</t>
  </si>
  <si>
    <t>L3P31430DW/25</t>
  </si>
  <si>
    <t>ES_1056945_L3P31430DW/25_11052014153024_5064769</t>
  </si>
  <si>
    <t>L3P381930DW/25</t>
  </si>
  <si>
    <t>ES_1056945_L3P381930DW/25_11052014152923_9634170</t>
  </si>
  <si>
    <t>LA19727D</t>
  </si>
  <si>
    <t>10000; ,LA19627D,10000</t>
  </si>
  <si>
    <t>ES_1056945_LA19727D_11052014105925_7804198</t>
  </si>
  <si>
    <t>LA19927D</t>
  </si>
  <si>
    <t>ES_1056945_LA19927D_11242014141006_1051025</t>
  </si>
  <si>
    <t>LA19950D</t>
  </si>
  <si>
    <t>ES_1056945_LA19950D_11242014141006_3376438</t>
  </si>
  <si>
    <t>EiKO Global, LLC</t>
  </si>
  <si>
    <t>EiKO</t>
  </si>
  <si>
    <t>LED13WBR40/830K-DIM-G4</t>
  </si>
  <si>
    <t>ES_1004593_LED13WBR40/830K-DIM-G4_06252014025550_1023632</t>
  </si>
  <si>
    <t>LED13WBR40/840K-DIM-G4</t>
  </si>
  <si>
    <t>ES_1004593_LED13WBR40/840K-DIM-G4_09182014031950_1023673</t>
  </si>
  <si>
    <t>LED14.5WPAR30S/FL/827-DIM</t>
  </si>
  <si>
    <t>ES_1004593_LED14.5WPAR30S/FL/827-DIM_11212014164645_9264352</t>
  </si>
  <si>
    <t>LED14.5WPAR30S/FL/830-DIM</t>
  </si>
  <si>
    <t>ES_1004593_LED14.5WPAR30S/FL/830-DIM_07252014180249_4908886</t>
  </si>
  <si>
    <t>LED14.5WPAR30S/NFL/827-DIM</t>
  </si>
  <si>
    <t>ES_1004593_LED14.5WPAR30S/NFL/827-DIM_11212014164645_4457142</t>
  </si>
  <si>
    <t>LED14.5WPAR30S/NFL/830-DIM</t>
  </si>
  <si>
    <t>ES_1004593_LED14.5WPAR30S/NFL/830-DIM_07252014180249_1364405</t>
  </si>
  <si>
    <t>LED14WBR30/927K-DIM-G4</t>
  </si>
  <si>
    <t>ES_1004593_LED14WBR30/927K-DIM-G4_07232014095000_1023641</t>
  </si>
  <si>
    <t>LED14WBR30/930K-DIM-G4</t>
  </si>
  <si>
    <t>ES_1004593_LED14WBR30/930K-DIM-G4_07232014095440_1023641</t>
  </si>
  <si>
    <t>LED14WPAR30/FL/827-DIM</t>
  </si>
  <si>
    <t>ES_1004593_LED14WPAR30/FL/827-DIM_07092014183224_6670564</t>
  </si>
  <si>
    <t>LED14WPAR30/FL/830-DIM</t>
  </si>
  <si>
    <t>ES_1004593_LED14WPAR30/FL/830-DIM_07252014180138_2229304</t>
  </si>
  <si>
    <t>LED14WPAR30/NFL/827-DIM</t>
  </si>
  <si>
    <t>ES_1004593_LED14WPAR30/NFL/827-DIM_07092014183224_8254876</t>
  </si>
  <si>
    <t>LED14WPAR30/NFL/830-DIM</t>
  </si>
  <si>
    <t>ES_1004593_LED14WPAR30/NFL/830-DIM_07252014180138_7968581</t>
  </si>
  <si>
    <t>LED14WPAR38/FL/827K-DIM-G4A</t>
  </si>
  <si>
    <t>ES_1004593_LED14WPAR38/FL/827K-DIM-G4A_10222014035220_1023701</t>
  </si>
  <si>
    <t>LED14WPAR38/FL/830K-DIM-G4A</t>
  </si>
  <si>
    <t>Damp Location Rated,Not for Use in Recessed Fixtures</t>
  </si>
  <si>
    <t>ES_1004593_LED14WPAR38/FL/830K-DIM-G4A_10222014035840_1023701</t>
  </si>
  <si>
    <t>LED14WPAR38/NFL/827K-DIM-G4A</t>
  </si>
  <si>
    <t>ES_1004593_LED14WPAR38/NFL/827K-DIM-G4A_10222014040330_1023701</t>
  </si>
  <si>
    <t>LED14WPAR38/NFL/830K-DIM-G4A</t>
  </si>
  <si>
    <t>ES_1004593_LED14WPAR38/NFL/830K-DIM-G4A_10242014101441_1023701</t>
  </si>
  <si>
    <t>LED16WBR40/927K-DIM-G4</t>
  </si>
  <si>
    <t>ES_1004593_LED16WBR40/927K-DIM-G4_07232014095730_1023641</t>
  </si>
  <si>
    <t>LED16WBR40/930K-DIM-G4</t>
  </si>
  <si>
    <t>ES_1004593_LED16WBR40/930K-DIM-G4_07232014094730_1023641</t>
  </si>
  <si>
    <t>LED16WPAR38/FL/827-DIM</t>
  </si>
  <si>
    <t>ES_1004593_LED16WPAR38/FL/827-DIM_07252014180308_4883520</t>
  </si>
  <si>
    <t>LED16WPAR38/FL/830-DIM</t>
  </si>
  <si>
    <t>ES_1004593_LED16WPAR38/FL/830-DIM_07252014180342_6786762</t>
  </si>
  <si>
    <t>LED16WPAR38/NFL/827-DIM</t>
  </si>
  <si>
    <t>ES_1004593_LED16WPAR38/NFL/827-DIM_07252014180308_5873263</t>
  </si>
  <si>
    <t>LED16WPAR38/NFL/830-DIM</t>
  </si>
  <si>
    <t>ES_1004593_LED16WPAR38/NFL/830-DIM_07252014180342_3414592</t>
  </si>
  <si>
    <t>LED6WG25/830K-DIM-G4</t>
  </si>
  <si>
    <t>ES_1004593_LED6WG25/830K-DIM-G4_07082014032000_1023634</t>
  </si>
  <si>
    <t>LED6WG25/840K-DIM-G4</t>
  </si>
  <si>
    <t>ES_1004593_LED6WG25/840K-DIM-G4_07222014023000_1023640</t>
  </si>
  <si>
    <t>LED7.5WBR20/827-DIM</t>
  </si>
  <si>
    <t>ES_1004593_LED7.5WBR20/827-DIM_11212014164714_5155341</t>
  </si>
  <si>
    <t>LED7.5WBR20/830-DIM</t>
  </si>
  <si>
    <t>ES_1004593_LED7.5WBR20/830-DIM_11212014164721_7798987</t>
  </si>
  <si>
    <t>LED7WGU10/20/830-DIM-G4</t>
  </si>
  <si>
    <t>Damp Location Rated,Not for Use in Recessed Fixtures,Not for Use in Enclosed Fixtures</t>
  </si>
  <si>
    <t>ES_1004593_LED7WGU10/20/830-DIM-G4_11172014044950_1023716</t>
  </si>
  <si>
    <t>LED7WGU10/40/830-DIM-G4</t>
  </si>
  <si>
    <t>ES_1004593_LED7WGU10/40/830-DIM-G4_11202014083000_1023717</t>
  </si>
  <si>
    <t>LED7WPAR16/40/827-DIM-G4</t>
  </si>
  <si>
    <t>ES_1004593_LED7WPAR16/40/827-DIM-G4_10292014163905_9323631</t>
  </si>
  <si>
    <t>LED7WPAR16/40/830-DIM-G4</t>
  </si>
  <si>
    <t>ES_1004593_LED7WPAR16/40/830-DIM-G4_10292014163905_5543081</t>
  </si>
  <si>
    <t>LED7WPAR20/FL/827K-DIM-G4A</t>
  </si>
  <si>
    <t>ES_1004593_LED7WPAR20/FL/827K-DIM-G4A_10222014014330_1023700</t>
  </si>
  <si>
    <t>LED7WPAR20/FL/830K-DIM-G4A</t>
  </si>
  <si>
    <t>Taiwan, Canada</t>
  </si>
  <si>
    <t>ES_1004593_LED7WPAR20/FL/830K-DIM-G4A_10222014020000_1023700</t>
  </si>
  <si>
    <t>LED7WPAR20/NFL/827K-DIM-G4A</t>
  </si>
  <si>
    <t>ES_1004593_LED7WPAR20/NFL/827K-DIM-G4A_10222014021110_1023701</t>
  </si>
  <si>
    <t>LED7WPAR20/NFL/830K-DIM-G4A</t>
  </si>
  <si>
    <t>ES_1004593_LED7WPAR20/NFL/830K-DIM-G4A_10222014020620_1023700</t>
  </si>
  <si>
    <t>LED8WMR16/38/830-DIM</t>
  </si>
  <si>
    <t>ES_1004593_LED8WMR16/38/830-DIM_07092014183434_4459984</t>
  </si>
  <si>
    <t>LED8WPAR20/FL/827-DIM</t>
  </si>
  <si>
    <t>ES_1004593_LED8WPAR20/FL/827-DIM_11212014164701_5026415</t>
  </si>
  <si>
    <t>LED8WPAR20/FL/830-DIM</t>
  </si>
  <si>
    <t>ES_1004593_LED8WPAR20/FL/830-DIM_11212014164707_2536167</t>
  </si>
  <si>
    <t>LED8WPAR20/NFL/827-DIM</t>
  </si>
  <si>
    <t>ES_1004593_LED8WPAR20/NFL/827-DIM_11212014164701_7069944</t>
  </si>
  <si>
    <t>LED8WPAR20/NFL/830-DIM</t>
  </si>
  <si>
    <t>ES_1004593_LED8WPAR20/NFL/830-DIM_11212014164707_1691233</t>
  </si>
  <si>
    <t>Elec-Tech International Co.,Ltd.</t>
  </si>
  <si>
    <t>ETI</t>
  </si>
  <si>
    <t>A19 LED bulb</t>
  </si>
  <si>
    <t>521521XX (XX:01-10)</t>
  </si>
  <si>
    <t>A19 LED bulb,WA19L27S2D,</t>
  </si>
  <si>
    <t>ES_1129756_521521XX (XX:01-10)_10222014133405_8534825</t>
  </si>
  <si>
    <t>521521XX (XX:11-30)</t>
  </si>
  <si>
    <t>ES_1129756_521521XX (XX:11-30)_10222014133405_5062611</t>
  </si>
  <si>
    <t>521521XX (XX:31-40)</t>
  </si>
  <si>
    <t>ES_1129756_521521XX (XX:31-40)_10222014133405_4582221</t>
  </si>
  <si>
    <t>521521XX (XX:61-70)</t>
  </si>
  <si>
    <t>ES_1129756_521521XX (XX:61-70)_10222014133405_6822365</t>
  </si>
  <si>
    <t>B35 LED CANDLE LIGHT</t>
  </si>
  <si>
    <t>521321XX</t>
  </si>
  <si>
    <t>(XX:01-10)</t>
  </si>
  <si>
    <t>ES_1129756_521321XX_11032014123728_9165334</t>
  </si>
  <si>
    <t>(XX:11-30)</t>
  </si>
  <si>
    <t>ES_1129756_521321XX_11032014123728_3226916</t>
  </si>
  <si>
    <t>(XX:41-50)</t>
  </si>
  <si>
    <t>ES_1129756_521321XX_11032014123728_2949932</t>
  </si>
  <si>
    <t>(XX:61-70)</t>
  </si>
  <si>
    <t>ES_1129756_521321XX_11032014123728_3855598</t>
  </si>
  <si>
    <t>WB35L27S2B</t>
  </si>
  <si>
    <t>ES_1129756_WB35L27S2B_10312014155116_3968839</t>
  </si>
  <si>
    <t>521351XX (XX:01-10)</t>
  </si>
  <si>
    <t>ES_1121159_521351XX (XX:01-10)_07162014170547_8741210</t>
  </si>
  <si>
    <t>ES_1121159_521351XX (XX:11-30)_07162014170547_2806024</t>
  </si>
  <si>
    <t>ES_1121159_521351XX (XX:41-50)_07162014170547_2942983</t>
  </si>
  <si>
    <t>ES_1121159_521351XX (XX:61-70)_07162014170547_9037374</t>
  </si>
  <si>
    <t>521352XX (XX:01-10)</t>
  </si>
  <si>
    <t>ES_1129756_521352XX (XX:01-10)_09182014111608_5693177</t>
  </si>
  <si>
    <t>521352XX (XX:11-30)</t>
  </si>
  <si>
    <t>ES_1129756_521352XX (XX:11-30)_09182014111608_5101562</t>
  </si>
  <si>
    <t>LED17WA21/300/827K-DIM-G4</t>
  </si>
  <si>
    <t>ES_1004593_LED17WA21/300/827K-DIM-G4_06172014091620_1023625</t>
  </si>
  <si>
    <t>LED17WA21/300/827K-GU24-DIM-G4</t>
  </si>
  <si>
    <t>ES_1004593_LED17WA21/300/827K-GU24-DIM-G4_07222014044730_1023641</t>
  </si>
  <si>
    <t>LED17WA21/300/830K-DIM-G4</t>
  </si>
  <si>
    <t>ES_1004593_LED17WA21/300/830K-DIM-G4_06172014092000_1023626</t>
  </si>
  <si>
    <t>LED17WA21/300/830K-GU24-DIM-G4</t>
  </si>
  <si>
    <t>ES_1004593_LED17WA21/300/830K-GU24-DIM-G4_07232014094220_1023641</t>
  </si>
  <si>
    <t>LED17WA21/300/840K-DIM-G4</t>
  </si>
  <si>
    <t>ES_1004593_LED17WA21/300/840K-DIM-G4_07232014041730_1023642</t>
  </si>
  <si>
    <t>LED17WA21/300/840K-GU24-DIM-G4</t>
  </si>
  <si>
    <t>ES_1004593_LED17WA21/300/840K-GU24-DIM-G4_07222014042440_1023640</t>
  </si>
  <si>
    <t>LED17WBR40/827-DIM</t>
  </si>
  <si>
    <t>ES_1004593_LED17WBR40/827-DIM_07252014180129_1567367</t>
  </si>
  <si>
    <t>LED17WBR40/827K-DIM-G4</t>
  </si>
  <si>
    <t>ES_1004593_LED17WBR40/827K-DIM-G4_06252014031110_1023632</t>
  </si>
  <si>
    <t>LED17WBR40/830-DIM</t>
  </si>
  <si>
    <t>ES_1004593_LED17WBR40/830-DIM_07092014183147_6769748</t>
  </si>
  <si>
    <t>LED17WBR40/830K-DIM-G4</t>
  </si>
  <si>
    <t>ES_1004593_LED17WBR40/830K-DIM-G4_06252014031440_1023632</t>
  </si>
  <si>
    <t>LED17WBR40/840K-DIM-G4</t>
  </si>
  <si>
    <t>ES_1004593_LED17WBR40/840K-DIM-G4_09182014031550_1023672</t>
  </si>
  <si>
    <t>LED17WPAR38/FL/827K-DIM-G4A</t>
  </si>
  <si>
    <t>ES_1004593_LED17WPAR38/FL/827K-DIM-G4A_10222014034110_1023701</t>
  </si>
  <si>
    <t>LED17WPAR38/FL/830K-DIM-G4A</t>
  </si>
  <si>
    <t>ES_1004593_LED17WPAR38/FL/830K-DIM-G4A_10222014034730_1023701</t>
  </si>
  <si>
    <t>LED17WPAR38/NFL/827K-DIM-G4A</t>
  </si>
  <si>
    <t>ES_1004593_LED17WPAR38/NFL/827K-DIM-G4A_10302014044620_1023704</t>
  </si>
  <si>
    <t>LED17WPAR38/NFL/830K-DIM-G4A</t>
  </si>
  <si>
    <t>ES_1004593_LED17WPAR38/NFL/830K-DIM-G4A_10222014033620_1023701</t>
  </si>
  <si>
    <t>LED19WPAR38/FL/827-DIM</t>
  </si>
  <si>
    <t>ES_1004593_LED19WPAR38/FL/827-DIM_07252014180150_7838450</t>
  </si>
  <si>
    <t>LED19WPAR38/FL/830-DIM</t>
  </si>
  <si>
    <t>Other,Not for use in enclosed fixtures.</t>
  </si>
  <si>
    <t>ES_1004593_LED19WPAR38/FL/830-DIM_07252014180318_1156625</t>
  </si>
  <si>
    <t>LED19WPAR38/NFL/827-DIM</t>
  </si>
  <si>
    <t>ES_1004593_LED19WPAR38/NFL/827-DIM_07252014180150_2911619</t>
  </si>
  <si>
    <t>LED19WPAR38/NFL/830-DIM</t>
  </si>
  <si>
    <t>ES_1004593_LED19WPAR38/NFL/830-DIM_07252014180318_6609540</t>
  </si>
  <si>
    <t>LED4.9WB11/E12/827-DIM</t>
  </si>
  <si>
    <t>ES_1004593_LED4.9WB11/E12/827-DIM_09052014163449_2923375</t>
  </si>
  <si>
    <t>LED4.9WB11/E12/830-DIM</t>
  </si>
  <si>
    <t>ES_1004593_LED4.9WB11/E12/830-DIM_09052014163436_1517633</t>
  </si>
  <si>
    <t>LED6WG25/827K-DIM-G4</t>
  </si>
  <si>
    <t>ES_1004593_LED6WG25/827K-DIM-G4_06252014032550_1023632</t>
  </si>
  <si>
    <t>Eco LED Bright, Inc.</t>
  </si>
  <si>
    <t>Eco bright</t>
  </si>
  <si>
    <t>LED A LAMP</t>
  </si>
  <si>
    <t>A19D-9W-3K-009</t>
  </si>
  <si>
    <t>ES_1126283_A19D-9W-3K-009_11112014033620_1023711</t>
  </si>
  <si>
    <t>LED BR LAMP</t>
  </si>
  <si>
    <t>BR40D-13W-3K-003</t>
  </si>
  <si>
    <t>ES_1126283_BR40D-13W-3K-003_10032014095110_1023684</t>
  </si>
  <si>
    <t>BR40D-17W-5K-004</t>
  </si>
  <si>
    <t>ES_1126283_BR40D-17W-5K-004_10032014094550_1023684</t>
  </si>
  <si>
    <t>ECO-SP1400-17-3K-D-LS</t>
  </si>
  <si>
    <t>ES_1126283_ECO-SP1400-17-3K-D-LS_09182014093550_1023672</t>
  </si>
  <si>
    <t>ECO-SP850-11-3K-D-L</t>
  </si>
  <si>
    <t>ES_1126283_ECO-SP850-11-3K-D-L_09182014092840_1023672</t>
  </si>
  <si>
    <t>LED MR LAMP</t>
  </si>
  <si>
    <t>ECO-SP400-7-3K-ND-L</t>
  </si>
  <si>
    <t>ES_1126283_ECO-SP400-7-3K-ND-L_09112014090330_1023668</t>
  </si>
  <si>
    <t>ECO-SP1050-15-3K-D-LS</t>
  </si>
  <si>
    <t>ES_1126283_ECO-SP1050-15-3K-D-LS_09192014100621_1023672</t>
  </si>
  <si>
    <t>PAR20D-7W-3K-005</t>
  </si>
  <si>
    <t>ES_1126283_PAR20D-7W-3K-005_10092014013950_1023691</t>
  </si>
  <si>
    <t>PAR30D-12W-3K-006</t>
  </si>
  <si>
    <t>ES_1126283_PAR30D-12W-3K-006_10092014013110_1023691</t>
  </si>
  <si>
    <t>PAR30D-12W-5K-007</t>
  </si>
  <si>
    <t>ES_1126283_PAR30D-12W-5K-007_10092014012730_1023691</t>
  </si>
  <si>
    <t>PAR38D-14W-3K-002</t>
  </si>
  <si>
    <t>ES_1126283_PAR38D-14W-3K-002_10132014042950_1023693</t>
  </si>
  <si>
    <t>PAR38DW-17W-3K-001</t>
  </si>
  <si>
    <t>ES_1126283_PAR38DW-17W-3K-001_10092014013550_1023691</t>
  </si>
  <si>
    <t>ECB-B001-01</t>
  </si>
  <si>
    <t>ES_1126283_ECB-B001-01_06052014161138_5817166</t>
  </si>
  <si>
    <t>ECB-B002-02</t>
  </si>
  <si>
    <t>ES_1126283_ECB-B002-02_03052014110130_4677904</t>
  </si>
  <si>
    <t>ECB-B003-01</t>
  </si>
  <si>
    <t>ES_1126283_ECB-B003-01_03052014110142_1110127</t>
  </si>
  <si>
    <t>ECO-SP1200-20-3K-D-L(40)</t>
  </si>
  <si>
    <t>ES_1126283_ECO-SP1200-20-3K-D-L(40)_03052014110158_3225944</t>
  </si>
  <si>
    <t>Efficient Lighting</t>
  </si>
  <si>
    <t>ELA19LED30</t>
  </si>
  <si>
    <t>ES_1055838_ELA19LED30_09262014073251_8251052</t>
  </si>
  <si>
    <t>LED10WA19/300/827K-DIM-G4</t>
  </si>
  <si>
    <t>ES_1004593_LED10WA19/300/827K-DIM-G4_06172014090000_1023625</t>
  </si>
  <si>
    <t>LED10WA19/300/827K-GU24-DIM-G4</t>
  </si>
  <si>
    <t>ES_1004593_LED10WA19/300/827K-GU24-DIM-G4_07142014113621_1023635</t>
  </si>
  <si>
    <t>LED10WA19/300/830K-DIM-G4</t>
  </si>
  <si>
    <t>ES_1004593_LED10WA19/300/830K-DIM-G4_06172014090330_1023626</t>
  </si>
  <si>
    <t>LED10WA19/300/830K-GU24-DIM-G4</t>
  </si>
  <si>
    <t>ES_1004593_LED10WA19/300/830K-GU24-DIM-G4_07142014113111_1023635</t>
  </si>
  <si>
    <t>LED10WA19/300/840K-DIM-G4</t>
  </si>
  <si>
    <t>ES_1004593_LED10WA19/300/840K-DIM-G4_07232014042110_1023642</t>
  </si>
  <si>
    <t>LED10WA19/300/840K-GU24-DIM-G4</t>
  </si>
  <si>
    <t>ES_1004593_LED10WA19/300/840K-GU24-DIM-G4_07222014043110_1023640</t>
  </si>
  <si>
    <t>LED10WBR30/827-DIM</t>
  </si>
  <si>
    <t>ES_1004593_LED10WBR30/827-DIM_07252014180023_6273791</t>
  </si>
  <si>
    <t>LED10WBR30/830-DIM</t>
  </si>
  <si>
    <t>ES_1004593_LED10WBR30/830-DIM_07092014183546_9424507</t>
  </si>
  <si>
    <t>LED10WBR40/827-DIM</t>
  </si>
  <si>
    <t>ES_1004593_LED10WBR40/827-DIM_07252014180240_3533582</t>
  </si>
  <si>
    <t>LED10WBR40/830-DIM</t>
  </si>
  <si>
    <t>ES_1004593_LED10WBR40/830-DIM_11212014164653_5762337</t>
  </si>
  <si>
    <t>LED11WBR30/827K-DIM-G4</t>
  </si>
  <si>
    <t>ES_1004593_LED11WBR30/827K-DIM-G4_06252014031840_1023632</t>
  </si>
  <si>
    <t>LED11WBR30/830K-DIM-G4</t>
  </si>
  <si>
    <t>ES_1004593_LED11WBR30/830K-DIM-G4_06252014032110_1023632</t>
  </si>
  <si>
    <t>LED11WBR30/840K-DIM-G4</t>
  </si>
  <si>
    <t>ES_1004593_LED11WBR30/840K-DIM-G4_08122014031110_1023652</t>
  </si>
  <si>
    <t>LED12WA19/300/827K-DIM-G4</t>
  </si>
  <si>
    <t>ES_1004593_LED12WA19/300/827K-DIM-G4_06172014090730_1023625</t>
  </si>
  <si>
    <t>LED12WA19/300/827K-GU24-DIM-G4</t>
  </si>
  <si>
    <t>ES_1004593_LED12WA19/300/827K-GU24-DIM-G4_07222014043840_1023641</t>
  </si>
  <si>
    <t>LED12WA19/300/830K-DIM-G4</t>
  </si>
  <si>
    <t>ES_1004593_LED12WA19/300/830K-DIM-G4_06172014091220_1023625</t>
  </si>
  <si>
    <t>LED12WA19/300/830K-GU24-DIM-G4</t>
  </si>
  <si>
    <t>ES_1004593_LED12WA19/300/830K-GU24-DIM-G4_07182014014730_1023638</t>
  </si>
  <si>
    <t>LED12WA19/300/840K-DIM-G4</t>
  </si>
  <si>
    <t>ES_1004593_LED12WA19/300/840K-DIM-G4_07232014042550_1023642</t>
  </si>
  <si>
    <t>LED12WA19/300/840K-GU24-DIM-G4</t>
  </si>
  <si>
    <t>ES_1004593_LED12WA19/300/840K-GU24-DIM-G4_07222014044220_1023641</t>
  </si>
  <si>
    <t>LED12WBR30/827-DIM</t>
  </si>
  <si>
    <t>ES_1004593_LED12WBR30/827-DIM_07252014180100_5205923</t>
  </si>
  <si>
    <t>LED12WBR30/830-DIM</t>
  </si>
  <si>
    <t>ES_1004593_LED12WBR30/830-DIM_07252014180047_2706260</t>
  </si>
  <si>
    <t>LED12WPAR30/FL/827K-DIM-G4A</t>
  </si>
  <si>
    <t>ES_1004593_LED12WPAR30/FL/827K-DIM-G4A_10222014085000_1023700</t>
  </si>
  <si>
    <t>LED12WPAR30/FL/830K-DIM-G4A</t>
  </si>
  <si>
    <t>ES_1004593_LED12WPAR30/FL/830K-DIM-G4A_10222014084550_1023700</t>
  </si>
  <si>
    <t>LED12WPAR30/NFL/827K-DIM-G4A</t>
  </si>
  <si>
    <t>ES_1004593_LED12WPAR30/NFL/827K-DIM-G4A_10222014103731_1023700</t>
  </si>
  <si>
    <t>LED12WPAR30/NFL/830K-DIM-G4A</t>
  </si>
  <si>
    <t>ES_1004593_LED12WPAR30/NFL/830K-DIM-G4A_10222014013730_1023700</t>
  </si>
  <si>
    <t>LED12WPAR30S/FL/827-DIM-G4A</t>
  </si>
  <si>
    <t>ES_1004593_LED12WPAR30S/FL/827-DIM-G4A_10242014101731_1023702</t>
  </si>
  <si>
    <t>LED12WPAR30S/FL/830-DIM-G4A</t>
  </si>
  <si>
    <t>ES_1004593_LED12WPAR30S/FL/830-DIM-G4A_10222014083840_1023699</t>
  </si>
  <si>
    <t>LED12WPAR30S/NFL/827-DIM-G4A</t>
  </si>
  <si>
    <t>ES_1004593_LED12WPAR30S/NFL/827-DIM-G4A_10222014042330_1023702</t>
  </si>
  <si>
    <t>LED12WPAR30S/NFL/830-DIM-G4A</t>
  </si>
  <si>
    <t>ES_1004593_LED12WPAR30S/NFL/830-DIM-G4A_10222014082840_1023699</t>
  </si>
  <si>
    <t>LED13WBR40/827K-DIM-G4</t>
  </si>
  <si>
    <t>ES_1004593_LED13WBR40/827K-DIM-G4_06252014025220_1023632</t>
  </si>
  <si>
    <t>LED13WBR40/830-DIM</t>
  </si>
  <si>
    <t>ES_1004593_LED13WBR40/830-DIM_09182014080431_1171589</t>
  </si>
  <si>
    <t>Energetic Lighting Inc.</t>
  </si>
  <si>
    <t>Energetic</t>
  </si>
  <si>
    <t>LED Bulb</t>
  </si>
  <si>
    <t>ELY06D-EOAC-VB</t>
  </si>
  <si>
    <t>ES_32673_ELY06D-EOAC-VB_06052014152139_8081016</t>
  </si>
  <si>
    <t>ELY06D-EOAN2-VB</t>
  </si>
  <si>
    <t>ES_32673_ELY06D-EOAN2-VB_10312014155057_9472060</t>
  </si>
  <si>
    <t>ELY06D-EOAN-VB</t>
  </si>
  <si>
    <t>ES_32673_ELY06D-EOAN-VB_06052014152139_2253494</t>
  </si>
  <si>
    <t>ELY06D-EOAS2-VB</t>
  </si>
  <si>
    <t>ES_32673_ELY06D-EOAS2-VB_10312014155057_3358128</t>
  </si>
  <si>
    <t>ELY06D-EOAS-VB</t>
  </si>
  <si>
    <t>ES_32673_ELY06D-EOAS-VB_06052014152139_7663043</t>
  </si>
  <si>
    <t>ELY06D-EOAW2-VB</t>
  </si>
  <si>
    <t>ES_32673_ELY06D-EOAW2-VB_10312014155057_2593464</t>
  </si>
  <si>
    <t>ELY06D-EOAW-VB</t>
  </si>
  <si>
    <t>ES_32673_ELY06D-EOAW-VB_06052014152139_7628143</t>
  </si>
  <si>
    <t>ELY07D-2OAN-VB</t>
  </si>
  <si>
    <t>ES_32673_ELY07D-2OAN-VB_12032014175001_2463059</t>
  </si>
  <si>
    <t>ELY07D-2OAW-VB</t>
  </si>
  <si>
    <t>ES_32673_ELY07D-2OAW-VB_12032014175001_8923344</t>
  </si>
  <si>
    <t>ELY07D-OAS9-VB</t>
  </si>
  <si>
    <t>ES_32673_ELY07D-OAS9-VB_10092014144806_2902131</t>
  </si>
  <si>
    <t>ELY08D-GSF-VB</t>
  </si>
  <si>
    <t>ES_32673_ELY08D-GSF-VB_07092014184605_6521143</t>
  </si>
  <si>
    <t>ELY08D-GWF-VB</t>
  </si>
  <si>
    <t>ES_32673_ELY08D-GWF-VB_07092014184605_3892294</t>
  </si>
  <si>
    <t>ELY09D-5OAN-VB</t>
  </si>
  <si>
    <t>ES_32673_ELY09D-5OAN-VB_07252014142544_2666449</t>
  </si>
  <si>
    <t>ELY09D-5OAW-VB</t>
  </si>
  <si>
    <t>ES_32673_ELY09D-5OAW-VB_07252014142544_5697204</t>
  </si>
  <si>
    <t>ELY09D-EOAC2-VB</t>
  </si>
  <si>
    <t>ES_32673_ELY09D-EOAC2-VB_10312014155108_7269568</t>
  </si>
  <si>
    <t>ELY09D-EOAC-VB</t>
  </si>
  <si>
    <t>ES_32673_ELY09D-EOAC-VB_06052014152153_9912948</t>
  </si>
  <si>
    <t>ELY09D-EOAN2-VB</t>
  </si>
  <si>
    <t>ES_32673_ELY09D-EOAN2-VB_10312014155108_1467000</t>
  </si>
  <si>
    <t>ELY09D-EOAN-VB</t>
  </si>
  <si>
    <t>ES_32673_ELY09D-EOAN-VB_06052014152153_7703287</t>
  </si>
  <si>
    <t>ELY09D-EOAS2-VB</t>
  </si>
  <si>
    <t>ES_32673_ELY09D-EOAS2-VB_10312014155108_9274912</t>
  </si>
  <si>
    <t>ELY09D-EOAS-VB</t>
  </si>
  <si>
    <t>ES_32673_ELY09D-EOAS-VB_06052014152153_9279710</t>
  </si>
  <si>
    <t>ELY09D-EOAW2-VB</t>
  </si>
  <si>
    <t>ES_32673_ELY09D-EOAW2-VB_10312014155108_2462116</t>
  </si>
  <si>
    <t>ELY09D-EOAW-VB</t>
  </si>
  <si>
    <t>ES_32673_ELY09D-EOAW-VB_06052014152153_7977101</t>
  </si>
  <si>
    <t>ELY12D-OAS9-VB</t>
  </si>
  <si>
    <t>ES_32673_ELY12D-OAS9-VB_10092014144755_2758497</t>
  </si>
  <si>
    <t>ELY13D-2EOAC-VB</t>
  </si>
  <si>
    <t>ES_32673_ELY13D-2EOAC-VB_11122014170424_7609013</t>
  </si>
  <si>
    <t>ELY13D-2EOAN-VB</t>
  </si>
  <si>
    <t>ES_32673_ELY13D-2EOAN-VB_11122014170424_5231233</t>
  </si>
  <si>
    <t>ELY13D-2EOAS-VB</t>
  </si>
  <si>
    <t>ES_32673_ELY13D-2EOAS-VB_11122014170424_6429152</t>
  </si>
  <si>
    <t>ELY13D-2EOAW-VB</t>
  </si>
  <si>
    <t>ES_32673_ELY13D-2EOAW-VB_11122014170424_7412766</t>
  </si>
  <si>
    <t>ELY17D-2OAN-VB</t>
  </si>
  <si>
    <t>ES_32673_ELY17D-2OAN-VB_12032014175011_9104431</t>
  </si>
  <si>
    <t>ELY17D-2OAW-VB</t>
  </si>
  <si>
    <t>ES_32673_ELY17D-2OAW-VB_12032014175011_6751116</t>
  </si>
  <si>
    <t>ELY18D-2EOAC-VB</t>
  </si>
  <si>
    <t>ES_32673_ELY18D-2EOAC-VB_11122014170437_8803290</t>
  </si>
  <si>
    <t>ELY18D-2EOAN-VB</t>
  </si>
  <si>
    <t>ES_32673_ELY18D-2EOAN-VB_11122014170437_5516421</t>
  </si>
  <si>
    <t>ELY18D-2EOAS-VB</t>
  </si>
  <si>
    <t>ES_32673_ELY18D-2EOAS-VB_11122014170437_8537417</t>
  </si>
  <si>
    <t>ELY18D-2EOAW-VB</t>
  </si>
  <si>
    <t>ES_32673_ELY18D-2EOAW-VB_11122014170437_8475125</t>
  </si>
  <si>
    <t>ELY23D-2OAN-VB</t>
  </si>
  <si>
    <t>ES_32673_ELY23D-2OAN-VB_12032014175020_7528220</t>
  </si>
  <si>
    <t>ELY23D-2OAW-VB</t>
  </si>
  <si>
    <t>ES_32673_ELY23D-2OAW-VB_12032014175020_2716320</t>
  </si>
  <si>
    <t>LED C35 LAMP</t>
  </si>
  <si>
    <t>ELY05D-CSCC1-VB</t>
  </si>
  <si>
    <t>LED C35 LAMP,ELY05D-CSCC-VB,; LED C35 LAMP,ELY05D-CSCE-VB,</t>
  </si>
  <si>
    <t>ES_32673_ELY05D-CSCC1-VB_11122014165706_9739150</t>
  </si>
  <si>
    <t>ELY05D-CSCE1-VB</t>
  </si>
  <si>
    <t>ES_32673_ELY05D-CSCE1-VB_11122014165706_1882116</t>
  </si>
  <si>
    <t>ELY05D-CWCC1-VB</t>
  </si>
  <si>
    <t>LED C35 LAMP,ELY05D-CWCC-VB,; LED C35 LAMP,ELY05D-CWCE-VB,</t>
  </si>
  <si>
    <t>ES_32673_ELY05D-CWCC1-VB_11122014165706_1351690</t>
  </si>
  <si>
    <t>ELY05D-CWCE1-VB</t>
  </si>
  <si>
    <t>ES_32673_ELY05D-CWCE1-VB_11122014165706_5915472</t>
  </si>
  <si>
    <t>LED  G16.5 LAMP</t>
  </si>
  <si>
    <t>ELY05D-GSCC-VB</t>
  </si>
  <si>
    <t>ES_32673_ELY05D-GSCC-VB_10012014162818_9028828</t>
  </si>
  <si>
    <t>ELY05D-GSCE-VB</t>
  </si>
  <si>
    <t>ES_32673_ELY05D-GSCE-VB_10012014162818_3089053</t>
  </si>
  <si>
    <t>ELY05D-GWCC-VB</t>
  </si>
  <si>
    <t>ES_32673_ELY05D-GWCC-VB_10012014162818_7321584</t>
  </si>
  <si>
    <t>ELY05D-GWCE-VB</t>
  </si>
  <si>
    <t>ES_32673_ELY05D-GWCE-VB_10012014162818_4702866</t>
  </si>
  <si>
    <t>LED Omni Lamp</t>
  </si>
  <si>
    <t>ELY10D-2EAOA-VB</t>
  </si>
  <si>
    <t>ES_32673_ELY10D-2EAOA-VB_11132014141104_3971965</t>
  </si>
  <si>
    <t>ELY10D-2EAOC-VB</t>
  </si>
  <si>
    <t>ES_32673_ELY10D-2EAOC-VB_11132014141104_1065738</t>
  </si>
  <si>
    <t>ELY10D-2EAON-VB</t>
  </si>
  <si>
    <t>ES_32673_ELY10D-2EAON-VB_11132014141104_5602673</t>
  </si>
  <si>
    <t>ELY07D-2EOAC-VB</t>
  </si>
  <si>
    <t>ES_32673_ELY07D-2EOAC-VB_11132014141056_9931329</t>
  </si>
  <si>
    <t>ELY07D-2EOAN-VB</t>
  </si>
  <si>
    <t>ES_32673_ELY07D-2EOAN-VB_11132014141056_4528938</t>
  </si>
  <si>
    <t>ELY07D-2EOAS-VB</t>
  </si>
  <si>
    <t>ES_32673_ELY07D-2EOAS-VB_11132014141056_8385907</t>
  </si>
  <si>
    <t>ELY07D-2EOAW-VB</t>
  </si>
  <si>
    <t>ES_32673_ELY07D-2EOAW-VB_11132014141056_7809237</t>
  </si>
  <si>
    <t>ELY12D-BRW-VB</t>
  </si>
  <si>
    <t>ES_32673_ELY12D-BRW-VB_10242014164643_2805644</t>
  </si>
  <si>
    <t>ELY17D-BRW-VB</t>
  </si>
  <si>
    <t>ES_32673_ELY17D-BRW-VB_10312014154818_7768369</t>
  </si>
  <si>
    <t>ELY12D-2BRS9-VB</t>
  </si>
  <si>
    <t>ES_32673_ELY12D-2BRS9-VB_10222014133900_7721773</t>
  </si>
  <si>
    <t>ELY12D-2BRS-VB</t>
  </si>
  <si>
    <t>ES_32673_ELY12D-2BRS-VB_06052014152928_8054216</t>
  </si>
  <si>
    <t>ELY12D-2BRW9-VB</t>
  </si>
  <si>
    <t>ES_32673_ELY12D-2BRW9-VB_10222014133900_2110133</t>
  </si>
  <si>
    <t>ELY12D-2BRW-VB</t>
  </si>
  <si>
    <t>ES_32673_ELY12D-2BRW-VB_06052014152928_2823464</t>
  </si>
  <si>
    <t>ELY17D-2BRS9-VB</t>
  </si>
  <si>
    <t>ES_32673_ELY17D-2BRS9-VB_10092014142553_5371733</t>
  </si>
  <si>
    <t>ELY17D-2BRS-VB</t>
  </si>
  <si>
    <t>ES_32673_ELY17D-2BRS-VB_06052014152944_9284142</t>
  </si>
  <si>
    <t>ELY17D-2BRW9-VB</t>
  </si>
  <si>
    <t>ES_32673_ELY17D-2BRW9-VB_10092014142553_7731759</t>
  </si>
  <si>
    <t>ELY17D-2BRW-VB</t>
  </si>
  <si>
    <t>ES_32673_ELY17D-2BRW-VB_06052014152944_4870152</t>
  </si>
  <si>
    <t>ELYL12D-2BRW-VB</t>
  </si>
  <si>
    <t>ES_32673_ELYL12D-2BRW-VB_06052014152905_9880334</t>
  </si>
  <si>
    <t>ELYL17D-2BRW-VB</t>
  </si>
  <si>
    <t>ES_32673_ELYL17D-2BRW-VB_06052014152917_4271188</t>
  </si>
  <si>
    <t>ELY06D-5OAN-VB</t>
  </si>
  <si>
    <t>ES_32673_ELY06D-5OAN-VB_07252014142528_5767839</t>
  </si>
  <si>
    <t>ELY06D-5OAW-VB</t>
  </si>
  <si>
    <t>ES_32673_ELY06D-5OAW-VB_07252014142528_1737827</t>
  </si>
  <si>
    <t>ELY06D-EOAC2-VB</t>
  </si>
  <si>
    <t>ES_32673_ELY06D-EOAC2-VB_10312014155057_7053333</t>
  </si>
  <si>
    <t>521352XX (XX:41-50)</t>
  </si>
  <si>
    <t>ES_1129756_521352XX (XX:41-50)_09182014111608_5356516</t>
  </si>
  <si>
    <t>521352XX (XX:61-70)</t>
  </si>
  <si>
    <t>ES_1129756_521352XX (XX:61-70)_09182014111608_6928837</t>
  </si>
  <si>
    <t>BR30 LED Lamp</t>
  </si>
  <si>
    <t>ES_1129756_52988302_10292014163856_8911921</t>
  </si>
  <si>
    <t>521022XX</t>
  </si>
  <si>
    <t>ES_1129756_521022XX_10222014131051_2981682</t>
  </si>
  <si>
    <t>ES_1129756_521022XX_10222014131052_7212468</t>
  </si>
  <si>
    <t>ES_1129756_521022XX_10222014131052_4968389</t>
  </si>
  <si>
    <t>ES_1129756_521022XX_10222014131052_4627155</t>
  </si>
  <si>
    <t>521022XX (XX:01-10)</t>
  </si>
  <si>
    <t>ES_1121159_521022XX (XX:01-10)_07162014170535_2688090</t>
  </si>
  <si>
    <t>521022XX (XX:11-30)</t>
  </si>
  <si>
    <t>ES_1121159_521022XX (XX:11-30)_07162014170535_5455229</t>
  </si>
  <si>
    <t>521022XX (XX:41-50)</t>
  </si>
  <si>
    <t>ES_1121159_521022XX (XX:41-50)_07162014170535_8863962</t>
  </si>
  <si>
    <t>521022XX (XX:61-70)</t>
  </si>
  <si>
    <t>ES_1121159_521022XX (XX:61-70)_07162014170535_5174941</t>
  </si>
  <si>
    <t>521591XX(XX:01-10)</t>
  </si>
  <si>
    <t>ES_1129756_521591XX(XX:01-10)_08152014093346_2769929</t>
  </si>
  <si>
    <t>521591XX(XX:11-30)</t>
  </si>
  <si>
    <t>ES_1129756_521591XX(XX:11-30)_08152014093346_6461981</t>
  </si>
  <si>
    <t>521591XX(XX:41-50)</t>
  </si>
  <si>
    <t>ES_1129756_521591XX(XX:41-50)_08152014093346_2310881</t>
  </si>
  <si>
    <t>521591XX(XX:61-70)</t>
  </si>
  <si>
    <t>ES_1129756_521591XX(XX:61-70)_08152014093346_6987812</t>
  </si>
  <si>
    <t>520521XX</t>
  </si>
  <si>
    <t>(XX = 01-10)</t>
  </si>
  <si>
    <t>ES_1129756_520521XX_09252014131945_4987514</t>
  </si>
  <si>
    <t>(XX = 11-30)</t>
  </si>
  <si>
    <t>ES_1129756_520521XX_09252014131945_7745997</t>
  </si>
  <si>
    <t>(XX = 41-50)</t>
  </si>
  <si>
    <t>ES_1129756_520521XX_09252014131945_7083156</t>
  </si>
  <si>
    <t>(XX = 61-70)</t>
  </si>
  <si>
    <t>ES_1129756_520521XX_09252014131945_8381194</t>
  </si>
  <si>
    <t>ES_1121159_524521XX_07302014155301_6975407</t>
  </si>
  <si>
    <t>ES_1121159_524521XX_07302014155301_8058201</t>
  </si>
  <si>
    <t>ES_1121159_524521XX_07302014155301_6724190</t>
  </si>
  <si>
    <t>ES_1121159_524521XX_07302014155301_3149803</t>
  </si>
  <si>
    <t>ES_1121159_524521XX_07302014155301_4401189</t>
  </si>
  <si>
    <t>ES_1121159_524521XX_07302014155301_7462372</t>
  </si>
  <si>
    <t>525071XX</t>
  </si>
  <si>
    <t>("XX" could 01-10) (Where "XX" could denote color temperature, 01-10 identifies 2700K)</t>
  </si>
  <si>
    <t>ES_1129756_525071XX("XX" could 01-10)_09182014080047_1460710</t>
  </si>
  <si>
    <t>LED BR30 SPOT LIGHT</t>
  </si>
  <si>
    <t>525012XX</t>
  </si>
  <si>
    <t>ES_1129756_525012XX_12052014153851_8247242</t>
  </si>
  <si>
    <t>ES_1129756_525012XX_12052014153851_9249978</t>
  </si>
  <si>
    <t>LED G25 LAMP</t>
  </si>
  <si>
    <t>ES_1129756_52028111_12102014041330_1023723</t>
  </si>
  <si>
    <t>520272XX</t>
  </si>
  <si>
    <t>ES_1129756_520272XX_10272014142924_3869255</t>
  </si>
  <si>
    <t>524171XX</t>
  </si>
  <si>
    <t>ES_1129756_524171XX_10272014142924_6755648</t>
  </si>
  <si>
    <t>PAR30 LED SPOTLIGHT</t>
  </si>
  <si>
    <t>524461XX</t>
  </si>
  <si>
    <t>(XX:06-10)</t>
  </si>
  <si>
    <t>ES_1129756_524461XX_12052014153951_9341779</t>
  </si>
  <si>
    <t>(XX:21-30)</t>
  </si>
  <si>
    <t>ES_1129756_524461XX _12052014153951_9663455</t>
  </si>
  <si>
    <t>(XX:46-50)</t>
  </si>
  <si>
    <t>ES_1129756_524461XX _12052014153951_1137750</t>
  </si>
  <si>
    <t>(XX:66-70)</t>
  </si>
  <si>
    <t>ES_1129756_524461XX _12052014153951_7980644</t>
  </si>
  <si>
    <t>Whirlpool</t>
  </si>
  <si>
    <t>ES_1129756_521521XX (XX:01-10)_10222014133406_9933150</t>
  </si>
  <si>
    <t>ES_1129756_521352XX (XX:01-10)_09182014111608_7245223</t>
  </si>
  <si>
    <t>ES_1129756_521352XX (XX:11-30)_09182014111608_2836751</t>
  </si>
  <si>
    <t>ES_1129756_521352XX (XX:41-50)_09182014111608_5274871</t>
  </si>
  <si>
    <t>ES_1129756_521352XX (XX:61-70)_09182014111608_3497207</t>
  </si>
  <si>
    <t>WB35L27S2A</t>
  </si>
  <si>
    <t>ES_1129756_WB35L27S2A_09182014111608_2292327</t>
  </si>
  <si>
    <t>WA19L27S2C</t>
  </si>
  <si>
    <t>ES_1129756_WA19L27S2C_09252014131945_1887899</t>
  </si>
  <si>
    <t>WP20L27S2B</t>
  </si>
  <si>
    <t>ES_1129756_WP20L27S2B_11212014164615_2027879</t>
  </si>
  <si>
    <t>ES_1129756_WP20L27S2B_11212014164615_9994981</t>
  </si>
  <si>
    <t>ES_1129756_WP20L27S2B_11212014164615_9001913</t>
  </si>
  <si>
    <t>ES_1129756_WP20L27S2B_11212014164615_1177827</t>
  </si>
  <si>
    <t>ES_1129756_WP20L27S2B_11212014164615_1851435</t>
  </si>
  <si>
    <t>ES_1129756_WP20L27S2B_11212014164615_6800193</t>
  </si>
  <si>
    <t>ES_1129756_WP20L27S2B_11212014164615_3204740</t>
  </si>
  <si>
    <t>ES_1129756_WP20L27S2B_11212014164615_5048761</t>
  </si>
  <si>
    <t>WBR30L27S2B</t>
  </si>
  <si>
    <t>ES_1129756_WBR30L27S2B_12032014175746_8363824</t>
  </si>
  <si>
    <t>WP38L27D1A</t>
  </si>
  <si>
    <t>ES_1129756_WP38L27D1A_10242014164635_6020442</t>
  </si>
  <si>
    <t>WP30L27S2B</t>
  </si>
  <si>
    <t>ES_1129756_WP30L27S2B_12032014175738_6001486</t>
  </si>
  <si>
    <t>Elong International USA Inc.</t>
  </si>
  <si>
    <t>Green Watt</t>
  </si>
  <si>
    <t>C37 Candle</t>
  </si>
  <si>
    <t>G-L2-CandleD-5W-27</t>
  </si>
  <si>
    <t>ES_1128524_G-L2-CandleD-5W-27_05132014045950_1023610</t>
  </si>
  <si>
    <t>G-L2-BR20D-7W-27</t>
  </si>
  <si>
    <t>ES_1128524_G-L2-BR20D-7W-27_06182014091550_1023627</t>
  </si>
  <si>
    <t>G-L2-BR30D-11W-27</t>
  </si>
  <si>
    <t>ES_1128524_G-L2-BR30D-11W-27_06182014092730_1023627</t>
  </si>
  <si>
    <t>G-L2-BR40D-17W-27</t>
  </si>
  <si>
    <t>ES_1128524_G-L2-BR40D-17W-27_06252014033840_1023632</t>
  </si>
  <si>
    <t>G-L2-MR16GU10D-7W-30</t>
  </si>
  <si>
    <t>ES_1128524_G-L2-MR16GU10D-7W-30_11182014015220_1023715</t>
  </si>
  <si>
    <t>G-L2-MR16GU5.3-7W-30-20</t>
  </si>
  <si>
    <t>ES_1128524_G-L2-MR16GU5.3-7W-30-20_06232014030330_1023630</t>
  </si>
  <si>
    <t>G-L2-PAR30D-12W-30-40</t>
  </si>
  <si>
    <t>ES_1128524_G-L2-PAR30D-12W-30-40_06182014090840_1023627</t>
  </si>
  <si>
    <t>G-L3-A19D30-9W-2700</t>
  </si>
  <si>
    <t>ES_1128524_G-L3-A19D30-9W-2700_11102014034440_1023711</t>
  </si>
  <si>
    <t>ELY10D-2EAOW-VB</t>
  </si>
  <si>
    <t>ES_32673_ELY10D-2EAOW-VB_11132014141104_6832672</t>
  </si>
  <si>
    <t>LED Omni Lamp A19</t>
  </si>
  <si>
    <t>ELY06D-52OAN-VB</t>
  </si>
  <si>
    <t>Damp Location Rated,Use With Timers,Enclosed Fixtures,Use With Photo And/Or Motion Sensors</t>
  </si>
  <si>
    <t>ES_32673_ELY06D-52OAN-VB_10282014162322_6787513</t>
  </si>
  <si>
    <t>ELY06D-52OAW-VB</t>
  </si>
  <si>
    <t>ES_32673_ELY06D-52OAW-VB_10282014160835_7026448</t>
  </si>
  <si>
    <t>ELY09D-52OAN-VB</t>
  </si>
  <si>
    <t>ES_32673_ELY09D-52OAN-VB_10282014163524_1276311</t>
  </si>
  <si>
    <t>ELY09D-52OAW-VB</t>
  </si>
  <si>
    <t>ES_32673_ELY09D-52OAW-VB_10282014163011_0482377</t>
  </si>
  <si>
    <t>ELY08D-PW15-VB</t>
  </si>
  <si>
    <t>ES_32673_ELY08D-PW15-VB_11072014103053_6600039</t>
  </si>
  <si>
    <t>ELY08D-PW25-VB</t>
  </si>
  <si>
    <t>ES_32673_ELY08D-PW25-VB_11072014103053_7018888</t>
  </si>
  <si>
    <t>ELY08D-PW40-VB</t>
  </si>
  <si>
    <t>ES_32673_ELY08D-PW40-VB_11072014103053_7973924</t>
  </si>
  <si>
    <t>ELY08D-2PS25-VB</t>
  </si>
  <si>
    <t>ES_32673_ELY08D-2PS25-VB_10292014163839_5993387</t>
  </si>
  <si>
    <t>ELY08D-2PS40-VB</t>
  </si>
  <si>
    <t>ES_32673_ELY08D-2PS40-VB_10292014163839_1038375</t>
  </si>
  <si>
    <t>ELY08D-2PW25-VB</t>
  </si>
  <si>
    <t>ES_32673_ELY08D-2PW25-VB_10292014163839_5611551</t>
  </si>
  <si>
    <t>ELY08D-2PW40-VB</t>
  </si>
  <si>
    <t>ES_32673_ELY08D-2PW40-VB_10292014163839_9718849</t>
  </si>
  <si>
    <t>ELY11D-2PSS25-VB</t>
  </si>
  <si>
    <t>ES_32673_ELY11D-2PSS25-VB_08292014154300_2408887</t>
  </si>
  <si>
    <t>ELY11D-2PSS40-VB</t>
  </si>
  <si>
    <t>ES_32673_ELY11D-2PSS40-VB_07182014155929_6686263</t>
  </si>
  <si>
    <t>ELY11D-2PSW25-VB</t>
  </si>
  <si>
    <t>ES_32673_ELY11D-2PSW25-VB_08292014154300_9257338</t>
  </si>
  <si>
    <t>ELY11D-2PSW40-VB</t>
  </si>
  <si>
    <t>ES_32673_ELY11D-2PSW40-VB_07182014155929_9011837</t>
  </si>
  <si>
    <t>ELY14D-2PLC25-VB</t>
  </si>
  <si>
    <t>ES_32673_ELY14D-2PLC25-VB_10292014163831_3107582</t>
  </si>
  <si>
    <t>ELY14D-2PLC40-VB</t>
  </si>
  <si>
    <t>ES_32673_ELY14D-2PLC40-VB_07182014155914_1271337</t>
  </si>
  <si>
    <t>ELY14D-2PLN25-VB</t>
  </si>
  <si>
    <t>ES_32673_ELY14D-2PLN25-VB_10292014163831_8720201</t>
  </si>
  <si>
    <t>ELY14D-2PLN40-VB</t>
  </si>
  <si>
    <t>ES_32673_ELY14D-2PLN40-VB_07182014155914_4230456</t>
  </si>
  <si>
    <t>ELY14D-2PLS25-VB</t>
  </si>
  <si>
    <t>ES_32673_ELY14D-2PLS25-VB_10292014163831_5696349</t>
  </si>
  <si>
    <t>ELY14D-2PLS40-VB</t>
  </si>
  <si>
    <t>ES_32673_ELY14D-2PLS40-VB_07182014155914_2699401</t>
  </si>
  <si>
    <t>Feit Electric</t>
  </si>
  <si>
    <t>FEIT ELECTRIC</t>
  </si>
  <si>
    <t>PAR38 Flood</t>
  </si>
  <si>
    <t>LEDG5PAR38</t>
  </si>
  <si>
    <t>Retail Number: 20PAR38/LEDG5; Retail Number: 20PAR38/LEDG5/CAN; Retail Number: BP20PAR38/LEDG5</t>
  </si>
  <si>
    <t>Damp Location Rated,Use With Timers,Enclosed Fixtures,Recessed Fixtures,Use With Photo And/Or Motion Sensors</t>
  </si>
  <si>
    <t>ES_1018130_LEDG5PAR38_11172014121212_6794860</t>
  </si>
  <si>
    <t>PAR38 Spot</t>
  </si>
  <si>
    <t>PAR38LEDG5930</t>
  </si>
  <si>
    <t>Retail Number: BPCEPAR38/930/LED; Retail Number: PAR38/930/LED</t>
  </si>
  <si>
    <t>ES_1018130_PAR38LEDG5930_09182014123147_9651302</t>
  </si>
  <si>
    <t>R20 Flood</t>
  </si>
  <si>
    <t>R20DM/927/LEDG2</t>
  </si>
  <si>
    <t>Retail Number: BPCER20/927/LED/2; Retail Number: R20/927/LED</t>
  </si>
  <si>
    <t>ES_1018130_R20DM/927/LEDG2_09182014124523_3548620</t>
  </si>
  <si>
    <t>R20 LED Lamp</t>
  </si>
  <si>
    <t>R20/LEDG2</t>
  </si>
  <si>
    <t>Retail Number: R20/DM/LEDG2; Retail Number: R20DM/LEDG2/CAN</t>
  </si>
  <si>
    <t>ES_1018130_R20/LEDG2_11122014124232_1789754</t>
  </si>
  <si>
    <t>R20 LED Reflector</t>
  </si>
  <si>
    <t>R20/DM/LEDG3/2</t>
  </si>
  <si>
    <t>ES_1018130_R20/DM/LEDG3/2_09182014080410_7591045</t>
  </si>
  <si>
    <t>Firefly Lighting Co., Ltd.</t>
  </si>
  <si>
    <t>Firefly YHC</t>
  </si>
  <si>
    <t>A19 LED lamp</t>
  </si>
  <si>
    <t>FLGL-DG6S-A19 E26 2700K</t>
  </si>
  <si>
    <t>Damp Location Rated,Shatter Resistant</t>
  </si>
  <si>
    <t>ES_89387_FLGL-DG6S-A19 E26 2700K_10282014152457_8079274</t>
  </si>
  <si>
    <t>ES_89387_FLGL-DG9.5S-A19 E26 2700K_10282014154008_9583028</t>
  </si>
  <si>
    <t>FLBR20-DB8S-R E26 2700K</t>
  </si>
  <si>
    <t>ES_89387_FLBR20-DB8S-R E26 2700K_07232014094648_8492912</t>
  </si>
  <si>
    <t>FLBR30-DB12S-R E26 2700K</t>
  </si>
  <si>
    <t>ES_89387_FLBR30-DB12S-R E26 2700K_07252014095608_9766537</t>
  </si>
  <si>
    <t>FLBR40-DB17S-R E26 2700K</t>
  </si>
  <si>
    <t>ES_89387_FLBR40-DB17S-R E26 2700K_07252014100313_8920283</t>
  </si>
  <si>
    <t>FLCD-DD4S-TF E12 2700K</t>
  </si>
  <si>
    <t>Damp Location Rated,Not for Use in Enclosed Fixtures,Recessed Fixtures,Shatter Resistant</t>
  </si>
  <si>
    <t>ES_89387_FLCD-DD4S-TF E12 2700K_10072014120811_4758989</t>
  </si>
  <si>
    <t>FLCD-DD6S-FS E12 2700K</t>
  </si>
  <si>
    <t>ES_89387_FLCD-DD6S-FS E12 2700K_</t>
  </si>
  <si>
    <t>ES_89387_FLCD-DD6S-FS E12 2700K_04222014152538_4435158</t>
  </si>
  <si>
    <t>FLGL-DA12S-OM60 E26 2700K</t>
  </si>
  <si>
    <t>Damp Location Rated,Use With Timers,Use With Photo And/Or Motion Sensors</t>
  </si>
  <si>
    <t>ES_89387_FLGL-DA12S-OM60 E26 2700K_03272014110535_3443598</t>
  </si>
  <si>
    <t>FLGL-DD7S-OM60 E26 2700K</t>
  </si>
  <si>
    <t>ES_89387_FLGL-DD7S-OM60 E26 2700K_03272014105241_9792821</t>
  </si>
  <si>
    <t>FLM16-A6S-L GU5.3 2700K</t>
  </si>
  <si>
    <t>ES_89387_FLM16-A6S-L GU5.3 2700K_09162014101133_8276342</t>
  </si>
  <si>
    <t>FLP20-DD9-9W E26 2700K</t>
  </si>
  <si>
    <t>ES_89387_FLP20-DD9-9W E26 2700K_03272014111820_5020416</t>
  </si>
  <si>
    <t>FLP30-DD12S-R E26 2700K</t>
  </si>
  <si>
    <t>ES_89387_FLP30-DD12S-R E26 2700K_09032014124954_1398185</t>
  </si>
  <si>
    <t>FLP38-DD15S-R E26 2700K</t>
  </si>
  <si>
    <t>ES_89387_FLP38-DD15S-R E26 2700K_09162014100444_3930195</t>
  </si>
  <si>
    <t>Foreverlamp Beijing Limited</t>
  </si>
  <si>
    <t>foreverlamp</t>
  </si>
  <si>
    <t>102.032.0311</t>
  </si>
  <si>
    <t>ES_1122747_102.032.0311_08252014150927_1152774</t>
  </si>
  <si>
    <t>A19 LED LAMP DIM</t>
  </si>
  <si>
    <t>102.012.03F1</t>
  </si>
  <si>
    <t>ES_1122747_102.012.03F1_11122014092853_4533439</t>
  </si>
  <si>
    <t>A21 LED Lamp</t>
  </si>
  <si>
    <t>103.042.0351</t>
  </si>
  <si>
    <t>ES_1122747_103.042.0351_08192014074539_4339618</t>
  </si>
  <si>
    <t>A21 LED LAMP 3-way DIM</t>
  </si>
  <si>
    <t>103.042.0551</t>
  </si>
  <si>
    <t>ES_1122747_103.042.0551_11122014084700_2020536</t>
  </si>
  <si>
    <t>Decorative LED</t>
  </si>
  <si>
    <t>Damp Location Rated,Use With Timers,Enclosed Fixtures,Not for Use in Recessed Fixtures,Use With Photo And/Or Motion Sensors</t>
  </si>
  <si>
    <t>ES_1018130_BPCECFC/DM/300/LED/3_11062014153921_6874120</t>
  </si>
  <si>
    <t>CFC/DM/827/LED</t>
  </si>
  <si>
    <t>ES_1018130_CFC/DM/827/LED_11062014153806_9804150</t>
  </si>
  <si>
    <t>CFC/DM/927/LED</t>
  </si>
  <si>
    <t>Retail Number: BPCECFC/927/LED/3</t>
  </si>
  <si>
    <t>ES_1018130_CFC/DM/927/LED_11062014153944_3216342</t>
  </si>
  <si>
    <t>G25 Globe</t>
  </si>
  <si>
    <t>G25/DM/927/LED</t>
  </si>
  <si>
    <t>Retail Number: BPCEG25/927/LED/3</t>
  </si>
  <si>
    <t>ES_1018130_G25/DM/927/LED_09182014124545_6984510</t>
  </si>
  <si>
    <t>G25 LED Lamp</t>
  </si>
  <si>
    <t>G25/DM/827/LED</t>
  </si>
  <si>
    <t>Use With Timers,Damp Location Rated,Enclosed Fixtures,Not for Use in Recessed Fixtures,Use With Photo And/Or Motion Sensors</t>
  </si>
  <si>
    <t>ES_1018130_G25/DM/827/LED_10102014145412_0343642</t>
  </si>
  <si>
    <t>G25/DM/LEDG2</t>
  </si>
  <si>
    <t>Retail Number: BPCEG25/LED/3</t>
  </si>
  <si>
    <t>ES_1018130_G25/DM/LEDG2_10102014145521_9846120</t>
  </si>
  <si>
    <t>LED BR40 Dimmable</t>
  </si>
  <si>
    <t>BR40/DM/LEDG2</t>
  </si>
  <si>
    <t>ES_1018130_BR40/DM/LEDG2_11132014165214_8885232</t>
  </si>
  <si>
    <t>Omni 1600 LED</t>
  </si>
  <si>
    <t>BPAGOM1600LED</t>
  </si>
  <si>
    <t>Omni 1600 LED,AGOM1600/LED/CAN,</t>
  </si>
  <si>
    <t>ES_1018130_BPAGOM1600LED_10072014164808_8351033</t>
  </si>
  <si>
    <t>Omni 450 LED</t>
  </si>
  <si>
    <t>ES_1018130_A19/OM450/LED_10072014164832_6153459</t>
  </si>
  <si>
    <t>Omni 800 LED</t>
  </si>
  <si>
    <t>Omni 800 LED,A19/OM800/LED/2,; Omni 800 LED,A19/OM800/LED/BX,; Omni 800 LED,A19/OM800/LED/CAN,</t>
  </si>
  <si>
    <t>ES_1018130_A19/OM800/LED_10072014130910_9021533</t>
  </si>
  <si>
    <t>OMNI A19 60 LED</t>
  </si>
  <si>
    <t>BPOM800/LED/2(T)</t>
  </si>
  <si>
    <t>ES_1018130_BPOM800/LED/2(T)_10072014164746_1976853</t>
  </si>
  <si>
    <t>PAR16 LED Lamp</t>
  </si>
  <si>
    <t>PAR16DMLEDG2</t>
  </si>
  <si>
    <t>Retail Number: PAR16/DM/LED</t>
  </si>
  <si>
    <t>Damp Location Rated,Use With Timers,Recessed Fixtures,Not for Use in Enclosed Fixtures,Use With Photo And/Or Motion Sensors</t>
  </si>
  <si>
    <t>ES_1018130_PAR16DMLEDG2_11172014132145_6746305</t>
  </si>
  <si>
    <t>PAR20 Flood</t>
  </si>
  <si>
    <t>LEDG5PAR20</t>
  </si>
  <si>
    <t>Retail Number: 9PAR20/LEDG5; Retail Number: 9PAR20/LEDG5/CAN</t>
  </si>
  <si>
    <t>ES_1018130_LEDG5PAR20_11122014125511_9765300</t>
  </si>
  <si>
    <t>LEDG5PAR20/5K</t>
  </si>
  <si>
    <t>Retail Number: PAR20/5K/LEDG5; Retail Number: PAR20/5K/LEDG5/CAN</t>
  </si>
  <si>
    <t>ES_1018130_LEDG5PAR20/5K_11122014125717_1445547</t>
  </si>
  <si>
    <t>PAR20 LEDG6</t>
  </si>
  <si>
    <t>PAR20/LEDG6/CAN</t>
  </si>
  <si>
    <t>ES_1018130_PAR20/LEDG6/CAN_10242014153649_1529792</t>
  </si>
  <si>
    <t>PAR30 Flood</t>
  </si>
  <si>
    <t>LEDG5PAR30L</t>
  </si>
  <si>
    <t>Retail Number: 15PAR30L/LEDG5; Retail Number: 15PAR30L/LEDG5/CAN</t>
  </si>
  <si>
    <t>ES_1018130_LEDG5PAR30L_11132014164515_9643103</t>
  </si>
  <si>
    <t>PAR30 LEDG6</t>
  </si>
  <si>
    <t>PAR30L/LEDG6/2</t>
  </si>
  <si>
    <t>ES_1018130_PAR30L/LEDG6/2_10242014153702_1385051</t>
  </si>
  <si>
    <t>PAR30 Spot</t>
  </si>
  <si>
    <t>PAR30LEDG5930</t>
  </si>
  <si>
    <t>Retail Number: BPCEPAR30/930/LED; Retail Number: PAR30L/930/LED</t>
  </si>
  <si>
    <t>ES_1018130_PAR30LEDG5930_11072014163426_5645674</t>
  </si>
  <si>
    <t>ELY14D-2PLW25-VB</t>
  </si>
  <si>
    <t>ES_32673_ELY14D-2PLW25-VB_10292014163831_6420486</t>
  </si>
  <si>
    <t>ELY14D-2PLW40-VB</t>
  </si>
  <si>
    <t>ES_32673_ELY14D-2PLW40-VB_07182014155914_5729615</t>
  </si>
  <si>
    <t>ELY18D-2PC25-VB</t>
  </si>
  <si>
    <t>ES_32673_ELY18D-2PC25-VB_09182014113326_5795319</t>
  </si>
  <si>
    <t>ELY18D-2PC40-VB</t>
  </si>
  <si>
    <t>ES_32673_ELY18D-2PC40-VB_07182014155817_3859897</t>
  </si>
  <si>
    <t>ELY18D-2PN25-VB</t>
  </si>
  <si>
    <t>ES_32673_ELY18D-2PN25-VB_09182014113326_9160124</t>
  </si>
  <si>
    <t>ELY18D-2PN40-VB</t>
  </si>
  <si>
    <t>ES_32673_ELY18D-2PN40-VB_07182014155817_7304869</t>
  </si>
  <si>
    <t>ELY18D-2PS25-VB</t>
  </si>
  <si>
    <t>ES_32673_ELY18D-2PS25-VB_09182014113326_9365375</t>
  </si>
  <si>
    <t>ELY18D-2PS40-VB</t>
  </si>
  <si>
    <t>ES_32673_ELY18D-2PS40-VB_07182014155817_3851124</t>
  </si>
  <si>
    <t>ELY18D-2PW25-VB</t>
  </si>
  <si>
    <t>ES_32673_ELY18D-2PW25-VB_09182014113326_2211255</t>
  </si>
  <si>
    <t>ELY18D-2PW40-VB</t>
  </si>
  <si>
    <t>ES_32673_ELY18D-2PW40-VB_07182014155817_6403095</t>
  </si>
  <si>
    <t>ELY19D-PW25-VB</t>
  </si>
  <si>
    <t>ES_32673_ELY19D-PW25-VB_04022014111318_2858494</t>
  </si>
  <si>
    <t>ELYL15D-2PS40-VB</t>
  </si>
  <si>
    <t>ES_32673_ELYL15D-2PS40-VB_06052014153008_8653550</t>
  </si>
  <si>
    <t>LED R LAMP</t>
  </si>
  <si>
    <t>ELY08D-2BRW-VB</t>
  </si>
  <si>
    <t>ES_32673_ELY08D-2BRW-VB_06052014152956_4399415</t>
  </si>
  <si>
    <t>ELY06D-MR5.3S-VB</t>
  </si>
  <si>
    <t>ES_32673_ELY06D-MR5.3S-VB_11122014170939_9069002</t>
  </si>
  <si>
    <t>ELY06D-MR5.3W-VB</t>
  </si>
  <si>
    <t>ES_32673_ELY06D-MR5.3W-VB_11122014170939_9556118</t>
  </si>
  <si>
    <t>Etrilum Light</t>
  </si>
  <si>
    <t>ETRILUM</t>
  </si>
  <si>
    <t>BR20</t>
  </si>
  <si>
    <t>BR20DF-7W-01-002</t>
  </si>
  <si>
    <t>ES_1129960_BR20DF-7W-01-002_09052014035220_1023664</t>
  </si>
  <si>
    <t>Everlight Electronics Co. Ltd.</t>
  </si>
  <si>
    <t>Everlight</t>
  </si>
  <si>
    <t>SL-60I/C/P6.5/A/E27/TD/26/LAC</t>
  </si>
  <si>
    <t>ES_28534_SL-60I/C/P6.5/A/E27/TD/26/LAC_09102014112000_0000001</t>
  </si>
  <si>
    <t>SL-60I/C/P9.5/A/E27/TD/26/LAC</t>
  </si>
  <si>
    <t>ES_28534_SL-60I/C/P9.5/A/E27/TD/26/LAC_08272014071100_0000001</t>
  </si>
  <si>
    <t>SL-67I/C/P13.5/A/E27/TD/26/LAC</t>
  </si>
  <si>
    <t>ES_28534_SL-67I/C/P13.5/A/E27/TD/26/LAC_09102014111800_0000001</t>
  </si>
  <si>
    <t>A19 800 Omni LED</t>
  </si>
  <si>
    <t>A19/OM800/827/LED</t>
  </si>
  <si>
    <t>ES_1018130_A19/OM800/827/LED_03142014164403_8854994</t>
  </si>
  <si>
    <t>A19/OM800/927/LED</t>
  </si>
  <si>
    <t>ES_1018130_A19/OM800/927/LED_03142014164403_4333858</t>
  </si>
  <si>
    <t>BPCEA19OM800/927/LED</t>
  </si>
  <si>
    <t>ES_1018130_BPCEA19OM800/927/LED_03142014164403_4548315</t>
  </si>
  <si>
    <t>AGOMNI 1100 827 LED</t>
  </si>
  <si>
    <t>BPAGOM1100/5K/LED</t>
  </si>
  <si>
    <t>ES_1018130_BPAGOM1100/5K/LED_10072014164820_2114475</t>
  </si>
  <si>
    <t>BPAGOM1100/827/LED</t>
  </si>
  <si>
    <t>ES_1018130_BPAGOM1100/827/LED_10072014164820_8533573</t>
  </si>
  <si>
    <t>AG OMNI 1100 LED</t>
  </si>
  <si>
    <t>BPAGOM1100/LED</t>
  </si>
  <si>
    <t>Other,not for use in recessed fixture</t>
  </si>
  <si>
    <t>ES_1018130_BPAGOM1100/LED_10012014163515_3976258</t>
  </si>
  <si>
    <t>AG OMNI A19-40 LED</t>
  </si>
  <si>
    <t>AGOM450/LED/3/CAN</t>
  </si>
  <si>
    <t>ES_1018130_AGOM450/LED/3/CAN_10012014125940_6573923</t>
  </si>
  <si>
    <t>BPAGOM450/LED</t>
  </si>
  <si>
    <t>AG OMNI A19-40 LED,AGOM450/LED/CAN,</t>
  </si>
  <si>
    <t>ES_1018130_BPAGOM450/LED_07092014184914_3595323</t>
  </si>
  <si>
    <t>BPCEAG500/927/LED/3</t>
  </si>
  <si>
    <t>AG OMNI A19-40 LED,BPAGOM450/927/LED,</t>
  </si>
  <si>
    <t>ES_1018130_BPCEAG500/927/LED/3_09182014113000_5653749</t>
  </si>
  <si>
    <t>AG OMNI A19-60 LED</t>
  </si>
  <si>
    <t>BPAGOM800/LED</t>
  </si>
  <si>
    <t>AG OMNI A19-60 LED,AGOM800/LED/CAN,</t>
  </si>
  <si>
    <t>ES_1018130_BPAGOM800/LED_07092014184937_2551687</t>
  </si>
  <si>
    <t>AG OMNI A19-60 LED,AGOM800/927/LED/CAN,; AG OMNI A19-60 LED,BPAGOM800/927/LED,</t>
  </si>
  <si>
    <t>Other,not for use in recessed fixtures.</t>
  </si>
  <si>
    <t>ES_1018130_BPCEAG800/927/LED/3_09122014164805_4379557</t>
  </si>
  <si>
    <t>AGOMNI A21-100 LED</t>
  </si>
  <si>
    <t>BPAGOM1600/5K/LED</t>
  </si>
  <si>
    <t>AGOMNI A21-100 LED,AGOM1600/5K/LED/CAN,</t>
  </si>
  <si>
    <t>Other,not for use in recessed fixtures</t>
  </si>
  <si>
    <t>ES_1018130_BPAGOM1600/5K/LED_09122014164821_2782903</t>
  </si>
  <si>
    <t>BPCEAG1600/827/LED</t>
  </si>
  <si>
    <t>Other,Not for use in recessed fixtures</t>
  </si>
  <si>
    <t>ES_1018130_BPCEAG1600/827/LED_09122014164821_5718864</t>
  </si>
  <si>
    <t>BR30 LED</t>
  </si>
  <si>
    <t>BR30/DM/650/LEDG2</t>
  </si>
  <si>
    <t>Retail Number: BR30/DM/650/LEDG2/2; Retail Number: BR30/DM/LEDG3/2(C)</t>
  </si>
  <si>
    <t>ES_1018130_BR30/DM/650/LEDG2_08252014163539_9161404</t>
  </si>
  <si>
    <t>BR30DM/927/LED</t>
  </si>
  <si>
    <t>Retail Number: BPCEBR30/927/LED/2</t>
  </si>
  <si>
    <t>ES_1018130_BR30DM/927/LED_08252014162230_2122979</t>
  </si>
  <si>
    <t>BR30/DM/LEDG2</t>
  </si>
  <si>
    <t>Retail Number: BR30/DM/LEDG2/2; Retail Number: BR30DM/LEDG2/CAN</t>
  </si>
  <si>
    <t>ES_1018130_BR30/DM/LEDG2_11132014174521_6794321</t>
  </si>
  <si>
    <t>BR30 LED Reflector</t>
  </si>
  <si>
    <t>BR30/DM/LEDG3/2</t>
  </si>
  <si>
    <t>BR30 LED Reflector,BR30/DM/LEDG3/2/CAN,</t>
  </si>
  <si>
    <t>ES_1018130_BR30/DM/LEDG3/2_09112014161843_5482188</t>
  </si>
  <si>
    <t>BR40 Flood</t>
  </si>
  <si>
    <t>BR40DM/927/LEDG2</t>
  </si>
  <si>
    <t>Retail Number: BPCE75BR40/927/LED; Retail Number: BR40/927/LED; Retail Number: CEBR40/927/LED</t>
  </si>
  <si>
    <t>ES_1018130_BR40DM/927/LEDG2_11062014164602_3769941</t>
  </si>
  <si>
    <t>BR40 LED Reflector</t>
  </si>
  <si>
    <t>BR40/DM/LEDG3/2</t>
  </si>
  <si>
    <t>ES_1018130_BR40/DM/LEDG3/2_09112014161857_9241345</t>
  </si>
  <si>
    <t>GE Lighting</t>
  </si>
  <si>
    <t>LED10DR303E-W/TP</t>
  </si>
  <si>
    <t>Damp Location Rated,Use With Timers,Recessed Fixtures,Use With Photo And/Or Motion Sensors</t>
  </si>
  <si>
    <t>ES_1120172_84356_09052014182040_1240355</t>
  </si>
  <si>
    <t>LED10DR303RVLES</t>
  </si>
  <si>
    <t>ES_1120172_92470_12112014220715_5635684</t>
  </si>
  <si>
    <t>LED10DR303-W/CDN</t>
  </si>
  <si>
    <t>ES_1120172_74509_04242014171451_9691466</t>
  </si>
  <si>
    <t>LED10DR303W/TPSC</t>
  </si>
  <si>
    <t>ES_1120172_19159_03292014200030_3230682</t>
  </si>
  <si>
    <t>LED10DR30V-S/S</t>
  </si>
  <si>
    <t>ES_1120172_69151_03302014125529_4129265</t>
  </si>
  <si>
    <t>LED10DR30V-S/S5</t>
  </si>
  <si>
    <t>ES_1120172_69728_03302014125552_4152835</t>
  </si>
  <si>
    <t>LED10DR30V-S/TP</t>
  </si>
  <si>
    <t>ES_1120172_69060_03302014125503_4103122</t>
  </si>
  <si>
    <t>LED10DR30VS/TPSC</t>
  </si>
  <si>
    <t>ES_1120172_19148_03302014125650_4210561</t>
  </si>
  <si>
    <t>LED10DR30V-W/KIT</t>
  </si>
  <si>
    <t>ES_1120172_65854_03302014125621_4181507</t>
  </si>
  <si>
    <t>LED10DR30V-W/TP</t>
  </si>
  <si>
    <t>ES_1120172_68158_03302014125439_4079599</t>
  </si>
  <si>
    <t>LED11DA19/827/BX</t>
  </si>
  <si>
    <t>LED11DA19-S/2PK4,35647,; LED11DA19/2PKCDN,14173,; LED11DA19/2SH,64379,; LED11DA19/827,11328,; LED11DA19/827-2P,25037,; LED11DA19/827-S4,33849,; LED11DA19/827/BX,33846,; LED11DA19/827/SC,15132,; LED11DA19/827CDN,11301,</t>
  </si>
  <si>
    <t>ES_1120172_33846_11202014203456_5696956</t>
  </si>
  <si>
    <t>LED11DA19/830</t>
  </si>
  <si>
    <t>ES_1120172_71209_06062014123235_7955227</t>
  </si>
  <si>
    <t>LED12D38W827/15</t>
  </si>
  <si>
    <t>ES_1120172_84449_10192014051820_5900252</t>
  </si>
  <si>
    <t>LED12D38W827/25</t>
  </si>
  <si>
    <t>ES_1120172_84455_10192014051850_5930566</t>
  </si>
  <si>
    <t>LED12D38W827/40</t>
  </si>
  <si>
    <t>ES_1120172_84457_10192014051921_5961271</t>
  </si>
  <si>
    <t>LED12D38W830/15</t>
  </si>
  <si>
    <t>ES_1120172_84444_10192014051553_5753751</t>
  </si>
  <si>
    <t>LED12D38W830/25</t>
  </si>
  <si>
    <t>ES_1120172_84447_10192014051623_5783200</t>
  </si>
  <si>
    <t>LED12D38W830/40</t>
  </si>
  <si>
    <t>ES_1120172_84448_10192014051647_5807584</t>
  </si>
  <si>
    <t>LED12D38W927/15</t>
  </si>
  <si>
    <t>ES_1120172_84475_10192014051942_5982809</t>
  </si>
  <si>
    <t>LED12D38W927/25</t>
  </si>
  <si>
    <t>ES_1120172_84476_10192014052006_6006200</t>
  </si>
  <si>
    <t>LED12D38W927/40</t>
  </si>
  <si>
    <t>ES_1120172_84477_10192014052030_6030442</t>
  </si>
  <si>
    <t>LED12D38W930/15</t>
  </si>
  <si>
    <t>ES_1120172_84461_10192014051711_5831974</t>
  </si>
  <si>
    <t>LED12D38W930/25</t>
  </si>
  <si>
    <t>ES_1120172_84463_10192014051734_5854231</t>
  </si>
  <si>
    <t>LED12D38W930/40</t>
  </si>
  <si>
    <t>ES_1120172_84465_10192014051758_5878556</t>
  </si>
  <si>
    <t>LED12DP302/FLCDN</t>
  </si>
  <si>
    <t>ES_1120172_95181_04072014201734_1854758</t>
  </si>
  <si>
    <t>LED12DP302/FL/TP</t>
  </si>
  <si>
    <t>,89989,</t>
  </si>
  <si>
    <t>ES_1120172_89988_03312014151959_9199015</t>
  </si>
  <si>
    <t>LED12DP302W82720</t>
  </si>
  <si>
    <t>,94217,</t>
  </si>
  <si>
    <t>ES_1120172_94219_03312014151916_9156682</t>
  </si>
  <si>
    <t>LED26DP38S835/12</t>
  </si>
  <si>
    <t>ES_1120172_33647_12052014005101_0661561</t>
  </si>
  <si>
    <t>LED26DP38S835/40</t>
  </si>
  <si>
    <t>ES_1120172_70591_12052014005511_0911647</t>
  </si>
  <si>
    <t>LED28P38S830/15</t>
  </si>
  <si>
    <t>ES_1120172_15139_10162014123050_2650653</t>
  </si>
  <si>
    <t>LED3DCAC-C/TP</t>
  </si>
  <si>
    <t>,22997,</t>
  </si>
  <si>
    <t>ES_1120172_68166_03132014142932_0972329</t>
  </si>
  <si>
    <t>LED3DCAC-C/TPCDN</t>
  </si>
  <si>
    <t>ES_1120172_85764_03132014181912_4752878</t>
  </si>
  <si>
    <t>LED3DCAC-C/TPSC</t>
  </si>
  <si>
    <t>ES_1120172_19138_04072014190605_7565486</t>
  </si>
  <si>
    <t>LED3DCAM-C/TP</t>
  </si>
  <si>
    <t>,23004,</t>
  </si>
  <si>
    <t>ES_1120172_68168_03132014190506_7506283</t>
  </si>
  <si>
    <t>LED3DCAM-C/TPCDN</t>
  </si>
  <si>
    <t>ES_1120172_85766_03132014190539_7539187</t>
  </si>
  <si>
    <t>LED3DCAM-C/TP-S</t>
  </si>
  <si>
    <t>ES_1120172_77705_03132014190605_7565581</t>
  </si>
  <si>
    <t>LED3DCAM-C/TPSC</t>
  </si>
  <si>
    <t>ES_1120172_19141_04072014190629_7589761</t>
  </si>
  <si>
    <t>LED4.5DCACF5KCDN</t>
  </si>
  <si>
    <t>ES_1120172_11236_07012014125212_9132789</t>
  </si>
  <si>
    <t>LED4.5DCAC-F5KTP</t>
  </si>
  <si>
    <t>ES_1120172_22239_07012014124715_8835911</t>
  </si>
  <si>
    <t>LED4.5DCAC-F/CDN</t>
  </si>
  <si>
    <t>ES_1120172_14696_07012014124233_8553433</t>
  </si>
  <si>
    <t>LED4.5DCAC-F/TP</t>
  </si>
  <si>
    <t>ES_1120172_89948_07012014124147_8507953</t>
  </si>
  <si>
    <t>LED4.5DCAMF5KCDN</t>
  </si>
  <si>
    <t>ES_1120172_11238_07012014125046_9046133</t>
  </si>
  <si>
    <t>LED4.5DCAM-F5KTP</t>
  </si>
  <si>
    <t>ES_1120172_23706_07012014125013_9013996</t>
  </si>
  <si>
    <t>LED4.5DCAM-F/CDN</t>
  </si>
  <si>
    <t>ES_1120172_14808_07012014124646_8806584</t>
  </si>
  <si>
    <t>LED4.5DCAM-F/TP</t>
  </si>
  <si>
    <t>ES_1120172_89950_07012014124606_8766785</t>
  </si>
  <si>
    <t>LED4DCAC-C/5K/SC</t>
  </si>
  <si>
    <t>ES_1120172_15074_07242014160312_7792322</t>
  </si>
  <si>
    <t>LED4DCAC-C/5K/TP</t>
  </si>
  <si>
    <t>ES_1120172_23691_07242014160248_7768186</t>
  </si>
  <si>
    <t>LED4DCAC-C/827</t>
  </si>
  <si>
    <t>ES_1120172_65654_07302014142727_0447471</t>
  </si>
  <si>
    <t>LED4DCAC-C/CDN</t>
  </si>
  <si>
    <t>ES_1120172_14758_07242014152811_5691633</t>
  </si>
  <si>
    <t>LED4DCAC-C/SC</t>
  </si>
  <si>
    <t>ES_1120172_15068_07242014152840_5720459</t>
  </si>
  <si>
    <t>LED4DCAC-C/TP</t>
  </si>
  <si>
    <t>,26326,; ,35658,</t>
  </si>
  <si>
    <t>ES_1120172_89949_07242014152750_5670775</t>
  </si>
  <si>
    <t>LED7DMR16D827/25</t>
  </si>
  <si>
    <t>ES_1120172_69923_09262014193206_9926598</t>
  </si>
  <si>
    <t>LED7DMR16D827/35</t>
  </si>
  <si>
    <t>ES_1120172_69924_09262014193238_9958753</t>
  </si>
  <si>
    <t>LED7DMR16D830/25</t>
  </si>
  <si>
    <t>,11192,; ,89945,</t>
  </si>
  <si>
    <t>ES_1120172_69920_09262014193301_9981661</t>
  </si>
  <si>
    <t>LED7DMR16D830/35</t>
  </si>
  <si>
    <t>ES_1120172_69921_09262014193323_0003709</t>
  </si>
  <si>
    <t>LED7DMR16D840/25</t>
  </si>
  <si>
    <t>ES_1120172_69926_09262014193426_0066580</t>
  </si>
  <si>
    <t>LED7DMR16D840/35</t>
  </si>
  <si>
    <t>ES_1120172_69927_09262014193453_0093110</t>
  </si>
  <si>
    <t>LED7DP202B827/15</t>
  </si>
  <si>
    <t>ES_1120172_94450_04042014042420_5460622</t>
  </si>
  <si>
    <t>LED7DP202B830/15</t>
  </si>
  <si>
    <t>ES_1120172_90101_04042014041834_5114739</t>
  </si>
  <si>
    <t>LED7DP202B830/20</t>
  </si>
  <si>
    <t>ES_1120172_90102_04042014041908_5148545</t>
  </si>
  <si>
    <t>LED7DP202B830/35</t>
  </si>
  <si>
    <t>ES_1120172_94422_04042014041933_5173652</t>
  </si>
  <si>
    <t>LED7DP202W827/15</t>
  </si>
  <si>
    <t>ES_1120172_94452_04042014042509_5509235</t>
  </si>
  <si>
    <t>LED7DP202W830/15</t>
  </si>
  <si>
    <t>ES_1120172_94448_04042014042302_5382259</t>
  </si>
  <si>
    <t>LED7DP202W830/20</t>
  </si>
  <si>
    <t>ES_1120172_94449_04042014042326_5406351</t>
  </si>
  <si>
    <t>LED7DP202W830/35</t>
  </si>
  <si>
    <t>ES_1120172_94423_04042014042351_5431890</t>
  </si>
  <si>
    <t>LED7DP202WNFLCDN</t>
  </si>
  <si>
    <t>ES_1120172_95180_04042014042557_5557792</t>
  </si>
  <si>
    <t>LED7DP202W/NFLTP</t>
  </si>
  <si>
    <t>ES_1120172_89985_05132014212415_6255205</t>
  </si>
  <si>
    <t>LED7DP20BB827/20</t>
  </si>
  <si>
    <t>ES_1120172_99643_05132014212448_6288391</t>
  </si>
  <si>
    <t>LED7DP20BB827/35</t>
  </si>
  <si>
    <t>ES_1120172_70074_05132014212354_6234318</t>
  </si>
  <si>
    <t>LED7DP20BW827/20</t>
  </si>
  <si>
    <t>ES_1120172_99644_04042014042536_5536075</t>
  </si>
  <si>
    <t>LED7XDMR16D82725</t>
  </si>
  <si>
    <t>ES_1120172_69951_09262014182218_5738437</t>
  </si>
  <si>
    <t>LED7XDMR16D82735</t>
  </si>
  <si>
    <t>ES_1120172_69952_09262014182452_5892473</t>
  </si>
  <si>
    <t>LED7XDMR16D83025</t>
  </si>
  <si>
    <t>,11051,; ,89947,</t>
  </si>
  <si>
    <t>ES_1120172_69949_09262014182602_5962357</t>
  </si>
  <si>
    <t>LED7XDMR16D83035</t>
  </si>
  <si>
    <t>ES_1120172_69950_09262014193143_9903158</t>
  </si>
  <si>
    <t>Globe Electric Inc.</t>
  </si>
  <si>
    <t>ES_31577_31815_02262014082000_1023587</t>
  </si>
  <si>
    <t>Dimmable BR30 10W</t>
  </si>
  <si>
    <t>ES_31577_31865_06302014081411_6051079</t>
  </si>
  <si>
    <t>Dimmable PAR20 7W</t>
  </si>
  <si>
    <t>ES_31577_31863_05232014084346_4626182</t>
  </si>
  <si>
    <t>ES_31577_01803_09222014041730_1023675</t>
  </si>
  <si>
    <t>ES_31577_01804_09222014042840_1023675</t>
  </si>
  <si>
    <t>ES_31577_01805_09222014040730_1023675</t>
  </si>
  <si>
    <t>LED 6W E26 DIM</t>
  </si>
  <si>
    <t>ES_31577_30840_09182014080109_2470359</t>
  </si>
  <si>
    <t>LED A19 E26 6.5W</t>
  </si>
  <si>
    <t>,31912,</t>
  </si>
  <si>
    <t>ES_31577_31899_08062014063503_6903438</t>
  </si>
  <si>
    <t>LED A19 E26 6.8W Dimmable</t>
  </si>
  <si>
    <t>ES_31577_31897_08062014064501_7501116</t>
  </si>
  <si>
    <t>LED4DCAC-F/TP</t>
  </si>
  <si>
    <t>ES_1120172_68165_03132014191305_7985712</t>
  </si>
  <si>
    <t>LED4DCAC-F/TPCDN</t>
  </si>
  <si>
    <t>ES_1120172_85763_03132014191335_8015655</t>
  </si>
  <si>
    <t>LED4DCAM-C/2PK-S</t>
  </si>
  <si>
    <t>ES_1120172_35689_08042014150921_4961378</t>
  </si>
  <si>
    <t>LED4DCAM-C/5K/SC</t>
  </si>
  <si>
    <t>ES_1120172_15082_07242014160341_7821756</t>
  </si>
  <si>
    <t>LED4DCAM-C/5K/TP</t>
  </si>
  <si>
    <t>ES_1120172_23707_07242014160404_7844580</t>
  </si>
  <si>
    <t>LED4DCAM-C/827</t>
  </si>
  <si>
    <t>ES_1120172_65655_07302014142754_0474597</t>
  </si>
  <si>
    <t>LED4DCAM-C/CDN</t>
  </si>
  <si>
    <t>ES_1120172_14972_07242014155322_7202560</t>
  </si>
  <si>
    <t>LED4DCAM-C/SC</t>
  </si>
  <si>
    <t>ES_1120172_15069_07242014155348_7228399</t>
  </si>
  <si>
    <t>LED4DCAM-C/TP</t>
  </si>
  <si>
    <t>ES_1120172_89951_07242014155251_7171742</t>
  </si>
  <si>
    <t>LED4DCAM-F/TP</t>
  </si>
  <si>
    <t>ES_1120172_68167_03132014192712_8832410</t>
  </si>
  <si>
    <t>LED4DCAM-F/TPCDN</t>
  </si>
  <si>
    <t>ES_1120172_85765_03132014192736_8856407</t>
  </si>
  <si>
    <t>LED4DG16C-W/TP</t>
  </si>
  <si>
    <t>ES_1120172_68169_03132014194133_9693057</t>
  </si>
  <si>
    <t>LED4DG16CW/TPCDN</t>
  </si>
  <si>
    <t>ES_1120172_85767_03132014194201_9721387</t>
  </si>
  <si>
    <t>LED4DG25M-W/TP</t>
  </si>
  <si>
    <t>ES_1120172_68171_03132014194642_0002718</t>
  </si>
  <si>
    <t>LED4DG25M/WTPCDN</t>
  </si>
  <si>
    <t>ES_1120172_85769_03132014194711_0031691</t>
  </si>
  <si>
    <t>LED5DG16C-W/CDN</t>
  </si>
  <si>
    <t>ES_1120172_14983_07242014145019_3419374</t>
  </si>
  <si>
    <t>LED5DG16C-W/TP</t>
  </si>
  <si>
    <t>ES_1120172_89952_07242014144954_3394215</t>
  </si>
  <si>
    <t>LED5DG25M-W2PK-S</t>
  </si>
  <si>
    <t>,64678,</t>
  </si>
  <si>
    <t>ES_1120172_35697_08042014150944_4984590</t>
  </si>
  <si>
    <t>LED5DG25M-W/CDN</t>
  </si>
  <si>
    <t>ES_1120172_14997_07012014125359_9239008</t>
  </si>
  <si>
    <t>LED5DG25M-W/TP</t>
  </si>
  <si>
    <t>ES_1120172_89954_07012014125327_9207379</t>
  </si>
  <si>
    <t>LED7DA19/827</t>
  </si>
  <si>
    <t>ES_1120172_11332_07252014153128_2288293</t>
  </si>
  <si>
    <t>LED7DA19/827/BX</t>
  </si>
  <si>
    <t>ES_1120172_13448_07252014153651_2611279</t>
  </si>
  <si>
    <t>LED7DA19/827/CDN</t>
  </si>
  <si>
    <t>ES_1120172_13942_07252014153720_2640754</t>
  </si>
  <si>
    <t>LED7DA19/830</t>
  </si>
  <si>
    <t>ES_1120172_71208_07252014153839_2719628</t>
  </si>
  <si>
    <t>LED12DP302W82735</t>
  </si>
  <si>
    <t>,39608,; ,94218,</t>
  </si>
  <si>
    <t>ES_1120172_94220_03312014151938_9178183</t>
  </si>
  <si>
    <t>LED12DP302W83020</t>
  </si>
  <si>
    <t>ES_1120172_94215_03312014151829_9109644</t>
  </si>
  <si>
    <t>LED12DP302W83035</t>
  </si>
  <si>
    <t>,94214,</t>
  </si>
  <si>
    <t>ES_1120172_94216_03312014151853_9133508</t>
  </si>
  <si>
    <t>LED12DP302W83535</t>
  </si>
  <si>
    <t>ES_1120172_33649_11112014184052_1252381</t>
  </si>
  <si>
    <t>LED12DP382W82715</t>
  </si>
  <si>
    <t>Use With Timers,Enclosed Fixtures,Wet Location Rated,Recessed Fixtures,Use With Photo And/Or Motion Sensors</t>
  </si>
  <si>
    <t>ES_1105798_GE LIGHTING (163438) | 90131_02262014224909_4949625</t>
  </si>
  <si>
    <t>LED12DP382W82725</t>
  </si>
  <si>
    <t>ES_1105798_GE LIGHTING (163438) | 90132_02262014224938_4978639</t>
  </si>
  <si>
    <t>LED12DP382W82735</t>
  </si>
  <si>
    <t>ES_1105798_GE LIGHTING (163438) | 90133_02262014225014_5014968</t>
  </si>
  <si>
    <t>LED12DP382W83015</t>
  </si>
  <si>
    <t>ES_1105798_GE LIGHTING (163438) | 90149_02262014225041_5041440</t>
  </si>
  <si>
    <t>LED12DP382W83025</t>
  </si>
  <si>
    <t>ES_1105798_GE LIGHTING (163438) | 90150_02262014225108_5068448</t>
  </si>
  <si>
    <t>LED12DP382W83035</t>
  </si>
  <si>
    <t>ES_1105798_GE LIGHTING (163438) | 90151_02262014225135_5095352</t>
  </si>
  <si>
    <t>LED12DP382WFLCDN</t>
  </si>
  <si>
    <t>ES_1105798_GE LIGHTING (163438) | 95183_02262014225304_5184592</t>
  </si>
  <si>
    <t>LED12DP382W/FL-S</t>
  </si>
  <si>
    <t>ES_1105798_GE LIGHTING (163438) | 95216_02262014225233_5153960</t>
  </si>
  <si>
    <t>LED12DP382WFL/TP</t>
  </si>
  <si>
    <t>ES_1105798_GE LIGHTING (163438) | 89990_02262014225201_5121918</t>
  </si>
  <si>
    <t>LED12DP3L2FL5KCD</t>
  </si>
  <si>
    <t>ES_1120172_11201_09302014172620_7980674</t>
  </si>
  <si>
    <t>LED12DP3L2FL5KTP</t>
  </si>
  <si>
    <t>ES_1120172_22233_09302014172541_7941096</t>
  </si>
  <si>
    <t>LED12DP3L2W83535</t>
  </si>
  <si>
    <t>ES_1120172_11306_11112014184124_1284368</t>
  </si>
  <si>
    <t>LED12DR303RVLES</t>
  </si>
  <si>
    <t>,39178,</t>
  </si>
  <si>
    <t>ES_1120172_83574_06062014130600_9960570</t>
  </si>
  <si>
    <t>LED13DA21/827</t>
  </si>
  <si>
    <t>LED13DA21/827/BX,13884,</t>
  </si>
  <si>
    <t>ES_1120172_14075_07222014185150_5110030</t>
  </si>
  <si>
    <t>LED13DBR40/5K/TP</t>
  </si>
  <si>
    <t>ES_1120172_20445_08062014201305_5985920</t>
  </si>
  <si>
    <t>LED13DBR40/827</t>
  </si>
  <si>
    <t>Use With Timers,Damp Location Rated,Enclosed Fixtures,Recessed Fixtures,Use With Photo And/Or Motion Sensors</t>
  </si>
  <si>
    <t>ES_1120172_64176_07232014150153_7713248</t>
  </si>
  <si>
    <t>LED13DBR40/830</t>
  </si>
  <si>
    <t>ES_1120172_14708_07232014150219_7739839</t>
  </si>
  <si>
    <t>LED13DBR40/S6</t>
  </si>
  <si>
    <t>,40010,; LED13DBR40/S,93843,; LED13DBR40/TP,89941,</t>
  </si>
  <si>
    <t>ES_1120172_35655_08062014201400_6040703</t>
  </si>
  <si>
    <t>LED13DBR40/TPCDN</t>
  </si>
  <si>
    <t>ES_1120172_21746_07232014150242_7762662</t>
  </si>
  <si>
    <t>LED16DA21/827</t>
  </si>
  <si>
    <t>ES_1120172_14074_06042014141535_1335005</t>
  </si>
  <si>
    <t>LED16DA21/827/BX</t>
  </si>
  <si>
    <t>ES_1120172_13909_06042014141452_1292803</t>
  </si>
  <si>
    <t>LED16DA21/827CDN</t>
  </si>
  <si>
    <t>ES_1120172_66454_06042014142100_1660961</t>
  </si>
  <si>
    <t>LED16DA21/827/S3</t>
  </si>
  <si>
    <t>ES_1120172_13917_06042014142026_1626829</t>
  </si>
  <si>
    <t>LED16DA21/827-S8</t>
  </si>
  <si>
    <t>,13937,; ,16994,; ,22974,</t>
  </si>
  <si>
    <t>ES_1120172_13918_06042014141709_1429804</t>
  </si>
  <si>
    <t>LED16DA21/830</t>
  </si>
  <si>
    <t>ES_1120172_34236_09122014181237_5557441</t>
  </si>
  <si>
    <t>LED18D38B830/25</t>
  </si>
  <si>
    <t>ES_1120172_94937_06132014173043_0643490</t>
  </si>
  <si>
    <t>LED18D38W827/15</t>
  </si>
  <si>
    <t>ES_1120172_94906_03302014201324_0404499</t>
  </si>
  <si>
    <t>LED18D38W827/25</t>
  </si>
  <si>
    <t>ES_1120172_94907_03302014201737_0657306</t>
  </si>
  <si>
    <t>LED18D38W827/40</t>
  </si>
  <si>
    <t>ES_1120172_94908_03302014202243_0963971</t>
  </si>
  <si>
    <t>LED18D38W830/15</t>
  </si>
  <si>
    <t>ES_1120172_94909_03302014174642_1602954</t>
  </si>
  <si>
    <t>LED18D38W830/25</t>
  </si>
  <si>
    <t>ES_1120172_94549_03302014193919_8359161</t>
  </si>
  <si>
    <t>LED18D38W830/40</t>
  </si>
  <si>
    <t>ES_1120172_94910_03302014194142_8502314</t>
  </si>
  <si>
    <t>LED18D38W927/15</t>
  </si>
  <si>
    <t>ES_1120172_94901_03302014202812_1292825</t>
  </si>
  <si>
    <t>LED18D38W927/25</t>
  </si>
  <si>
    <t>LED18D38B927/25,84192,</t>
  </si>
  <si>
    <t>ES_1120172_94198_03302014202845_1325189</t>
  </si>
  <si>
    <t>LED18D38W927/40</t>
  </si>
  <si>
    <t>ES_1120172_94902_03302014202916_1356959</t>
  </si>
  <si>
    <t>LED18D38W930/15</t>
  </si>
  <si>
    <t>ES_1120172_94903_03302014194748_8868946</t>
  </si>
  <si>
    <t>LED18D38W930/25</t>
  </si>
  <si>
    <t>ES_1120172_94904_03302014195154_9114904</t>
  </si>
  <si>
    <t>LED18D38W930/40</t>
  </si>
  <si>
    <t>ES_1120172_94905_03302014200004_9604840</t>
  </si>
  <si>
    <t>LED18D38WH930/15</t>
  </si>
  <si>
    <t>ES_1120172_14350_05152014182953_8593965</t>
  </si>
  <si>
    <t>LED18DP38FL5KCDN</t>
  </si>
  <si>
    <t>Use With Timers,Enclosed Fixtures,Wet Location Rated,Use With Photo And/Or Motion Sensors</t>
  </si>
  <si>
    <t>ES_1120172_11208_06132014155719_5039249</t>
  </si>
  <si>
    <t>LED18DP38FL5K/TP</t>
  </si>
  <si>
    <t>ES_1120172_22235_06132014155656_5016694</t>
  </si>
  <si>
    <t>LED18DP38S840/25</t>
  </si>
  <si>
    <t>ES_1120172_84373_06132014194623_8783539</t>
  </si>
  <si>
    <t>LED18DP38W827/15</t>
  </si>
  <si>
    <t>ES_1105798_GE LIGHTING (163438) | 90152_02262014212121_9681490</t>
  </si>
  <si>
    <t>LED18DP38W827/25</t>
  </si>
  <si>
    <t>ES_1105798_GE LIGHTING (163438) | 90154_02262014212651_0011976</t>
  </si>
  <si>
    <t>LED18DP38W827/40</t>
  </si>
  <si>
    <t>ES_1105798_GE LIGHTING (163438) | 94453_02262014213250_0370462</t>
  </si>
  <si>
    <t>LED18DP38W830/15</t>
  </si>
  <si>
    <t>ES_1105798_GE LIGHTING (163438) | 94484_02262014213318_0398746</t>
  </si>
  <si>
    <t>LED18DP38W830/25</t>
  </si>
  <si>
    <t>ES_1105798_GE LIGHTING (163438) | 90159_02262014213346_0426069</t>
  </si>
  <si>
    <t>LED18DP38W830/40</t>
  </si>
  <si>
    <t>ES_1105798_GE LIGHTING (163438) | 90160_02262014213555_0555926</t>
  </si>
  <si>
    <t>LED18DP38W840/15</t>
  </si>
  <si>
    <t>ES_1105798_GE LIGHTING (163438) | 94490_02262014213706_0626713</t>
  </si>
  <si>
    <t>LED18DP38W840/25</t>
  </si>
  <si>
    <t>ES_1105798_GE LIGHTING (163438) | 90162_02262014213740_0660166</t>
  </si>
  <si>
    <t>LED18DP38W840/40</t>
  </si>
  <si>
    <t>ES_1105798_GE LIGHTING (163438) | 90163_02262014213814_0694486</t>
  </si>
  <si>
    <t>LED18DP38W/FLCDN</t>
  </si>
  <si>
    <t>ES_1105798_GE LIGHTING (163438) | 95184_02262014225340_5220495</t>
  </si>
  <si>
    <t>LED18DP38W/FL/TP</t>
  </si>
  <si>
    <t>ES_1105798_GE LIGHTING (163438) | 89992_02262014213625_0585910</t>
  </si>
  <si>
    <t>Green Creative</t>
  </si>
  <si>
    <t>4.5B11G4DIM/827/E26</t>
  </si>
  <si>
    <t>ES_1111662_4.5B11G4DIM/827/E26_10292014045720_8640377</t>
  </si>
  <si>
    <t>4MR16G4/827FL36</t>
  </si>
  <si>
    <t>Damp Location Rated,Wet Location Rated</t>
  </si>
  <si>
    <t>ES_1111662_4MR16G4/827FL36_08072014083015_0215933</t>
  </si>
  <si>
    <t>4MR16G4/830FL36</t>
  </si>
  <si>
    <t>ES_1111662_4MR16G4/830FL36_08072014083519_0519481</t>
  </si>
  <si>
    <t>6.5A19G4DIM/827</t>
  </si>
  <si>
    <t>Damp Location Rated,Wet Location Rated,Not for Use in Enclosed Fixtures</t>
  </si>
  <si>
    <t>ES_1111662_6.5A19G4DIM/827_11212014091612_1372887</t>
  </si>
  <si>
    <t>6.5A19G4DIM/830</t>
  </si>
  <si>
    <t>ES_1111662_6.5A19G4DIM/830_11212014091705_1425272</t>
  </si>
  <si>
    <t>6GU10G4DIM/827FL36</t>
  </si>
  <si>
    <t>Damp Location Rated,Enclosed Fixtures,Wet Location Rated</t>
  </si>
  <si>
    <t>ES_1111662_6GU10G4DIM/827FL36_10312014111530_4130196</t>
  </si>
  <si>
    <t>6GU10G4DIM/830FL36</t>
  </si>
  <si>
    <t>ES_1111662_6GU10G4DIM/830FL36_10312014111556_4156947</t>
  </si>
  <si>
    <t>6MR16G4DIM/827FL36</t>
  </si>
  <si>
    <t>ES_1111662_6MR16G4DIM/827FL36_08132014080128_6888207</t>
  </si>
  <si>
    <t>6MR16G4DIM/830FL36</t>
  </si>
  <si>
    <t>ES_1111662_6MR16G4DIM/830FL36_08132014080938_7378122</t>
  </si>
  <si>
    <t>6PAR16G4DIM/827FL36</t>
  </si>
  <si>
    <t>ES_1111662_6PAR16G4DIM/827FL36_08262014061038_3438711</t>
  </si>
  <si>
    <t>6PAR16G4DIM/830FL36</t>
  </si>
  <si>
    <t>ES_1111662_6PAR16G4DIM/830FL36_08262014061251_3571599</t>
  </si>
  <si>
    <t>7.5BR30G4/827</t>
  </si>
  <si>
    <t>ES_1111662_7.5BR30G4/827_10312014111122_3882988</t>
  </si>
  <si>
    <t>7.5BR30G4/830</t>
  </si>
  <si>
    <t>ES_1111662_7.5BR30G4/830_10312014111214_3934862</t>
  </si>
  <si>
    <t>7.5BR30G4/840</t>
  </si>
  <si>
    <t>ES_1111662_7.5BR30G4/840_10312014111245_3965689</t>
  </si>
  <si>
    <t>7MR16G4DIM/827FL36</t>
  </si>
  <si>
    <t>ES_1111662_7MR16G4DIM/827FL36_11212014092616_1976767</t>
  </si>
  <si>
    <t>7MR16G4DIM/830FL36</t>
  </si>
  <si>
    <t>ES_1111662_7MR16G4DIM/830FL36_11212014092714_2034627</t>
  </si>
  <si>
    <t>7MR16G4DIM/840FL36</t>
  </si>
  <si>
    <t>ES_1111662_7MR16G4DIM/840FL36_11212014092751_2071487</t>
  </si>
  <si>
    <t>8BR30G4DIM/827</t>
  </si>
  <si>
    <t>ES_1111662_8BR30G4DIM/827_10312014111329_4009300</t>
  </si>
  <si>
    <t>8BR30G4DIM/830</t>
  </si>
  <si>
    <t>ES_1111662_8BR30G4DIM/830_10312014111416_4056689</t>
  </si>
  <si>
    <t>8BR30G4DIM/840</t>
  </si>
  <si>
    <t>ES_1111662_8BR30G4DIM/840_10312014111450_4090536</t>
  </si>
  <si>
    <t>17BR40G3DIM/830</t>
  </si>
  <si>
    <t>ES_1111662_17BR40G3DIM/830_07102014105306_6149434</t>
  </si>
  <si>
    <t>19PAR38G3DIM/827FL40</t>
  </si>
  <si>
    <t>ES_1111662_19PAR38G3DIM/827FL40_07142014165016_8869697</t>
  </si>
  <si>
    <t>19PAR38G3DIM/827NF25</t>
  </si>
  <si>
    <t>ES_1111662_19PAR38G3DIM/827NF25_07142014173204_4734315</t>
  </si>
  <si>
    <t>19PAR38G3DIM/830FL40</t>
  </si>
  <si>
    <t>Other,Not for use for Enclosed fixtures</t>
  </si>
  <si>
    <t>ES_1111662_19PAR38G3DIM/830FL40; 40633_07252014165104_1304682</t>
  </si>
  <si>
    <t>19PAR38G3DIM/830NF25</t>
  </si>
  <si>
    <t>ES_1111662_19PAR38G3DIM/830NF25; 40632_07252014165104_6718573</t>
  </si>
  <si>
    <t>5B11G3DIM/827WB</t>
  </si>
  <si>
    <t>ES_1111662_5B11G3DIM/827WB; 40690_03052014104744_4061258</t>
  </si>
  <si>
    <t>7.5R20G3DIM/827</t>
  </si>
  <si>
    <t>ES_1111662_7.5R20G3DIM/827; 40601_09182014080000_8940623</t>
  </si>
  <si>
    <t>8G25DIM/827</t>
  </si>
  <si>
    <t>ES_1111662_8G25DIM/827;95348_08272014131043_6014515</t>
  </si>
  <si>
    <t>8PAR20G3DIM/827FL40</t>
  </si>
  <si>
    <t>ES_1111662_8PAR20G3DIM/827FL40; 40615_09182014075901_2144248</t>
  </si>
  <si>
    <t>8PAR20G3DIM/830FL40</t>
  </si>
  <si>
    <t>ES_1111662_8PAR20G3DIM/830FL40_09252014125558_9003427</t>
  </si>
  <si>
    <t>8PAR20G3DIM/830NF25</t>
  </si>
  <si>
    <t>ES_1111662_8PAR20G3DIM/830NF25_09252014125558_2947130</t>
  </si>
  <si>
    <t>GREENCREATIVE</t>
  </si>
  <si>
    <t>7MR16G3DIM/827FL36</t>
  </si>
  <si>
    <t>ES_1111662_7MR16G3DIM/827FL36_10222014011533_0533173</t>
  </si>
  <si>
    <t>7MR16G3DIM/827NF25</t>
  </si>
  <si>
    <t>ES_1111662_7MR16G3DIM/827NF25_10222014011251_0371326</t>
  </si>
  <si>
    <t>7MR16G3DIM/830FL36</t>
  </si>
  <si>
    <t>ES_1111662_7MR16G3DIM/830FL36_10222014011554_0554941</t>
  </si>
  <si>
    <t>7MR16G3DIM/830NF25</t>
  </si>
  <si>
    <t>ES_1111662_7MR16G3DIM/830NF25_10222014011316_0396017</t>
  </si>
  <si>
    <t>7MR16G3DIM/840FL36</t>
  </si>
  <si>
    <t>ES_1111662_7MR16G3DIM/840FL36_10222014011633_0593602</t>
  </si>
  <si>
    <t>7MR16G3DIM/840NF25</t>
  </si>
  <si>
    <t>ES_1111662_7MR16G3DIM/840NF25_10222014011351_0431451</t>
  </si>
  <si>
    <t>7MR16G3DIM/927FL36</t>
  </si>
  <si>
    <t>ES_1111662_7MR16G3DIM/927FL36_10222014011657_0617099</t>
  </si>
  <si>
    <t>7MR16G3DIM/927NF25</t>
  </si>
  <si>
    <t>ES_1111662_7MR16G3DIM/927NF25_10222014011724_0644073</t>
  </si>
  <si>
    <t>7MR16G3DIM/930FL36</t>
  </si>
  <si>
    <t>ES_1111662_7MR16G3DIM/930FL36_10222014011752_0672010</t>
  </si>
  <si>
    <t>7MR16G3DIM/930NF25</t>
  </si>
  <si>
    <t>ES_1111662_7MR16G3DIM/930NF25_10222014011832_0712217</t>
  </si>
  <si>
    <t>Greenlite Lighting Corporation</t>
  </si>
  <si>
    <t>ES_31571_10W/LED/BR30/D_07112014093840_1023634</t>
  </si>
  <si>
    <t>10W/LED/BR30/D/C</t>
  </si>
  <si>
    <t>,10W/LED/BR30/D/C/2,</t>
  </si>
  <si>
    <t>ES_31571_10W/LED/BR30/D/C_09022014032620_1023662</t>
  </si>
  <si>
    <t>10W/LED/BR30/D/GU 2700K</t>
  </si>
  <si>
    <t>10W/LED/BR30/D/GU/27K</t>
  </si>
  <si>
    <t>ES_31571_10W/LED/BR30/D/GU/27K_11062014030220_1023709</t>
  </si>
  <si>
    <t>10W/LED/BR30/D/GU/C</t>
  </si>
  <si>
    <t>ES_31571_10W/LED/BR30/D/GU/C_11062014030620_1023709</t>
  </si>
  <si>
    <t>10W/LED/OMNI 3000K</t>
  </si>
  <si>
    <t>10W/LED/OMNI</t>
  </si>
  <si>
    <t>ES_31571_10W/LED/OMNI_08282014023550_1023661</t>
  </si>
  <si>
    <t>10W/LED/OMNI/D</t>
  </si>
  <si>
    <t>,10W/LED/OMNI/D/2,</t>
  </si>
  <si>
    <t>ES_31571_10W/LED/OMNI/D_07252014032730_1023643</t>
  </si>
  <si>
    <t>11W/LED/BR30D/27K</t>
  </si>
  <si>
    <t>ES_31571_11W/LED/BR30D/27K_05022014022550_1023605</t>
  </si>
  <si>
    <t>11W/LED/BR30D 3000K</t>
  </si>
  <si>
    <t>11W/LED/BR30D</t>
  </si>
  <si>
    <t>ES_31571_11W/LED/BR30D_10132014044950_1023694</t>
  </si>
  <si>
    <t>11W/LED/OMNI</t>
  </si>
  <si>
    <t>ES_31571_11W/LED/OMNI_04072014020840_1023595</t>
  </si>
  <si>
    <t>11W/LED/OMNID</t>
  </si>
  <si>
    <t>ES_31571_11W/LED/OMNID_03282014021000_1023593</t>
  </si>
  <si>
    <t>11W/LED/OMNI-D 3000K</t>
  </si>
  <si>
    <t>,11W/LED/OMNI-D/2,2 PACK</t>
  </si>
  <si>
    <t>United States, Switzerland, Europe, Taiwan, Japan, Canada</t>
  </si>
  <si>
    <t>ES_31571_11W/LED/OMNI-D_11062014025620_1023709</t>
  </si>
  <si>
    <t>11W/LED/PAR30/FL/D</t>
  </si>
  <si>
    <t>ES_31571_11W/LED/PAR30/FL/D_05072014014110_1023607</t>
  </si>
  <si>
    <t>12W/LED/OMNI/D/C</t>
  </si>
  <si>
    <t>,12W/LED/OMNI/D/C/2,</t>
  </si>
  <si>
    <t>ES_31571_12W/LED/OMNI/D/C_09042014031550_1023663</t>
  </si>
  <si>
    <t>ES_31571_12W/LED/PAR30D/FL_07242014095000_1023642</t>
  </si>
  <si>
    <t>12W/LED/PAR30D/FL/27K</t>
  </si>
  <si>
    <t>ES_31571_12W/LED/PAR30D/FL/27K_07242014095840_1023642</t>
  </si>
  <si>
    <t>9A19G4/827/277V</t>
  </si>
  <si>
    <t>ES_1111662_9A19G4/827/277V_09282014060820_4500747</t>
  </si>
  <si>
    <t>9A19G4/830/277V</t>
  </si>
  <si>
    <t>ES_1111662_9A19G4/830/277V_09282014060851_4531729</t>
  </si>
  <si>
    <t>9A19G4/840/277V</t>
  </si>
  <si>
    <t>ES_1111662_9A19G4/840/277V_09282014060915_4555226</t>
  </si>
  <si>
    <t>9A19G4DIM/827</t>
  </si>
  <si>
    <t>ES_1111662_9A19G4DIM/827_09282014060949_4589034</t>
  </si>
  <si>
    <t>9A19G4DIM/830</t>
  </si>
  <si>
    <t>ES_1111662_9A19G4DIM/830_09282014061010_4610071</t>
  </si>
  <si>
    <t>9A19G4DIM/840</t>
  </si>
  <si>
    <t>ES_1111662_9A19G4DIM/840_09282014061032_4632906</t>
  </si>
  <si>
    <t>14.5PAR30SNG3DIM/830FL40</t>
  </si>
  <si>
    <t>ES_1111662_14.5PAR30SNG3DIM/830FL40_07102014113446_4046344</t>
  </si>
  <si>
    <t>14.5PAR30SNG3DIM/830NF25</t>
  </si>
  <si>
    <t>ES_1111662_14.5PAR30SNG3DIM/830NF25_07102014113446_9418070</t>
  </si>
  <si>
    <t>10BR30G3DIM/827</t>
  </si>
  <si>
    <t>ES_1111662_10BR30G3DIM/827_06232014204444_6354545</t>
  </si>
  <si>
    <t>10BR30G3DIM/830</t>
  </si>
  <si>
    <t>ES_1111662_10BR30G3DIM/830; 40605_06132014154744_4338182</t>
  </si>
  <si>
    <t>10BR40G3DIM/827</t>
  </si>
  <si>
    <t>ES_1111662_10BR40G3DIM/827_07102014105127_2121873</t>
  </si>
  <si>
    <t>13A19G3DIM/927</t>
  </si>
  <si>
    <t>,40640,</t>
  </si>
  <si>
    <t>ES_1111662_13A19G3DIM/927; 40640_09182014084013_8736962</t>
  </si>
  <si>
    <t>13BR30G3DIM/927</t>
  </si>
  <si>
    <t>ES_1111662_13BR30G3DIM/927_06232014204224_5707673</t>
  </si>
  <si>
    <t>14.5PAR30SNG3DIM/827FL40</t>
  </si>
  <si>
    <t>ES_1111662_14.5PAR30SNG3DIM/827FL40_09252014125954_6425322</t>
  </si>
  <si>
    <t>14.5PAR30SNG3DIM/827NF25</t>
  </si>
  <si>
    <t>ES_1111662_14.5PAR30SNG3DIM/827NF25_09252014125954_4271133</t>
  </si>
  <si>
    <t>14PAR30G3DIM/827FL40</t>
  </si>
  <si>
    <t>ES_1111662_14PAR30G3DIM/827FL40_07102014110928_8156622</t>
  </si>
  <si>
    <t>14PAR30G3DIM/827NF25</t>
  </si>
  <si>
    <t>ES_1111662_14PAR30G3DIM/827NF25_07102014110928_7241243</t>
  </si>
  <si>
    <t>14PAR30G3DIM/830FL40</t>
  </si>
  <si>
    <t>ES_1111662_14PAR30G3DIM/830FL40_07142014143138_4419879</t>
  </si>
  <si>
    <t>14PAR30G3DIM/830NF25</t>
  </si>
  <si>
    <t>ES_1111662_14PAR30G3DIM/830NF25_07142014143318_4158632</t>
  </si>
  <si>
    <t>16PAR38G3DIM/827FL40</t>
  </si>
  <si>
    <t>ES_1111662_16PAR38G3DIM/827FL40_07102014110723_3152245</t>
  </si>
  <si>
    <t>16PAR38G3DIM/827NF25</t>
  </si>
  <si>
    <t>ES_1111662_16PAR38G3DIM/827NF52_07102014110821_9453014</t>
  </si>
  <si>
    <t>16PAR38G3DIM/830FL40</t>
  </si>
  <si>
    <t>ES_1111662_16PAR38G3DIM/830FL40_07142014165858_1316893</t>
  </si>
  <si>
    <t>16PAR38G3DIM/830NF25</t>
  </si>
  <si>
    <t>ES_1111662_16PAR38G3DIM/830NF25_07142014173000_4171473</t>
  </si>
  <si>
    <t>LED A19 E26 8.8W</t>
  </si>
  <si>
    <t>ES_31577_31903_08062014064855_7735099</t>
  </si>
  <si>
    <t>LED A19 E26 9.5W Dimmable</t>
  </si>
  <si>
    <t>ES_31577_31901_08062014065111_7871860</t>
  </si>
  <si>
    <t>ES_31577_01804_07102014120605_6016591</t>
  </si>
  <si>
    <t>LED PAR20 8W</t>
  </si>
  <si>
    <t>ES_31577_31811_08142014190953_6973707</t>
  </si>
  <si>
    <t>LED PAR30 15W</t>
  </si>
  <si>
    <t>ES_31577_31814_08272014070703_3989789</t>
  </si>
  <si>
    <t>LED PAR38 16W</t>
  </si>
  <si>
    <t>ES_31577_31815_09182014075817_2870016</t>
  </si>
  <si>
    <t>Grainger Industrial Supply</t>
  </si>
  <si>
    <t>LUMAPRO</t>
  </si>
  <si>
    <t>Omni 1600R LED</t>
  </si>
  <si>
    <t>46E386</t>
  </si>
  <si>
    <t>A1600R/27KLED/GS</t>
  </si>
  <si>
    <t>ES_1018394_46E386_10022014114737_7212572</t>
  </si>
  <si>
    <t>46E383</t>
  </si>
  <si>
    <t>A19/450/27KLED/GS</t>
  </si>
  <si>
    <t>ES_1018394_46E383_10102014112416_6558557</t>
  </si>
  <si>
    <t>19PAR38G3/830FL40/277V</t>
  </si>
  <si>
    <t>ES_1111662_19PAR38G3/830FL40/277V_07252014112327_7407386</t>
  </si>
  <si>
    <t>19PAR38G3/830NF25/277V</t>
  </si>
  <si>
    <t>ES_1111662_19PAR38G3/830NF25/277V_07252014112157_7317188</t>
  </si>
  <si>
    <t>19PAR38G3/840FL40/277V</t>
  </si>
  <si>
    <t>ES_1111662_19PAR38G3/840FL40/277V_07252014112704_7624902</t>
  </si>
  <si>
    <t>19PAR38G3/840NF25/277V</t>
  </si>
  <si>
    <t>ES_1111662_19PAR38G3/840NF25/277V_07252014112528_7528199</t>
  </si>
  <si>
    <t>4.5B11G4DIM/827</t>
  </si>
  <si>
    <t>ES_1111662_4.5B11G4DIM/827_10292014045545_8545018</t>
  </si>
  <si>
    <t>17W/LED/BR40D</t>
  </si>
  <si>
    <t>ES_31571_17W/LED/BR40D_06242014015730_1023631</t>
  </si>
  <si>
    <t>17W/LED/PAR38D 3000K</t>
  </si>
  <si>
    <t>17W/LED/PAR38D/FL</t>
  </si>
  <si>
    <t>ES_31571_17W/LED/PAR38D/FL_10102014043330_1023693</t>
  </si>
  <si>
    <t>ES_31571_17W/LED/PAR38/FL/D_05012014105001_1023604</t>
  </si>
  <si>
    <t>,4.5W/LED/CFC/D,</t>
  </si>
  <si>
    <t>ES_31571_4.5W/LED/CTC/D_05022014020840_1023605</t>
  </si>
  <si>
    <t>6W/LED/GLOBE/27K</t>
  </si>
  <si>
    <t>ES_31571_6W/LED/GLOBE/27K_12102014031110_1023723</t>
  </si>
  <si>
    <t>6W/LED/GLOBED</t>
  </si>
  <si>
    <t>ES_31571_6W/LED/GLOBED_09172014032000_1023671</t>
  </si>
  <si>
    <t>6W/LED/GlobeD/27K</t>
  </si>
  <si>
    <t>ES_31571_6W/LED/GlobeD/27K_12102014030620_1023723</t>
  </si>
  <si>
    <t>ES_31571_7W/LED/BR20D_09172014032330_1023671</t>
  </si>
  <si>
    <t>7W/LED/BR20D/27K</t>
  </si>
  <si>
    <t>ES_31571_7W/LED/BR20D/27K_06202014083000_1023629</t>
  </si>
  <si>
    <t>7W/LED/GU10D</t>
  </si>
  <si>
    <t>ES_31571_7W/LED/GU10D_11242014042620_1023716</t>
  </si>
  <si>
    <t>7W/LED/MR16</t>
  </si>
  <si>
    <t>ES_31571_7W/LED/MR16_05142014084840_1023602</t>
  </si>
  <si>
    <t>7W/LED/MR16/D 3000K 40?</t>
  </si>
  <si>
    <t>7W/LED/MR16/D</t>
  </si>
  <si>
    <t>ES_31571_7W/LED/MR16/D_09222014015000_1023675</t>
  </si>
  <si>
    <t>7W/LED/PAR20D/NFL</t>
  </si>
  <si>
    <t>ES_31571_7W/LED/PAR20D/NFL_07022014085730_1023631</t>
  </si>
  <si>
    <t>7W/LED/PAR20D/NFL/27K</t>
  </si>
  <si>
    <t>ES_31571_7W/LED/PAR20D/NFL/27K_06162014033730_1023605</t>
  </si>
  <si>
    <t>ES_31571_8W/LED/BR20/D_06102014032950_1023622</t>
  </si>
  <si>
    <t>8W/LED/BR30</t>
  </si>
  <si>
    <t>ES_31571_8W/LED/BR30_08202014111441_1023655</t>
  </si>
  <si>
    <t>8W/LED/BR30D 30K</t>
  </si>
  <si>
    <t>8W/LED/BR30D</t>
  </si>
  <si>
    <t>ES_31571_8W/LED/BR30D_08122014100731_1023652</t>
  </si>
  <si>
    <t>Halco Lighting Technologies</t>
  </si>
  <si>
    <t>ProLED</t>
  </si>
  <si>
    <t>PAR38NFL19/827/W/LED</t>
  </si>
  <si>
    <t>Not for Use in Recessed Fixtures,Wet Location Rated,Not for Use in Enclosed Fixtures</t>
  </si>
  <si>
    <t>ES_1020184_81008_11112014024110_1023711</t>
  </si>
  <si>
    <t>PAR38NFL19/830/W/LED</t>
  </si>
  <si>
    <t>ES_1020184_81010_11112014025330_1023709</t>
  </si>
  <si>
    <t>R20FL8/827/LED</t>
  </si>
  <si>
    <t>ES_1020184_80818_09262014105551_1023679</t>
  </si>
  <si>
    <t>R20FL8/830/LED</t>
  </si>
  <si>
    <t>ES_1020184_80112_10022014111441_1023683</t>
  </si>
  <si>
    <t>Hangzhou Junction Imp. and Exp. Co., Ltd</t>
  </si>
  <si>
    <t>THINKLUX LIGHTING</t>
  </si>
  <si>
    <t>TKUA19S01-7W-827</t>
  </si>
  <si>
    <t>ES_1130334_TKUA19S01-7W-827_11212014164958_7016175</t>
  </si>
  <si>
    <t>Havells Inc</t>
  </si>
  <si>
    <t>HAVELLS</t>
  </si>
  <si>
    <t>12W/LED BR30/WFL/DIM</t>
  </si>
  <si>
    <t>ES_1110424_12W/LED BR30/WFL/DIM_07252014165009_8204468</t>
  </si>
  <si>
    <t>14W/LED PAR30/FL/DIM/WET LOCATION</t>
  </si>
  <si>
    <t>ES_1110424_14W/LED PAR30/FL/DIM/WET LOCATION_07252014165153_8176124</t>
  </si>
  <si>
    <t>17W/LED BR40/WFL/DIM</t>
  </si>
  <si>
    <t>ES_1110424_17W/LED BR40/WFL/DIM_07252014165019_7553376</t>
  </si>
  <si>
    <t>19W/LED PAR38/FL/DIM/WET LOCATION</t>
  </si>
  <si>
    <t>Other,not for enclosed fixtures</t>
  </si>
  <si>
    <t>ES_1110424_19W/LED PAR38/FL/DIM/WET LOCATION_07252014165050_1061354</t>
  </si>
  <si>
    <t>7.5W/LED R20/WFL/DIM</t>
  </si>
  <si>
    <t>Other,not for used in enclosed fixtures.</t>
  </si>
  <si>
    <t>ES_1110424_7.5W/LED R20/WFL/DIM_07252014165030_9001100</t>
  </si>
  <si>
    <t>8W/LED PAR20/FL/DIM</t>
  </si>
  <si>
    <t>Other,not for enclosed fixtures.</t>
  </si>
  <si>
    <t>ES_1110424_8W/LED PAR20/FL/DIM_07252014165204_8610651</t>
  </si>
  <si>
    <t>ES_1110424_5048680_09052014163542_3061597</t>
  </si>
  <si>
    <t>ES_1110424_5048705_09052014163558_7838598</t>
  </si>
  <si>
    <t>TKUA19S01-7W-830</t>
  </si>
  <si>
    <t>ES_1130334_TKUA19S01-7W-830_11212014164958_3453953</t>
  </si>
  <si>
    <t>TKUA19S01-7W-840</t>
  </si>
  <si>
    <t>ES_1130334_TKUA19S01-7W-840_11212014164958_5408391</t>
  </si>
  <si>
    <t>TKUA19S01-7W-850</t>
  </si>
  <si>
    <t>ES_1130334_TKUA19S01-7W-850_11212014164958_6465218</t>
  </si>
  <si>
    <t>TKUA19S01-9.9W-827</t>
  </si>
  <si>
    <t>ES_1130334_TKUA19S01-9.9W-827_11212014165005_1012092</t>
  </si>
  <si>
    <t>TKUA19S01-9.9W-830</t>
  </si>
  <si>
    <t>ES_1130334_TKUA19S01-9.9W-830_11212014165005_2305669</t>
  </si>
  <si>
    <t>TKUA19S01-9.9W-840</t>
  </si>
  <si>
    <t>ES_1130334_TKUA19S01-9.9W-840_11212014165005_9653757</t>
  </si>
  <si>
    <t>TKUA19S01-9.9W-850</t>
  </si>
  <si>
    <t>ES_1130334_TKUA19S01-9.9W-850_11212014165005_2489612</t>
  </si>
  <si>
    <t>Hanstar Opto Electronic Inc.</t>
  </si>
  <si>
    <t>HANSTAR LED</t>
  </si>
  <si>
    <t>HSM16D5</t>
  </si>
  <si>
    <t>ES_1118910_HSM16D5_07232014104200_0000001</t>
  </si>
  <si>
    <t>8W/LED/BR30-D/S 3000K</t>
  </si>
  <si>
    <t>8W/LED/BR30-D/S</t>
  </si>
  <si>
    <t>,8W/LED/BR30-D/S/2,2PK</t>
  </si>
  <si>
    <t>ES_31571_8W/LED/BR30-D/S_09302014031730_1023681</t>
  </si>
  <si>
    <t>,9W/LED/BR30/D/2,2 pk</t>
  </si>
  <si>
    <t>ES_31571_9W/LED/BR30/D_04142014025000_1023596</t>
  </si>
  <si>
    <t>9W/LED/OMNI-D 3000K</t>
  </si>
  <si>
    <t>,9W/LED/OMNI-D/2,</t>
  </si>
  <si>
    <t>ES_31571_9W/LED/OMNI-D_09102014070550_1023668</t>
  </si>
  <si>
    <t>GTEK GROUP</t>
  </si>
  <si>
    <t>G.E.S-MR16-3000K</t>
  </si>
  <si>
    <t>ES_1123362_G.E.S-MR16-3000K_10292014163847_3946718</t>
  </si>
  <si>
    <t>Guangde Ledup Enterprise, Inc</t>
  </si>
  <si>
    <t>LEDUP</t>
  </si>
  <si>
    <t>AL-BR20BAH-T2</t>
  </si>
  <si>
    <t>ES_1127195_AL-BR20BAH-T2_12032014175610_9209071</t>
  </si>
  <si>
    <t>AL-BR30BBC-T2</t>
  </si>
  <si>
    <t>Damp Location Rated,Not for Use in Recessed Fixtures,Not for Use in Enclosed Fixtures,Shatter Resistant,Vibration Service</t>
  </si>
  <si>
    <t>United States, Europe, Taiwan, Canada</t>
  </si>
  <si>
    <t>ES_1127195_AL-BR30BBC-T2_10272014172916_0705521</t>
  </si>
  <si>
    <t>AL-BR40BBH-T2</t>
  </si>
  <si>
    <t>ES_1127195_AL-BR40BBH-T2_11122014170809_6369045</t>
  </si>
  <si>
    <t>AL-PAR20BAJ-T2</t>
  </si>
  <si>
    <t>ES_1127195_AL-PAR20BAJ-T2_12032014175700_4069470</t>
  </si>
  <si>
    <t>AL-PAR20BAJ-T2.1</t>
  </si>
  <si>
    <t>ES_1127195_AL-PAR20BAJ-T2.1_12032014175700_7205281</t>
  </si>
  <si>
    <t>AL-PAR30BBE-T2</t>
  </si>
  <si>
    <t>ES_1127195_AL-PAR30BBE-T2_12032014175709_7785313</t>
  </si>
  <si>
    <t>AL-PAR30BBE-T2.1</t>
  </si>
  <si>
    <t>ES_1127195_AL-PAR30BBE-T2.1_12032014175709_8837634</t>
  </si>
  <si>
    <t>AL-PAR38BBK-T2</t>
  </si>
  <si>
    <t>ES_1127195_AL-PAR38BBK-T2_12032014175720_1071257</t>
  </si>
  <si>
    <t>AL-PAR38BBK-T2.1</t>
  </si>
  <si>
    <t>ES_1127195_AL-PAR38BBK-T2.1_12032014175720_2611187</t>
  </si>
  <si>
    <t>ES_1020184_80857_09042014032950_1023663</t>
  </si>
  <si>
    <t>A19FR10/830/OMNI/LED</t>
  </si>
  <si>
    <t>ES_1020184_80864_09052014031950_1023664</t>
  </si>
  <si>
    <t>A19FR10/840/OMNI/LED</t>
  </si>
  <si>
    <t>ES_1020184_80865_09052014032440_1023664</t>
  </si>
  <si>
    <t>A19FR7/827/OMNI/LED</t>
  </si>
  <si>
    <t>ES_1020184_80841_08132014111731_1023653</t>
  </si>
  <si>
    <t>A19FR7/830/OMNI/LED</t>
  </si>
  <si>
    <t>ES_1020184_80842_08132014112441_1023653</t>
  </si>
  <si>
    <t>B11CL5/827/E26/LED</t>
  </si>
  <si>
    <t>ES_1020184_80168_06232014022550_1023630</t>
  </si>
  <si>
    <t>B11CL5/827/LED</t>
  </si>
  <si>
    <t>ES_1020184_80820_06182014092110_1023627</t>
  </si>
  <si>
    <t>BR30FL10/927/LED</t>
  </si>
  <si>
    <t>ES_1020184_80856_06272014101551_1023631</t>
  </si>
  <si>
    <t>BR30FL11/827/LED</t>
  </si>
  <si>
    <t>ES_1020184_80086_07242014093550_1023642</t>
  </si>
  <si>
    <t>BR30FL11/830/LED</t>
  </si>
  <si>
    <t>ES_1020184_80088_09082014101001_1023665</t>
  </si>
  <si>
    <t>BR30FL11/840/LED</t>
  </si>
  <si>
    <t>ES_1020184_80090_09232014043330_1023676</t>
  </si>
  <si>
    <t>BR30FL11/850/LED</t>
  </si>
  <si>
    <t>ES_1020184_80092_10012014015620_1023682</t>
  </si>
  <si>
    <t>BR30FL9/827/LED</t>
  </si>
  <si>
    <t>ES_1020184_80159_09022014040950_1023662</t>
  </si>
  <si>
    <t>BR30FL9/830/LED</t>
  </si>
  <si>
    <t>ES_1020184_80160_07242014100841_1023642</t>
  </si>
  <si>
    <t>BR40FL13/827/LED</t>
  </si>
  <si>
    <t>ES_1020184_80116_10022014112221_1023683</t>
  </si>
  <si>
    <t>BR40FL13/830/LED</t>
  </si>
  <si>
    <t>ES_1020184_80118_09252014043620_1023678</t>
  </si>
  <si>
    <t>BR40FL18/827/LED</t>
  </si>
  <si>
    <t>ES_1020184_80124_09232014043730_1023676</t>
  </si>
  <si>
    <t>BR40FL18/830/LED</t>
  </si>
  <si>
    <t>ES_1020184_80126_09252014043220_1023678</t>
  </si>
  <si>
    <t>G25/8WW/LED</t>
  </si>
  <si>
    <t>ES_1020184_80018_12082014092840_1023720</t>
  </si>
  <si>
    <t>ES_1020184_80826_03192014162946_7211593</t>
  </si>
  <si>
    <t>ES_1020184_80827_04172014155811_1160920</t>
  </si>
  <si>
    <t>ES_1020184_81004_07092014184251_1111659</t>
  </si>
  <si>
    <t>ES_1020184_81005_07092014184251_3406210</t>
  </si>
  <si>
    <t>ES_1020184_81012_07092014184305_1789396</t>
  </si>
  <si>
    <t>ES_1020184_81013_07092014184305_8994433</t>
  </si>
  <si>
    <t>ES_1020184_81020_07092014184230_7788009</t>
  </si>
  <si>
    <t>ES_1020184_81021_07092014184230_9932934</t>
  </si>
  <si>
    <t>ES_1020184_81047_07092014184217_6731608</t>
  </si>
  <si>
    <t>ES_1020184_81047_07092014184217_1123504</t>
  </si>
  <si>
    <t>ES_1020184_81036_07142014141214_6754719</t>
  </si>
  <si>
    <t>ES_1020184_81045_07092014184305_4962566</t>
  </si>
  <si>
    <t>ES_1020184_81046_07092014184325_6172734</t>
  </si>
  <si>
    <t>ES_1020184_81047_07092014184217_6527672</t>
  </si>
  <si>
    <t>ES_1020184_81050_07092014184305_2580669</t>
  </si>
  <si>
    <t>ES_1020184_81051_07092014184230_4522268</t>
  </si>
  <si>
    <t>ES_1020184_81047_07092014184217_9307932</t>
  </si>
  <si>
    <t>MR16FL6/830/LED</t>
  </si>
  <si>
    <t>ES_1020184_80825_11242014041840_1023717</t>
  </si>
  <si>
    <t>PAR16FL6/830/W/LED</t>
  </si>
  <si>
    <t>ES_1020184_81039_11202014085840_1023716</t>
  </si>
  <si>
    <t>PAR20FL8/830/W/LED</t>
  </si>
  <si>
    <t>ES_1020184_81035_11142014013840_1023715</t>
  </si>
  <si>
    <t>PAR20NFL8/827/W/LED</t>
  </si>
  <si>
    <t>ES_1020184_81032_11112014030550_1023712</t>
  </si>
  <si>
    <t>PAR20NFL8/830/W/LED</t>
  </si>
  <si>
    <t>ES_1020184_81034_11142014114621_1023715</t>
  </si>
  <si>
    <t>PAR30FL14L/827/W/LED</t>
  </si>
  <si>
    <t>ES_1020184_81017_11102014020110_1023710</t>
  </si>
  <si>
    <t>PAR30FL14L/830/W/LED</t>
  </si>
  <si>
    <t>ES_1020184_81019_11052014085550_1023707</t>
  </si>
  <si>
    <t>PAR30FL14S/830/W/LED</t>
  </si>
  <si>
    <t>ES_1020184_81026_11052014093000_1023708</t>
  </si>
  <si>
    <t>ES_1020184_81027_11062014090440_1023708</t>
  </si>
  <si>
    <t>PAR30NFL14L/827/W/LED</t>
  </si>
  <si>
    <t>ES_1020184_81016_11102014015550_1023710</t>
  </si>
  <si>
    <t>PAR30NFL14L/830/W/LED</t>
  </si>
  <si>
    <t>ES_1020184_81018_11052014084110_1023707</t>
  </si>
  <si>
    <t>PAR38FL16/827/W/LED</t>
  </si>
  <si>
    <t>ES_1020184_81001_11062014015620_1023703</t>
  </si>
  <si>
    <t>PAR38FL16/830/W/LED</t>
  </si>
  <si>
    <t>Wet Location Rated</t>
  </si>
  <si>
    <t>ES_1020184_81003_11062014020730_1023707</t>
  </si>
  <si>
    <t>PAR38FL19/827/W/LED</t>
  </si>
  <si>
    <t>ES_1020184_81009_11112014031620_1023711</t>
  </si>
  <si>
    <t>PAR38FL19/830/W/LED</t>
  </si>
  <si>
    <t>ES_1020184_81011_11112014025840_1023711</t>
  </si>
  <si>
    <t>PAR38NFL16/827/W/LED</t>
  </si>
  <si>
    <t>ES_1020184_81000_11062014014840_1023703</t>
  </si>
  <si>
    <t>PAR38NFL16/830/W/LED</t>
  </si>
  <si>
    <t>ES_1020184_81002_11062014020330_1023703</t>
  </si>
  <si>
    <t>Hengdian Group Tospo Lighting Co., Ltd.</t>
  </si>
  <si>
    <t>ES_1020320_682098_09182014113450_9684550</t>
  </si>
  <si>
    <t>ES_1020320_682099_09182014113450_3714588</t>
  </si>
  <si>
    <t>ES_1020320_682100_09182014113450_5839561</t>
  </si>
  <si>
    <t>ES_1020320_682101_09182014113450_4782009</t>
  </si>
  <si>
    <t>ES_1020320_682139_10292014164015_6242414</t>
  </si>
  <si>
    <t>ES_1020320_682141_10242014153813_6144770</t>
  </si>
  <si>
    <t>ES_1020320_682142_10242014153813_4375484</t>
  </si>
  <si>
    <t>ES_1020320_682144_10242014153813_3422784</t>
  </si>
  <si>
    <t>ES_1020320_682145_10242014153813_8760764</t>
  </si>
  <si>
    <t>ES_1020320_682148_09182014112912_5039816</t>
  </si>
  <si>
    <t>ES_1020320_682149_09182014112912_8276405</t>
  </si>
  <si>
    <t>ES_1020320_682152_09182014112912_7246369</t>
  </si>
  <si>
    <t>ES_1020320_682153_09182014112912_5366436</t>
  </si>
  <si>
    <t>ES_1020320_682559_07312014160951_7198193</t>
  </si>
  <si>
    <t>ES_1020320_683603_10292014163913_1309364</t>
  </si>
  <si>
    <t>ES_1020320_683605_10292014163913_1295100</t>
  </si>
  <si>
    <t>ES_1020320_683619_10292014164007_3321274</t>
  </si>
  <si>
    <t>ES_1020320_683621_10292014164007_9950670</t>
  </si>
  <si>
    <t>ES_1020320_683643_10292014163922_6671791</t>
  </si>
  <si>
    <t>ES_1020320_683645_10292014163922_1915410</t>
  </si>
  <si>
    <t>ES_1020320_683649_08292014154423_4344245</t>
  </si>
  <si>
    <t>ES_1020320_683651_08292014154423_5632305</t>
  </si>
  <si>
    <t>ES_1020320_683772_10292014163957_5417240</t>
  </si>
  <si>
    <t>ES_1020320_683774_10292014163957_6616867</t>
  </si>
  <si>
    <t>ES_1020320_683778_08292014154914_1129917</t>
  </si>
  <si>
    <t>Homelite Technology Co. Ltd</t>
  </si>
  <si>
    <t>Homelite</t>
  </si>
  <si>
    <t>BR40 Lamp</t>
  </si>
  <si>
    <t>HTRD1603</t>
  </si>
  <si>
    <t>BR40 Lamp,HTRD1603/27K,</t>
  </si>
  <si>
    <t>ES_1070287_HTRD1603_03112014111415_7079107</t>
  </si>
  <si>
    <t>HTRD1603-C27K</t>
  </si>
  <si>
    <t>ES_1070287_HTRD1603-C27K_03032014091027_6745127</t>
  </si>
  <si>
    <t>Decorative, CA11 4w 120v 350Lm</t>
  </si>
  <si>
    <t>HTFC04</t>
  </si>
  <si>
    <t>ES_1070287_HTFC04_10092014143828_1875197</t>
  </si>
  <si>
    <t>Decorative, G25 5w 120v 500Lm, Dimmable</t>
  </si>
  <si>
    <t>HTFGD05</t>
  </si>
  <si>
    <t>ES_1070287_HTFGD05_10092014143709_2975500</t>
  </si>
  <si>
    <t>Dimmable, 120v 6w 3000k 300Lm 36degree</t>
  </si>
  <si>
    <t>HTGUD0636/3000K</t>
  </si>
  <si>
    <t>ES_1070287_HTGUD0636/3000K_12032014175754_2559926</t>
  </si>
  <si>
    <t>HTPD0636/3000K</t>
  </si>
  <si>
    <t>ES_1070287_HTPD0636/3000K_12032014175754_8026945</t>
  </si>
  <si>
    <t>Dimmable, PAR16 120v 6w 3000k 300Lm 36degree</t>
  </si>
  <si>
    <t>HTPD0636</t>
  </si>
  <si>
    <t>ES_1070287_HTPD0636_06052014161053_1902748</t>
  </si>
  <si>
    <t>Dimmable PAR16S 120v 6w 3000k 300Lm 36degree</t>
  </si>
  <si>
    <t>HTPDSN0636</t>
  </si>
  <si>
    <t>ES_1070287_HTPDSN0636_03192014163251_7438428</t>
  </si>
  <si>
    <t>G25-8W 2700K</t>
  </si>
  <si>
    <t>HLGD08/27K</t>
  </si>
  <si>
    <t>ES_1070287_HLGD08/27K_02252014165553_8735614</t>
  </si>
  <si>
    <t>LED BR30-14W</t>
  </si>
  <si>
    <t>HTRD14</t>
  </si>
  <si>
    <t>ES_1070287_HTRD14_09052014163348_9661274</t>
  </si>
  <si>
    <t>HTRD14/27K</t>
  </si>
  <si>
    <t>ES_1070287_HTRD14/27K_09052014163348_2015132</t>
  </si>
  <si>
    <t>HTRD14/40K</t>
  </si>
  <si>
    <t>ES_1070287_HTRD14/40K_09052014163348_4570647</t>
  </si>
  <si>
    <t>LED BR40-20W</t>
  </si>
  <si>
    <t>HTRD20</t>
  </si>
  <si>
    <t>ES_1070287_HTRD20_08292014154349_6773398</t>
  </si>
  <si>
    <t>HTRD20/27K</t>
  </si>
  <si>
    <t>ES_1070287_HTRD20/27K_08292014154349_5048163</t>
  </si>
  <si>
    <t>ES_1020320_683780_11212014165031_9022197</t>
  </si>
  <si>
    <t>ES_1020320_683781_11212014165031_7676874</t>
  </si>
  <si>
    <t>ES_1020320_683782_11212014165031_8756301</t>
  </si>
  <si>
    <t>ES_1020320_685984_07182014134553_9379304</t>
  </si>
  <si>
    <t>ES_1020320_686456_10242014164735_7036747</t>
  </si>
  <si>
    <t>ES_1020320_686457_10242014164735_6872113</t>
  </si>
  <si>
    <t>ES_1020320_686458_10242014164735_1891902</t>
  </si>
  <si>
    <t>ES_1020320_687596_10242014164713_9286665</t>
  </si>
  <si>
    <t>ES_1020320_687597_10242014164713_2347619</t>
  </si>
  <si>
    <t>ES_1020320_689084_10242014164749_5066581</t>
  </si>
  <si>
    <t>ES_1020320_689088_11212014165031_4658981</t>
  </si>
  <si>
    <t>ES_1020320_689095_10242014164749_2460408</t>
  </si>
  <si>
    <t>ES_1020320_689834_09182014112912_6383162</t>
  </si>
  <si>
    <t>ES_1020320_689834_09182014112912_4523773</t>
  </si>
  <si>
    <t>ES_1020320_689839_09182014112912_9148504</t>
  </si>
  <si>
    <t>ES_1020320_689840_09182014112912_6206653</t>
  </si>
  <si>
    <t>ES_1020320_689844_10242014153813_1534667</t>
  </si>
  <si>
    <t>ES_1020320_689845_10242014153813_1163350</t>
  </si>
  <si>
    <t>ES_1020320_689849_10242014153813_7518031</t>
  </si>
  <si>
    <t>ES_1020320_689850_10242014153813_7055196</t>
  </si>
  <si>
    <t>ES_1020320_691488_10242014164742_2450957</t>
  </si>
  <si>
    <t>ES_1020320_691489_10242014164742_3052288</t>
  </si>
  <si>
    <t>ES_1020320_691491_10242014164742_4504712</t>
  </si>
  <si>
    <t>HTRD1503</t>
  </si>
  <si>
    <t>BR30 Lamp,HTRD1503/27K,</t>
  </si>
  <si>
    <t>ES_1070287_HTRD1503_03112014111246_9476720</t>
  </si>
  <si>
    <t>HTRD1503-C27K</t>
  </si>
  <si>
    <t>ES_1070287_HTRD1503-C27K_03032014091016_2470035</t>
  </si>
  <si>
    <t>ES_1020320_155860_07182014134419_3928509</t>
  </si>
  <si>
    <t>ES_1020320_663862_07182014155957_2337365</t>
  </si>
  <si>
    <t>ES_1020320_663863_07182014155957_2904233</t>
  </si>
  <si>
    <t>ES_1020320_663864_06052014164450_9828885</t>
  </si>
  <si>
    <t>ES_1020320_663865_06052014164450_5493083</t>
  </si>
  <si>
    <t>ES_1020320_663866_06052014164437_6448128</t>
  </si>
  <si>
    <t>ES_1020320_663867_06052014164437_3259571</t>
  </si>
  <si>
    <t>ES_1020320_663868_07092014183338_6532606</t>
  </si>
  <si>
    <t>ES_1020320_663869_07092014183338_5645125</t>
  </si>
  <si>
    <t>ES_1020320_663870_06052014164415_5952278</t>
  </si>
  <si>
    <t>ES_1020320_663871_06052014164343_4860427</t>
  </si>
  <si>
    <t>ES_1020320_663872_06052014164403_6012695</t>
  </si>
  <si>
    <t>ES_1020320_663873_07092014184141_3538811</t>
  </si>
  <si>
    <t>ES_1020320_663874_10242014164707_1134446</t>
  </si>
  <si>
    <t>ES_1020320_664689_06122014143940_4865599</t>
  </si>
  <si>
    <t>ES_1020320_664690_06122014143940_3364088</t>
  </si>
  <si>
    <t>ES_1020320_664698_09052014163337_1550167</t>
  </si>
  <si>
    <t>ES_1020320_664717_06122014143928_8523487</t>
  </si>
  <si>
    <t>ES_1020320_667825_06122014143733_9059001</t>
  </si>
  <si>
    <t>ES_1020320_667826_06052014164426_2675129</t>
  </si>
  <si>
    <t>ES_1020320_668450_07182014155937_3511323</t>
  </si>
  <si>
    <t>ES_1020320_668486_10242014153642_6055786</t>
  </si>
  <si>
    <t>ES_1020320_668487_07092014184554_4890272</t>
  </si>
  <si>
    <t>ES_1020320_668488_07092014184543_4575221</t>
  </si>
  <si>
    <t>ES_1020320_668492_07092014183359_2336141</t>
  </si>
  <si>
    <t>ES_1020320_668493_06052014161126_2720372</t>
  </si>
  <si>
    <t>ES_1020320_668497_07182014134553_2638567</t>
  </si>
  <si>
    <t>ES_1020320_670365_06052014164514_3990638</t>
  </si>
  <si>
    <t>ES_1020320_670366_06052014164514_2159431</t>
  </si>
  <si>
    <t>ES_1020320_670582_07142014141152_6971284</t>
  </si>
  <si>
    <t>ES_1020320_670583_07142014141152_2993972</t>
  </si>
  <si>
    <t>LED,670584,; LED,670584,; LED,670584,; LED,670584,; LED,670584,; LED,670584,</t>
  </si>
  <si>
    <t>ES_1020320_670585_07162014143634_2128550</t>
  </si>
  <si>
    <t>ES_1020320_670586_06052014164503_1228978</t>
  </si>
  <si>
    <t>ES_1020320_670587_06052014164503_3937426</t>
  </si>
  <si>
    <t>ES_1020320_670600_07162014143741_2673016</t>
  </si>
  <si>
    <t>ES_1020320_670605_07092014183348_2646389</t>
  </si>
  <si>
    <t>ES_1020320_670606_07092014183348_9671851</t>
  </si>
  <si>
    <t>ES_1020320_670709_07142014164806_7020863</t>
  </si>
  <si>
    <t>ES_1020320_670710_06122014143744_5569256</t>
  </si>
  <si>
    <t>ES_1020320_670711_07092014184200_5462346</t>
  </si>
  <si>
    <t>ES_1020320_671237_07142014162558_8951017</t>
  </si>
  <si>
    <t>Other,not for enclosed fixture</t>
  </si>
  <si>
    <t>ES_1020320_671520_08272014070534_2182958</t>
  </si>
  <si>
    <t>ES_1020320_671521_08272014070534_7791152</t>
  </si>
  <si>
    <t>ES_1020320_671524_10012014162739_9838606</t>
  </si>
  <si>
    <t>ES_1020320_671770_07312014160604_9016162</t>
  </si>
  <si>
    <t>ES_1020320_671772_07212014140700_1163972</t>
  </si>
  <si>
    <t>ES_1020320_671773_07212014140610_9258675</t>
  </si>
  <si>
    <t>ES_1020320_672600_07292014064256_8310386</t>
  </si>
  <si>
    <t>LED,666033,</t>
  </si>
  <si>
    <t>ES_1020320_672919_07182014134151_9870077</t>
  </si>
  <si>
    <t>ES_1020320_672920_07142014162558_6182649</t>
  </si>
  <si>
    <t>ES_1020320_673076_07142014141152_6850342</t>
  </si>
  <si>
    <t>ES_1020320_673077_07212014140610_6587220</t>
  </si>
  <si>
    <t>ES_1020320_673776_10012014162739_6097728</t>
  </si>
  <si>
    <t>ES_1020320_676821_07212014140700_9272456</t>
  </si>
  <si>
    <t>ES_1020320_677718_07312014160604_8000266</t>
  </si>
  <si>
    <t>ES_1020320_677720_07312014160951_8791429</t>
  </si>
  <si>
    <t>ES_1020320_677721_07312014160951_3520903</t>
  </si>
  <si>
    <t>ES_1020320_677745_07212014140700_9159821</t>
  </si>
  <si>
    <t>ES_1020320_677746_07312014160951_9519539</t>
  </si>
  <si>
    <t>ES_1020320_677747_07212014140610_9166291</t>
  </si>
  <si>
    <t>ES_1020320_678660_10242014164749_3407296</t>
  </si>
  <si>
    <t>ES_1020320_678661_10242014164749_7908596</t>
  </si>
  <si>
    <t>ES_1020320_682032_07212014140712_6626479</t>
  </si>
  <si>
    <t>ES_1020320_682037_07212014140610_9400404</t>
  </si>
  <si>
    <t>ES_1020320_682096_09182014113450_6211599</t>
  </si>
  <si>
    <t>ES_1020320_682097_09182014113450_5627449</t>
  </si>
  <si>
    <t>HTRD20/40K</t>
  </si>
  <si>
    <t>ES_1070287_HTRD20/40K_08292014154349_2744691</t>
  </si>
  <si>
    <t>LED Dimmable Candle 4w 120v 3000k 250Lm E12</t>
  </si>
  <si>
    <t>HTCD0401</t>
  </si>
  <si>
    <t>ES_1070287_HTCD0401_11042014160518_3328974</t>
  </si>
  <si>
    <t>LED Dimmable Candle 5w 120v 2700k 280Lm E12</t>
  </si>
  <si>
    <t>HTCD0501/27K</t>
  </si>
  <si>
    <t>ES_1070287_HTCD0501/27K_06052014160813_2585862</t>
  </si>
  <si>
    <t>LED Dimmable Candle 5w 120v 3000k 300Lm E12</t>
  </si>
  <si>
    <t>HTCD0501</t>
  </si>
  <si>
    <t>ES_1070287_HTCD0501_06052014160800_8381134</t>
  </si>
  <si>
    <t>LED Dimmable Omni directional A19</t>
  </si>
  <si>
    <t>HTAD1201</t>
  </si>
  <si>
    <t>ES_1070287_HTAD1201_04172014155718_2744265</t>
  </si>
  <si>
    <t>HTAD1201/27K</t>
  </si>
  <si>
    <t>ES_1070287_HTAD1201/27K_04172014155718_3558321</t>
  </si>
  <si>
    <t>HTADGU1201</t>
  </si>
  <si>
    <t>ES_1070287_HTADGU1201_04172014155718_1383576</t>
  </si>
  <si>
    <t>HTADGU1201/27K</t>
  </si>
  <si>
    <t>ES_1070287_HTADGU1201/27K_04172014155718_6025184</t>
  </si>
  <si>
    <t>LED R20-8W</t>
  </si>
  <si>
    <t>HTRD08</t>
  </si>
  <si>
    <t>ES_1070287_HTRD08_08292014154321_8192677</t>
  </si>
  <si>
    <t>HTRD08/40K</t>
  </si>
  <si>
    <t>Other,not for use in recessed fixture.</t>
  </si>
  <si>
    <t>ES_1070287_HTRD08/40K_08292014154321_6729168</t>
  </si>
  <si>
    <t>HTRD08/B27K</t>
  </si>
  <si>
    <t>ES_1070287_HTRD08/B27K_08292014154321_5948354</t>
  </si>
  <si>
    <t>HTMR0636</t>
  </si>
  <si>
    <t>ES_1070287_HTMR0636_06052014161104_4213755</t>
  </si>
  <si>
    <t>HTMR0636/50K</t>
  </si>
  <si>
    <t>ES_1070287_HTMR0636/50K_06052014161104_8656305</t>
  </si>
  <si>
    <t>Omni directional A19 12w 120v 2700k 800Lm</t>
  </si>
  <si>
    <t>HTAD1204-C27K</t>
  </si>
  <si>
    <t>ES_1070287_HTAD1204-C27K_02252014134506_2520397</t>
  </si>
  <si>
    <t>Omni directional A19 12w 120v 3000k 800Lm</t>
  </si>
  <si>
    <t>HTAD1204</t>
  </si>
  <si>
    <t>ES_1070287_HTAD1204_06052014152122_6526606</t>
  </si>
  <si>
    <t>Omni Directional, A19 12w 120v 800Lm, Dimmable</t>
  </si>
  <si>
    <t>HTAD1206</t>
  </si>
  <si>
    <t>ES_1070287_HTAD1206_10222014133608_8175047</t>
  </si>
  <si>
    <t>HTAD1206/40K</t>
  </si>
  <si>
    <t>ES_1070287_HTAD1206/40K_10222014133608_7474239</t>
  </si>
  <si>
    <t>Omni Directional, A19 7w 120v 450Lm,Dimmable</t>
  </si>
  <si>
    <t>HTAD0706</t>
  </si>
  <si>
    <t>ES_1070287_HTAD0706_10222014133559_9515825</t>
  </si>
  <si>
    <t>Omni Directional, A19 8w 120v 3000k 500Lm Dimmable</t>
  </si>
  <si>
    <t>HTAD0804</t>
  </si>
  <si>
    <t>ES_1070287_HTAD0804_08292014154745_4663518</t>
  </si>
  <si>
    <t>PAR20 Lamp</t>
  </si>
  <si>
    <t>HTPD082503</t>
  </si>
  <si>
    <t>ES_1070287_HTPD082503_03142014162442_2285539</t>
  </si>
  <si>
    <t>HTPD082503/L27K</t>
  </si>
  <si>
    <t>ES_1070287_HTPD082503/L27K_06132014144649_3961773</t>
  </si>
  <si>
    <t>HTPD084003</t>
  </si>
  <si>
    <t>ES_1070287_HTPD084003_03142014162442_5594652</t>
  </si>
  <si>
    <t>HYD Lighting, Limited</t>
  </si>
  <si>
    <t>HYD Lighting</t>
  </si>
  <si>
    <t>M16-07025-27</t>
  </si>
  <si>
    <t>ES_1128916_M16-07025-27_11122014082750_0870284</t>
  </si>
  <si>
    <t>M16-07036-27</t>
  </si>
  <si>
    <t>ES_1128916_M16-07036-27_07142014022740_4860813</t>
  </si>
  <si>
    <t>OMNI-A19-0727</t>
  </si>
  <si>
    <t>ES_1128916_OMNI-A19-0727_08272014070651_3211186</t>
  </si>
  <si>
    <t>OMNI-A19-0727G24</t>
  </si>
  <si>
    <t>ES_1128916_OMNI-A19-0727G24_08272014071600_3760467</t>
  </si>
  <si>
    <t>OMNI-A19-0730</t>
  </si>
  <si>
    <t>ES_1128916_OMNI-A19-0730_11212014080347_7027476</t>
  </si>
  <si>
    <t>OMNI-A19-1027</t>
  </si>
  <si>
    <t>ES_1128916_OMNI-A19-1027_08272014071458_3698351</t>
  </si>
  <si>
    <t>OMNI-A19-1027G24</t>
  </si>
  <si>
    <t>ES_1128916_OMNI-A19-1027G24_08272014071404_3644741</t>
  </si>
  <si>
    <t>OMNI-A19-1030</t>
  </si>
  <si>
    <t>ES_1128916_OMNI-A19-1030_11212014080406_7046611</t>
  </si>
  <si>
    <t>P20-07040-30</t>
  </si>
  <si>
    <t>ES_1128916_P20-07040-30_09012014071827_5907343</t>
  </si>
  <si>
    <t>P30-12040-30</t>
  </si>
  <si>
    <t>ES_1128916_P30-12040-30_09012014072656_6416429</t>
  </si>
  <si>
    <t>P30-12040S-30</t>
  </si>
  <si>
    <t>ES_1128916_P30-12040S-30_09122014065848_5128600</t>
  </si>
  <si>
    <t>P38-16040-30</t>
  </si>
  <si>
    <t>ES_1128916_P38-16040-30_09012014072548_6348203</t>
  </si>
  <si>
    <t>R20-07120-27</t>
  </si>
  <si>
    <t>ES_1128916_R20-07120-27_09012014072442_6282919</t>
  </si>
  <si>
    <t>R30-12120-27</t>
  </si>
  <si>
    <t>ES_1128916_R30-12120-27_07142014022707_4827411</t>
  </si>
  <si>
    <t>R40-16120-27</t>
  </si>
  <si>
    <t>Enclosed Fixtures,Wet Location Rated,Recessed Fixtures</t>
  </si>
  <si>
    <t>ES_1128916_R40-16120-27_09122014065915_5155033</t>
  </si>
  <si>
    <t>Illumis Lights</t>
  </si>
  <si>
    <t>illumis</t>
  </si>
  <si>
    <t>IL-BL-27-12-PVT</t>
  </si>
  <si>
    <t>ES_1125497_IL-BL-27-12-PVT_04232014151227_4142648</t>
  </si>
  <si>
    <t>IL-BL-30-12-HA4</t>
  </si>
  <si>
    <t>ES_1125497_IL-BL-30-12-HA4_04232014151227_3997726</t>
  </si>
  <si>
    <t>iPAN LED Inc.</t>
  </si>
  <si>
    <t>IPAN</t>
  </si>
  <si>
    <t>iPAN-BR30-12W</t>
  </si>
  <si>
    <t>ES_1080990_iPAN-BR30-12W_10222014133952_3821052</t>
  </si>
  <si>
    <t>ES_1080990_iPAN-BR30-12W_10222014133952_8750615</t>
  </si>
  <si>
    <t>iPAN-BR40-17.5W</t>
  </si>
  <si>
    <t>ES_1080990_iPAN-BR40-17.5W_10092014142733_1047790</t>
  </si>
  <si>
    <t>ES_1080990_iPAN-BR40-17.5W_10092014142733_8792684</t>
  </si>
  <si>
    <t>iPAN-OMNI-12W</t>
  </si>
  <si>
    <t>ES_1080990_iPAN-OMNI-12W_10092014144830_5641797</t>
  </si>
  <si>
    <t>iPAN-OMNI-7W</t>
  </si>
  <si>
    <t>ES_1080990_iPAN-OMNI-7W_10092014144819_1402960</t>
  </si>
  <si>
    <t>Kinglumi Co.,Ltd.</t>
  </si>
  <si>
    <t>CAMETA</t>
  </si>
  <si>
    <t>Integral LED lamp</t>
  </si>
  <si>
    <t>PA-041-17</t>
  </si>
  <si>
    <t>ES_1121796_PA-041-17_07092014183708_5601222</t>
  </si>
  <si>
    <t>PA-041-20A</t>
  </si>
  <si>
    <t>ES_1121796_PA-041-20A_07102014164034_4442096</t>
  </si>
  <si>
    <t>PA-042-13</t>
  </si>
  <si>
    <t>ES_1121796_PA-042-13_07092014183112_8109539</t>
  </si>
  <si>
    <t>PA-042-15</t>
  </si>
  <si>
    <t>ES_1121796_PA-042-15_07102014164047_2395408</t>
  </si>
  <si>
    <t>PA-043-8</t>
  </si>
  <si>
    <t>ES_1121796_PA-043-8_07092014183721_1383298</t>
  </si>
  <si>
    <t>Integral LED lamps</t>
  </si>
  <si>
    <t>PA-041-20B</t>
  </si>
  <si>
    <t>ES_1121796_PA-041-20B_07182014163639_5636200</t>
  </si>
  <si>
    <t>Lattice Power, Inc.</t>
  </si>
  <si>
    <t>LatticePower</t>
  </si>
  <si>
    <t>LED A19 Lamp</t>
  </si>
  <si>
    <t>A19JOE26D07-27K</t>
  </si>
  <si>
    <t>ES_1128122_A19JOE26D07-27K_11242014024440_1023718</t>
  </si>
  <si>
    <t>A19JOE26D07-30K</t>
  </si>
  <si>
    <t>ES_1128122_A19JOE26D07-30K_11242014024950_1023718</t>
  </si>
  <si>
    <t>A19JOE26D09-27K</t>
  </si>
  <si>
    <t>ES_1128122_A19JOE26D09-27K_11242014031550_1023718</t>
  </si>
  <si>
    <t>A19JOE26D09-30K</t>
  </si>
  <si>
    <t>ES_1128122_A19JOE26D09-30K_11242014032000_1023718</t>
  </si>
  <si>
    <t>LED BR40 Lamp</t>
  </si>
  <si>
    <t>BR40TE26D13-27K</t>
  </si>
  <si>
    <t>ES_1128122_BR40TE26D13-27K_04282014094550_1023602</t>
  </si>
  <si>
    <t>LED Lamp BR30</t>
  </si>
  <si>
    <t>BR30TE26D11-27K</t>
  </si>
  <si>
    <t>ES_1128122_BR30TE26D11-27K_04282014094110_1023602</t>
  </si>
  <si>
    <t>BR30TE26D11-30K</t>
  </si>
  <si>
    <t>ES_1128122_BR30TE26D11-30K_05292014043440_1023617</t>
  </si>
  <si>
    <t>LED Lamp BR40</t>
  </si>
  <si>
    <t>BR40TE26D13-30K</t>
  </si>
  <si>
    <t>ES_1128122_BR40TE26D13-30K_06062014091000_1023618</t>
  </si>
  <si>
    <t>BR40TE26D17-27K</t>
  </si>
  <si>
    <t>ES_1128122_BR40TE26D17-27K_04282014094950_1023602</t>
  </si>
  <si>
    <t>BR40TE26D17-30K</t>
  </si>
  <si>
    <t>ES_1128122_BR40TE26D17-30K_05292014043950_1023617</t>
  </si>
  <si>
    <t>LED Lamp PAR20</t>
  </si>
  <si>
    <t>P20XE26D07-30KF</t>
  </si>
  <si>
    <t>ES_1128122_P20XE26D07-30KF_09252014041950_1023678</t>
  </si>
  <si>
    <t>LED Lamp PAR30</t>
  </si>
  <si>
    <t>P30XE26D12-30KF</t>
  </si>
  <si>
    <t>ES_1128122_P30XE26D12-30KF_09242014041840_1023677</t>
  </si>
  <si>
    <t>LED Lamp PAR38</t>
  </si>
  <si>
    <t>P38XE26D15-30KF</t>
  </si>
  <si>
    <t>ES_1128122_P38XE26D15-30KF_09242014042550_1023678</t>
  </si>
  <si>
    <t>LED Lamp R20</t>
  </si>
  <si>
    <t>BR20TE26D07-27K</t>
  </si>
  <si>
    <t>ES_1128122_BR20TE26D07-27K_04282014093440_1023602</t>
  </si>
  <si>
    <t>BR20TE26D07-30K</t>
  </si>
  <si>
    <t>ES_1128122_BR20TE26D07-30K_05292014042730_1023617</t>
  </si>
  <si>
    <t>Leapfrog Lighting</t>
  </si>
  <si>
    <t>1001-P20LC-3002</t>
  </si>
  <si>
    <t>ES_1121584_1001-P20LC-3002_09022014025000_1023662</t>
  </si>
  <si>
    <t>1002-P30LC-3001</t>
  </si>
  <si>
    <t>ES_1121584_1002-P30LC-3001_09022014025440_1023661</t>
  </si>
  <si>
    <t>1002-P38LC-3001</t>
  </si>
  <si>
    <t>ES_1121584_1002-P38LC-3001_09022014025950_1023662</t>
  </si>
  <si>
    <t>LED One Distribution, Inc</t>
  </si>
  <si>
    <t>LEDone</t>
  </si>
  <si>
    <t>LED MR16 6W</t>
  </si>
  <si>
    <t>ES_1128019_HTMR0636_09182014113508_7899699</t>
  </si>
  <si>
    <t>ES_1128019_HTMR0636/50K_09182014113508_8458887</t>
  </si>
  <si>
    <t>LED Source, LLC.</t>
  </si>
  <si>
    <t>eFFINION</t>
  </si>
  <si>
    <t>EF BR30-12W-27-DIM-120</t>
  </si>
  <si>
    <t>ES_1100223_EF BR30-12W-27-DIM-120_06132014154722_3655255</t>
  </si>
  <si>
    <t>EF BR30-12W-30-DIM-120</t>
  </si>
  <si>
    <t>ES_1100223_EF BR30-12W-30-DIM-120_06132014154732_3903656</t>
  </si>
  <si>
    <t>lGI Technology</t>
  </si>
  <si>
    <t>LGI</t>
  </si>
  <si>
    <t>LEDPRO</t>
  </si>
  <si>
    <t>ELM7-3/D</t>
  </si>
  <si>
    <t>ES_1130144_ELM7-3/D_11242014135415_7383168</t>
  </si>
  <si>
    <t>LIfeEnergy Systems</t>
  </si>
  <si>
    <t>LifeLite</t>
  </si>
  <si>
    <t>LL-LEDPAR20D7-30R85</t>
  </si>
  <si>
    <t>ES_1130148_LL-LEDPAR20D7-30R85_11072014103122_1675436</t>
  </si>
  <si>
    <t>LL-LEDPAR30D12-30R85</t>
  </si>
  <si>
    <t>ES_1130148_LL-LEDPAR30D12-30R85_11072014103128_8321713</t>
  </si>
  <si>
    <t>LL-LEDPAR38D15-30R85</t>
  </si>
  <si>
    <t>ES_1130148_LL-LEDPAR38D15-30R85_11072014103135_5433053</t>
  </si>
  <si>
    <t>Light Efficient Design</t>
  </si>
  <si>
    <t>LED-4250-27K-B</t>
  </si>
  <si>
    <t>ES_1116899_LED-4250-27K-B_09232014153056_5408840</t>
  </si>
  <si>
    <t>Lighting Science Group, Corp</t>
  </si>
  <si>
    <t>Lighting Science</t>
  </si>
  <si>
    <t>LS 16 35WE W27 FL S1 BX</t>
  </si>
  <si>
    <t>ES_1071878_LS 16 35WE W27 FL S1 BX_09172014110909_2741631</t>
  </si>
  <si>
    <t>LS 16 35WE W27 NFL S1 BX</t>
  </si>
  <si>
    <t>ES_1071878_LS 16 35WE W27 NFL S1 BX_09242014134054_2966056</t>
  </si>
  <si>
    <t>LS 16 35WE WW FL E26 120 S1 BX</t>
  </si>
  <si>
    <t>ES_1071878_LS 16 35WE WW FL E26 120 S1 BX_08222014114752_8272365</t>
  </si>
  <si>
    <t>LS 16 35WE WW FL S1 BX</t>
  </si>
  <si>
    <t>ES_1071878_LS 16 35WE WW FL S1 BX_08222014143050_2249648</t>
  </si>
  <si>
    <t>LS 16 35WE WW NFL S1 BX</t>
  </si>
  <si>
    <t>ES_1071878_LS 16 35WE WW NFL S1 BX_09242014160449_9110432</t>
  </si>
  <si>
    <t>LS 16 50WE W27 FL S1 BX</t>
  </si>
  <si>
    <t>ES_1071878_LS 16 50WE W27 FL S1 BX_09242014113357_9349669</t>
  </si>
  <si>
    <t>LS 16 50WE W27 NFL S1 BX</t>
  </si>
  <si>
    <t>ES_1071878_LS 16 50WE W27 NFL S1 BX_09242014130407_3860708</t>
  </si>
  <si>
    <t>LS 16 50WE WW FL E26 120 S1 BX</t>
  </si>
  <si>
    <t>ES_1071878_LS 16 50WE WW FL E26 120 S1 BX_09302014164114_3853601</t>
  </si>
  <si>
    <t>LS 16 50WE WW FL S1 BX</t>
  </si>
  <si>
    <t>ES_1071878_LS 16 50WE WW FL S1 BX_08252014134154_3628147</t>
  </si>
  <si>
    <t>Jessar</t>
  </si>
  <si>
    <t>Xtricity</t>
  </si>
  <si>
    <t>1-60031</t>
  </si>
  <si>
    <t>ES_1110120_1-60031_07172014105221_1023637</t>
  </si>
  <si>
    <t>1-60033</t>
  </si>
  <si>
    <t>ES_1110120_1-60033_06132014085550_1023623</t>
  </si>
  <si>
    <t>1-60035</t>
  </si>
  <si>
    <t>ES_1110120_1-60035_07172014110111_1023637</t>
  </si>
  <si>
    <t>1-60036</t>
  </si>
  <si>
    <t>ES_1110120_1-60036_08252014152052_0118023</t>
  </si>
  <si>
    <t>1-60038</t>
  </si>
  <si>
    <t>ES_1110120_1-60038_07172014110621_1023637</t>
  </si>
  <si>
    <t>1-60039</t>
  </si>
  <si>
    <t>ES_1110120_1-60039_07172014111441_1023637</t>
  </si>
  <si>
    <t>1-60040</t>
  </si>
  <si>
    <t>ES_1110120_1-60040_07292014031440_1023646</t>
  </si>
  <si>
    <t>Jiabitai Electronic Technology Co., Ltd</t>
  </si>
  <si>
    <t>JBT</t>
  </si>
  <si>
    <t>JBR007-C-E26-27K</t>
  </si>
  <si>
    <t>Use With Timers,Enclosed Fixtures,Recessed Fixtures,Use With Photo And/Or Motion Sensors</t>
  </si>
  <si>
    <t>ES_1129649_JBR007-C-E26-27K_11102014193241_5672117</t>
  </si>
  <si>
    <t>JBR011-B-E26-27K</t>
  </si>
  <si>
    <t>ES_1129649_JBR011-B-E26-27K_09192014104959_6433260</t>
  </si>
  <si>
    <t>JBR011-C-E26-27K</t>
  </si>
  <si>
    <t>ES_1129649_JBR011-C-E26-27K_10312014094718_5678732</t>
  </si>
  <si>
    <t>JBR015-B-E26-27K</t>
  </si>
  <si>
    <t>ES_1129649_JBR015-B-E26-27K_09192014111206_6774373</t>
  </si>
  <si>
    <t>JBR015-C-E26-27K</t>
  </si>
  <si>
    <t>ES_1129649_JBR015-C-E26-27K_10302014193121_9743162</t>
  </si>
  <si>
    <t>JBR022-B-E26-27K</t>
  </si>
  <si>
    <t>ES_1129649_JBR022-B-E26-27K_09192014095838_0395816</t>
  </si>
  <si>
    <t>JBR022-C-E26-27K</t>
  </si>
  <si>
    <t>ES_1129649_JBR022-C-E26-27K_10312014192545_0686489</t>
  </si>
  <si>
    <t>JPA014-F-E26-L-27K</t>
  </si>
  <si>
    <t>ES_1129649_JPA014-F-E26-L-27K_09192014113823_5623823</t>
  </si>
  <si>
    <t>JPA014-F-E26-S-27K</t>
  </si>
  <si>
    <t>ES_1129649_JPA014-F-E26-S-27K_09192014101532_6435974</t>
  </si>
  <si>
    <t>HTPD084003/L27K</t>
  </si>
  <si>
    <t>ES_1070287_HTPD084003/L27K_06132014144649_5667657</t>
  </si>
  <si>
    <t>HTPD086003</t>
  </si>
  <si>
    <t>ES_1070287_HTPD086003_03142014162442_1667742</t>
  </si>
  <si>
    <t>HTPD086003/L27K</t>
  </si>
  <si>
    <t>ES_1070287_HTPD086003/L27K_06132014144649_1717647</t>
  </si>
  <si>
    <t>PAR30 Lamp</t>
  </si>
  <si>
    <t>HTPD152503</t>
  </si>
  <si>
    <t>ES_1070287_HTPD152503_03142014161719_8125949</t>
  </si>
  <si>
    <t>HTPD152503/L27K</t>
  </si>
  <si>
    <t>ES_1070287_HTPD152503/L27K_07092014182702_6352372</t>
  </si>
  <si>
    <t>HTPD154003</t>
  </si>
  <si>
    <t>ES_1070287_HTPD154003_03142014161719_7204253</t>
  </si>
  <si>
    <t>HTPD154003/L27K</t>
  </si>
  <si>
    <t>ES_1070287_HTPD154003/L27K_07092014182702_4042008</t>
  </si>
  <si>
    <t>HTPD156003</t>
  </si>
  <si>
    <t>ES_1070287_HTPD156003_03142014161719_4606223</t>
  </si>
  <si>
    <t>HTPD156003/L27K</t>
  </si>
  <si>
    <t>ES_1070287_HTPD156003/L27K_07092014182702_2219582</t>
  </si>
  <si>
    <t>HTPD162503</t>
  </si>
  <si>
    <t>ES_1070287_HTPD162503_03142014161445_9811784</t>
  </si>
  <si>
    <t>HTPD162503/L27K</t>
  </si>
  <si>
    <t>ES_1070287_HTPD162503/L27K_07092014160138_9530735</t>
  </si>
  <si>
    <t>HTPD164003</t>
  </si>
  <si>
    <t>ES_1070287_HTPD164003_03142014161445_1456586</t>
  </si>
  <si>
    <t>HTPD164003/L27K</t>
  </si>
  <si>
    <t>ES_1070287_HTPD164003/L27K_07092014160138_4276456</t>
  </si>
  <si>
    <t>HTPD166003</t>
  </si>
  <si>
    <t>ES_1070287_HTPD166003_03142014161445_8134816</t>
  </si>
  <si>
    <t>HTPD166003/L27K</t>
  </si>
  <si>
    <t>ES_1070287_HTPD166003/L27K_07092014160138_5839859</t>
  </si>
  <si>
    <t>R20 Lamp</t>
  </si>
  <si>
    <t>HTRD0803</t>
  </si>
  <si>
    <t>R20 Lamp,HTR0803/27K,</t>
  </si>
  <si>
    <t>ES_1070287_HTRD0803_03112014111140_4331584</t>
  </si>
  <si>
    <t>Hui Zhou TCL Light Electrical Appliances Co.,Ltd</t>
  </si>
  <si>
    <t>TCL</t>
  </si>
  <si>
    <t>GU10 07-A/RL24</t>
  </si>
  <si>
    <t>ES_31798_GU10 07-A/RL24_11122014091230_3550051</t>
  </si>
  <si>
    <t>GU10 07-A/RL36</t>
  </si>
  <si>
    <t>ES_31798_GU10 07-A/RL36_11122014091210_3530424</t>
  </si>
  <si>
    <t>GU10 07-A/RN24</t>
  </si>
  <si>
    <t>ES_31798_GU10 07-A/RN24_11122014091254_3574490</t>
  </si>
  <si>
    <t>GU10 07-A/RN36</t>
  </si>
  <si>
    <t>ES_31798_GU10 07-A/RN36_11122014091148_3508650</t>
  </si>
  <si>
    <t>GU10 07-A/RZ24</t>
  </si>
  <si>
    <t>ES_31798_GU10 07-A/RZ24_11122014091320_3600946</t>
  </si>
  <si>
    <t>GU10 07-A/RZ36</t>
  </si>
  <si>
    <t>ES_31798_GU10 07-A/RZ36_11122014091130_3490099</t>
  </si>
  <si>
    <t>LED Omnidirectional A19 Lamp</t>
  </si>
  <si>
    <t>A19 07-A/RD</t>
  </si>
  <si>
    <t>ES_31798_A19 07-A/RD_10012014163138_7764635</t>
  </si>
  <si>
    <t>A19 07-A/RZ</t>
  </si>
  <si>
    <t>ES_31798_A19 07-A/RZ_10012014163138_9147334</t>
  </si>
  <si>
    <t>PAR16 07-A/RL24</t>
  </si>
  <si>
    <t>ES_31798_PAR16 07-A/RL24_11122014091003_3403137</t>
  </si>
  <si>
    <t>PAR16 07-A/RL36</t>
  </si>
  <si>
    <t>ES_31798_PAR16 07-A/RL36_11122014090943_3383584</t>
  </si>
  <si>
    <t>PAR16 07-A/RN24</t>
  </si>
  <si>
    <t>ES_31798_PAR16 07-A/RN24_11122014091019_3419616</t>
  </si>
  <si>
    <t>PAR16 07-A/RN36</t>
  </si>
  <si>
    <t>ES_31798_PAR16 07-A/RN36_11122014090926_3366573</t>
  </si>
  <si>
    <t>PAR16 07-A/RZ24</t>
  </si>
  <si>
    <t>ES_31798_PAR16 07-A/RZ24_11122014091049_3449134</t>
  </si>
  <si>
    <t>PAR16 07-A/RZ36</t>
  </si>
  <si>
    <t>ES_31798_PAR16 07-A/RZ36_11122014091104_3464860</t>
  </si>
  <si>
    <t>PAR20 8.5-A/RD24</t>
  </si>
  <si>
    <t>ES_31798_PAR20 8.5-A/RD24_09282014090754_5274562</t>
  </si>
  <si>
    <t>PAR20 8.5-A/RD36</t>
  </si>
  <si>
    <t>ES_31798_PAR20 8.5-A/RD36_09282014090620_5180361</t>
  </si>
  <si>
    <t>PAR20 8.5-A/RL24</t>
  </si>
  <si>
    <t>ES_31798_PAR20 8.5-A/RL24_09282014090837_5317735</t>
  </si>
  <si>
    <t>PAR20 8.5-A/RL36</t>
  </si>
  <si>
    <t>ES_31798_PAR20 8.5-A/RL36_09282014090709_5229097</t>
  </si>
  <si>
    <t>PAR20 8.5-A/RN24</t>
  </si>
  <si>
    <t>ES_31798_PAR20 8.5-A/RN24_09282014090815_5295964</t>
  </si>
  <si>
    <t>PAR20 8.5-A/RN36</t>
  </si>
  <si>
    <t>ES_31798_PAR20 8.5-A/RN36_09282014090642_5202372</t>
  </si>
  <si>
    <t>PAR20 8.5-A/RZ24</t>
  </si>
  <si>
    <t>ES_31798_PAR20 8.5-A/RZ24_09282014090911_5351753</t>
  </si>
  <si>
    <t>PAR20 8.5-A/RZ36</t>
  </si>
  <si>
    <t>ES_31798_PAR20 8.5-A/RZ36_09282014090734_5254706</t>
  </si>
  <si>
    <t>PAR30 15-A/RD24</t>
  </si>
  <si>
    <t>ES_31798_PAR30 15-A/RD24_09282014090117_4877270</t>
  </si>
  <si>
    <t>PAR30 15-A/RD36</t>
  </si>
  <si>
    <t>ES_31798_PAR30 15-A/RD36_09282014085934_4774093</t>
  </si>
  <si>
    <t>PAR30 15-A/RL24</t>
  </si>
  <si>
    <t>ES_31798_PAR30 15-A/RL24_09282014090216_4936932</t>
  </si>
  <si>
    <t>PAR30 15-A/RL36</t>
  </si>
  <si>
    <t>ES_31798_PAR30 15-A/RL36_09282014090030_4830089</t>
  </si>
  <si>
    <t>PAR30 15-A/RN24</t>
  </si>
  <si>
    <t>ES_31798_PAR30 15-A/RN24_09282014090141_4901130</t>
  </si>
  <si>
    <t>PAR30 15-A/RN36</t>
  </si>
  <si>
    <t>ES_31798_PAR30 15-A/RN36_09282014090003_4803139</t>
  </si>
  <si>
    <t>PAR30 15-A/RZ24</t>
  </si>
  <si>
    <t>ES_31798_PAR30 15-A/RZ24_09282014090303_4983984</t>
  </si>
  <si>
    <t>PAR30 15-A/RZ36</t>
  </si>
  <si>
    <t>ES_31798_PAR30 15-A/RZ36_09282014090053_4853186</t>
  </si>
  <si>
    <t>PAR38 20-A/RD24</t>
  </si>
  <si>
    <t>ES_31798_PAR38 20-A/RD24_09282014090452_5092561</t>
  </si>
  <si>
    <t>PAR38 20-A/RD36</t>
  </si>
  <si>
    <t>ES_31798_PAR38 20-A/RD36_09282014090327_5007857</t>
  </si>
  <si>
    <t>PAR38 20-A/RL24</t>
  </si>
  <si>
    <t>ES_31798_PAR38 20-A/RL24_09282014090534_5134481</t>
  </si>
  <si>
    <t>PAR38 20-A/RL36</t>
  </si>
  <si>
    <t>ES_31798_PAR38 20-A/RL36_09282014090409_5049393</t>
  </si>
  <si>
    <t>PAR38 20-A/RN24</t>
  </si>
  <si>
    <t>ES_31798_PAR38 20-A/RN24_09282014090513_5113273</t>
  </si>
  <si>
    <t>PAR38 20-A/RN36</t>
  </si>
  <si>
    <t>ES_31798_PAR38 20-A/RN36_09282014090347_5027442</t>
  </si>
  <si>
    <t>PAR38 20-A/RZ24</t>
  </si>
  <si>
    <t>ES_31798_PAR38 20-A/RZ24_09282014090557_5157719</t>
  </si>
  <si>
    <t>PAR38 20-A/RZ36</t>
  </si>
  <si>
    <t>ES_31798_PAR38 20-A/RZ36_09282014090430_5070055</t>
  </si>
  <si>
    <t>A19-07120-27</t>
  </si>
  <si>
    <t>ES_1128916_A19-07120-27_10222014022016_4416751</t>
  </si>
  <si>
    <t>B11-04300-27</t>
  </si>
  <si>
    <t>B10</t>
  </si>
  <si>
    <t>ES_1128916_B11-04300-27_11122014082117_0477246</t>
  </si>
  <si>
    <t>G10-07036-27</t>
  </si>
  <si>
    <t>ES_1128916_G10-07036-27_10222014020304_3384901</t>
  </si>
  <si>
    <t>G25-07120-27</t>
  </si>
  <si>
    <t>ES_1128916_G25-07120-27_11122014082142_0502342</t>
  </si>
  <si>
    <t>M16-05025-27</t>
  </si>
  <si>
    <t>ES_1128916_M16-05025-27_10222014020350_3430598</t>
  </si>
  <si>
    <t>M16-05036-27</t>
  </si>
  <si>
    <t>ES_1128916_M16-05036-27_10222014020417_3457938</t>
  </si>
  <si>
    <t>Liteline Corporation</t>
  </si>
  <si>
    <t>Liteline</t>
  </si>
  <si>
    <t>P30SLED14W-30KSP-WH</t>
  </si>
  <si>
    <t>ES_1120317_P30SLED14W-30KSP-WH_06132014154607_8465539</t>
  </si>
  <si>
    <t>P38LED19W-30KFL-WH</t>
  </si>
  <si>
    <t>ES_1120317_P38LED19W-30KFL-WH_06132014154554_2986150</t>
  </si>
  <si>
    <t>P38LED19W-30KSP-WH</t>
  </si>
  <si>
    <t>ES_1120317_P38LED19W-30KSP-WH_06132014154554_4240773</t>
  </si>
  <si>
    <t>Litetronics International Inc.</t>
  </si>
  <si>
    <t>Litetronics</t>
  </si>
  <si>
    <t>14W BR30 2700K</t>
  </si>
  <si>
    <t>LP14550FL2D</t>
  </si>
  <si>
    <t>ES_21060_LP14550FL2D_10012014162158_2124956</t>
  </si>
  <si>
    <t>14W BR30 3000K</t>
  </si>
  <si>
    <t>LP14550FL4D</t>
  </si>
  <si>
    <t>ES_21060_LP14550FL4D_10012014162158_3624595</t>
  </si>
  <si>
    <t>14W BR30 4000K</t>
  </si>
  <si>
    <t>LP14550FL6D</t>
  </si>
  <si>
    <t>ES_21060_LP14550FL6D_10012014162158_8199956</t>
  </si>
  <si>
    <t>15W 25?PAR30</t>
  </si>
  <si>
    <t>LP15564NF4D</t>
  </si>
  <si>
    <t>ES_21060_LP15564NF4D_05052014114501_7876901</t>
  </si>
  <si>
    <t>15W 40?PAR30</t>
  </si>
  <si>
    <t>LP15564FL4D</t>
  </si>
  <si>
    <t>ES_21060_LP15564FL4D_05052014114501_4640161</t>
  </si>
  <si>
    <t>15W 60?PAR30</t>
  </si>
  <si>
    <t>LP15564WF4D</t>
  </si>
  <si>
    <t>ES_21060_LP15564WF4D_05052014114501_4589463</t>
  </si>
  <si>
    <t>15W PAR30 2700K</t>
  </si>
  <si>
    <t>LP15564FL2D</t>
  </si>
  <si>
    <t>ES_21060_LP15564FL2D_07162014175850_9781208</t>
  </si>
  <si>
    <t>LP15564NF2D</t>
  </si>
  <si>
    <t>ES_21060_LP15564NF2D_07162014175850_1592955</t>
  </si>
  <si>
    <t>LP15564WF2D</t>
  </si>
  <si>
    <t>ES_21060_LP15564WF2D_07162014175850_4557863</t>
  </si>
  <si>
    <t>16W 25?PAR38</t>
  </si>
  <si>
    <t>LP16566NF4D</t>
  </si>
  <si>
    <t>ES_21060_LP16566NF4D_05052014114526_2588981</t>
  </si>
  <si>
    <t>16W 40?PAR38</t>
  </si>
  <si>
    <t>LP16566FL4D</t>
  </si>
  <si>
    <t>ES_21060_LP16566FL4D_05052014114526_4189856</t>
  </si>
  <si>
    <t>16W 60?PAR38</t>
  </si>
  <si>
    <t>LP16566WF4D</t>
  </si>
  <si>
    <t>ES_21060_LP16566WF4D_05052014114526_2927324</t>
  </si>
  <si>
    <t>16W PAR38 2700K</t>
  </si>
  <si>
    <t>LP16566FL2D</t>
  </si>
  <si>
    <t>ES_21060_LP16566FL2D_07162014175902_2924954</t>
  </si>
  <si>
    <t>LP16566NF2D</t>
  </si>
  <si>
    <t>ES_21060_LP16566NF2D_07162014175902_1800072</t>
  </si>
  <si>
    <t>Directional LED Lamp</t>
  </si>
  <si>
    <t>LP08546FL2D</t>
  </si>
  <si>
    <t>ES_21060_LP08546FL2D_08252014145441_0530699</t>
  </si>
  <si>
    <t>LP12550FL2D</t>
  </si>
  <si>
    <t>ES_21060_LP12550FL2D_08252014150007_7670048</t>
  </si>
  <si>
    <t>LP16552FL2D</t>
  </si>
  <si>
    <t>ES_21060_LP16552FL2D_08252014144743_9427035</t>
  </si>
  <si>
    <t>LM07518WH2D</t>
  </si>
  <si>
    <t>ES_21060_LM07518WH2D_05222014112744_5657425</t>
  </si>
  <si>
    <t>LM12518WH2D</t>
  </si>
  <si>
    <t>ES_21060_LM12518WH2D_05222014113543_6315862</t>
  </si>
  <si>
    <t>LP06B56FL2</t>
  </si>
  <si>
    <t>ES_21060_LP06B56FL2_09192014151523_4031984</t>
  </si>
  <si>
    <t>Self Integral LED lamp</t>
  </si>
  <si>
    <t>LM11518FR2D</t>
  </si>
  <si>
    <t>ES_21060_LM11518FR2D_05292014110212_1619591</t>
  </si>
  <si>
    <t>Lowe's Home Improvement</t>
  </si>
  <si>
    <t>UTILITECH Pro</t>
  </si>
  <si>
    <t>YGA08A35-12W-827</t>
  </si>
  <si>
    <t>ES_1114486_YGA08A35-12W-827_06052014164328_5289880</t>
  </si>
  <si>
    <t>YGA08A35-17.5W-827</t>
  </si>
  <si>
    <t>ES_1114486_YGA08A35-17.5W-827_10012014161615_8483469</t>
  </si>
  <si>
    <t>YGA08A36-15W-830-40D</t>
  </si>
  <si>
    <t>ES_1114486_YGA08A36-15W-830-40D_10012014161643_1084556</t>
  </si>
  <si>
    <t>YGA08A35-8W-827</t>
  </si>
  <si>
    <t>ES_1114486_YGA08A35-8W-827_10012014161631_7608124</t>
  </si>
  <si>
    <t>Luminance</t>
  </si>
  <si>
    <t>LUMIN</t>
  </si>
  <si>
    <t>L7512</t>
  </si>
  <si>
    <t>ES_1122933_L7512_09182014084507_4000614</t>
  </si>
  <si>
    <t>L7520</t>
  </si>
  <si>
    <t>ES_1122933_L7520_09182014080211_5512894</t>
  </si>
  <si>
    <t>L7521</t>
  </si>
  <si>
    <t>ES_1122933_L7521_09182014080235_2730666</t>
  </si>
  <si>
    <t>L7522</t>
  </si>
  <si>
    <t>ES_1122933_L7522_09182014080257_1107193</t>
  </si>
  <si>
    <t>L7531</t>
  </si>
  <si>
    <t>ES_1122933_L7531_09182014080322_2009911</t>
  </si>
  <si>
    <t>LP16566WF2D</t>
  </si>
  <si>
    <t>ES_21060_LP16566WF2D_07162014175902_4382151</t>
  </si>
  <si>
    <t>20W BR40 2700K</t>
  </si>
  <si>
    <t>LP20552FL2D</t>
  </si>
  <si>
    <t>ES_21060_LP20552FL2D_10012014162101_2132406</t>
  </si>
  <si>
    <t>20W BR40 3000K</t>
  </si>
  <si>
    <t>LP20552FL4D</t>
  </si>
  <si>
    <t>ES_21060_LP20552FL4D_10012014162101_7505316</t>
  </si>
  <si>
    <t>20W BR40 4000K</t>
  </si>
  <si>
    <t>LP20552FL6D</t>
  </si>
  <si>
    <t>ES_21060_LP20552FL6D_10012014162101_1837627</t>
  </si>
  <si>
    <t>8W 25 degree PAR20</t>
  </si>
  <si>
    <t>LP08560NF4D</t>
  </si>
  <si>
    <t>ES_21060_LP08560NF4D_05052014114337_4117613</t>
  </si>
  <si>
    <t>8W 40 degree PAR20</t>
  </si>
  <si>
    <t>LP08560FL4D</t>
  </si>
  <si>
    <t>ES_21060_LP08560FL4D_05052014114337_2154031</t>
  </si>
  <si>
    <t>8W 60 degree PAR20</t>
  </si>
  <si>
    <t>LP08560WF4D</t>
  </si>
  <si>
    <t>ES_21060_LP08560WF4D_05052014114337_2817899</t>
  </si>
  <si>
    <t>8W BR20 2700K</t>
  </si>
  <si>
    <t>LP08547FL2D</t>
  </si>
  <si>
    <t>Other,Not for use in Recessed Fixture</t>
  </si>
  <si>
    <t>ES_21060_LP08547FL2D_10012014162049_3299673</t>
  </si>
  <si>
    <t>8W BR20 3000K</t>
  </si>
  <si>
    <t>LP08547FL4D</t>
  </si>
  <si>
    <t>ES_21060_LP08547FL4D_10012014162049_6269206</t>
  </si>
  <si>
    <t>8W BR20 4000K</t>
  </si>
  <si>
    <t>LP08547FL6D</t>
  </si>
  <si>
    <t>ES_21060_LP08547FL6D_10012014162049_3776846</t>
  </si>
  <si>
    <t>8W PAR20 2700K</t>
  </si>
  <si>
    <t>LP08560FL2D</t>
  </si>
  <si>
    <t>ES_21060_LP08560FL2D_06132014145322_4664330</t>
  </si>
  <si>
    <t>LP08560NF2D</t>
  </si>
  <si>
    <t>ES_21060_LP08560NF2D_06132014145322_6597685</t>
  </si>
  <si>
    <t>LP08560WF2D</t>
  </si>
  <si>
    <t>ES_21060_LP08560WF2D_06132014145322_1154310</t>
  </si>
  <si>
    <t>LS 16 50WE WW NFL S1 BX</t>
  </si>
  <si>
    <t>ES_1071878_LS 16 50WE WW NFL S1 BX_09242014132518_5719508</t>
  </si>
  <si>
    <t>LS 20 50WE CW FL 120 S1 BX</t>
  </si>
  <si>
    <t>ES_1071878_LS 20 50WE CW FL 120 S1 BX_09222014155044_7072491</t>
  </si>
  <si>
    <t>LS 20 50WE CW NFL 120 S1 BX</t>
  </si>
  <si>
    <t>ES_1071878_LS 20 50WE CW NFL 120 S1 BX_09222014121616_8091630</t>
  </si>
  <si>
    <t>LS 20 50WE NW FL 120 S1 BX</t>
  </si>
  <si>
    <t>ES_1071878_LS 20 50WE NW FL 120 S1 BX_09172014170909_1275853</t>
  </si>
  <si>
    <t>LS 20 50WE NW NFL 120 S1 BX</t>
  </si>
  <si>
    <t>ES_1071878_LS 20 50WE NW NFL 120 S1 BX_09172014180443_7732057</t>
  </si>
  <si>
    <t>LS 20 50WE W27 FL 120 S1 BX</t>
  </si>
  <si>
    <t>ES_1071878_LS 20 50WE W27 FL 120 S1 BX_08252014161609_6222263</t>
  </si>
  <si>
    <t>LS 20 50WE W27 NFL 120 S1 BX</t>
  </si>
  <si>
    <t>ES_1071878_LS 20 50WE W27 NFL 120 S1 BX_08252014172513_5946926</t>
  </si>
  <si>
    <t>LS 20 50WE WW FL 120 S1 BX</t>
  </si>
  <si>
    <t>ES_1071878_LS 20 50WE WW FL 120 S1 BX_09222014183908_3912251</t>
  </si>
  <si>
    <t>LS 20 50WE WW NFL 120 S1 BX</t>
  </si>
  <si>
    <t>ES_1071878_LS 20 50WE WW NFL 120 S1 BX_08252014175340_8621690</t>
  </si>
  <si>
    <t>LS 25 40WE W27 120 CB BX</t>
  </si>
  <si>
    <t>LS 25 40WE W27 120 CB,LS 25 40WE W27 120 CB,</t>
  </si>
  <si>
    <t>ES_1071878_LS 25 40WE W27 120 CB BX_09232014175804_6871677</t>
  </si>
  <si>
    <t>LS 30 75WE CW FL 120 S1 BX</t>
  </si>
  <si>
    <t>ES_1071878_LS 30 75WE CW FL 120 S1 BX_09232014165034_3037742</t>
  </si>
  <si>
    <t>LS 30 75WE CW NFL 120 S1 BX</t>
  </si>
  <si>
    <t>ES_1071878_LS 30 75WE CW NFL 120 S1 BX_09262014103553_4359620</t>
  </si>
  <si>
    <t>LS 30 75WE NW FL 120 S1 BX</t>
  </si>
  <si>
    <t>ES_1071878_LS 30 75WE NW FL 120 S1 BX_09232014164409_3032552</t>
  </si>
  <si>
    <t>LS 30 75WE NW NFL 120 S1 BX</t>
  </si>
  <si>
    <t>ES_1071878_LS 30 75WE NW NFL 120 S1 BX_09262014104920_9683858</t>
  </si>
  <si>
    <t>LS 30 75WE W27 FL 120 S1 BX</t>
  </si>
  <si>
    <t>ES_1071878_LS 30 75WE W27 FL 120 S1 BX_09172014183217_2423769</t>
  </si>
  <si>
    <t>LS 30 75WE W27 NFL 120 S1 BX</t>
  </si>
  <si>
    <t>ES_1071878_LS 30 75WE W27 NFL 120 S1 BX_09232014145026_5497566</t>
  </si>
  <si>
    <t>LS 30 75WE WW FL 120 S1 BX</t>
  </si>
  <si>
    <t>ES_1071878_LS 30 75WE WW FL 120 S1 BX_08252014185049_6513958</t>
  </si>
  <si>
    <t>LS 30 75WE WW NFL 120 S1 BX</t>
  </si>
  <si>
    <t>ES_1071878_LS 30 75WE WW NFL 120 S1 BX_09242014170048_1618172</t>
  </si>
  <si>
    <t>LS 38 120WE CW FL 120 S1 BX</t>
  </si>
  <si>
    <t>ES_1071878_LS 38 120WE CW FL 120 S1 BX_10272014123732_3617377</t>
  </si>
  <si>
    <t>LS 38 120WE CW NFL 120 S1 BX</t>
  </si>
  <si>
    <t>ES_1071878_LS 38 120WE CW NFL 120 S1 BX_10272014121603_6038417</t>
  </si>
  <si>
    <t>LS 38 120WE NW FL 120 S1 BX</t>
  </si>
  <si>
    <t>ES_1071878_LS 38 120WE NW FL 120 S1 BX_10272014124812_5382123</t>
  </si>
  <si>
    <t>LS 38 120WE NW NFL 120 S1 BX</t>
  </si>
  <si>
    <t>ES_1071878_LS 38 120WE NW NFL 120 S1 BX_10272014122247_2097940</t>
  </si>
  <si>
    <t>LS 38 120WE W27 FL 120 S1 BX</t>
  </si>
  <si>
    <t>ES_1071878_LS 38 120WE W27 FL 120 S1 BX_10102014150222_9010812</t>
  </si>
  <si>
    <t>LS 38 120WE W27 NFL 120 S1 BX</t>
  </si>
  <si>
    <t>ES_1071878_LS 38 120WE W27 NFL 120 S1 BX_10102014151545_1240209</t>
  </si>
  <si>
    <t>LS 38 120WE WW FL 120 S1 BX</t>
  </si>
  <si>
    <t>ES_1071878_LS 38 120WE WW FL 120 S1 BX_10102014160521_9235004</t>
  </si>
  <si>
    <t>LS 38 120WE WW NFL 120 S1 BX</t>
  </si>
  <si>
    <t>ES_1071878_LS 38 120WE WW NFL 120 S1 BX_10102014172032_7336790</t>
  </si>
  <si>
    <t>LS 38 90WE CW FL 120 S1 BX</t>
  </si>
  <si>
    <t>ES_1071878_LS 38 90WE CW FL 120 S1 BX_09192014140456_3370510</t>
  </si>
  <si>
    <t>LS 38 90WE CW NFL 120 S1 BX</t>
  </si>
  <si>
    <t>ES_1071878_LS 38 90WE CW NFL 120 S1 BX_09222014115533_1193972</t>
  </si>
  <si>
    <t>LS 38 90WE NW FL 120 S1 BX</t>
  </si>
  <si>
    <t>ES_1071878_LS 38 90WE NW FL 120 S1 BX_09192014140054_2749843</t>
  </si>
  <si>
    <t>LS 38 90WE NW NFL 120 S1 BX</t>
  </si>
  <si>
    <t>ES_1071878_LS 38 90WE NW NFL 120 S1 BX_09222014111707_5835855</t>
  </si>
  <si>
    <t>LS 38 90WE W27 FL 120 S1 BX</t>
  </si>
  <si>
    <t>ES_1071878_LS 38 90WE W27 FL 120 S1 BX_09182014152716_5106018</t>
  </si>
  <si>
    <t>LS 38 90WE W27 NFL 120 S1 BX</t>
  </si>
  <si>
    <t>ES_1071878_LS 38 90WE W27 NFL 120 S1 BX_09182014173759_2488182</t>
  </si>
  <si>
    <t>LS 38 90WE WW FL 120 S1 BX</t>
  </si>
  <si>
    <t>ES_1071878_LS 38 90WE WW FL 120 S1 BX_09172014120849_6099510</t>
  </si>
  <si>
    <t>LS 38 90WE WW NFL 120 S1 BX</t>
  </si>
  <si>
    <t>ES_1071878_LS 38 90WE WW NFL 120 S1 BX_09182014181632_6009580</t>
  </si>
  <si>
    <t>LSA 30 75WE GB FL 120 BX</t>
  </si>
  <si>
    <t>LSA 30 75WE WW GB FL 120 TP,LSA 30 75WE WW GB FL 120 TP,; LSA 30 75WE WW GB FL 120,LSA 30 75WE WW GB FL 120,</t>
  </si>
  <si>
    <t>ES_1071878_LSA 30 75WE GB FL 120 BX_08212014152209_3838896</t>
  </si>
  <si>
    <t>LS B11 25WE W27 120 G1 BX</t>
  </si>
  <si>
    <t>LS B11 25WE W27 120 G1,LS B11 25WE W27 120 G1,</t>
  </si>
  <si>
    <t>ES_1071878_LS B11 25WE W27 120 G1 BX_08202014170156_5303319</t>
  </si>
  <si>
    <t>LS B11 25WE W27 E26 120 G1 BX</t>
  </si>
  <si>
    <t>LS B11 25WE W27 E26 120 G1,LS B11 25WE W27 E26 120 G1,</t>
  </si>
  <si>
    <t>ES_1071878_LS B11 25WE W27 E26 120 G1 BX_08202014171522_3856872</t>
  </si>
  <si>
    <t>LS B11 40WE W27 120 G1 BX</t>
  </si>
  <si>
    <t>LS B11 40WE W27 120 G1,LS B11 40WE W27 120 G1,</t>
  </si>
  <si>
    <t>ES_1071878_LS B11 40WE W27 120 G1 BX_09292014144243_7834209</t>
  </si>
  <si>
    <t>LS B11 40WE W27 E26 120 G1 BX</t>
  </si>
  <si>
    <t>LS B11 40WE W27 E26 120 G1,LS B11 40WE W27 E26 120 G1,</t>
  </si>
  <si>
    <t>ES_1071878_LS B11 40WE W27 E26 120 G1 BX_09302014152825_3359204</t>
  </si>
  <si>
    <t>LS BR20 50WE CW 120 CB BX</t>
  </si>
  <si>
    <t>LS BR20 50WE CW 120,LS BR20 50WE CW 120,</t>
  </si>
  <si>
    <t>ES_1071878_LS BR20 50WE CW 120 CB BX_08152014150757_9129145</t>
  </si>
  <si>
    <t>LS BR20 50WE W27 120 CB BX</t>
  </si>
  <si>
    <t>LS BR20 50WE W27 120,LS BR20 50WE W27 120,</t>
  </si>
  <si>
    <t>ES_1071878_LS BR20 50WE W27 120 CB BX_08132014115051_7262292</t>
  </si>
  <si>
    <t>LS BR30 65WE CW 120 CB BX</t>
  </si>
  <si>
    <t>ES_1071878_LS BR30 65WE CW 120 CB BX_09162014163648_1576583</t>
  </si>
  <si>
    <t>LS BR30 65WE W27 120 CB BX</t>
  </si>
  <si>
    <t>LS BR30 65WE W27 120 CB,LS BR30 65WE W27 120 CB,</t>
  </si>
  <si>
    <t>ES_1071878_LS BR30 65WE W27 120 CB BX_08132014125515_6172165</t>
  </si>
  <si>
    <t>Lightkiwi, LLC</t>
  </si>
  <si>
    <t>Lightkiwi</t>
  </si>
  <si>
    <t>LK-14.5PAR30E26(D)-27/25D</t>
  </si>
  <si>
    <t>ES_1117268_LK-14.5PAR30E26(D)-27/25D_10312014154840_6854202</t>
  </si>
  <si>
    <t>LK-6MR16GU5.3(D)-30/38D</t>
  </si>
  <si>
    <t>ES_1117268_LK-6MR16GU5.3(D)-30/38D_07212014124329_8733755</t>
  </si>
  <si>
    <t>LK-8G25E26(D)-30/120D</t>
  </si>
  <si>
    <t>ES_1117268_LK-8G25E26(D)-30/120D_11072014101036_8628816</t>
  </si>
  <si>
    <t>LK-8PAR20E26(D)-27/25D</t>
  </si>
  <si>
    <t>ES_1117268_LK-8PAR20E26(D)-27/25D_11072014103102_4646724</t>
  </si>
  <si>
    <t>L'Image Home Products Inc., a licensee selling Sunbeam? branded products</t>
  </si>
  <si>
    <t>Home LUMINAIRE</t>
  </si>
  <si>
    <t>ES_31605_30411618_08112014172636_1683313</t>
  </si>
  <si>
    <t>Sunbeam</t>
  </si>
  <si>
    <t>ES_31605_30411295_07152014095431_1181122</t>
  </si>
  <si>
    <t>ES_31605_30411617_04032014113035_6592267</t>
  </si>
  <si>
    <t>ES_31605_30411618_04102014104818_1976644</t>
  </si>
  <si>
    <t>B11LED5W-27K-WH</t>
  </si>
  <si>
    <t>ES_1120317_B11LED5W-27K-WH_06052014161007_9728091</t>
  </si>
  <si>
    <t>MR16LED8W-30K-WH</t>
  </si>
  <si>
    <t>ES_1120317_MR16LED8W-30K-WH_03192014163238_7101705</t>
  </si>
  <si>
    <t>P16LED8W-30K-WH</t>
  </si>
  <si>
    <t>ES_1120317_P16LED8W-30K-WH_08012014142558_4063541</t>
  </si>
  <si>
    <t>P20LED8W-30KFL-WH</t>
  </si>
  <si>
    <t>ES_1120317_P20LED8W-30KFL-WH_11242014135456_4947440</t>
  </si>
  <si>
    <t>P20LED8WG-30KFL-WH</t>
  </si>
  <si>
    <t>ES_1120317_P20LED8WG-30KFL-WH_08222014063848_1558323</t>
  </si>
  <si>
    <t>P30LLED14W-30KFL-WH</t>
  </si>
  <si>
    <t>ES_1120317_P30LLED14W-30KFL-WH_06132014154544_1424721</t>
  </si>
  <si>
    <t>P30SLED14W-30KFL-WH</t>
  </si>
  <si>
    <t>ES_1120317_P30SLED14W-30KFL-WH_06132014154607_8781422</t>
  </si>
  <si>
    <t>L7532</t>
  </si>
  <si>
    <t>ES_1122933_L7532_09182014080347_8136929</t>
  </si>
  <si>
    <t>ES_1122933_L7532_09182014080347_9567137</t>
  </si>
  <si>
    <t>L7540</t>
  </si>
  <si>
    <t>ES_1122933_L7540_08292014154413_7818364</t>
  </si>
  <si>
    <t>Luminiz Inc.</t>
  </si>
  <si>
    <t>Luminiz</t>
  </si>
  <si>
    <t>BR30-12.5W-DIM 2700K</t>
  </si>
  <si>
    <t>ES_1127049_BR30-12.5W-DIM 2700K_04162014082045_6445544</t>
  </si>
  <si>
    <t>BR40-17W-DIM 2700K</t>
  </si>
  <si>
    <t>ES_1127049_BR40-17W-DIM 2700K_04162014082126_6486051</t>
  </si>
  <si>
    <t>P20D1-7--F-CWC</t>
  </si>
  <si>
    <t>ES_1127049_P20D1-7--F-CWC_05092014023722_3042716</t>
  </si>
  <si>
    <t>P20D1-7--F-WWC</t>
  </si>
  <si>
    <t>ES_1127049_P20D1-7-F-WWC_05092014023356_2836823</t>
  </si>
  <si>
    <t>P30D1-13-F-CWC</t>
  </si>
  <si>
    <t>ES_1127049_P30D1-13-F-CWC_05092014024316_3396372</t>
  </si>
  <si>
    <t>P30D1-13-F-WWC</t>
  </si>
  <si>
    <t>ES_1127049_P30D1-13-F-WWC_05092014024248_3368330</t>
  </si>
  <si>
    <t>P38D1-16-F-CWC</t>
  </si>
  <si>
    <t>ES_1127049_P38D1-16-F-CWC_05092014024817_3697540</t>
  </si>
  <si>
    <t>P38D1-16-F-WWC</t>
  </si>
  <si>
    <t>ES_1127049_P38D1-16-F-WWC_05092014024732_3652452</t>
  </si>
  <si>
    <t>PAR20-7.5W-DIM 4000K 40D</t>
  </si>
  <si>
    <t>ES_1127049_PAR20-7.5W-DIM 4000K 40D_05092014023603_2963464</t>
  </si>
  <si>
    <t>PAR30-13W-DIM 4000K 40D</t>
  </si>
  <si>
    <t>ES_1127049_PAR30-13W-DIM 4000K 40D_05092014024417_3457655</t>
  </si>
  <si>
    <t>PAR38-16W-DIM 4000K 40D</t>
  </si>
  <si>
    <t>ES_1127049_PAR38-16W-DIM 4000K 40D_05092014024755_3675410</t>
  </si>
  <si>
    <t>R20-8W-DIM 2700K</t>
  </si>
  <si>
    <t>ES_1127049_R20-8W-DIM 2700K_08272014070233_2953108</t>
  </si>
  <si>
    <t>Luxaz</t>
  </si>
  <si>
    <t>LUXAZ</t>
  </si>
  <si>
    <t>LX-PAR20K8D</t>
  </si>
  <si>
    <t>ES_1121254_LX-PAR20K8D_07292014020220_1023645</t>
  </si>
  <si>
    <t>LX-PAR30K13D</t>
  </si>
  <si>
    <t>ES_1121254_LX-PAR30K13D_07292014020730_1023645</t>
  </si>
  <si>
    <t>LX-PAR38K17D</t>
  </si>
  <si>
    <t>ES_1121254_LX-PAR38K17D_07292014021220_1023645</t>
  </si>
  <si>
    <t>Marketing Power Inc dba - EnviroTech</t>
  </si>
  <si>
    <t>Enviro Tech</t>
  </si>
  <si>
    <t>ENV-LED-A19O-10-G3-27</t>
  </si>
  <si>
    <t>ES_1120868_ENV-LED-A19O-10-G3-27_07312014154816_2326364</t>
  </si>
  <si>
    <t>ENV-LED-A19O-10-G3-30</t>
  </si>
  <si>
    <t>LED,ENV-LED-A19O-11.5-Gu24-G3-30,</t>
  </si>
  <si>
    <t>ES_1120868_ENV-LED-A19O-10-G3-30_03052014110245_6082591</t>
  </si>
  <si>
    <t>ENV-LED-A19O-10-G3-40</t>
  </si>
  <si>
    <t>ES_1120868_ENV-LED-A19O-10-G3-40_07312014154816_7998555</t>
  </si>
  <si>
    <t>ENV-LED-A19O-7-G4-30</t>
  </si>
  <si>
    <t>ES_1120868_ENV-LED-A19O-7-G4-30_10092014145020_1767973</t>
  </si>
  <si>
    <t>ENV-LED-A19O-7-G4-41</t>
  </si>
  <si>
    <t>ES_1120868_ENV-LED-A19O-7-G4-41_10092014145020_3982147</t>
  </si>
  <si>
    <t>Mester LED Limited</t>
  </si>
  <si>
    <t>Mester</t>
  </si>
  <si>
    <t>BR13E2630KA</t>
  </si>
  <si>
    <t>ES_1122203_BR13E2630KA_09182014165723_3049887</t>
  </si>
  <si>
    <t>LED lamps</t>
  </si>
  <si>
    <t>GU0630KFLA</t>
  </si>
  <si>
    <t>ES_1122203_GU0630KFLA_11032014164305_5217744</t>
  </si>
  <si>
    <t>LED Spotlight</t>
  </si>
  <si>
    <t>P208E2627KCFLAWH</t>
  </si>
  <si>
    <t>ES_1122203_P208E2627KCFLAWH_10272014163205_7108593</t>
  </si>
  <si>
    <t>P208E2627KCFLAWU</t>
  </si>
  <si>
    <t>ES_1122203_P208E2627KCFLAWU_10272014163900_2755116</t>
  </si>
  <si>
    <t>P208E2627KCFLBWH</t>
  </si>
  <si>
    <t>ES_1122203_P208E2627KCFLBWH_11242014161747_3426734</t>
  </si>
  <si>
    <t>P208E2630KCFL</t>
  </si>
  <si>
    <t>ES_1122203_P208E2630KCFL_10302014164738_9705549</t>
  </si>
  <si>
    <t>P313E2627KCFLAWH</t>
  </si>
  <si>
    <t>ES_1122203_P313E2627KCFLAWH_10232014162616_7657480</t>
  </si>
  <si>
    <t>P313E2627KCFLBWY</t>
  </si>
  <si>
    <t>Damp Location Rated,Recessed Fixtures,Shatter Resistant,Not for Use in Enclosed Fixtures</t>
  </si>
  <si>
    <t>ES_1122203_P313E2627KCFLBWY_11252014161237_5678432</t>
  </si>
  <si>
    <t>P415E2627KCFLBWH</t>
  </si>
  <si>
    <t>ES_1122203_P415E2627KCFLBWH_11252014162327_6789212</t>
  </si>
  <si>
    <t>P417E2627KCFLAWU</t>
  </si>
  <si>
    <t>ES_1122203_P417E2627KCFLAWU_10242014161747_8032923</t>
  </si>
  <si>
    <t>P417E2627KCFLBWH</t>
  </si>
  <si>
    <t>ES_1122203_P417E2627KCFLBWH_11252014163124_2098702</t>
  </si>
  <si>
    <t>MR0727KFLA</t>
  </si>
  <si>
    <t>MR0727KFLAW,MR0727KFLAW,Lamp Color: White; MR0727KNFLA,MR0727KNFLA,Beam Angle: 25D</t>
  </si>
  <si>
    <t>ES_1122203_MR0727KFLA_06132014154407_2502273</t>
  </si>
  <si>
    <t>MR0730KFLA</t>
  </si>
  <si>
    <t>MR0730KFLAW,MR0730KFLAW,Lamp Color: White; MR0730KNFLA,MR0730KNFLA,Beam Angle: 25D</t>
  </si>
  <si>
    <t>ES_1122203_MR0730KFLA_06132014153835_1994766</t>
  </si>
  <si>
    <t>P10727KFLA</t>
  </si>
  <si>
    <t>P10727KFLAW,P10727KFLAW,Lamp Color: White; P10727KNFLAW,P10727KNFLAW,Lamp Color: White; Beam Angle: 25D</t>
  </si>
  <si>
    <t>ES_1122203_P10727KFLA_06252014150713_5210151</t>
  </si>
  <si>
    <t>P10730KFLA</t>
  </si>
  <si>
    <t>P10730KFLAW,P10730KFLAW,Lamp Color: White; P10730KNFLAW,P10730KNFLAW,Lamp Color: White; Beam Angle: 25D</t>
  </si>
  <si>
    <t>ES_1122203_P10730KFLA_06252014155944_9830901</t>
  </si>
  <si>
    <t>P313E2627KCFL</t>
  </si>
  <si>
    <t>P313E2630KCFL,P313E2630KCFL,CCT: 3000K</t>
  </si>
  <si>
    <t>ES_1122203_P313E2627KCFL_09182014165815_8413186</t>
  </si>
  <si>
    <t>P417E2627KCFL</t>
  </si>
  <si>
    <t>P417E2630KCFL,P417E2630KCFL,CCT: 3000K</t>
  </si>
  <si>
    <t>ES_1122203_P417E2627KCFL_09182014171225_5441265</t>
  </si>
  <si>
    <t>Micro Center</t>
  </si>
  <si>
    <t>Inland</t>
  </si>
  <si>
    <t>ML2-BR30D-11W</t>
  </si>
  <si>
    <t>ES_1128079_ML2-BR30D-11W_05062014123001_1023606</t>
  </si>
  <si>
    <t>ML2-CandleD-5W</t>
  </si>
  <si>
    <t>ES_1128079_ML2-CandleD-5W_05122014090000_1023606</t>
  </si>
  <si>
    <t>MLS CO., LTD</t>
  </si>
  <si>
    <t>MLS</t>
  </si>
  <si>
    <t>Decorative LED Bulbs</t>
  </si>
  <si>
    <t>MC1S02-4.5</t>
  </si>
  <si>
    <t>Decorative LED Bulbs,MC2S02-4.5,</t>
  </si>
  <si>
    <t>ES_1127332_MC1S02-4.5_12082014112610_7375192</t>
  </si>
  <si>
    <t>MC1S06-4.5</t>
  </si>
  <si>
    <t>Decorative LED Bulbs,MC2S06-4.5,</t>
  </si>
  <si>
    <t>F10</t>
  </si>
  <si>
    <t>ES_1127332_MC1S06-4.5_12082014112558_5481567</t>
  </si>
  <si>
    <t>MC1S07-4.5</t>
  </si>
  <si>
    <t>Decorative LED Bulbs,MC2S07-4.5,</t>
  </si>
  <si>
    <t>ES_1127332_MC1S07-4.5_12082014112545_9225624</t>
  </si>
  <si>
    <t>MC1S08-4.5</t>
  </si>
  <si>
    <t>Decorative LED Bulbs,MC2S08-4.5,</t>
  </si>
  <si>
    <t>ES_1127332_MC1S08-4.5_12082014112624_7367172</t>
  </si>
  <si>
    <t>MSI SSL</t>
  </si>
  <si>
    <t>MSI, SSL</t>
  </si>
  <si>
    <t>xPAR38302514H3N</t>
  </si>
  <si>
    <t>ES_1109590_xPAR38302514H3N_08272014173446_7565469</t>
  </si>
  <si>
    <t>National Lighting Corp.</t>
  </si>
  <si>
    <t>National Lighting</t>
  </si>
  <si>
    <t>LEDL-13PAR30-3000K</t>
  </si>
  <si>
    <t>ES_1121701_LEDL-13PAR30-3000K_11182014110418_8658999</t>
  </si>
  <si>
    <t>LEDL-13PAR30-4000K</t>
  </si>
  <si>
    <t>ES_1121701_LEDL-13PAR30-4000K_11182014110513_8713511</t>
  </si>
  <si>
    <t>LEDL-13R30-3000K</t>
  </si>
  <si>
    <t>R30</t>
  </si>
  <si>
    <t>ES_1121701_LEDL-13R30-3000K_11182014110304_8584115</t>
  </si>
  <si>
    <t>LEDL-13R30-4000K</t>
  </si>
  <si>
    <t>ES_1121701_LEDL-13R30-4000K_11182014110321_8601816</t>
  </si>
  <si>
    <t>LEDL-18PAR38-3000K</t>
  </si>
  <si>
    <t>ES_1121701_LEDL-18PAR38-3000K_11182014110539_8739390</t>
  </si>
  <si>
    <t>LEDL-18PAR38-4000K</t>
  </si>
  <si>
    <t>ES_1121701_LEDL-18PAR38-4000K_11182014110604_8764284</t>
  </si>
  <si>
    <t>Ningbo Baishi Electric Co., LTD</t>
  </si>
  <si>
    <t>LK</t>
  </si>
  <si>
    <t>LED lamp</t>
  </si>
  <si>
    <t>PLBR40-75.1050.15.1D</t>
  </si>
  <si>
    <t>ES_1120940_PLBR40-75.1050.15.1D_10012014161719_8122799</t>
  </si>
  <si>
    <t>PLPAR30-75.800.11.1D</t>
  </si>
  <si>
    <t>Other,</t>
  </si>
  <si>
    <t>ES_1120940_PLPAR30-75.800.11.1D_10012014161708_9027059</t>
  </si>
  <si>
    <t>PLPAR38W-150.2200.30.1D</t>
  </si>
  <si>
    <t>ES_1120940_PLPAR38W-150.2200.30.1D_10012014161653_5559622</t>
  </si>
  <si>
    <t>PLR20-45.500.7.1D</t>
  </si>
  <si>
    <t>ES_1120940_PLR20-45.500.7.1D_10012014161829_3313046</t>
  </si>
  <si>
    <t>NINGBO HOMEMATE PRODUCTS CO.,LTD.</t>
  </si>
  <si>
    <t>HOMEMATE</t>
  </si>
  <si>
    <t>HM-PAR38</t>
  </si>
  <si>
    <t>ES_1121158_HM-PAR38_05092014142717_1739923</t>
  </si>
  <si>
    <t>NULARIS, INC.</t>
  </si>
  <si>
    <t>NULARIS</t>
  </si>
  <si>
    <t>NL-KP2-B11-4.9W27K</t>
  </si>
  <si>
    <t>ES_1121889_NL-KP2-B11-4.9W27K_06052014152525_4354865</t>
  </si>
  <si>
    <t>Megalight Inc.</t>
  </si>
  <si>
    <t>MegaLight</t>
  </si>
  <si>
    <t>ES_1041489_LA191430OHC_05022014015440_1023602</t>
  </si>
  <si>
    <t>LBR2000830</t>
  </si>
  <si>
    <t>ES_1041489_LBR2000830_11132014140726_5543937</t>
  </si>
  <si>
    <t>LCDL00530E12</t>
  </si>
  <si>
    <t>ES_1041489_LCDL00530E12_10312014155224_1122856</t>
  </si>
  <si>
    <t>LMR1600630</t>
  </si>
  <si>
    <t>ES_1041489_LMR1600630_10312014154913_1688082</t>
  </si>
  <si>
    <t>LPAR2000830</t>
  </si>
  <si>
    <t>ES_1041489_LPAR2000830_10312014154905_9451197</t>
  </si>
  <si>
    <t>LPAR3001430</t>
  </si>
  <si>
    <t>ES_1041489_LPAR3001430_11072014103203_3876962</t>
  </si>
  <si>
    <t>LPAR3801930</t>
  </si>
  <si>
    <t>ES_1041489_LPAR3801930_10312014154857_6280420</t>
  </si>
  <si>
    <t>ENV-LED-A19O-9.5-G4-30</t>
  </si>
  <si>
    <t>ES_1120868_ENV-LED-A19O-9.5-G4-30_10092014145032_4391312</t>
  </si>
  <si>
    <t>ENV-LED-A19O-9.5-G4-41</t>
  </si>
  <si>
    <t>ES_1120868_ENV-LED-A19O-9.5-G4-41_10092014145044_9057227</t>
  </si>
  <si>
    <t>ENV-LED-B11-5-G3-30</t>
  </si>
  <si>
    <t>ES_1120868_ENV-LED-B11-5-G3-30_06052014152542_2194473</t>
  </si>
  <si>
    <t>ENV-LED-BR30-12-G3-27</t>
  </si>
  <si>
    <t>ES_1120868_ENV-LED-BR30-12-G3-27_06132014154524_8764806</t>
  </si>
  <si>
    <t>ENV-LED-BR30-12-G3-30</t>
  </si>
  <si>
    <t>ES_1120868_ENV-LED-BR30-12-G3-30_06132014154535_8299840</t>
  </si>
  <si>
    <t>ENV-LED-MR16-Gu5.3-6-G3-30</t>
  </si>
  <si>
    <t>ES_1120868_ENV-LED-MR16-Gu5.3-6-G3-30_11212014164638_2474364</t>
  </si>
  <si>
    <t>ENV-LED-PAR30-14-G3-WL-27</t>
  </si>
  <si>
    <t>ES_1120868_ENV-LED-PAR30-14-G3-WL-27_06122014143423_1139733</t>
  </si>
  <si>
    <t>ENV-LED-PAR30-14-G3-WL-30</t>
  </si>
  <si>
    <t>ES_1120868_ENV-LED-PAR30-14-G3-WL-30_06122014143434_3936696</t>
  </si>
  <si>
    <t>ENV-LED-PAR38-16-G3-WL-27</t>
  </si>
  <si>
    <t>ES_1120868_ENV-LED-PAR38-16-G3-WL-27_06122014143445_1858871</t>
  </si>
  <si>
    <t>ENV-LED-PAR38-16-G3-WL-30</t>
  </si>
  <si>
    <t>ES_1120868_ENV-LED-PAR38-16-G3-WL-30_06122014143558_1535071</t>
  </si>
  <si>
    <t>Maxlite</t>
  </si>
  <si>
    <t>MaxLED</t>
  </si>
  <si>
    <t>10A19DLED27</t>
  </si>
  <si>
    <t>,HC10A19DLED27-RB,</t>
  </si>
  <si>
    <t>ES_1018391_10A19DLED27_07182014130903_8943902</t>
  </si>
  <si>
    <t>10A19DLED30</t>
  </si>
  <si>
    <t>ES_1018391_10A19DLED30_09292014145708_2628772</t>
  </si>
  <si>
    <t>10A19GUDLED27</t>
  </si>
  <si>
    <t>ES_1018391_10A19GUDLED27_07292014201208_4728227</t>
  </si>
  <si>
    <t>10A19GUDLED30</t>
  </si>
  <si>
    <t>ES_1018391_10A19GUDLED30_07182014131124_9084517</t>
  </si>
  <si>
    <t>11BR30DLED27</t>
  </si>
  <si>
    <t>,HC11BR30DLED27-RB,</t>
  </si>
  <si>
    <t>ES_1018391_11BR30DLED27_07172014140142_5702446</t>
  </si>
  <si>
    <t>11BR30DLED30</t>
  </si>
  <si>
    <t>ES_1018391_11BR30DLED30_07172014140205_5725095</t>
  </si>
  <si>
    <t>12A19DLED27</t>
  </si>
  <si>
    <t>,HC12A19DLED27-RB,</t>
  </si>
  <si>
    <t>ES_1018391_12A19DLED27_06242014173445_1285081</t>
  </si>
  <si>
    <t>12A19DLED30</t>
  </si>
  <si>
    <t>ES_1018391_12A19DLED30_09292014145843_2723411</t>
  </si>
  <si>
    <t>12A19DLED930</t>
  </si>
  <si>
    <t>12A19GUDLED930,12A19GUDLED930,</t>
  </si>
  <si>
    <t>ES_1018391_12A19DLED930_09292014145906_2746731</t>
  </si>
  <si>
    <t>12A19GUDLED27</t>
  </si>
  <si>
    <t>ES_1018391_12A19GUDLED27_06242014173525_1325492</t>
  </si>
  <si>
    <t>12A19GUDLED30</t>
  </si>
  <si>
    <t>ES_1018391_12A19GUDLED30_07182014131144_9104443</t>
  </si>
  <si>
    <t>12P30LNDLED27FL</t>
  </si>
  <si>
    <t>ES_1018391_12P30LNDLED27FL_08272014132212_5732370</t>
  </si>
  <si>
    <t>12P30LNDLED30FL</t>
  </si>
  <si>
    <t>ES_1018391_12P30LNDLED30FL_10212014174754_3674554</t>
  </si>
  <si>
    <t>14BR30DLED930</t>
  </si>
  <si>
    <t>ES_1018391_14BR30DLED930_10212014173437_2877234</t>
  </si>
  <si>
    <t>15P38DLED27FL</t>
  </si>
  <si>
    <t>ES_1018391_15P38DLED27FL_08272014132238_5758975</t>
  </si>
  <si>
    <t>15P38DLED27NF</t>
  </si>
  <si>
    <t>ES_1018391_15P38DLED27NF_10212014174845_3725858</t>
  </si>
  <si>
    <t>15P38DLED30FL</t>
  </si>
  <si>
    <t>ES_1018391_15P38DLED30FL_08272014132310_5790066</t>
  </si>
  <si>
    <t>15P38DLED30NF</t>
  </si>
  <si>
    <t>ES_1018391_15P38DLED30NF_10212014174914_3754937</t>
  </si>
  <si>
    <t>17A21DLED27</t>
  </si>
  <si>
    <t>,HC17A21DLED27-RB,</t>
  </si>
  <si>
    <t>ES_1018391_17A21DLED27_06242014173554_1354204</t>
  </si>
  <si>
    <t>17A21DLED30</t>
  </si>
  <si>
    <t>ES_1018391_17A21DLED30_11032014202823_6503697</t>
  </si>
  <si>
    <t>17A21GUDLED27</t>
  </si>
  <si>
    <t>ES_1018391_17A21GUDLED27_06242014173618_1378344</t>
  </si>
  <si>
    <t>17A21GUDLED30</t>
  </si>
  <si>
    <t>ES_1018391_17A21GUDLED30_07182014131209_9129226</t>
  </si>
  <si>
    <t>17BR40DLED27</t>
  </si>
  <si>
    <t>ES_1018391_17BR40DLED27_07172014140306_5786984</t>
  </si>
  <si>
    <t>17BR40DLED30</t>
  </si>
  <si>
    <t>ES_1018391_17BR40DLED30_07172014140326_5806385</t>
  </si>
  <si>
    <t>5B11DLED27</t>
  </si>
  <si>
    <t>,HC5B11DLED27-RB3,</t>
  </si>
  <si>
    <t>ES_1018391_5B11DLED27_09292014145232_2352484</t>
  </si>
  <si>
    <t>6G25DLED27</t>
  </si>
  <si>
    <t>,HC6G25DLED27-RB3,</t>
  </si>
  <si>
    <t>ES_1018391_6G25DLED27_09292014145524_2524866</t>
  </si>
  <si>
    <t>7A19DLED27</t>
  </si>
  <si>
    <t>,HC7A19DLED27-RB, HC7A19DLED27TR,</t>
  </si>
  <si>
    <t>ES_1018391_7A19DLED27_07182014125746_8266232</t>
  </si>
  <si>
    <t>7A19DLED30</t>
  </si>
  <si>
    <t>ES_1018391_7A19DLED30_07182014130717_8837825</t>
  </si>
  <si>
    <t>7A19GUDLED27</t>
  </si>
  <si>
    <t>ES_1018391_7A19GUDLED27_07292014200412_4252389</t>
  </si>
  <si>
    <t>7A19GUDLED30</t>
  </si>
  <si>
    <t>ES_1018391_7A19GUDLED30_07182014151152_6312242</t>
  </si>
  <si>
    <t>7BR20DLED27</t>
  </si>
  <si>
    <t>ES_1018391_7BR20DLED27_07172014140250_5770127</t>
  </si>
  <si>
    <t>7BR20DLED30</t>
  </si>
  <si>
    <t>ES_1018391_7BR20DLED30_10212014173411_2851905</t>
  </si>
  <si>
    <t>7P20DLED27FL</t>
  </si>
  <si>
    <t>ES_1018391_7P20DLED27FL_08272014132106_5666468</t>
  </si>
  <si>
    <t>7P20DLED27NF</t>
  </si>
  <si>
    <t>ES_1018391_7P20DLED27NF_08272014132034_5635002</t>
  </si>
  <si>
    <t>7P20DLED30FL</t>
  </si>
  <si>
    <t>ES_1018391_7P20DLED30FL_10212014173505_2905235</t>
  </si>
  <si>
    <t>7P20DLED30NF</t>
  </si>
  <si>
    <t>ES_1018391_7P20DLED30NF_08272014132139_5699317</t>
  </si>
  <si>
    <t>HC8BR30DLED27-RB4</t>
  </si>
  <si>
    <t>ES_1018391_HC8BR30DLED27-RB4_07172014140229_5749919</t>
  </si>
  <si>
    <t>ES_1018391_HCG08DLED30-136_10102014040730_1023693</t>
  </si>
  <si>
    <t>SKBO10DLED30-E</t>
  </si>
  <si>
    <t>,HCBO10DLED30E-RB3,</t>
  </si>
  <si>
    <t>ES_1018391_SKBO10DLED30-E_10242014170809_0489543</t>
  </si>
  <si>
    <t>OSRAM SYLVANIA</t>
  </si>
  <si>
    <t>LED16PAR38/DIM/850/FL40/G3</t>
  </si>
  <si>
    <t>ES_1018393_78446_10152014173314_7344171</t>
  </si>
  <si>
    <t>LED16PAR38/DIM/850/NFL25/G3</t>
  </si>
  <si>
    <t>ES_1018393_78448_10152014175555_698969</t>
  </si>
  <si>
    <t>LED17PAR30LN/DIM/830/WSP15</t>
  </si>
  <si>
    <t>ES_1018393_78783_08292014113507_379297</t>
  </si>
  <si>
    <t>LED20PAR38/DIM/930/FL40/P2</t>
  </si>
  <si>
    <t>ES_1018393_72519_08262014142701_7502405</t>
  </si>
  <si>
    <t>LED5R20/DIM/827</t>
  </si>
  <si>
    <t>LED5R20/DIM/827/RP,78695,; LED5R20/DIM/827/RP,78696,</t>
  </si>
  <si>
    <t>ES_1018393_78694_09162014181659_7976190</t>
  </si>
  <si>
    <t>LED7A19/DIM/0/SE/830</t>
  </si>
  <si>
    <t>ES_1018393_LED7A19/DIM/0/SE/830_11122014151639_4254419</t>
  </si>
  <si>
    <t>LED7A19/DIM/O/827/G3/RP</t>
  </si>
  <si>
    <t>LED7A19/DIM/O/827/G3,79099,</t>
  </si>
  <si>
    <t>ES_1018393_79100_10072014110539_5578119</t>
  </si>
  <si>
    <t>LED7A19/DIM/O/850/G3/RP</t>
  </si>
  <si>
    <t>ES_1018393_79102_10072014105818_555383</t>
  </si>
  <si>
    <t>LED7G25/DIM/F/827/RP</t>
  </si>
  <si>
    <t>LED7G25/DIM/F/827,78419,; LED7G25/DIM/F/830,78418,; LED7G25/DIM/F/850/RP,72556,</t>
  </si>
  <si>
    <t>ES_1018393_72562_10072014151840_880853</t>
  </si>
  <si>
    <t>LED7PAR20/DIM/830/FL30/RP</t>
  </si>
  <si>
    <t>LED7PAR20/DIM/830/FL30,78785,</t>
  </si>
  <si>
    <t>ES_1018393_79094_09232014182013_7807428</t>
  </si>
  <si>
    <t>LED7PAR20/DIM/850/FL36</t>
  </si>
  <si>
    <t>ES_1018393_72527_11062014154845_1256982</t>
  </si>
  <si>
    <t>LED7R20/DIM/HO/827/G3</t>
  </si>
  <si>
    <t>LED7R20/DIM/HO/827/G3/RP,78486,; LED7R20/DIM/HO/827/G3/RP,79120,</t>
  </si>
  <si>
    <t>ES_1018393_78485_09222014144954_2814294</t>
  </si>
  <si>
    <t>LED8A19/DIM/O/827/G2</t>
  </si>
  <si>
    <t>,72635,</t>
  </si>
  <si>
    <t>ES_1018393_LED8A19/DIM/O/827/G2_04162014072859_3339866</t>
  </si>
  <si>
    <t>LED8A19/DIM/O/827/RP</t>
  </si>
  <si>
    <t>,72563,</t>
  </si>
  <si>
    <t>ES_1018393_LED8A19/DIM/O/827/RP_04162014071839_2719426</t>
  </si>
  <si>
    <t>,78408,</t>
  </si>
  <si>
    <t>ES_1018393_LED8A19/DIM/O/827/RP_04162014073011_3411002</t>
  </si>
  <si>
    <t>LED9BR30/DIM/HO/850/G3</t>
  </si>
  <si>
    <t>LED9BR30/DIM/HO/850/G3/RP,78488,; LED9BR30/DIM/HO/850/G3/RP,78703,</t>
  </si>
  <si>
    <t>ES_1018393_78487_09262014153918_2313501</t>
  </si>
  <si>
    <t>OSRAM 6W LED A19 2700K</t>
  </si>
  <si>
    <t>,51084,</t>
  </si>
  <si>
    <t>ES_1018393_OSRAM 6W LED A19 2700K_04172014031220_1023598</t>
  </si>
  <si>
    <t>OSRAM 6W LED A19 5000K</t>
  </si>
  <si>
    <t>,51086,</t>
  </si>
  <si>
    <t>ES_1018393_OSRAM 6W LED A19 5000K_04172014033440_1023598</t>
  </si>
  <si>
    <t>OSRAM 8.5W LED A19 2700K</t>
  </si>
  <si>
    <t>,51085,</t>
  </si>
  <si>
    <t>ES_1018393_OSRAM 8.5W LED A19 2700K_04172014035440_1023598</t>
  </si>
  <si>
    <t>OSRAM 8.5W LED A19 5000K</t>
  </si>
  <si>
    <t>,51087,</t>
  </si>
  <si>
    <t>ES_1018393_OSRAM 6W LED A19 5000K_04252014014110_1023601</t>
  </si>
  <si>
    <t>SKU 72519  - LED20PAR38/DIM/930/FL40/P2</t>
  </si>
  <si>
    <t>ES_1018393_SKU 72519  - LED20PAR38/DIM/930/FL40/P2_08182014074324_8559533</t>
  </si>
  <si>
    <t>SYLVANIA and OSRAM</t>
  </si>
  <si>
    <t>LED17PAR38/PRO/827/FL40/P3</t>
  </si>
  <si>
    <t>LED17PAR38/PRO/827/NFL25/P3,78456,; LED17PAR38/PRO/827/WSP15/P3,78455,; LED17PAR38/PRO/830/FL40/P3,78453,; LED17PAR38/PRO/830/NFL25/P3,78452,; LED17PAR38/PRO/830/WSP15/P3,78451,; LED17PAR38/PRO/835/FL40/P3,78479,; LED17PAR38/PRO/835/NFL25/P3,78478,; LED17PAR38/PRO/835/WSP15/P3,78477,; LED17PAR38/PRO/840/FL40/P3,78461,; LED17PAR38/PRO/840/NFL25/P3,78460,; LED17PAR38/PRO/840/WSP15/P3,78459,</t>
  </si>
  <si>
    <t>ES_1018393_78457_09162014114123_4714929</t>
  </si>
  <si>
    <t>LED7B13C/BLUNT/DIM/827</t>
  </si>
  <si>
    <t>LED7B13/BENT/DIM/827/RP,72561,; LED7B13/BLUNT/DIM/827,72895,; LED7B13/BLUNT/DIM/827/G2/RP,79626,; LED7B13C/BENT/DIM/827/RP,72560,; LED7B13C/BLUNT/DIM/827/G2/RP,79627,</t>
  </si>
  <si>
    <t>ES_1018393_72894_09152014172335_5240442</t>
  </si>
  <si>
    <t>LED8PAR16/DIM/930/FL36/P</t>
  </si>
  <si>
    <t>LED8PAR16/DIM/930/FL36/P,72536,</t>
  </si>
  <si>
    <t>ES_1018393_72546_08252014093533_1225702</t>
  </si>
  <si>
    <t>LED8R20/DIM/SE/830/RP</t>
  </si>
  <si>
    <t>LED8R20/DIM/SE/830,72890,</t>
  </si>
  <si>
    <t>ES_1018393_78390_08272014090414_3505975</t>
  </si>
  <si>
    <t>Sylvania, Osram</t>
  </si>
  <si>
    <t>LED10PAR30/PRO/827/NFL25/P3</t>
  </si>
  <si>
    <t>LED10PAR30/PRO/827/FL40/P3,79006,; LED10PAR30/PRO/830/FL40/P3,78999,; LED10PAR30/PRO/830/NFL25/P3,79022,; LED10PAR30/PRO/835/FL40/P3,79032,; LED10PAR30/PRO/835/NFL25/P3,79031,; LED10PAR30/PRO/840/FL40/P3,79010,; LED10PAR30/PRO/840/NFL25/P3,79009,</t>
  </si>
  <si>
    <t>ES_1018393_79005_10012014142136_9148828</t>
  </si>
  <si>
    <t>LED10PAR30/PRO/927/NFL25/P3</t>
  </si>
  <si>
    <t>LED10PAR30/PRO/927/FL40/P3,79051,; LED10PAR30/PRO/930/FL40/P3,79047,; LED10PAR30/PRO/930/NFL25/P3,79046,; LED10PAR30/PRO/935/FL40/P3,79059,; LED10PAR30/PRO/935/NFL25/P3,79058,; LED10PAR30/PRO/940/FL40/P3,79055,; LED10PAR30/PRO/940/NFL25/P3,79054,</t>
  </si>
  <si>
    <t>ES_1018393_79050_09152014164136_9240533</t>
  </si>
  <si>
    <t>LED13PAR30LN/PRO/827/FL40/P3</t>
  </si>
  <si>
    <t>LED13PAR30LN/PRO/827/NFL25/P3,78715,; LED13PAR30LN/PRO/827/WSP15/P3,78714,; LED13PAR30LN/PRO/830/FL40/P3,79110,; LED13PAR30LN/PRO/830/NFL25/P3,79109,; LED13PAR30LN/PRO/830/WSP15/P3,79108,; LED13PAR30LN/PRO/835/FL40/P3,78699,; LED13PAR30LN/PRO/835/NFL25/P3,78698,; LED13PAR30LN/PRO/835/WSP15/P3,78697,; LED13PAR30LN/PRO/840/FL40/P3,78710,; LED13PAR30LN/PRO/840/NFL25/P3,78709,; LED13PAR30LN/PRO/840/WSP15/P3,78708,</t>
  </si>
  <si>
    <t>ES_1018393_78716_09242014160747_2434808</t>
  </si>
  <si>
    <t>LED17PAR38/PRO/927/FL40/P3</t>
  </si>
  <si>
    <t>LED17PAR38/PRO/927/NFL25/P3,78468,; LED17PAR38/PRO/927/WSP15/P3,78467,; LED17PAR38/PRO/930/FL40/P3,78465,; LED17PAR38/PRO/930/NFL25/P3,78464,; LED17PAR38/PRO/930/WSP15/P3,78463,; LED17PAR38/PRO/935/FL40/P3,78483,; LED17PAR38/PRO/935/NFL25/P3,78482,; LED17PAR38/PRO/935/WSP15/P3,78481,; LED17PAR38/PRO/940/FL40/P3,78473,; LED17PAR38/PRO/940/NFL25/P3,78472,; LED17PAR38/PRO/940/WSP15/P3,78471,</t>
  </si>
  <si>
    <t>ES_1018393_78469_09242014124527_8253595</t>
  </si>
  <si>
    <t>LED7PAR20/PRO/827/NFL25/P3</t>
  </si>
  <si>
    <t>LED7PAR20/PRO/827/FL40/P3,79025,; LED7PAR20/PRO/830/FL40/P3,79021,; LED7PAR20/PRO/830/NFL25/P3,79020,; LED7PAR20/PRO/835/FL40/P3,79035,; LED7PAR20/PRO/835/NFL25/P3,79034,; LED7PAR20/PRO/840/FL40/P3,79028,; LED7PAR20/PRO/840/NFL25/P3,79027,</t>
  </si>
  <si>
    <t>ES_1018393_79024_09222014135347_5274774</t>
  </si>
  <si>
    <t>LED7PAR20/PRO/927/NFL25/P3</t>
  </si>
  <si>
    <t>LED7PAR20/PRO/927/FL40/P3,78998,; LED7PAR20/PRO/930/FL40/P3,79068,; LED7PAR20/PRO/930/NFL25/P3,79067,; LED7PAR20/PRO/935/FL40/P3,79065,; LED7PAR20/PRO/935/NFL25/P3,79064,; LED7PAR20/PRO/940/FL40/P3,79062,; LED7PAR20/PRO/940/NFL25/P3,79061,</t>
  </si>
  <si>
    <t>ES_1018393_78997_09302014175606_8702813</t>
  </si>
  <si>
    <t>LED8PAR20/DIM/827/FL40/G3</t>
  </si>
  <si>
    <t>LED8PAR20/DIM/830/FL40/G3,78990,; LED8PAR20/DIM/830/FL40/G3/RP,78991,; LED8PAR20/DIM/830/FL40/G3/RP,79123,; LED8PAR20/DIM/850/FL40/G3,78873,; LED8PAR20/DIM/850/FL40/G3/RP,7887,; LED8PAR20/DIM/850/FL40/G3/RP,79074,</t>
  </si>
  <si>
    <t>ES_1018393_78994_11172014101306_5488397</t>
  </si>
  <si>
    <t>LED8PAR20/DIM/827/NFL25/G3</t>
  </si>
  <si>
    <t>LED8PAR20/DIM/830/NFL25/G3,78988,; LED8PAR20/DIM/850/NFL25/G3,78871,</t>
  </si>
  <si>
    <t>ES_1018393_78992_11172014102159_6514245</t>
  </si>
  <si>
    <t>Overdrive Electronics PVT. LTD.</t>
  </si>
  <si>
    <t>Overdrive</t>
  </si>
  <si>
    <t>L10HR30DIM 10W 2700K</t>
  </si>
  <si>
    <t>ES_1116355_570_06202014104731_1023628</t>
  </si>
  <si>
    <t>L11PAR30DIM 11W 3000K 40°</t>
  </si>
  <si>
    <t>ES_1116355_553_09022014040220_1023662</t>
  </si>
  <si>
    <t>L11PAR30LNDIM 11W 3000K 40?</t>
  </si>
  <si>
    <t>ES_1116355_554_04242014043220_1023600</t>
  </si>
  <si>
    <t>L12HA19DIM/27K</t>
  </si>
  <si>
    <t>ES_1116355_571_03182014034220_1023590</t>
  </si>
  <si>
    <t>L13HA19DIM 13W 2700K</t>
  </si>
  <si>
    <t>ES_1116355_584_11112014040110_1023712</t>
  </si>
  <si>
    <t>L13R40DIM 13W 3000K</t>
  </si>
  <si>
    <t>ES_1116355_528_06232014013110_1023630</t>
  </si>
  <si>
    <t>L15HR30DIM/27K</t>
  </si>
  <si>
    <t>ES_1116355_572_03142014033730_1023590</t>
  </si>
  <si>
    <t>LED11A19/DIM/O/850/G3/RP</t>
  </si>
  <si>
    <t>ES_1018393_79159_11052014153831_7685510</t>
  </si>
  <si>
    <t>LED13PAR30LN/DIM/827/NFL25/G3</t>
  </si>
  <si>
    <t>LED13PAR30LN/DIM/827/FL40/G3,78814,</t>
  </si>
  <si>
    <t>ES_1018393_78791_11172014085514_5766870</t>
  </si>
  <si>
    <t>LED13PAR30LN/DIM/830/NFL25/G3</t>
  </si>
  <si>
    <t>LED13PAR30LN/DIM/830/FL40/G3,78789,; LED13PAR30LN/DIM/830/FL40/G3/RP,78790,; LED13PAR30LN/DIM/830/FL40/G3/RP,79081,; LED13PAR30LN/DIM/830/NFL25/G3/RP,78788,</t>
  </si>
  <si>
    <t>ES_1018393_78787_11172014104044_9761468</t>
  </si>
  <si>
    <t>LED13PAR30LN/DIM/850/NFL25/G3</t>
  </si>
  <si>
    <t>LED13PAR30LN/DIM/850/FL40/G3,78877,; LED13PAR30LN/DIM/850/FL40/G3,78878,; LED13PAR30LN/DIM/850/FL40/G3/RP,79080,</t>
  </si>
  <si>
    <t>ES_1018393_78864_11172014110553_3958093</t>
  </si>
  <si>
    <t>LED13PAR30LN/PRO/927/FL40/P3</t>
  </si>
  <si>
    <t>LED13PAR30LN/PRO/927/NFL25/P3,79017,; LED13PAR30LN/PRO/927/WSP15/P3,79016,; LED13PAR30LN/PRO/930/FL40/P3,79014,; LED13PAR30LN/PRO/930/NFL25/P3,79013,; LED13PAR30LN/PRO/930/WSP15/P3,79012,; LED13PAR30LN/PRO/935/FL40/P3,79043,; LED13PAR30LN/PRO/935/NFL25/P3,79042,; LED13PAR30LN/PRO/935/WSP15/P3,79041,; LED13PAR30LN/PRO/940/FL40/P3,79039,; LED13PAR30LN/PRO/940/NFL25/P3,79038,; LED13PAR30LN/PRO/940/WSP15/P3,79037,</t>
  </si>
  <si>
    <t>ES_1018393_79018_09152014173615_5584070</t>
  </si>
  <si>
    <t>NL-KP2-B11-4.9W30K</t>
  </si>
  <si>
    <t>ES_1121889_NL-KP2-B11-4.9W30K_06052014152302_4920194</t>
  </si>
  <si>
    <t>NL-KP2-PAR38-19W30K25D</t>
  </si>
  <si>
    <t>ES_1121889_NL-KP2-PAR38-19W30K25D_06052014153103_5084304</t>
  </si>
  <si>
    <t>NL-KP2-PAR38-19W30K40D</t>
  </si>
  <si>
    <t>ES_1121889_NL-KP2-PAR38-19W30K40D_06052014153103_8802069</t>
  </si>
  <si>
    <t>MR16 7W LED</t>
  </si>
  <si>
    <t>NL-RD2-MR16-7W27K40D</t>
  </si>
  <si>
    <t>MR16 7W LED,NL-RD2-MR16-7W27K25D,Beam Angle: 25D</t>
  </si>
  <si>
    <t>ES_1121889_NL-RD2-MR16-7W27K40D_07312014162120_5265501</t>
  </si>
  <si>
    <t>NL-RD2-MR16-7W30K40D</t>
  </si>
  <si>
    <t>MR16 7W LED,NL-RD2-MR16-7W30K25D,Beam Angle: 25D</t>
  </si>
  <si>
    <t>ES_1121889_NL-RD2-MR16-7W30K40D_07312014161039_3240808</t>
  </si>
  <si>
    <t>NL-HZ2-A21-17W27K</t>
  </si>
  <si>
    <t>ES_1121889_NL-HZ2-A21-17W27K_06262014100731_1023631</t>
  </si>
  <si>
    <t>NL-HZ2-PAR30-12W27K40D</t>
  </si>
  <si>
    <t>ES_1121889_NL-HZ2-PAR30-12W27K40D_06262014101441_1023633</t>
  </si>
  <si>
    <t>OptoLight</t>
  </si>
  <si>
    <t>OP-A19DG-12W</t>
  </si>
  <si>
    <t>ES_1042267_OP-A19DG-12W_07182014111621_1023637</t>
  </si>
  <si>
    <t>OP-A19L3-11W3K</t>
  </si>
  <si>
    <t>ES_1042267_OP-A19L3-11W3K_12082014091950_1023720</t>
  </si>
  <si>
    <t>OP-BR30D-10W-27</t>
  </si>
  <si>
    <t>ES_1042267_OP-BR30D-10W-27_04212014031950_1023598</t>
  </si>
  <si>
    <t>OP-BR30DG-14W</t>
  </si>
  <si>
    <t>ES_1042267_OP-BR30DG-14W_07142014110551_1023634</t>
  </si>
  <si>
    <t>OP-BR40D-13W-27</t>
  </si>
  <si>
    <t>ES_1042267_OP-BR40D-13W-27_04212014032220_1023598</t>
  </si>
  <si>
    <t>OP-BR40DG-16W</t>
  </si>
  <si>
    <t>ES_1042267_OP-BR40DG-16W_07212014025220_1023638</t>
  </si>
  <si>
    <t>OP- PAR38D-15W-30-40</t>
  </si>
  <si>
    <t>ES_1042267_OP- PAR38D-15W-30-40_10082014021000_1023690</t>
  </si>
  <si>
    <t>OP-PAR38DWP-17W-30-40</t>
  </si>
  <si>
    <t>ES_1042267_OP-PAR38DWP-17W-30-40_10232014111331_1023702</t>
  </si>
  <si>
    <t>OSRAM or SYLVANIA</t>
  </si>
  <si>
    <t>LED12A19/DIM/O/827/G2</t>
  </si>
  <si>
    <t>LED12A19/DIM/O/827/G2,78984,; LED12A19/DIM/O/827/G2/RP,72564,; LED12A19/DIM/O/827/G2/RP,78411,</t>
  </si>
  <si>
    <t>ES_1018393_72637_07162014180450_5884363</t>
  </si>
  <si>
    <t>LED7PAR16/DIM/830/FL36</t>
  </si>
  <si>
    <t>LED7PAR16/DIM/830/FL36/RP,72575,</t>
  </si>
  <si>
    <t>ES_1018393_78965_09242014104638_8419610</t>
  </si>
  <si>
    <t>LED10A19/DIM/0/SE/830</t>
  </si>
  <si>
    <t>ES_1018393_LED10A19/DIM/0/SE/830_11122014151123_2483331</t>
  </si>
  <si>
    <t>LED10PAR30LN/DIM/830/FL30</t>
  </si>
  <si>
    <t>LED10PAR30LN/DIM/830/FL30,78786,; LED10PAR30LN/DIM/830/FL30/RP,79095,</t>
  </si>
  <si>
    <t>ES_1018393_78784_09252014080130_7726098</t>
  </si>
  <si>
    <t>LED11A19/DIM/O/827/G3/RP</t>
  </si>
  <si>
    <t>LED11A19/DIM/O/827/G3,79103,</t>
  </si>
  <si>
    <t>Damp Location Rated,Enclosed Fixtures,Other</t>
  </si>
  <si>
    <t>ES_1018393_79104_10212014173442_9346582</t>
  </si>
  <si>
    <t>LED11BR30/DIM/HO/827/G3/RP</t>
  </si>
  <si>
    <t>LED11BR30/DIM/HO/827/G3,78413,LED11BR30/DIM/HO/827/G3; LED11BR30/DIM/HO/827/G3/DIS,78021,LED11BR30/DIM/HO/827/G3/DIS; LED11BR30/DIM/HO/827/G3/RP,78415,LED11BR30/DIM/HO/827/G3/RP; LED11BR30/DIM/HO/827/G3/RP,79121,LED11BR30/DIM/HO/827/G3/RP</t>
  </si>
  <si>
    <t>ES_1018393_78415_09222014110455_5826990</t>
  </si>
  <si>
    <t>LED11PAR38/DIM/830/FL30</t>
  </si>
  <si>
    <t>LED11PAR38/DIM/830/FL30/RP,79096,</t>
  </si>
  <si>
    <t>ES_1018393_78412_09222014133423_230371</t>
  </si>
  <si>
    <t>,72637,</t>
  </si>
  <si>
    <t>ES_1018393_LED12A19/DIM/O/827/G2_04162014073043_3443630</t>
  </si>
  <si>
    <t>LED12A19/DIM/O/827/RP</t>
  </si>
  <si>
    <t>,72564,</t>
  </si>
  <si>
    <t>ES_1018393_LED12A19/DIM/O/827/RP_04162014072508_3108877</t>
  </si>
  <si>
    <t>LED12BR30/DIM/SE/830/RP</t>
  </si>
  <si>
    <t>LED12BR30/DIM/SE/830,72888,; LED12BR30/DIM/SE/830/RP,78388,May also brand as Osram</t>
  </si>
  <si>
    <t>ES_1018393_78388_09152014150822_9205744</t>
  </si>
  <si>
    <t>LED12BR40/DIM/SE/830/RP</t>
  </si>
  <si>
    <t>LED12BR40/DIM/SE/830/RP,72889,</t>
  </si>
  <si>
    <t>ES_1018393_78389_09112014165512_1093561</t>
  </si>
  <si>
    <t>LED13PAR30LN/DIM/850/FL40</t>
  </si>
  <si>
    <t>ES_1018393_72526_10212014135915_8068963</t>
  </si>
  <si>
    <t>LED15BR40/DIM/HO/827/G3</t>
  </si>
  <si>
    <t>LED15BR40/DIM/HO/827/G3/RP,78484,; LED15BR40/DIM/HO/827/G3/RP,79122,</t>
  </si>
  <si>
    <t>ES_1018393_78416_09172014143356_6424829</t>
  </si>
  <si>
    <t>LED16PAR30LN/DIM/930/FL40/P2</t>
  </si>
  <si>
    <t>LED16PAR30LN/DIM/930/FL40/P2,72549,</t>
  </si>
  <si>
    <t>ES_1018393_72533_10082014183434_7318231</t>
  </si>
  <si>
    <t>LED16PAR38/DIM/827/FL40/G3</t>
  </si>
  <si>
    <t>ES_1018393_78444_10152014112938_4649011</t>
  </si>
  <si>
    <t>LED16PAR38/DIM/827/NFL25/G3</t>
  </si>
  <si>
    <t>ES_1018393_78442_10152014163047_8255426</t>
  </si>
  <si>
    <t>LED16PAR38/DIM/830/FL40/G3</t>
  </si>
  <si>
    <t>ES_1018393_78440_10082014152222_1865350</t>
  </si>
  <si>
    <t>LED16PAR38/DIM/830/NFL25/G3</t>
  </si>
  <si>
    <t>ES_1018393_78474_10152014170219_8819543</t>
  </si>
  <si>
    <t>L16HR40DIM/27K</t>
  </si>
  <si>
    <t>ES_1116355_573_03172014033440_1023591</t>
  </si>
  <si>
    <t>L17PAR38DIM 17W 3000K 40?</t>
  </si>
  <si>
    <t>ES_1116355_556_04242014042840_1023600</t>
  </si>
  <si>
    <t>L18R40DIM 18W 3000K</t>
  </si>
  <si>
    <t>ES_1116355_526_06232014013620_1023630</t>
  </si>
  <si>
    <t>L5CDDIM 5W 2700K</t>
  </si>
  <si>
    <t>ES_1116355_547_06232014012330_1023629</t>
  </si>
  <si>
    <t>L7MR16DIM 7W 3000K 40?</t>
  </si>
  <si>
    <t>ES_1116355_595_09242014033000_1023677</t>
  </si>
  <si>
    <t>L7PAR20DIM 7W 3000K 40?</t>
  </si>
  <si>
    <t>ES_1116355_552_04242014043620_1023601</t>
  </si>
  <si>
    <t>L8R20DIM 8W 3000K</t>
  </si>
  <si>
    <t>ES_1116355_525_06232014014220_1023630</t>
  </si>
  <si>
    <t>L9R30DIM 9W 2700K</t>
  </si>
  <si>
    <t>ES_1116355_544_10072014034440_1023686</t>
  </si>
  <si>
    <t>L10AOMDIM/27K</t>
  </si>
  <si>
    <t>ES_1116355_L10AOMDIM/27K_09182014084722_2056458</t>
  </si>
  <si>
    <t>Paclights, LLC</t>
  </si>
  <si>
    <t>PacLights</t>
  </si>
  <si>
    <t>BO100NW</t>
  </si>
  <si>
    <t>ES_1128242_BO100NW_10152014043550_1023696</t>
  </si>
  <si>
    <t>BO100WW</t>
  </si>
  <si>
    <t>ES_1128242_BO100WW_10152014044000_1023696</t>
  </si>
  <si>
    <t>Parmida LLC</t>
  </si>
  <si>
    <t>Envision</t>
  </si>
  <si>
    <t>LED-ES-E12-5W-W</t>
  </si>
  <si>
    <t>ES_1126277_LED-ES-E12-5W-W_10172014095620_1023697</t>
  </si>
  <si>
    <t>LED-ES-MR16-6.5W-W</t>
  </si>
  <si>
    <t>ES_1126277_LED-ES-MR16-6.5W-W_10172014100001_1023696</t>
  </si>
  <si>
    <t>LED-ES-P38-15W-W</t>
  </si>
  <si>
    <t>ES_1126277_LED-ES-P38-15W-W_10162014024440_1023695</t>
  </si>
  <si>
    <t>Philips Lighting Company</t>
  </si>
  <si>
    <t>AmbientLED</t>
  </si>
  <si>
    <t>10.5A19/SLIM/2700 DIM 120V</t>
  </si>
  <si>
    <t>10.5A19/SLIM/2700 DIM 120V (433227)</t>
  </si>
  <si>
    <t>ES_1116599_9290002707_03252014185312_9922112</t>
  </si>
  <si>
    <t>10.5A19/SLIM/5000 DIM 120V</t>
  </si>
  <si>
    <t>10.5A19/SLIM/5000 DIM 120V (433235)</t>
  </si>
  <si>
    <t>ES_1116599_9290002709_03252014185717_3654345</t>
  </si>
  <si>
    <t>7MRX16/F25 2700 DIM AF</t>
  </si>
  <si>
    <t>9290002373A</t>
  </si>
  <si>
    <t>7MRX16/F25 2700 DIM AF,9290002373A,7MRX16/F25 2700 DIM AF (432591)</t>
  </si>
  <si>
    <t>ES_1116599_9290002373A_10152014151409_8883020</t>
  </si>
  <si>
    <t>7MRX16/F25 2700 DIM AF HO</t>
  </si>
  <si>
    <t>7MRX16/F25 2700 DIM AF HO,9290002630,7MRX16/F25 2700 DIM AF HO (433623)</t>
  </si>
  <si>
    <t>ES_1116599_9290002630_10172014170553_6047632</t>
  </si>
  <si>
    <t>7MRX16/F25 3000 DIM AF</t>
  </si>
  <si>
    <t>9290002374A</t>
  </si>
  <si>
    <t>7MRX16/F25 3000 DIM AF,9290002374A,7MRX16/F25 3000 DIM AF (432609)</t>
  </si>
  <si>
    <t>ES_1116599_9290002374A_10152014151955_8551904</t>
  </si>
  <si>
    <t>7MRX16/F25 3000 DIM AF HO</t>
  </si>
  <si>
    <t>7MRX16/F25 3000 DIM AF HO,9290002631,7MRX16/F25 3000 DIM AF HO (433631)</t>
  </si>
  <si>
    <t>ES_1116599_9290002631_10172014165137_1523248</t>
  </si>
  <si>
    <t>7MRX16/F25 4000 DIM AF</t>
  </si>
  <si>
    <t>9290002375A</t>
  </si>
  <si>
    <t>7MRX16/F25 4000 DIM AF,9290002375A,7MRX16/F25 4000 DIM AF (432617)</t>
  </si>
  <si>
    <t>ES_1116599_9290002375A_10152014152411_659753</t>
  </si>
  <si>
    <t>Philips LED</t>
  </si>
  <si>
    <t>10.5A19/SLIM/2700 DIM</t>
  </si>
  <si>
    <t>10.5A19/SLIM/2700 DIM (433276)</t>
  </si>
  <si>
    <t>ES_1116599_9290002707_03252014171901_4589169</t>
  </si>
  <si>
    <t>10.5A19/SLIM/2700 DIM 120V 6PK</t>
  </si>
  <si>
    <t>10.5A19/SLIM/2700 DIM 120V 6PK (454140)</t>
  </si>
  <si>
    <t>ES_1116599_9290002707_08112014181721_4211486</t>
  </si>
  <si>
    <t>10.5A19/SLIM/2700 DIM DP 120V 3PK</t>
  </si>
  <si>
    <t>10.5A19/SLIM/2700 DIM DP 120V 3PK (453555)</t>
  </si>
  <si>
    <t>ES_1116599_9290002707_08112014182020_7484235</t>
  </si>
  <si>
    <t>10.5A19/SLIM/2700 DIM FFP 120V 2PK</t>
  </si>
  <si>
    <t>10.5A19/SLIM/2700 DIM FFP 120V 2PK (453522)</t>
  </si>
  <si>
    <t>ES_1116599_9290002707_07232014112143_6286139</t>
  </si>
  <si>
    <t>10.5A19/SLIM/5000 DIM DP 120V 3PK</t>
  </si>
  <si>
    <t>10.5A19/SLIM/5000 DIM DP 120V 3PK (453563)</t>
  </si>
  <si>
    <t>ES_1116599_9290002709_08112014181556_7659570</t>
  </si>
  <si>
    <t>12PAR30L/F25 2700 DIM AF SO</t>
  </si>
  <si>
    <t>12PAR30L/F25 2700 DIM AF SO (430124)</t>
  </si>
  <si>
    <t>ES_1116599_9290002513_09292014143459_0148202</t>
  </si>
  <si>
    <t>12PAR30L/F25 3000 DIM AF SO</t>
  </si>
  <si>
    <t>12PAR30L/F25 3000 DIM AF SO (430132)</t>
  </si>
  <si>
    <t>ES_1116599_9290002514_09292014140936_2465404</t>
  </si>
  <si>
    <t>12PAR30L/F25 4000 DIM AF SO</t>
  </si>
  <si>
    <t>12PAR30L/F25 4000 DIM AF SO (430140)</t>
  </si>
  <si>
    <t>ES_1116599_9290002515_09302014143135_9593419</t>
  </si>
  <si>
    <t>12PAR30L/F35 2700 DIM AF SO</t>
  </si>
  <si>
    <t>12PAR30L/F35 2700 DIM AF SO (430157)</t>
  </si>
  <si>
    <t>ES_1116599_9290002516_09292014143923_7821634</t>
  </si>
  <si>
    <t>12PAR30L/F35 3000 DIM AF SO</t>
  </si>
  <si>
    <t>12PAR30L/F35 3000 DIM AF SO (430165)</t>
  </si>
  <si>
    <t>ES_1116599_9290002517_09292014141942_5724179</t>
  </si>
  <si>
    <t>12PAR30L/F35 4000 DIM AF SO</t>
  </si>
  <si>
    <t>12PAR30L/F35 4000 DIM AF SO (430173)</t>
  </si>
  <si>
    <t>ES_1116599_9290002518_09302014144225_2846852</t>
  </si>
  <si>
    <t>17PAR38/F35 2700 DIM AF SO</t>
  </si>
  <si>
    <t>17PAR38/F35 2700 DIM AF SO,9290011137,17PAR38/F35 2700 DIM AF SO (435412)</t>
  </si>
  <si>
    <t>ES_1116599_9290011137_10292014152625_6386682</t>
  </si>
  <si>
    <t>17PAR38/F35 3000 DIM AF SO</t>
  </si>
  <si>
    <t>17PAR38/F35 3000 DIM AF SO,9290011138,17PAR38/F35 3000 DIM AF SO (435420)</t>
  </si>
  <si>
    <t>ES_1116599_9290011138_10292014153052_4286767</t>
  </si>
  <si>
    <t>17PAR38/S15 2700 DIM AF SO</t>
  </si>
  <si>
    <t>17PAR38/S15 2700 DIM AF SO,9290011131,17PAR38/S15 2700 DIM AF SO (435354)</t>
  </si>
  <si>
    <t>ES_1116599_9290011131_10292014150740_7056238</t>
  </si>
  <si>
    <t>17PAR38/S15 3000 DIM AF SO</t>
  </si>
  <si>
    <t>17PAR38/S15 3000 DIM AF SO,9290011132,17PAR38/S15 3000 DIM AF SO (435362)</t>
  </si>
  <si>
    <t>ES_1116599_9290011132_10292014151902_6534540</t>
  </si>
  <si>
    <t>19PAR38/F25 2700 DIM AF SO</t>
  </si>
  <si>
    <t>19PAR38/F25 2700 DIM AF SO (429084)</t>
  </si>
  <si>
    <t>ES_1116599_9290002469_10172014115339_1246984</t>
  </si>
  <si>
    <t>19PAR38/F25 2700 DIM AF SO-B</t>
  </si>
  <si>
    <t>19PAR38/F25 2700 DIM AF SO-B (432988)</t>
  </si>
  <si>
    <t>ES_1116599_9290002656_10172014120146_9478712</t>
  </si>
  <si>
    <t>19PAR38/F25 3000 DIM AF SO</t>
  </si>
  <si>
    <t>19PAR38/F25 3000 DIM AF SO (429092)</t>
  </si>
  <si>
    <t>ES_1116599_9290002470_09292014151449_1651596</t>
  </si>
  <si>
    <t>19PAR38/F25 3000 DIM AF SO-B</t>
  </si>
  <si>
    <t>19PAR38/F25 3000 DIM AF SO-B (432996)</t>
  </si>
  <si>
    <t>ES_1116599_9290002657_09292014152732_8941323</t>
  </si>
  <si>
    <t>19PAR38/F25 3000 DIM AF SO-S</t>
  </si>
  <si>
    <t>19PAR38/F25 3000 DIM AF SO-S (432013)</t>
  </si>
  <si>
    <t>ES_1116599_9290002597_09292014152423_6714582</t>
  </si>
  <si>
    <t>5.5A19/5000 DIM</t>
  </si>
  <si>
    <t>5.5A19/5000 DIM,9290011178,5.5A19/5000 DIM (454058)</t>
  </si>
  <si>
    <t>ES_1116599_9290011178_10232014142305_7440</t>
  </si>
  <si>
    <t>6.5A19/2200-2700 DIM</t>
  </si>
  <si>
    <t>6.5A19/2200-2700 DIM,9290011176,6.5A19/2200-2700 DIM (453316)</t>
  </si>
  <si>
    <t>Damp Location Rated,Use With Timers,Recessed Fixtures,Use With Photo And/Or Motion Sensors,Capable of Changing CCT</t>
  </si>
  <si>
    <t>ES_1116599_9290011176_10232014141944_5241205</t>
  </si>
  <si>
    <t>929000257512PAR30S/F25 3500 AF SO (431379)</t>
  </si>
  <si>
    <t>ES_1116599_9290002575_05072014161916_636712</t>
  </si>
  <si>
    <t>929000257612PAR30S/F35 3500 AF SO (431387)</t>
  </si>
  <si>
    <t>ES_1116599_9290002576_05072014155438_168115</t>
  </si>
  <si>
    <t>929000257719PAR38/F25 3500 DIM AF SO (431395)</t>
  </si>
  <si>
    <t>ES_1116599_9290002577_05072014162258_1703607</t>
  </si>
  <si>
    <t>929000257819PAR38/F35 3500 DIM AF SO (431403)</t>
  </si>
  <si>
    <t>ES_1116599_9290002578_05052014163538_835672</t>
  </si>
  <si>
    <t>,9290011124,12PAR30S/S15 4000 DIM AF SO (435289)</t>
  </si>
  <si>
    <t>ES_1116599_9290011124_09292014214623_9024164</t>
  </si>
  <si>
    <t>,9290011126,12PAR30S/F25 3000 DIM AF SO (435305)</t>
  </si>
  <si>
    <t>ES_1116599_9290011126_09252014200154_581170</t>
  </si>
  <si>
    <t>,9290011127,12PAR30S/F25 4000 DIM AF SO (435313)</t>
  </si>
  <si>
    <t>ES_1116599_9290011127_09292014215735_5242273</t>
  </si>
  <si>
    <t>,9290011130,12PAR30S/F35 4000 DIM AF SO (435347)</t>
  </si>
  <si>
    <t>ES_1116599_9290011130_09292014220206_4260827</t>
  </si>
  <si>
    <t>,9290011133,17PAR38/S15 4000 DIM AF SO (435370)</t>
  </si>
  <si>
    <t>ES_1116599_9290011133_09262014164023_1305353</t>
  </si>
  <si>
    <t>,9290011134,17PAR38/F25 2700 DIM AF SO (435388)</t>
  </si>
  <si>
    <t>ES_1116599_9290011134_09262014163655_4151727</t>
  </si>
  <si>
    <t>,9290011136,17PAR38/F25 4000 DIM AF SO (435404)</t>
  </si>
  <si>
    <t>ES_1116599_9290011136_09262014162304_4300042</t>
  </si>
  <si>
    <t>,9290011139,17PAR38/F35 4000 DIM AF SO (435438)</t>
  </si>
  <si>
    <t>ES_1116599_9290011139_09262014161955_4911920</t>
  </si>
  <si>
    <t>9.5A19/2200-2700 DIM</t>
  </si>
  <si>
    <t>9.5A19/2200-2700 DIM,9290011175,9.5A19/2200-2700 DIM (453324)</t>
  </si>
  <si>
    <t>ES_1116599_9290011175_10232014124608_9049951</t>
  </si>
  <si>
    <t>9.5BR30/F90 2200-2700 DIM</t>
  </si>
  <si>
    <t>9.5BR30/F90 2200-2700 DIM,9290011117,9.5BR30/F90 2200-2700 DIM (452243)</t>
  </si>
  <si>
    <t>ES_1116599_9290011117_07242014093122_2947198</t>
  </si>
  <si>
    <t>9A19/5000 DIM</t>
  </si>
  <si>
    <t>9A19/5000 DIM,9290011177,9A19/5000 DIM (454041)</t>
  </si>
  <si>
    <t>Use With Timers,Damp Location Rated,Recessed Fixtures,Use With Photo And/Or Motion Sensors</t>
  </si>
  <si>
    <t>ES_1116599_9290011177_10232014142128_5636255</t>
  </si>
  <si>
    <t>BC11A19/AMB/2700 DIM 120V</t>
  </si>
  <si>
    <t>9290002268A</t>
  </si>
  <si>
    <t>BC11A19/AMB/2700 DIM 120V (424382); BC11A19/AMB/2700 DIM 120V (451922)</t>
  </si>
  <si>
    <t>ES_1116599_9290002268A_10302014042000_1023704</t>
  </si>
  <si>
    <t>BC15A21/AMB/2700 DIM 120V</t>
  </si>
  <si>
    <t>9290002595A</t>
  </si>
  <si>
    <t>BC15A21/AMB/2700 DIM 120V (451898)</t>
  </si>
  <si>
    <t>ES_1116599_9290002595A_06192014153309_4991098</t>
  </si>
  <si>
    <t>BC19A21/AMB/2700 DIM 120V</t>
  </si>
  <si>
    <t>9290002596A</t>
  </si>
  <si>
    <t>BC19A21/AMB/2700 DIM 120V (451906)</t>
  </si>
  <si>
    <t>ES_1116599_9290002596A_06192014153749_7667337</t>
  </si>
  <si>
    <t>BC8A19/AMB/2700 DIM 120V</t>
  </si>
  <si>
    <t>9290002267A</t>
  </si>
  <si>
    <t>BC8A19/AMB/2700 DIM 120V,9290002267A,BC8A19/AMB/2700 DIM 120V (429266)</t>
  </si>
  <si>
    <t>ES_1116599_9290002267A_10212014164733_1928674</t>
  </si>
  <si>
    <t>PhilipsLED</t>
  </si>
  <si>
    <t>2.5B13/2700-E12 DIM</t>
  </si>
  <si>
    <t>2.5B13/2700-E12 DIM,9290002799,2.5B13/2700-E12 DIM(435149)</t>
  </si>
  <si>
    <t>ES_1116599_9290002799_11182014122352_7095147</t>
  </si>
  <si>
    <t>4.5B13/2700-E12 DIM</t>
  </si>
  <si>
    <t>4.5B13/2700-E12 DIM,9290002889,4.5B13/2700-E12 DIM (435156)</t>
  </si>
  <si>
    <t>ES_1116599_9290002889_11172014213534_9912835</t>
  </si>
  <si>
    <t>12PAR30S/F25 2700 AF SO</t>
  </si>
  <si>
    <t>12PAR30S/F25 2700 AF SO (426924)</t>
  </si>
  <si>
    <t>ES_1116599_9290002354_09292014145338_9970159</t>
  </si>
  <si>
    <t>12PAR30S/F25 2700 AF SO-B</t>
  </si>
  <si>
    <t>12PAR30S/F25 2700 AF SO-B (432962)</t>
  </si>
  <si>
    <t>ES_1116599_9290002654_09292014145923_7514796</t>
  </si>
  <si>
    <t>12PAR30S/F25 2700 DIM AF SO</t>
  </si>
  <si>
    <t>12PAR30S/F25 2700 DIM AF SO,9290011125,12PAR30S/F25 2700 DIM AF SO (435297)</t>
  </si>
  <si>
    <t>ES_1116599_9290011125_10292014145444_2117578</t>
  </si>
  <si>
    <t>12PAR30S/F25 3000 AF SO</t>
  </si>
  <si>
    <t>12PAR30S/F25 3000 AF SO (426932)</t>
  </si>
  <si>
    <t>ES_1116599_9290002355_10102014191219_1334579</t>
  </si>
  <si>
    <t>12PAR30S/F25 3000 AF SO-B</t>
  </si>
  <si>
    <t>12PAR30S/F25 3000 AF SO-B (432970)</t>
  </si>
  <si>
    <t>ES_1116599_9290002655_10102014191411_4397727</t>
  </si>
  <si>
    <t>12PAR30S/F35 2700 DIM AF SO</t>
  </si>
  <si>
    <t>12PAR30S/F35 2700 DIM AF SO,9290011128,12PAR30S/F35 2700 DIM AF SO (435321)</t>
  </si>
  <si>
    <t>ES_1116599_9290011128_10292014145815_7767907</t>
  </si>
  <si>
    <t>12PAR30S/F35 3000 DIM AF SO</t>
  </si>
  <si>
    <t>12PAR30S/F35 3000 DIM AF SO,9290011129,12PAR30S/F35 3000 DIM AF SO (435339)</t>
  </si>
  <si>
    <t>ES_1116599_9290011129_10292014150301_906030</t>
  </si>
  <si>
    <t>12PAR30S/S15 2700 DIM AF SO</t>
  </si>
  <si>
    <t>12PAR30S/S15 2700 DIM AF SO,9290011122,12PAR30S/S15 2700 DIM AF SO (435263)</t>
  </si>
  <si>
    <t>ES_1116599_9290011122_10292014111848_4417383</t>
  </si>
  <si>
    <t>12PAR30S/S15 3000 DIM AF SO</t>
  </si>
  <si>
    <t>12PAR30S/S15 3000 DIM AF SO,9290011123,12PAR30S/S15 3000 DIM AF SO (435271)</t>
  </si>
  <si>
    <t>ES_1116599_9290011123_10292014145026_4078943</t>
  </si>
  <si>
    <t>13PAR38/F25 2700 DIM AF SO</t>
  </si>
  <si>
    <t>13PAR38/F25 2700 DIM AF SO (430066)</t>
  </si>
  <si>
    <t>ES_1116599_9290002522_10012014151316_8877195</t>
  </si>
  <si>
    <t>13PAR38/F25 3000 DIM AF SO</t>
  </si>
  <si>
    <t>13PAR38/F25 3000 DIM AF SO (430074)</t>
  </si>
  <si>
    <t>ES_1116599_9290002523_09302014144918_2381120</t>
  </si>
  <si>
    <t>13PAR38/F35 2700 DIM AF SO</t>
  </si>
  <si>
    <t>13PAR38/F35 2700 DIM AF SO (430090)</t>
  </si>
  <si>
    <t>ES_1116599_9290002525_10012014192952_7566528</t>
  </si>
  <si>
    <t>13PAR38/F35 3000 DIM AF SO</t>
  </si>
  <si>
    <t>13PAR38/F35 3000 DIM AF SO (430108)</t>
  </si>
  <si>
    <t>ES_1116599_9290002526_09302014152323_3178964</t>
  </si>
  <si>
    <t>13PAR38/S15 2700 DIM AF SO</t>
  </si>
  <si>
    <t>13PAR38/S15 2700 DIM AF SO (430033)</t>
  </si>
  <si>
    <t>ES_1116599_9290002519_10012014192312_7482430</t>
  </si>
  <si>
    <t>13PAR38/S15 3000 DIM AF SO</t>
  </si>
  <si>
    <t>13PAR38/S15 3000 DIM AF SO (430041)</t>
  </si>
  <si>
    <t>ES_1116599_9290002520_09302014145812_5963187</t>
  </si>
  <si>
    <t>17PAR38/F25 3000 DIM AF SO</t>
  </si>
  <si>
    <t>17PAR38/F25 3000 DIM AF SO,9290011135,17PAR38/F25 3000 DIM AF SO (435396)</t>
  </si>
  <si>
    <t>ES_1116599_9290011135_10292014152243_4976922</t>
  </si>
  <si>
    <t>7MRX16/F35 2700 DIM AF</t>
  </si>
  <si>
    <t>9290002376A</t>
  </si>
  <si>
    <t>7MRX16/F35 2700 DIM AF,9290002376A,7MRX16/F35 2700 DIM AF (432625)</t>
  </si>
  <si>
    <t>ES_1116599_9290002376A_10142014175149_5825311</t>
  </si>
  <si>
    <t>7MRX16/F35 2700 DIM AF HO</t>
  </si>
  <si>
    <t>7MRX16/F35 2700 DIM AF HO,9290002633,7MRX16/F35 2700 DIM AF HO (433649)</t>
  </si>
  <si>
    <t>ES_1116599_9290002633_10172014170913_5933038</t>
  </si>
  <si>
    <t>7MRX16/F35 3000 DIM AF</t>
  </si>
  <si>
    <t>9290002377A</t>
  </si>
  <si>
    <t>7MRX16/F35 3000 DIM AF,9290002377A,7MRX16/F35 3000 DIM AF (432633)</t>
  </si>
  <si>
    <t>ES_1116599_9290002377A_10152014153943_6012994</t>
  </si>
  <si>
    <t>7MRX16/F35 3000 DIM AF HO</t>
  </si>
  <si>
    <t>7MRX16/F35 3000 DIM AF HO,9290002634,7MRX16/F35 3000 DIM AF HO (433656)</t>
  </si>
  <si>
    <t>ES_1116599_9290002634_10172014165616_9927789</t>
  </si>
  <si>
    <t>7MRX16/F35 4000 DIM AF</t>
  </si>
  <si>
    <t>9290002378A</t>
  </si>
  <si>
    <t>7MRX16/F35 4000 DIM AF,9290002378A,7MRX16/F35 4000 DIM AF (432641)</t>
  </si>
  <si>
    <t>ES_1116599_9290002378A_10152014154508_2267877</t>
  </si>
  <si>
    <t>7MRX16/S15 2700 DIM AF</t>
  </si>
  <si>
    <t>9290002627A</t>
  </si>
  <si>
    <t>7MRX16/S15 2700 DIM AF,9290002627A,7MRX16/S15 2700 DIM AF (432658)</t>
  </si>
  <si>
    <t>ES_1116599_9290002627A_10162014085126_7244989</t>
  </si>
  <si>
    <t>7MRX16/S15 3000 DIM AF</t>
  </si>
  <si>
    <t>9290002628A</t>
  </si>
  <si>
    <t>7MRX16/S15 3000 DIM AF,9290002628A,7MRX16/S15 3000 DIM AF (432666)</t>
  </si>
  <si>
    <t>ES_1116599_9290002628A_10172014142130_4193536</t>
  </si>
  <si>
    <t>7MRX16/S15 4000 DIM AF</t>
  </si>
  <si>
    <t>9290002629A</t>
  </si>
  <si>
    <t>7MRX16/S15 4000 DIM AF,9290002629A,7MRX16/S15 4000 DIM AF (432674)</t>
  </si>
  <si>
    <t>ES_1116599_9290002629A_10162014091035_7162591</t>
  </si>
  <si>
    <t>9290002295A</t>
  </si>
  <si>
    <t>9290002295ABC8A19/AMB/5000 DIM 120V (451954)</t>
  </si>
  <si>
    <t>ES_1116599_9290002295A_04032014104911_1999933</t>
  </si>
  <si>
    <t>9290002296A</t>
  </si>
  <si>
    <t>9290002296ABC12A19/AMB/5000 DIM 120V (451930)</t>
  </si>
  <si>
    <t>ES_1116599_9290002296A_04032014110228_8966943</t>
  </si>
  <si>
    <t>,9290002600,10MRX16/F25 2700 DIM HO (432393)</t>
  </si>
  <si>
    <t>ES_1116599_9290002600_10062014140823_9356958</t>
  </si>
  <si>
    <t>,9290002601,10MRX16/F25 3000 DIM HO (432401)</t>
  </si>
  <si>
    <t>ES_1116599_9290002601_10062014145115_9936639</t>
  </si>
  <si>
    <t>,9290002602,10MRX16/F25 4000 DIM HO (432419)</t>
  </si>
  <si>
    <t>ES_1116599_9290002602_10062014143416_4419214</t>
  </si>
  <si>
    <t>,9290002603,10MRX16/F35 2700 DIM HO (432427)</t>
  </si>
  <si>
    <t>ES_1116599_9290002603_10062014145626_9829522</t>
  </si>
  <si>
    <t>,9290002604,10MRX16/F35 3000 DIM HO (432435)</t>
  </si>
  <si>
    <t>ES_1116599_9290002604_10062014144623_6220056</t>
  </si>
  <si>
    <t>,9290002605,10MRX16/F35 4000 DIM HO (432443)</t>
  </si>
  <si>
    <t>ES_1116599_9290002605_10062014141431_1484948</t>
  </si>
  <si>
    <t>BC8.5BR30/AMB/F90 5000 DIM 120V (452326)</t>
  </si>
  <si>
    <t>ES_1116599_9290011116_06192014145130_2107406</t>
  </si>
  <si>
    <t>BC10.5A19/SLIM/2700 DIM 120V</t>
  </si>
  <si>
    <t>BC10.5A19/SLIM/2700 DIM 120V (433144)</t>
  </si>
  <si>
    <t>ES_1116599_9290002707_03252014171643_8830703</t>
  </si>
  <si>
    <t>BC10.5A19/SLIM/2700 DIM 120V (433185)</t>
  </si>
  <si>
    <t>ES_1116599_9290002707_03252014194532_0200868</t>
  </si>
  <si>
    <t>BC10.5A19/SLIM/2700 DIM 120V (433755)</t>
  </si>
  <si>
    <t>ES_1116599_9290002707_06192014132435_3008633</t>
  </si>
  <si>
    <t>BC10.5A19/SLIM/2700 DIM 120V (452978)</t>
  </si>
  <si>
    <t>ES_1116599_9290002707_03252014194312_0812600</t>
  </si>
  <si>
    <t>BC10.5A19/SLIM/2700 DIM 120V (453019)</t>
  </si>
  <si>
    <t>ES_1116599_9290002707_03252014195227_9499261</t>
  </si>
  <si>
    <t>BC10.5A19/SLIM/2700 DIM DP 120V 3PK</t>
  </si>
  <si>
    <t>BC10.5A19/SLIM/2700 DIM DP 120V 3PK (453530)</t>
  </si>
  <si>
    <t>ES_1116599_9290002707_05192014102751_6115830</t>
  </si>
  <si>
    <t>BC10.5A19/SLIM/5000 DIM 120V</t>
  </si>
  <si>
    <t>BC10.5A19/SLIM/5000 DIM 120V (433151)</t>
  </si>
  <si>
    <t>ES_1116599_9290002709_03252014172307_9811201</t>
  </si>
  <si>
    <t>BC10.5A19/SLIM/5000 DIM 120V (433193)</t>
  </si>
  <si>
    <t>ES_1116599_9290002709_03252014184232_3549831</t>
  </si>
  <si>
    <t>BC10.5A19/SLIM/5000 DIM 120V (433763)</t>
  </si>
  <si>
    <t>ES_1116599_9290002709_03252014173030_4342949</t>
  </si>
  <si>
    <t>BC10.5A19/SLIM/5000 DIM 120V (452986)</t>
  </si>
  <si>
    <t>ES_1116599_9290002709_03252014183033_5913602</t>
  </si>
  <si>
    <t>BC10.5A19/SLIM/5000 DIM 120V (453027)</t>
  </si>
  <si>
    <t>ES_1116599_9290002709_03252014183552_6092995</t>
  </si>
  <si>
    <t>BC12A19/AMB/5000K_DIM_120V</t>
  </si>
  <si>
    <t>BC12A19/AMB/5000K_DIM_120V,9290002296A,BC12A19/AMB/5000K_DIM_120V (430397)</t>
  </si>
  <si>
    <t>ES_1116599_9290002296A_07312014120420_4694635</t>
  </si>
  <si>
    <t>BC12A19/AMB/5000K_DIM_120V,9290002296A,BC12A19/AMB/5000K_DIM_120V (432120)</t>
  </si>
  <si>
    <t>ES_1116599_9290002296A_07312014120849_4693109</t>
  </si>
  <si>
    <t>BC8.5BR30/AMB/F90 5000 DIM 120V</t>
  </si>
  <si>
    <t>ES_1116599_9290011116_10122014134629_8935761</t>
  </si>
  <si>
    <t>BC8A19/AMB/5000K_DIM_120V</t>
  </si>
  <si>
    <t>BC8A19/AMB/5000K_DIM_120V,9290002295A,BC8A19/AMB/5000K_DIM_120V (430389)</t>
  </si>
  <si>
    <t>ES_1116599_9290002295A_07312014115752_2207910</t>
  </si>
  <si>
    <t>BC9.5BR30/AMB/F90 2200-2700 DIM 120V</t>
  </si>
  <si>
    <t>BC9.5BR30/AMB/F90 2200-2700 DIM 120V,9290011117,BC9.5BR30/AMB/F90 2200-2700 DIM 120V (452235)</t>
  </si>
  <si>
    <t>ES_1116599_9290011117_07242014094454_3757745</t>
  </si>
  <si>
    <t>YFS International Corp.</t>
  </si>
  <si>
    <t>YFS</t>
  </si>
  <si>
    <t>MR16/8/830D</t>
  </si>
  <si>
    <t>ES_1117242_MR16/8/830D_04232014151031_3286739</t>
  </si>
  <si>
    <t>Zenaro Lighting Inc.</t>
  </si>
  <si>
    <t>ZENARO</t>
  </si>
  <si>
    <t>LED BULB</t>
  </si>
  <si>
    <t>ZSU-BR30-12-27-D-115-120 26 ES</t>
  </si>
  <si>
    <t>ES_1120391_ZSU-BR30-12-27-D-115-120 26 ES_10082014104621_1023690</t>
  </si>
  <si>
    <t>ZSU-BR40-15-27-D-120-120 26 ES</t>
  </si>
  <si>
    <t>ES_1120391_ZSU-BR40-15-27-D-120-120 26 ES_10082014103951_1023690</t>
  </si>
  <si>
    <t>ZSU-PAR20-7-30-D-36-120 26 ES</t>
  </si>
  <si>
    <t>ES_1120391_ZSU-PAR20-7-30-D-36-120 26 ES_10032014042220_1023685</t>
  </si>
  <si>
    <t>ZSU-PAR30-L-12-27-D-36-120 26 ES</t>
  </si>
  <si>
    <t>ES_1120391_ZSU-PAR30-L-12-27-D-36-120 26 ES_10142014015550_1023694</t>
  </si>
  <si>
    <t>ZSU-PAR30-L-12-30-D-36-120 26 ES</t>
  </si>
  <si>
    <t>ES_1120391_ZSU-PAR30-L-12-30-D-36-120 26 ES_10082014103221_1023689</t>
  </si>
  <si>
    <t>ZSU-PAR38-15-27-D-36-120 26 ES</t>
  </si>
  <si>
    <t>ES_1120391_ZSU-PAR38-15-27-D-36-120 26 ES_10142014035220_1023694</t>
  </si>
  <si>
    <t>ZSU-PAR38-15-30-D-36-120 26 ES</t>
  </si>
  <si>
    <t>ES_1120391_ZSU-PAR38-15-30-D-36-120 26 ES_10142014040220_1023695</t>
  </si>
  <si>
    <t>ZHL-BR20B-8-27-D-110-120-26-ES</t>
  </si>
  <si>
    <t>ES_1120391_ZHL-BR20B-8-27-D-110-120-26-ES_07252014180425_9345025</t>
  </si>
  <si>
    <t>ZHL-BR20B-8-30-D-110-120-26-ES</t>
  </si>
  <si>
    <t>ES_1120391_ZHL-BR20B-8-30-D-110-120-26-ES_07092014183732_3694304</t>
  </si>
  <si>
    <t>ZHL-A19-12-27-D-OM-120-26-ES</t>
  </si>
  <si>
    <t>ES_1120391_ZHL-A19-12-27-D-OM-120-26-ES_04172014155750_4448041</t>
  </si>
  <si>
    <t>ZHL-BR30-14-27-D-110-120-26-ES</t>
  </si>
  <si>
    <t>ES_1120391_ZHL-BR30-14-27-D-110-120-26-ES_09052014163359_1430690</t>
  </si>
  <si>
    <t>ZDT-A19-9.5-27-D-OM-26-120-ES</t>
  </si>
  <si>
    <t>ES_1120391_ZDT-A19-9.5-27-D-OM-26-120-ES_09182014084644_3047201</t>
  </si>
  <si>
    <t>Z Energy LED LLC.</t>
  </si>
  <si>
    <t>Z Energy</t>
  </si>
  <si>
    <t>ZE-BR30-D12-27-12W</t>
  </si>
  <si>
    <t>ES_1128699_ZE-BR30-D12-27-12W_09192014111412_5044657</t>
  </si>
  <si>
    <t>ZE-MR16-A6-27-GU5.3</t>
  </si>
  <si>
    <t>ES_1128699_ZE-MR16-A6-27-GU5.3_09192014111832_0951097</t>
  </si>
  <si>
    <t>ZE-OM60-D12-27-12W</t>
  </si>
  <si>
    <t>ES_1128699_ZE-OM60-D12-27-12W_07102014165956_8786300</t>
  </si>
  <si>
    <t>ZE-OM60-D7-27-7W</t>
  </si>
  <si>
    <t>ES_1128699_ZE-OM60-D7-27-7W_07102014165310_9410703</t>
  </si>
  <si>
    <t>ZE-P30-DD12-27-12W</t>
  </si>
  <si>
    <t>ES_1128699_ZE-P30-DD12-27-12W_09192014110614_0163587</t>
  </si>
  <si>
    <t>ZE-P38-DD15-27-15W</t>
  </si>
  <si>
    <t>ES_1128699_ZE-P38-DD15-27-15W_09192014105805_0344443</t>
  </si>
  <si>
    <t>Zhejiang Shenghui Lighting Co., Ltd</t>
  </si>
  <si>
    <t>SENGLED</t>
  </si>
  <si>
    <t>ES_1108041_1102330009_08112014163251_3485071</t>
  </si>
  <si>
    <t>ES_1108041_1102340015_09152014133914_5565454</t>
  </si>
  <si>
    <t>ES_1108041_1102340016_08112014163208_6248437</t>
  </si>
  <si>
    <t>ES_1108041_1102350010_09152014135053_2514306</t>
  </si>
  <si>
    <t>Zhejiang Yankon Group Co., Ltd</t>
  </si>
  <si>
    <t>Yankon</t>
  </si>
  <si>
    <t>YGA03A09-11.5W-830(V2)</t>
  </si>
  <si>
    <t>ES_31806_YGA03A09-11.5W-830(V2)_03182014151138_2227509</t>
  </si>
  <si>
    <t>YGA03A09-11.5W-840(V2)</t>
  </si>
  <si>
    <t>ES_31806_YGA03A09-11.5W-840(V2)_03212014170157_2733723</t>
  </si>
  <si>
    <t>LED PAR30L LAMP</t>
  </si>
  <si>
    <t>YGA08A31-12.5W-L-830-25D</t>
  </si>
  <si>
    <t>ES_31806_YGA08A31-12.5W-L-830-25D_03212014162122_3203770</t>
  </si>
  <si>
    <t>YGA08A31-12.5W-L-830-40D</t>
  </si>
  <si>
    <t>ES_31806_YGA08A31-12.5W-L-830-40D_03212014162148_7896197</t>
  </si>
  <si>
    <t>YGA08A31-12.5W-S-830-25D</t>
  </si>
  <si>
    <t>ES_31806_YGA08A31-12.5W-S-830-25D_03212014162312_5169941</t>
  </si>
  <si>
    <t>YGA08A31-12.5W-S-830-40D</t>
  </si>
  <si>
    <t>ES_31806_YGA08A31-12.5W-S-830-40D_03212014162243_1086906</t>
  </si>
  <si>
    <t>YGA08A32-19W-830-25D-1350lm</t>
  </si>
  <si>
    <t>ES_31806_YGA08A32-19W-830-25D-1350lm_03212014161914_8924631</t>
  </si>
  <si>
    <t>YGA08A32-19W-830-40D-1350lm</t>
  </si>
  <si>
    <t>ES_31806_YGA08A32-19W-830-40D-1350lm_03212014161914_4018191</t>
  </si>
  <si>
    <t>YGA03A14-6W-827</t>
  </si>
  <si>
    <t>,YGA03A14-6W-850,CCT: 5000K</t>
  </si>
  <si>
    <t>ES_31806_YGA03A14-6W-827_04142014111759_7003716</t>
  </si>
  <si>
    <t>YGA03A14-8.5W-827</t>
  </si>
  <si>
    <t>,YGA03A14-8.5W-850,CCT: 5000K</t>
  </si>
  <si>
    <t>ES_31806_YGA03A14-8.5W-827_04142014112651_7881297</t>
  </si>
  <si>
    <t>Verbatim Americas</t>
  </si>
  <si>
    <t>Verbatim</t>
  </si>
  <si>
    <t>R40-L1200-C30-W</t>
  </si>
  <si>
    <t>ES_1113395_98633_12022014095057_1232400</t>
  </si>
  <si>
    <t>P30-L800-C27-B25-B; LED,98385,P30-L800-C27-B25-W</t>
  </si>
  <si>
    <t>ES_1113395_98639_07102014110450_6689171</t>
  </si>
  <si>
    <t>P30-L835-C30-B25-B; ,98382,P30-L835-C30-B25-W</t>
  </si>
  <si>
    <t>ES_1113395_98640_07102014110155_7830893</t>
  </si>
  <si>
    <t>P38-L1200-C27-B25-B; LED,98387,P38-L1200-C27-B25-W</t>
  </si>
  <si>
    <t>ES_1113395_98641_07102014105927_2932121</t>
  </si>
  <si>
    <t>LEDP38-L1250-C30-B25-B; LED,98388,P38-L1250-C30-B25-W</t>
  </si>
  <si>
    <t>ES_1113395_98642_07102014105514_2060713</t>
  </si>
  <si>
    <t>P20-L460-C27-B25-B; ,98383,P20-L460-C27-B25-W</t>
  </si>
  <si>
    <t>ES_1113395_98652_12022014094933_4713451</t>
  </si>
  <si>
    <t>R30-L650-C27-R</t>
  </si>
  <si>
    <t>ES_1113395_98789_09232014033440_1023676</t>
  </si>
  <si>
    <t>Voltech International inc</t>
  </si>
  <si>
    <t>TECHNILIGHT</t>
  </si>
  <si>
    <t>TL9A19D300C</t>
  </si>
  <si>
    <t>ES_1118003_TL9A19D300C_11132014141202_4947557</t>
  </si>
  <si>
    <t>TL9A19D300W</t>
  </si>
  <si>
    <t>ES_1118003_TL9A19D300W_11132014141155_1366149</t>
  </si>
  <si>
    <t>LED BR30</t>
  </si>
  <si>
    <t>TL15BR30D110W</t>
  </si>
  <si>
    <t>ES_1118003_TL15BR30D110W_07092014183928_3011707</t>
  </si>
  <si>
    <t>Walmart Stores, Inc.</t>
  </si>
  <si>
    <t>Great Value</t>
  </si>
  <si>
    <t>ES_20877_268300_06162014173911_0351043</t>
  </si>
  <si>
    <t>,CANGVRLMR16712V30KD2,; 268367,268367,</t>
  </si>
  <si>
    <t>ES_20877_268367_11182014123834_4314392</t>
  </si>
  <si>
    <t>CGVDC450FD2</t>
  </si>
  <si>
    <t>CA10</t>
  </si>
  <si>
    <t>Other,Chandelier</t>
  </si>
  <si>
    <t>ES_20877_CGVDC450FD2_11142014210307_8987069</t>
  </si>
  <si>
    <t>SATCO/NUVO</t>
  </si>
  <si>
    <t>KolourOne</t>
  </si>
  <si>
    <t>17UL-W22</t>
  </si>
  <si>
    <t>S9022</t>
  </si>
  <si>
    <t>ES_31858_S9022_10242014093220_1023702</t>
  </si>
  <si>
    <t>A19-10.5UW-W21</t>
  </si>
  <si>
    <t>S9037</t>
  </si>
  <si>
    <t>ES_31858_S9037_10242014100441_1023693</t>
  </si>
  <si>
    <t>S9038</t>
  </si>
  <si>
    <t>ES_31858_S9038_10242014100441_1023702</t>
  </si>
  <si>
    <t>S9070</t>
  </si>
  <si>
    <t>ES_31858_S9070_10242014100441_1023702</t>
  </si>
  <si>
    <t>S9071</t>
  </si>
  <si>
    <t>ES_31858_S9071_10242014100441_1023702</t>
  </si>
  <si>
    <t>P20007UL-W22</t>
  </si>
  <si>
    <t>S9013</t>
  </si>
  <si>
    <t>ES_31858_S9013_10062014042620_1023686</t>
  </si>
  <si>
    <t>S9014</t>
  </si>
  <si>
    <t>ES_31858_S9014_10062014042620_1023686</t>
  </si>
  <si>
    <t>P20007UW-W22</t>
  </si>
  <si>
    <t>S8921</t>
  </si>
  <si>
    <t>ES_31858_S8921_10062014035220_1023685</t>
  </si>
  <si>
    <t>S8922</t>
  </si>
  <si>
    <t>ES_31858_S8922_10062014035220_1023685</t>
  </si>
  <si>
    <t>S8927</t>
  </si>
  <si>
    <t>ES_31858_S8927_10062014035220_1023685</t>
  </si>
  <si>
    <t>S8928</t>
  </si>
  <si>
    <t>ES_31858_S8928_10062014035220_1023686</t>
  </si>
  <si>
    <t>P30014UW-W22</t>
  </si>
  <si>
    <t>S8934</t>
  </si>
  <si>
    <t>ES_31858_S8934_10072014025110_1023686</t>
  </si>
  <si>
    <t>S8935</t>
  </si>
  <si>
    <t>ES_31858_S8935_10072014025110_1023686</t>
  </si>
  <si>
    <t>S8941</t>
  </si>
  <si>
    <t>ES_31858_S8941_10072014025110_1023686</t>
  </si>
  <si>
    <t>S8942</t>
  </si>
  <si>
    <t>ES_31858_S8942_10072014025110_1023686</t>
  </si>
  <si>
    <t>S8947</t>
  </si>
  <si>
    <t>ES_31858_S8947_10072014025110_1023687</t>
  </si>
  <si>
    <t>S8948</t>
  </si>
  <si>
    <t>ES_31858_S8948_10072014025110_1023687</t>
  </si>
  <si>
    <t>S8971</t>
  </si>
  <si>
    <t>ES_31858_S8971_10072014025110_1023686</t>
  </si>
  <si>
    <t>S8972</t>
  </si>
  <si>
    <t>ES_31858_S8972_10072014025110_1023687</t>
  </si>
  <si>
    <t>S9054</t>
  </si>
  <si>
    <t>ES_31858_S9054_10072014025110_1023687</t>
  </si>
  <si>
    <t>S9055</t>
  </si>
  <si>
    <t>ES_31858_S9055_10072014025110_1023687</t>
  </si>
  <si>
    <t>S9057</t>
  </si>
  <si>
    <t>ES_31858_S9057_10072014025110_1023687</t>
  </si>
  <si>
    <t>Sunshine Lighting</t>
  </si>
  <si>
    <t>Sunlite</t>
  </si>
  <si>
    <t>80353-SU</t>
  </si>
  <si>
    <t>ES_1023648_80353-SU_07282014162041_9727960</t>
  </si>
  <si>
    <t>ES_1023648_89017_10012014162117_5271935</t>
  </si>
  <si>
    <t>ES_1023648_80036_10012014162143_3450749</t>
  </si>
  <si>
    <t>ES_1023648_80072_11122014170952_8348830</t>
  </si>
  <si>
    <t>SunSun Lighting China Co., Ltd.</t>
  </si>
  <si>
    <t>SSL</t>
  </si>
  <si>
    <t>SI-PAR20D07-27WH/36</t>
  </si>
  <si>
    <t>ES_1117429_SI-PAR20D07-27WH/36_11242014144209_7255050</t>
  </si>
  <si>
    <t>SXS070D12</t>
  </si>
  <si>
    <t>ES_1117429_SXS070D12_11242014145028_3078148</t>
  </si>
  <si>
    <t>SunSun Lighting</t>
  </si>
  <si>
    <t>SI-BR30D12-27WH</t>
  </si>
  <si>
    <t>ES_1117429_SI-BR30D12-27WH_07162014143702_7975861</t>
  </si>
  <si>
    <t>SI-BR40D15-27WH</t>
  </si>
  <si>
    <t>ES_1117429_SI-BR40D15-27WH_07142014164850_1299409</t>
  </si>
  <si>
    <t>SI-PAR20D07-30WH/36</t>
  </si>
  <si>
    <t>ES_1117429_SI-PAR20D07-30WH/36_07212014124253_5935467</t>
  </si>
  <si>
    <t>SI-PAR30D12-27WH/36</t>
  </si>
  <si>
    <t>ES_1117429_SI-PAR30D12-27WH/36_07092014183601_4529427</t>
  </si>
  <si>
    <t>SI-PAR30D12-30WH/36</t>
  </si>
  <si>
    <t>ES_1117429_SI-PAR30D12-30WH/36_07222014143925_2266395</t>
  </si>
  <si>
    <t>SI-PAR38D15-27WH/36</t>
  </si>
  <si>
    <t>ES_1117429_SI-PAR38D15-27WH/36_07092014183613_6762939</t>
  </si>
  <si>
    <t>SI-PAR38D15-30WH/36</t>
  </si>
  <si>
    <t>ES_1117429_SI-PAR38D15-30WH/36_07222014144005_8662027</t>
  </si>
  <si>
    <t>ES_1117429_SXS070D12_07292014064231_6589594</t>
  </si>
  <si>
    <t>Technical Consumer Products, Inc. (TCP)</t>
  </si>
  <si>
    <t>LED712VMR16841KFL</t>
  </si>
  <si>
    <t>ES_20570_LED712VMR16841KFL_11042014141254_0374954</t>
  </si>
  <si>
    <t>LED712VMR16841KNFL</t>
  </si>
  <si>
    <t>ES_20570_LED712VMR16841KNFL_11072014225550_0950121</t>
  </si>
  <si>
    <t>LED712VMR16927KFL</t>
  </si>
  <si>
    <t>ES_20570_LED712VMR16927KFL_11142014191904_2744771</t>
  </si>
  <si>
    <t>LED712VMR16930KFL</t>
  </si>
  <si>
    <t>ES_20570_LED712VMR16930KFL_11072014225614_0974321</t>
  </si>
  <si>
    <t>LED712VMR16V27KFL</t>
  </si>
  <si>
    <t>ES_20570_LED712VMR16V27KFL_11142014191721_2641344</t>
  </si>
  <si>
    <t>LED712VMR16V27KNFL</t>
  </si>
  <si>
    <t>ES_20570_LED712VMR16V27KNFL_11142014191758_2678588</t>
  </si>
  <si>
    <t>LED712VMR16V30KFL</t>
  </si>
  <si>
    <t>ES_20570_LED712VMR16V30KFL_11042014141237_0357862</t>
  </si>
  <si>
    <t>LED712VMR16V30KNFL</t>
  </si>
  <si>
    <t>ES_20570_LED712VMR16V30KNFL_11072014225031_0631889</t>
  </si>
  <si>
    <t>LED712VMR16V41KFL</t>
  </si>
  <si>
    <t>ES_20570_LED712VMR16V41KFL_10282014174036_8036764</t>
  </si>
  <si>
    <t>LED712VMR16V41KNFL</t>
  </si>
  <si>
    <t>ES_20570_LED712VMR16V41KNFL_11142014191832_2712451</t>
  </si>
  <si>
    <t>LED7A19DOD27K</t>
  </si>
  <si>
    <t>Other,Table, Vanity</t>
  </si>
  <si>
    <t>ES_20570_LED7A19DOD27K_06182014124809_5689734</t>
  </si>
  <si>
    <t>LED7A19DOD30K</t>
  </si>
  <si>
    <t>Other,Table lamp</t>
  </si>
  <si>
    <t>ES_20570_LED7A19DOD30K_10152014194052_2052923</t>
  </si>
  <si>
    <t>LED7A19DOD41K</t>
  </si>
  <si>
    <t>ES_20570_LED7A19DOD41K_06182014124830_5710654</t>
  </si>
  <si>
    <t>LED8P2027KFL</t>
  </si>
  <si>
    <t>ES_20570_LED8P2027KFL_06232014134103_0863439</t>
  </si>
  <si>
    <t>LED8P2027KNFL</t>
  </si>
  <si>
    <t>ES_20570_LED8P2027KNFL_06232014134233_0953976</t>
  </si>
  <si>
    <t>LED8P2030KFL</t>
  </si>
  <si>
    <t>ES_20570_LED8P2030KFL_06172014194340_4220544</t>
  </si>
  <si>
    <t>LED8P2030KNFL</t>
  </si>
  <si>
    <t>ES_20570_LED8P2030KNFL_06172014194402_4242586</t>
  </si>
  <si>
    <t>LED8P2035KFL</t>
  </si>
  <si>
    <t>ES_20570_LED8P2035KFL_06172014194424_4264233</t>
  </si>
  <si>
    <t>LED8P2035KNFL</t>
  </si>
  <si>
    <t>ES_20570_LED8P2035KNFL_06232014132751_0071565</t>
  </si>
  <si>
    <t>LED8P2041KFL</t>
  </si>
  <si>
    <t>ES_20570_LED8P2041KFL_06172014194929_4569947</t>
  </si>
  <si>
    <t>LED8P2041KNFL</t>
  </si>
  <si>
    <t>ES_20570_LED8P2041KNFL_06172014194446_4286405</t>
  </si>
  <si>
    <t>LED8P20D27KFL</t>
  </si>
  <si>
    <t>ES_20570_LED8P20D27KFL_09182014195558_0158390</t>
  </si>
  <si>
    <t>CGVLAO1027D</t>
  </si>
  <si>
    <t>ES_20877_CGVLAO1027D_06172014173443_6483088</t>
  </si>
  <si>
    <t>CGVLAO1050D</t>
  </si>
  <si>
    <t>ES_20877_CGVLAO1050D_06172014172650_6010978</t>
  </si>
  <si>
    <t>CGVLAO727D</t>
  </si>
  <si>
    <t>ES_20877_CGVLAO727D_06172014173353_6433698</t>
  </si>
  <si>
    <t>CVGBR301050D</t>
  </si>
  <si>
    <t>ES_20877_CVGBR301050D_06162014173928_0368661</t>
  </si>
  <si>
    <t>GVRLAO1027D</t>
  </si>
  <si>
    <t>ES_20877_GVRLAO1027D_06172014173424_6464105</t>
  </si>
  <si>
    <t>GVRLAO1027DC</t>
  </si>
  <si>
    <t>Other,Vanity, table lamp</t>
  </si>
  <si>
    <t>ES_20877_GVRLAO1027DC_05052014162843_7323813</t>
  </si>
  <si>
    <t>ES_20877_GVRLAO1050D_06172014172810_6090829</t>
  </si>
  <si>
    <t>ES_20877_GVRLAO1050DC_05052014162909_7349277</t>
  </si>
  <si>
    <t>GVRLAO1050DC2</t>
  </si>
  <si>
    <t>Other,Table, vanity</t>
  </si>
  <si>
    <t>ES_20877_GVRLAO1050DC2_10272014173805_1485665</t>
  </si>
  <si>
    <t>GVRLAO1127D95C</t>
  </si>
  <si>
    <t>ES_20877_GVRLAO1127D95C_09062014181427_7267910</t>
  </si>
  <si>
    <t>GVRLAO1327D</t>
  </si>
  <si>
    <t>ES_20877_GVRLAO1327D_11042014135933_9573421</t>
  </si>
  <si>
    <t>GVRLAO1350D</t>
  </si>
  <si>
    <t>GVRLAO1350D,GVRLAO1350D,</t>
  </si>
  <si>
    <t>ES_20877_GVRLAO1350D_11202014183117_8277213</t>
  </si>
  <si>
    <t>GVRLAO1827D</t>
  </si>
  <si>
    <t>ES_20877_GVRLAO1827D_10272014173730_1450834</t>
  </si>
  <si>
    <t>S9058</t>
  </si>
  <si>
    <t>ES_31858_S9058_10072014025110_1023687</t>
  </si>
  <si>
    <t>P38017UL-W22</t>
  </si>
  <si>
    <t>S9023</t>
  </si>
  <si>
    <t>ES_31858_S9023_10242014093220_1023695</t>
  </si>
  <si>
    <t>P38017UW-W22</t>
  </si>
  <si>
    <t>S8977</t>
  </si>
  <si>
    <t>ES_31858_S8977_10242014091330_1023697</t>
  </si>
  <si>
    <t>S8978</t>
  </si>
  <si>
    <t>ES_31858_S8978_10242014091330_1023697</t>
  </si>
  <si>
    <t>S8984</t>
  </si>
  <si>
    <t>ES_31858_S8984_10242014091330_1023696</t>
  </si>
  <si>
    <t>S8985</t>
  </si>
  <si>
    <t>ES_31858_S8985_10242014091330_1023697</t>
  </si>
  <si>
    <t>S9060</t>
  </si>
  <si>
    <t>ES_31858_S9060_10242014091330_1023696</t>
  </si>
  <si>
    <t>S9061</t>
  </si>
  <si>
    <t>ES_31858_S9061_10242014091330_1023697</t>
  </si>
  <si>
    <t>S9063</t>
  </si>
  <si>
    <t>ES_31858_S9063_10242014091330_1023696</t>
  </si>
  <si>
    <t>S9064</t>
  </si>
  <si>
    <t>ES_31858_S9064_10242014091330_1023697</t>
  </si>
  <si>
    <t>P3S013UL-W22</t>
  </si>
  <si>
    <t>S9016</t>
  </si>
  <si>
    <t>ES_31858_S9016_10132014041550_1023693</t>
  </si>
  <si>
    <t>S9017</t>
  </si>
  <si>
    <t>ES_31858_S9017_10132014041550_1023693</t>
  </si>
  <si>
    <t>S9019</t>
  </si>
  <si>
    <t>ES_31858_S9019_10132014041550_1023693</t>
  </si>
  <si>
    <t>S9020</t>
  </si>
  <si>
    <t>ES_31858_S9020_10132014041550_1023693</t>
  </si>
  <si>
    <t>R20-008UW-W21</t>
  </si>
  <si>
    <t>S9073</t>
  </si>
  <si>
    <t>ES_31858_S9073_10132014094220_1023687</t>
  </si>
  <si>
    <t>R30-013UW-W21</t>
  </si>
  <si>
    <t>S9025</t>
  </si>
  <si>
    <t>ES_31858_S9025_10102014034440_1023692</t>
  </si>
  <si>
    <t>R40-016UW-W21</t>
  </si>
  <si>
    <t>S9101</t>
  </si>
  <si>
    <t>ES_31858_S9101_10102014035620_1023692</t>
  </si>
  <si>
    <t>Satco</t>
  </si>
  <si>
    <t>Dimmable BR30 10W 2700K</t>
  </si>
  <si>
    <t>S9133</t>
  </si>
  <si>
    <t>ES_31858_S9133_06192014110111_1023628</t>
  </si>
  <si>
    <t>Dimmable BR30 10W 2700K CRI&gt;90</t>
  </si>
  <si>
    <t>S9138</t>
  </si>
  <si>
    <t>ES_31858_S9138_06192014090000_1023627</t>
  </si>
  <si>
    <t>Dimmable BR30 10W 3000K</t>
  </si>
  <si>
    <t>S9134</t>
  </si>
  <si>
    <t>ES_31858_S9134_06232014023550_1023630</t>
  </si>
  <si>
    <t>Dimmable BR30 10W 4000K</t>
  </si>
  <si>
    <t>S9135</t>
  </si>
  <si>
    <t>ES_31858_S9135_09102014071330_1023668</t>
  </si>
  <si>
    <t>Dimmable BR30 10W 5000K</t>
  </si>
  <si>
    <t>S9136</t>
  </si>
  <si>
    <t>ES_31858_S9136_09102014071840_1023668</t>
  </si>
  <si>
    <t>Dimmable BR30 11W 3000K</t>
  </si>
  <si>
    <t>S8993</t>
  </si>
  <si>
    <t>ES_31858_S8993_07182014110001_1023638</t>
  </si>
  <si>
    <t>Dimmable BR30 GU24 10W 2700K</t>
  </si>
  <si>
    <t>S9137</t>
  </si>
  <si>
    <t>ES_31858_S9137_06232014024000_1023630</t>
  </si>
  <si>
    <t>Taizhou JiaoGuang Lighting Co. Ltd.</t>
  </si>
  <si>
    <t>LIGHT THE FUTURE</t>
  </si>
  <si>
    <t>BR101-3000K</t>
  </si>
  <si>
    <t>,BR101-3000K,3000K; ,BR101-4000K,4000K; ,BR101-5000K,5000K</t>
  </si>
  <si>
    <t>ES_1122253_BR101-3000K_10162014163117_9107934</t>
  </si>
  <si>
    <t>BR102-3000K</t>
  </si>
  <si>
    <t>,BR102-3000K,3000K; ,BR102-4000K,4000K; ,BR102-5000K,5000K</t>
  </si>
  <si>
    <t>ES_1122253_BR102-3000K_10162014164512_1316186</t>
  </si>
  <si>
    <t>BR103-3000K</t>
  </si>
  <si>
    <t>,BR103-3000K,3000K; ,BR103-4000K,4000K; ,BR103-5000K,5000K</t>
  </si>
  <si>
    <t>ES_1122253_BR103-3000K_10162014165822_115014</t>
  </si>
  <si>
    <t>Target Corporation</t>
  </si>
  <si>
    <t>up&amp;up</t>
  </si>
  <si>
    <t>OMNI 1100 LED</t>
  </si>
  <si>
    <t>085-02-0155</t>
  </si>
  <si>
    <t>BPAGOM1100/LED/TAR</t>
  </si>
  <si>
    <t>ES_1019587_085-02-0155; BPAGOM1100/LED/TAR_10292014164155_7380757</t>
  </si>
  <si>
    <t>BPAGOM1600/LED/TAR</t>
  </si>
  <si>
    <t>ES_1019587_BPAGOM1600/LED/TAR_10072014164758_7719771</t>
  </si>
  <si>
    <t>OMNI 450 LED</t>
  </si>
  <si>
    <t>085-02-0135</t>
  </si>
  <si>
    <t>BPAGOM450/LED/TAR</t>
  </si>
  <si>
    <t>ES_1019587_085-02-0135_11032014123046_4053785</t>
  </si>
  <si>
    <t>OMNI 800 LED</t>
  </si>
  <si>
    <t>085-02-0146</t>
  </si>
  <si>
    <t>BPAGOM800/LED/TAR</t>
  </si>
  <si>
    <t>ES_1019587_085-02-0146_11032014122942_9080247</t>
  </si>
  <si>
    <t>LED8P20D27KFLB</t>
  </si>
  <si>
    <t>ES_20570_LED8P20D27KFLB_11212014165352_8832032</t>
  </si>
  <si>
    <t>LED8P20D27KNFL</t>
  </si>
  <si>
    <t>ES_20570_LED8P20D27KNFL_09282014024349_2229555</t>
  </si>
  <si>
    <t>LED8P20D30KFL</t>
  </si>
  <si>
    <t>ES_20570_LED8P20D30KFL_09282014024410_2250164</t>
  </si>
  <si>
    <t>LED8P20D30KNFL</t>
  </si>
  <si>
    <t>ES_20570_LED8P20D30KNFL_09282014024519_2319865</t>
  </si>
  <si>
    <t>LED8P20D35KFL</t>
  </si>
  <si>
    <t>ES_20570_LED8P20D35KFL_10142014004130_7290938</t>
  </si>
  <si>
    <t>LED8P20D35KNFL</t>
  </si>
  <si>
    <t>ES_20570_LED8P20D35KNFL_10142014004151_7311395</t>
  </si>
  <si>
    <t>LED8P20D41KFL</t>
  </si>
  <si>
    <t>ES_20570_LED8P20D41KFL_09112014022831_2511481</t>
  </si>
  <si>
    <t>LED8P20D41KNFL</t>
  </si>
  <si>
    <t>ES_20570_LED8P20D41KNFL_09282014024539_2339536</t>
  </si>
  <si>
    <t>LED8R2030K</t>
  </si>
  <si>
    <t>ES_20570_LED8R2030K_07152014162302_1382179</t>
  </si>
  <si>
    <t>LED8R2041K</t>
  </si>
  <si>
    <t>ES_20570_LED8R2041K_07152014162346_1426196</t>
  </si>
  <si>
    <t>LED8R20D27K</t>
  </si>
  <si>
    <t>ES_20570_LED8R20D27K_06172014194556_4356142</t>
  </si>
  <si>
    <t>LED8R20D30K</t>
  </si>
  <si>
    <t>ES_20570_LED8R20D30K_06172014194616_4376372</t>
  </si>
  <si>
    <t>LED8R20D41K</t>
  </si>
  <si>
    <t>ES_20570_LED8R20D41K_06172014194634_4394476</t>
  </si>
  <si>
    <t>LP381430KNDB</t>
  </si>
  <si>
    <t>ES_20570_LP381430KNDB_06232014131225_9145971</t>
  </si>
  <si>
    <t>LP381730KDB</t>
  </si>
  <si>
    <t>ES_20570_LP381730KDB_08072014184316_6996654</t>
  </si>
  <si>
    <t>RLAO1027C2P</t>
  </si>
  <si>
    <t>ES_20570_RLAO1027C2P_06062014165224_3544261</t>
  </si>
  <si>
    <t>RLAO1027CP</t>
  </si>
  <si>
    <t>ES_20570_RLAO1027CP_06182014123930_5170615</t>
  </si>
  <si>
    <t>RLAO1050C2</t>
  </si>
  <si>
    <t>ES_20570_RLAO1050C2_06182014123437_4877188</t>
  </si>
  <si>
    <t>RLAO10W27K</t>
  </si>
  <si>
    <t>,CANRLAO10W27K,; ,RLAO10W27K24,; ,RLAO10W27KC,</t>
  </si>
  <si>
    <t>ES_20570_RLAO10W27K_10112014034757_9277228</t>
  </si>
  <si>
    <t>RLAO10W27KCP</t>
  </si>
  <si>
    <t>ES_20570_RLAO10W27KCP_06182014123755_5075282</t>
  </si>
  <si>
    <t>RLAO10W27KND</t>
  </si>
  <si>
    <t>ES_20570_RLAO10W27KND_08112014164915_5755682</t>
  </si>
  <si>
    <t>RLAO10W27KP</t>
  </si>
  <si>
    <t>ES_20570_RLAO10W27KP_06202014143451_4891255</t>
  </si>
  <si>
    <t>GVRLAO1850D</t>
  </si>
  <si>
    <t>ES_20877_GVRLAO1850D_10272014173744_1464987</t>
  </si>
  <si>
    <t>ES_20877_GVRLAO727D_06172014173507_6507727</t>
  </si>
  <si>
    <t>ES_20877_GVRLAO750D_06232014150629_5989883</t>
  </si>
  <si>
    <t>GVRLBR3010W27KD</t>
  </si>
  <si>
    <t>ES_20877_GVRLBR3010W27KD_06242014142431_9871338</t>
  </si>
  <si>
    <t>GVRLBR3010W27KDC</t>
  </si>
  <si>
    <t>ES_20877_GVRLBR3010W27KDC_05052014174108_1668177</t>
  </si>
  <si>
    <t>ES_20877_GVRLBR3010W27KND_09022014133628_4988521</t>
  </si>
  <si>
    <t>ES_20877_GVRLBR3010W50KD_06232014194759_2879923</t>
  </si>
  <si>
    <t>GVRLBR3010W50KDC</t>
  </si>
  <si>
    <t>ES_20877_GVRLBR3010W50KDC_05052014172438_0678349</t>
  </si>
  <si>
    <t>ES_20877_GVRLDCT4W27K_08272014192453_7493059</t>
  </si>
  <si>
    <t>Other,Vanity, chandelier</t>
  </si>
  <si>
    <t>ES_20877_GVRLDCT4W27KC_05052014162742_7262539</t>
  </si>
  <si>
    <t>GVRLDCT4W27KC2</t>
  </si>
  <si>
    <t>Other,Chandalier</t>
  </si>
  <si>
    <t>ES_20877_GVRLDCT4W27KC2_10272014173823_1503272</t>
  </si>
  <si>
    <t>GVRLDCT4W50K</t>
  </si>
  <si>
    <t>ES_20877_GVRLDCT4W50K_08042014190340_9020074</t>
  </si>
  <si>
    <t>GVRLDCT4W50KC</t>
  </si>
  <si>
    <t>ES_20877_GVRLDCT4W50KC_05052014162719_7239596</t>
  </si>
  <si>
    <t>GVRLDCT4W50KC2</t>
  </si>
  <si>
    <t>ES_20877_GVRLDCT4W50KC2_11202014183048_8248510</t>
  </si>
  <si>
    <t>,CANGVRLDCT5W27KF,</t>
  </si>
  <si>
    <t>ES_20877_GVRLDCT5W27K_09202014193840_1920897</t>
  </si>
  <si>
    <t>ES_20877_GVRLG255W27K_08042014190259_8979876</t>
  </si>
  <si>
    <t>ES_20877_GVRLG255W27KND_08042014190319_8999041</t>
  </si>
  <si>
    <t>GVRLG255W50K</t>
  </si>
  <si>
    <t>ES_20877_GVRLG255W50K_09022014145635_9795509</t>
  </si>
  <si>
    <t>GVRLG255W50KND</t>
  </si>
  <si>
    <t>Other,Vanity</t>
  </si>
  <si>
    <t>ES_20877_GVRLG255W50KND_09202014193801_1881864</t>
  </si>
  <si>
    <t>ES_20877_GVRLP3817W30KND_04182014183411_6051508</t>
  </si>
  <si>
    <t>GVRLR301027DC2</t>
  </si>
  <si>
    <t>Other,Table lamp, vanity</t>
  </si>
  <si>
    <t>ES_20877_GVRLR301027DC2_11042014131430_6870067</t>
  </si>
  <si>
    <t>GVRLR301050DC2</t>
  </si>
  <si>
    <t>ES_20877_GVRLR301050DC2_11042014131411_6851231</t>
  </si>
  <si>
    <t>GVRLR301227D95C</t>
  </si>
  <si>
    <t>GVRLR301227D95C,GVRLR301227D95C,</t>
  </si>
  <si>
    <t>ES_20877_GVRLR301227D95C_11132014194316_7796231</t>
  </si>
  <si>
    <t>Dimmable BR30 GU24 10W 2700K CRI&gt;90</t>
  </si>
  <si>
    <t>S9139</t>
  </si>
  <si>
    <t>ES_31858_S9139_06232014024330_1023630</t>
  </si>
  <si>
    <t>Dimmable BR40 13W 2700K</t>
  </si>
  <si>
    <t>S9046</t>
  </si>
  <si>
    <t>ES_31858_S9046_06032014091840_1023618</t>
  </si>
  <si>
    <t>Dimmable BR40 13W 3000K</t>
  </si>
  <si>
    <t>S9003</t>
  </si>
  <si>
    <t>ES_31858_S9003_06032014095330_1023619</t>
  </si>
  <si>
    <t>Dimmable BR40 18W 2700K</t>
  </si>
  <si>
    <t>S9049</t>
  </si>
  <si>
    <t>ES_31858_S9049_06242014044550_1023632</t>
  </si>
  <si>
    <t>Dimmable BR40 18W 3000K</t>
  </si>
  <si>
    <t>S9006</t>
  </si>
  <si>
    <t>ES_31858_S9006_06032014095950_1023619</t>
  </si>
  <si>
    <t>Dimmable Candle 5W 2700K</t>
  </si>
  <si>
    <t>S8983</t>
  </si>
  <si>
    <t>ES_31858_S8983_06192014085220_1023627</t>
  </si>
  <si>
    <t>Dimmable Candle 5W 3000K</t>
  </si>
  <si>
    <t>S8981</t>
  </si>
  <si>
    <t>ES_31858_S8981_06192014083950_1023627</t>
  </si>
  <si>
    <t>S8982</t>
  </si>
  <si>
    <t>ES_31858_S8982_06192014084950_1023627</t>
  </si>
  <si>
    <t>Dimmable Globe 8W 3000K</t>
  </si>
  <si>
    <t>S9053</t>
  </si>
  <si>
    <t>ES_31858_S9053_06272014011840_1023633</t>
  </si>
  <si>
    <t>Dimmable MR16 7W 2700K 40?</t>
  </si>
  <si>
    <t>S9103</t>
  </si>
  <si>
    <t>ES_31858_S9103_10312014113111_1023705</t>
  </si>
  <si>
    <t>Dimmable MR16 7W 3000K 40?</t>
  </si>
  <si>
    <t>S9104</t>
  </si>
  <si>
    <t>ES_31858_S9104_09082014023550_1023665</t>
  </si>
  <si>
    <t>Dimmable PAR20 7W 3000K 25?</t>
  </si>
  <si>
    <t>S9080</t>
  </si>
  <si>
    <t>ES_31858_S9080_05092014101111_1023608</t>
  </si>
  <si>
    <t>Dimmable PAR20 7W 4000K 40?</t>
  </si>
  <si>
    <t>S9083</t>
  </si>
  <si>
    <t>ES_31858_S9083_09242014095950_1023676</t>
  </si>
  <si>
    <t>Dimmable PAR30 11W LN 3000K 25?</t>
  </si>
  <si>
    <t>S9088</t>
  </si>
  <si>
    <t>ES_31858_S9088_05092014100551_1023608</t>
  </si>
  <si>
    <t>Dimmable PAR30 11W LN 3000K 40?</t>
  </si>
  <si>
    <t>S9090</t>
  </si>
  <si>
    <t>ES_31858_S9090_04292014030000_1023603</t>
  </si>
  <si>
    <t>Dimmable PAR30 11W SN 3000K 25°</t>
  </si>
  <si>
    <t>S9084</t>
  </si>
  <si>
    <t>ES_31858_S9084_09092014113221_1023666</t>
  </si>
  <si>
    <t>Dimmable PAR30 11W SN 3000K 40</t>
  </si>
  <si>
    <t>S9086</t>
  </si>
  <si>
    <t>ES_31858_S9086_08122014102001_1023652</t>
  </si>
  <si>
    <t>Dimmable PAR30 11W SN 4000K 25°</t>
  </si>
  <si>
    <t>S9085</t>
  </si>
  <si>
    <t>ES_31858_S9085_08152014040110_1023654</t>
  </si>
  <si>
    <t>Dimmable PAR30 11W SN 4000K 40°</t>
  </si>
  <si>
    <t>S9087</t>
  </si>
  <si>
    <t>ES_31858_S9087_08152014034840_1023654</t>
  </si>
  <si>
    <t>Dimmable PAR38 17W 3000K 25?</t>
  </si>
  <si>
    <t>S9092</t>
  </si>
  <si>
    <t>ES_31858_S9092_05092014094110_1023608</t>
  </si>
  <si>
    <t>Dimmable PAR38 17W 3000K 40?</t>
  </si>
  <si>
    <t>S9094</t>
  </si>
  <si>
    <t>ES_31858_S9094_04292014031840_1023603</t>
  </si>
  <si>
    <t>Dimmable R20 8W 2700K</t>
  </si>
  <si>
    <t>S9040</t>
  </si>
  <si>
    <t>ES_31858_S9040_06032014094550_1023618</t>
  </si>
  <si>
    <t>Dimmable R20 8W 3000K</t>
  </si>
  <si>
    <t>S9002</t>
  </si>
  <si>
    <t>ES_31858_S9002_06132014093620_1023624</t>
  </si>
  <si>
    <t>Dimmbale PAR20 7W 3000K 40?</t>
  </si>
  <si>
    <t>S9082</t>
  </si>
  <si>
    <t>ES_31858_S9082_05062014012110_1023603</t>
  </si>
  <si>
    <t>RLAO10W50K</t>
  </si>
  <si>
    <t>ES_20570_RLAO10W50K_06202014143337_4817678</t>
  </si>
  <si>
    <t>RLAO10W50KC</t>
  </si>
  <si>
    <t>ES_20570_RLAO10W50KC_06202014143422_4862814</t>
  </si>
  <si>
    <t>RLAO1327D</t>
  </si>
  <si>
    <t>,CRLAO1327D,</t>
  </si>
  <si>
    <t>ES_20570_RLAO1327D_10212014042152_5312780</t>
  </si>
  <si>
    <t>RLAO1350D</t>
  </si>
  <si>
    <t>,CRLAO1350D,</t>
  </si>
  <si>
    <t>ES_20570_RLAO1350D_10212014042442_5482647</t>
  </si>
  <si>
    <t>RLAO1827D</t>
  </si>
  <si>
    <t>ES_20570_RLAO1827D_10212014023406_8846572</t>
  </si>
  <si>
    <t>RLAO1850D</t>
  </si>
  <si>
    <t>ES_20570_RLAO1850D_10212014023346_8826116</t>
  </si>
  <si>
    <t>RLAO7W27K</t>
  </si>
  <si>
    <t>ES_20570_RLAO7W27K_06182014124859_5739435</t>
  </si>
  <si>
    <t>RLAO7W27KC</t>
  </si>
  <si>
    <t>ES_20570_RLAO7W27KC_06202014143514_4914701</t>
  </si>
  <si>
    <t>RLAO7W50K</t>
  </si>
  <si>
    <t>ES_20570_RLAO7W50K_06202014143602_4962755</t>
  </si>
  <si>
    <t>RLBR301027CD2P</t>
  </si>
  <si>
    <t>ES_20570_RLBR301027CD2P_06232014124932_7772970</t>
  </si>
  <si>
    <t>RLBR3010W27KCD2P</t>
  </si>
  <si>
    <t>ES_20570_RLBR3010W27KCD2P_06232014124908_7748956</t>
  </si>
  <si>
    <t>RLBR3010W27KD</t>
  </si>
  <si>
    <t>,RLBR3010W27KD24,</t>
  </si>
  <si>
    <t>ES_20570_RLBR3010W27KD_06232014124805_7685815</t>
  </si>
  <si>
    <t>RLBR3010W27KD2</t>
  </si>
  <si>
    <t>ES_20570_RLBR3010W27KD2_08112014155129_2289360</t>
  </si>
  <si>
    <t>RLBR3010W27KND</t>
  </si>
  <si>
    <t>,CRLBR3010W27KND,; ,CRLBR3010W27KND2,; ,RLBR3010W27KND2,; ,RLBR3010W27KNDC,</t>
  </si>
  <si>
    <t>ES_20570_RLBR3010W27KND_09022014131314_3594390</t>
  </si>
  <si>
    <t>RLBR3010W50KD</t>
  </si>
  <si>
    <t>ES_20570_RLBR3010W50KD_06232014130150_8510804</t>
  </si>
  <si>
    <t>RLBR3010W50KD2</t>
  </si>
  <si>
    <t>ES_20570_RLBR3010W50KD2_06232014130215_8535489</t>
  </si>
  <si>
    <t>RLBR3012W27KD95</t>
  </si>
  <si>
    <t>,RLBR3012W27D95HD,</t>
  </si>
  <si>
    <t>ES_20570_RLBR3012W27KD95_09262014024032_9232701</t>
  </si>
  <si>
    <t>RLBR4014W27KD</t>
  </si>
  <si>
    <t>ES_20570_RLBR4014W27KD_06252014134521_3921198</t>
  </si>
  <si>
    <t>RLBR4014W27KND</t>
  </si>
  <si>
    <t>ES_20570_RLBR4014W27KND_06252014134437_3877306</t>
  </si>
  <si>
    <t>RLBR4014W50KD</t>
  </si>
  <si>
    <t>ES_20570_RLBR4014W50KD_09112014193801_4281484</t>
  </si>
  <si>
    <t>RLDCT4W50K</t>
  </si>
  <si>
    <t>ES_20570_RLDCT4W50K_08062014031029_4629343</t>
  </si>
  <si>
    <t>WANGLO ENTERPRISES (CANADA) LTD.</t>
  </si>
  <si>
    <t>NIKKO</t>
  </si>
  <si>
    <t>WAN-L2-MR16GU10D-7W-30-40</t>
  </si>
  <si>
    <t>ES_0_WAN-L2-MR16GU10D-7W-30-40_12032014021000_1023719</t>
  </si>
  <si>
    <t>Westinghouse Lighting Corporation</t>
  </si>
  <si>
    <t>Westinghouse</t>
  </si>
  <si>
    <t>ES_1018392_03094_08182014014840_1023654</t>
  </si>
  <si>
    <t>ES_1018392_03098_10072014033620_1023676</t>
  </si>
  <si>
    <t>11PAR30/LED/DIM 3000K 40?</t>
  </si>
  <si>
    <t>ES_1018392_33013_05162014103111_1023613</t>
  </si>
  <si>
    <t>11R30/LED/DIM 2700K</t>
  </si>
  <si>
    <t>ES_1018392_03055_06102014031840_1023622</t>
  </si>
  <si>
    <t>11R30/LED/DIM 3000K</t>
  </si>
  <si>
    <t>ES_1018392_03010_06132014112551_1023624</t>
  </si>
  <si>
    <t>13R40/LED/DIM 2700K</t>
  </si>
  <si>
    <t>ES_1018392_03063_06132014111621_1023624</t>
  </si>
  <si>
    <t>17PAR38/LED/DIM 3000K 40?</t>
  </si>
  <si>
    <t>ES_1018392_33014_05162014104001_1023613</t>
  </si>
  <si>
    <t>18R40/LED/DIM 3000K</t>
  </si>
  <si>
    <t>ES_1018392_03064_07302014022110_1023646</t>
  </si>
  <si>
    <t>ES_31858_S9043_06022014110621_1023618</t>
  </si>
  <si>
    <t>Seesmart Technologies</t>
  </si>
  <si>
    <t>SEESMART</t>
  </si>
  <si>
    <t>140602-101</t>
  </si>
  <si>
    <t>ES_1126369_140602-101_10202014102621_1023698</t>
  </si>
  <si>
    <t>140603-101</t>
  </si>
  <si>
    <t>ES_1126369_140603-101_11192014043000_1023698</t>
  </si>
  <si>
    <t>140603-201</t>
  </si>
  <si>
    <t>ES_1126369_140603-201_12082014095950_1023720</t>
  </si>
  <si>
    <t>140800-001</t>
  </si>
  <si>
    <t>ES_1126369_140800-001_10202014103001_1023698</t>
  </si>
  <si>
    <t>RLDCT5W27K</t>
  </si>
  <si>
    <t>,CANRLDCT5W27K2,; ,CANRLDCT5W27KF2,; ,RLDCF5W27K,; ,RLDCF5W27K2,; ,RLDCF5W27KF,; ,RLDCF5W27KF2,; ,RLDCT527KC3,; ,RLDCT5W27K2,; ,RLDCT5W27KC2,; ,RLDCT5W27KF,; ,RLDCT5W27KF2,</t>
  </si>
  <si>
    <t>ES_20570_RLDCT5W27K_09112014181717_9437053</t>
  </si>
  <si>
    <t>RLDG164W27K2</t>
  </si>
  <si>
    <t>,RLDCG164W27K2,; ,RLDCG164W27KF2,; ,RLDG164W27KF2,</t>
  </si>
  <si>
    <t>ES_20570_RLDG164W27K2_11122014210319_6199296</t>
  </si>
  <si>
    <t>RLDG165W27K2</t>
  </si>
  <si>
    <t>,CANRLDCG165W27K2,; ,CANRLDCG165W27KF2,; ,CANRLDG165W27K2,; ,CANRLDG165W27KF2,; ,RLDCG165W27K2,; ,RLDCG165W27KF2,; ,RLDG165W27KF2,</t>
  </si>
  <si>
    <t>ES_20570_RLDG165W27K2_10132014172758_1278017</t>
  </si>
  <si>
    <t>RLDT4W27K</t>
  </si>
  <si>
    <t>,CANRLDCF4W27K2,; ,CANRLDCF4W27KF2,; ,CANRLDCT4W27K2,; ,CANRLDCT4W27KF2,; ,CANRLDF4W27K2,; ,CANRLDF4W27KF2,; ,CANRLDT4W27K2,; ,CANRLDT4W27KF2,; ,RLDCF4W27K2,; ,RLDCF4W27KF2,; ,RLDCT4W27K,; ,RLDCT4W27K2,; ,RLDCT4W27KF2,; ,RLDF4W27K2,; ,RLDF4W27KF2,; ,RLDT4W27K2,; ,RLDT4W27KF2,</t>
  </si>
  <si>
    <t>ES_20570_RLDT4W27K_08252014153133_0693376</t>
  </si>
  <si>
    <t>RLDT4W50K</t>
  </si>
  <si>
    <t>ES_20570_RLDT4W50K_09082014151502_9302082</t>
  </si>
  <si>
    <t>RLDT5W27K</t>
  </si>
  <si>
    <t>,CANRLDT5W27K2,; ,CANRLDT5W27KF2,; ,RLDF5W27K,; ,RLDF5W27K2,; ,RLDF5W27KF,; ,RLDF5W27KF2,; ,RLDT5W27K2,; ,RLDT5W27KF,; ,RLDT5W27KF2,</t>
  </si>
  <si>
    <t>ES_20570_RLDT5W27K_09202014182128_7288917</t>
  </si>
  <si>
    <t>RLG25527KND48</t>
  </si>
  <si>
    <t>ES_20570_RLG25527KND48_09022014174604_9964927</t>
  </si>
  <si>
    <t>RLG255W27K</t>
  </si>
  <si>
    <t>,CANRLG255W27K,; ,CANRLG255W27K2,; ,RLG255W27K2,</t>
  </si>
  <si>
    <t>ES_20570_RLG255W27K_09072014132250_6170473</t>
  </si>
  <si>
    <t>RLG255W27KND</t>
  </si>
  <si>
    <t>,CANRLG255W27K2ND,; ,CANRLG255W27KND,; ,CRLG25527KND48,; ,RLG25527KND,; ,RLG255W27K2ND,; ,RLG255W27KND3,</t>
  </si>
  <si>
    <t>ES_20570_RLG255W27KND_08062014021815_1495611</t>
  </si>
  <si>
    <t>RLG255W50K</t>
  </si>
  <si>
    <t>ES_20570_RLG255W50K_09022014174626_9986158</t>
  </si>
  <si>
    <t>RLMR16712V30KD</t>
  </si>
  <si>
    <t>RLMR16712V30KD,RLMR16712V30KD,</t>
  </si>
  <si>
    <t>ES_20570_RLMR16712V30KD_11132014215751_5871675</t>
  </si>
  <si>
    <t>RLMR16812V30KD</t>
  </si>
  <si>
    <t>ES_20570_RLMR16812V30KD_11132014215709_5829718</t>
  </si>
  <si>
    <t>RLP209W30KND</t>
  </si>
  <si>
    <t>ES_20570_RLP209W30KND_06232014130455_8695591</t>
  </si>
  <si>
    <t>RLP3014W30KD</t>
  </si>
  <si>
    <t>,CANRLP3014W30KD,; ,RLP3014W30KD2,</t>
  </si>
  <si>
    <t>ES_20570_RLP3014W30KD_10132014201101_1061373</t>
  </si>
  <si>
    <t>RLP3014W30KD95</t>
  </si>
  <si>
    <t>ES_20570_RLP3014W30KD95_09282014025624_2984139</t>
  </si>
  <si>
    <t>RLP3014W30KND</t>
  </si>
  <si>
    <t>ES_20570_RLP3014W30KND_09282014024254_2174841</t>
  </si>
  <si>
    <t>RLP3014W50KD</t>
  </si>
  <si>
    <t>ES_20570_RLP3014W50KD_10092014194225_3745487</t>
  </si>
  <si>
    <t>RLP3817W30KD</t>
  </si>
  <si>
    <t>ES_20570_RLP3817W30KD_06172014194736_4456771</t>
  </si>
  <si>
    <t>RLP3817W30KND</t>
  </si>
  <si>
    <t>ES_20570_RLP3817W30KND_09282014024328_2208210</t>
  </si>
  <si>
    <t>RLP3817W30KND2</t>
  </si>
  <si>
    <t>ES_20570_RLP3817W30KND2_04252014144142_6902004</t>
  </si>
  <si>
    <t>ES_1018392_33010_11112014034840_1023711</t>
  </si>
  <si>
    <t>ES_1018392_33045_09302014042440_1023681</t>
  </si>
  <si>
    <t>ES_1018392_33050_09242014040950_1023677</t>
  </si>
  <si>
    <t>ES_1018392_33055_09242014044620_1023678</t>
  </si>
  <si>
    <t>7MR16/LED/DIM 3000K 40?</t>
  </si>
  <si>
    <t>ES_1018392_03491_09162014044550_1023671</t>
  </si>
  <si>
    <t>7PAR20/LED/DIM 3000K 40?</t>
  </si>
  <si>
    <t>ES_1018392_33012_05142014090550_1023610</t>
  </si>
  <si>
    <t>8G25/LED/DIM 3000K</t>
  </si>
  <si>
    <t>ES_1018392_03011_06232014032620_1023631</t>
  </si>
  <si>
    <t>8R20/LED/DIM 2700K</t>
  </si>
  <si>
    <t>ES_1018392_03050_07162014112841_1023636</t>
  </si>
  <si>
    <t>9R30/LED/DIM 2700K</t>
  </si>
  <si>
    <t>ES_1018392_03000_07112014084620_1023634</t>
  </si>
  <si>
    <t>181402-021</t>
  </si>
  <si>
    <t>ES_1126369_181402-021_12082014095620_1023720</t>
  </si>
  <si>
    <t>182400-021</t>
  </si>
  <si>
    <t>ES_1126369_182400-021_12082014095330_1023720</t>
  </si>
  <si>
    <t>183400-021</t>
  </si>
  <si>
    <t>ES_1126369_183400-021_12082014095000_1023720</t>
  </si>
  <si>
    <t>183600-001</t>
  </si>
  <si>
    <t>ES_1126369_183600-001_10202014103551_1023698</t>
  </si>
  <si>
    <t>184600-001</t>
  </si>
  <si>
    <t>ES_1126369_184600-001_10202014120841_1023699</t>
  </si>
  <si>
    <t>184601-001</t>
  </si>
  <si>
    <t>ES_1126369_184601-001_10212014093330_1023699</t>
  </si>
  <si>
    <t>184602-001</t>
  </si>
  <si>
    <t>ES_1126369_184602-001_10212014092330_1023699</t>
  </si>
  <si>
    <t>185600-001</t>
  </si>
  <si>
    <t>ES_1126369_185600-001_10202014103951_1023698</t>
  </si>
  <si>
    <t>185601-001</t>
  </si>
  <si>
    <t>ES_1126369_185601-001_10202014120001_1023699</t>
  </si>
  <si>
    <t>185602-001</t>
  </si>
  <si>
    <t>ES_1126369_185602-001_10202014120441_1023699</t>
  </si>
  <si>
    <t>ES_1126369_180357_06052014153020_4393643</t>
  </si>
  <si>
    <t>ES_1126369_180358_06052014153020_1279708</t>
  </si>
  <si>
    <t>ES_1126369_180359_06052014153033_7112413</t>
  </si>
  <si>
    <t>ES_1126369_180360_06052014153033_8923152</t>
  </si>
  <si>
    <t>ES_1126369_180362_06052014153049_5183806</t>
  </si>
  <si>
    <t>ES_1126369_180363_06052014153049_6890681</t>
  </si>
  <si>
    <t>ES_1126369_180412_06052014152852_2128203</t>
  </si>
  <si>
    <t>ES_1126369_180416_06052014152852_5311374</t>
  </si>
  <si>
    <t>Shanghai Sansi Electronic Engineering Co., Ltd</t>
  </si>
  <si>
    <t>SANSI</t>
  </si>
  <si>
    <t>LED Lamps</t>
  </si>
  <si>
    <t>C21BB-IE26-10W-30-93-D-1</t>
  </si>
  <si>
    <t>United States, Australia, Canada</t>
  </si>
  <si>
    <t>ES_1129784_C21BB-IE26-10W-30-93-D-1_10292014164107_4307093</t>
  </si>
  <si>
    <t>C21BB-IE26-10W-XX-80-D-2</t>
  </si>
  <si>
    <t>ES_1129784_C21BB-IE26-10W-XX-80-D-2_10292014164120_8421334</t>
  </si>
  <si>
    <t>C21BB-IE26-13.5W-30-93-D-2</t>
  </si>
  <si>
    <t>ES_1129784_C21BB-IE26-13.5W-30-93-D-2_11122014165742_2136426</t>
  </si>
  <si>
    <t>C21BB-IE26-13.5W-50-80-D-2</t>
  </si>
  <si>
    <t>ES_1129784_C21BB-IE26-13.5W-50-80-D-2_10292014164128_7359580</t>
  </si>
  <si>
    <t>RLP3817W30KNDC</t>
  </si>
  <si>
    <t>ES_20570_RLP3817W30KNDC_04252014142521_5921936</t>
  </si>
  <si>
    <t>RLP3817W50KD</t>
  </si>
  <si>
    <t>ES_20570_RLP3817W50KD_10142014004229_7349800</t>
  </si>
  <si>
    <t>RLR2010W27KD95</t>
  </si>
  <si>
    <t>ES_20570_RLR2010W27KD95_09282014025643_3003424</t>
  </si>
  <si>
    <t>The Home Depot</t>
  </si>
  <si>
    <t>EcoSmart</t>
  </si>
  <si>
    <t>ECS 16 35WE WW FL E26 120 TP</t>
  </si>
  <si>
    <t>ECS 16 35WE WW FL E26 120 TP,ECS 16 35WE WW FL E26 120 TP,1000 029 067</t>
  </si>
  <si>
    <t>ES_31912_ECS 16 35WE WW FL E26 120 TP_09302014174237_1827624</t>
  </si>
  <si>
    <t>ECS 16 35WE WW FL TP,ECS 16 35WE WW FL TP,1000 029 051</t>
  </si>
  <si>
    <t>ES_31912_ECS 16 35WE WW FL TP_09302014173256_4432494</t>
  </si>
  <si>
    <t>ECS 16 50WE WW FL TP,ECS 16 50WE WW FL TP,1000 029 039</t>
  </si>
  <si>
    <t>ES_31912_ECS 16 50WE WW FL TP_08252014160136_7483477</t>
  </si>
  <si>
    <t>ECS 20 50WE CW FL 120 TP</t>
  </si>
  <si>
    <t>ECS 20 50WE CW FL 120 TP,ECS 20 50WE CW FL 120 TP,1000 029 137</t>
  </si>
  <si>
    <t>ES_31912_ECS 20 50WE CW FL 120 TP_10012014140837_1407538</t>
  </si>
  <si>
    <t>ECS 20 50WE WW FL 120 TP</t>
  </si>
  <si>
    <t>ECS 20 50WE WW FL 120 TP,ECS 20 50WE WW FL 120 TP,1000 029 142</t>
  </si>
  <si>
    <t>ES_31912_ECS 20 50WE WW FL 120 TP_10012014144420_6801166</t>
  </si>
  <si>
    <t>ECS 25 40WE W27 120 DG</t>
  </si>
  <si>
    <t>ECS 25 40WE W27 120 DG,ECS 25 40WE W27 120 DG,1000 001 424</t>
  </si>
  <si>
    <t>ES_31912_ECS 25 40WE W27 120 DG_09302014185046_2246909</t>
  </si>
  <si>
    <t>ECS 30 75WE CW FL 120 TP</t>
  </si>
  <si>
    <t>ECS 30 75WE CW FL 120 TP,ECS 30 75WE CW FL 120 TP,1000 029 120</t>
  </si>
  <si>
    <t>ES_31912_ECS 30 75WE CW FL 120 TP_10012014145612_1145045</t>
  </si>
  <si>
    <t>ECS 30 75WE WW FL 120 TP</t>
  </si>
  <si>
    <t>ECS 30 75WE WW FL 120 TP,ECS 30 75WE WW FL 120 TP,1000 029 126</t>
  </si>
  <si>
    <t>ES_31912_ECS 30 75WE WW FL 120 TP_08252014183049_9876195</t>
  </si>
  <si>
    <t>ECS 30 75WE WW GB FL 120</t>
  </si>
  <si>
    <t>ECS 30 75WE WW GB FL 120 TP,ECS 30 75WE WW GB FL 120 TP,; ECS 30 75WE WW GB FL 120,ECS 30 75WE WW GB FL 120,1000 031 905</t>
  </si>
  <si>
    <t>ES_31912_ECS 30 75WE WW GB FL 120 _08212014102100_9012963</t>
  </si>
  <si>
    <t>ECS 30 75WE WW GB FL 120 CAN</t>
  </si>
  <si>
    <t>ECS 30 75WE WW GB FL 120 CAN,ECS 30 75WE WW GB FL 120 CAN,1000 810 834</t>
  </si>
  <si>
    <t>ES_31912_ECS 30 75WE WW GB FL 120 CAN_08212014105925_9424912</t>
  </si>
  <si>
    <t>ECS 38 90WE CW FL 120 TP</t>
  </si>
  <si>
    <t>ECS 38 90WE CW FL 120 TP,ECS 38 90WE CW FL 120 TP,1000 029 111</t>
  </si>
  <si>
    <t>ES_31912_ECS 38 90WE CW FL 120 TP_10012014135221_7486212</t>
  </si>
  <si>
    <t>ECS 38 90WE WW FL 120 TP</t>
  </si>
  <si>
    <t>ECS 38 90WE WW FL 120 TP,ECS 38 90WE WW FL 120 TP,1000 029 114</t>
  </si>
  <si>
    <t>ES_31912_ECS 38 90WE WW FL 120 TP_09302014191841_9787668</t>
  </si>
  <si>
    <t>ECS B11 CA W27 25WE CL 120 DG</t>
  </si>
  <si>
    <t>ECS B11 CA W27 25WE CL 120 DG,ECS B11 CA W27 25WE CL 120 DG,1000 018 577</t>
  </si>
  <si>
    <t>ES_31912_ECS B11 25WE W27 120 G1 BX_08192014161823_8508909</t>
  </si>
  <si>
    <t>ECS B11 CA W27 25WE CL E26 120 DG</t>
  </si>
  <si>
    <t>ECS B11 CA W27 25WE CL E26 120 DG,ECS B11 CA W27 25WE CL E26 120 DG,1000 018 574</t>
  </si>
  <si>
    <t>ES_31912_ECS B11 25WE W27 E26 120 G1 BX_08192014183136_5674294</t>
  </si>
  <si>
    <t>ECS B11 CA W27 40WE CL 120 DG</t>
  </si>
  <si>
    <t>ECS B11 CA W27 40WE CL 120 DG,ECS B11 CA W27 40WE CL 120 DG,1000 018 583</t>
  </si>
  <si>
    <t>ES_31912_ECS B11 CA W27 40WE CL 120 DG_09302014182908_1074954</t>
  </si>
  <si>
    <t>Xiamen Hi-Light Lighting Co. Ltd.</t>
  </si>
  <si>
    <t>Hi-Light</t>
  </si>
  <si>
    <t>HLLEDA19-10IM(Dm)</t>
  </si>
  <si>
    <t>Damp Location Rated,Enclosed Fixtures,Not for Use in Recessed Fixtures</t>
  </si>
  <si>
    <t>ES_1024216_HLLEDA19-10IM(Dm)_11122014120953_8674632</t>
  </si>
  <si>
    <t>HLLEDPAR20-8.5G8(Dm)</t>
  </si>
  <si>
    <t>ES_1024216_HLLEDPAR20-8.5G8(Dm)_11142014115950_6541305</t>
  </si>
  <si>
    <t>C21BB-IE26-13.5W-50-93-D-1</t>
  </si>
  <si>
    <t>ES_1129784_C21BB-IE26-13.5W-50-93-D-1_11042014160511_7438277</t>
  </si>
  <si>
    <t>C21BB-IE26-15W-30-80-D-1</t>
  </si>
  <si>
    <t>ES_1129784_C21BB-IE26-15W-30-80-D-1_11122014165748_4701481</t>
  </si>
  <si>
    <t>C21BB-IE26-15W-50-91-D-2</t>
  </si>
  <si>
    <t>ES_1129784_C21BB-IE26-15W-50-91-D-2_11122014165755_3862065</t>
  </si>
  <si>
    <t>Shenzhen Bestled Lighting Co., Ltd</t>
  </si>
  <si>
    <t>BESTLED</t>
  </si>
  <si>
    <t>LED7/E26/3000K/40D</t>
  </si>
  <si>
    <t>ES_1130674_LED7/E26/3000K/40D_11242014030600_8360885</t>
  </si>
  <si>
    <t>LED7/MR16/3000K/40D</t>
  </si>
  <si>
    <t>ES_1130674_LED7/MR16/3000K/40D_11242014030621_8381873</t>
  </si>
  <si>
    <t>LED8/PAR20/3000K/40D</t>
  </si>
  <si>
    <t>ES_1130674_LED8/PAR20/3000K/40D_11242014030647_8407990</t>
  </si>
  <si>
    <t>Shenzhen Crep Optoelectonics Co., Ltd</t>
  </si>
  <si>
    <t>CREP</t>
  </si>
  <si>
    <t>CPS-PAR382-E26/B22</t>
  </si>
  <si>
    <t>ES_1128692_CPS-PAR382-E26/B22_07292014131149_9493480</t>
  </si>
  <si>
    <t>ES_1128692_CPS-PAR382-E26/B22_07292014131149_8104456</t>
  </si>
  <si>
    <t>Shenzhen Green Energy Lighting Co., Ltd.</t>
  </si>
  <si>
    <t>G</t>
  </si>
  <si>
    <t>P30-11W-LT</t>
  </si>
  <si>
    <t>ES_1129437_P30-11W-LT_07182014155947_3598963</t>
  </si>
  <si>
    <t>P38-20W</t>
  </si>
  <si>
    <t>ES_1129437_P38-20W_07182014160005_6136681</t>
  </si>
  <si>
    <t>SP30-11W</t>
  </si>
  <si>
    <t>ES_1129437_SP30-11W_07182014155809_7178736</t>
  </si>
  <si>
    <t>Shenzhen H&amp;T Lighting Technology Co., Ltd.</t>
  </si>
  <si>
    <t>HeT</t>
  </si>
  <si>
    <t>SM A19-40W-ES</t>
  </si>
  <si>
    <t>ES_1113776_SM A19-40W-ES_07212014112603_8227370</t>
  </si>
  <si>
    <t>ES_1113776_SM A19-40W-ES_07212014112603_1803337</t>
  </si>
  <si>
    <t>ES_1113776_SM A19-40W-ES_07212014112603_5597999</t>
  </si>
  <si>
    <t>SM A19-60W-ES</t>
  </si>
  <si>
    <t>ES_1113776_SM A19-60W-ES_07212014112634_4811054</t>
  </si>
  <si>
    <t>ES_1113776_SM A19-60W-ES_07212014112634_2667737</t>
  </si>
  <si>
    <t>ES_1113776_SM A19-60W-ES_07212014112634_6564016</t>
  </si>
  <si>
    <t>SM PAR20-50W-ES</t>
  </si>
  <si>
    <t>ES_1113776_SM PAR20-50W-ES_07212014124356_4872863</t>
  </si>
  <si>
    <t>H&amp;T</t>
  </si>
  <si>
    <t>CX-R30-H-B</t>
  </si>
  <si>
    <t>ES_1113776_CX-R30-H-B_11192014040840_1023717</t>
  </si>
  <si>
    <t>Shenzhen Jiawei Photovoltaic Lighting Co., Ltd.</t>
  </si>
  <si>
    <t>D -13BR30-827-WFL-D</t>
  </si>
  <si>
    <t>,BR30A,; ,D-BR30A,</t>
  </si>
  <si>
    <t>ES_1119003_BR30A_12032014084525_5525825</t>
  </si>
  <si>
    <t>D-14PAR30-830-FL-D</t>
  </si>
  <si>
    <t>,D-P30SA,; ,P30SA,</t>
  </si>
  <si>
    <t>ES_1119003_P30SA_11062014102810_9690085</t>
  </si>
  <si>
    <t>ECS B11 CA W27 40WE CL E26 120 DG</t>
  </si>
  <si>
    <t>ECS B11 CA W27 40WE CL E26 120 DG,ECS B11 CA W27 40WE CL E26 120 DG,1000 018 578</t>
  </si>
  <si>
    <t>ES_31912_ECS B11 CA W27 40WE CL E26 120 DG_09302014183445_5018452</t>
  </si>
  <si>
    <t>ECS BR20 50WE CW 120 DG</t>
  </si>
  <si>
    <t>ECS BR20 50WE CW 120 DG,ECS BR20 50WE CW 120 DG,1000 034 194</t>
  </si>
  <si>
    <t>ES_31912_ECS BR20 50WE CW 120 DG_08152014142024_2671662</t>
  </si>
  <si>
    <t>ECS BR20 50WE W27 120 DG</t>
  </si>
  <si>
    <t>ECS BR20 50WE W27 120 DG,ECS BR20 50WE W27 120 DG,1000 001 055</t>
  </si>
  <si>
    <t>ES_31912_ECS BR20 50WE W27 120 DG_07162014163908_9515483</t>
  </si>
  <si>
    <t>ECS BR30 65WE CW 120 G1 BL</t>
  </si>
  <si>
    <t>ECS BR30 65WE CW 120 G1 BL,ECS BR30 65WE CW 120 G1 BL,1001 023 465</t>
  </si>
  <si>
    <t>ES_31912_ECS BR30 65WE CW 120 G1 BL_10092014193223_9750582</t>
  </si>
  <si>
    <t>ECS BR30 65WE W27 120 DG</t>
  </si>
  <si>
    <t>ECS BR30 65WE W27 120 DG,ECS BR30 65WE W27 120 DG,1000 001 421</t>
  </si>
  <si>
    <t>ES_31912_ECS BR30 65WE W27 120 DG_07162014130517_1186459</t>
  </si>
  <si>
    <t>ECS BR30 65WE W27 120 G1 BL</t>
  </si>
  <si>
    <t>ECS BR30 65WE W27 120 G1 BL,ECS BR30 65WE W27 120 G1 BL,1001 012 661</t>
  </si>
  <si>
    <t>ES_31912_ECS BR30 65WE W27 120 G1 BL_10082014173420_9897764</t>
  </si>
  <si>
    <t>ECS BR30 65WE WW 120 DG</t>
  </si>
  <si>
    <t>ECS BR30 65WE WW 120 DG,ECS BR30 65WE WW 120 DG,1000 036 691</t>
  </si>
  <si>
    <t>ES_31912_ECS BR30 65WE WW 120 DG_08112014174405_7426287</t>
  </si>
  <si>
    <t>ECS BR30 65WE WW 120 G1 BL</t>
  </si>
  <si>
    <t>ECS BR30 65WE WW 120 G1 BL,ECS BR30 65WE WW 120 G1 BL,1001 012 670</t>
  </si>
  <si>
    <t>ES_31912_ECS BR30 65WE WW 120 G1 BL_10092014193623_8253277</t>
  </si>
  <si>
    <t>ECS BR30 75WE CW 120 G1 BL</t>
  </si>
  <si>
    <t>ECS BR30 75WE CW 120 G1 BL,ECS BR30 75WE CW 120 G1 BL,1000 055 288</t>
  </si>
  <si>
    <t>ES_31912_ECS BR30 75WE CW 120 G1 BL_09252014152849_5801493</t>
  </si>
  <si>
    <t>ECS BR30 75WE W27 120 G1 BL</t>
  </si>
  <si>
    <t>ECS BR30 75WE W27 120 G1 BL,ECS BR30 75WE W27 120 G1 BL,1000 055 285</t>
  </si>
  <si>
    <t>ES_31912_ECS BR30 75WE W27 120 G1 BL_09252014151222_3283219</t>
  </si>
  <si>
    <t>Xiamen Longstar Lighting Company, Ltd.</t>
  </si>
  <si>
    <t>Longstar</t>
  </si>
  <si>
    <t>L2-A19-7W-27</t>
  </si>
  <si>
    <t>ES_89389_L2-A19-7W-27_08282014095110_1023599</t>
  </si>
  <si>
    <t>L2-A19-9.8W-27</t>
  </si>
  <si>
    <t>ES_89389_L2-A19-9.8W-27_08282014094730_1023596</t>
  </si>
  <si>
    <t>L2-CANDLED-5W-30</t>
  </si>
  <si>
    <t>ES_89389_L2-CANDLED-5W-30_08282014094440_1023596</t>
  </si>
  <si>
    <t>L2-G16D-5W-30</t>
  </si>
  <si>
    <t>ES_89389_L2-G16D-5W-30_08282014100731_1023600</t>
  </si>
  <si>
    <t>L2-MR16GU5.3-6.5W-30-40</t>
  </si>
  <si>
    <t>ES_89389_L2-MR16GU5.3-6.5W-30-40_08282014101001_1023603</t>
  </si>
  <si>
    <t>Xiamen Star Electrical Equipment Co., Ltd.</t>
  </si>
  <si>
    <t>SEE</t>
  </si>
  <si>
    <t>LDA60-A19 9W U</t>
  </si>
  <si>
    <t>ES_1128526_LDA60-A19 9W U_07152014100900_5060746</t>
  </si>
  <si>
    <t>LDA60-A19 9W U Dimmable</t>
  </si>
  <si>
    <t>ES_1128526_LDA60-A19 9W U Dimmable_07152014102535_7043084</t>
  </si>
  <si>
    <t>Xiamen Xindeco Optoelectronics Co., Ltd</t>
  </si>
  <si>
    <t>XINDECO</t>
  </si>
  <si>
    <t>A19 LED Lamp</t>
  </si>
  <si>
    <t>XD-A190601-D 2700K</t>
  </si>
  <si>
    <t>A19 LED Lamp,XD-A190601-D 3000K,</t>
  </si>
  <si>
    <t>ES_1129642_XD-A190601-D 2700K_09232014133934_7320191</t>
  </si>
  <si>
    <t>XD-A190901-D 3000K</t>
  </si>
  <si>
    <t>ES_1129642_XD-A190901-D 3000K_11192014095751_4330756</t>
  </si>
  <si>
    <t>D-14PAR30-830-LN-FL-D</t>
  </si>
  <si>
    <t>,D-P30LA,; ,P30LA,</t>
  </si>
  <si>
    <t>ES_1119003_P30LA_11062014102345_9425344</t>
  </si>
  <si>
    <t>D-14PAR30-850-FL-D</t>
  </si>
  <si>
    <t>,D-P30SB,; ,P30SB,</t>
  </si>
  <si>
    <t>ES_1119003_P30SB_11062014102842_9722665</t>
  </si>
  <si>
    <t>D-14PAR30-850-LN-FL-D</t>
  </si>
  <si>
    <t>,D-P30LB,; ,P30LB,</t>
  </si>
  <si>
    <t>ES_1119003_P30LB_11062014102422_9462581</t>
  </si>
  <si>
    <t>D-17PAR38-830-FL-D</t>
  </si>
  <si>
    <t>,D-P38A,; ,P38A,</t>
  </si>
  <si>
    <t>ES_1119003_P38A_11062014103259_9979226</t>
  </si>
  <si>
    <t>D-17PAR38-850-FL-D</t>
  </si>
  <si>
    <t>,D-P38B,; ,P38B,</t>
  </si>
  <si>
    <t>ES_1119003_P38B_11062014103338_0018070</t>
  </si>
  <si>
    <t>D-5MR16-830-NFL-D</t>
  </si>
  <si>
    <t>,D-MR16A,; ,MR16A,</t>
  </si>
  <si>
    <t>ES_1119003_MR16A_12052014094941_2981028</t>
  </si>
  <si>
    <t>D-9PAR20-830-FL-D</t>
  </si>
  <si>
    <t>,D-P20A,; ,P20A,</t>
  </si>
  <si>
    <t>ES_1119003_P20A_11062014101714_9034726</t>
  </si>
  <si>
    <t>D-9PAR20-850-FL-D</t>
  </si>
  <si>
    <t>,D-P20B,; ,P20B,</t>
  </si>
  <si>
    <t>ES_1119003_P20B_11062014101803_9083576</t>
  </si>
  <si>
    <t>Integral LED Lamp</t>
  </si>
  <si>
    <t>13BR40-827-WFL-D</t>
  </si>
  <si>
    <t>Retail Number: D-13BR40-827-WFL-D, D-BR40A</t>
  </si>
  <si>
    <t>ES_1119003_13BR40-827-WFL-D_12082014112149_5628564</t>
  </si>
  <si>
    <t>3B11-827-D</t>
  </si>
  <si>
    <t>Integral LED Lamp,3B11-827-D,E12 Base; Retail Number: D-3B11-827-D, D-B11A; Integral LED Lamp,3B11-827-E26-D,E26 Base; Retail Number: D-3B11-827-E26-D, D-B11C</t>
  </si>
  <si>
    <t>ES_1119003_3B11-827-D_120220141155523_5647987</t>
  </si>
  <si>
    <t>3B12-827-D</t>
  </si>
  <si>
    <t>Integral LED Lamp,3B11-827-E26-D,E26 Base; Retail Number: D-3B12-827-E26-D, D-BA12C; Integral LED Lamp,3B12-827-D,E12 Base; Retail Number: D-3B12-827-D, D-BA12A</t>
  </si>
  <si>
    <t>ES_1119003_3B12-827-D_12052014131925_9763156</t>
  </si>
  <si>
    <t>5B11-827-D</t>
  </si>
  <si>
    <t>Integral LED Lamp,5B11-827-D,E12 Base; Retail Number: D-5B11-827-D, D-B11B; Integral LED Lamp,5B11-827-E26-D,E26 Base; Retail Number: D-5B11-827-E26-D, D-B11D</t>
  </si>
  <si>
    <t>ES_1119003_5B11-827-D_12032014115513_5243683</t>
  </si>
  <si>
    <t>5B12-827-D</t>
  </si>
  <si>
    <t>Integral LED Lamp,5B12-827-D,E12 Base; Retail Number: D-5B12-827-D, D-BA12B; Integral LED Lamp,5B12-827-E26-D,E26 Base; Retail Number: D-5B12-827-E26-D, D-BA12D</t>
  </si>
  <si>
    <t>ES_1119003_5B12-827-D_12052014131122_3421114</t>
  </si>
  <si>
    <t>6PAR16-830-NFL-D</t>
  </si>
  <si>
    <t>Retail Number: D-6PAR16-830-NFL-D, D-P16A</t>
  </si>
  <si>
    <t>ES_1119003_6PAR16-830-NFL-D_12082014134722_3004758</t>
  </si>
  <si>
    <t>7R20-827-WFL-D</t>
  </si>
  <si>
    <t>Retail Number: D-7R20-827-WFL-D, D-R20A</t>
  </si>
  <si>
    <t>ES_1119003_7R20-827-WFL-D_12022014112039_3613794</t>
  </si>
  <si>
    <t>CANRLAO10W50K</t>
  </si>
  <si>
    <t>ES_20570_CANRLAO10W50K_09192014160754_2874520</t>
  </si>
  <si>
    <t>Titan LED, Inc.</t>
  </si>
  <si>
    <t>TITAN LED</t>
  </si>
  <si>
    <t>18F-30K-ND23</t>
  </si>
  <si>
    <t>ES_1120881_18F-30K-ND23_09052014140421_5861423</t>
  </si>
  <si>
    <t>18F-P30-14D-30K</t>
  </si>
  <si>
    <t>ES_1120881_18F-P30-14D-30K_09222014153336_0016761</t>
  </si>
  <si>
    <t>18F-P38-17D-30K</t>
  </si>
  <si>
    <t>ES_1120881_18F-P38-17D-30K_09052014140443_5883954</t>
  </si>
  <si>
    <t>18N-P38-17D-27K</t>
  </si>
  <si>
    <t>ES_1120881_18N-P38-17D-27K_09052014140524_5924041</t>
  </si>
  <si>
    <t>18N-P38-17D-30K</t>
  </si>
  <si>
    <t>ES_1120881_18N-P38-17D-30K_09222014153357_0037629</t>
  </si>
  <si>
    <t>18-R20-10-27K</t>
  </si>
  <si>
    <t>ES_1120881_18-R20-10-27K_09052014140544_5944572</t>
  </si>
  <si>
    <t>8A19-830-GU24-O-D</t>
  </si>
  <si>
    <t>Retail Number: D-A19E, D-8A19-830-GU24-O-D</t>
  </si>
  <si>
    <t>ES_1119003_8A19-830-GU24-O-D_12032014110633_0091245</t>
  </si>
  <si>
    <t>Maximus</t>
  </si>
  <si>
    <t>Retail Number: M-13BR40-827-WFL-D, M-BR40A</t>
  </si>
  <si>
    <t>ES_1119003_13BR40-827-WFL-D_12082014112241_8004331</t>
  </si>
  <si>
    <t>Integral LED Lamp,3B11-827-D,E12 Base; Retail Number: M-3B11-827-D, M-B11A; Integral LED Lamp,3B11-827-E26-D,E26 Base; Retail Number: M-3B11-827-E26-D, M-B11C</t>
  </si>
  <si>
    <t>ES_1119003_3B11-827-D_12022014115444_6431689</t>
  </si>
  <si>
    <t>Integral LED Lamp,3B11-827-E26-D,E26 Base; Retail Number: M-3B12-827-E26-D, M-BA12C; Integral LED Lamp,3B12-827-D,E12 Base; Retail Number: M-3B12-827-D, M-BA12A</t>
  </si>
  <si>
    <t>ES_1119003_3B12-827-D_12052014132040_2141344</t>
  </si>
  <si>
    <t>Integral LED Lamp,5B11-827-D,E12 Base; Retail Number: M-5B11-827-D, M-B11B; Integral LED Lamp,5B11-827-E26-D,E26 Base; Retail Number: M-5B11-827-E26-D, M-B11D</t>
  </si>
  <si>
    <t>ES_1119003_5B11-827-D_120320141155546_6784313</t>
  </si>
  <si>
    <t>Integral LED Lamp,5B12-827-D,E12 Base; Retail Number: M-5B12-827-D, M-BA12B; Integral LED Lamp,5B12-827-E26-D,E26 Base; Retail Number: M-5B12-827-E26-D, M-BA12D</t>
  </si>
  <si>
    <t>ES_1119003_5B12-827-D_12052014131052_9570195</t>
  </si>
  <si>
    <t>Retail Number: M-6PAR16-830-NFL-D, M-P16A</t>
  </si>
  <si>
    <t>ES_1119003_6PAR16-830-NFL-D_12082014134708_6356410</t>
  </si>
  <si>
    <t>Retail Number: M-7R20-827-WFL-D, M-R20A</t>
  </si>
  <si>
    <t>ES_1119003_7R20-827-WFL-D_12022014112155_3894221</t>
  </si>
  <si>
    <t>Retail Number: M-A19E, M-8A19-830-GU24-O-D</t>
  </si>
  <si>
    <t>ES_1119003_8A19-830-GU24-O-D_12032014110545_9674133</t>
  </si>
  <si>
    <t>M-13BR30-827-WFL-D</t>
  </si>
  <si>
    <t>,BR30A,; ,M-BR30A,</t>
  </si>
  <si>
    <t>ES_1119003_BR30A_09222014084525_5525825</t>
  </si>
  <si>
    <t>M-14PAR30-830-FL-D</t>
  </si>
  <si>
    <t>,M-P30SA,; ,P30SA,</t>
  </si>
  <si>
    <t>ES_1119003_PAR30SA_10162014085926_9966944</t>
  </si>
  <si>
    <t>M-14PAR30-830-LN-FL-D</t>
  </si>
  <si>
    <t>,M-P30LA,; ,P30LA,</t>
  </si>
  <si>
    <t>ES_1119003_PAR30LA_10162014085751_9871337</t>
  </si>
  <si>
    <t>M-14PAR30-850-FL-D</t>
  </si>
  <si>
    <t>,M-P30SB,; ,P30SB,</t>
  </si>
  <si>
    <t>ES_1119003_PAR30SB_10162014090024_0024023</t>
  </si>
  <si>
    <t>M-14PAR30-850-LN-FL-D</t>
  </si>
  <si>
    <t>,M-P30LB,; ,P30LB,</t>
  </si>
  <si>
    <t>ES_1119003_PAR30LB_10162014085848_9928833</t>
  </si>
  <si>
    <t>M-17PAR38-830-FL-D</t>
  </si>
  <si>
    <t>,M-P38A,; ,P38A,</t>
  </si>
  <si>
    <t>ES_1119003_PAR38A_10162014090138_0098633</t>
  </si>
  <si>
    <t>CANRLAO7W27K</t>
  </si>
  <si>
    <t>ES_20570_CANRLAO7W27K_06202014143540_4940897</t>
  </si>
  <si>
    <t>CANRLAO7W50K</t>
  </si>
  <si>
    <t>Other,table, vanity</t>
  </si>
  <si>
    <t>ES_20570_CANRLAO7W50K_10152014194026_2026819</t>
  </si>
  <si>
    <t>CANRLBR4014W27KD</t>
  </si>
  <si>
    <t>ES_20570_CANRLBR4014W27KD_06252014135107_4267786</t>
  </si>
  <si>
    <t>CANRLBR4014W27KND</t>
  </si>
  <si>
    <t>ES_20570_CANRLBR4014W27KND_06252014134458_3898571</t>
  </si>
  <si>
    <t>CANRLDG164W27K2</t>
  </si>
  <si>
    <t>,CANRLDCG164W27K2,; ,CANRLDCG164W27KF2,; ,CANRLDG164W27KF2,</t>
  </si>
  <si>
    <t>ES_20570_CANRLDG164W27K2_11122014210556_6356639</t>
  </si>
  <si>
    <t>CANRLMR16712V30KD</t>
  </si>
  <si>
    <t>CANRLMR16712V30KD,CANRLMR16712V30KD,</t>
  </si>
  <si>
    <t>ES_20570_CANRLMR16712V30KD_11132014215812_5892710</t>
  </si>
  <si>
    <t>CANRLP209W30KND</t>
  </si>
  <si>
    <t>ES_20570_CANRLP209W30KND_06232014130438_8678228</t>
  </si>
  <si>
    <t>CANRLP3014W30KND</t>
  </si>
  <si>
    <t>ES_20570_CANRLP3014W30KND_04252014175405_8445086</t>
  </si>
  <si>
    <t>CANRLP3817W30KD</t>
  </si>
  <si>
    <t>ES_20570_CANRLP3817W30KD_06172014194831_4511891</t>
  </si>
  <si>
    <t>CANRLP3817W30KND</t>
  </si>
  <si>
    <t>ES_20570_CANRLP3817W30KND_04252014142500_5900704</t>
  </si>
  <si>
    <t>CLAO1027D48</t>
  </si>
  <si>
    <t>ES_20570_CLAO1027D48_06182014123840_5120823</t>
  </si>
  <si>
    <t>CLAO1050D48</t>
  </si>
  <si>
    <t>ES_20570_CLAO1050D48_06202014143404_4844911</t>
  </si>
  <si>
    <t>CRLBR3010W27KD</t>
  </si>
  <si>
    <t>ES_20570_CRLBR3010W27KD_09272014210459_1899497</t>
  </si>
  <si>
    <t>CRLBR3010W50KD</t>
  </si>
  <si>
    <t>ES_20570_CRLBR3010W50KD_09192014153059_0659682</t>
  </si>
  <si>
    <t>CRLMR16812V30KD</t>
  </si>
  <si>
    <t>ES_20570_CRLMR16812V30KD_11132014215732_5852014</t>
  </si>
  <si>
    <t>LAO1027D</t>
  </si>
  <si>
    <t>ES_20570_LAO1027D_08062014005635_6595651</t>
  </si>
  <si>
    <t>LAO1027D48</t>
  </si>
  <si>
    <t>ES_20570_LAO1027D48_06182014123902_5142566</t>
  </si>
  <si>
    <t>LAO1027DF</t>
  </si>
  <si>
    <t>ES_20570_LAO1027DF_10152014193645_1805029</t>
  </si>
  <si>
    <t>LAO1027KD</t>
  </si>
  <si>
    <t>ES_20570_LAO1027KD_06182014123819_5099195</t>
  </si>
  <si>
    <t>LAO1027UTB</t>
  </si>
  <si>
    <t>ES_20570_LAO1027UTB_06182014123735_5055904</t>
  </si>
  <si>
    <t>LAO1050D48</t>
  </si>
  <si>
    <t>ES_20570_LAO1050D48_06182014123455_4895886</t>
  </si>
  <si>
    <t>LAO1127UTB</t>
  </si>
  <si>
    <t>ES_20570_LAO1127UTB_08052014135014_6614953</t>
  </si>
  <si>
    <t>18-R20-10-30K</t>
  </si>
  <si>
    <t>ES_1120881_18-R20-10-30K_09222014153427_0067966</t>
  </si>
  <si>
    <t>18-R30-12-27K</t>
  </si>
  <si>
    <t>ES_1120881_18-R30-12-27K_09052014140607_5967019</t>
  </si>
  <si>
    <t>18-R30-12-30K</t>
  </si>
  <si>
    <t>ES_1120881_18-R30-12-30K_09222014153455_0095378</t>
  </si>
  <si>
    <t>18-R30-12-41K</t>
  </si>
  <si>
    <t>ES_1120881_18-R30-12-41K_09222014153517_0117692</t>
  </si>
  <si>
    <t>18-R40-17-27K</t>
  </si>
  <si>
    <t>ES_1120881_18-R40-17-27K_09222014153537_0137182</t>
  </si>
  <si>
    <t>18-R40-17-30K</t>
  </si>
  <si>
    <t>ES_1120881_18-R40-17-30K_09222014153557_0157920</t>
  </si>
  <si>
    <t>Topaz Lighting</t>
  </si>
  <si>
    <t>CXL TOPAZ</t>
  </si>
  <si>
    <t>LBR30/10/840/D-46</t>
  </si>
  <si>
    <t>ES_1015956_LBR30/10/840/D-46_11142014103441_1023715</t>
  </si>
  <si>
    <t>LBR30/10/927/D-46</t>
  </si>
  <si>
    <t>ES_1015956_LBR30/10/927/D-46_06262014042730_1023629</t>
  </si>
  <si>
    <t>LBR30/11/827/D-46</t>
  </si>
  <si>
    <t>ES_1015956_LBR30/11/827/D-46_05222014013000_1023614</t>
  </si>
  <si>
    <t>LBR30/11/830/D-46</t>
  </si>
  <si>
    <t>ES_1015956_LBR30/11/830/D-46_06042014021950_1023619</t>
  </si>
  <si>
    <t>LBR40/13/827/D-46</t>
  </si>
  <si>
    <t>ES_1015956_LBR40/13/827/D-46_05222014013550_1023614</t>
  </si>
  <si>
    <t>LBR40/13/830/D-46</t>
  </si>
  <si>
    <t>ES_1015956_LBR40/13/830/D-46_06022014104621_1023618</t>
  </si>
  <si>
    <t>LBR40/18/830/D-46</t>
  </si>
  <si>
    <t>ES_1015956_LBR40/18/830/D-46_06022014102001_1023618</t>
  </si>
  <si>
    <t>LR20/8/827/D-46</t>
  </si>
  <si>
    <t>ES_1015956_LR20/8/827/D-46_05222014025620_1023615</t>
  </si>
  <si>
    <t>LR20/8/830/D-46</t>
  </si>
  <si>
    <t>ES_1015956_LR20/8/830/D-46_06042014023950_1023619</t>
  </si>
  <si>
    <t>4.5B13/2700-E26 DIM</t>
  </si>
  <si>
    <t>4.5B13/2700-E26 DIM,9290002797,4.5B13/2700-E26 DIM(435172)</t>
  </si>
  <si>
    <t>ES_1116599_9290002797_11182014114345_9726068</t>
  </si>
  <si>
    <t>4.5BA13/2700-E12 DIM</t>
  </si>
  <si>
    <t>4.5BA13/2700-E12 DIM,9290002798,4.5BA13/2700-E12 DIM(435164)</t>
  </si>
  <si>
    <t>ES_1116599_9290002798_11172014214521_9131433</t>
  </si>
  <si>
    <t>6.5B13/2700-E26 DIM</t>
  </si>
  <si>
    <t>6.5B13/2700-E26 DIM,9290011121,6.5B13/2700-E26 DIM(452813)</t>
  </si>
  <si>
    <t>ES_1116599_9290011121_11182014124445_9517633</t>
  </si>
  <si>
    <t>6.5F15/2700-E26 DIM</t>
  </si>
  <si>
    <t>6.5F15/2700-E26 DIM,9290002886,6.5F15/2700-E26 DIM(435180)</t>
  </si>
  <si>
    <t>F15</t>
  </si>
  <si>
    <t>ES_1116599_9290002886_11182014123153_9078180</t>
  </si>
  <si>
    <t>BC2.5B13/AMB/2700-E12 DIM 120V</t>
  </si>
  <si>
    <t>BC2.5B13/AMB/2700-E12 DIM 120V,9290002799,BC2.5B13/AMB/2700-E12 DIM 120V (435040)</t>
  </si>
  <si>
    <t>ES_1116599_9290002799_11182014122707_9352838</t>
  </si>
  <si>
    <t>BC2.5B13/AMB/2700-E12 DIM 120V,9290002799,BC2.5B13/AMB/2700-E12 DIM 120V(435099)</t>
  </si>
  <si>
    <t>ES_1116599_9290002799_11182014122907_9815637</t>
  </si>
  <si>
    <t>BC4.5A15/AMB/2700-E12 120V</t>
  </si>
  <si>
    <t>BC4.5A15/AMB/2700-E12 120V,9290002891,BC4.5A15/AMB/2700-E12 120V(435073)</t>
  </si>
  <si>
    <t>A15</t>
  </si>
  <si>
    <t>ES_1116599_9290002891_11182014121928_4205743</t>
  </si>
  <si>
    <t>BC4.5A15/AMB/2700-E12 DIM 120</t>
  </si>
  <si>
    <t>BC4.5A15/AMB/2700-E12 DIM 120,9290002891,BC4.5A15/AMB/2700-E12 DIM 120(435446)</t>
  </si>
  <si>
    <t>ES_1116599_9290002891_11182014121556_9288598</t>
  </si>
  <si>
    <t>BC4.5B13/AMB/2700-E12 DIM 120V</t>
  </si>
  <si>
    <t>BC4.5B13/AMB/2700-E12 DIM 120V,9290002889,BC4.5B13/AMB/2700-E12 DIM 120V (435057)</t>
  </si>
  <si>
    <t>ES_1116599_9290002889_11182014113552_5099145</t>
  </si>
  <si>
    <t>BC4.5B13/AMB/2700-E12 DIM 120V,9290002889,BC4.5B13/AMB/2700-E12 DIM 120V (435107)</t>
  </si>
  <si>
    <t>ES_1116599_9290002889_11182014113948_7401697</t>
  </si>
  <si>
    <t>BC4.5B13/AMB/2700-E26 DIM 120V</t>
  </si>
  <si>
    <t>BC4.5B13/AMB/2700-E26 DIM 120V,9290002797,BC4.5B13/AMB/2700-E26 DIM 120V(435115)</t>
  </si>
  <si>
    <t>ES_1116599_9290002797_11182014120753_8317529</t>
  </si>
  <si>
    <t>BC6.5B13/AMB/2700-E26 DIM 120V</t>
  </si>
  <si>
    <t>BC6.5B13/AMB/2700-E26 DIM 120V,9290011121,BC6.5B13/AMB/2700-E26 DIM 120V(435248)</t>
  </si>
  <si>
    <t>ES_1116599_9290011121_11182014124214_4226953</t>
  </si>
  <si>
    <t>BC6.5F15/AMB/2700-E26 DIM 120V</t>
  </si>
  <si>
    <t>BC6.5F15/AMB/2700-E26 DIM 120V,9290002886,BC6.5F15/AMB/2700-E26 DIM 120V(435081)</t>
  </si>
  <si>
    <t>ES_1116599_9290002886_11182014123502_4051019</t>
  </si>
  <si>
    <t>BC6.5F15/AMB/2700-E26 DIM 120V,9290002886,BC6.5F15/AMB/2700-E26 DIM 120V(435131)</t>
  </si>
  <si>
    <t>ES_1116599_9290002886_11182014123728_2835657</t>
  </si>
  <si>
    <t>SlimStyle</t>
  </si>
  <si>
    <t>10.5A19/SLIM/5000 DIM FFP 2PK</t>
  </si>
  <si>
    <t>10.5A19/SLIM/5000 DIM FFP 2PK (454900)</t>
  </si>
  <si>
    <t>ES_1116599_9290002709_11202014144657_5549213</t>
  </si>
  <si>
    <t>13A21/SLIM/2700 DIM FFP 2PK</t>
  </si>
  <si>
    <t>13A21/SLIM/2700 DIM FFP 2PK,9290011120,13A21/SLIM/2700 DIM FFP 2PK (452805)</t>
  </si>
  <si>
    <t>ES_1116599_9290011120_11122014175940_3511468</t>
  </si>
  <si>
    <t>M-17PAR38-850-FL-D</t>
  </si>
  <si>
    <t>,M-P38B,; ,P38B,</t>
  </si>
  <si>
    <t>ES_1119003_PAR38B_10162014090226_0146286</t>
  </si>
  <si>
    <t>M-9PAR20-830-FL-D</t>
  </si>
  <si>
    <t>,M-P20A,; ,P20A,</t>
  </si>
  <si>
    <t>ES_1119003_PAR20A_10162014085614_9774538</t>
  </si>
  <si>
    <t>M-9PAR20-850-FL-D</t>
  </si>
  <si>
    <t>,M-P20B,; ,P20B,</t>
  </si>
  <si>
    <t>ES_1119003_PAR20B_10162014085658_9818225</t>
  </si>
  <si>
    <t>Shenzhen Kingliming Technology Co., Ltd.</t>
  </si>
  <si>
    <t>King</t>
  </si>
  <si>
    <t>KING-PAR20-T6</t>
  </si>
  <si>
    <t>ES_1122460_KING-PAR20-T6_10092014142504_1268979</t>
  </si>
  <si>
    <t>ES_1122460_KING-PAR20-T6_10092014142504_6166112</t>
  </si>
  <si>
    <t>KING-PAR30-T7</t>
  </si>
  <si>
    <t>ES_1122460_KING-PAR30-T7_10092014142537_6468942</t>
  </si>
  <si>
    <t>ES_1122460_KING-PAR30-T7_10092014142537_5111724</t>
  </si>
  <si>
    <t>Shenzhen Rayleich Optoelectronic Technology Co., Ltd</t>
  </si>
  <si>
    <t>rayleich</t>
  </si>
  <si>
    <t>LED Candle Lamp</t>
  </si>
  <si>
    <t>RL-D37E2-4AD-B2A27</t>
  </si>
  <si>
    <t>ES_1129499_RL-D37E2-4AD-B2A27_08292014154735_5764356</t>
  </si>
  <si>
    <t>RL-D37E2-5AD-D2G27</t>
  </si>
  <si>
    <t>ES_1129499_RL-D37E2-5AD-D2G27_08292014154702_2584296</t>
  </si>
  <si>
    <t>RL-R60EA-5AD-H2A27</t>
  </si>
  <si>
    <t>ES_1129499_RL-R60EA-5AD-H2A27_11062014103001_1023708</t>
  </si>
  <si>
    <t>Shenzhen Topband Co., Ltd</t>
  </si>
  <si>
    <t>TOPBAND</t>
  </si>
  <si>
    <t>LED BR light</t>
  </si>
  <si>
    <t>TPBR20DJA-8WCS-(27)</t>
  </si>
  <si>
    <t>ES_1129430_TPBR20DJA-8WCS-(27)_11132014034220_1023706</t>
  </si>
  <si>
    <t>TPBR20DJA-8WCS-A(40)</t>
  </si>
  <si>
    <t>ES_1129430_TPBR20DJA-8WCS-A(40)_11132014034220_1023713</t>
  </si>
  <si>
    <t>TPBR30DJA-13WCS-A(27)</t>
  </si>
  <si>
    <t>ES_1129430_TPBR30DJA-13WCS-A(27)_11182014014550_1023716</t>
  </si>
  <si>
    <t>TPBR30DJA-13WCS-A(40)</t>
  </si>
  <si>
    <t>ES_1129430_TPBR30DJA-13WCS-A(40)_11182014014550_1023716</t>
  </si>
  <si>
    <t>TPBR40DJA-18WCS-A(27)</t>
  </si>
  <si>
    <t>ES_1129430_TPBR40DJA-18WCS-A(27)_09252014041000_1023678</t>
  </si>
  <si>
    <t>TPBR40DJA-18WCS-A(40)</t>
  </si>
  <si>
    <t>ES_1129430_TPBR40DJA-18WCS-A(40)_09252014041000_1023678</t>
  </si>
  <si>
    <t>LED PAR light</t>
  </si>
  <si>
    <t>TPPR20DJB-9WCC-A(30)</t>
  </si>
  <si>
    <t>ES_1129430_TPPR20DJB-9WCC-A(30)_11132014034840_1023714</t>
  </si>
  <si>
    <t>TPPR20DJB-9WCC-A(40)</t>
  </si>
  <si>
    <t>ES_1129430_TPPR20DJB-9WCC-A(40)_11132014035220_1023714</t>
  </si>
  <si>
    <t>TPPR30DJB-13WCC-A(27)</t>
  </si>
  <si>
    <t>ES_1129430_TPPR30DJB-13WCC-A(27)_11132014040840_1023714</t>
  </si>
  <si>
    <t>TPPR30DJB-13WCC-A(30)</t>
  </si>
  <si>
    <t>ES_1129430_TPPR30DJB-13WCC-A(30)_11132014040840_1023714</t>
  </si>
  <si>
    <t>TPPR30DJB-13WCC-A(40)</t>
  </si>
  <si>
    <t>ES_1129430_TPPR30DJB-13WCC-A(40)_11132014040840_1023715</t>
  </si>
  <si>
    <t>LAO1141UTB</t>
  </si>
  <si>
    <t>ES_20570_LAO1141UTB_11182014133127_7487547</t>
  </si>
  <si>
    <t>LBR301027DUTB</t>
  </si>
  <si>
    <t>ES_20570_LBR301027UTB_06232014124841_7721823</t>
  </si>
  <si>
    <t>LED10A19DOD27K</t>
  </si>
  <si>
    <t>ES_20570_LED10A19DOD27K_06182014123648_5008138</t>
  </si>
  <si>
    <t>LED10A19DOD30K</t>
  </si>
  <si>
    <t>ES_20570_LED10A19DOD30K_06182014125225_5945534</t>
  </si>
  <si>
    <t>LED10A19DOD41K</t>
  </si>
  <si>
    <t>ES_20570_LED10A19DOD41K_06182014123710_5030111</t>
  </si>
  <si>
    <t>LED10A19OD27K</t>
  </si>
  <si>
    <t>ES_20570_LED10A19OD27K_06182014125411_6051836</t>
  </si>
  <si>
    <t>LED10A19OD30K</t>
  </si>
  <si>
    <t>ES_20570_LED10A19OD30K_06182014125202_5922472</t>
  </si>
  <si>
    <t>LED10BR3027K</t>
  </si>
  <si>
    <t>ES_20570_LED10BR3027K_08042014195908_2348325</t>
  </si>
  <si>
    <t>LED10BR3030K</t>
  </si>
  <si>
    <t>ES_20570_LED10BR3030K_08042014195309_1989366</t>
  </si>
  <si>
    <t>LED10BR3041K</t>
  </si>
  <si>
    <t>ES_20570_LED10BR3041K_08042014195330_2010109</t>
  </si>
  <si>
    <t>LED10BR30D27K</t>
  </si>
  <si>
    <t>ES_20570_LED10BR30D27K_06252014140024_4824222</t>
  </si>
  <si>
    <t>LED10BR30D27K2UTB</t>
  </si>
  <si>
    <t>ES_20570_LED10BR30D27K2UTB_11042014150958_3798549</t>
  </si>
  <si>
    <t>LED10BR30D27K95</t>
  </si>
  <si>
    <t>ES_20570_LED10BR30D27K95_08292014144042_3242339</t>
  </si>
  <si>
    <t>LED10BR30D30K</t>
  </si>
  <si>
    <t>ES_20570_LED10BR30D30K_06252014140315_4995414</t>
  </si>
  <si>
    <t>LED10BR30D30K95</t>
  </si>
  <si>
    <t>ES_20570_LED10BR30D30K95_10092014194301_3781581</t>
  </si>
  <si>
    <t>LED10BR30D41K</t>
  </si>
  <si>
    <t>ES_20570_LED10BR30D41K_06172014194911_4551377</t>
  </si>
  <si>
    <t>LED10P30S27KFL</t>
  </si>
  <si>
    <t>ES_20570_LED10P30S27KFL_08072014184158_6918774</t>
  </si>
  <si>
    <t>LED10P30S27KNFL</t>
  </si>
  <si>
    <t>ES_20570_LED10P30S27KNFL_06042014193001_0201520</t>
  </si>
  <si>
    <t>LED10P30S27KSP</t>
  </si>
  <si>
    <t>ES_20570_LED10P30S27KSP_06172014194853_4533803</t>
  </si>
  <si>
    <t>LED10P30S30KFL</t>
  </si>
  <si>
    <t>ES_20570_LED10P30S30KFL_06232014133422_0462013</t>
  </si>
  <si>
    <t>LED10P30S30KNFL</t>
  </si>
  <si>
    <t>ES_20570_LED10P30S30KNFL_06232014132939_0179180</t>
  </si>
  <si>
    <t>LED10P30S30KSP</t>
  </si>
  <si>
    <t>ES_20570_LED10P30S30KSP_06042014193023_0223299</t>
  </si>
  <si>
    <t>Topaz</t>
  </si>
  <si>
    <t>LB11/5/830/E12/D-33</t>
  </si>
  <si>
    <t>ES_1015956_LB11/5/830/E12/D-33_06052014164611_5758798</t>
  </si>
  <si>
    <t>LM16/8/830/FL/D-33</t>
  </si>
  <si>
    <t>ES_1015956_LM16/8/830/FL/D-33_04232014151019_4323564</t>
  </si>
  <si>
    <t>LP16/6/830/FL/D-33</t>
  </si>
  <si>
    <t>ES_1015956_LP16/6/830/FL/D-33_10092014142446_5313668</t>
  </si>
  <si>
    <t>ES_1015956_LP16/6/830/FL/D-33_10092014142446_5984429</t>
  </si>
  <si>
    <t>LP20/8/830/NFL/D-33</t>
  </si>
  <si>
    <t>ES_1015956_LP20/8/830/NFL/D-33_10092014142429_2675963</t>
  </si>
  <si>
    <t>LP30/14/830/FL/D-33</t>
  </si>
  <si>
    <t>ES_1015956_LP30/14/830/FL/D-33_07092014183420_6279262</t>
  </si>
  <si>
    <t>LP30L/14/830/FL/D-33</t>
  </si>
  <si>
    <t>ES_1015956_LP30L/14/830/FL/D-33_07092014183409_7643720</t>
  </si>
  <si>
    <t>LP38/19/830/FL/D-33</t>
  </si>
  <si>
    <t>ES_1015956_LP38/21/830/FL/D-33_10092014142337_9036514</t>
  </si>
  <si>
    <t>Topaz CXL</t>
  </si>
  <si>
    <t>LA19/10/827/D</t>
  </si>
  <si>
    <t>LA19/10/827/D-43</t>
  </si>
  <si>
    <t>ES_1015956_LA19/10/827/D-43_10022014030440_1023683</t>
  </si>
  <si>
    <t>LA19/10/830/D</t>
  </si>
  <si>
    <t>LA19/10/830/D-43</t>
  </si>
  <si>
    <t>ES_1015956_LA19/10/830/D-43_10022014030440_1023683</t>
  </si>
  <si>
    <t>LA19/7/827/D</t>
  </si>
  <si>
    <t>LA19/7/827/D-43</t>
  </si>
  <si>
    <t>ES_1015956_LA19/7/827/D-43_10022014022440_1023683</t>
  </si>
  <si>
    <t>LBR30/10/850/D-46</t>
  </si>
  <si>
    <t>ES_1015956_LBR30/10/850/D-46_11142014103841_1023715</t>
  </si>
  <si>
    <t>True Value Company</t>
  </si>
  <si>
    <t>WestPoint</t>
  </si>
  <si>
    <t>BPAGOM450/LED/TV</t>
  </si>
  <si>
    <t>ES_1048575_BPAGOM450/LED/TV_07102014115410_1127679</t>
  </si>
  <si>
    <t>BPAGOM800/LED/TV</t>
  </si>
  <si>
    <t>ES_1048575_BPAGOM800/LED/TV_07102014115148_6080377</t>
  </si>
  <si>
    <t>PAR20/LEDG6/TV</t>
  </si>
  <si>
    <t>ES_1048575_PAR20/LEDG6/TV_10272014141938_6672142</t>
  </si>
  <si>
    <t>ES_1048575_PAR30L/LEDG6/2_10272014141846_3952629</t>
  </si>
  <si>
    <t>92900027048A19/SLIM/2700 DIM 120V (433201)</t>
  </si>
  <si>
    <t>ES_1116599_9290002704_09042014095454_419275</t>
  </si>
  <si>
    <t>92900027048A19/SLIM/2700 DIM (433672)</t>
  </si>
  <si>
    <t>ES_1116599_9290002704_09042014100113_9981805</t>
  </si>
  <si>
    <t>9290002704BC8A19/SLIM/2700 DIM 120V (433128)</t>
  </si>
  <si>
    <t>ES_1116599_9290002704_09042014094352_7703668</t>
  </si>
  <si>
    <t>9290002704BC8A19/VIS/2700 DIM 120V (433169)</t>
  </si>
  <si>
    <t>ES_1116599_9290002704_09102014111354_4042322</t>
  </si>
  <si>
    <t>92900027067A19/SLIM/5000 DIM 120V (433219)</t>
  </si>
  <si>
    <t>ES_1116599_9290002706_09162014143113_6469079</t>
  </si>
  <si>
    <t>9290002706BC7A19/SLIM/5000 DIM 120V (433136)</t>
  </si>
  <si>
    <t>ES_1116599_9290002706_09162014142709_8953058</t>
  </si>
  <si>
    <t>9290002706BC7A19/VIS/5000 DIM 120V (433177)</t>
  </si>
  <si>
    <t>ES_1116599_9290002706_09162014142915_8808557</t>
  </si>
  <si>
    <t>,9290011120,13A21/SLIM/2700 DIM 120V (452789)</t>
  </si>
  <si>
    <t>ES_1116599_9290011120_09222014122127_3992273</t>
  </si>
  <si>
    <t>,9290011120,13A21/SLIM/2700 DIM (452771)</t>
  </si>
  <si>
    <t>ES_1116599_9290011120_09222014121730_890771</t>
  </si>
  <si>
    <t>,9290011120,BC13A21/SLIM/2700 DIM 120V (452730)</t>
  </si>
  <si>
    <t>ES_1116599_9290011120_09222014122639_8186761</t>
  </si>
  <si>
    <t>,9290011120,BC13A21/SLIM/2700 DIM 120V (452748)</t>
  </si>
  <si>
    <t>ES_1116599_9290011120_09222014122316_1805993</t>
  </si>
  <si>
    <t>,9290011120,BC13A21/SLIM/2700 DIM 120V (452755)</t>
  </si>
  <si>
    <t>ES_1116599_9290011120_09222014121328_4937860</t>
  </si>
  <si>
    <t>BC9.5BR30/SLIM/2700 DIM 120V</t>
  </si>
  <si>
    <t>BC9.5BR30/SLIM/2700 DIM 120V (452359)</t>
  </si>
  <si>
    <t>ES_1116599_9290011118_11042014170016_6120916</t>
  </si>
  <si>
    <t>BC9.5BR30/SLIM/5000 DIM 120V</t>
  </si>
  <si>
    <t>BC9.5BR30/SLIM/5000 DIM 120V (452441)</t>
  </si>
  <si>
    <t>ES_1116599_9290011119_11042014170714_9887656</t>
  </si>
  <si>
    <t>Plusrite USA</t>
  </si>
  <si>
    <t>NaturaLED</t>
  </si>
  <si>
    <t>LED11BR30/85L/27K</t>
  </si>
  <si>
    <t>ES_1126714_LED11BR30/85L/27K_04152014030550_1023597</t>
  </si>
  <si>
    <t>LED12A19/80L/927</t>
  </si>
  <si>
    <t>ES_1126714_LED12A19/80L/927_07252014085844_7293086</t>
  </si>
  <si>
    <t>LED12A19/86L/30K</t>
  </si>
  <si>
    <t>ES_1126714_LED12A19/86L/30K_10222014133651_1216180</t>
  </si>
  <si>
    <t>LED13BR40/105L/27K</t>
  </si>
  <si>
    <t>ES_1126714_LED13BR40/105L/27K_07232014030000_1023641</t>
  </si>
  <si>
    <t>LED14BR30/80L/930</t>
  </si>
  <si>
    <t>ES_1126714_LED14BR30/80L/930_08202014012730_1023655</t>
  </si>
  <si>
    <t>LED16BR40/100L/930</t>
  </si>
  <si>
    <t>ES_1126714_LED16BR40/100L/930_08212014012840_1023656</t>
  </si>
  <si>
    <t>LED PAR Light</t>
  </si>
  <si>
    <t>TPPR20DJB-9WCC-A(27)</t>
  </si>
  <si>
    <t>ES_1129430_TPPR20DJB-9WCC-A (27)_10162014031330_1023696</t>
  </si>
  <si>
    <t>Shenzhen Wanjia Lighting Co., Ltd</t>
  </si>
  <si>
    <t>WONKA</t>
  </si>
  <si>
    <t>LED R30 Lamp</t>
  </si>
  <si>
    <t>10R30A2-27</t>
  </si>
  <si>
    <t>ES_1125909_10R30A2-27_10092014112951_1023687</t>
  </si>
  <si>
    <t>10R30A2-30</t>
  </si>
  <si>
    <t>ES_1125909_10R30A2-30_10092014112951_1023687</t>
  </si>
  <si>
    <t>10R30A2-40</t>
  </si>
  <si>
    <t>ES_1125909_10R30A2-40_10092014112951_1023688</t>
  </si>
  <si>
    <t>LED R40 Lamp</t>
  </si>
  <si>
    <t>20R40A2-27</t>
  </si>
  <si>
    <t>ES_1125909_20R40A2-27_11122014044330_1023713</t>
  </si>
  <si>
    <t>20R40A2-30</t>
  </si>
  <si>
    <t>ES_1125909_20R40A2-30_11122014044330_1023713</t>
  </si>
  <si>
    <t>20R40A2-40</t>
  </si>
  <si>
    <t>ES_1125909_20R40A2-40_11122014044330_1023713</t>
  </si>
  <si>
    <t>Shenzhen WT Lighting Co., Limited</t>
  </si>
  <si>
    <t>WT LIGHTING</t>
  </si>
  <si>
    <t>LED7MR16/30K/E26/F40</t>
  </si>
  <si>
    <t>ES_1130123_LED7MR16/30K/E26/F40_10162014074216_5336776</t>
  </si>
  <si>
    <t>LED7MR16/30K/GU10/F40</t>
  </si>
  <si>
    <t>ES_1130123_LED7MR16/30K/GU10/F40_12022014035122_2282102</t>
  </si>
  <si>
    <t>LED7MR16/30K/GU5.3/F40</t>
  </si>
  <si>
    <t>ES_1130123_LED7MR16/30K/GU5.3/F40_10162014074249_5369606</t>
  </si>
  <si>
    <t>LED8PAR20/30K/E26/F40</t>
  </si>
  <si>
    <t>ES_1130123_LED8PAR20/30K/E26/F40_10162014074316_5396604</t>
  </si>
  <si>
    <t>SmartRay, Inc.</t>
  </si>
  <si>
    <t>SmartRay</t>
  </si>
  <si>
    <t>LED A19</t>
  </si>
  <si>
    <t>SR6A197W-WW-D</t>
  </si>
  <si>
    <t>ES_1085537_SR6A197W-WW-D_09032014140816_3296519</t>
  </si>
  <si>
    <t>LED candle light</t>
  </si>
  <si>
    <t>SR4CL5W-WW-D</t>
  </si>
  <si>
    <t>ES_1085537_SR4CL5W-WW-D_10282014201923_7563161</t>
  </si>
  <si>
    <t>LED MR16</t>
  </si>
  <si>
    <t>SR7MR167W</t>
  </si>
  <si>
    <t>ES_1085537_SR7MR167W_10282014214416_2656643</t>
  </si>
  <si>
    <t>LED PAR16</t>
  </si>
  <si>
    <t>SR7PAR167W</t>
  </si>
  <si>
    <t>ES_1085537_SR7PAR167W_10282014214441_2681328</t>
  </si>
  <si>
    <t>LED PAR20</t>
  </si>
  <si>
    <t>SR6PAR209W-WW-D</t>
  </si>
  <si>
    <t>ES_1085537_SR6PAR209W-WW-D_06232014184331_9011593</t>
  </si>
  <si>
    <t>LED PAR30</t>
  </si>
  <si>
    <t>SR6PAR3012W-WW-D</t>
  </si>
  <si>
    <t>ES_1085537_SR6PAR3012W-WW-D_09122014185613_8173490</t>
  </si>
  <si>
    <t>LED PAR38</t>
  </si>
  <si>
    <t>SR6PAR3815W-WW-D</t>
  </si>
  <si>
    <t>ES_1085537_SR6PAR3815W-WW-D_09122014185550_8150662</t>
  </si>
  <si>
    <t>So Bright Electronics Co., Ltd.</t>
  </si>
  <si>
    <t>SMAX</t>
  </si>
  <si>
    <t>QB3011D2C</t>
  </si>
  <si>
    <t>ES_1129249_QB3011D2C_10032014034440_1023685</t>
  </si>
  <si>
    <t>QB3011D2W</t>
  </si>
  <si>
    <t>ES_1129249_QB3011D2_09242014014000_1023661</t>
  </si>
  <si>
    <t>QCAN05D2W</t>
  </si>
  <si>
    <t>ES_1129249_QCAN05D2W_10302014031840_1023704</t>
  </si>
  <si>
    <t>QP3815D2</t>
  </si>
  <si>
    <t>ES_1129249_QP3815D2_09242014014330_1023661</t>
  </si>
  <si>
    <t>LED10P30S35KFL</t>
  </si>
  <si>
    <t>ES_20570_LED10P30S35KFL_06232014133713_0633704</t>
  </si>
  <si>
    <t>LED10P30S35KNFL</t>
  </si>
  <si>
    <t>ES_20570_LED10P30S35KNFL_06042014192929_0169493</t>
  </si>
  <si>
    <t>LED10P30S35KSP</t>
  </si>
  <si>
    <t>ES_20570_LED10P30S35KSP_06042014193154_0314958</t>
  </si>
  <si>
    <t>LED10P30S41KNFL</t>
  </si>
  <si>
    <t>ES_20570_LED10P30S41KNFL_06232014133916_0756558</t>
  </si>
  <si>
    <t>LED10P30S41KSP</t>
  </si>
  <si>
    <t>ES_20570_LED10P30S41KSP_08042014195252_1972231</t>
  </si>
  <si>
    <t>LED10P30SD27KFL</t>
  </si>
  <si>
    <t>ES_20570_LED10P30SD27KFL_09262014023529_8929306</t>
  </si>
  <si>
    <t>LED10P30SD27KNFL</t>
  </si>
  <si>
    <t>ES_20570_LED10P30SD27KNFL_08292014144100_3260937</t>
  </si>
  <si>
    <t>LED10P30SD27KSP</t>
  </si>
  <si>
    <t>ES_20570_LED10P30SD27KSP_09272014210540_1940264</t>
  </si>
  <si>
    <t>LED10P30SD30KFL</t>
  </si>
  <si>
    <t>ES_20570_LED10P30SD30KFL_08292014144122_3282639</t>
  </si>
  <si>
    <t>LED10P30SD30KNFL</t>
  </si>
  <si>
    <t>ES_20570_LED10P30SD30KNFL_08292014144147_3307374</t>
  </si>
  <si>
    <t>LED10P30SD30KSP</t>
  </si>
  <si>
    <t>ES_20570_LED10P30SD30KSP_09272014214104_4064912</t>
  </si>
  <si>
    <t>LED10P30SD35KSP</t>
  </si>
  <si>
    <t>ES_20570_LED10P30SD35KSP_09272014210637_1997453</t>
  </si>
  <si>
    <t>LED10P30SD41KFL</t>
  </si>
  <si>
    <t>ES_20570_LED10P30SD41KFL_09262014023553_8953197</t>
  </si>
  <si>
    <t>LED10P30SD41KSP</t>
  </si>
  <si>
    <t>ES_20570_LED10P30SD41KSP_09272014210658_2018768</t>
  </si>
  <si>
    <t>LED10R2027K</t>
  </si>
  <si>
    <t>ES_20570_LED10R2027K-2_08042014200237_2557520</t>
  </si>
  <si>
    <t>LED10R2030K</t>
  </si>
  <si>
    <t>ES_20570_LED10R2030K_07152014162404_1444537</t>
  </si>
  <si>
    <t>LED10R2041K</t>
  </si>
  <si>
    <t>ES_20570_LED10R2041K_10132014002631_9991489</t>
  </si>
  <si>
    <t>LED10R20D27K</t>
  </si>
  <si>
    <t>ES_20570_LED10R20D27K_06232014130703_8823220</t>
  </si>
  <si>
    <t>LED10R20D27K95</t>
  </si>
  <si>
    <t>ES_20570_LED10R20D27K95_09282014024601_2361071</t>
  </si>
  <si>
    <t>LED10R20D30K</t>
  </si>
  <si>
    <t>ES_20570_LED10R20D30K_06232014131029_9029627</t>
  </si>
  <si>
    <t>LED11A19DOD27K95</t>
  </si>
  <si>
    <t>,LAO1127KD95,; ,RLAO11W2795HD,; RLAO10W27K95,RLAO10W27K95,</t>
  </si>
  <si>
    <t>ES_20570_LED11A19DOD27K95_09112014173950_7190197</t>
  </si>
  <si>
    <t>LED121P30SD30KNFL</t>
  </si>
  <si>
    <t>LED12P30SD30KNFL</t>
  </si>
  <si>
    <t>,LED12P30SD30KNFLB,</t>
  </si>
  <si>
    <t>ES_20570_LED12P30SD30KNFL_09112014023011_2611831</t>
  </si>
  <si>
    <t>Westpointe</t>
  </si>
  <si>
    <t>BR30DM650/LEDG2/TV</t>
  </si>
  <si>
    <t>ES_1048575_BR30DM650/LEDG2/TV_11102014101441_1023699</t>
  </si>
  <si>
    <t>Truly Green Solutions Inc.</t>
  </si>
  <si>
    <t>Truly Green</t>
  </si>
  <si>
    <t>ES_1117604_113403_08012014150421_3836450</t>
  </si>
  <si>
    <t>ES_1117604_113404_08012014150421_8932217</t>
  </si>
  <si>
    <t>Truly Green Solutions</t>
  </si>
  <si>
    <t>ES_1117604_104003_08272014131321_7431155</t>
  </si>
  <si>
    <t>ES_1117604_104004_08272014131227_2429467</t>
  </si>
  <si>
    <t>ES_1117604_200703_08272014071013_8591965</t>
  </si>
  <si>
    <t>ES_1117604_200704_08272014070911_3403766</t>
  </si>
  <si>
    <t>ES_1117604_300123_08272014071044_9009876</t>
  </si>
  <si>
    <t>ES_1117604_300124_08272014071535_4115046</t>
  </si>
  <si>
    <t>ES_1117604_400174_08272014071127_4004767</t>
  </si>
  <si>
    <t>Turolight Inc.</t>
  </si>
  <si>
    <t>Turolight</t>
  </si>
  <si>
    <t>HD-A19/11.5W/30/D</t>
  </si>
  <si>
    <t>ES_1030861_HD-A19/11.5W/30/D_11122014170444_9905357</t>
  </si>
  <si>
    <t>HD-A19/11.5W/40/D</t>
  </si>
  <si>
    <t>ES_1030861_HD-A19/11.5W/40/D_11122014170444_9573592</t>
  </si>
  <si>
    <t>HD-A19/16W/30/D</t>
  </si>
  <si>
    <t>ES_1030861_HD-A19/16W/30/D_11122014170005_2078496</t>
  </si>
  <si>
    <t>HD-A19/16W/40/D</t>
  </si>
  <si>
    <t>ES_1030861_HD-A19/16W/40/D_11122014170005_9568491</t>
  </si>
  <si>
    <t>HD-A19/22.5W/30/D</t>
  </si>
  <si>
    <t>ES_1030861_HD-A19/22.5W/30/D_11122014170358_4939130</t>
  </si>
  <si>
    <t>HD-A19/22.5W/40/D</t>
  </si>
  <si>
    <t>ES_1030861_HD-A19/22.5W/40/D_11122014170358_3643866</t>
  </si>
  <si>
    <t>HD-A19/7W/30/D</t>
  </si>
  <si>
    <t>ES_1030861_HD-A19/7W/30/D_11122014165950_7636116</t>
  </si>
  <si>
    <t>HD-A19/7W/40/D</t>
  </si>
  <si>
    <t>ES_1030861_HD-A19/7W/40/D_11122014165950_7086969</t>
  </si>
  <si>
    <t>HD-PAR20/8W/30/FL25/D</t>
  </si>
  <si>
    <t>ES_1030861_HD-PAR20/8W/30/FL25/D_11122014171030_9861481</t>
  </si>
  <si>
    <t>HD-PAR20/8W/30/SP15/D</t>
  </si>
  <si>
    <t>ES_1030861_HD-PAR20/8W/30/SP15/D_11122014171030_8052845</t>
  </si>
  <si>
    <t>HD-PAR20/8W/30/WFL40/D</t>
  </si>
  <si>
    <t>ES_1030861_HD-PAR20/8W/30/WFL40/D_11122014171030_8298621</t>
  </si>
  <si>
    <t>LED17BR40/140L/27K</t>
  </si>
  <si>
    <t>ES_1126714_LED17BR40/140L/27K_04152014030950_1023597</t>
  </si>
  <si>
    <t>LED6A19/50L/27K</t>
  </si>
  <si>
    <t>ES_1126714_LED6A19/50L/27K_10222014133356_1263061</t>
  </si>
  <si>
    <t>LED6A19/50L/30K</t>
  </si>
  <si>
    <t>ES_1126714_LED6A19/50L/30K_10222014133356_5474457</t>
  </si>
  <si>
    <t>LED6A19/50L/40K</t>
  </si>
  <si>
    <t>ES_1126714_LED6A19/50L/40K_10222014133356_9276375</t>
  </si>
  <si>
    <t>LED6A19/50L/50K</t>
  </si>
  <si>
    <t>ES_1126714_LED6A19/50L/50K_10222014133356_6928193</t>
  </si>
  <si>
    <t>LED6G25/45L/27K</t>
  </si>
  <si>
    <t>ES_1126714_LED6G25/45L/27K_08132014095440_1023653</t>
  </si>
  <si>
    <t>LED7MR16/40L/FL/30K</t>
  </si>
  <si>
    <t>ES_1126714_LED7MR16/40L/FL/30K_04292014095840_1023603</t>
  </si>
  <si>
    <t>LED7MR16/45L/GU10/FL/30K</t>
  </si>
  <si>
    <t>ES_1126714_LED7MR16/45L/GU10/FL/30K_12102014035620_1023720</t>
  </si>
  <si>
    <t>LED7R20/55L/27K</t>
  </si>
  <si>
    <t>ES_1126714_LED7R20/55L/27K_04152014025950_1023596</t>
  </si>
  <si>
    <t>LED8BR30/65L/27K</t>
  </si>
  <si>
    <t>ES_1126714_LED8BR30/65L/27K_07232014025620_1023641</t>
  </si>
  <si>
    <t>LED8G25/55L/27K</t>
  </si>
  <si>
    <t>ES_1126714_LED8G25/55L/27K_04022014113135_1940955</t>
  </si>
  <si>
    <t>LED9.5A19/81L/27K</t>
  </si>
  <si>
    <t>ES_1126714_LED9.5A19/81L/27K_10012014163454_1796266</t>
  </si>
  <si>
    <t>LED9.5A19/82L/30K</t>
  </si>
  <si>
    <t>ES_1126714_LED9.5A19/82L/30K_10012014163454_1780632</t>
  </si>
  <si>
    <t>LED9.5A19/87L/40K</t>
  </si>
  <si>
    <t>ES_1126714_LED9.5A19/87L/40K_10012014163454_2430769</t>
  </si>
  <si>
    <t>LED9.5A19/88L/50K</t>
  </si>
  <si>
    <t>ES_1126714_LED9.5A19/88L/50K_10012014163454_1324761</t>
  </si>
  <si>
    <t>LHO11R30/DIM 11W 3000K</t>
  </si>
  <si>
    <t>LHO11R30/DIM/30K</t>
  </si>
  <si>
    <t>ES_1126714_5706_10012014030330_1023682</t>
  </si>
  <si>
    <t>LHO12A19/81L/27K</t>
  </si>
  <si>
    <t>ES_1126714_LHO12A19/81L/27K_03282014012330_1023593</t>
  </si>
  <si>
    <t>LHO13R40/DIM 13W 3000K</t>
  </si>
  <si>
    <t>LHO13R40/DIM/30K</t>
  </si>
  <si>
    <t>ES_1126714_5707_10012014031950_1023682</t>
  </si>
  <si>
    <t>LHO18R40/DIM 18W 3000K</t>
  </si>
  <si>
    <t>LHO18R40/DIM/30K</t>
  </si>
  <si>
    <t>ES_1126714_5724_10012014032840_1023683</t>
  </si>
  <si>
    <t>LHO7A19/50L/27K</t>
  </si>
  <si>
    <t>ES_1126714_LHO7A19/50L/27K_03272014040110_1023590</t>
  </si>
  <si>
    <t>LHO8R20/DIM 8W 3000K</t>
  </si>
  <si>
    <t>LHO8R20/DIM/30K</t>
  </si>
  <si>
    <t>ES_1126714_5705_10012014025840_1023682</t>
  </si>
  <si>
    <t>LED14PAR30/80L/FL/30K</t>
  </si>
  <si>
    <t>ES_1126714_LED14PAR30/80L/FL/30K_03052014163118_1891588</t>
  </si>
  <si>
    <t>LED14PAR30/88L/NFL/30K</t>
  </si>
  <si>
    <t>ES_1126714_LED14PAR30/88L/NFL/30K_03052014163118_7660044</t>
  </si>
  <si>
    <t>Sonlite &amp; Stellarlite Lighting Co., Ltd</t>
  </si>
  <si>
    <t>SONLITE</t>
  </si>
  <si>
    <t>PAR20-P5X2W</t>
  </si>
  <si>
    <t>Recessed Fixtures,Shatter Resistant,Not for Use in Enclosed Fixtures</t>
  </si>
  <si>
    <t>ES_1128379_PAR20-P5X2W_10232014175144_2643819</t>
  </si>
  <si>
    <t>PAR20-P5X2W(3000K)</t>
  </si>
  <si>
    <t>ES_1128379_PAR20-P5X2W(3000K)_10232014180322_6077475</t>
  </si>
  <si>
    <t>PAR30-P8X2W</t>
  </si>
  <si>
    <t>ES_1128379_PAR30-P8X2W_10232014180914_8575156</t>
  </si>
  <si>
    <t>PAR30-P8X2W(3000K)</t>
  </si>
  <si>
    <t>ES_1128379_PAR30-P8X2W(3000K)_10232014181610_7395122</t>
  </si>
  <si>
    <t>PAR38-P10X2W</t>
  </si>
  <si>
    <t>ES_1128379_PAR38-P10X2W_10232014182017_8321992</t>
  </si>
  <si>
    <t>PAR38-P10X2W(3000K)</t>
  </si>
  <si>
    <t>ES_1128379_PAR38-P10X2W(3000K)_10232014182641_7349211</t>
  </si>
  <si>
    <t>Soraa Inc.</t>
  </si>
  <si>
    <t>SORAA</t>
  </si>
  <si>
    <t>MR16-40-B01-12-927-10-2</t>
  </si>
  <si>
    <t>United States, Europe</t>
  </si>
  <si>
    <t>ES_1116351_MR16-40-B01-12-927-10-2_06202014092017_6017575</t>
  </si>
  <si>
    <t>MR16-40-B01-12-930-10-2</t>
  </si>
  <si>
    <t>ES_1116351_MR16-40-B01-12-930-10-2_06202014092342_6222036</t>
  </si>
  <si>
    <t>MR16-50-B01-12-927-10</t>
  </si>
  <si>
    <t>ES_1116351_MR16-50-B01-12-927-10_11262014115233_2753905</t>
  </si>
  <si>
    <t>MR16-50-B01-12-930-10</t>
  </si>
  <si>
    <t>ES_1116351_MR16-50-B01-12-930-10_11262014115214_2734134</t>
  </si>
  <si>
    <t>MR16-65-B01-12-827-10</t>
  </si>
  <si>
    <t>ES_1116351_MR16-65-B01-12-827-10_11262014115146_2706438</t>
  </si>
  <si>
    <t>MR16-65-B01-12-830-10</t>
  </si>
  <si>
    <t>ES_1116351_MR16-65-B01-12-830-10_11262014115112_2672147</t>
  </si>
  <si>
    <t>VIVID 2</t>
  </si>
  <si>
    <t>MR16-50-B01-12-927-25-2</t>
  </si>
  <si>
    <t>ES_1116351_MR16-50-B01-12-927-25-2_05062014021620_1023606</t>
  </si>
  <si>
    <t>MR16-50-B01-12-927-36-2</t>
  </si>
  <si>
    <t>ES_1116351_MR16-50-B01-12-927-36-2_07012014104841_1023633</t>
  </si>
  <si>
    <t>MR16-50-B01-12-930-25-2</t>
  </si>
  <si>
    <t>ES_1116351_MR16-50-B01-12-930-25-2_05072014041620_1023606</t>
  </si>
  <si>
    <t>MR16-50-B01-12-930-36-2</t>
  </si>
  <si>
    <t>ES_1116351_MR16-50-B01-12-930-36-2_05202014041620_1023613</t>
  </si>
  <si>
    <t>LED12BR3027K</t>
  </si>
  <si>
    <t>ES_20570_LED12BR3027K_06172014194510_4310079</t>
  </si>
  <si>
    <t>LED12BR3030K</t>
  </si>
  <si>
    <t>ES_20570_LED12BR3030K_06172014194532_4332694</t>
  </si>
  <si>
    <t>LED12BR3041K</t>
  </si>
  <si>
    <t>ES_20570_LED12BR3041K_06252014143945_7185453</t>
  </si>
  <si>
    <t>LED12BR30D27K</t>
  </si>
  <si>
    <t>ES_20570_LED12BR30D27K_06252014135326_4406424</t>
  </si>
  <si>
    <t>LED12BR30D27K95</t>
  </si>
  <si>
    <t>ES_20570_LED12BR30D27K95_09262014023618_8978628</t>
  </si>
  <si>
    <t>LED12BR30D30K</t>
  </si>
  <si>
    <t>ES_20570_LED12BR30D30K_06252014135643_4603150</t>
  </si>
  <si>
    <t>LED12BR30D30K95</t>
  </si>
  <si>
    <t>ES_20570_LED12BR30D30K95_10282014174053_8053336</t>
  </si>
  <si>
    <t>LED12BR30D41K</t>
  </si>
  <si>
    <t>ES_20570_LED12BR30D41K_06252014143801_7081802</t>
  </si>
  <si>
    <t>LED12BR4027K</t>
  </si>
  <si>
    <t>ES_20570_LED12BR4027K-2_08042014200125_2485428</t>
  </si>
  <si>
    <t>LED12BR4030K</t>
  </si>
  <si>
    <t>ES_20570_LED12BR4030K_09112014022859_2539498</t>
  </si>
  <si>
    <t>LED12BR4041K</t>
  </si>
  <si>
    <t>ES_20570_LED12BR4041K_08292014144217_3337304</t>
  </si>
  <si>
    <t>LED12BR40D27K</t>
  </si>
  <si>
    <t>ES_20570_LED12BR40D27K_06252014143608_6968453</t>
  </si>
  <si>
    <t>LED12BR40D41K</t>
  </si>
  <si>
    <t>ES_20570_LED12BR40D41K_06252014134040_3640643</t>
  </si>
  <si>
    <t>LED12P3027KFL</t>
  </si>
  <si>
    <t>ES_20570_LED12P3027KFL_04252014202046_7246431</t>
  </si>
  <si>
    <t>LED12P3027KNFL</t>
  </si>
  <si>
    <t>ES_20570_LED12P3027KNFL_04252014144838_7318408</t>
  </si>
  <si>
    <t>LED12P3030KFL</t>
  </si>
  <si>
    <t>ES_20570_LED12P3030KFL_04252014144928_7368160</t>
  </si>
  <si>
    <t>LED12P3030KNFL</t>
  </si>
  <si>
    <t>ES_20570_LED12P3030KNFL_04252014144957_7397851</t>
  </si>
  <si>
    <t>LED12P3030KSP</t>
  </si>
  <si>
    <t>ES_20570_LED12P3030KSP_04252014202027_7227305</t>
  </si>
  <si>
    <t>LED12P3035KFL</t>
  </si>
  <si>
    <t>ES_20570_LED12P3035KFL_04252014145019_7419665</t>
  </si>
  <si>
    <t>LED12P3035KNFL</t>
  </si>
  <si>
    <t>ES_20570_LED12P3035KNFL_04252014150420_8260181</t>
  </si>
  <si>
    <t>LED12P3035KSP</t>
  </si>
  <si>
    <t>ES_20570_LED12P3035KSP_04252014150249_8169614</t>
  </si>
  <si>
    <t>LED12P3041KFL</t>
  </si>
  <si>
    <t>ES_20570_LED12P3041KFL_04252014150337_8217231</t>
  </si>
  <si>
    <t>HD-PAR30/12.5W/30/WFL40/D</t>
  </si>
  <si>
    <t>ES_1030861_HD-PAR30/12.5W/30/WFL40/D_11072014103217_7919878</t>
  </si>
  <si>
    <t>HD-PAR30/12.5W/30/WFL40/LN/D</t>
  </si>
  <si>
    <t>ES_1030861_HD-PAR30/12.5W/30/WFL40/LN/D_11072014103209_4499463</t>
  </si>
  <si>
    <t>HD-PAR38/19W/30/WFL40/D/1350</t>
  </si>
  <si>
    <t>ES_1030861_HD-PAR38/19W/30/WFL40/D/1350_11072014103223_8221417</t>
  </si>
  <si>
    <t>HD-PAR30/12.5W/30/FL25/D</t>
  </si>
  <si>
    <t>ES_1030861_HD-PAR30/12.5W/30/FL25/D_03212014161750_9705768</t>
  </si>
  <si>
    <t>HD-PAR30/12.5W/30/FL25/LN/D</t>
  </si>
  <si>
    <t>ES_1030861_HD-PAR30/12.5W/30/FL25/LN/D_04032014161551_3922150</t>
  </si>
  <si>
    <t>HD-PAR38/19W/30/FL25/D/1350</t>
  </si>
  <si>
    <t>ES_1030861_HD-PAR38/19W/30/FL25/D/1350_11262014103440_6607366</t>
  </si>
  <si>
    <t>VIV-PAR30/C/13W/30/WFL40/LN/D</t>
  </si>
  <si>
    <t>ES_1030861_VIV-PAR30/C/13W/30/WFL40/LN/D_12032014125011_5020721</t>
  </si>
  <si>
    <t>VIV-PAR38/C/17W/27/WFL40/D</t>
  </si>
  <si>
    <t>ES_1030861_VIV-PAR38/C/17W/27/WFL40/D_10302014100451_2524281</t>
  </si>
  <si>
    <t>VIV-PAR38/C/17W/30/WFL40/D</t>
  </si>
  <si>
    <t>Damp Location Rated,Shatter Resistant,Not for Use in Enclosed Fixtures,Recessed Fixtures</t>
  </si>
  <si>
    <t>ES_1030861_VIV-PAR38/C/17W/30/WFL40/D_12032014123132_5473457</t>
  </si>
  <si>
    <t>Spotlight</t>
  </si>
  <si>
    <t>VIV-MR16/CC/7W/27/FL25/JDR/D</t>
  </si>
  <si>
    <t>ES_1030861_VIV-MR16/CC/7W/27/FL25/JDR/D_10302014095443_4566740</t>
  </si>
  <si>
    <t>VIV-MR16/CC/7W/30/FL25/JDR/D</t>
  </si>
  <si>
    <t>ES_1030861_VIV-MR16/CC/7W/27/FL25/JDR/D_10302014094020_9711026</t>
  </si>
  <si>
    <t>Vivid LED JDR</t>
  </si>
  <si>
    <t>VIV-MR16/CC/7W/27/WFL40/JDR/D</t>
  </si>
  <si>
    <t>ES_1030861_VIV-MR16/CC/7W/27/WFL40/JDR/D_08252014111019_7745595</t>
  </si>
  <si>
    <t>VIV-MR16/CC/7W/30/WFL40/JDR/D</t>
  </si>
  <si>
    <t>ES_1030861_VIV-MR16/CC/7W/30/WFL40/JDR/D_08252014110856_3822511</t>
  </si>
  <si>
    <t>Vivid LED MR16</t>
  </si>
  <si>
    <t>VIV-MR16/CC/7W/27/WFL40/GU5.3/D</t>
  </si>
  <si>
    <t>Vivid LED MR16,VIV-MR16/CC/7W/27/FL25/GU5.3/D,Beam Angle: 25D</t>
  </si>
  <si>
    <t>ES_1030861_VIV-MR16/CC/7W/27/WFL40/GU5.3/D_08252014111236_0070465</t>
  </si>
  <si>
    <t>VIV-MR16/CC/7W/30/WFL40/GU5.3/D</t>
  </si>
  <si>
    <t>Vivid LED MR16,VIV-MR16/CC/7W/30/FL25/GU5.3/D,Beam Angle: 25D</t>
  </si>
  <si>
    <t>ES_1030861_VIV-MR16/CC/7W/30/WFL40/GU5.3/D_08252014111136_2891945</t>
  </si>
  <si>
    <t>TW Lighting</t>
  </si>
  <si>
    <t>ES_1118322_A19-07120-27_11212014030654_9214134</t>
  </si>
  <si>
    <t>ES_1118322_B11-04300-27_12012014050741_0461299</t>
  </si>
  <si>
    <t>ES_1118322_G10-07036-27_11212014030729_9249280</t>
  </si>
  <si>
    <t>ES_1118322_G25-07120-27_12012014050808_0488273</t>
  </si>
  <si>
    <t>TW10BR30/DIM/830/120</t>
  </si>
  <si>
    <t>ES_1118322_TW10BR30/DIM/830/120_06132014154659_1922919</t>
  </si>
  <si>
    <t>LED14PAR30L/85L/FL/30K</t>
  </si>
  <si>
    <t>ES_1126714_LED14PAR30L/85L/FL/30K_03052014162343_7365042</t>
  </si>
  <si>
    <t>LED14PAR30L/90L/NFL/30K</t>
  </si>
  <si>
    <t>ES_1126714_LED14PAR30L/90L/NFL/30K_03052014162636_2969007</t>
  </si>
  <si>
    <t>LED20PAR38/111L/FL/30K</t>
  </si>
  <si>
    <t>ES_1126714_LED20PAR38/111L/FL/30K_03052014163750_6235703</t>
  </si>
  <si>
    <t>LED20PAR38/116L/NFL/30K</t>
  </si>
  <si>
    <t>ES_1126714_LED20PAR38/116L/NFL/30K_03052014163750_9750908</t>
  </si>
  <si>
    <t>LED9.5PAR20/50L/FL/30K</t>
  </si>
  <si>
    <t>ES_1126714_LED9.5PAR20/50L/FL/30K_03212014150929_1900984</t>
  </si>
  <si>
    <t>LED9.5PAR20/50L/NFL/30K</t>
  </si>
  <si>
    <t>ES_1126714_LED9.5PAR20/50L/NFL/30K_03212014150829_4507856</t>
  </si>
  <si>
    <t>Poly-Products Industries Co., Ltd.</t>
  </si>
  <si>
    <t>ESKAA</t>
  </si>
  <si>
    <t>A19 LED 9.8W NON-DIMMABLE 2700K</t>
  </si>
  <si>
    <t>ESKA19-9.8W-2700-NONDIM</t>
  </si>
  <si>
    <t>ES_1077365_ESKA19-9.8W-2700-NONDIM_10022014034110_1023684</t>
  </si>
  <si>
    <t>BR30 LEO 11W 2700K</t>
  </si>
  <si>
    <t>ESKBR30-11 W-2700</t>
  </si>
  <si>
    <t>ES_1077365_ESKBR30-11 W-2700_10022014034550_1023684</t>
  </si>
  <si>
    <t>Candle bulb LED 5W 2700K</t>
  </si>
  <si>
    <t>ESKCANDLE-5W-2700</t>
  </si>
  <si>
    <t>ES_1077365_ESKCANDLE-5W-2700_10022014035110_1023684</t>
  </si>
  <si>
    <t>ESKA19-11W-3000-DIM</t>
  </si>
  <si>
    <t>ES_1077365_ESKA19-11W-3000-DIM_07152014025840_1023636</t>
  </si>
  <si>
    <t>ESKA19-9.8W-3000-NONDIM</t>
  </si>
  <si>
    <t>ES_1077365_ESKA19-9.8W-3000-NONDIM_07152014021730_1023635</t>
  </si>
  <si>
    <t>ESKBR30-11W-3000</t>
  </si>
  <si>
    <t>ES_1077365_ESKBR30-11W-3000_07152014022950_1023636</t>
  </si>
  <si>
    <t>ESKBR40-13W-3000</t>
  </si>
  <si>
    <t>ES_1077365_ESKBR40-13W-3000_07152014024000_1023636</t>
  </si>
  <si>
    <t>ESKMR16GU5.3-7W-3000</t>
  </si>
  <si>
    <t>ES_1077365_ESKMR16GU5.3-7W-3000_07152014020620_1023635</t>
  </si>
  <si>
    <t>ESKR20-7W-3000</t>
  </si>
  <si>
    <t>ES_1077365_ESKR20-7W-3000_07152014022220_1023635</t>
  </si>
  <si>
    <t>LED12P3041KNFL</t>
  </si>
  <si>
    <t>ES_20570_LED12P3041KNFL_08072014184257_6977364</t>
  </si>
  <si>
    <t>LED12P3041KSP</t>
  </si>
  <si>
    <t>ES_20570_LED12P3041KSP_04252014150314_8194643</t>
  </si>
  <si>
    <t>LED12P30D27KFL</t>
  </si>
  <si>
    <t>,LED12P30D27KFLB,</t>
  </si>
  <si>
    <t>ES_20570_LED12P30D27KFL_07152014162716_1636837</t>
  </si>
  <si>
    <t>LED12P30D27KNFL</t>
  </si>
  <si>
    <t>,LED12P30D27KNFLB,</t>
  </si>
  <si>
    <t>ES_20570_LED12P30D27KNFL_07152014162831_1711583</t>
  </si>
  <si>
    <t>LED12P30D27KSP</t>
  </si>
  <si>
    <t>,LED12P30D27KSPB,</t>
  </si>
  <si>
    <t>ES_20570_LED12P30D27KSP_10132014200530_0730409</t>
  </si>
  <si>
    <t>LED12P30D30KFL</t>
  </si>
  <si>
    <t>ES_20570_LED12P30D30KFL_09262014023641_9001613</t>
  </si>
  <si>
    <t>LED12P30D30KNFL</t>
  </si>
  <si>
    <t>,LED12P30D30KNFLB,</t>
  </si>
  <si>
    <t>ES_20570_LED12P30D30KNFL_07222014162412_6252618</t>
  </si>
  <si>
    <t>LED12P30D30KSP</t>
  </si>
  <si>
    <t>ES_20570_LED12P30D30KSP_09262014023702_9022235</t>
  </si>
  <si>
    <t>LED12P30D35KFL</t>
  </si>
  <si>
    <t>ES_20570_LED12P30D35KFL_09272014210723_2043340</t>
  </si>
  <si>
    <t>LED12P30D35KNFL</t>
  </si>
  <si>
    <t>ES_20570_LED12P30D35KNFL_09112014022923_2563904</t>
  </si>
  <si>
    <t>LED12P30D35KSP</t>
  </si>
  <si>
    <t>ES_20570_LED12P30D35KSP_09112014022945_2585533</t>
  </si>
  <si>
    <t>LED12P30D41KFL</t>
  </si>
  <si>
    <t>ES_20570_LED12P30D41KFL_11142014191257_2377751</t>
  </si>
  <si>
    <t>LED12P30D41KNFL</t>
  </si>
  <si>
    <t>,LED12P30D41KNFLB,</t>
  </si>
  <si>
    <t>ES_20570_LED12P30D41KNFL_09262014023805_9085497</t>
  </si>
  <si>
    <t>LED12P30D41KSP</t>
  </si>
  <si>
    <t>ES_20570_LED12P30D41KSP_09272014210745_2065604</t>
  </si>
  <si>
    <t>LED12P30S27KFL</t>
  </si>
  <si>
    <t>ES_20570_LED12P30S27KFL_11142014191602_2562878</t>
  </si>
  <si>
    <t>LED12P30SD27KNFL</t>
  </si>
  <si>
    <t>ES_20570_LED12P30SD27KNFL_04252014202149_7309320</t>
  </si>
  <si>
    <t>LED12P30SD27KSP</t>
  </si>
  <si>
    <t>ES_20570_LED12P30SD27KSP_04252014202214_7334093</t>
  </si>
  <si>
    <t>LED12P30SD30KFL</t>
  </si>
  <si>
    <t>ES_20570_LED12P30SD30KFL_04252014202242_7362057</t>
  </si>
  <si>
    <t>LED12P30SD30KSP</t>
  </si>
  <si>
    <t>ES_20570_LED12P30SD30KSP_04252014202402_7442763</t>
  </si>
  <si>
    <t>LED12P30SD35KFL</t>
  </si>
  <si>
    <t>ES_20570_LED12P30SD35KFL_04252014202427_7467847</t>
  </si>
  <si>
    <t>LED12P30SD35KNFL</t>
  </si>
  <si>
    <t>ES_20570_LED12P30SD35KNFL_04252014202447_7487168</t>
  </si>
  <si>
    <t>TW11A19/DIM/830/FL300</t>
  </si>
  <si>
    <t>ES_1118322_TW11A19/DIM/830/FL300_02252014134406_4008068</t>
  </si>
  <si>
    <t>ES_1118322_M16-05025-27_11212014030808_9288072</t>
  </si>
  <si>
    <t>ES_1118322_M16-05036-27_11212014030931_9371181</t>
  </si>
  <si>
    <t>ES_1118322_M16-07025-27_12012014050836_0516710</t>
  </si>
  <si>
    <t>ES_1118322_M16-07036-27_08192014085323_8403238</t>
  </si>
  <si>
    <t>ES_1118322_OMNI-A19-0727_09102014072347_3827273</t>
  </si>
  <si>
    <t>ES_1118322_OMNI-A19-0727G24_09102014072732_4052586</t>
  </si>
  <si>
    <t>ES_1118322_OMNI-A19-1027_09102014072758_4078912</t>
  </si>
  <si>
    <t>ES_1118322_OMNI-A19-1027G24_09102014072822_4102374</t>
  </si>
  <si>
    <t>ES_1118322_P20-07040-30_09182014071151_4311269</t>
  </si>
  <si>
    <t>ES_1118322_P30-12040-30_09182014071253_4373158</t>
  </si>
  <si>
    <t>ES_1118322_P30-12040S-30_09232014085838_2718363</t>
  </si>
  <si>
    <t>ES_1118322_P38-16040-30_09182014071316_4396654</t>
  </si>
  <si>
    <t>ES_1118322_R20-07120-27_09182014071337_4417921</t>
  </si>
  <si>
    <t>ES_1118322_R30-12120-27_08192014085155_8315531</t>
  </si>
  <si>
    <t>ES_1118322_R40-16120-27_09232014085903_2743895</t>
  </si>
  <si>
    <t>P.Q.L., Inc.</t>
  </si>
  <si>
    <t>Enviro-Glow</t>
  </si>
  <si>
    <t>ES_43591_90515_10212014102731_1023700</t>
  </si>
  <si>
    <t>Enviro-Glow LED</t>
  </si>
  <si>
    <t>ES_43591_90501_10212014101731_1023698</t>
  </si>
  <si>
    <t>ES_43591_90514_10302014043330_1023704</t>
  </si>
  <si>
    <t>ES_43591_90517_10302014043620_1023704</t>
  </si>
  <si>
    <t>ES_43591_90521_10302014042840_1023704</t>
  </si>
  <si>
    <t>Superior Life</t>
  </si>
  <si>
    <t>ES_43591_90766_10312014031620_1023705</t>
  </si>
  <si>
    <t>ES_43591_90835_10312014032950_1023705</t>
  </si>
  <si>
    <t>ES_43591_90839_10312014035440_1023705</t>
  </si>
  <si>
    <t>ES_43591_90843_11052014042220_1023706</t>
  </si>
  <si>
    <t>ES_43591_90851_12042014030620_1023719</t>
  </si>
  <si>
    <t>Damp Location Rated,Not for Use in Recessed Fixtures,Not for Use in Enclosed Fixtures,Recessed Fixtures</t>
  </si>
  <si>
    <t>ES_43591_90853_11032014040840_1023706</t>
  </si>
  <si>
    <t>ES_43591_90855_11032014040220_1023706</t>
  </si>
  <si>
    <t>ES_43591_90857_11032014041330_1023706</t>
  </si>
  <si>
    <t>ES_43591_90861_10312014032110_1023705</t>
  </si>
  <si>
    <t>Renesola Zhejiang System Integration Co Ltd</t>
  </si>
  <si>
    <t>Renesola</t>
  </si>
  <si>
    <t>RBR20D007C01 3000K</t>
  </si>
  <si>
    <t>ES_1127929_RBR20D007C01 3000K_09292014033440_1023680</t>
  </si>
  <si>
    <t>RBR30D011C01 3000K</t>
  </si>
  <si>
    <t>ES_1127929_RBR30D011C01 3000K_09292014044840_1023680</t>
  </si>
  <si>
    <t>RBR40D017C01 3000K</t>
  </si>
  <si>
    <t>ES_1127929_RBR40D017C01 3000K_09302014113221_1023680</t>
  </si>
  <si>
    <t>RP20D007E01 3000K 25D</t>
  </si>
  <si>
    <t>ES_1127929_RP20D007E01 3000K 25D_09292014032220_1023680</t>
  </si>
  <si>
    <t>RP20D007E01 3000K 40D</t>
  </si>
  <si>
    <t>ES_1127929_RP20D007E01 3000K 40D_09292014032620_1023680</t>
  </si>
  <si>
    <t>RP30D012E01 3000K 25D</t>
  </si>
  <si>
    <t>ES_1127929_RP30D012E01 3000K 25D_09302014113621_1023680</t>
  </si>
  <si>
    <t>RP30D012E01 3000K 40D</t>
  </si>
  <si>
    <t>ES_1127929_RP30D012E01 3000K 40D_09302014114221_1023681</t>
  </si>
  <si>
    <t>RP38D017E01 3000K 25D</t>
  </si>
  <si>
    <t>ES_1127929_RP38D017E01 3000K 25D_09302014114621_1023681</t>
  </si>
  <si>
    <t>Standard Products, Inc.</t>
  </si>
  <si>
    <t>Standard</t>
  </si>
  <si>
    <t>LED/MR16/6W/NFL/27K/12V/25/D/STD</t>
  </si>
  <si>
    <t>ES_1026018_62462_09252014124342_1319753</t>
  </si>
  <si>
    <t>LED/MR16/6W/NFL/40K/12V/25/D/STD</t>
  </si>
  <si>
    <t>ES_1026018_62463_09252014124342_1444201</t>
  </si>
  <si>
    <t>ES_1026018_62464_09252014124342_2022704</t>
  </si>
  <si>
    <t>LED/MR16/6W/FL/27K/12V/38/D/STD</t>
  </si>
  <si>
    <t>ES_1026018_62465_09252014124342_7021483</t>
  </si>
  <si>
    <t>LED/MR16/6W/FL/40K/12V/38/D/STD</t>
  </si>
  <si>
    <t>ES_1026018_62466_09252014124342_2144641</t>
  </si>
  <si>
    <t>ES_1026018_62467_09252014124342_7406959</t>
  </si>
  <si>
    <t>ES_1026018_62474_10012014164457_8085646</t>
  </si>
  <si>
    <t>LED/PAR20/8W/NFL/30K/25/D/STD</t>
  </si>
  <si>
    <t>ES_1026018_62475_10012014164457_4858924</t>
  </si>
  <si>
    <t>LED/PAR20/8W/NFL/40K/25/D/STD</t>
  </si>
  <si>
    <t>ES_1026018_62476_10012014164457_1223686</t>
  </si>
  <si>
    <t>LED/PAR20/8W/FL/27K/40/D/STD</t>
  </si>
  <si>
    <t>ES_1026018_62477_10012014164148_3642299</t>
  </si>
  <si>
    <t>LED/PAR20/8W/FL/30K/40/D/STD</t>
  </si>
  <si>
    <t>ES_1026018_62478_10012014164457_3079285</t>
  </si>
  <si>
    <t>LED/PAR20/8W/FL/40K/40/D/STD</t>
  </si>
  <si>
    <t>ES_1026018_62479_10012014164457_7910733</t>
  </si>
  <si>
    <t>LED/PAR30SN/14.5W/NFL/27K/25/D/STD</t>
  </si>
  <si>
    <t>ES_1026018_62480_09252014125020_2256116</t>
  </si>
  <si>
    <t>LED/PAR30SN/14.5W/NFL/30K/25/D/STD</t>
  </si>
  <si>
    <t>ES_1026018_62481_09252014125020_4985977</t>
  </si>
  <si>
    <t>LED/PAR30SN/14.5W/NFL/40K/25/D/STD</t>
  </si>
  <si>
    <t>ES_1026018_62482_09252014125020_8200727</t>
  </si>
  <si>
    <t>LED/PAR30SN/14.5W/FL/27K/40/D/STD</t>
  </si>
  <si>
    <t>ES_1026018_62483_09252014125020_4809861</t>
  </si>
  <si>
    <t>LED/PAR30SN/14.5W/FL/30K/40/D/STD</t>
  </si>
  <si>
    <t>ES_1026018_62484_09252014125020_3908335</t>
  </si>
  <si>
    <t>LED/PAR30SN/14.5W/FL/40K/40/D/STD</t>
  </si>
  <si>
    <t>ES_1026018_62485_09252014125020_9347911</t>
  </si>
  <si>
    <t>LED/PAR30LN/14W/NFL/27K/25/D/STD</t>
  </si>
  <si>
    <t>ES_1026018_62498_09012014142347_4004518</t>
  </si>
  <si>
    <t>LED/PAR30LN/14W/NFL/30K/25/D/STD</t>
  </si>
  <si>
    <t>ES_1026018_62499_09012014142347_8285191</t>
  </si>
  <si>
    <t>LED12P30SD35KSP</t>
  </si>
  <si>
    <t>ES_20570_LED12P30SD35KSP_04252014202515_7515993</t>
  </si>
  <si>
    <t>LED12P30SD41KFL</t>
  </si>
  <si>
    <t>ES_20570_LED12P30SD41KFL_04252014202540_7540682</t>
  </si>
  <si>
    <t>LED12P30SD41KNFL</t>
  </si>
  <si>
    <t>ES_20570_LED12P30SD41KNFL_04252014202600_7560535</t>
  </si>
  <si>
    <t>LED12P30SD41KNFLB</t>
  </si>
  <si>
    <t>ES_20570_LED12P30SD41KNFLB_08072014184239_6959104</t>
  </si>
  <si>
    <t>LED12P30SD41KSP</t>
  </si>
  <si>
    <t>ES_20570_LED12P30SD41KSP_04252014202622_7582655</t>
  </si>
  <si>
    <t>LED13A21DOD27K</t>
  </si>
  <si>
    <t>ES_20570_LED13A21DOD27K_10212014042028_5228475</t>
  </si>
  <si>
    <t>LED13A21DOD50K</t>
  </si>
  <si>
    <t>Other,Table Lamp, vanity</t>
  </si>
  <si>
    <t>ES_20570_LED13A21DOD50K_10212014042132_5292416</t>
  </si>
  <si>
    <t>LED14P3027KFL</t>
  </si>
  <si>
    <t>ES_20570_LED14P3027KFL_04252014144411_7051813</t>
  </si>
  <si>
    <t>LED14P3027KNFL</t>
  </si>
  <si>
    <t>ES_20570_LED14P3027KNFL_09112014025604_4164054</t>
  </si>
  <si>
    <t>LED14P3027KSP</t>
  </si>
  <si>
    <t>ES_20570_LED14P3027KSP_04252014144547_7147511</t>
  </si>
  <si>
    <t>LED14P3030KFL</t>
  </si>
  <si>
    <t>ES_20570_LED14P3030KFL_04252014144257_6977397</t>
  </si>
  <si>
    <t>LED14P3030KNFL</t>
  </si>
  <si>
    <t>ES_20570_LED14P3030KNFL_04252014144619_7179262</t>
  </si>
  <si>
    <t>LED14P3030KSP</t>
  </si>
  <si>
    <t>ES_20570_LED14P3030KSP_04252014144645_7205184</t>
  </si>
  <si>
    <t>LED14P3035KFL</t>
  </si>
  <si>
    <t>ES_20570_LED14P3035KFL_04252014144903_7343043</t>
  </si>
  <si>
    <t>LED14P3035KNFL</t>
  </si>
  <si>
    <t>ES_20570_LED14P3035KNFL_04252014144812_7292367</t>
  </si>
  <si>
    <t>LED14P3035KSP</t>
  </si>
  <si>
    <t>ES_20570_LED14P3035KSP_04252014150359_8239703</t>
  </si>
  <si>
    <t>LED14P3041KNFL</t>
  </si>
  <si>
    <t>ES_20570_LED14P3041KNFL_04252014144712_7232872</t>
  </si>
  <si>
    <t>LED14P3041KSP</t>
  </si>
  <si>
    <t>ES_20570_LED14P3041KSP_04252014144743_7263235</t>
  </si>
  <si>
    <t>LED14P30D27KFL</t>
  </si>
  <si>
    <t>ES_20570_LED14P30D27KFL_09112014023101_2661311</t>
  </si>
  <si>
    <t>LED14P30D27KNFL</t>
  </si>
  <si>
    <t>ES_20570_LED14P30D27KNFL_07292014125048_8248778</t>
  </si>
  <si>
    <t>LED14P30D30KFL</t>
  </si>
  <si>
    <t>ES_20570_LED14P30D30KFL_09282014024625_2385650</t>
  </si>
  <si>
    <t>LED14P30D30KSP</t>
  </si>
  <si>
    <t>ES_20570_LED14P30D30KSP_09282014024647_2407396</t>
  </si>
  <si>
    <t>Uninex</t>
  </si>
  <si>
    <t>K-LITE</t>
  </si>
  <si>
    <t>KL9906ES</t>
  </si>
  <si>
    <t>ES_1027003_KL9906ES_10102014103841_1023686</t>
  </si>
  <si>
    <t>KL9906L2ES</t>
  </si>
  <si>
    <t>ES_1027003_KL9906L2ES_07182014015550_1023638</t>
  </si>
  <si>
    <t>KL9906L3ES</t>
  </si>
  <si>
    <t>ES_1027003_KL9906L3ES_12112014030330_1023724</t>
  </si>
  <si>
    <t>KL9907ES</t>
  </si>
  <si>
    <t>ES_1027003_KL9907ES_10102014104111_1023692</t>
  </si>
  <si>
    <t>KL9907L2ES</t>
  </si>
  <si>
    <t>ES_1027003_KL9907L2ES_07212014030220_1023638</t>
  </si>
  <si>
    <t>KL9909L2ES</t>
  </si>
  <si>
    <t>ES_1027003_KL9909L2ES_12112014025550_1023724</t>
  </si>
  <si>
    <t>KL9910L2ES</t>
  </si>
  <si>
    <t>ES_1027003_KL9910L2ES_12112014025950_1023724</t>
  </si>
  <si>
    <t>KL9911L2ES</t>
  </si>
  <si>
    <t>ES_1027003_KL9911L2ES_07032014084840_1023634</t>
  </si>
  <si>
    <t>KL9918ES</t>
  </si>
  <si>
    <t>ES_1027003_KL9918ES_07082014104331_1023634</t>
  </si>
  <si>
    <t>Up-shine Lighting Co., Limited</t>
  </si>
  <si>
    <t>UP-SHINE</t>
  </si>
  <si>
    <t>UP-PAR20-8W 2700K</t>
  </si>
  <si>
    <t>ES_1129410_UP-PAR20-8W 2700K_12032014175617_7258938</t>
  </si>
  <si>
    <t>UP-PAR20-8W 3000K</t>
  </si>
  <si>
    <t>ES_1129410_UP-PAR20-8W 3000K_12032014175617_5035807</t>
  </si>
  <si>
    <t>UP-PAR20-8W 4000K</t>
  </si>
  <si>
    <t>ES_1129410_UP-PAR20-8W 4000K_12032014175617_5399420</t>
  </si>
  <si>
    <t>UP-PAR20-8W 5000K</t>
  </si>
  <si>
    <t>ES_1129410_UP-PAR20-8W 5000K_12032014175617_1669480</t>
  </si>
  <si>
    <t>LED PAR LIGHT</t>
  </si>
  <si>
    <t>UP-PAR30-13W 2700K</t>
  </si>
  <si>
    <t>ES_1129410_UP-PAR30-13W 2700K_12032014175625_8570329</t>
  </si>
  <si>
    <t>UP-PAR30-13W 3000K</t>
  </si>
  <si>
    <t>ES_1129410_UP-PAR30-13W 3000K_12032014175625_3247561</t>
  </si>
  <si>
    <t>UP-PAR30-13W 4000K</t>
  </si>
  <si>
    <t>ES_1129410_UP-PAR30-13W 4000K_12032014175625_4681433</t>
  </si>
  <si>
    <t>UP-PAR30-13W 5000K</t>
  </si>
  <si>
    <t>ES_1129410_UP-PAR30-13W 5000K_12032014175625_7354658</t>
  </si>
  <si>
    <t>UP-PAR38-18W 2700K</t>
  </si>
  <si>
    <t>ES_1129410_UP-PAR38-18W 2700K_12032014175635_5070470</t>
  </si>
  <si>
    <t>UP-PAR38-18W 3000K</t>
  </si>
  <si>
    <t>ES_1129410_UP-PAR38-18W 3000K_12032014175635_1844834</t>
  </si>
  <si>
    <t>UP-PAR38-18W 4000K</t>
  </si>
  <si>
    <t>ES_1129410_UP-PAR38-18W 4000K_12032014175635_3165142</t>
  </si>
  <si>
    <t>RP38D017E01 3000K 40D</t>
  </si>
  <si>
    <t>ES_1127929_RP38D017E01 3000K 40D_09302014115221_1023681</t>
  </si>
  <si>
    <t>Reonac Energy Systems Inc./ Think Green Solutions</t>
  </si>
  <si>
    <t>THINK</t>
  </si>
  <si>
    <t>LED-THINK-A19E26-300-11.5W</t>
  </si>
  <si>
    <t>ES_1121025_LED-THINK-A19E26-300-11.5W_05012014084602_6593458</t>
  </si>
  <si>
    <t>LED-THINK-B11E12-250-4.9W</t>
  </si>
  <si>
    <t>ES_1121025_LED-THINK-B11E12-250-4.9W_06052014160942_6724011</t>
  </si>
  <si>
    <t>LED-THINK-BR30E26-120-12W</t>
  </si>
  <si>
    <t>ES_1121025_LED-THINK-BR30E26-120-12W_07092014183655_5394105</t>
  </si>
  <si>
    <t>LED-THINK-BR40E26-120-17W</t>
  </si>
  <si>
    <t>ES_1121025_LED-THINK-BR40E26-120-17W_07092014184028_1143977</t>
  </si>
  <si>
    <t>LED-THINK-MR16GU5-38-8W</t>
  </si>
  <si>
    <t>ES_1121025_LED-THINK-MR16GU5-38-8W_06132014154710_5283333</t>
  </si>
  <si>
    <t>LED-THINK-PAR30E26-40-14.5W-S</t>
  </si>
  <si>
    <t>ES_1121025_LED-THINK-PAR30E26-40-14.5W-S_07092014184129_9783131</t>
  </si>
  <si>
    <t>LED-THINK-PAR30E26-40-14W</t>
  </si>
  <si>
    <t>ES_1121025_LED-THINK-PAR30E26-40-14W_07092014184044_5852932</t>
  </si>
  <si>
    <t>LED-THINK-PAR38E26-40-19W</t>
  </si>
  <si>
    <t>ES_1121025_LED-THINK-PAR38E26-40-19W_07092014184108_8623132</t>
  </si>
  <si>
    <t>LED-THKG2-B11-250-5W</t>
  </si>
  <si>
    <t>ES_1121025_LED-THKG2-B11-250-5W_12032014175101_2991745</t>
  </si>
  <si>
    <t>LED-THKG2-B20E26-120-8W</t>
  </si>
  <si>
    <t>ES_1121025_LED-THKG2-B20E26-120-8W_12032014175824_7391386</t>
  </si>
  <si>
    <t>LED-THKG2-M16GU5-38-6.5W</t>
  </si>
  <si>
    <t>ES_1121025_LED-THKG2-M16GU5-38-6.5W_12032014175816_7478951</t>
  </si>
  <si>
    <t>LED-THKG2-P16E26-38-6.5W</t>
  </si>
  <si>
    <t>ES_1121025_LED-THKG2-P16E26-38-6.5W_12032014175830_5191615</t>
  </si>
  <si>
    <t>RONA Inc.</t>
  </si>
  <si>
    <t>FACTO</t>
  </si>
  <si>
    <t>ES_1060963_15735000_07292014064244_4469787</t>
  </si>
  <si>
    <t>ES_1060963_15735001_07282014162050_1735697</t>
  </si>
  <si>
    <t>ES_1060963_15735001_07282014162050_7346756</t>
  </si>
  <si>
    <t>ES_1060963_15735001_07282014162050_8202741</t>
  </si>
  <si>
    <t>ES_1060963_15735002_07282014161927_5047066</t>
  </si>
  <si>
    <t>ES_1060963_15735002_07282014161927_6014674</t>
  </si>
  <si>
    <t>ES_1060963_15735002_07282014161927_9752698</t>
  </si>
  <si>
    <t>LED/PAR30LN/14W/NFL/40K/25/D/STD</t>
  </si>
  <si>
    <t>ES_1026018_62500_09012014142347_9337406</t>
  </si>
  <si>
    <t>LED/PAR30LN/14W/FL/27K/40/D/STD</t>
  </si>
  <si>
    <t>ES_1026018_62501_09012014142347_5006544</t>
  </si>
  <si>
    <t>LED/PAR30LN/14W/FL/30K/40/D/STD</t>
  </si>
  <si>
    <t>ES_1026018_62502_09012014142347_1896011</t>
  </si>
  <si>
    <t>LED/PAR30LN/14W/FL/40K/40/D/STD</t>
  </si>
  <si>
    <t>ES_1026018_62503_09012014142347_1400047</t>
  </si>
  <si>
    <t>LED/PAR38/16W/NFL/27K/25/D/STD</t>
  </si>
  <si>
    <t>ES_1026018_62504_09252014124718_3120327</t>
  </si>
  <si>
    <t>LED/PAR38/16W/NFL/30K/25/D/STD</t>
  </si>
  <si>
    <t>ES_1026018_62505_09252014124718_5866184</t>
  </si>
  <si>
    <t>LED/PAR38/16W/NFL/40K/25/D/STD</t>
  </si>
  <si>
    <t>ES_1026018_62506_09252014124718_6597748</t>
  </si>
  <si>
    <t>LED/PAR38/16W/FL/27K/40/D/STD</t>
  </si>
  <si>
    <t>ES_1026018_62507_09252014124718_1072158</t>
  </si>
  <si>
    <t>LED/PAR38/16W/FL/30K/40/D/STD</t>
  </si>
  <si>
    <t>ES_1026018_62508_09252014124718_3831980</t>
  </si>
  <si>
    <t>LED/PAR38/16W/FL/40K/40/D/STD</t>
  </si>
  <si>
    <t>ES_1026018_62509_09252014124718_3215191</t>
  </si>
  <si>
    <t>LED/OMNI/11.5W/27K/25M/D/STD</t>
  </si>
  <si>
    <t>ES_1026018_62660_02252014142346_2309265</t>
  </si>
  <si>
    <t>LED/OMNI/11.5W/30K/25M/D/STD</t>
  </si>
  <si>
    <t>ES_1026018_62661_02252014142244_5269693</t>
  </si>
  <si>
    <t>LED/PAR20/8W/NFL/30K/25/D/STD/GRY; LED,62580,LED/PAR20/8W/NFL/30K/25/D/STD/BLK</t>
  </si>
  <si>
    <t>ES_1026018_62773_10272014142420_9684374</t>
  </si>
  <si>
    <t>LED/PAR30SN/14.5W/NFL/30K/25/D/STD/BLK</t>
  </si>
  <si>
    <t>ES_1026018_62774_10272014142307_1507442</t>
  </si>
  <si>
    <t>LED/BR30/10W/27K/D/STD</t>
  </si>
  <si>
    <t>ES_1026018_62783_10202014131109_5443763</t>
  </si>
  <si>
    <t>LED/R20/7.5W/27K/D/STD</t>
  </si>
  <si>
    <t>ES_1026018_62784_10222014200730_2537783</t>
  </si>
  <si>
    <t>LED/PAR16/6W/FL/30K/38/D/STD</t>
  </si>
  <si>
    <t>ES_1026018_62786_10012014164115_5037197</t>
  </si>
  <si>
    <t>LED/G25/8W/30K/F/D/STD</t>
  </si>
  <si>
    <t>ES_1026018_62863_07102014115910_3390285</t>
  </si>
  <si>
    <t>LED/B11/4.9W/27K/D/STD</t>
  </si>
  <si>
    <t>ES_1026018_62864_07102014115838_8653014</t>
  </si>
  <si>
    <t>LED/OMNI/9.5W/27K/STD</t>
  </si>
  <si>
    <t>ES_1026018_63040_11032014123523_9321536</t>
  </si>
  <si>
    <t>LED/OMNI/9.5W/30K/STD</t>
  </si>
  <si>
    <t>ES_1026018_63041_11072014101518_8690053</t>
  </si>
  <si>
    <t>LED/OMNI/7W/27K/STD</t>
  </si>
  <si>
    <t>ES_1026018_63042_11032014123442_1802344</t>
  </si>
  <si>
    <t>LED/OMNI/7W/30K/STD</t>
  </si>
  <si>
    <t>ES_1026018_63043_11032014123442_7959042</t>
  </si>
  <si>
    <t>Strak Holdings Inc</t>
  </si>
  <si>
    <t>strak</t>
  </si>
  <si>
    <t>Decorative Lamp</t>
  </si>
  <si>
    <t>ST-G258W27KD</t>
  </si>
  <si>
    <t>ES_1126749_ST-G258W27KD_11072014101043_1044013</t>
  </si>
  <si>
    <t>LED14P30D35KNFL</t>
  </si>
  <si>
    <t>ES_20570_LED14P30D35KNFL_09282014025325_2805380</t>
  </si>
  <si>
    <t>LED14P30D35KSP</t>
  </si>
  <si>
    <t>ES_20570_LED14P30D35KSP_10142014004209_7329378</t>
  </si>
  <si>
    <t>LED14P30D41KFL</t>
  </si>
  <si>
    <t>ES_20570_LED14P30D41KFL_09282014025545_2945893</t>
  </si>
  <si>
    <t>LED14P30D41KNFL</t>
  </si>
  <si>
    <t>ES_20570_LED14P30D41KNFL_09282014025605_2965277</t>
  </si>
  <si>
    <t>LED14P3827KNFL</t>
  </si>
  <si>
    <t>ES_20570_LED14P3827KNFL_03232014041313_7993673</t>
  </si>
  <si>
    <t>LED14P3827KNFL95</t>
  </si>
  <si>
    <t>ES_20570_LED14P3827KNFL95_10282014174112_8072110</t>
  </si>
  <si>
    <t>LED14P3827KSP</t>
  </si>
  <si>
    <t>ES_20570_LED14P3827KSP_03232014040731_7651264</t>
  </si>
  <si>
    <t>LED14P3830KFL</t>
  </si>
  <si>
    <t>ES_20570_LED14P3830KFL_03232014035721_7041656</t>
  </si>
  <si>
    <t>LED14P3830KNFL</t>
  </si>
  <si>
    <t>ES_20570_LED14P3830KNFL_03232014040301_7381598</t>
  </si>
  <si>
    <t>LED14P3830KSP</t>
  </si>
  <si>
    <t>ES_20570_LED14P3830KSP_03232014035337_6817949</t>
  </si>
  <si>
    <t>LED14P3835KFL</t>
  </si>
  <si>
    <t>ES_20570_LED14P3835KFL_03232014041758_8278898</t>
  </si>
  <si>
    <t>LED14P3835KNFL</t>
  </si>
  <si>
    <t>ES_20570_LED14P3835KNFL_03232014042348_8628913</t>
  </si>
  <si>
    <t>LED14P3835KSP</t>
  </si>
  <si>
    <t>ES_20570_LED14P3835KSP_03232014042739_8859445</t>
  </si>
  <si>
    <t>LED14P3841KFL</t>
  </si>
  <si>
    <t>ES_20570_LED14P3841KFL_03232014043201_9121895</t>
  </si>
  <si>
    <t>LED14P3841KNFL</t>
  </si>
  <si>
    <t>ES_20570_LED14P3841KNFL_08132014134738_7658231</t>
  </si>
  <si>
    <t>LED14P3841KSP</t>
  </si>
  <si>
    <t>ES_20570_LED14P3841KSP_03232014043732_9452508</t>
  </si>
  <si>
    <t>LED14P38D27KFL</t>
  </si>
  <si>
    <t>ES_20570_LED14P38D27KFL_09202014013908_7148881</t>
  </si>
  <si>
    <t>LED14P38D27KNFL</t>
  </si>
  <si>
    <t>ES_20570_LED14P38D27KNFL_06232014154815_8495147</t>
  </si>
  <si>
    <t>LED14P38D27KNFLB</t>
  </si>
  <si>
    <t>ES_20570_LED14P38D27KNFLB_09112014023144_2704314</t>
  </si>
  <si>
    <t>LED14P38D27KSP</t>
  </si>
  <si>
    <t>ES_20570_LED14P38D27KSP_09112014023205_2725730</t>
  </si>
  <si>
    <t>LED14P38D30KFL</t>
  </si>
  <si>
    <t>ES_20570_LED14P38D30KFL_09112014023229_2749207</t>
  </si>
  <si>
    <t>LED14P38D30KNFL</t>
  </si>
  <si>
    <t>ES_20570_LED14P38D30KNFL_09112014023256_2776995</t>
  </si>
  <si>
    <t>UP-PAR38-18W 5000K</t>
  </si>
  <si>
    <t>ES_1129410_UP-PAR38-18W 5000K_12032014175635_8841180</t>
  </si>
  <si>
    <t>US Green Lighting</t>
  </si>
  <si>
    <t>USGL</t>
  </si>
  <si>
    <t>B-A500ST-Q1D-04</t>
  </si>
  <si>
    <t>ES_1128069_B-A500ST-Q1D-04_10242014165126_3900295</t>
  </si>
  <si>
    <t>B-A900SD-Q1D-02</t>
  </si>
  <si>
    <t>ES_1128069_B-A900SD-Q1D-02_10092014143859_6944571</t>
  </si>
  <si>
    <t>B-A900SD-Q1D-04</t>
  </si>
  <si>
    <t>ES_1128069_B-A900SD-Q1D-04_10092014143859_4750740</t>
  </si>
  <si>
    <t>ES_1128069_PR1200L-A1D-02_05162014172921_2493363</t>
  </si>
  <si>
    <t>ES_1128069_PR700L-A1D-01_05162014172910_3247582</t>
  </si>
  <si>
    <t>Self-ballasted LED Lamps</t>
  </si>
  <si>
    <t>B-A900SD-Q1D-01</t>
  </si>
  <si>
    <t>ES_1128069_B-A900SD-Q1D-01_08292014154928_5648371</t>
  </si>
  <si>
    <t>B-A900SD-Q1D-03</t>
  </si>
  <si>
    <t>ES_1128069_B-A900SD-Q1D-03_08292014154928_1446778</t>
  </si>
  <si>
    <t>A19D-11W</t>
  </si>
  <si>
    <t>A19D-11W-40</t>
  </si>
  <si>
    <t>ES_1128069_A19D-11W-40_06122014041950_1023623</t>
  </si>
  <si>
    <t>A19D-11W-30</t>
  </si>
  <si>
    <t>ES_1128069_A19D-11W-30_10242014101111_1023702</t>
  </si>
  <si>
    <t>BR40-17W</t>
  </si>
  <si>
    <t>BR40D-17W-27</t>
  </si>
  <si>
    <t>ES_1128069_BR40D-17W-27_06262014012730_1023633</t>
  </si>
  <si>
    <t>L2-A21D-17W-30</t>
  </si>
  <si>
    <t>ES_1128069_L2-A21D-17W-30_08012014091220_1023648</t>
  </si>
  <si>
    <t>L2-A21D-17W-40</t>
  </si>
  <si>
    <t>ES_1128069_L2-A21D-17W-40_08012014090730_1023648</t>
  </si>
  <si>
    <t>ES_1128069_L2-A21D-17W-40_08282014015000_1023660</t>
  </si>
  <si>
    <t>Ushio America Inc.</t>
  </si>
  <si>
    <t>UPHORIA</t>
  </si>
  <si>
    <t>ES_1086348_1003869_11072014103149_9226332</t>
  </si>
  <si>
    <t>ES_1086348_1003870_11072014103149_5487247</t>
  </si>
  <si>
    <t>ES_1086348_1003871_06122014143816_1586543</t>
  </si>
  <si>
    <t>ES_1086348_1003872_06122014143816_4637928</t>
  </si>
  <si>
    <t>ES_1086348_1003873_06122014143830_1411363</t>
  </si>
  <si>
    <t>ES_1086348_1003874_06122014143830_5743839</t>
  </si>
  <si>
    <t>ES_1086348_1003875_06122014143905_5107047</t>
  </si>
  <si>
    <t>ES_1086348_1003876_06122014143905_5866992</t>
  </si>
  <si>
    <t>ES_1086348_1003877_06122014143853_3087569</t>
  </si>
  <si>
    <t>ES_1086348_1003878_06122014143853_6901180</t>
  </si>
  <si>
    <t>Samsung Electronics Co., Ltd.</t>
  </si>
  <si>
    <t>Samsung</t>
  </si>
  <si>
    <t>GD8VH5008ABxyz</t>
  </si>
  <si>
    <t>ES_1023593_GD8VH5008ABxyz_10012014162038_7758429</t>
  </si>
  <si>
    <t>GD8VH5008ADxyz</t>
  </si>
  <si>
    <t>ES_1023593_GD8VH5008ADxyz_10012014162038_5881264</t>
  </si>
  <si>
    <t>GD8WH5008ABxyz</t>
  </si>
  <si>
    <t>ES_1023593_GD8WH5008ABxyz_10012014162038_7045445</t>
  </si>
  <si>
    <t>GD8WH5008ADxyz</t>
  </si>
  <si>
    <t>ES_1023593_GD8WH5008ADxyz_10012014162038_7809936</t>
  </si>
  <si>
    <t>SI-P8T163BBxyz</t>
  </si>
  <si>
    <t>Last three letters xyz in model number means:x indicates 0-9 which stands for business type; y, z indicates A-Z which stands for national type.</t>
  </si>
  <si>
    <t>ES_1023593_SI-P8T163BBxyz_03212014160911_6038902</t>
  </si>
  <si>
    <t>SI-P8T163BDxyz</t>
  </si>
  <si>
    <t>ES_1023593_SI-P8T163BDxyz_03212014160911_1938721</t>
  </si>
  <si>
    <t>SI-P8T163CBxyz</t>
  </si>
  <si>
    <t>ES_1023593_SI-P8T163CBxyz_03212014151240_2887306</t>
  </si>
  <si>
    <t>SI-P8T163CDxyz</t>
  </si>
  <si>
    <t>ES_1023593_SI-P8T163CDxyz_03212014151240_9889393</t>
  </si>
  <si>
    <t>SI-P8V163BB0CA</t>
  </si>
  <si>
    <t>ES_1023593_SI-P8V163BB0CA_03182014145941_4402496</t>
  </si>
  <si>
    <t>SI-P8V163BB0US</t>
  </si>
  <si>
    <t>ES_1023593_SI-P8V163BB0US_03182014145941_2426459</t>
  </si>
  <si>
    <t>SI-P8V163BB1US</t>
  </si>
  <si>
    <t>ES_1023593_SI-P8V163BB1US_03182014145941_9221400</t>
  </si>
  <si>
    <t>SI-P8V163BD1US</t>
  </si>
  <si>
    <t>ES_1023593_SI-P8V163BD1US_03182014145941_2859715</t>
  </si>
  <si>
    <t>ES_1023593_SI-P8V163BD1US_03212014161137_1815581</t>
  </si>
  <si>
    <t>SI-P8V163CBxyz</t>
  </si>
  <si>
    <t>ES_1023593_SI-P8V163CBxyz_03212014151240_9393970</t>
  </si>
  <si>
    <t>LED BR30 LAMP</t>
  </si>
  <si>
    <t>ST-BR3012WD-ES</t>
  </si>
  <si>
    <t>ES_1126749_ST-BR3012WD-ES_09102014054440_1023667</t>
  </si>
  <si>
    <t>LED BR40 LAMP</t>
  </si>
  <si>
    <t>ST-BR4015WD-ES</t>
  </si>
  <si>
    <t>ES_1126749_ST-BR4015WD-ES_09102014055220_1023667</t>
  </si>
  <si>
    <t>LED MR16 LAMP</t>
  </si>
  <si>
    <t>ST-MR167WD-ES</t>
  </si>
  <si>
    <t>ES_1126749_ST-MR167WD-ES_09092014022550_1023667</t>
  </si>
  <si>
    <t>LED PAR20 LAMP</t>
  </si>
  <si>
    <t>ST-PAR207WD-ES</t>
  </si>
  <si>
    <t>ES_1126749_ST-PAR207WD-ES_08072014095440_1023647</t>
  </si>
  <si>
    <t>ST-PAR207WWD-ES</t>
  </si>
  <si>
    <t>ES_1126749_ST-PAR207WWD-ES_12032014015550_1023719</t>
  </si>
  <si>
    <t>LED PAR30 LAMP</t>
  </si>
  <si>
    <t>ST-PAR3012WD-ES</t>
  </si>
  <si>
    <t>ES_1126749_ST-PAR3012WD-ES_09032014041330_1023663</t>
  </si>
  <si>
    <t>LED PAR38 LAMP</t>
  </si>
  <si>
    <t>ST-PAR3815WD-ES</t>
  </si>
  <si>
    <t>ES_1126749_ST-PAR3815WD-ES_08072014101111_1023650</t>
  </si>
  <si>
    <t>Led Spotlight</t>
  </si>
  <si>
    <t>ST-MR167W30KD-ES</t>
  </si>
  <si>
    <t>ES_1126749_ST-MR167W30KD-ES_10222014134043_3912250</t>
  </si>
  <si>
    <t>ST-PAR208W30KD</t>
  </si>
  <si>
    <t>ES_1126749_ST-PAR208W30KD_10222014134025_4579979</t>
  </si>
  <si>
    <t>Omni Directional Lamp</t>
  </si>
  <si>
    <t>ST-A1912W30KD</t>
  </si>
  <si>
    <t>ES_1126749_ST-A1912W30KD_10242014153847_1167118</t>
  </si>
  <si>
    <t>ST-A1912W40KD</t>
  </si>
  <si>
    <t>ES_1126749_ST-A1912W40KD_10242014153847_5734977</t>
  </si>
  <si>
    <t>ST-PAR167W30KD</t>
  </si>
  <si>
    <t>ES_1126749_ST-PAR167W30KD_10222014134010_5394169</t>
  </si>
  <si>
    <t>Sunlite USA Corporation</t>
  </si>
  <si>
    <t>SUNLITE USA</t>
  </si>
  <si>
    <t>ES_1129432_60008_09292014153916_6411609</t>
  </si>
  <si>
    <t>ES_1129432_60009_09292014154856_3911727</t>
  </si>
  <si>
    <t>ES_1129432_60010_09292014155620_8347207</t>
  </si>
  <si>
    <t>ES_1129432_60011_09292014160211_5364203</t>
  </si>
  <si>
    <t>Sunrise Lighting</t>
  </si>
  <si>
    <t>A19 lamp</t>
  </si>
  <si>
    <t>SLED-14/SD</t>
  </si>
  <si>
    <t>ES_31003_SLED-14/SD_06052014152109_8831841</t>
  </si>
  <si>
    <t>BR30 lamp</t>
  </si>
  <si>
    <t>SLED-14/BR</t>
  </si>
  <si>
    <t>ES_31003_SLED-14/BR_06062014152057_3023465</t>
  </si>
  <si>
    <t>SLED-14BR</t>
  </si>
  <si>
    <t>ES_31003_SLED-14BR_11212014164624_1804958</t>
  </si>
  <si>
    <t>BR40 lamp</t>
  </si>
  <si>
    <t>SLED-18BR</t>
  </si>
  <si>
    <t>ES_31003_SLED-18BR_11212014164631_6639660</t>
  </si>
  <si>
    <t>MAR16 lamp</t>
  </si>
  <si>
    <t>SLED-7MD</t>
  </si>
  <si>
    <t>ES_31003_SLED-7MD_11242014135406_2265309</t>
  </si>
  <si>
    <t>PAR20 lamp</t>
  </si>
  <si>
    <t>SLED-10PD</t>
  </si>
  <si>
    <t>ES_31003_SLED-10PD_11212014164608_8032561</t>
  </si>
  <si>
    <t>PAR30 lamp</t>
  </si>
  <si>
    <t>SLED-14/PD</t>
  </si>
  <si>
    <t>ES_31003_SLED-14/PD_11212014164551_9145656</t>
  </si>
  <si>
    <t>PAR38 lamp</t>
  </si>
  <si>
    <t>SLED-18/PD</t>
  </si>
  <si>
    <t>ES_31003_SLED-18/PD_11212014164600_8051515</t>
  </si>
  <si>
    <t>LED14P38D35KNDL</t>
  </si>
  <si>
    <t>LED14P38D35KNFL</t>
  </si>
  <si>
    <t>ES_20570_LED14P38D35KNFL_09112014023318_2798071</t>
  </si>
  <si>
    <t>LED14P38D35KSP</t>
  </si>
  <si>
    <t>ES_20570_LED14P38D35KSP_10132014200833_0913950</t>
  </si>
  <si>
    <t>LED14P38D41KFL</t>
  </si>
  <si>
    <t>ES_20570_LED14P38D41KFL_09112014025512_4112492</t>
  </si>
  <si>
    <t>LED14P38D41KNFL</t>
  </si>
  <si>
    <t>ES_20570_LED14P38D41KNFL_09112014025541_4141201</t>
  </si>
  <si>
    <t>LED14P38V30KFL</t>
  </si>
  <si>
    <t>ES_20570_LED14P38V30KFL_09082014191442_3682869</t>
  </si>
  <si>
    <t>LED17BR4027K</t>
  </si>
  <si>
    <t>ES_20570_LED17BR4027K_08042014195508_2108622</t>
  </si>
  <si>
    <t>LED17BR4030K</t>
  </si>
  <si>
    <t>ES_20570_LED17BR4030K_08042014200018_2418767</t>
  </si>
  <si>
    <t>LED17BR4041K</t>
  </si>
  <si>
    <t>ES_20570_LED17BR4041K-2_08042014200049_2449972</t>
  </si>
  <si>
    <t>LED17BR40D27K</t>
  </si>
  <si>
    <t>ES_20570_LED17BR40D27K_06252014142007_6007397</t>
  </si>
  <si>
    <t>LED17BR40D30K</t>
  </si>
  <si>
    <t>ES_20570_LED17BR40D30K_06252014142134_6094818</t>
  </si>
  <si>
    <t>LED17BR40D41K</t>
  </si>
  <si>
    <t>ES_20570_LED17BR40D41K_09112014025623_4183515</t>
  </si>
  <si>
    <t>LED17P3827KNFL</t>
  </si>
  <si>
    <t>ES_20570_LED17P3827KNFL_03232014025112_3072596</t>
  </si>
  <si>
    <t>LED17P3830KFL</t>
  </si>
  <si>
    <t>ES_20570_LED17P3830KFL_03232014023311_1991912</t>
  </si>
  <si>
    <t>LED17P3830KNFL</t>
  </si>
  <si>
    <t>ES_20570_LED17P3830KNFL_03232014030149_3709861</t>
  </si>
  <si>
    <t>LED17P3835KFL</t>
  </si>
  <si>
    <t>ES_20570_LED17P3835KFL_03232014030954_4194040</t>
  </si>
  <si>
    <t>LED17P3835KNFL</t>
  </si>
  <si>
    <t>ES_20570_LED17P3835KNFL_03232014031652_4612970</t>
  </si>
  <si>
    <t>LED17P3835KNFL95</t>
  </si>
  <si>
    <t>ES_20570_LED17P3835KNFL95_04252014202304_7384536</t>
  </si>
  <si>
    <t>LED17P3835KSP95</t>
  </si>
  <si>
    <t>ES_20570_LED17P3835KSP95_04252014202333_7413076</t>
  </si>
  <si>
    <t>LED17P3841KFL</t>
  </si>
  <si>
    <t>ES_20570_LED17P3841KFL_03232014032246_4966174</t>
  </si>
  <si>
    <t>LED17P3841KSP</t>
  </si>
  <si>
    <t>ES_20570_LED17P3841KSP_03252014032107_7667851</t>
  </si>
  <si>
    <t>LED17P38D27KNFL</t>
  </si>
  <si>
    <t>ES_20570_LED17P38D27KNFL_06172014194656_4416262</t>
  </si>
  <si>
    <t>LED17P38D30KFL</t>
  </si>
  <si>
    <t>ES_20570_LED17P38D30KFL_06172014194715_4435542</t>
  </si>
  <si>
    <t>ES_1086348_1003905_11072014103156_7314045</t>
  </si>
  <si>
    <t>ES_1086348_1003906_06122014143917_6445662</t>
  </si>
  <si>
    <t>ES_1086348_1003907_06122014143917_5945149</t>
  </si>
  <si>
    <t>ES_1086348_1003908_06122014143841_2047383</t>
  </si>
  <si>
    <t>ES_1086348_1003909_06122014143841_2137010</t>
  </si>
  <si>
    <t>ES_1086348_1003910_06122014143754_4571278</t>
  </si>
  <si>
    <t>ES_1086348_1003911_06122014143754_4240473</t>
  </si>
  <si>
    <t>ES_1086348_1003912_11072014103142_2743101</t>
  </si>
  <si>
    <t>ES_1086348_1003913_11072014103142_2865355</t>
  </si>
  <si>
    <t>ES_1086348_1003914_11072014103156_2033816</t>
  </si>
  <si>
    <t>ES_1086348_1003919_11242014135506_1099857</t>
  </si>
  <si>
    <t>ES_1086348_1003921_06052014152839_8779722</t>
  </si>
  <si>
    <t>Ushio</t>
  </si>
  <si>
    <t>ES_1086348_1003854_06162014111441_1023625</t>
  </si>
  <si>
    <t>ES_1086348_1003855_06042014031330_1023619</t>
  </si>
  <si>
    <t>ES_1086348_1003856_06042014033220_1023619</t>
  </si>
  <si>
    <t>ES_1086348_1003857_06052014082220_1023620</t>
  </si>
  <si>
    <t>ES_1086348_1003901_05292014042110_1023617</t>
  </si>
  <si>
    <t>ES_1086348_1003902_06042014025730_1023619</t>
  </si>
  <si>
    <t>ES_1086348_1003903_06032014110621_1023619</t>
  </si>
  <si>
    <t>ES_1086348_1003904_06032014111331_1023619</t>
  </si>
  <si>
    <t>Venture Lighting International</t>
  </si>
  <si>
    <t>VENTURE</t>
  </si>
  <si>
    <t>VL1-P38017FL30AB01</t>
  </si>
  <si>
    <t>ES_40452_VL1-P38017FL30AB01_11122014040840_1023713</t>
  </si>
  <si>
    <t>VL1-P38017NF30AB01</t>
  </si>
  <si>
    <t>ES_40452_VL1-P38017NF30AB01_11122014041110_1023713</t>
  </si>
  <si>
    <t>VL1-P3L011FL30AB01</t>
  </si>
  <si>
    <t>ES_40452_VL1-P3L011FL30AB01_11122014040110_1023713</t>
  </si>
  <si>
    <t>VL1-P3L011NF30AB01</t>
  </si>
  <si>
    <t>ES_40452_VL1-P3L011NF30AB01_11122014040440_1023713</t>
  </si>
  <si>
    <t>ES_1113395_98064_10022014033440_1023684</t>
  </si>
  <si>
    <t>SI-P8V163CDxyz</t>
  </si>
  <si>
    <t>ES_1023593_SI-P8V163CDxyz_03212014151240_4204238</t>
  </si>
  <si>
    <t>SI-P8W163BBxyz</t>
  </si>
  <si>
    <t>ES_1023593_SI-P8W163BBxyz_03212014160911_6437380</t>
  </si>
  <si>
    <t>SI-P8W163BDxyz</t>
  </si>
  <si>
    <t>ES_1023593_SI-P8W163BDxyz_03212014160911_4654191</t>
  </si>
  <si>
    <t>SI-P8W163CBxyz</t>
  </si>
  <si>
    <t>ES_1023593_SI-P8W163CBxyz_03212014151033_9957441</t>
  </si>
  <si>
    <t>SI-P8W163CDxyz</t>
  </si>
  <si>
    <t>ES_1023593_SI-P8W163CDxyz_03212014151106_7596752</t>
  </si>
  <si>
    <t>SI-P9W163BBxyz</t>
  </si>
  <si>
    <t>ES_1023593_SI-P9W163BBxyz_03212014161656_7193881</t>
  </si>
  <si>
    <t>SI-P9W163BDxyz</t>
  </si>
  <si>
    <t>ES_1023593_SI-P9W163BDxyz_03212014161656_7418862</t>
  </si>
  <si>
    <t>SI-P9W163CBxyz</t>
  </si>
  <si>
    <t>ES_1023593_SI-P9W163CBxyz_03212014161447_6645692</t>
  </si>
  <si>
    <t>SI-P9W163CDxyz</t>
  </si>
  <si>
    <t>ES_1023593_SI-P9W163CDxyz_03212014161447_5544514</t>
  </si>
  <si>
    <t>San Remo Lighting Mfg. Co. Ltd.</t>
  </si>
  <si>
    <t>Premier Electrical Products</t>
  </si>
  <si>
    <t>LED12A19G3/D/30/ES</t>
  </si>
  <si>
    <t>ES_1120233_LED12A19G3/D/30/ES_03052014110320_4739850</t>
  </si>
  <si>
    <t>LED14PAR30G3/WL/D/30/ES</t>
  </si>
  <si>
    <t>ES_1120233_LED14PAR30G3/WL/D/30/ES_06122014143610_9806484</t>
  </si>
  <si>
    <t>LED15PAR30SG3/D/30/ES</t>
  </si>
  <si>
    <t>ES_1120233_LED15PAR30SG3/D/30/ES_06122014143646_6871148</t>
  </si>
  <si>
    <t>LED19PAR38G3/WL/D/30/ES</t>
  </si>
  <si>
    <t>ES_1120233_LED19PAR38G3/WL/D/30/ES_06122014143621_4916476</t>
  </si>
  <si>
    <t>LED5B11G3/D/30/ES</t>
  </si>
  <si>
    <t>ES_1120233_LED5B11G3/D/30/ES_03112014131338_8295356</t>
  </si>
  <si>
    <t>LED8MR16G3/D/30/ES</t>
  </si>
  <si>
    <t>ES_1120233_LED8MR16G3/D/30/ES_06122014143953_4469999</t>
  </si>
  <si>
    <t>LED8PAR16G3/D/30/ES</t>
  </si>
  <si>
    <t>ES_1120233_LED8PAR16G3/D/30/ES_05162014172931_3491341</t>
  </si>
  <si>
    <t>80090-SU</t>
  </si>
  <si>
    <t>Retail Number: MR16/7W/E/D/FL40/27K/CD</t>
  </si>
  <si>
    <t>ES_1023648_80090-SU_08052014101700_7180843</t>
  </si>
  <si>
    <t>80290-SU</t>
  </si>
  <si>
    <t>ES_1023648_80290-SU_08062014103818_6207909</t>
  </si>
  <si>
    <t>80296-SU</t>
  </si>
  <si>
    <t>ES_1023648_80296-SU_08062014111708_1928172</t>
  </si>
  <si>
    <t>,89010,3000K,900lm; ,89011,5000K,1000lm</t>
  </si>
  <si>
    <t>ES_1023648_89010_06092014102415_5265161</t>
  </si>
  <si>
    <t>,89013,3000K,1400lm; ,89014,5000K,1600lm</t>
  </si>
  <si>
    <t>ES_1023648_89013_06092014102958_5711633</t>
  </si>
  <si>
    <t>CFC</t>
  </si>
  <si>
    <t>ES_1023648_80389_10012014162942_2764894</t>
  </si>
  <si>
    <t>E17</t>
  </si>
  <si>
    <t>ES_1023648_80389_10012014162942_9646099</t>
  </si>
  <si>
    <t>ES_1023648_80389_10012014162942_8940263</t>
  </si>
  <si>
    <t>CTC</t>
  </si>
  <si>
    <t>ES_1023648_80388_10012014162942_3734035</t>
  </si>
  <si>
    <t>ES_1023648_80388_10012014162942_1279955</t>
  </si>
  <si>
    <t>ES_1023648_80388_10012014162942_3699635</t>
  </si>
  <si>
    <t>ES_1023648_80214_02272014171029_9595760</t>
  </si>
  <si>
    <t>ES_1023648_80295_02272014171016_7543577</t>
  </si>
  <si>
    <t>ES_1023648_80387_08272014071203_3791878</t>
  </si>
  <si>
    <t>ES_1023648_88053_08272014071334_1428995</t>
  </si>
  <si>
    <t>ES_1023648_88054_08272014071412_1678094</t>
  </si>
  <si>
    <t>ES_1023648_88057_07142014164823_5873668</t>
  </si>
  <si>
    <t>ES_1023648_88063_08292014150923_6085561</t>
  </si>
  <si>
    <t>ES_1023648_88084_07142014164835_4431715</t>
  </si>
  <si>
    <t>ES_1023648_88099_08272014071250_2917053</t>
  </si>
  <si>
    <t>ES_1023648_89012_12032014175644_3548286</t>
  </si>
  <si>
    <t>ES_1023648_89028_12032014175653_4423608</t>
  </si>
  <si>
    <t>ES_1023648_89009_11122014171106_9913360</t>
  </si>
  <si>
    <t>ES_1023648_89027_10012014162132_2671752</t>
  </si>
  <si>
    <t>ES_1023648_80185_09182014083933_6159372</t>
  </si>
  <si>
    <t>LED17P38D30KNFL</t>
  </si>
  <si>
    <t>,LED17P38D30KNFLB,</t>
  </si>
  <si>
    <t>ES_20570_LED17P38D30KNFL_09202014013935_7175145</t>
  </si>
  <si>
    <t>LED17P38D35KFL</t>
  </si>
  <si>
    <t>ES_20570_LED17P35D35KFL_09262014023906_9146993</t>
  </si>
  <si>
    <t>LED17P38D35KNFL</t>
  </si>
  <si>
    <t>ES_20570_LED17P38D35KNFL_09272014210803_2083478</t>
  </si>
  <si>
    <t>LED17P38D35KSP</t>
  </si>
  <si>
    <t>ES_20570_LED17P38D35KSP_10092014194243_3763510</t>
  </si>
  <si>
    <t>LED18A21DOD27K</t>
  </si>
  <si>
    <t>ES_20570_LED18A21DOD27K_10212014022825_8505265</t>
  </si>
  <si>
    <t>LED18A21DOD30K</t>
  </si>
  <si>
    <t>ES_20570_LED18A21DOD30K_10212014022845_8525288</t>
  </si>
  <si>
    <t>LED18A21DOD41K</t>
  </si>
  <si>
    <t>ES_20570_LED18A21DOD41K_10212014022912_8552357</t>
  </si>
  <si>
    <t>LED18A21DOD50K</t>
  </si>
  <si>
    <t>ES_20570_LED18A21DOD50K_10212014020140_6900366</t>
  </si>
  <si>
    <t>LED23E26P3830KFLND</t>
  </si>
  <si>
    <t>ES_20570_LED23E26P3830KFLND_03232014034524_6324977</t>
  </si>
  <si>
    <t>LED23E26P3830KNFLND</t>
  </si>
  <si>
    <t>ES_20570_LED23E26P3830KNFLND_03232014034901_6541933</t>
  </si>
  <si>
    <t>LED4E12B1127K</t>
  </si>
  <si>
    <t>,LED4E12B1127KF,; ,LED4E26B1127K,; ,LED4E26B1127KF,</t>
  </si>
  <si>
    <t>ES_20570_LED4E12B1127K_09112014172826_6506663</t>
  </si>
  <si>
    <t>LED4E12F1127K</t>
  </si>
  <si>
    <t>,LED4E26F1127K,</t>
  </si>
  <si>
    <t>ES_20570_LED4E12F1127K_10212014022939_8579799</t>
  </si>
  <si>
    <t>LED4E12G1627K</t>
  </si>
  <si>
    <t>,LED4E12G1627KF,; ,LED4E26G1627K,; ,LED4E26G1627KF,</t>
  </si>
  <si>
    <t>ES_20570_LED4E12G1627K_10152014193731_1851754</t>
  </si>
  <si>
    <t>LED5E12B1127K</t>
  </si>
  <si>
    <t>,LED5E12B1127BR,; ,LED5E12B1127KF,; ,LED5E12B1127KS,</t>
  </si>
  <si>
    <t>ES_20570_LED5E12B1127K_09112014173132_6692465</t>
  </si>
  <si>
    <t>LED5E12G1627K</t>
  </si>
  <si>
    <t>,LED5E12G1627KF,; ,LED5E26G1627K,; ,LED5E26G1627KF,</t>
  </si>
  <si>
    <t>ES_20570_LED5E12G1627K_10112014034246_8966521</t>
  </si>
  <si>
    <t>LED5E26B1127K</t>
  </si>
  <si>
    <t>,LED5E26B1127KF,</t>
  </si>
  <si>
    <t>ES_20570_LED5E26B1127K_09112014173530_6930234</t>
  </si>
  <si>
    <t>LED5G25D27KF</t>
  </si>
  <si>
    <t>ES_20570_LED5G25D27KF_09062014191452_0892718</t>
  </si>
  <si>
    <t>LED5G25D30KF</t>
  </si>
  <si>
    <t>ES_20570_LED5G25D30KF_08062014005658_6618289</t>
  </si>
  <si>
    <t>LED712VMR16827KFL</t>
  </si>
  <si>
    <t>ES_20570_LED712VMR16827KFL_11072014225450_0890959</t>
  </si>
  <si>
    <t>LED712VMR16827KNFL</t>
  </si>
  <si>
    <t>ES_20570_LED712VMR16827KNFL_10282014174019_8019480</t>
  </si>
  <si>
    <t>LED712VMR16830KFL</t>
  </si>
  <si>
    <t>LED712VMR16830KFL,LED712VMR16830KFL,</t>
  </si>
  <si>
    <t>ES_20570_LED712VMR16830KFL_11072014225522_0922335</t>
  </si>
  <si>
    <t>G25-L450-C27</t>
  </si>
  <si>
    <t>ES_1113395_98775_09222014020950_1023675</t>
  </si>
  <si>
    <t>G25-L450-C30</t>
  </si>
  <si>
    <t>ES_1113395_98776_09222014021440_1023675</t>
  </si>
  <si>
    <t>R20-L470-C30-B25-W; ,98764,R20-L470-C30-B25-B</t>
  </si>
  <si>
    <t>ES_1113395_98384_12022014094737_1065101</t>
  </si>
  <si>
    <t>R20-L500-C27-W</t>
  </si>
  <si>
    <t>ES_1113395_98389_12022014094653_9797925</t>
  </si>
  <si>
    <t>M16-L500-C30-B38-W</t>
  </si>
  <si>
    <t>ES_1113395_98391_06232014210649_8974656</t>
  </si>
  <si>
    <t>CD-L315-C27-W</t>
  </si>
  <si>
    <t>ES_1113395_98392_06062014153920_4479499</t>
  </si>
  <si>
    <t>A19-L800-C27-OW</t>
  </si>
  <si>
    <t>ES_1113395_98551_03142014165000_1493162</t>
  </si>
  <si>
    <t>A19-L800-C30-OW</t>
  </si>
  <si>
    <t>ES_1113395_98552_03142014164633_1425000</t>
  </si>
  <si>
    <t>CD-L315-C30-W</t>
  </si>
  <si>
    <t>ES_1113395_98553_06062014154253_5160944</t>
  </si>
  <si>
    <t>P30-L850-C30-B40-W</t>
  </si>
  <si>
    <t>ES_1113395_98556_07102014110155_9013931</t>
  </si>
  <si>
    <t>P38-L1250-C30-B40-W</t>
  </si>
  <si>
    <t>ES_1113395_98557_07102014105718_4092304</t>
  </si>
  <si>
    <t>R20-L480-C30-W</t>
  </si>
  <si>
    <t>ES_1113395_98558_12022014094628_8087214</t>
  </si>
  <si>
    <t>R30-L650-C27-W</t>
  </si>
  <si>
    <t>ES_1113395_98559_12022014100445_8009168</t>
  </si>
  <si>
    <t>R30-L685-C30W</t>
  </si>
  <si>
    <t>ES_1113395_98560_12022014100424_2978083</t>
  </si>
  <si>
    <t>R40-L685-C27-W</t>
  </si>
  <si>
    <t>ES_1113395_98562_12022014100358_5528746</t>
  </si>
  <si>
    <t>R40-L685-C30-W</t>
  </si>
  <si>
    <t>ES_1113395_98563_12022014100332_2220440</t>
  </si>
  <si>
    <t>P20-L490-C27-B40-W</t>
  </si>
  <si>
    <t>ES_1113395_98566_12022014094948_9670691</t>
  </si>
  <si>
    <t>R20-L490-C30-B40-W</t>
  </si>
  <si>
    <t>ES_1113395_98567_12022014094756_6504677</t>
  </si>
  <si>
    <t>P30-L800-C27-B40-W</t>
  </si>
  <si>
    <t>ES_1113395_98568_07102014110450_9336978</t>
  </si>
  <si>
    <t>P30SN-L800-C27-B25-W</t>
  </si>
  <si>
    <t>ES_1113395_98570_12022014100308_1608921</t>
  </si>
  <si>
    <t>P30SN-L850-C30-B25-W</t>
  </si>
  <si>
    <t>ES_1113395_98571_12022014100228_6873607</t>
  </si>
  <si>
    <t>P38-L1200-C27-B40-W</t>
  </si>
  <si>
    <t>ES_1113395_98572_07102014105927_7306294</t>
  </si>
  <si>
    <t>R30-L865-C27-W</t>
  </si>
  <si>
    <t>ES_1113395_98574_12022014094518_5124828</t>
  </si>
  <si>
    <t>R30-L865-C30-W</t>
  </si>
  <si>
    <t>ES_1113395_98575_12022014094446_5630576</t>
  </si>
  <si>
    <t>R40-L1200-C27-W</t>
  </si>
  <si>
    <t>ES_1113395_98632;R40-L1200-C27-W_11242014135424_5761199</t>
  </si>
  <si>
    <t>Par38</t>
  </si>
  <si>
    <t>Read me:</t>
  </si>
  <si>
    <t>Asked Emily to query LEDs incentivized in last year</t>
  </si>
  <si>
    <t>Matched to Estar QPL to get lumens, wattages and mfgs where appropriate</t>
  </si>
  <si>
    <t>Manually googled prices, lumens, hrs and other missing values</t>
  </si>
  <si>
    <t>Candelabra</t>
  </si>
  <si>
    <t>Emily Clark queried a secondary database to find bulb types. Any missing values were entered manually from google.</t>
  </si>
  <si>
    <t>Typecheck</t>
  </si>
  <si>
    <t>omnidirect</t>
  </si>
  <si>
    <t>Bulbs/Package</t>
  </si>
  <si>
    <t>Average Wholesale price/bulb</t>
  </si>
  <si>
    <t>6" Downlight</t>
  </si>
  <si>
    <t>ALN</t>
  </si>
  <si>
    <t>B11</t>
  </si>
  <si>
    <t>Lantern</t>
  </si>
  <si>
    <t>Bulb Wattages Assumed in Calculation</t>
  </si>
  <si>
    <t>Mid Measure Life Savings Adjustments</t>
  </si>
  <si>
    <t>MMBtu</t>
  </si>
  <si>
    <t>LED Wattage Range</t>
  </si>
  <si>
    <t>2020 EISA compliant</t>
  </si>
  <si>
    <t>Delta W</t>
  </si>
  <si>
    <t xml:space="preserve">∆kW </t>
  </si>
  <si>
    <t xml:space="preserve">∆kWh </t>
  </si>
  <si>
    <t>2013 Adjustment</t>
  </si>
  <si>
    <t>After # of years</t>
  </si>
  <si>
    <t>2014 Adjustment</t>
  </si>
  <si>
    <t>2015 Adjustment</t>
  </si>
  <si>
    <t>2014-2019</t>
  </si>
  <si>
    <t>Residential</t>
  </si>
  <si>
    <t>&gt;10W</t>
  </si>
  <si>
    <t>All</t>
  </si>
  <si>
    <t>n/a</t>
  </si>
  <si>
    <t>&gt;15W</t>
  </si>
  <si>
    <t>Commercial</t>
  </si>
  <si>
    <t>ISR</t>
  </si>
  <si>
    <t>Hours</t>
  </si>
  <si>
    <t>WHFd</t>
  </si>
  <si>
    <t>WHFe</t>
  </si>
  <si>
    <t>&lt;20W</t>
  </si>
  <si>
    <t>&gt;=20W</t>
  </si>
  <si>
    <t>Greater20W</t>
  </si>
  <si>
    <t>Lower Lumen Range</t>
  </si>
  <si>
    <t>Upper Lumen Range</t>
  </si>
  <si>
    <t>WattsBase</t>
  </si>
  <si>
    <t>Source</t>
  </si>
  <si>
    <t>EISA Effective Date</t>
  </si>
  <si>
    <t>Notes</t>
  </si>
  <si>
    <r>
      <t xml:space="preserve">Medium Screw Base Lamps:
A-lamp, Post, Twist, Dimmable Twist, Globe (less than 5" in diameter and greater than </t>
    </r>
    <r>
      <rPr>
        <b/>
        <sz val="8.5"/>
        <color rgb="FFFFFF00"/>
        <rFont val="Palatino Linotype"/>
        <family val="1"/>
      </rPr>
      <t>749 lumens</t>
    </r>
    <r>
      <rPr>
        <b/>
        <sz val="8.5"/>
        <color rgb="FFFFFFFF"/>
        <rFont val="Palatino Linotype"/>
        <family val="1"/>
      </rPr>
      <t>), candle (shapes B, BA, CA greater tthan</t>
    </r>
    <r>
      <rPr>
        <b/>
        <sz val="8.5"/>
        <color rgb="FFFFFF00"/>
        <rFont val="Palatino Linotype"/>
        <family val="1"/>
      </rPr>
      <t xml:space="preserve"> 749 lumens</t>
    </r>
    <r>
      <rPr>
        <b/>
        <sz val="8.5"/>
        <color rgb="FFFFFFFF"/>
        <rFont val="Palatino Linotype"/>
        <family val="1"/>
      </rPr>
      <t xml:space="preserve">) 
Candelabra Base Lamps 
(greater than </t>
    </r>
    <r>
      <rPr>
        <b/>
        <sz val="8.5"/>
        <color rgb="FFFFFF00"/>
        <rFont val="Palatino Linotype"/>
        <family val="1"/>
      </rPr>
      <t>1049 lumens</t>
    </r>
    <r>
      <rPr>
        <b/>
        <sz val="8.5"/>
        <color rgb="FFFFFFFF"/>
        <rFont val="Palatino Linotype"/>
        <family val="1"/>
      </rPr>
      <t>)
Intermediate Base Lamps
(greater than</t>
    </r>
    <r>
      <rPr>
        <b/>
        <sz val="8.5"/>
        <color rgb="FFFFFF00"/>
        <rFont val="Palatino Linotype"/>
        <family val="1"/>
      </rPr>
      <t xml:space="preserve"> 749 lumens</t>
    </r>
    <r>
      <rPr>
        <b/>
        <sz val="8.5"/>
        <color rgb="FFFFFFFF"/>
        <rFont val="Palatino Linotype"/>
        <family val="1"/>
      </rPr>
      <t>)</t>
    </r>
  </si>
  <si>
    <t>Energy Star (adjusted lumens to match EISA ranges)</t>
  </si>
  <si>
    <t>Pre-EISA
(or no federal regulations)
These are in place unless listed in rows below with EISA effective dates</t>
  </si>
  <si>
    <t>Linear Extrapolation of ES</t>
  </si>
  <si>
    <t>EISA</t>
  </si>
  <si>
    <t>Dimmable Twist &lt; 40W</t>
  </si>
  <si>
    <t>Not Affected by EISA</t>
  </si>
  <si>
    <t>3-Way</t>
  </si>
  <si>
    <t>Energy Star</t>
  </si>
  <si>
    <r>
      <t>Globe
(</t>
    </r>
    <r>
      <rPr>
        <b/>
        <sz val="8.5"/>
        <color rgb="FFFFFF00"/>
        <rFont val="Palatino Linotype"/>
        <family val="1"/>
      </rPr>
      <t>medium and intermediate bases</t>
    </r>
    <r>
      <rPr>
        <b/>
        <sz val="8.5"/>
        <color rgb="FFFFFFFF"/>
        <rFont val="Palatino Linotype"/>
        <family val="1"/>
      </rPr>
      <t xml:space="preserve"> less than</t>
    </r>
    <r>
      <rPr>
        <b/>
        <sz val="8.5"/>
        <color rgb="FFFFFF00"/>
        <rFont val="Palatino Linotype"/>
        <family val="1"/>
      </rPr>
      <t xml:space="preserve"> 750 lumens</t>
    </r>
    <r>
      <rPr>
        <b/>
        <sz val="8.5"/>
        <color rgb="FFFFFFFF"/>
        <rFont val="Palatino Linotype"/>
        <family val="1"/>
      </rPr>
      <t>)</t>
    </r>
  </si>
  <si>
    <r>
      <t xml:space="preserve">Decorative 
(Shapes B, BA, C, CA, DC, F, G, </t>
    </r>
    <r>
      <rPr>
        <b/>
        <sz val="8.5"/>
        <color rgb="FFFFFF00"/>
        <rFont val="Palatino Linotype"/>
        <family val="1"/>
      </rPr>
      <t>medium and intermediate bases less than 750 lumens</t>
    </r>
    <r>
      <rPr>
        <b/>
        <sz val="8.5"/>
        <color rgb="FFFFFFFF"/>
        <rFont val="Palatino Linotype"/>
        <family val="1"/>
      </rPr>
      <t>)</t>
    </r>
  </si>
  <si>
    <r>
      <t>Globe
(</t>
    </r>
    <r>
      <rPr>
        <b/>
        <sz val="8.5"/>
        <color rgb="FFFFFF00"/>
        <rFont val="Palatino Linotype"/>
        <family val="1"/>
      </rPr>
      <t>candelabra bases</t>
    </r>
    <r>
      <rPr>
        <b/>
        <sz val="8.5"/>
        <color rgb="FFFFFFFF"/>
        <rFont val="Palatino Linotype"/>
        <family val="1"/>
      </rPr>
      <t xml:space="preserve"> less than</t>
    </r>
    <r>
      <rPr>
        <b/>
        <sz val="8.5"/>
        <color rgb="FFFFFF00"/>
        <rFont val="Palatino Linotype"/>
        <family val="1"/>
      </rPr>
      <t xml:space="preserve"> 1050 lumens</t>
    </r>
    <r>
      <rPr>
        <b/>
        <sz val="8.5"/>
        <color rgb="FFFFFFFF"/>
        <rFont val="Palatino Linotype"/>
        <family val="1"/>
      </rPr>
      <t>)</t>
    </r>
  </si>
  <si>
    <r>
      <t xml:space="preserve">Decorative 
(Shapes B, BA, C, CA, DC, F, G, </t>
    </r>
    <r>
      <rPr>
        <b/>
        <sz val="8.5"/>
        <color rgb="FFFFFF00"/>
        <rFont val="Palatino Linotype"/>
        <family val="1"/>
      </rPr>
      <t>candelabra bases less than 1050 lumens)</t>
    </r>
  </si>
  <si>
    <t>R20  with medium screw bases</t>
  </si>
  <si>
    <t>EPCA</t>
  </si>
  <si>
    <t>Not Affected by EISA.  Lumen requirements established by EPCA (Energy Policy and Conservation Act, 7/14/2012) are based on formulas.  The ranges in the table have been rouned to the nearest 10 lumens.</t>
  </si>
  <si>
    <t>R30 and R40  with medium screw bases</t>
  </si>
  <si>
    <t>R30, R40, and ER30 with medium screw bases</t>
  </si>
  <si>
    <r>
      <t>Reflector with medium screw bases w/ d</t>
    </r>
    <r>
      <rPr>
        <b/>
        <sz val="8.5"/>
        <color theme="0"/>
        <rFont val="Palatino Linotype"/>
        <family val="1"/>
      </rPr>
      <t>iameter &lt;=2.25"</t>
    </r>
  </si>
  <si>
    <t>R, PAR, ER, BR, BPAR or similar bulb shapes with medium screw bases w/ diameter &gt;2.5" (*see exceptions below)</t>
  </si>
  <si>
    <r>
      <t xml:space="preserve">R, PAR, ER, BR, BPAR or similar bulb shapes with medium screw bases w/ diameter &gt; 2.26'' and </t>
    </r>
    <r>
      <rPr>
        <b/>
        <sz val="8.5"/>
        <color theme="0"/>
        <rFont val="Calibri"/>
        <family val="2"/>
      </rPr>
      <t xml:space="preserve">≤ </t>
    </r>
    <r>
      <rPr>
        <b/>
        <sz val="8.5"/>
        <color theme="0"/>
        <rFont val="Palatino Linotype"/>
        <family val="1"/>
      </rPr>
      <t>2.5"  (*see exceptions below)</t>
    </r>
  </si>
  <si>
    <t>*ER30, BR30, BR40, or ER40</t>
  </si>
  <si>
    <t>These bulbs currently exempt from federal regulation.  Energy Star requires that lumen output for lamps to be at least 10 times the rated incandescent wattage.
** The upper bounds for these categories depends on the lower bound of the next higher wattage, which varies by bulb type.</t>
  </si>
  <si>
    <t>649-1179**</t>
  </si>
  <si>
    <t>*BR30, BR40, or ER40</t>
  </si>
  <si>
    <t>*R20</t>
  </si>
  <si>
    <t>*All reflector lamps 
below lumen ranges specified above</t>
  </si>
  <si>
    <t>399-639**</t>
  </si>
  <si>
    <t>450-740**</t>
  </si>
  <si>
    <t>Note:</t>
  </si>
  <si>
    <t>Reflector with medium screw bases w/ diameter &lt;=2.25" are based upon ES guidelines as EPCA considers these an exception</t>
  </si>
  <si>
    <t>&lt;= guessed at lumens and lifetimes</t>
  </si>
  <si>
    <t>what's lantern?</t>
  </si>
  <si>
    <t>candelabra bases have two separate guidelines</t>
  </si>
  <si>
    <t>\\SUN\Direct Services\EM&amp;V\Technical\TRM\EVT TRM\Referenced Documents\RES\Lighting End Use\SSL Lighting\LED baseline savings shift_NewCats.xls</t>
  </si>
  <si>
    <t>\\SUN\Direct Services\EM&amp;V\Technical\TRM\EVT TRM\Referenced Documents\EISA Baseline Adjustments\2012-2014 updates\2013 EISA Adjustment Calculations.xlsx</t>
  </si>
  <si>
    <t>15&lt;=W&lt;25</t>
  </si>
  <si>
    <t>&gt;=25</t>
  </si>
  <si>
    <t>Original</t>
  </si>
  <si>
    <t>New</t>
  </si>
  <si>
    <t>&gt;20W</t>
  </si>
  <si>
    <t>Recalculated bulbtype based on the above data collection because it appeared incorrect in original query</t>
  </si>
  <si>
    <t>Pasted leftmost table in "all tab" for recalcualtion of weighted averages</t>
  </si>
  <si>
    <t>Used delta watts category, pasted into baseline created document, to determine delta kw and kwh</t>
  </si>
  <si>
    <t>Used DW Mapping and bulb type to determine 2014 baseline and 2020 wattages</t>
  </si>
  <si>
    <t xml:space="preserve">Used Weighted Average LED Wattage as LED wattage in baseline document </t>
  </si>
  <si>
    <t>Left to do: commerical? And, figure out midlife adjustments. O&amp;M?</t>
  </si>
  <si>
    <t>Understand candelabra issues</t>
  </si>
  <si>
    <t>Bulb type</t>
  </si>
  <si>
    <t>A19 40W eq. 2700-3000K Lamps</t>
  </si>
  <si>
    <t>A19 60W Equivalent 2700-3000K Lamps</t>
  </si>
  <si>
    <t>-</t>
  </si>
  <si>
    <t>Delta kW 2014 (no ISR)</t>
  </si>
  <si>
    <t>Delta 2020 (no ISR)</t>
  </si>
  <si>
    <t>CFL Baseline Shift Calculator - EP Res SSL Screw based</t>
  </si>
  <si>
    <t>O&amp;M Calculation</t>
  </si>
  <si>
    <t>Annual baseline O&amp;M assumption</t>
  </si>
  <si>
    <t>Mid Life Adjustment Calculation</t>
  </si>
  <si>
    <t>Real Discount Rate (RDR)</t>
  </si>
  <si>
    <t>Measure Life</t>
  </si>
  <si>
    <t>Baseline wattage</t>
  </si>
  <si>
    <t>Lifetime kWh</t>
  </si>
  <si>
    <t>Discounted lifetime kWh</t>
  </si>
  <si>
    <t>Electric Savings Adjustment</t>
  </si>
  <si>
    <t>Remaining life</t>
  </si>
  <si>
    <t>2015-2019</t>
  </si>
  <si>
    <t>OmniDirectional Res &lt;15W</t>
  </si>
  <si>
    <t>OmniDirectional Res &gt;15</t>
  </si>
  <si>
    <t>OmniDirectional C&amp;I &lt;15W</t>
  </si>
  <si>
    <t>OmniDirectional C&amp;I &gt;15</t>
  </si>
  <si>
    <t>kWh</t>
  </si>
  <si>
    <t>2020 Savings Adjustment</t>
  </si>
  <si>
    <t>(.3 of 8th year)</t>
  </si>
  <si>
    <t>(0.1 of 8th year)</t>
  </si>
  <si>
    <t>Bulb Assumptions</t>
  </si>
  <si>
    <t>First year</t>
  </si>
  <si>
    <t>Inc</t>
  </si>
  <si>
    <t>Halogen</t>
  </si>
  <si>
    <t>Annual hours</t>
  </si>
  <si>
    <t>Component Life (hrs)</t>
  </si>
  <si>
    <t>Component Replacement Cost</t>
  </si>
  <si>
    <t>Component Replacement Cost per year</t>
  </si>
  <si>
    <t>Year</t>
  </si>
  <si>
    <t>New Baseline Percentages</t>
  </si>
  <si>
    <t>Hal</t>
  </si>
  <si>
    <t>NPV</t>
  </si>
  <si>
    <t>Baseline Replacement Costs</t>
  </si>
  <si>
    <t>Levelized Cost</t>
  </si>
  <si>
    <t>(note 0.1 of 8th year)</t>
  </si>
  <si>
    <t>LED (OmniDirectional) O&amp;M Calculator  - RES</t>
  </si>
  <si>
    <t>LED (OmniDirectional) O&amp;M Calculator  - C&amp;I</t>
  </si>
  <si>
    <t>(0.3 of 8th year)</t>
  </si>
  <si>
    <t>Labor</t>
  </si>
  <si>
    <t>Omnidirectional Lamps</t>
  </si>
  <si>
    <t>Minimum light output</t>
  </si>
  <si>
    <t>Minimum Luminous Efficacy</t>
  </si>
  <si>
    <t>Nominal wattage of lamp to be replaced (watts)</t>
  </si>
  <si>
    <t>Minimum initial light output of LED lamp (lumens)</t>
  </si>
  <si>
    <t>Delta Watts</t>
  </si>
  <si>
    <t>Lumen Maintenance</t>
  </si>
  <si>
    <t>2020 EISA 
(45 lm/W)</t>
  </si>
  <si>
    <t>LED lamp power &lt;15W</t>
  </si>
  <si>
    <t>55 lm/W</t>
  </si>
  <si>
    <t>≥ 70% lumen maintenance (L70) at 25,000 hours of operation</t>
  </si>
  <si>
    <t>LED lamp power &gt;=15W</t>
  </si>
  <si>
    <t>65 lm/W</t>
  </si>
  <si>
    <t>Decorative Lamps</t>
  </si>
  <si>
    <t>Lamp Rated Wattage &lt;15</t>
  </si>
  <si>
    <t>45 lm/W</t>
  </si>
  <si>
    <t>≥ 70% lumen maintenance (L70) at 15,000 hours of operation</t>
  </si>
  <si>
    <t>Lamp Rated Wattage 15 ≤ W &lt;25</t>
  </si>
  <si>
    <t>50 lm/W</t>
  </si>
  <si>
    <t>Lamp Rated Wattage &gt;= 25</t>
  </si>
  <si>
    <t>60 lm/W</t>
  </si>
  <si>
    <t>&gt;=15W&lt;25W</t>
  </si>
  <si>
    <t>&gt;25W</t>
  </si>
  <si>
    <t>Directional Lamps</t>
  </si>
  <si>
    <t>Lamp shall have minimum light output (total luminous flux) equal to the target wattage of the lamp to be replaced multiplied by 10.</t>
  </si>
  <si>
    <t>Lamp Rated Wattage ≤ 20</t>
  </si>
  <si>
    <t>40 lm/W</t>
  </si>
  <si>
    <t>PAR20 and smaller</t>
  </si>
  <si>
    <t>Lamp Rated Wattage &gt; 20</t>
  </si>
  <si>
    <t>PAR30 and greater</t>
  </si>
  <si>
    <t>unsure of bulb type</t>
  </si>
  <si>
    <t xml:space="preserve">Estimate of decorative bulb cost, given lack of products on market: </t>
  </si>
  <si>
    <t>ES_1120172_68182_01062015180851_7731619</t>
  </si>
  <si>
    <t>,68181,; ,LED26DP38S-FL/TP,</t>
  </si>
  <si>
    <t>LED26DP38S840/40</t>
  </si>
  <si>
    <t>ES_1120172_68185_01062015180631_7591886</t>
  </si>
  <si>
    <t>LED26DP38S830/40</t>
  </si>
  <si>
    <t>ES_1120172_68184_01062015180428_7468649</t>
  </si>
  <si>
    <t>LED26DP38S830/25</t>
  </si>
  <si>
    <t>ES_1120172_68183_01062015180037_7237110</t>
  </si>
  <si>
    <t>LED26DP38S830/12</t>
  </si>
  <si>
    <t>Average Pricing as seen online</t>
  </si>
  <si>
    <t>Average Wattage</t>
  </si>
  <si>
    <t>Average Wattage Equivalency</t>
  </si>
  <si>
    <t>Average Cost</t>
  </si>
  <si>
    <t>Life (Commercial years)</t>
  </si>
  <si>
    <t>Average lifetime hours</t>
  </si>
  <si>
    <t>CRI</t>
  </si>
  <si>
    <t>CEE Tier 1</t>
  </si>
  <si>
    <t>CEE Tier 2</t>
  </si>
  <si>
    <t>CEE Tier 3</t>
  </si>
  <si>
    <t>Initial Efficacy (lm/w)</t>
  </si>
  <si>
    <t>&gt;= 65</t>
  </si>
  <si>
    <t>&gt;=52</t>
  </si>
  <si>
    <t>&gt;=70</t>
  </si>
  <si>
    <t>&gt;=62</t>
  </si>
  <si>
    <t>2700-5000</t>
  </si>
  <si>
    <t>Correlated Color Temperature K</t>
  </si>
  <si>
    <t>&gt;=80</t>
  </si>
  <si>
    <t>&gt;=83</t>
  </si>
  <si>
    <t>&gt;=90</t>
  </si>
  <si>
    <t>&gt;=0.7</t>
  </si>
  <si>
    <t>&gt;=0.9</t>
  </si>
  <si>
    <t>Warranty (yrs)</t>
  </si>
  <si>
    <t>&gt;=3</t>
  </si>
  <si>
    <t>&gt;=5</t>
  </si>
  <si>
    <t>CEE Qualifying Integral Replacement Lamps</t>
  </si>
  <si>
    <t>This list is updated monthly. Please see the CEE website (www.cee1.org) for the most recent listing.</t>
  </si>
  <si>
    <t>This list based on the 2015 CEE Specification for Integral Replacement Lamps Sold at Retail.</t>
  </si>
  <si>
    <t>CEE Tier 1 Replacement Lamps</t>
  </si>
  <si>
    <t>CEE Tier 2 Replacement Lamps</t>
  </si>
  <si>
    <t>CEE Tier 3 Replacement Lamps</t>
  </si>
  <si>
    <t>CEE Tier</t>
  </si>
  <si>
    <t>Max. Overall Length (mm)</t>
  </si>
  <si>
    <t>Max. Overall Diameter (mm)</t>
  </si>
  <si>
    <t>CCT Ligh Appearnce (Kelvin)</t>
  </si>
  <si>
    <t>Min. Operating Temp (C)</t>
  </si>
  <si>
    <r>
      <t>Date ENERGY STAR</t>
    </r>
    <r>
      <rPr>
        <sz val="12"/>
        <rFont val="Calibri"/>
        <family val="2"/>
      </rPr>
      <t>®</t>
    </r>
    <r>
      <rPr>
        <sz val="12"/>
        <rFont val="Gotham Medium"/>
        <family val="3"/>
      </rPr>
      <t xml:space="preserve"> Qualified</t>
    </r>
  </si>
  <si>
    <t>Tier 1</t>
  </si>
  <si>
    <t>1800919</t>
  </si>
  <si>
    <t>0.1</t>
  </si>
  <si>
    <t>1810919</t>
  </si>
  <si>
    <t>0.09</t>
  </si>
  <si>
    <t>0.05</t>
  </si>
  <si>
    <t>0.2</t>
  </si>
  <si>
    <t>0.9</t>
  </si>
  <si>
    <t>14075</t>
  </si>
  <si>
    <t>14074</t>
  </si>
  <si>
    <t>66454</t>
  </si>
  <si>
    <t>13917</t>
  </si>
  <si>
    <t>13918</t>
  </si>
  <si>
    <t>34236</t>
  </si>
  <si>
    <t>1810918</t>
  </si>
  <si>
    <t>0.15</t>
  </si>
  <si>
    <t>0.01</t>
  </si>
  <si>
    <t>0.18</t>
  </si>
  <si>
    <t>KL9907L3ES</t>
  </si>
  <si>
    <t>9290002707</t>
  </si>
  <si>
    <t>0.13</t>
  </si>
  <si>
    <t>LED-THKG2-A19E26-300-12W</t>
  </si>
  <si>
    <t>15735001</t>
  </si>
  <si>
    <t>0.14</t>
  </si>
  <si>
    <t>UBERHAUS</t>
  </si>
  <si>
    <t>15735009</t>
  </si>
  <si>
    <t>62660</t>
  </si>
  <si>
    <t>LED7A19G4/D/30/ES</t>
  </si>
  <si>
    <t>63043</t>
  </si>
  <si>
    <t>60011</t>
  </si>
  <si>
    <t>BPOM40/830/LED</t>
  </si>
  <si>
    <t>71209</t>
  </si>
  <si>
    <t>LED11DA19/850</t>
  </si>
  <si>
    <t>42473</t>
  </si>
  <si>
    <t>11332</t>
  </si>
  <si>
    <t>13942</t>
  </si>
  <si>
    <t>71208</t>
  </si>
  <si>
    <t>31899</t>
  </si>
  <si>
    <t>31897</t>
  </si>
  <si>
    <t>31903</t>
  </si>
  <si>
    <t>31901</t>
  </si>
  <si>
    <t>9W/LED/OMNI-D/27K</t>
  </si>
  <si>
    <t>Lamp-Light</t>
  </si>
  <si>
    <t>HTA19-800DO</t>
  </si>
  <si>
    <t>80857</t>
  </si>
  <si>
    <t>7W/LED/OMNI/A15/D</t>
  </si>
  <si>
    <t>80841</t>
  </si>
  <si>
    <t>80842</t>
  </si>
  <si>
    <t>80826</t>
  </si>
  <si>
    <t>80827</t>
  </si>
  <si>
    <t>5048680</t>
  </si>
  <si>
    <t>5048705</t>
  </si>
  <si>
    <t>Maintenance Warehouse</t>
  </si>
  <si>
    <t>AGOMNI 1600 827 LED</t>
  </si>
  <si>
    <t>109915</t>
  </si>
  <si>
    <t>683780</t>
  </si>
  <si>
    <t>683781</t>
  </si>
  <si>
    <t>683782</t>
  </si>
  <si>
    <t>685984</t>
  </si>
  <si>
    <t>686429</t>
  </si>
  <si>
    <t>686430</t>
  </si>
  <si>
    <t>686431</t>
  </si>
  <si>
    <t>686432</t>
  </si>
  <si>
    <t>686433</t>
  </si>
  <si>
    <t>686434</t>
  </si>
  <si>
    <t>686435</t>
  </si>
  <si>
    <t>686436</t>
  </si>
  <si>
    <t>668497</t>
  </si>
  <si>
    <t>671524</t>
  </si>
  <si>
    <t>673776</t>
  </si>
  <si>
    <t>30411618</t>
  </si>
  <si>
    <t>30411617</t>
  </si>
  <si>
    <t>30411826</t>
  </si>
  <si>
    <t>G4-A19LED9W-27K-ES</t>
  </si>
  <si>
    <t>OP-A19L3-11W27K</t>
  </si>
  <si>
    <t>72637</t>
  </si>
  <si>
    <t>98775</t>
  </si>
  <si>
    <t>98551</t>
  </si>
  <si>
    <t>98552</t>
  </si>
  <si>
    <t>98949</t>
  </si>
  <si>
    <t>GVRLAO1027DC2</t>
  </si>
  <si>
    <t>Other,Vanity, Table Lamp</t>
  </si>
  <si>
    <t>113403</t>
  </si>
  <si>
    <t>113404</t>
  </si>
  <si>
    <t>L3-A19D30-9W-2700</t>
  </si>
  <si>
    <t>VIV-A19/8.5W/27/D</t>
  </si>
  <si>
    <t>80214</t>
  </si>
  <si>
    <t>80185</t>
  </si>
  <si>
    <t>9290011178</t>
  </si>
  <si>
    <t>9290011176</t>
  </si>
  <si>
    <t>9290011175</t>
  </si>
  <si>
    <t>0.11</t>
  </si>
  <si>
    <t>0.08</t>
  </si>
  <si>
    <t>0.112</t>
  </si>
  <si>
    <t>62661</t>
  </si>
  <si>
    <t>63040</t>
  </si>
  <si>
    <t>63042</t>
  </si>
  <si>
    <t>20A21/2700 3WAY</t>
  </si>
  <si>
    <t>9290011219</t>
  </si>
  <si>
    <t>E26d</t>
  </si>
  <si>
    <t>LED 5W B10</t>
  </si>
  <si>
    <t>14696</t>
  </si>
  <si>
    <t>14808</t>
  </si>
  <si>
    <t>85763</t>
  </si>
  <si>
    <t>85765</t>
  </si>
  <si>
    <t>14983</t>
  </si>
  <si>
    <t>35697</t>
  </si>
  <si>
    <t>14997</t>
  </si>
  <si>
    <t>LED CANDLE LAMP</t>
  </si>
  <si>
    <t>CANDLE-5W-27K-019D</t>
  </si>
  <si>
    <t>52028111</t>
  </si>
  <si>
    <t>LED Decorative Lamp</t>
  </si>
  <si>
    <t>ELY07D-CSCC1-VB</t>
  </si>
  <si>
    <t>ELY07D-CSCC-VB</t>
  </si>
  <si>
    <t>ELY07D-CSCE1-VB</t>
  </si>
  <si>
    <t>ELY07D-CSCE-VB</t>
  </si>
  <si>
    <t>ELY07D-CWCC1-VB</t>
  </si>
  <si>
    <t>ELY07D-CWCC-VB</t>
  </si>
  <si>
    <t>ELY07D-CWCE1-VB</t>
  </si>
  <si>
    <t>ELY07D-CWCE-VB</t>
  </si>
  <si>
    <t>16715000</t>
  </si>
  <si>
    <t>547</t>
  </si>
  <si>
    <t>01804</t>
  </si>
  <si>
    <t>155860</t>
  </si>
  <si>
    <t>80168</t>
  </si>
  <si>
    <t>80820</t>
  </si>
  <si>
    <t>689844</t>
  </si>
  <si>
    <t>689845</t>
  </si>
  <si>
    <t>689849</t>
  </si>
  <si>
    <t>689850</t>
  </si>
  <si>
    <t>671237</t>
  </si>
  <si>
    <t>672920</t>
  </si>
  <si>
    <t>682141</t>
  </si>
  <si>
    <t>682142</t>
  </si>
  <si>
    <t>682144</t>
  </si>
  <si>
    <t>682145</t>
  </si>
  <si>
    <t>98392</t>
  </si>
  <si>
    <t>33045</t>
  </si>
  <si>
    <t>104004</t>
  </si>
  <si>
    <t>VIV-B10/4.5W/27/E12/D/S</t>
  </si>
  <si>
    <t>LED G25 Bulb</t>
  </si>
  <si>
    <t>VIV-G25/8W/27/D</t>
  </si>
  <si>
    <t>LED5E12F1127K</t>
  </si>
  <si>
    <t>LED5E26F1127K</t>
  </si>
  <si>
    <t>9290011121</t>
  </si>
  <si>
    <t>9290002886</t>
  </si>
  <si>
    <t>72562</t>
  </si>
  <si>
    <t>72894</t>
  </si>
  <si>
    <t>62863</t>
  </si>
  <si>
    <t>62864</t>
  </si>
  <si>
    <t>1800916</t>
  </si>
  <si>
    <t>1800917</t>
  </si>
  <si>
    <t>1800920</t>
  </si>
  <si>
    <t>1800930</t>
  </si>
  <si>
    <t>1800931</t>
  </si>
  <si>
    <t>1800932</t>
  </si>
  <si>
    <t>1800938</t>
  </si>
  <si>
    <t>1800940</t>
  </si>
  <si>
    <t>1800941</t>
  </si>
  <si>
    <t>1810916</t>
  </si>
  <si>
    <t>0.06</t>
  </si>
  <si>
    <t>ECO-STORY LLC</t>
  </si>
  <si>
    <t>ECO-MR16-7-27K-40D</t>
  </si>
  <si>
    <t>L15BR30/27K/DIM/ES2</t>
  </si>
  <si>
    <t>LR21062</t>
  </si>
  <si>
    <t>L16BR40/27K/DIM/ES2</t>
  </si>
  <si>
    <t>LR21052</t>
  </si>
  <si>
    <t>L8R20/27K/DIM/ES2</t>
  </si>
  <si>
    <t>LR21042</t>
  </si>
  <si>
    <t>LR21019</t>
  </si>
  <si>
    <t>LR21029</t>
  </si>
  <si>
    <t>LR21039</t>
  </si>
  <si>
    <t>FLM16-A6S-L GU5.3 3000K</t>
  </si>
  <si>
    <t>FUDAKIN LED</t>
  </si>
  <si>
    <t>FDK-MR53400730</t>
  </si>
  <si>
    <t>LED10DR303/5KCDN</t>
  </si>
  <si>
    <t>11055</t>
  </si>
  <si>
    <t>LED10DR303/830W</t>
  </si>
  <si>
    <t>68161</t>
  </si>
  <si>
    <t>11201</t>
  </si>
  <si>
    <t>22233</t>
  </si>
  <si>
    <t>11306</t>
  </si>
  <si>
    <t>83574</t>
  </si>
  <si>
    <t>64176</t>
  </si>
  <si>
    <t>14708</t>
  </si>
  <si>
    <t>35655</t>
  </si>
  <si>
    <t>21746</t>
  </si>
  <si>
    <t>LED10DR303E-W/SC</t>
  </si>
  <si>
    <t>15087</t>
  </si>
  <si>
    <t>84356</t>
  </si>
  <si>
    <t>92470</t>
  </si>
  <si>
    <t>74509</t>
  </si>
  <si>
    <t>19159</t>
  </si>
  <si>
    <t>69151</t>
  </si>
  <si>
    <t>69728</t>
  </si>
  <si>
    <t>19148</t>
  </si>
  <si>
    <t>65854</t>
  </si>
  <si>
    <t>DPAR30L KP01Q14</t>
  </si>
  <si>
    <t>Damp Location Rated,Shatter Resistant,Not for Use in Enclosed Fixtures,Vibration Service</t>
  </si>
  <si>
    <t>DPAR38 KP16Q16</t>
  </si>
  <si>
    <t>DPAR38 WP16Q16</t>
  </si>
  <si>
    <t>PLY2113T3</t>
  </si>
  <si>
    <t>LED GU10 Lamp</t>
  </si>
  <si>
    <t>LED 7W GU10 30K 40D</t>
  </si>
  <si>
    <t>PLZ5033T2</t>
  </si>
  <si>
    <t>1810920</t>
  </si>
  <si>
    <t>1810930</t>
  </si>
  <si>
    <t>1810931</t>
  </si>
  <si>
    <t>1810938</t>
  </si>
  <si>
    <t>1810940</t>
  </si>
  <si>
    <t>94906</t>
  </si>
  <si>
    <t>94907</t>
  </si>
  <si>
    <t>94908</t>
  </si>
  <si>
    <t>68183</t>
  </si>
  <si>
    <t>68184</t>
  </si>
  <si>
    <t>68185</t>
  </si>
  <si>
    <t>33647</t>
  </si>
  <si>
    <t>70591</t>
  </si>
  <si>
    <t>68182</t>
  </si>
  <si>
    <t>15139</t>
  </si>
  <si>
    <t>72230</t>
  </si>
  <si>
    <t>72241</t>
  </si>
  <si>
    <t>PLYC5194</t>
  </si>
  <si>
    <t>LEDMR16-G4-63830</t>
  </si>
  <si>
    <t>LEDPAR16-G4-63830</t>
  </si>
  <si>
    <t>0.19</t>
  </si>
  <si>
    <t>BR20D-7W-27K-018</t>
  </si>
  <si>
    <t>BR30D-11W-27K-012</t>
  </si>
  <si>
    <t>1102330009</t>
  </si>
  <si>
    <t>1102340015</t>
  </si>
  <si>
    <t>1102340016</t>
  </si>
  <si>
    <t>1102350010</t>
  </si>
  <si>
    <t>1003869</t>
  </si>
  <si>
    <t>1003870</t>
  </si>
  <si>
    <t>1003871</t>
  </si>
  <si>
    <t>Dimmable BR30 8.5W 2700K</t>
  </si>
  <si>
    <t>S9148</t>
  </si>
  <si>
    <t>Dimmable BR40 12W 2700K</t>
  </si>
  <si>
    <t>S9144</t>
  </si>
  <si>
    <t>Dimmable BR40 12W 3000K</t>
  </si>
  <si>
    <t>S9145</t>
  </si>
  <si>
    <t>Dimmable BR40 12W 4000K</t>
  </si>
  <si>
    <t>S9146</t>
  </si>
  <si>
    <t>Dimmable BR40 17W 2700K</t>
  </si>
  <si>
    <t>S9180</t>
  </si>
  <si>
    <t>Dimmable BR40 17W 3000K</t>
  </si>
  <si>
    <t>S9181</t>
  </si>
  <si>
    <t>Dimmable BR40 17W 4000K</t>
  </si>
  <si>
    <t>S9182</t>
  </si>
  <si>
    <t>Dimmable BR40 17W 5000K</t>
  </si>
  <si>
    <t>S9183</t>
  </si>
  <si>
    <t>0.03</t>
  </si>
  <si>
    <t>Dimmable GU10 7W 3000K 40°</t>
  </si>
  <si>
    <t>S9096</t>
  </si>
  <si>
    <t>SYLVANIA;OSRAM</t>
  </si>
  <si>
    <t>LED11BR30/DIM/HO/827/G2</t>
  </si>
  <si>
    <t>12.5PAR30S/F25 3000 CW SO</t>
  </si>
  <si>
    <t>9290011102</t>
  </si>
  <si>
    <t>12.5PAR30S/S15 3000 CW SO</t>
  </si>
  <si>
    <t>9290011100</t>
  </si>
  <si>
    <t>Use With Timers,Damp Location Rated,Not for Use in Enclosed Fixtures,Recessed Fixtures,Use With Photo And/Or Motion Sensors</t>
  </si>
  <si>
    <t>12.5PAR30S/S15 3000 CW SO-B</t>
  </si>
  <si>
    <t>9290011101</t>
  </si>
  <si>
    <t>9290002513</t>
  </si>
  <si>
    <t>9290002514</t>
  </si>
  <si>
    <t>9290002516</t>
  </si>
  <si>
    <t>9290002517</t>
  </si>
  <si>
    <t>Dimmable R20 7W 2700K</t>
  </si>
  <si>
    <t>S9140</t>
  </si>
  <si>
    <t>Dimmable R20 7W 3000K</t>
  </si>
  <si>
    <t>S9141</t>
  </si>
  <si>
    <t>Dimmable R20 7W 4000K</t>
  </si>
  <si>
    <t>S9142</t>
  </si>
  <si>
    <t>9290002526</t>
  </si>
  <si>
    <t>9290002519</t>
  </si>
  <si>
    <t>9290002520</t>
  </si>
  <si>
    <t>9290011135</t>
  </si>
  <si>
    <t>52988302</t>
  </si>
  <si>
    <t>532254XX</t>
  </si>
  <si>
    <t>532401XX</t>
  </si>
  <si>
    <t>WGU10L27D1C</t>
  </si>
  <si>
    <t>Whirpool</t>
  </si>
  <si>
    <t>BC9.5BR30/SLIM/2700 2PK 120V</t>
  </si>
  <si>
    <t>9290011118</t>
  </si>
  <si>
    <t>90857</t>
  </si>
  <si>
    <t>79005</t>
  </si>
  <si>
    <t>79050</t>
  </si>
  <si>
    <t>78469</t>
  </si>
  <si>
    <t>78997</t>
  </si>
  <si>
    <t>78994</t>
  </si>
  <si>
    <t>78992</t>
  </si>
  <si>
    <t>LED-THKG2-P30E26-40-15W</t>
  </si>
  <si>
    <t>LED-THKG2-P38E26-25-20W</t>
  </si>
  <si>
    <t>LED-THKG2-P38E26-40-20W</t>
  </si>
  <si>
    <t>15735000</t>
  </si>
  <si>
    <t>15735005</t>
  </si>
  <si>
    <t>15735006</t>
  </si>
  <si>
    <t>15735007</t>
  </si>
  <si>
    <t>62462</t>
  </si>
  <si>
    <t>62463</t>
  </si>
  <si>
    <t>62464</t>
  </si>
  <si>
    <t>62465</t>
  </si>
  <si>
    <t>62466</t>
  </si>
  <si>
    <t>62467</t>
  </si>
  <si>
    <t>62474</t>
  </si>
  <si>
    <t>62475</t>
  </si>
  <si>
    <t>62477</t>
  </si>
  <si>
    <t>62478</t>
  </si>
  <si>
    <t>62480</t>
  </si>
  <si>
    <t>62481</t>
  </si>
  <si>
    <t>62482</t>
  </si>
  <si>
    <t>62483</t>
  </si>
  <si>
    <t>62484</t>
  </si>
  <si>
    <t>62485</t>
  </si>
  <si>
    <t>62498</t>
  </si>
  <si>
    <t>528</t>
  </si>
  <si>
    <t>L17R40DIM 17W 3000K</t>
  </si>
  <si>
    <t>600</t>
  </si>
  <si>
    <t>L7R20DIM 7W 3000K</t>
  </si>
  <si>
    <t>597</t>
  </si>
  <si>
    <t>525</t>
  </si>
  <si>
    <t>544</t>
  </si>
  <si>
    <t>0.02</t>
  </si>
  <si>
    <t>62499</t>
  </si>
  <si>
    <t>62500</t>
  </si>
  <si>
    <t>62501</t>
  </si>
  <si>
    <t>62502</t>
  </si>
  <si>
    <t>62503</t>
  </si>
  <si>
    <t>62504</t>
  </si>
  <si>
    <t>62505</t>
  </si>
  <si>
    <t>62506</t>
  </si>
  <si>
    <t>62507</t>
  </si>
  <si>
    <t>62508</t>
  </si>
  <si>
    <t>62509</t>
  </si>
  <si>
    <t>LED7PAR16G4/D/30/ES</t>
  </si>
  <si>
    <t>60008</t>
  </si>
  <si>
    <t>60009</t>
  </si>
  <si>
    <t>60010</t>
  </si>
  <si>
    <t>MR16 LED</t>
  </si>
  <si>
    <t>EXN/DM/LED</t>
  </si>
  <si>
    <t>PAR20 2700K LEDG5</t>
  </si>
  <si>
    <t>PAR20/27K/LED</t>
  </si>
  <si>
    <t>PAR30S 2700K LEDG5</t>
  </si>
  <si>
    <t>PAR30S/27K/LED</t>
  </si>
  <si>
    <t>PAR30S LEDG5</t>
  </si>
  <si>
    <t>PAR30/S/LEDG5</t>
  </si>
  <si>
    <t>PAR38 LEDG6</t>
  </si>
  <si>
    <t>PAR38/LEDG6/2</t>
  </si>
  <si>
    <t>Luma Pro</t>
  </si>
  <si>
    <t>PAR30S 2700K</t>
  </si>
  <si>
    <t>46E393</t>
  </si>
  <si>
    <t>68158</t>
  </si>
  <si>
    <t>84449</t>
  </si>
  <si>
    <t>84455</t>
  </si>
  <si>
    <t>84457</t>
  </si>
  <si>
    <t>84444</t>
  </si>
  <si>
    <t>84447</t>
  </si>
  <si>
    <t>84448</t>
  </si>
  <si>
    <t>95181</t>
  </si>
  <si>
    <t>94219</t>
  </si>
  <si>
    <t>94220</t>
  </si>
  <si>
    <t>94215</t>
  </si>
  <si>
    <t>94216</t>
  </si>
  <si>
    <t>33649</t>
  </si>
  <si>
    <t>LED12DP30R830/25</t>
  </si>
  <si>
    <t>94172</t>
  </si>
  <si>
    <t>69923</t>
  </si>
  <si>
    <t>69924</t>
  </si>
  <si>
    <t>69920</t>
  </si>
  <si>
    <t>69921</t>
  </si>
  <si>
    <t>69926</t>
  </si>
  <si>
    <t>69927</t>
  </si>
  <si>
    <t>94450</t>
  </si>
  <si>
    <t>90101</t>
  </si>
  <si>
    <t>90102</t>
  </si>
  <si>
    <t>94422</t>
  </si>
  <si>
    <t>94452</t>
  </si>
  <si>
    <t>94448</t>
  </si>
  <si>
    <t>94449</t>
  </si>
  <si>
    <t>94423</t>
  </si>
  <si>
    <t>95180</t>
  </si>
  <si>
    <t>99643</t>
  </si>
  <si>
    <t>70074</t>
  </si>
  <si>
    <t>99644</t>
  </si>
  <si>
    <t>69951</t>
  </si>
  <si>
    <t>69952</t>
  </si>
  <si>
    <t>69949</t>
  </si>
  <si>
    <t>69950</t>
  </si>
  <si>
    <t>31815</t>
  </si>
  <si>
    <t>31865</t>
  </si>
  <si>
    <t>31863</t>
  </si>
  <si>
    <t>31811</t>
  </si>
  <si>
    <t>31814</t>
  </si>
  <si>
    <t>46E391</t>
  </si>
  <si>
    <t>PAR20 2700K</t>
  </si>
  <si>
    <t>46E390</t>
  </si>
  <si>
    <t>46E388</t>
  </si>
  <si>
    <t>LED PAR30L</t>
  </si>
  <si>
    <t>46E395</t>
  </si>
  <si>
    <t>80086</t>
  </si>
  <si>
    <t>80159</t>
  </si>
  <si>
    <t>80116</t>
  </si>
  <si>
    <t>80118</t>
  </si>
  <si>
    <t>80124</t>
  </si>
  <si>
    <t>80126</t>
  </si>
  <si>
    <t>Damp Location Rated,Not for Use in Enclosed Fixtures,Recessed Fixtures</t>
  </si>
  <si>
    <t>BR40FL18/840/LED</t>
  </si>
  <si>
    <t>80128</t>
  </si>
  <si>
    <t>BR40FL18/850/LED</t>
  </si>
  <si>
    <t>80130</t>
  </si>
  <si>
    <t>81004</t>
  </si>
  <si>
    <t>81005</t>
  </si>
  <si>
    <t>81020</t>
  </si>
  <si>
    <t>81021</t>
  </si>
  <si>
    <t>81028</t>
  </si>
  <si>
    <t>81029</t>
  </si>
  <si>
    <t>81036</t>
  </si>
  <si>
    <t>81045</t>
  </si>
  <si>
    <t>81046</t>
  </si>
  <si>
    <t>81047</t>
  </si>
  <si>
    <t>81051</t>
  </si>
  <si>
    <t>81052</t>
  </si>
  <si>
    <t>80825</t>
  </si>
  <si>
    <t>MR16FL8/830/LED</t>
  </si>
  <si>
    <t>81042</t>
  </si>
  <si>
    <t>81039</t>
  </si>
  <si>
    <t>PAR20FL8/827/W/LED</t>
  </si>
  <si>
    <t>81033</t>
  </si>
  <si>
    <t>81035</t>
  </si>
  <si>
    <t>81032</t>
  </si>
  <si>
    <t>81034</t>
  </si>
  <si>
    <t>81017</t>
  </si>
  <si>
    <t>81019</t>
  </si>
  <si>
    <t>PAR30FL14S/827/W/LED</t>
  </si>
  <si>
    <t>81024</t>
  </si>
  <si>
    <t>81026</t>
  </si>
  <si>
    <t>81027</t>
  </si>
  <si>
    <t>81016</t>
  </si>
  <si>
    <t>81018</t>
  </si>
  <si>
    <t>PAR30NFL14S/827/W/LED</t>
  </si>
  <si>
    <t>81025</t>
  </si>
  <si>
    <t>81001</t>
  </si>
  <si>
    <t>81003</t>
  </si>
  <si>
    <t>81009</t>
  </si>
  <si>
    <t>81011</t>
  </si>
  <si>
    <t>81000</t>
  </si>
  <si>
    <t>81002</t>
  </si>
  <si>
    <t>81008</t>
  </si>
  <si>
    <t>81010</t>
  </si>
  <si>
    <t>80818</t>
  </si>
  <si>
    <t>80112</t>
  </si>
  <si>
    <t>THINKLUX  LIGHTING</t>
  </si>
  <si>
    <t>TKUBR30S02-12W-827</t>
  </si>
  <si>
    <t>TKUBR30S02-12W-830</t>
  </si>
  <si>
    <t>683645</t>
  </si>
  <si>
    <t>683649</t>
  </si>
  <si>
    <t>683651</t>
  </si>
  <si>
    <t>686456</t>
  </si>
  <si>
    <t>686457</t>
  </si>
  <si>
    <t>686458</t>
  </si>
  <si>
    <t>687596</t>
  </si>
  <si>
    <t>687597</t>
  </si>
  <si>
    <t>663862</t>
  </si>
  <si>
    <t>663863</t>
  </si>
  <si>
    <t>663864</t>
  </si>
  <si>
    <t>663865</t>
  </si>
  <si>
    <t>663868</t>
  </si>
  <si>
    <t>663869</t>
  </si>
  <si>
    <t>663871</t>
  </si>
  <si>
    <t>663874</t>
  </si>
  <si>
    <t>664689</t>
  </si>
  <si>
    <t>664690</t>
  </si>
  <si>
    <t>664698</t>
  </si>
  <si>
    <t>664717</t>
  </si>
  <si>
    <t>668486</t>
  </si>
  <si>
    <t>668492</t>
  </si>
  <si>
    <t>668493</t>
  </si>
  <si>
    <t>670365</t>
  </si>
  <si>
    <t>670366</t>
  </si>
  <si>
    <t>670582</t>
  </si>
  <si>
    <t>670583</t>
  </si>
  <si>
    <t>670585</t>
  </si>
  <si>
    <t>670586</t>
  </si>
  <si>
    <t>670587</t>
  </si>
  <si>
    <t>670600</t>
  </si>
  <si>
    <t>670605</t>
  </si>
  <si>
    <t>670606</t>
  </si>
  <si>
    <t>670709</t>
  </si>
  <si>
    <t>671520</t>
  </si>
  <si>
    <t>671521</t>
  </si>
  <si>
    <t>672600</t>
  </si>
  <si>
    <t>673076</t>
  </si>
  <si>
    <t>676821</t>
  </si>
  <si>
    <t>677233</t>
  </si>
  <si>
    <t>0.07</t>
  </si>
  <si>
    <t>677234</t>
  </si>
  <si>
    <t>677720</t>
  </si>
  <si>
    <t>677745</t>
  </si>
  <si>
    <t>677746</t>
  </si>
  <si>
    <t>678660</t>
  </si>
  <si>
    <t>682032</t>
  </si>
  <si>
    <t>682559</t>
  </si>
  <si>
    <t>683603</t>
  </si>
  <si>
    <t>683605</t>
  </si>
  <si>
    <t>683619</t>
  </si>
  <si>
    <t>683621</t>
  </si>
  <si>
    <t>683633</t>
  </si>
  <si>
    <t>683637</t>
  </si>
  <si>
    <t>683639</t>
  </si>
  <si>
    <t>683643</t>
  </si>
  <si>
    <t>iPAN-MR16-7W-GU5.3</t>
  </si>
  <si>
    <t>BR30 10-A/RZ</t>
  </si>
  <si>
    <t>BR30 12-A/RZ</t>
  </si>
  <si>
    <t>BR40 15-A/RZ</t>
  </si>
  <si>
    <t>MR16 07-A/RL36</t>
  </si>
  <si>
    <t>MR16 07-A/RN36</t>
  </si>
  <si>
    <t>G4-GU10LED6W-30K-ES</t>
  </si>
  <si>
    <t>G4-GU10LED7W-30K-ES</t>
  </si>
  <si>
    <t>P16LED6W-30K-WH</t>
  </si>
  <si>
    <t>0.16</t>
  </si>
  <si>
    <t>0.17</t>
  </si>
  <si>
    <t>LED-1736-30K-B</t>
  </si>
  <si>
    <t>LED-1737-30K-B</t>
  </si>
  <si>
    <t>0.04</t>
  </si>
  <si>
    <t>17P38DLED30FL</t>
  </si>
  <si>
    <t>7MR16LED30FL</t>
  </si>
  <si>
    <t>LP15566FL4D</t>
  </si>
  <si>
    <t>Use With Timers,Not for Use in Enclosed Fixtures,Recessed Fixtures,Use With Photo And/Or Motion Sensors,Vibration Service</t>
  </si>
  <si>
    <t>LP15566SP4D</t>
  </si>
  <si>
    <t>LP15566WF4D</t>
  </si>
  <si>
    <t>0587049</t>
  </si>
  <si>
    <t>L7520-1</t>
  </si>
  <si>
    <t>LUX Technology Group</t>
  </si>
  <si>
    <t>LBR40JTE26D17-30K</t>
  </si>
  <si>
    <t>12P30DLED27FL</t>
  </si>
  <si>
    <t>12P30DLED27NF</t>
  </si>
  <si>
    <t>12P30DLED30FL</t>
  </si>
  <si>
    <t>12P30DLED30NF</t>
  </si>
  <si>
    <t>17P38DLED27FL</t>
  </si>
  <si>
    <t>LED11BR30/DIM/SE/830/G2</t>
  </si>
  <si>
    <t>79639</t>
  </si>
  <si>
    <t>79640</t>
  </si>
  <si>
    <t>BR15E2627KSP</t>
  </si>
  <si>
    <t>P313E2627KCFLAWY</t>
  </si>
  <si>
    <t>1003872</t>
  </si>
  <si>
    <t>1003873</t>
  </si>
  <si>
    <t>1003874</t>
  </si>
  <si>
    <t>1003875</t>
  </si>
  <si>
    <t>1003876</t>
  </si>
  <si>
    <t>1003905</t>
  </si>
  <si>
    <t>1003906</t>
  </si>
  <si>
    <t>1003907</t>
  </si>
  <si>
    <t>1003908</t>
  </si>
  <si>
    <t>1003909</t>
  </si>
  <si>
    <t>1003910</t>
  </si>
  <si>
    <t>1003911</t>
  </si>
  <si>
    <t>1003912</t>
  </si>
  <si>
    <t>1003913</t>
  </si>
  <si>
    <t>1003914</t>
  </si>
  <si>
    <t>1003919</t>
  </si>
  <si>
    <t>1003921</t>
  </si>
  <si>
    <t>1003854</t>
  </si>
  <si>
    <t>1003855</t>
  </si>
  <si>
    <t>1003857</t>
  </si>
  <si>
    <t>1003901</t>
  </si>
  <si>
    <t>1003902</t>
  </si>
  <si>
    <t>1003903</t>
  </si>
  <si>
    <t>1003904</t>
  </si>
  <si>
    <t>98384</t>
  </si>
  <si>
    <t>98389</t>
  </si>
  <si>
    <t>98391</t>
  </si>
  <si>
    <t>98556</t>
  </si>
  <si>
    <t>98558</t>
  </si>
  <si>
    <t>98563</t>
  </si>
  <si>
    <t>98566</t>
  </si>
  <si>
    <t>98567</t>
  </si>
  <si>
    <t>98568</t>
  </si>
  <si>
    <t>98570</t>
  </si>
  <si>
    <t>98571</t>
  </si>
  <si>
    <t>98572</t>
  </si>
  <si>
    <t>98631</t>
  </si>
  <si>
    <t>98639</t>
  </si>
  <si>
    <t>98640</t>
  </si>
  <si>
    <t>98641</t>
  </si>
  <si>
    <t>98652</t>
  </si>
  <si>
    <t>98862</t>
  </si>
  <si>
    <t>98941</t>
  </si>
  <si>
    <t>98789</t>
  </si>
  <si>
    <t>268300</t>
  </si>
  <si>
    <t>03055</t>
  </si>
  <si>
    <t>03010</t>
  </si>
  <si>
    <t>03063</t>
  </si>
  <si>
    <t>17R40/LED/DIM 3000K</t>
  </si>
  <si>
    <t>33064</t>
  </si>
  <si>
    <t>Damp Location Rated,Wet Location Rated,Recessed Fixtures</t>
  </si>
  <si>
    <t>LBR30/10/827/D-46</t>
  </si>
  <si>
    <t>LBR40/12/827/D-46</t>
  </si>
  <si>
    <t>LBR40/12/830/D-46</t>
  </si>
  <si>
    <t>LBR40/12/840/D-46</t>
  </si>
  <si>
    <t>LBR40/17/830/D-46</t>
  </si>
  <si>
    <t>LBR40/17/850/D-46</t>
  </si>
  <si>
    <t>LR20/7/827/D-46</t>
  </si>
  <si>
    <t>33050</t>
  </si>
  <si>
    <t>33055</t>
  </si>
  <si>
    <t>33012</t>
  </si>
  <si>
    <t>03050</t>
  </si>
  <si>
    <t>03000</t>
  </si>
  <si>
    <t>LR20/7/830/D-46</t>
  </si>
  <si>
    <t>LR20/7/840/D-46</t>
  </si>
  <si>
    <t>PAR38/LEDG6/TV</t>
  </si>
  <si>
    <t>200703</t>
  </si>
  <si>
    <t>200704</t>
  </si>
  <si>
    <t>VIV-PAR20/7.5W/27/WFL40/D</t>
  </si>
  <si>
    <t>VIV-PAR20/7.5W/30/WFL40/D</t>
  </si>
  <si>
    <t>VIV-PAR30/10.5W/27/FL25/D</t>
  </si>
  <si>
    <t>VIV-PAR30/10.5W/30/WFL40/D</t>
  </si>
  <si>
    <t>VIV-PAR38/17.5W/30/FL25/D</t>
  </si>
  <si>
    <t>VIV-PAR38/17.5W/30/WFL40/D</t>
  </si>
  <si>
    <t>VIV-PAR38/17.5W/40/FL25/D</t>
  </si>
  <si>
    <t>VIV-PAR38/17.5W/40/WFL40/D</t>
  </si>
  <si>
    <t>LED17P3827KFL</t>
  </si>
  <si>
    <t>9290002600</t>
  </si>
  <si>
    <t>9290002601</t>
  </si>
  <si>
    <t>9290002602</t>
  </si>
  <si>
    <t>9290002603</t>
  </si>
  <si>
    <t>9290002604</t>
  </si>
  <si>
    <t>9290002605</t>
  </si>
  <si>
    <t>89010</t>
  </si>
  <si>
    <t>80387</t>
  </si>
  <si>
    <t>88053</t>
  </si>
  <si>
    <t>0</t>
  </si>
  <si>
    <t>88054</t>
  </si>
  <si>
    <t>9290011117</t>
  </si>
  <si>
    <t>EnduraLED</t>
  </si>
  <si>
    <t>120V PAR30L 11W 25D 3000K 750 DIM AF</t>
  </si>
  <si>
    <t>9290002550</t>
  </si>
  <si>
    <t>120V PAR30L 11W 35D 3000K 750 DIM AF</t>
  </si>
  <si>
    <t>9290002553</t>
  </si>
  <si>
    <t>88057</t>
  </si>
  <si>
    <t>88063</t>
  </si>
  <si>
    <t>88084</t>
  </si>
  <si>
    <t>88099</t>
  </si>
  <si>
    <t>89028</t>
  </si>
  <si>
    <t>89009</t>
  </si>
  <si>
    <t>89027</t>
  </si>
  <si>
    <t>80004</t>
  </si>
  <si>
    <t>80009</t>
  </si>
  <si>
    <t>80047</t>
  </si>
  <si>
    <t>80049</t>
  </si>
  <si>
    <t>89017</t>
  </si>
  <si>
    <t>89023</t>
  </si>
  <si>
    <t>89024</t>
  </si>
  <si>
    <t>80036</t>
  </si>
  <si>
    <t>80072</t>
  </si>
  <si>
    <t>80081</t>
  </si>
  <si>
    <t>LED9BR30/DIM/827/G2</t>
  </si>
  <si>
    <t>ECS 38 120WE CW FL 120 TP</t>
  </si>
  <si>
    <t>ECS 38 120WE WW FL 120 TP</t>
  </si>
  <si>
    <t>9290002354</t>
  </si>
  <si>
    <t>9290002654</t>
  </si>
  <si>
    <t>9290011125</t>
  </si>
  <si>
    <t>9290002355</t>
  </si>
  <si>
    <t>9290002655</t>
  </si>
  <si>
    <t>9290011128</t>
  </si>
  <si>
    <t>9290011129</t>
  </si>
  <si>
    <t>9290011122</t>
  </si>
  <si>
    <t>9290011123</t>
  </si>
  <si>
    <t>9290002522</t>
  </si>
  <si>
    <t>9290002523</t>
  </si>
  <si>
    <t>9290002525</t>
  </si>
  <si>
    <t>9290011137</t>
  </si>
  <si>
    <t>9290011138</t>
  </si>
  <si>
    <t>9290011131</t>
  </si>
  <si>
    <t>9290011132</t>
  </si>
  <si>
    <t>9290002469</t>
  </si>
  <si>
    <t>9290002656</t>
  </si>
  <si>
    <t>9290002470</t>
  </si>
  <si>
    <t>9290002657</t>
  </si>
  <si>
    <t>9290002597</t>
  </si>
  <si>
    <t>9290002575</t>
  </si>
  <si>
    <t>9290002576</t>
  </si>
  <si>
    <t>9290011124</t>
  </si>
  <si>
    <t>180357</t>
  </si>
  <si>
    <t>180358</t>
  </si>
  <si>
    <t>180359</t>
  </si>
  <si>
    <t>180360</t>
  </si>
  <si>
    <t>180362</t>
  </si>
  <si>
    <t>180363</t>
  </si>
  <si>
    <t>BALENO</t>
  </si>
  <si>
    <t>BR20 50WE WW</t>
  </si>
  <si>
    <t>LED7/GU10/3000K/40D</t>
  </si>
  <si>
    <t>9290011126</t>
  </si>
  <si>
    <t>9290011127</t>
  </si>
  <si>
    <t>9290011130</t>
  </si>
  <si>
    <t>9290011133</t>
  </si>
  <si>
    <t>9290011134</t>
  </si>
  <si>
    <t>9290011136</t>
  </si>
  <si>
    <t>9290011139</t>
  </si>
  <si>
    <t>HP GU10-50W-ES</t>
  </si>
  <si>
    <t>0.12</t>
  </si>
  <si>
    <t>HP MR16-35W-ES</t>
  </si>
  <si>
    <t>HT005BR3065E-SS</t>
  </si>
  <si>
    <t>RLBR4017W27KD95</t>
  </si>
  <si>
    <t>RLP168W30KD</t>
  </si>
  <si>
    <t>78784</t>
  </si>
  <si>
    <t>78412</t>
  </si>
  <si>
    <t>72526</t>
  </si>
  <si>
    <t>78416</t>
  </si>
  <si>
    <t>72533</t>
  </si>
  <si>
    <t>78444</t>
  </si>
  <si>
    <t>78442</t>
  </si>
  <si>
    <t>78440</t>
  </si>
  <si>
    <t>78474</t>
  </si>
  <si>
    <t>78446</t>
  </si>
  <si>
    <t>78448</t>
  </si>
  <si>
    <t>TPPR38DJB-18WCC-A(27)</t>
  </si>
  <si>
    <t>79094</t>
  </si>
  <si>
    <t>72527</t>
  </si>
  <si>
    <t>78485</t>
  </si>
  <si>
    <t>78791</t>
  </si>
  <si>
    <t>78787</t>
  </si>
  <si>
    <t>90515</t>
  </si>
  <si>
    <t>Enviro Glow LED</t>
  </si>
  <si>
    <t>90480</t>
  </si>
  <si>
    <t>90501</t>
  </si>
  <si>
    <t>90514</t>
  </si>
  <si>
    <t>90517</t>
  </si>
  <si>
    <t>90521</t>
  </si>
  <si>
    <t>90835</t>
  </si>
  <si>
    <t>90839</t>
  </si>
  <si>
    <t>90843</t>
  </si>
  <si>
    <t>90851</t>
  </si>
  <si>
    <t>79018</t>
  </si>
  <si>
    <t>LED7R20/DIM/SE/830/G2/RP</t>
  </si>
  <si>
    <t>79638</t>
  </si>
  <si>
    <t>Damp Location Rated,Recessed Fixtures,Not for Use in Enclosed Fixtures</t>
  </si>
  <si>
    <t>LED8R20/DIM/SE/830</t>
  </si>
  <si>
    <t>72890</t>
  </si>
  <si>
    <t>78390</t>
  </si>
  <si>
    <t>62773</t>
  </si>
  <si>
    <t>62774</t>
  </si>
  <si>
    <t>62784</t>
  </si>
  <si>
    <t>62786</t>
  </si>
  <si>
    <t>9290002630</t>
  </si>
  <si>
    <t>9290002631</t>
  </si>
  <si>
    <t>9290002633</t>
  </si>
  <si>
    <t>9290002634</t>
  </si>
  <si>
    <t>Tier 2</t>
  </si>
  <si>
    <t>PLYC1395</t>
  </si>
  <si>
    <t>NL-HZ-A19-11W/S</t>
  </si>
  <si>
    <t>9290002709</t>
  </si>
  <si>
    <t>9290011120</t>
  </si>
  <si>
    <t>LED10A19G4/D/30/ES</t>
  </si>
  <si>
    <t>BPOM75/830/LED</t>
  </si>
  <si>
    <t>80864</t>
  </si>
  <si>
    <t>80865</t>
  </si>
  <si>
    <t>A19FR10/850/OMNI/LED</t>
  </si>
  <si>
    <t>80870</t>
  </si>
  <si>
    <t>109914</t>
  </si>
  <si>
    <t>683778</t>
  </si>
  <si>
    <t>689088</t>
  </si>
  <si>
    <t>iPAN-A-Lamp-6W-D</t>
  </si>
  <si>
    <t>iPAN-A-Lamp-9W-D</t>
  </si>
  <si>
    <t>G4-A19LED9W-30K-ES</t>
  </si>
  <si>
    <t>G4-A19LED9W-40K-ES</t>
  </si>
  <si>
    <t>Luminaire Galarneau</t>
  </si>
  <si>
    <t>Omni</t>
  </si>
  <si>
    <t>A19D-11W-40SS</t>
  </si>
  <si>
    <t>L2-A19D-12W-30K</t>
  </si>
  <si>
    <t>L2-A19D-12W-40K</t>
  </si>
  <si>
    <t>OMNI</t>
  </si>
  <si>
    <t>A19D-11W-30SS</t>
  </si>
  <si>
    <t>98776</t>
  </si>
  <si>
    <t>98950</t>
  </si>
  <si>
    <t>03094</t>
  </si>
  <si>
    <t>VIV-A19/8.5W/40/D</t>
  </si>
  <si>
    <t>9290011177</t>
  </si>
  <si>
    <t>78216</t>
  </si>
  <si>
    <t>79159</t>
  </si>
  <si>
    <t>63041</t>
  </si>
  <si>
    <t>FLBR20-DB8S-R E26 3000K</t>
  </si>
  <si>
    <t>FLBR30-DB12S-R E26 3000K</t>
  </si>
  <si>
    <t>FLBR40-DB17S-R E26 3000K</t>
  </si>
  <si>
    <t>95183</t>
  </si>
  <si>
    <t>95216</t>
  </si>
  <si>
    <t>20445</t>
  </si>
  <si>
    <t>PLZ3023T2</t>
  </si>
  <si>
    <t>94937</t>
  </si>
  <si>
    <t>94909</t>
  </si>
  <si>
    <t>94549</t>
  </si>
  <si>
    <t>94910</t>
  </si>
  <si>
    <t>11208</t>
  </si>
  <si>
    <t>84373</t>
  </si>
  <si>
    <t>90152</t>
  </si>
  <si>
    <t>90154</t>
  </si>
  <si>
    <t>94453</t>
  </si>
  <si>
    <t>94484</t>
  </si>
  <si>
    <t>90159</t>
  </si>
  <si>
    <t>90160</t>
  </si>
  <si>
    <t>94490</t>
  </si>
  <si>
    <t>90162</t>
  </si>
  <si>
    <t>90163</t>
  </si>
  <si>
    <t>95184</t>
  </si>
  <si>
    <t>LEDPAR20-G4-74030</t>
  </si>
  <si>
    <t>L3BR31227D</t>
  </si>
  <si>
    <t>LP2730DWCEC</t>
  </si>
  <si>
    <t>Dimmable BR40 12W 5000K</t>
  </si>
  <si>
    <t>S9147</t>
  </si>
  <si>
    <t>9290002515</t>
  </si>
  <si>
    <t>9290002518</t>
  </si>
  <si>
    <t>Dimmable R20 7W 5000K</t>
  </si>
  <si>
    <t>S9143</t>
  </si>
  <si>
    <t>90853</t>
  </si>
  <si>
    <t>90855</t>
  </si>
  <si>
    <t>90861</t>
  </si>
  <si>
    <t>78716</t>
  </si>
  <si>
    <t>79024</t>
  </si>
  <si>
    <t>LED9BR30/DIM/HO/850/G4</t>
  </si>
  <si>
    <t>62476</t>
  </si>
  <si>
    <t>62479</t>
  </si>
  <si>
    <t>553</t>
  </si>
  <si>
    <t>554</t>
  </si>
  <si>
    <t>556</t>
  </si>
  <si>
    <t>526</t>
  </si>
  <si>
    <t>595</t>
  </si>
  <si>
    <t>LED7PAR20G4/D/30/ES</t>
  </si>
  <si>
    <t>90131</t>
  </si>
  <si>
    <t>90132</t>
  </si>
  <si>
    <t>90133</t>
  </si>
  <si>
    <t>90149</t>
  </si>
  <si>
    <t>90150</t>
  </si>
  <si>
    <t>90151</t>
  </si>
  <si>
    <t>80088</t>
  </si>
  <si>
    <t>80090</t>
  </si>
  <si>
    <t>80092</t>
  </si>
  <si>
    <t>80160</t>
  </si>
  <si>
    <t>81012</t>
  </si>
  <si>
    <t>81013</t>
  </si>
  <si>
    <t>81050</t>
  </si>
  <si>
    <t>R20FL8/850/LED</t>
  </si>
  <si>
    <t>80114</t>
  </si>
  <si>
    <t>683772</t>
  </si>
  <si>
    <t>683774</t>
  </si>
  <si>
    <t>689084</t>
  </si>
  <si>
    <t>689095</t>
  </si>
  <si>
    <t>691488</t>
  </si>
  <si>
    <t>691489</t>
  </si>
  <si>
    <t>691491</t>
  </si>
  <si>
    <t>663866</t>
  </si>
  <si>
    <t>663867</t>
  </si>
  <si>
    <t>663870</t>
  </si>
  <si>
    <t>663872</t>
  </si>
  <si>
    <t>663873</t>
  </si>
  <si>
    <t>667825</t>
  </si>
  <si>
    <t>667826</t>
  </si>
  <si>
    <t>668450</t>
  </si>
  <si>
    <t>670710</t>
  </si>
  <si>
    <t>670711</t>
  </si>
  <si>
    <t>671770</t>
  </si>
  <si>
    <t>671772</t>
  </si>
  <si>
    <t>671773</t>
  </si>
  <si>
    <t>673077</t>
  </si>
  <si>
    <t>677718</t>
  </si>
  <si>
    <t>677721</t>
  </si>
  <si>
    <t>677747</t>
  </si>
  <si>
    <t>678661</t>
  </si>
  <si>
    <t>682037</t>
  </si>
  <si>
    <t>682096</t>
  </si>
  <si>
    <t>682097</t>
  </si>
  <si>
    <t>682098</t>
  </si>
  <si>
    <t>682099</t>
  </si>
  <si>
    <t>682101</t>
  </si>
  <si>
    <t>682139</t>
  </si>
  <si>
    <t>683631</t>
  </si>
  <si>
    <t>BR30 10-A/RD</t>
  </si>
  <si>
    <t>BR30 12-A/RD</t>
  </si>
  <si>
    <t>BR40 15-A/RD</t>
  </si>
  <si>
    <t>LP15566FL2D</t>
  </si>
  <si>
    <t>Not for Use in Enclosed Fixtures,Recessed Fixtures,Vibration Service</t>
  </si>
  <si>
    <t>LP15566WF2D</t>
  </si>
  <si>
    <t>Use With Timers,Not for Use in Enclosed Fixtures,Recessed Fixtures,Vibration Service,Use With Photo And/Or Motion Sensors</t>
  </si>
  <si>
    <t>L7530</t>
  </si>
  <si>
    <t>L7540-1</t>
  </si>
  <si>
    <t>LBR30JTE26D09-30K</t>
  </si>
  <si>
    <t>LED Lamp MR16</t>
  </si>
  <si>
    <t>LMR16JAGU53D07-30KF</t>
  </si>
  <si>
    <t>LUXWAY LIGHTING</t>
  </si>
  <si>
    <t>GU10L5CI</t>
  </si>
  <si>
    <t>LED15BR40/DIM/SE/830/G2</t>
  </si>
  <si>
    <t>79641</t>
  </si>
  <si>
    <t>MR0527KSM-53</t>
  </si>
  <si>
    <t>1003877</t>
  </si>
  <si>
    <t>1003878</t>
  </si>
  <si>
    <t>1003856</t>
  </si>
  <si>
    <t>98557</t>
  </si>
  <si>
    <t>98559</t>
  </si>
  <si>
    <t>98560</t>
  </si>
  <si>
    <t>98562</t>
  </si>
  <si>
    <t>98574</t>
  </si>
  <si>
    <t>98575</t>
  </si>
  <si>
    <t>98632</t>
  </si>
  <si>
    <t>98633</t>
  </si>
  <si>
    <t>98642</t>
  </si>
  <si>
    <t>98826</t>
  </si>
  <si>
    <t>98827</t>
  </si>
  <si>
    <t>98828</t>
  </si>
  <si>
    <t>98829</t>
  </si>
  <si>
    <t>98830</t>
  </si>
  <si>
    <t>98957</t>
  </si>
  <si>
    <t>98958</t>
  </si>
  <si>
    <t>R30-L650-C30-R</t>
  </si>
  <si>
    <t>98983</t>
  </si>
  <si>
    <t>0.5</t>
  </si>
  <si>
    <t>33013</t>
  </si>
  <si>
    <t>33014</t>
  </si>
  <si>
    <t>03064</t>
  </si>
  <si>
    <t>33010</t>
  </si>
  <si>
    <t>LBR30/10/830/D-46</t>
  </si>
  <si>
    <t>LBR40/12/850/D-46</t>
  </si>
  <si>
    <t>03491</t>
  </si>
  <si>
    <t>LR20/7/850/D-46</t>
  </si>
  <si>
    <t>LP20/7/930/NFL/D-33</t>
  </si>
  <si>
    <t>LP20/7/950/NFL/D-33</t>
  </si>
  <si>
    <t>300123</t>
  </si>
  <si>
    <t>300124</t>
  </si>
  <si>
    <t>400174</t>
  </si>
  <si>
    <t>LED14P38D41KSP</t>
  </si>
  <si>
    <t>9290011116</t>
  </si>
  <si>
    <t>89013</t>
  </si>
  <si>
    <t>9290002551</t>
  </si>
  <si>
    <t>89012</t>
  </si>
  <si>
    <t>LED7P1630KFL</t>
  </si>
  <si>
    <t>9290002577</t>
  </si>
  <si>
    <t>9290002578</t>
  </si>
  <si>
    <t>180412</t>
  </si>
  <si>
    <t>180416</t>
  </si>
  <si>
    <t>BR20 50WE CW</t>
  </si>
  <si>
    <t>78415</t>
  </si>
  <si>
    <t>78388</t>
  </si>
  <si>
    <t>78389</t>
  </si>
  <si>
    <t>9290011119</t>
  </si>
  <si>
    <t>TPPR38DJB-18WCC-A(30)</t>
  </si>
  <si>
    <t>TPPR38DJB-18WCC-A(40)</t>
  </si>
  <si>
    <t>L17P38D30KFL</t>
  </si>
  <si>
    <t>78783</t>
  </si>
  <si>
    <t>78694</t>
  </si>
  <si>
    <t>78487</t>
  </si>
  <si>
    <t>WELLKINGLED</t>
  </si>
  <si>
    <t>WK-SL-D17</t>
  </si>
  <si>
    <t>LED10BR30D30K6PK</t>
  </si>
  <si>
    <t>78864</t>
  </si>
  <si>
    <t>90484</t>
  </si>
  <si>
    <t>90488</t>
  </si>
  <si>
    <t>78457</t>
  </si>
  <si>
    <t>62783</t>
  </si>
  <si>
    <t>1800905</t>
  </si>
  <si>
    <t>11236</t>
  </si>
  <si>
    <t>11238</t>
  </si>
  <si>
    <t>15074</t>
  </si>
  <si>
    <t>65654</t>
  </si>
  <si>
    <t>14758</t>
  </si>
  <si>
    <t>15068</t>
  </si>
  <si>
    <t>35689</t>
  </si>
  <si>
    <t>15082</t>
  </si>
  <si>
    <t>65655</t>
  </si>
  <si>
    <t>14972</t>
  </si>
  <si>
    <t>15069</t>
  </si>
  <si>
    <t>672919</t>
  </si>
  <si>
    <t>98553</t>
  </si>
  <si>
    <t>104003</t>
  </si>
  <si>
    <t>Tier 3</t>
  </si>
  <si>
    <t>OP-A19DG30-10W-30</t>
  </si>
  <si>
    <t>OP-A19DG30-11W-30</t>
  </si>
  <si>
    <t>PLZC4513</t>
  </si>
  <si>
    <t>PLZC4523</t>
  </si>
  <si>
    <t>PLZC4525</t>
  </si>
  <si>
    <t>CU5032T2</t>
  </si>
  <si>
    <t>94901</t>
  </si>
  <si>
    <t>94198</t>
  </si>
  <si>
    <t>94902</t>
  </si>
  <si>
    <t>94903</t>
  </si>
  <si>
    <t>94904</t>
  </si>
  <si>
    <t>94905</t>
  </si>
  <si>
    <t>14350</t>
  </si>
  <si>
    <t>LP31030DWCEC</t>
  </si>
  <si>
    <t>LP31030DWSNCEC</t>
  </si>
  <si>
    <t>570</t>
  </si>
  <si>
    <t>572</t>
  </si>
  <si>
    <t>573</t>
  </si>
  <si>
    <t>84475</t>
  </si>
  <si>
    <t>84476</t>
  </si>
  <si>
    <t>84477</t>
  </si>
  <si>
    <t>84461</t>
  </si>
  <si>
    <t>84463</t>
  </si>
  <si>
    <t>84465</t>
  </si>
  <si>
    <t>80856</t>
  </si>
  <si>
    <t>691905</t>
  </si>
  <si>
    <t>691906</t>
  </si>
  <si>
    <t>682080</t>
  </si>
  <si>
    <t>682081</t>
  </si>
  <si>
    <t>682082</t>
  </si>
  <si>
    <t>682083</t>
  </si>
  <si>
    <t>682100</t>
  </si>
  <si>
    <t>682762</t>
  </si>
  <si>
    <t>682763</t>
  </si>
  <si>
    <t>L7531-1</t>
  </si>
  <si>
    <t>LP30JXE26D10-27KFH</t>
  </si>
  <si>
    <t>LP30JXE26D10-30KFH</t>
  </si>
  <si>
    <t>LP38JXE26D17-27KFH</t>
  </si>
  <si>
    <t>LP38JXE26D17-30KFH</t>
  </si>
  <si>
    <t>P208E2627KCFLBWY</t>
  </si>
  <si>
    <t>98838</t>
  </si>
  <si>
    <t>98839</t>
  </si>
  <si>
    <t>98840</t>
  </si>
  <si>
    <t>98841</t>
  </si>
  <si>
    <t>98842</t>
  </si>
  <si>
    <t>98843</t>
  </si>
  <si>
    <t>98850</t>
  </si>
  <si>
    <t>98851</t>
  </si>
  <si>
    <t>98852</t>
  </si>
  <si>
    <t>98853</t>
  </si>
  <si>
    <t>98855</t>
  </si>
  <si>
    <t>98860</t>
  </si>
  <si>
    <t>LP30/10/930/FL/D-33</t>
  </si>
  <si>
    <t>LP30/10/950/FL/D-33</t>
  </si>
  <si>
    <t>LP30L/10/930/FL/D-33</t>
  </si>
  <si>
    <t>LP30L/10/950/FL/D-33</t>
  </si>
  <si>
    <t>LP38/17/930/FL/D-33</t>
  </si>
  <si>
    <t>LP38/17/950/FL/D-33</t>
  </si>
  <si>
    <t>RLP3817W30KD95</t>
  </si>
  <si>
    <t>ORIGINAL</t>
  </si>
  <si>
    <t>PAR</t>
  </si>
  <si>
    <t>*For decorative bulbs above 15W, we uesd a lifetime hours required by the E* Spec, 15000</t>
  </si>
  <si>
    <t>Exterior DI Res</t>
  </si>
  <si>
    <t>Residential DI Interior</t>
  </si>
  <si>
    <t>Res DI Exterior</t>
  </si>
  <si>
    <t>Life (Residential years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</si>
</sst>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"/>
    <numFmt numFmtId="166" formatCode="_(* #,##0_);_(* \(#,##0\);_(* &quot;-&quot;??_);_(@_)"/>
    <numFmt numFmtId="167" formatCode="_(* #,##0.0_);_(* \(#,##0.0\);_(* &quot;-&quot;??_);_(@_)"/>
    <numFmt numFmtId="168" formatCode="#,##0\ &quot;Esc.&quot;;[Red]\-#,##0\ &quot;Esc.&quot;"/>
    <numFmt numFmtId="169" formatCode="#,##0.00%;[Red]\(#,##0.00%\)"/>
    <numFmt numFmtId="170" formatCode="General_)"/>
    <numFmt numFmtId="171" formatCode="0.000"/>
    <numFmt numFmtId="172" formatCode="0.0%;\(0.0%\)"/>
    <numFmt numFmtId="173" formatCode="0.000&quot;%&quot;"/>
    <numFmt numFmtId="174" formatCode="0.0&quot;%&quot;"/>
    <numFmt numFmtId="175" formatCode="&quot;SFr.&quot;#,##0.00;[Red]&quot;SFr.&quot;\-#,##0.00"/>
    <numFmt numFmtId="176" formatCode="_(&quot;$&quot;* #,##0.0_);_(&quot;$&quot;* \(#,##0.0\);_(&quot;$&quot;* &quot;-&quot;??_);_(@_)"/>
    <numFmt numFmtId="177" formatCode="#,##0.0"/>
    <numFmt numFmtId="178" formatCode="00000"/>
    <numFmt numFmtId="179" formatCode="d\.m\.yy"/>
    <numFmt numFmtId="180" formatCode="[$-409]mmmmm\-yy;@"/>
    <numFmt numFmtId="181" formatCode="0.0%"/>
    <numFmt numFmtId="182" formatCode="#,##0.0;[Red]\(#,##0.0\)"/>
    <numFmt numFmtId="183" formatCode="[$$-409]#,##0.00;[Red]&quot;-&quot;[$$-409]#,##0.00"/>
    <numFmt numFmtId="184" formatCode="&quot;$&quot;#,##0_);\(&quot;$&quot;#,##0.0\)"/>
    <numFmt numFmtId="185" formatCode="&quot;$&quot;#.##"/>
    <numFmt numFmtId="186" formatCode="0.0000"/>
    <numFmt numFmtId="187" formatCode="[$-409]mmmm\ d\,\ yyyy;@"/>
    <numFmt numFmtId="188" formatCode="dd\-mmm\-yy"/>
    <numFmt numFmtId="189" formatCode="_-[$€-2]* #,##0.00_-;\-[$€-2]* #,##0.00_-;_-[$€-2]* &quot;-&quot;??_-"/>
  </numFmts>
  <fonts count="7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8.5"/>
      <color rgb="FF000000"/>
      <name val="Palatino Linotype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sz val="16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0"/>
      <name val="MS Sans Serif"/>
      <family val="2"/>
    </font>
    <font>
      <b/>
      <i/>
      <u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FF0000"/>
      <name val="Cambria"/>
      <family val="1"/>
      <scheme val="maj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0"/>
      <name val="Helv"/>
      <family val="2"/>
    </font>
    <font>
      <b/>
      <sz val="10"/>
      <name val="Helv"/>
    </font>
    <font>
      <b/>
      <sz val="8.5"/>
      <color rgb="FFFFFFFF"/>
      <name val="Palatino Linotype"/>
      <family val="1"/>
    </font>
    <font>
      <b/>
      <sz val="8.5"/>
      <color rgb="FFFFFF00"/>
      <name val="Palatino Linotype"/>
      <family val="1"/>
    </font>
    <font>
      <b/>
      <sz val="8.5"/>
      <color theme="1"/>
      <name val="Palatino Linotype"/>
      <family val="1"/>
    </font>
    <font>
      <sz val="8.5"/>
      <color theme="1"/>
      <name val="Palatino Linotype"/>
      <family val="1"/>
    </font>
    <font>
      <b/>
      <sz val="8.5"/>
      <color theme="0"/>
      <name val="Palatino Linotype"/>
      <family val="1"/>
    </font>
    <font>
      <b/>
      <sz val="8.5"/>
      <color theme="0"/>
      <name val="Calibri"/>
      <family val="2"/>
    </font>
    <font>
      <b/>
      <sz val="14"/>
      <color indexed="9"/>
      <name val="Arial"/>
      <family val="2"/>
    </font>
    <font>
      <sz val="14"/>
      <color indexed="9"/>
      <name val="Arial"/>
      <family val="2"/>
    </font>
    <font>
      <sz val="10"/>
      <color indexed="10"/>
      <name val="Arial"/>
      <family val="2"/>
    </font>
    <font>
      <sz val="12"/>
      <name val="Helv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sz val="14"/>
      <name val="Gotham Bold"/>
      <family val="3"/>
    </font>
    <font>
      <sz val="10"/>
      <name val="Arial"/>
    </font>
    <font>
      <sz val="11"/>
      <name val="Gotham Medium"/>
      <family val="3"/>
    </font>
    <font>
      <u/>
      <sz val="10"/>
      <color rgb="FF007DC3"/>
      <name val="Gotham Book"/>
      <family val="3"/>
    </font>
    <font>
      <u/>
      <sz val="10"/>
      <color rgb="FF0070C0"/>
      <name val="Gotham Book"/>
      <family val="3"/>
    </font>
    <font>
      <sz val="12"/>
      <name val="Gotham Medium"/>
      <family val="3"/>
    </font>
    <font>
      <sz val="12"/>
      <name val="Calibri"/>
      <family val="2"/>
    </font>
    <font>
      <sz val="10"/>
      <color indexed="8"/>
      <name val="Arial"/>
    </font>
    <font>
      <sz val="10"/>
      <color indexed="8"/>
      <name val="Gotham Book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</fonts>
  <fills count="52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A2978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8AB0DD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A29784"/>
      </right>
      <top/>
      <bottom style="medium">
        <color rgb="FFA2978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 style="medium">
        <color rgb="FFA29784"/>
      </left>
      <right style="medium">
        <color rgb="FFA29784"/>
      </right>
      <top style="medium">
        <color rgb="FFFFFFFF"/>
      </top>
      <bottom/>
      <diagonal/>
    </border>
    <border>
      <left style="medium">
        <color rgb="FFA29784"/>
      </left>
      <right style="medium">
        <color rgb="FFA29784"/>
      </right>
      <top/>
      <bottom/>
      <diagonal/>
    </border>
    <border>
      <left style="medium">
        <color rgb="FFA29784"/>
      </left>
      <right/>
      <top style="medium">
        <color rgb="FFFFFFFF"/>
      </top>
      <bottom style="medium">
        <color rgb="FFA2978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A29784"/>
      </left>
      <right/>
      <top/>
      <bottom style="medium">
        <color rgb="FFA29784"/>
      </bottom>
      <diagonal/>
    </border>
    <border>
      <left style="medium">
        <color rgb="FFA29784"/>
      </left>
      <right style="medium">
        <color rgb="FFA29784"/>
      </right>
      <top/>
      <bottom style="medium">
        <color rgb="FFA29784"/>
      </bottom>
      <diagonal/>
    </border>
    <border>
      <left style="medium">
        <color rgb="FFA29784"/>
      </left>
      <right/>
      <top style="medium">
        <color rgb="FFA29784"/>
      </top>
      <bottom style="medium">
        <color rgb="FFA29784"/>
      </bottom>
      <diagonal/>
    </border>
    <border>
      <left style="medium">
        <color rgb="FFA29784"/>
      </left>
      <right/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A29784"/>
      </left>
      <right style="medium">
        <color rgb="FFA29784"/>
      </right>
      <top style="medium">
        <color rgb="FFA29784"/>
      </top>
      <bottom/>
      <diagonal/>
    </border>
    <border>
      <left/>
      <right style="medium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A29784"/>
      </left>
      <right/>
      <top style="medium">
        <color rgb="FFA2978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454">
    <xf numFmtId="0" fontId="0" fillId="0" borderId="0"/>
    <xf numFmtId="0" fontId="4" fillId="4" borderId="0"/>
    <xf numFmtId="44" fontId="4" fillId="4" borderId="0" applyFont="0" applyFill="0" applyBorder="0" applyAlignment="0" applyProtection="0"/>
    <xf numFmtId="43" fontId="4" fillId="4" borderId="0" applyFont="0" applyFill="0" applyBorder="0" applyAlignment="0" applyProtection="0"/>
    <xf numFmtId="0" fontId="11" fillId="4" borderId="0"/>
    <xf numFmtId="0" fontId="11" fillId="4" borderId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1" fillId="4" borderId="0" applyFill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4" fillId="8" borderId="0" applyNumberFormat="0" applyBorder="0" applyAlignment="0" applyProtection="0"/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168" fontId="11" fillId="4" borderId="0" applyFont="0" applyFill="0" applyBorder="0" applyAlignment="0" applyProtection="0">
      <alignment horizontal="right"/>
    </xf>
    <xf numFmtId="0" fontId="15" fillId="4" borderId="9"/>
    <xf numFmtId="0" fontId="15" fillId="4" borderId="9"/>
    <xf numFmtId="0" fontId="15" fillId="4" borderId="9"/>
    <xf numFmtId="0" fontId="15" fillId="4" borderId="9"/>
    <xf numFmtId="0" fontId="15" fillId="4" borderId="9"/>
    <xf numFmtId="0" fontId="15" fillId="4" borderId="9"/>
    <xf numFmtId="0" fontId="15" fillId="4" borderId="9"/>
    <xf numFmtId="0" fontId="15" fillId="4" borderId="9"/>
    <xf numFmtId="0" fontId="15" fillId="4" borderId="9"/>
    <xf numFmtId="0" fontId="15" fillId="4" borderId="9"/>
    <xf numFmtId="0" fontId="15" fillId="4" borderId="9"/>
    <xf numFmtId="0" fontId="15" fillId="4" borderId="10"/>
    <xf numFmtId="0" fontId="15" fillId="4" borderId="10"/>
    <xf numFmtId="0" fontId="15" fillId="4" borderId="10"/>
    <xf numFmtId="0" fontId="15" fillId="4" borderId="10"/>
    <xf numFmtId="0" fontId="15" fillId="4" borderId="10"/>
    <xf numFmtId="0" fontId="15" fillId="4" borderId="10"/>
    <xf numFmtId="0" fontId="15" fillId="4" borderId="10"/>
    <xf numFmtId="0" fontId="15" fillId="4" borderId="10"/>
    <xf numFmtId="0" fontId="15" fillId="4" borderId="10"/>
    <xf numFmtId="0" fontId="15" fillId="4" borderId="10"/>
    <xf numFmtId="0" fontId="15" fillId="4" borderId="10"/>
    <xf numFmtId="0" fontId="15" fillId="4" borderId="11"/>
    <xf numFmtId="0" fontId="15" fillId="4" borderId="11"/>
    <xf numFmtId="0" fontId="15" fillId="4" borderId="11"/>
    <xf numFmtId="0" fontId="15" fillId="4" borderId="11"/>
    <xf numFmtId="0" fontId="15" fillId="4" borderId="11"/>
    <xf numFmtId="0" fontId="15" fillId="4" borderId="11"/>
    <xf numFmtId="0" fontId="15" fillId="4" borderId="11"/>
    <xf numFmtId="0" fontId="15" fillId="4" borderId="11"/>
    <xf numFmtId="0" fontId="15" fillId="4" borderId="11"/>
    <xf numFmtId="0" fontId="15" fillId="4" borderId="11"/>
    <xf numFmtId="0" fontId="15" fillId="4" borderId="11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70" fontId="17" fillId="4" borderId="0" applyFill="0" applyBorder="0" applyAlignment="0"/>
    <xf numFmtId="171" fontId="17" fillId="4" borderId="0" applyFill="0" applyBorder="0" applyAlignment="0"/>
    <xf numFmtId="172" fontId="16" fillId="4" borderId="0" applyFill="0" applyBorder="0" applyAlignment="0"/>
    <xf numFmtId="172" fontId="16" fillId="4" borderId="0" applyFill="0" applyBorder="0" applyAlignment="0"/>
    <xf numFmtId="172" fontId="16" fillId="4" borderId="0" applyFill="0" applyBorder="0" applyAlignment="0"/>
    <xf numFmtId="172" fontId="16" fillId="4" borderId="0" applyFill="0" applyBorder="0" applyAlignment="0"/>
    <xf numFmtId="172" fontId="16" fillId="4" borderId="0" applyFill="0" applyBorder="0" applyAlignment="0"/>
    <xf numFmtId="172" fontId="16" fillId="4" borderId="0" applyFill="0" applyBorder="0" applyAlignment="0"/>
    <xf numFmtId="172" fontId="16" fillId="4" borderId="0" applyFill="0" applyBorder="0" applyAlignment="0"/>
    <xf numFmtId="172" fontId="16" fillId="4" borderId="0" applyFill="0" applyBorder="0" applyAlignment="0"/>
    <xf numFmtId="172" fontId="16" fillId="4" borderId="0" applyFill="0" applyBorder="0" applyAlignment="0"/>
    <xf numFmtId="172" fontId="16" fillId="4" borderId="0" applyFill="0" applyBorder="0" applyAlignment="0"/>
    <xf numFmtId="172" fontId="16" fillId="4" borderId="0" applyFill="0" applyBorder="0" applyAlignment="0"/>
    <xf numFmtId="173" fontId="16" fillId="4" borderId="0" applyFill="0" applyBorder="0" applyAlignment="0"/>
    <xf numFmtId="173" fontId="16" fillId="4" borderId="0" applyFill="0" applyBorder="0" applyAlignment="0"/>
    <xf numFmtId="173" fontId="16" fillId="4" borderId="0" applyFill="0" applyBorder="0" applyAlignment="0"/>
    <xf numFmtId="173" fontId="16" fillId="4" borderId="0" applyFill="0" applyBorder="0" applyAlignment="0"/>
    <xf numFmtId="173" fontId="16" fillId="4" borderId="0" applyFill="0" applyBorder="0" applyAlignment="0"/>
    <xf numFmtId="173" fontId="16" fillId="4" borderId="0" applyFill="0" applyBorder="0" applyAlignment="0"/>
    <xf numFmtId="173" fontId="16" fillId="4" borderId="0" applyFill="0" applyBorder="0" applyAlignment="0"/>
    <xf numFmtId="173" fontId="16" fillId="4" borderId="0" applyFill="0" applyBorder="0" applyAlignment="0"/>
    <xf numFmtId="173" fontId="16" fillId="4" borderId="0" applyFill="0" applyBorder="0" applyAlignment="0"/>
    <xf numFmtId="173" fontId="16" fillId="4" borderId="0" applyFill="0" applyBorder="0" applyAlignment="0"/>
    <xf numFmtId="173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0" fontId="17" fillId="4" borderId="0" applyFill="0" applyBorder="0" applyAlignment="0"/>
    <xf numFmtId="0" fontId="18" fillId="11" borderId="12" applyNumberFormat="0" applyAlignment="0" applyProtection="0"/>
    <xf numFmtId="169" fontId="16" fillId="4" borderId="0" applyFont="0" applyFill="0" applyBorder="0" applyAlignment="0" applyProtection="0"/>
    <xf numFmtId="169" fontId="16" fillId="4" borderId="0" applyFont="0" applyFill="0" applyBorder="0" applyAlignment="0" applyProtection="0"/>
    <xf numFmtId="169" fontId="16" fillId="4" borderId="0" applyFont="0" applyFill="0" applyBorder="0" applyAlignment="0" applyProtection="0"/>
    <xf numFmtId="169" fontId="16" fillId="4" borderId="0" applyFont="0" applyFill="0" applyBorder="0" applyAlignment="0" applyProtection="0"/>
    <xf numFmtId="169" fontId="16" fillId="4" borderId="0" applyFont="0" applyFill="0" applyBorder="0" applyAlignment="0" applyProtection="0"/>
    <xf numFmtId="169" fontId="16" fillId="4" borderId="0" applyFont="0" applyFill="0" applyBorder="0" applyAlignment="0" applyProtection="0"/>
    <xf numFmtId="169" fontId="16" fillId="4" borderId="0" applyFont="0" applyFill="0" applyBorder="0" applyAlignment="0" applyProtection="0"/>
    <xf numFmtId="169" fontId="16" fillId="4" borderId="0" applyFont="0" applyFill="0" applyBorder="0" applyAlignment="0" applyProtection="0"/>
    <xf numFmtId="169" fontId="16" fillId="4" borderId="0" applyFont="0" applyFill="0" applyBorder="0" applyAlignment="0" applyProtection="0"/>
    <xf numFmtId="169" fontId="16" fillId="4" borderId="0" applyFont="0" applyFill="0" applyBorder="0" applyAlignment="0" applyProtection="0"/>
    <xf numFmtId="169" fontId="16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4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4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4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4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4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4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4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12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43" fontId="11" fillId="4" borderId="0" applyFont="0" applyFill="0" applyBorder="0" applyAlignment="0" applyProtection="0"/>
    <xf numFmtId="170" fontId="17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4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4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4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4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4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4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4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2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14" fontId="19" fillId="4" borderId="0" applyFill="0" applyBorder="0" applyAlignment="0"/>
    <xf numFmtId="175" fontId="16" fillId="4" borderId="13">
      <alignment vertical="center"/>
    </xf>
    <xf numFmtId="175" fontId="16" fillId="4" borderId="13">
      <alignment vertical="center"/>
    </xf>
    <xf numFmtId="175" fontId="16" fillId="4" borderId="13">
      <alignment vertical="center"/>
    </xf>
    <xf numFmtId="175" fontId="16" fillId="4" borderId="13">
      <alignment vertical="center"/>
    </xf>
    <xf numFmtId="175" fontId="16" fillId="4" borderId="13">
      <alignment vertical="center"/>
    </xf>
    <xf numFmtId="175" fontId="16" fillId="4" borderId="13">
      <alignment vertical="center"/>
    </xf>
    <xf numFmtId="175" fontId="16" fillId="4" borderId="13">
      <alignment vertical="center"/>
    </xf>
    <xf numFmtId="175" fontId="16" fillId="4" borderId="13">
      <alignment vertical="center"/>
    </xf>
    <xf numFmtId="175" fontId="16" fillId="4" borderId="13">
      <alignment vertical="center"/>
    </xf>
    <xf numFmtId="175" fontId="16" fillId="4" borderId="13">
      <alignment vertical="center"/>
    </xf>
    <xf numFmtId="175" fontId="16" fillId="4" borderId="13">
      <alignment vertical="center"/>
    </xf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70" fontId="17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0" fontId="17" fillId="4" borderId="0" applyFill="0" applyBorder="0" applyAlignment="0"/>
    <xf numFmtId="0" fontId="20" fillId="9" borderId="0" applyNumberFormat="0" applyBorder="0" applyAlignment="0" applyProtection="0"/>
    <xf numFmtId="38" fontId="16" fillId="24" borderId="0" applyNumberFormat="0" applyBorder="0" applyAlignment="0" applyProtection="0"/>
    <xf numFmtId="176" fontId="21" fillId="4" borderId="0" applyNumberFormat="0" applyFill="0" applyBorder="0" applyProtection="0">
      <alignment horizontal="right"/>
    </xf>
    <xf numFmtId="0" fontId="22" fillId="4" borderId="14" applyNumberFormat="0" applyAlignment="0" applyProtection="0">
      <alignment horizontal="left" vertical="center"/>
    </xf>
    <xf numFmtId="0" fontId="22" fillId="4" borderId="15">
      <alignment horizontal="left" vertical="center"/>
    </xf>
    <xf numFmtId="0" fontId="23" fillId="4" borderId="0">
      <alignment horizontal="center"/>
    </xf>
    <xf numFmtId="0" fontId="24" fillId="4" borderId="16" applyNumberFormat="0" applyFill="0" applyAlignment="0" applyProtection="0"/>
    <xf numFmtId="0" fontId="25" fillId="4" borderId="17" applyNumberFormat="0" applyFill="0" applyAlignment="0" applyProtection="0"/>
    <xf numFmtId="0" fontId="26" fillId="4" borderId="18" applyNumberFormat="0" applyFill="0" applyAlignment="0" applyProtection="0"/>
    <xf numFmtId="0" fontId="26" fillId="4" borderId="0" applyNumberFormat="0" applyFill="0" applyBorder="0" applyAlignment="0" applyProtection="0"/>
    <xf numFmtId="0" fontId="23" fillId="4" borderId="0">
      <alignment horizontal="center" textRotation="90"/>
    </xf>
    <xf numFmtId="0" fontId="27" fillId="4" borderId="0" applyNumberFormat="0" applyFill="0" applyBorder="0" applyAlignment="0" applyProtection="0">
      <alignment vertical="top"/>
      <protection locked="0"/>
    </xf>
    <xf numFmtId="0" fontId="28" fillId="4" borderId="0" applyNumberFormat="0" applyFill="0" applyBorder="0" applyAlignment="0" applyProtection="0">
      <alignment vertical="top"/>
      <protection locked="0"/>
    </xf>
    <xf numFmtId="0" fontId="29" fillId="4" borderId="0" applyNumberFormat="0" applyFill="0" applyBorder="0" applyAlignment="0" applyProtection="0">
      <alignment vertical="top"/>
      <protection locked="0"/>
    </xf>
    <xf numFmtId="10" fontId="16" fillId="25" borderId="1" applyNumberFormat="0" applyBorder="0" applyAlignment="0" applyProtection="0"/>
    <xf numFmtId="0" fontId="30" fillId="11" borderId="12" applyNumberFormat="0" applyAlignment="0" applyProtection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70" fontId="17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0" fontId="17" fillId="4" borderId="0" applyFill="0" applyBorder="0" applyAlignment="0"/>
    <xf numFmtId="0" fontId="31" fillId="4" borderId="19" applyNumberFormat="0" applyFill="0" applyAlignment="0" applyProtection="0"/>
    <xf numFmtId="177" fontId="32" fillId="4" borderId="0" applyFont="0" applyFill="0" applyBorder="0" applyAlignment="0" applyProtection="0"/>
    <xf numFmtId="178" fontId="32" fillId="4" borderId="0" applyFont="0" applyFill="0" applyBorder="0" applyAlignment="0" applyProtection="0"/>
    <xf numFmtId="42" fontId="11" fillId="4" borderId="0" applyFont="0" applyFill="0" applyBorder="0" applyAlignment="0" applyProtection="0"/>
    <xf numFmtId="44" fontId="11" fillId="4" borderId="0" applyFont="0" applyFill="0" applyBorder="0" applyAlignment="0" applyProtection="0"/>
    <xf numFmtId="0" fontId="33" fillId="26" borderId="0" applyNumberFormat="0" applyBorder="0" applyAlignment="0" applyProtection="0"/>
    <xf numFmtId="179" fontId="16" fillId="4" borderId="0"/>
    <xf numFmtId="179" fontId="16" fillId="4" borderId="0"/>
    <xf numFmtId="179" fontId="16" fillId="4" borderId="0"/>
    <xf numFmtId="179" fontId="16" fillId="4" borderId="0"/>
    <xf numFmtId="179" fontId="16" fillId="4" borderId="0"/>
    <xf numFmtId="179" fontId="16" fillId="4" borderId="0"/>
    <xf numFmtId="179" fontId="16" fillId="4" borderId="0"/>
    <xf numFmtId="179" fontId="16" fillId="4" borderId="0"/>
    <xf numFmtId="179" fontId="16" fillId="4" borderId="0"/>
    <xf numFmtId="179" fontId="16" fillId="4" borderId="0"/>
    <xf numFmtId="179" fontId="16" fillId="4" borderId="0"/>
    <xf numFmtId="0" fontId="4" fillId="4" borderId="0"/>
    <xf numFmtId="0" fontId="11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4" fillId="4" borderId="0"/>
    <xf numFmtId="0" fontId="4" fillId="4" borderId="0"/>
    <xf numFmtId="180" fontId="11" fillId="4" borderId="0"/>
    <xf numFmtId="0" fontId="11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4" fillId="4" borderId="0"/>
    <xf numFmtId="0" fontId="34" fillId="4" borderId="0"/>
    <xf numFmtId="180" fontId="11" fillId="4" borderId="0"/>
    <xf numFmtId="0" fontId="11" fillId="4" borderId="0"/>
    <xf numFmtId="180" fontId="11" fillId="4" borderId="0"/>
    <xf numFmtId="0" fontId="11" fillId="4" borderId="0"/>
    <xf numFmtId="180" fontId="11" fillId="4" borderId="0"/>
    <xf numFmtId="0" fontId="11" fillId="4" borderId="0"/>
    <xf numFmtId="0" fontId="11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180" fontId="11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1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180" fontId="11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4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180" fontId="11" fillId="4" borderId="0"/>
    <xf numFmtId="18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2" fillId="27" borderId="20" applyNumberFormat="0" applyFont="0" applyAlignment="0" applyProtection="0"/>
    <xf numFmtId="0" fontId="35" fillId="11" borderId="21" applyNumberFormat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81" fontId="11" fillId="4" borderId="0" applyFont="0" applyFill="0" applyBorder="0" applyAlignment="0" applyProtection="0"/>
    <xf numFmtId="173" fontId="16" fillId="4" borderId="0" applyFont="0" applyFill="0" applyBorder="0" applyAlignment="0" applyProtection="0"/>
    <xf numFmtId="173" fontId="16" fillId="4" borderId="0" applyFont="0" applyFill="0" applyBorder="0" applyAlignment="0" applyProtection="0"/>
    <xf numFmtId="173" fontId="16" fillId="4" borderId="0" applyFont="0" applyFill="0" applyBorder="0" applyAlignment="0" applyProtection="0"/>
    <xf numFmtId="173" fontId="16" fillId="4" borderId="0" applyFont="0" applyFill="0" applyBorder="0" applyAlignment="0" applyProtection="0"/>
    <xf numFmtId="173" fontId="16" fillId="4" borderId="0" applyFont="0" applyFill="0" applyBorder="0" applyAlignment="0" applyProtection="0"/>
    <xf numFmtId="173" fontId="16" fillId="4" borderId="0" applyFont="0" applyFill="0" applyBorder="0" applyAlignment="0" applyProtection="0"/>
    <xf numFmtId="173" fontId="16" fillId="4" borderId="0" applyFont="0" applyFill="0" applyBorder="0" applyAlignment="0" applyProtection="0"/>
    <xf numFmtId="173" fontId="16" fillId="4" borderId="0" applyFont="0" applyFill="0" applyBorder="0" applyAlignment="0" applyProtection="0"/>
    <xf numFmtId="173" fontId="16" fillId="4" borderId="0" applyFont="0" applyFill="0" applyBorder="0" applyAlignment="0" applyProtection="0"/>
    <xf numFmtId="173" fontId="16" fillId="4" borderId="0" applyFont="0" applyFill="0" applyBorder="0" applyAlignment="0" applyProtection="0"/>
    <xf numFmtId="173" fontId="16" fillId="4" borderId="0" applyFont="0" applyFill="0" applyBorder="0" applyAlignment="0" applyProtection="0"/>
    <xf numFmtId="182" fontId="16" fillId="4" borderId="0" applyFont="0" applyFill="0" applyBorder="0" applyAlignment="0" applyProtection="0"/>
    <xf numFmtId="182" fontId="16" fillId="4" borderId="0" applyFont="0" applyFill="0" applyBorder="0" applyAlignment="0" applyProtection="0"/>
    <xf numFmtId="182" fontId="16" fillId="4" borderId="0" applyFont="0" applyFill="0" applyBorder="0" applyAlignment="0" applyProtection="0"/>
    <xf numFmtId="182" fontId="16" fillId="4" borderId="0" applyFont="0" applyFill="0" applyBorder="0" applyAlignment="0" applyProtection="0"/>
    <xf numFmtId="182" fontId="16" fillId="4" borderId="0" applyFont="0" applyFill="0" applyBorder="0" applyAlignment="0" applyProtection="0"/>
    <xf numFmtId="182" fontId="16" fillId="4" borderId="0" applyFont="0" applyFill="0" applyBorder="0" applyAlignment="0" applyProtection="0"/>
    <xf numFmtId="182" fontId="16" fillId="4" borderId="0" applyFont="0" applyFill="0" applyBorder="0" applyAlignment="0" applyProtection="0"/>
    <xf numFmtId="182" fontId="16" fillId="4" borderId="0" applyFont="0" applyFill="0" applyBorder="0" applyAlignment="0" applyProtection="0"/>
    <xf numFmtId="182" fontId="16" fillId="4" borderId="0" applyFont="0" applyFill="0" applyBorder="0" applyAlignment="0" applyProtection="0"/>
    <xf numFmtId="182" fontId="16" fillId="4" borderId="0" applyFont="0" applyFill="0" applyBorder="0" applyAlignment="0" applyProtection="0"/>
    <xf numFmtId="182" fontId="16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10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2" fillId="4" borderId="0" applyFont="0" applyFill="0" applyBorder="0" applyAlignment="0" applyProtection="0"/>
    <xf numFmtId="9" fontId="12" fillId="4" borderId="0" applyFont="0" applyFill="0" applyBorder="0" applyAlignment="0" applyProtection="0"/>
    <xf numFmtId="9" fontId="12" fillId="4" borderId="0" applyFont="0" applyFill="0" applyBorder="0" applyAlignment="0" applyProtection="0"/>
    <xf numFmtId="9" fontId="12" fillId="4" borderId="0" applyFont="0" applyFill="0" applyBorder="0" applyAlignment="0" applyProtection="0"/>
    <xf numFmtId="9" fontId="12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2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70" fontId="17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69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4" fontId="16" fillId="4" borderId="0" applyFill="0" applyBorder="0" applyAlignment="0"/>
    <xf numFmtId="170" fontId="17" fillId="4" borderId="0" applyFill="0" applyBorder="0" applyAlignment="0"/>
    <xf numFmtId="0" fontId="32" fillId="4" borderId="0" applyNumberFormat="0" applyFont="0" applyFill="0" applyBorder="0" applyAlignment="0" applyProtection="0">
      <alignment horizontal="left"/>
    </xf>
    <xf numFmtId="15" fontId="32" fillId="4" borderId="0" applyFont="0" applyFill="0" applyBorder="0" applyAlignment="0" applyProtection="0"/>
    <xf numFmtId="4" fontId="32" fillId="4" borderId="0" applyFont="0" applyFill="0" applyBorder="0" applyAlignment="0" applyProtection="0"/>
    <xf numFmtId="0" fontId="36" fillId="4" borderId="22">
      <alignment horizontal="center"/>
    </xf>
    <xf numFmtId="3" fontId="32" fillId="4" borderId="0" applyFont="0" applyFill="0" applyBorder="0" applyAlignment="0" applyProtection="0"/>
    <xf numFmtId="0" fontId="32" fillId="28" borderId="0" applyNumberFormat="0" applyFont="0" applyBorder="0" applyAlignment="0" applyProtection="0"/>
    <xf numFmtId="0" fontId="37" fillId="4" borderId="0"/>
    <xf numFmtId="183" fontId="37" fillId="4" borderId="0"/>
    <xf numFmtId="49" fontId="19" fillId="4" borderId="0" applyFill="0" applyBorder="0" applyAlignment="0"/>
    <xf numFmtId="184" fontId="16" fillId="4" borderId="0" applyFill="0" applyBorder="0" applyAlignment="0"/>
    <xf numFmtId="184" fontId="16" fillId="4" borderId="0" applyFill="0" applyBorder="0" applyAlignment="0"/>
    <xf numFmtId="184" fontId="16" fillId="4" borderId="0" applyFill="0" applyBorder="0" applyAlignment="0"/>
    <xf numFmtId="184" fontId="16" fillId="4" borderId="0" applyFill="0" applyBorder="0" applyAlignment="0"/>
    <xf numFmtId="184" fontId="16" fillId="4" borderId="0" applyFill="0" applyBorder="0" applyAlignment="0"/>
    <xf numFmtId="184" fontId="16" fillId="4" borderId="0" applyFill="0" applyBorder="0" applyAlignment="0"/>
    <xf numFmtId="184" fontId="16" fillId="4" borderId="0" applyFill="0" applyBorder="0" applyAlignment="0"/>
    <xf numFmtId="184" fontId="16" fillId="4" borderId="0" applyFill="0" applyBorder="0" applyAlignment="0"/>
    <xf numFmtId="184" fontId="16" fillId="4" borderId="0" applyFill="0" applyBorder="0" applyAlignment="0"/>
    <xf numFmtId="184" fontId="16" fillId="4" borderId="0" applyFill="0" applyBorder="0" applyAlignment="0"/>
    <xf numFmtId="184" fontId="16" fillId="4" borderId="0" applyFill="0" applyBorder="0" applyAlignment="0"/>
    <xf numFmtId="185" fontId="16" fillId="4" borderId="0" applyFill="0" applyBorder="0" applyAlignment="0"/>
    <xf numFmtId="185" fontId="16" fillId="4" borderId="0" applyFill="0" applyBorder="0" applyAlignment="0"/>
    <xf numFmtId="185" fontId="16" fillId="4" borderId="0" applyFill="0" applyBorder="0" applyAlignment="0"/>
    <xf numFmtId="185" fontId="16" fillId="4" borderId="0" applyFill="0" applyBorder="0" applyAlignment="0"/>
    <xf numFmtId="185" fontId="16" fillId="4" borderId="0" applyFill="0" applyBorder="0" applyAlignment="0"/>
    <xf numFmtId="185" fontId="16" fillId="4" borderId="0" applyFill="0" applyBorder="0" applyAlignment="0"/>
    <xf numFmtId="185" fontId="16" fillId="4" borderId="0" applyFill="0" applyBorder="0" applyAlignment="0"/>
    <xf numFmtId="185" fontId="16" fillId="4" borderId="0" applyFill="0" applyBorder="0" applyAlignment="0"/>
    <xf numFmtId="185" fontId="16" fillId="4" borderId="0" applyFill="0" applyBorder="0" applyAlignment="0"/>
    <xf numFmtId="185" fontId="16" fillId="4" borderId="0" applyFill="0" applyBorder="0" applyAlignment="0"/>
    <xf numFmtId="185" fontId="16" fillId="4" borderId="0" applyFill="0" applyBorder="0" applyAlignment="0"/>
    <xf numFmtId="0" fontId="38" fillId="4" borderId="0" applyNumberFormat="0" applyFill="0" applyBorder="0" applyAlignment="0" applyProtection="0"/>
    <xf numFmtId="0" fontId="39" fillId="4" borderId="23" applyNumberFormat="0" applyFill="0" applyAlignment="0" applyProtection="0"/>
    <xf numFmtId="44" fontId="4" fillId="0" borderId="0" applyFont="0" applyFill="0" applyBorder="0" applyAlignment="0" applyProtection="0"/>
    <xf numFmtId="0" fontId="47" fillId="4" borderId="0"/>
    <xf numFmtId="170" fontId="58" fillId="4" borderId="0"/>
    <xf numFmtId="0" fontId="61" fillId="4" borderId="0"/>
    <xf numFmtId="0" fontId="11" fillId="4" borderId="0"/>
    <xf numFmtId="0" fontId="64" fillId="4" borderId="0"/>
    <xf numFmtId="0" fontId="70" fillId="4" borderId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0" fillId="9" borderId="0" applyNumberFormat="0" applyBorder="0" applyAlignment="0" applyProtection="0"/>
    <xf numFmtId="0" fontId="18" fillId="11" borderId="12" applyNumberFormat="0" applyAlignment="0" applyProtection="0"/>
    <xf numFmtId="0" fontId="18" fillId="11" borderId="12" applyNumberFormat="0" applyAlignment="0" applyProtection="0"/>
    <xf numFmtId="0" fontId="72" fillId="50" borderId="99" applyNumberFormat="0" applyAlignment="0" applyProtection="0"/>
    <xf numFmtId="0" fontId="31" fillId="4" borderId="19" applyNumberFormat="0" applyFill="0" applyAlignment="0" applyProtection="0"/>
    <xf numFmtId="0" fontId="26" fillId="4" borderId="0" applyNumberFormat="0" applyFill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30" fillId="49" borderId="12" applyNumberFormat="0" applyAlignment="0" applyProtection="0"/>
    <xf numFmtId="0" fontId="30" fillId="49" borderId="12" applyNumberFormat="0" applyAlignment="0" applyProtection="0"/>
    <xf numFmtId="189" fontId="11" fillId="4" borderId="0" applyFont="0" applyFill="0" applyBorder="0" applyAlignment="0" applyProtection="0"/>
    <xf numFmtId="0" fontId="14" fillId="8" borderId="0" applyNumberFormat="0" applyBorder="0" applyAlignment="0" applyProtection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1" fillId="27" borderId="20" applyNumberFormat="0" applyFont="0" applyAlignment="0" applyProtection="0"/>
    <xf numFmtId="0" fontId="11" fillId="27" borderId="20" applyNumberFormat="0" applyFont="0" applyAlignment="0" applyProtection="0"/>
    <xf numFmtId="9" fontId="11" fillId="4" borderId="0" applyFont="0" applyFill="0" applyBorder="0" applyAlignment="0" applyProtection="0"/>
    <xf numFmtId="9" fontId="11" fillId="4" borderId="0" applyFont="0" applyFill="0" applyBorder="0" applyAlignment="0" applyProtection="0"/>
    <xf numFmtId="0" fontId="35" fillId="11" borderId="21" applyNumberFormat="0" applyAlignment="0" applyProtection="0"/>
    <xf numFmtId="0" fontId="35" fillId="11" borderId="21" applyNumberFormat="0" applyAlignment="0" applyProtection="0"/>
    <xf numFmtId="0" fontId="11" fillId="4" borderId="0" applyNumberFormat="0" applyFill="0" applyBorder="0" applyAlignment="0" applyProtection="0"/>
    <xf numFmtId="0" fontId="11" fillId="4" borderId="0" applyNumberFormat="0" applyFill="0" applyBorder="0" applyAlignment="0" applyProtection="0"/>
    <xf numFmtId="0" fontId="73" fillId="4" borderId="0" applyNumberFormat="0" applyFill="0" applyBorder="0" applyAlignment="0" applyProtection="0"/>
    <xf numFmtId="0" fontId="74" fillId="4" borderId="0" applyNumberFormat="0" applyFill="0" applyBorder="0" applyAlignment="0" applyProtection="0"/>
    <xf numFmtId="0" fontId="38" fillId="4" borderId="0" applyNumberFormat="0" applyFill="0" applyBorder="0" applyAlignment="0" applyProtection="0"/>
    <xf numFmtId="0" fontId="24" fillId="4" borderId="16" applyNumberFormat="0" applyFill="0" applyAlignment="0" applyProtection="0"/>
    <xf numFmtId="0" fontId="25" fillId="4" borderId="17" applyNumberFormat="0" applyFill="0" applyAlignment="0" applyProtection="0"/>
    <xf numFmtId="0" fontId="26" fillId="4" borderId="18" applyNumberFormat="0" applyFill="0" applyAlignment="0" applyProtection="0"/>
  </cellStyleXfs>
  <cellXfs count="48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3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/>
    </xf>
    <xf numFmtId="0" fontId="8" fillId="4" borderId="1" xfId="1" applyFont="1" applyBorder="1" applyAlignment="1">
      <alignment horizontal="center" wrapText="1"/>
    </xf>
    <xf numFmtId="0" fontId="8" fillId="4" borderId="0" xfId="1" applyFont="1" applyFill="1" applyBorder="1" applyAlignment="1">
      <alignment horizontal="center" wrapText="1"/>
    </xf>
    <xf numFmtId="0" fontId="8" fillId="5" borderId="0" xfId="1" applyFont="1" applyFill="1" applyBorder="1" applyAlignment="1">
      <alignment horizontal="center" wrapText="1"/>
    </xf>
    <xf numFmtId="0" fontId="4" fillId="4" borderId="0" xfId="1" applyAlignment="1">
      <alignment wrapText="1"/>
    </xf>
    <xf numFmtId="0" fontId="4" fillId="4" borderId="0" xfId="1" applyAlignment="1">
      <alignment horizontal="left" wrapText="1"/>
    </xf>
    <xf numFmtId="0" fontId="4" fillId="4" borderId="0" xfId="1"/>
    <xf numFmtId="0" fontId="4" fillId="5" borderId="0" xfId="1" applyFill="1"/>
    <xf numFmtId="0" fontId="9" fillId="4" borderId="0" xfId="1" applyFont="1" applyFill="1" applyBorder="1"/>
    <xf numFmtId="0" fontId="4" fillId="4" borderId="1" xfId="1" applyBorder="1" applyAlignment="1">
      <alignment wrapText="1"/>
    </xf>
    <xf numFmtId="0" fontId="4" fillId="4" borderId="1" xfId="1" applyBorder="1" applyAlignment="1">
      <alignment horizontal="center" wrapText="1"/>
    </xf>
    <xf numFmtId="0" fontId="4" fillId="6" borderId="1" xfId="1" applyFill="1" applyBorder="1" applyAlignment="1">
      <alignment horizontal="center" wrapText="1"/>
    </xf>
    <xf numFmtId="0" fontId="4" fillId="4" borderId="0" xfId="1" applyAlignment="1">
      <alignment horizontal="left"/>
    </xf>
    <xf numFmtId="166" fontId="4" fillId="4" borderId="0" xfId="1" applyNumberFormat="1"/>
    <xf numFmtId="0" fontId="4" fillId="4" borderId="1" xfId="1" applyBorder="1" applyAlignment="1">
      <alignment horizontal="left" indent="1"/>
    </xf>
    <xf numFmtId="167" fontId="4" fillId="4" borderId="1" xfId="1" applyNumberFormat="1" applyBorder="1" applyAlignment="1">
      <alignment horizontal="center"/>
    </xf>
    <xf numFmtId="164" fontId="4" fillId="4" borderId="1" xfId="1" applyNumberFormat="1" applyBorder="1" applyAlignment="1">
      <alignment horizontal="center"/>
    </xf>
    <xf numFmtId="0" fontId="4" fillId="6" borderId="1" xfId="1" applyNumberFormat="1" applyFill="1" applyBorder="1" applyAlignment="1">
      <alignment horizontal="center"/>
    </xf>
    <xf numFmtId="44" fontId="0" fillId="4" borderId="1" xfId="2" applyFont="1" applyBorder="1" applyAlignment="1">
      <alignment horizontal="center"/>
    </xf>
    <xf numFmtId="44" fontId="0" fillId="6" borderId="1" xfId="2" applyFont="1" applyFill="1" applyBorder="1" applyAlignment="1">
      <alignment horizontal="center"/>
    </xf>
    <xf numFmtId="166" fontId="0" fillId="4" borderId="1" xfId="3" applyNumberFormat="1" applyFont="1" applyBorder="1" applyAlignment="1">
      <alignment horizontal="center"/>
    </xf>
    <xf numFmtId="166" fontId="0" fillId="6" borderId="1" xfId="3" applyNumberFormat="1" applyFont="1" applyFill="1" applyBorder="1" applyAlignment="1">
      <alignment horizontal="center"/>
    </xf>
    <xf numFmtId="0" fontId="4" fillId="6" borderId="1" xfId="1" applyFill="1" applyBorder="1" applyAlignment="1">
      <alignment horizontal="center"/>
    </xf>
    <xf numFmtId="164" fontId="4" fillId="5" borderId="0" xfId="1" applyNumberFormat="1" applyFill="1"/>
    <xf numFmtId="1" fontId="4" fillId="5" borderId="0" xfId="1" applyNumberFormat="1" applyFill="1"/>
    <xf numFmtId="0" fontId="10" fillId="4" borderId="8" xfId="2" applyNumberFormat="1" applyFont="1" applyFill="1" applyBorder="1" applyAlignment="1">
      <alignment horizontal="center" vertical="center"/>
    </xf>
    <xf numFmtId="0" fontId="5" fillId="4" borderId="0" xfId="1" applyFont="1"/>
    <xf numFmtId="0" fontId="0" fillId="0" borderId="0" xfId="0" applyAlignment="1">
      <alignment horizontal="left" inden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wrapText="1"/>
    </xf>
    <xf numFmtId="0" fontId="4" fillId="0" borderId="0" xfId="1" applyFill="1"/>
    <xf numFmtId="0" fontId="4" fillId="30" borderId="0" xfId="1" applyFill="1"/>
    <xf numFmtId="0" fontId="5" fillId="5" borderId="0" xfId="1" applyFont="1" applyFill="1"/>
    <xf numFmtId="0" fontId="5" fillId="4" borderId="0" xfId="1" applyFont="1" applyAlignment="1">
      <alignment horizontal="left"/>
    </xf>
    <xf numFmtId="0" fontId="5" fillId="0" borderId="0" xfId="1" applyFont="1" applyFill="1"/>
    <xf numFmtId="0" fontId="42" fillId="0" borderId="0" xfId="1" applyFont="1" applyFill="1" applyBorder="1"/>
    <xf numFmtId="1" fontId="42" fillId="0" borderId="0" xfId="1" applyNumberFormat="1" applyFont="1" applyFill="1" applyBorder="1"/>
    <xf numFmtId="164" fontId="5" fillId="5" borderId="0" xfId="1" applyNumberFormat="1" applyFont="1" applyFill="1"/>
    <xf numFmtId="1" fontId="5" fillId="5" borderId="0" xfId="1" applyNumberFormat="1" applyFont="1" applyFill="1"/>
    <xf numFmtId="0" fontId="43" fillId="4" borderId="0" xfId="1" applyFont="1"/>
    <xf numFmtId="49" fontId="44" fillId="3" borderId="2" xfId="0" applyNumberFormat="1" applyFont="1" applyFill="1" applyBorder="1" applyAlignment="1" applyProtection="1">
      <alignment vertical="center" wrapText="1"/>
    </xf>
    <xf numFmtId="0" fontId="44" fillId="4" borderId="3" xfId="0" applyFont="1" applyFill="1" applyBorder="1" applyAlignment="1" applyProtection="1">
      <alignment horizontal="right" vertical="center" wrapText="1"/>
    </xf>
    <xf numFmtId="0" fontId="44" fillId="3" borderId="2" xfId="0" applyFont="1" applyFill="1" applyBorder="1" applyAlignment="1" applyProtection="1">
      <alignment vertical="center" wrapText="1"/>
    </xf>
    <xf numFmtId="0" fontId="44" fillId="3" borderId="2" xfId="0" applyNumberFormat="1" applyFont="1" applyFill="1" applyBorder="1" applyAlignment="1" applyProtection="1">
      <alignment vertical="center" wrapText="1"/>
    </xf>
    <xf numFmtId="0" fontId="43" fillId="30" borderId="0" xfId="1" applyFont="1" applyFill="1"/>
    <xf numFmtId="0" fontId="43" fillId="5" borderId="0" xfId="1" applyFont="1" applyFill="1"/>
    <xf numFmtId="0" fontId="43" fillId="0" borderId="0" xfId="0" applyFont="1" applyAlignment="1">
      <alignment horizontal="left" indent="1"/>
    </xf>
    <xf numFmtId="0" fontId="43" fillId="0" borderId="0" xfId="0" applyNumberFormat="1" applyFont="1"/>
    <xf numFmtId="0" fontId="43" fillId="0" borderId="0" xfId="1" applyFont="1" applyFill="1"/>
    <xf numFmtId="0" fontId="45" fillId="4" borderId="0" xfId="1" applyFont="1" applyFill="1" applyBorder="1"/>
    <xf numFmtId="0" fontId="43" fillId="0" borderId="0" xfId="0" applyFont="1" applyAlignment="1">
      <alignment horizontal="left"/>
    </xf>
    <xf numFmtId="164" fontId="43" fillId="5" borderId="0" xfId="1" applyNumberFormat="1" applyFont="1" applyFill="1"/>
    <xf numFmtId="1" fontId="43" fillId="5" borderId="0" xfId="1" applyNumberFormat="1" applyFont="1" applyFill="1"/>
    <xf numFmtId="49" fontId="44" fillId="0" borderId="2" xfId="0" applyNumberFormat="1" applyFont="1" applyFill="1" applyBorder="1" applyAlignment="1" applyProtection="1">
      <alignment vertical="center" wrapText="1"/>
    </xf>
    <xf numFmtId="0" fontId="44" fillId="0" borderId="3" xfId="0" applyFont="1" applyFill="1" applyBorder="1" applyAlignment="1" applyProtection="1">
      <alignment horizontal="right" vertical="center" wrapText="1"/>
    </xf>
    <xf numFmtId="0" fontId="44" fillId="0" borderId="2" xfId="0" applyFont="1" applyFill="1" applyBorder="1" applyAlignment="1" applyProtection="1">
      <alignment vertical="center" wrapText="1"/>
    </xf>
    <xf numFmtId="0" fontId="44" fillId="0" borderId="2" xfId="0" applyNumberFormat="1" applyFont="1" applyFill="1" applyBorder="1" applyAlignment="1" applyProtection="1">
      <alignment vertical="center" wrapText="1"/>
    </xf>
    <xf numFmtId="164" fontId="43" fillId="0" borderId="0" xfId="1" applyNumberFormat="1" applyFont="1" applyFill="1"/>
    <xf numFmtId="1" fontId="43" fillId="0" borderId="0" xfId="1" applyNumberFormat="1" applyFont="1" applyFill="1"/>
    <xf numFmtId="1" fontId="45" fillId="0" borderId="0" xfId="1" applyNumberFormat="1" applyFont="1" applyFill="1" applyBorder="1"/>
    <xf numFmtId="0" fontId="43" fillId="0" borderId="0" xfId="0" applyFont="1" applyFill="1"/>
    <xf numFmtId="0" fontId="43" fillId="4" borderId="0" xfId="1" applyFont="1" applyAlignment="1">
      <alignment wrapText="1"/>
    </xf>
    <xf numFmtId="0" fontId="9" fillId="0" borderId="24" xfId="0" applyFont="1" applyBorder="1"/>
    <xf numFmtId="0" fontId="0" fillId="0" borderId="24" xfId="0" applyBorder="1"/>
    <xf numFmtId="0" fontId="0" fillId="0" borderId="24" xfId="0" applyBorder="1" applyAlignment="1">
      <alignment horizontal="left"/>
    </xf>
    <xf numFmtId="164" fontId="4" fillId="29" borderId="0" xfId="1" applyNumberFormat="1" applyFill="1"/>
    <xf numFmtId="1" fontId="4" fillId="29" borderId="0" xfId="1" applyNumberFormat="1" applyFill="1"/>
    <xf numFmtId="1" fontId="45" fillId="29" borderId="0" xfId="1" applyNumberFormat="1" applyFont="1" applyFill="1" applyBorder="1"/>
    <xf numFmtId="0" fontId="9" fillId="30" borderId="0" xfId="1" applyFont="1" applyFill="1" applyBorder="1"/>
    <xf numFmtId="164" fontId="4" fillId="0" borderId="0" xfId="1" applyNumberFormat="1" applyFill="1"/>
    <xf numFmtId="1" fontId="4" fillId="0" borderId="0" xfId="1" applyNumberFormat="1" applyFill="1"/>
    <xf numFmtId="0" fontId="44" fillId="29" borderId="2" xfId="0" applyFont="1" applyFill="1" applyBorder="1" applyAlignment="1" applyProtection="1">
      <alignment vertical="center" wrapText="1"/>
    </xf>
    <xf numFmtId="0" fontId="4" fillId="30" borderId="0" xfId="1" applyFill="1" applyAlignment="1">
      <alignment horizontal="left"/>
    </xf>
    <xf numFmtId="0" fontId="4" fillId="0" borderId="0" xfId="1" applyFill="1" applyAlignment="1">
      <alignment horizontal="left"/>
    </xf>
    <xf numFmtId="0" fontId="9" fillId="0" borderId="0" xfId="1" applyFont="1" applyFill="1" applyBorder="1"/>
    <xf numFmtId="49" fontId="46" fillId="4" borderId="1" xfId="1" applyNumberFormat="1" applyFont="1" applyBorder="1" applyAlignment="1">
      <alignment horizontal="center" wrapText="1"/>
    </xf>
    <xf numFmtId="0" fontId="46" fillId="4" borderId="1" xfId="1" applyFont="1" applyBorder="1" applyAlignment="1">
      <alignment horizontal="center" wrapText="1"/>
    </xf>
    <xf numFmtId="0" fontId="46" fillId="4" borderId="4" xfId="1" applyFont="1" applyFill="1" applyBorder="1" applyAlignment="1">
      <alignment horizontal="center" wrapText="1"/>
    </xf>
    <xf numFmtId="0" fontId="46" fillId="4" borderId="0" xfId="1" applyFont="1" applyFill="1" applyBorder="1" applyAlignment="1">
      <alignment horizontal="center" wrapText="1"/>
    </xf>
    <xf numFmtId="0" fontId="46" fillId="0" borderId="0" xfId="1" applyFont="1" applyFill="1" applyBorder="1" applyAlignment="1">
      <alignment horizontal="center" wrapText="1"/>
    </xf>
    <xf numFmtId="49" fontId="43" fillId="4" borderId="0" xfId="1" applyNumberFormat="1" applyFont="1"/>
    <xf numFmtId="0" fontId="47" fillId="4" borderId="0" xfId="5" applyFont="1"/>
    <xf numFmtId="0" fontId="15" fillId="4" borderId="22" xfId="5" applyFont="1" applyFill="1" applyBorder="1" applyAlignment="1">
      <alignment wrapText="1"/>
    </xf>
    <xf numFmtId="0" fontId="47" fillId="4" borderId="0" xfId="5" applyFont="1" applyFill="1" applyAlignment="1">
      <alignment wrapText="1"/>
    </xf>
    <xf numFmtId="0" fontId="15" fillId="24" borderId="28" xfId="5" applyFont="1" applyFill="1" applyBorder="1" applyAlignment="1">
      <alignment horizontal="center" wrapText="1"/>
    </xf>
    <xf numFmtId="0" fontId="15" fillId="24" borderId="29" xfId="5" applyFont="1" applyFill="1" applyBorder="1" applyAlignment="1">
      <alignment horizontal="center" wrapText="1"/>
    </xf>
    <xf numFmtId="0" fontId="15" fillId="24" borderId="30" xfId="5" applyFont="1" applyFill="1" applyBorder="1" applyAlignment="1">
      <alignment horizontal="center" wrapText="1"/>
    </xf>
    <xf numFmtId="0" fontId="15" fillId="24" borderId="31" xfId="5" applyFont="1" applyFill="1" applyBorder="1" applyAlignment="1">
      <alignment horizontal="center" wrapText="1"/>
    </xf>
    <xf numFmtId="0" fontId="15" fillId="24" borderId="25" xfId="5" applyFont="1" applyFill="1" applyBorder="1" applyAlignment="1">
      <alignment horizontal="center" wrapText="1"/>
    </xf>
    <xf numFmtId="0" fontId="15" fillId="24" borderId="32" xfId="5" applyFont="1" applyFill="1" applyBorder="1" applyAlignment="1">
      <alignment horizontal="center" wrapText="1"/>
    </xf>
    <xf numFmtId="0" fontId="15" fillId="24" borderId="26" xfId="5" applyFont="1" applyFill="1" applyBorder="1" applyAlignment="1">
      <alignment horizontal="center" wrapText="1"/>
    </xf>
    <xf numFmtId="0" fontId="15" fillId="24" borderId="33" xfId="5" applyFont="1" applyFill="1" applyBorder="1" applyAlignment="1">
      <alignment horizontal="center" wrapText="1"/>
    </xf>
    <xf numFmtId="0" fontId="15" fillId="24" borderId="10" xfId="5" applyFont="1" applyFill="1" applyBorder="1" applyAlignment="1">
      <alignment horizontal="center" wrapText="1"/>
    </xf>
    <xf numFmtId="0" fontId="15" fillId="31" borderId="28" xfId="5" applyFont="1" applyFill="1" applyBorder="1" applyAlignment="1">
      <alignment horizontal="center" wrapText="1"/>
    </xf>
    <xf numFmtId="0" fontId="15" fillId="31" borderId="29" xfId="5" applyFont="1" applyFill="1" applyBorder="1" applyAlignment="1">
      <alignment horizontal="center" wrapText="1"/>
    </xf>
    <xf numFmtId="0" fontId="15" fillId="31" borderId="31" xfId="5" applyFont="1" applyFill="1" applyBorder="1" applyAlignment="1">
      <alignment horizontal="center" wrapText="1"/>
    </xf>
    <xf numFmtId="0" fontId="11" fillId="4" borderId="0" xfId="5" applyAlignment="1">
      <alignment wrapText="1"/>
    </xf>
    <xf numFmtId="0" fontId="47" fillId="4" borderId="34" xfId="5" applyFont="1" applyFill="1" applyBorder="1" applyAlignment="1">
      <alignment horizontal="center"/>
    </xf>
    <xf numFmtId="164" fontId="47" fillId="4" borderId="36" xfId="5" applyNumberFormat="1" applyFont="1" applyFill="1" applyBorder="1" applyAlignment="1">
      <alignment horizontal="center"/>
    </xf>
    <xf numFmtId="164" fontId="47" fillId="4" borderId="34" xfId="5" applyNumberFormat="1" applyFont="1" applyFill="1" applyBorder="1" applyAlignment="1">
      <alignment horizontal="center"/>
    </xf>
    <xf numFmtId="0" fontId="47" fillId="4" borderId="37" xfId="5" applyFont="1" applyFill="1" applyBorder="1" applyAlignment="1">
      <alignment horizontal="center"/>
    </xf>
    <xf numFmtId="164" fontId="47" fillId="32" borderId="36" xfId="5" applyNumberFormat="1" applyFont="1" applyFill="1" applyBorder="1" applyAlignment="1">
      <alignment horizontal="center"/>
    </xf>
    <xf numFmtId="186" fontId="47" fillId="4" borderId="37" xfId="5" applyNumberFormat="1" applyFont="1" applyFill="1" applyBorder="1" applyAlignment="1">
      <alignment horizontal="center"/>
    </xf>
    <xf numFmtId="181" fontId="11" fillId="31" borderId="34" xfId="1154" applyNumberFormat="1" applyFont="1" applyFill="1" applyBorder="1" applyAlignment="1">
      <alignment horizontal="center"/>
    </xf>
    <xf numFmtId="1" fontId="11" fillId="31" borderId="37" xfId="5" applyNumberFormat="1" applyFont="1" applyFill="1" applyBorder="1" applyAlignment="1">
      <alignment horizontal="center"/>
    </xf>
    <xf numFmtId="181" fontId="11" fillId="31" borderId="37" xfId="1154" applyNumberFormat="1" applyFont="1" applyFill="1" applyBorder="1" applyAlignment="1">
      <alignment horizontal="center"/>
    </xf>
    <xf numFmtId="1" fontId="11" fillId="31" borderId="36" xfId="5" applyNumberFormat="1" applyFont="1" applyFill="1" applyBorder="1" applyAlignment="1">
      <alignment horizontal="center"/>
    </xf>
    <xf numFmtId="0" fontId="11" fillId="4" borderId="0" xfId="5"/>
    <xf numFmtId="0" fontId="47" fillId="4" borderId="38" xfId="5" applyFont="1" applyFill="1" applyBorder="1" applyAlignment="1">
      <alignment horizontal="center"/>
    </xf>
    <xf numFmtId="164" fontId="47" fillId="4" borderId="40" xfId="5" applyNumberFormat="1" applyFont="1" applyFill="1" applyBorder="1" applyAlignment="1">
      <alignment horizontal="center"/>
    </xf>
    <xf numFmtId="164" fontId="47" fillId="4" borderId="38" xfId="5" applyNumberFormat="1" applyFont="1" applyFill="1" applyBorder="1" applyAlignment="1">
      <alignment horizontal="center"/>
    </xf>
    <xf numFmtId="0" fontId="47" fillId="4" borderId="41" xfId="5" applyFont="1" applyFill="1" applyBorder="1" applyAlignment="1">
      <alignment horizontal="center"/>
    </xf>
    <xf numFmtId="164" fontId="47" fillId="32" borderId="40" xfId="5" applyNumberFormat="1" applyFont="1" applyFill="1" applyBorder="1" applyAlignment="1">
      <alignment horizontal="center"/>
    </xf>
    <xf numFmtId="164" fontId="47" fillId="4" borderId="42" xfId="5" applyNumberFormat="1" applyFont="1" applyFill="1" applyBorder="1" applyAlignment="1">
      <alignment horizontal="center"/>
    </xf>
    <xf numFmtId="186" fontId="47" fillId="4" borderId="43" xfId="5" applyNumberFormat="1" applyFont="1" applyFill="1" applyBorder="1" applyAlignment="1">
      <alignment horizontal="center"/>
    </xf>
    <xf numFmtId="164" fontId="47" fillId="4" borderId="44" xfId="5" applyNumberFormat="1" applyFont="1" applyFill="1" applyBorder="1" applyAlignment="1">
      <alignment horizontal="center"/>
    </xf>
    <xf numFmtId="164" fontId="47" fillId="4" borderId="45" xfId="5" applyNumberFormat="1" applyFont="1" applyFill="1" applyBorder="1" applyAlignment="1">
      <alignment horizontal="center"/>
    </xf>
    <xf numFmtId="181" fontId="11" fillId="31" borderId="38" xfId="1154" applyNumberFormat="1" applyFont="1" applyFill="1" applyBorder="1" applyAlignment="1">
      <alignment horizontal="center"/>
    </xf>
    <xf numFmtId="1" fontId="11" fillId="31" borderId="41" xfId="5" applyNumberFormat="1" applyFont="1" applyFill="1" applyBorder="1" applyAlignment="1">
      <alignment horizontal="center"/>
    </xf>
    <xf numFmtId="181" fontId="11" fillId="31" borderId="41" xfId="1154" applyNumberFormat="1" applyFont="1" applyFill="1" applyBorder="1" applyAlignment="1">
      <alignment horizontal="center"/>
    </xf>
    <xf numFmtId="1" fontId="11" fillId="31" borderId="40" xfId="5" applyNumberFormat="1" applyFont="1" applyFill="1" applyBorder="1" applyAlignment="1">
      <alignment horizontal="center"/>
    </xf>
    <xf numFmtId="0" fontId="15" fillId="4" borderId="39" xfId="5" applyFont="1" applyFill="1" applyBorder="1" applyAlignment="1">
      <alignment horizontal="center" vertical="center" wrapText="1"/>
    </xf>
    <xf numFmtId="0" fontId="47" fillId="4" borderId="50" xfId="5" applyFont="1" applyFill="1" applyBorder="1" applyAlignment="1">
      <alignment horizontal="center"/>
    </xf>
    <xf numFmtId="164" fontId="47" fillId="4" borderId="51" xfId="5" applyNumberFormat="1" applyFont="1" applyFill="1" applyBorder="1" applyAlignment="1">
      <alignment horizontal="center"/>
    </xf>
    <xf numFmtId="0" fontId="47" fillId="4" borderId="45" xfId="5" applyFont="1" applyFill="1" applyBorder="1" applyAlignment="1">
      <alignment horizontal="center"/>
    </xf>
    <xf numFmtId="164" fontId="47" fillId="32" borderId="35" xfId="5" applyNumberFormat="1" applyFont="1" applyFill="1" applyBorder="1" applyAlignment="1">
      <alignment horizontal="center"/>
    </xf>
    <xf numFmtId="2" fontId="0" fillId="0" borderId="0" xfId="0" applyNumberFormat="1"/>
    <xf numFmtId="164" fontId="47" fillId="32" borderId="39" xfId="5" applyNumberFormat="1" applyFont="1" applyFill="1" applyBorder="1" applyAlignment="1">
      <alignment horizontal="center"/>
    </xf>
    <xf numFmtId="0" fontId="47" fillId="4" borderId="0" xfId="5" applyFont="1" applyFill="1" applyBorder="1" applyAlignment="1">
      <alignment horizontal="center" vertical="center"/>
    </xf>
    <xf numFmtId="0" fontId="15" fillId="4" borderId="0" xfId="5" applyFont="1" applyFill="1" applyBorder="1" applyAlignment="1">
      <alignment horizontal="center" vertical="center" wrapText="1"/>
    </xf>
    <xf numFmtId="0" fontId="47" fillId="4" borderId="0" xfId="5" applyFont="1" applyFill="1" applyBorder="1" applyAlignment="1">
      <alignment horizontal="center"/>
    </xf>
    <xf numFmtId="164" fontId="47" fillId="4" borderId="0" xfId="5" applyNumberFormat="1" applyFont="1" applyFill="1" applyBorder="1" applyAlignment="1">
      <alignment horizontal="center"/>
    </xf>
    <xf numFmtId="0" fontId="47" fillId="4" borderId="0" xfId="5" applyFont="1" applyFill="1"/>
    <xf numFmtId="0" fontId="0" fillId="0" borderId="41" xfId="0" applyBorder="1" applyAlignment="1">
      <alignment wrapText="1"/>
    </xf>
    <xf numFmtId="0" fontId="0" fillId="0" borderId="41" xfId="0" applyBorder="1" applyAlignment="1">
      <alignment horizontal="center" wrapText="1"/>
    </xf>
    <xf numFmtId="0" fontId="0" fillId="0" borderId="41" xfId="0" applyBorder="1" applyAlignment="1">
      <alignment horizontal="left" indent="1"/>
    </xf>
    <xf numFmtId="167" fontId="0" fillId="0" borderId="41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44" fontId="0" fillId="4" borderId="41" xfId="2" applyFont="1" applyBorder="1" applyAlignment="1">
      <alignment horizontal="center"/>
    </xf>
    <xf numFmtId="166" fontId="0" fillId="4" borderId="41" xfId="3" applyNumberFormat="1" applyFont="1" applyBorder="1" applyAlignment="1">
      <alignment horizontal="center"/>
    </xf>
    <xf numFmtId="0" fontId="4" fillId="4" borderId="0" xfId="671"/>
    <xf numFmtId="0" fontId="49" fillId="33" borderId="60" xfId="671" applyFont="1" applyFill="1" applyBorder="1" applyAlignment="1">
      <alignment horizontal="center" wrapText="1"/>
    </xf>
    <xf numFmtId="0" fontId="49" fillId="33" borderId="61" xfId="671" applyFont="1" applyFill="1" applyBorder="1" applyAlignment="1">
      <alignment horizontal="center" wrapText="1"/>
    </xf>
    <xf numFmtId="0" fontId="49" fillId="33" borderId="62" xfId="671" applyFont="1" applyFill="1" applyBorder="1" applyAlignment="1">
      <alignment horizontal="center" wrapText="1"/>
    </xf>
    <xf numFmtId="0" fontId="10" fillId="4" borderId="66" xfId="2" applyNumberFormat="1" applyFont="1" applyFill="1" applyBorder="1" applyAlignment="1">
      <alignment horizontal="left" vertical="center"/>
    </xf>
    <xf numFmtId="0" fontId="10" fillId="4" borderId="68" xfId="2" applyNumberFormat="1" applyFont="1" applyFill="1" applyBorder="1" applyAlignment="1">
      <alignment horizontal="left" vertical="center"/>
    </xf>
    <xf numFmtId="0" fontId="10" fillId="4" borderId="70" xfId="2" applyNumberFormat="1" applyFont="1" applyFill="1" applyBorder="1" applyAlignment="1">
      <alignment horizontal="left" vertical="center"/>
    </xf>
    <xf numFmtId="0" fontId="10" fillId="4" borderId="66" xfId="2" applyNumberFormat="1" applyFont="1" applyFill="1" applyBorder="1" applyAlignment="1">
      <alignment horizontal="center" vertical="center"/>
    </xf>
    <xf numFmtId="0" fontId="10" fillId="4" borderId="70" xfId="2" applyNumberFormat="1" applyFont="1" applyFill="1" applyBorder="1" applyAlignment="1">
      <alignment horizontal="center" vertical="center"/>
    </xf>
    <xf numFmtId="0" fontId="10" fillId="4" borderId="71" xfId="2" applyNumberFormat="1" applyFont="1" applyFill="1" applyBorder="1" applyAlignment="1">
      <alignment horizontal="center" vertical="center"/>
    </xf>
    <xf numFmtId="0" fontId="10" fillId="4" borderId="69" xfId="2" applyNumberFormat="1" applyFont="1" applyFill="1" applyBorder="1" applyAlignment="1">
      <alignment horizontal="center" vertical="center"/>
    </xf>
    <xf numFmtId="0" fontId="51" fillId="34" borderId="67" xfId="671" applyFont="1" applyFill="1" applyBorder="1" applyAlignment="1">
      <alignment horizontal="center" vertical="center" wrapText="1"/>
    </xf>
    <xf numFmtId="0" fontId="52" fillId="34" borderId="8" xfId="2" applyNumberFormat="1" applyFont="1" applyFill="1" applyBorder="1" applyAlignment="1">
      <alignment horizontal="center" vertical="center"/>
    </xf>
    <xf numFmtId="0" fontId="52" fillId="34" borderId="70" xfId="2" applyNumberFormat="1" applyFont="1" applyFill="1" applyBorder="1" applyAlignment="1">
      <alignment horizontal="center" vertical="center"/>
    </xf>
    <xf numFmtId="0" fontId="52" fillId="34" borderId="65" xfId="2" applyNumberFormat="1" applyFont="1" applyFill="1" applyBorder="1" applyAlignment="1">
      <alignment horizontal="center" vertical="center"/>
    </xf>
    <xf numFmtId="0" fontId="52" fillId="34" borderId="68" xfId="2" applyNumberFormat="1" applyFont="1" applyFill="1" applyBorder="1" applyAlignment="1">
      <alignment horizontal="left" vertical="center"/>
    </xf>
    <xf numFmtId="0" fontId="0" fillId="34" borderId="0" xfId="671" applyFont="1" applyFill="1"/>
    <xf numFmtId="0" fontId="10" fillId="35" borderId="8" xfId="2" applyNumberFormat="1" applyFont="1" applyFill="1" applyBorder="1" applyAlignment="1">
      <alignment horizontal="center" vertical="center"/>
    </xf>
    <xf numFmtId="0" fontId="10" fillId="29" borderId="8" xfId="2" applyNumberFormat="1" applyFont="1" applyFill="1" applyBorder="1" applyAlignment="1">
      <alignment horizontal="center" vertical="center"/>
    </xf>
    <xf numFmtId="0" fontId="10" fillId="29" borderId="66" xfId="2" applyNumberFormat="1" applyFont="1" applyFill="1" applyBorder="1" applyAlignment="1">
      <alignment horizontal="center" vertical="center"/>
    </xf>
    <xf numFmtId="0" fontId="10" fillId="29" borderId="70" xfId="2" applyNumberFormat="1" applyFont="1" applyFill="1" applyBorder="1" applyAlignment="1">
      <alignment horizontal="center" vertical="center"/>
    </xf>
    <xf numFmtId="0" fontId="52" fillId="34" borderId="70" xfId="2" applyNumberFormat="1" applyFont="1" applyFill="1" applyBorder="1" applyAlignment="1">
      <alignment horizontal="left" vertical="center"/>
    </xf>
    <xf numFmtId="0" fontId="51" fillId="34" borderId="74" xfId="671" applyFont="1" applyFill="1" applyBorder="1" applyAlignment="1">
      <alignment horizontal="center" vertical="center" wrapText="1"/>
    </xf>
    <xf numFmtId="0" fontId="49" fillId="33" borderId="74" xfId="671" applyFont="1" applyFill="1" applyBorder="1" applyAlignment="1">
      <alignment horizontal="center" vertical="center" wrapText="1"/>
    </xf>
    <xf numFmtId="0" fontId="10" fillId="34" borderId="8" xfId="2" applyNumberFormat="1" applyFont="1" applyFill="1" applyBorder="1" applyAlignment="1">
      <alignment horizontal="center" vertical="center"/>
    </xf>
    <xf numFmtId="0" fontId="10" fillId="34" borderId="70" xfId="2" applyNumberFormat="1" applyFont="1" applyFill="1" applyBorder="1" applyAlignment="1">
      <alignment horizontal="center" vertical="center"/>
    </xf>
    <xf numFmtId="0" fontId="4" fillId="4" borderId="0" xfId="671" applyFill="1"/>
    <xf numFmtId="0" fontId="4" fillId="4" borderId="0" xfId="671" applyFill="1" applyAlignment="1">
      <alignment horizontal="left"/>
    </xf>
    <xf numFmtId="0" fontId="43" fillId="36" borderId="0" xfId="1" applyFont="1" applyFill="1"/>
    <xf numFmtId="0" fontId="43" fillId="37" borderId="0" xfId="1" applyFont="1" applyFill="1"/>
    <xf numFmtId="0" fontId="0" fillId="37" borderId="0" xfId="0" applyFill="1"/>
    <xf numFmtId="49" fontId="44" fillId="30" borderId="2" xfId="0" applyNumberFormat="1" applyFont="1" applyFill="1" applyBorder="1" applyAlignment="1" applyProtection="1">
      <alignment vertical="center" wrapText="1"/>
    </xf>
    <xf numFmtId="0" fontId="44" fillId="30" borderId="3" xfId="0" applyFont="1" applyFill="1" applyBorder="1" applyAlignment="1" applyProtection="1">
      <alignment horizontal="right" vertical="center" wrapText="1"/>
    </xf>
    <xf numFmtId="0" fontId="44" fillId="30" borderId="2" xfId="0" applyNumberFormat="1" applyFont="1" applyFill="1" applyBorder="1" applyAlignment="1" applyProtection="1">
      <alignment vertical="center" wrapText="1"/>
    </xf>
    <xf numFmtId="0" fontId="44" fillId="30" borderId="2" xfId="0" applyFont="1" applyFill="1" applyBorder="1" applyAlignment="1" applyProtection="1">
      <alignment vertical="center" wrapText="1"/>
    </xf>
    <xf numFmtId="0" fontId="43" fillId="29" borderId="0" xfId="1" applyFont="1" applyFill="1"/>
    <xf numFmtId="0" fontId="0" fillId="4" borderId="0" xfId="1" applyFont="1"/>
    <xf numFmtId="0" fontId="43" fillId="38" borderId="0" xfId="1" applyFont="1" applyFill="1"/>
    <xf numFmtId="49" fontId="44" fillId="38" borderId="2" xfId="0" applyNumberFormat="1" applyFont="1" applyFill="1" applyBorder="1" applyAlignment="1" applyProtection="1">
      <alignment vertical="center" wrapText="1"/>
    </xf>
    <xf numFmtId="0" fontId="44" fillId="38" borderId="3" xfId="0" applyFont="1" applyFill="1" applyBorder="1" applyAlignment="1" applyProtection="1">
      <alignment horizontal="right" vertical="center" wrapText="1"/>
    </xf>
    <xf numFmtId="0" fontId="44" fillId="39" borderId="2" xfId="0" applyFont="1" applyFill="1" applyBorder="1" applyAlignment="1" applyProtection="1">
      <alignment vertical="center" wrapText="1"/>
    </xf>
    <xf numFmtId="0" fontId="44" fillId="38" borderId="2" xfId="0" applyNumberFormat="1" applyFont="1" applyFill="1" applyBorder="1" applyAlignment="1" applyProtection="1">
      <alignment vertical="center" wrapText="1"/>
    </xf>
    <xf numFmtId="0" fontId="44" fillId="38" borderId="2" xfId="0" applyFont="1" applyFill="1" applyBorder="1" applyAlignment="1" applyProtection="1">
      <alignment vertical="center" wrapText="1"/>
    </xf>
    <xf numFmtId="0" fontId="43" fillId="39" borderId="0" xfId="1" applyFont="1" applyFill="1"/>
    <xf numFmtId="164" fontId="4" fillId="39" borderId="0" xfId="1" applyNumberFormat="1" applyFill="1"/>
    <xf numFmtId="1" fontId="4" fillId="39" borderId="0" xfId="1" applyNumberFormat="1" applyFill="1"/>
    <xf numFmtId="0" fontId="4" fillId="38" borderId="0" xfId="1" applyFill="1"/>
    <xf numFmtId="1" fontId="45" fillId="39" borderId="0" xfId="1" applyNumberFormat="1" applyFont="1" applyFill="1" applyBorder="1"/>
    <xf numFmtId="0" fontId="0" fillId="39" borderId="0" xfId="0" applyFill="1"/>
    <xf numFmtId="0" fontId="0" fillId="29" borderId="0" xfId="0" applyFill="1"/>
    <xf numFmtId="181" fontId="11" fillId="31" borderId="41" xfId="1154" applyNumberFormat="1" applyFont="1" applyFill="1" applyBorder="1" applyAlignment="1">
      <alignment horizontal="center"/>
    </xf>
    <xf numFmtId="0" fontId="15" fillId="4" borderId="39" xfId="5" applyFont="1" applyFill="1" applyBorder="1" applyAlignment="1">
      <alignment horizontal="center" vertical="center" wrapText="1"/>
    </xf>
    <xf numFmtId="181" fontId="11" fillId="31" borderId="38" xfId="1154" applyNumberFormat="1" applyFont="1" applyFill="1" applyBorder="1" applyAlignment="1">
      <alignment horizontal="center"/>
    </xf>
    <xf numFmtId="0" fontId="15" fillId="24" borderId="25" xfId="5" applyFont="1" applyFill="1" applyBorder="1" applyAlignment="1">
      <alignment horizontal="center" wrapText="1"/>
    </xf>
    <xf numFmtId="0" fontId="15" fillId="24" borderId="26" xfId="5" applyFont="1" applyFill="1" applyBorder="1" applyAlignment="1">
      <alignment horizontal="center" wrapText="1"/>
    </xf>
    <xf numFmtId="0" fontId="0" fillId="0" borderId="41" xfId="0" applyNumberFormat="1" applyBorder="1" applyAlignment="1">
      <alignment horizontal="center"/>
    </xf>
    <xf numFmtId="186" fontId="0" fillId="0" borderId="41" xfId="0" applyNumberFormat="1" applyBorder="1" applyAlignment="1">
      <alignment horizontal="center"/>
    </xf>
    <xf numFmtId="17" fontId="0" fillId="0" borderId="0" xfId="0" applyNumberFormat="1"/>
    <xf numFmtId="44" fontId="0" fillId="0" borderId="0" xfId="1307" applyFont="1"/>
    <xf numFmtId="0" fontId="55" fillId="40" borderId="0" xfId="0" applyFont="1" applyFill="1" applyAlignment="1"/>
    <xf numFmtId="0" fontId="56" fillId="40" borderId="0" xfId="0" applyFont="1" applyFill="1"/>
    <xf numFmtId="0" fontId="15" fillId="0" borderId="0" xfId="0" applyFont="1" applyAlignment="1">
      <alignment horizontal="center" wrapText="1"/>
    </xf>
    <xf numFmtId="0" fontId="47" fillId="0" borderId="0" xfId="0" applyFont="1" applyAlignment="1">
      <alignment horizontal="center"/>
    </xf>
    <xf numFmtId="0" fontId="11" fillId="4" borderId="0" xfId="1308" applyFont="1"/>
    <xf numFmtId="0" fontId="15" fillId="41" borderId="0" xfId="0" applyFont="1" applyFill="1" applyAlignment="1">
      <alignment horizontal="left"/>
    </xf>
    <xf numFmtId="0" fontId="47" fillId="41" borderId="0" xfId="0" applyFont="1" applyFill="1" applyAlignment="1">
      <alignment horizontal="center"/>
    </xf>
    <xf numFmtId="0" fontId="11" fillId="41" borderId="0" xfId="1308" applyFont="1" applyFill="1"/>
    <xf numFmtId="0" fontId="0" fillId="41" borderId="0" xfId="0" applyFill="1"/>
    <xf numFmtId="0" fontId="15" fillId="4" borderId="0" xfId="0" applyFont="1" applyFill="1" applyAlignment="1">
      <alignment horizontal="left"/>
    </xf>
    <xf numFmtId="0" fontId="47" fillId="4" borderId="0" xfId="0" applyFont="1" applyFill="1" applyAlignment="1">
      <alignment horizontal="center"/>
    </xf>
    <xf numFmtId="0" fontId="11" fillId="4" borderId="0" xfId="1308" applyFont="1" applyFill="1"/>
    <xf numFmtId="0" fontId="0" fillId="4" borderId="0" xfId="0" applyFill="1"/>
    <xf numFmtId="0" fontId="15" fillId="4" borderId="76" xfId="5" applyFont="1" applyBorder="1" applyAlignment="1">
      <alignment horizontal="center" wrapText="1"/>
    </xf>
    <xf numFmtId="0" fontId="11" fillId="4" borderId="77" xfId="5" applyBorder="1" applyAlignment="1">
      <alignment horizontal="center"/>
    </xf>
    <xf numFmtId="0" fontId="11" fillId="4" borderId="30" xfId="5" applyBorder="1" applyAlignment="1">
      <alignment horizontal="center"/>
    </xf>
    <xf numFmtId="0" fontId="11" fillId="4" borderId="31" xfId="5" applyBorder="1" applyAlignment="1">
      <alignment horizontal="center"/>
    </xf>
    <xf numFmtId="8" fontId="11" fillId="4" borderId="34" xfId="5" applyNumberFormat="1" applyBorder="1" applyAlignment="1">
      <alignment horizontal="center"/>
    </xf>
    <xf numFmtId="8" fontId="11" fillId="4" borderId="37" xfId="5" applyNumberFormat="1" applyBorder="1" applyAlignment="1">
      <alignment horizontal="center"/>
    </xf>
    <xf numFmtId="8" fontId="11" fillId="4" borderId="36" xfId="5" applyNumberFormat="1" applyBorder="1" applyAlignment="1">
      <alignment horizontal="center"/>
    </xf>
    <xf numFmtId="8" fontId="11" fillId="4" borderId="38" xfId="5" applyNumberFormat="1" applyBorder="1" applyAlignment="1">
      <alignment horizontal="center"/>
    </xf>
    <xf numFmtId="8" fontId="11" fillId="4" borderId="41" xfId="5" applyNumberFormat="1" applyBorder="1" applyAlignment="1">
      <alignment horizontal="center"/>
    </xf>
    <xf numFmtId="8" fontId="11" fillId="4" borderId="40" xfId="5" applyNumberFormat="1" applyBorder="1" applyAlignment="1">
      <alignment horizontal="center"/>
    </xf>
    <xf numFmtId="8" fontId="11" fillId="4" borderId="45" xfId="5" applyNumberFormat="1" applyBorder="1" applyAlignment="1">
      <alignment horizontal="center"/>
    </xf>
    <xf numFmtId="8" fontId="11" fillId="4" borderId="43" xfId="5" applyNumberFormat="1" applyBorder="1" applyAlignment="1">
      <alignment horizontal="center"/>
    </xf>
    <xf numFmtId="8" fontId="11" fillId="4" borderId="44" xfId="5" applyNumberFormat="1" applyBorder="1" applyAlignment="1">
      <alignment horizontal="center"/>
    </xf>
    <xf numFmtId="0" fontId="47" fillId="4" borderId="0" xfId="5" applyFont="1" applyFill="1" applyBorder="1"/>
    <xf numFmtId="186" fontId="47" fillId="4" borderId="41" xfId="5" applyNumberFormat="1" applyFont="1" applyFill="1" applyBorder="1" applyAlignment="1">
      <alignment horizontal="center"/>
    </xf>
    <xf numFmtId="164" fontId="47" fillId="4" borderId="50" xfId="5" applyNumberFormat="1" applyFont="1" applyFill="1" applyBorder="1" applyAlignment="1">
      <alignment horizontal="center"/>
    </xf>
    <xf numFmtId="186" fontId="47" fillId="4" borderId="58" xfId="5" applyNumberFormat="1" applyFont="1" applyFill="1" applyBorder="1" applyAlignment="1">
      <alignment horizontal="center"/>
    </xf>
    <xf numFmtId="0" fontId="57" fillId="4" borderId="0" xfId="5" applyFont="1"/>
    <xf numFmtId="0" fontId="11" fillId="4" borderId="0" xfId="1308" applyFont="1" applyFill="1" applyBorder="1"/>
    <xf numFmtId="166" fontId="0" fillId="4" borderId="0" xfId="269" applyNumberFormat="1" applyFont="1"/>
    <xf numFmtId="10" fontId="47" fillId="42" borderId="79" xfId="5" applyNumberFormat="1" applyFont="1" applyFill="1" applyBorder="1"/>
    <xf numFmtId="0" fontId="22" fillId="4" borderId="0" xfId="1308" applyFont="1"/>
    <xf numFmtId="0" fontId="47" fillId="4" borderId="0" xfId="5" applyFont="1" applyAlignment="1">
      <alignment horizontal="right"/>
    </xf>
    <xf numFmtId="164" fontId="47" fillId="43" borderId="55" xfId="5" applyNumberFormat="1" applyFont="1" applyFill="1" applyBorder="1" applyAlignment="1">
      <alignment horizontal="center"/>
    </xf>
    <xf numFmtId="164" fontId="11" fillId="43" borderId="41" xfId="1308" applyNumberFormat="1" applyFont="1" applyFill="1" applyBorder="1" applyAlignment="1">
      <alignment horizontal="center"/>
    </xf>
    <xf numFmtId="0" fontId="15" fillId="4" borderId="0" xfId="5" applyFont="1" applyAlignment="1">
      <alignment wrapText="1"/>
    </xf>
    <xf numFmtId="166" fontId="11" fillId="4" borderId="0" xfId="269" applyNumberFormat="1" applyFont="1" applyFill="1" applyBorder="1" applyAlignment="1">
      <alignment horizontal="center"/>
    </xf>
    <xf numFmtId="170" fontId="59" fillId="4" borderId="0" xfId="1309" applyFont="1" applyFill="1" applyBorder="1" applyAlignment="1" applyProtection="1">
      <alignment horizontal="right"/>
    </xf>
    <xf numFmtId="2" fontId="47" fillId="4" borderId="41" xfId="5" applyNumberFormat="1" applyFont="1" applyBorder="1" applyAlignment="1">
      <alignment horizontal="center"/>
    </xf>
    <xf numFmtId="170" fontId="60" fillId="4" borderId="0" xfId="1309" applyFont="1" applyFill="1" applyBorder="1" applyAlignment="1" applyProtection="1">
      <alignment horizontal="right"/>
    </xf>
    <xf numFmtId="166" fontId="11" fillId="4" borderId="41" xfId="269" applyNumberFormat="1" applyFont="1" applyFill="1" applyBorder="1" applyAlignment="1">
      <alignment horizontal="center"/>
    </xf>
    <xf numFmtId="164" fontId="47" fillId="4" borderId="80" xfId="5" applyNumberFormat="1" applyFont="1" applyFill="1" applyBorder="1" applyAlignment="1">
      <alignment horizontal="center"/>
    </xf>
    <xf numFmtId="164" fontId="47" fillId="4" borderId="59" xfId="5" applyNumberFormat="1" applyFont="1" applyFill="1" applyBorder="1" applyAlignment="1">
      <alignment horizontal="center"/>
    </xf>
    <xf numFmtId="164" fontId="47" fillId="0" borderId="35" xfId="5" applyNumberFormat="1" applyFont="1" applyFill="1" applyBorder="1" applyAlignment="1">
      <alignment horizontal="center"/>
    </xf>
    <xf numFmtId="164" fontId="47" fillId="0" borderId="39" xfId="5" applyNumberFormat="1" applyFont="1" applyFill="1" applyBorder="1" applyAlignment="1">
      <alignment horizontal="center"/>
    </xf>
    <xf numFmtId="0" fontId="15" fillId="24" borderId="84" xfId="5" applyFont="1" applyFill="1" applyBorder="1" applyAlignment="1">
      <alignment horizontal="center" wrapText="1"/>
    </xf>
    <xf numFmtId="0" fontId="15" fillId="24" borderId="85" xfId="5" applyFont="1" applyFill="1" applyBorder="1" applyAlignment="1">
      <alignment horizontal="center" wrapText="1"/>
    </xf>
    <xf numFmtId="181" fontId="11" fillId="31" borderId="87" xfId="1154" applyNumberFormat="1" applyFont="1" applyFill="1" applyBorder="1" applyAlignment="1">
      <alignment horizontal="center"/>
    </xf>
    <xf numFmtId="181" fontId="11" fillId="31" borderId="88" xfId="1154" applyNumberFormat="1" applyFont="1" applyFill="1" applyBorder="1" applyAlignment="1">
      <alignment horizontal="center"/>
    </xf>
    <xf numFmtId="0" fontId="0" fillId="0" borderId="0" xfId="0" applyAlignment="1"/>
    <xf numFmtId="2" fontId="11" fillId="4" borderId="0" xfId="5" applyNumberFormat="1"/>
    <xf numFmtId="0" fontId="56" fillId="40" borderId="0" xfId="5" applyFont="1" applyFill="1"/>
    <xf numFmtId="0" fontId="11" fillId="4" borderId="0" xfId="5" applyAlignment="1">
      <alignment horizontal="right"/>
    </xf>
    <xf numFmtId="0" fontId="11" fillId="43" borderId="41" xfId="5" applyFill="1" applyBorder="1" applyAlignment="1">
      <alignment horizontal="center"/>
    </xf>
    <xf numFmtId="0" fontId="15" fillId="4" borderId="41" xfId="5" applyFont="1" applyBorder="1" applyAlignment="1">
      <alignment horizontal="center"/>
    </xf>
    <xf numFmtId="0" fontId="11" fillId="4" borderId="0" xfId="5" applyFont="1" applyAlignment="1">
      <alignment horizontal="right" wrapText="1"/>
    </xf>
    <xf numFmtId="0" fontId="11" fillId="31" borderId="41" xfId="5" applyFill="1" applyBorder="1"/>
    <xf numFmtId="164" fontId="11" fillId="43" borderId="55" xfId="5" applyNumberFormat="1" applyFill="1" applyBorder="1" applyAlignment="1">
      <alignment horizontal="center"/>
    </xf>
    <xf numFmtId="10" fontId="11" fillId="42" borderId="79" xfId="5" applyNumberFormat="1" applyFill="1" applyBorder="1"/>
    <xf numFmtId="165" fontId="57" fillId="43" borderId="41" xfId="5" applyNumberFormat="1" applyFont="1" applyFill="1" applyBorder="1" applyAlignment="1">
      <alignment horizontal="center"/>
    </xf>
    <xf numFmtId="165" fontId="11" fillId="31" borderId="41" xfId="5" applyNumberFormat="1" applyFill="1" applyBorder="1" applyAlignment="1">
      <alignment horizontal="center"/>
    </xf>
    <xf numFmtId="0" fontId="15" fillId="4" borderId="0" xfId="5" applyFont="1" applyAlignment="1">
      <alignment vertical="center"/>
    </xf>
    <xf numFmtId="0" fontId="15" fillId="4" borderId="0" xfId="5" applyFont="1" applyAlignment="1">
      <alignment horizontal="center" wrapText="1"/>
    </xf>
    <xf numFmtId="0" fontId="11" fillId="4" borderId="0" xfId="5" applyAlignment="1">
      <alignment horizontal="center"/>
    </xf>
    <xf numFmtId="9" fontId="0" fillId="43" borderId="41" xfId="1154" applyFont="1" applyFill="1" applyBorder="1" applyAlignment="1">
      <alignment horizontal="center"/>
    </xf>
    <xf numFmtId="0" fontId="15" fillId="4" borderId="0" xfId="5" applyFont="1" applyAlignment="1">
      <alignment horizontal="right" vertical="center" wrapText="1"/>
    </xf>
    <xf numFmtId="9" fontId="0" fillId="4" borderId="0" xfId="1154" applyFont="1" applyFill="1" applyBorder="1" applyAlignment="1">
      <alignment horizontal="center"/>
    </xf>
    <xf numFmtId="0" fontId="11" fillId="4" borderId="0" xfId="5" applyFont="1"/>
    <xf numFmtId="0" fontId="11" fillId="4" borderId="0" xfId="5" applyFont="1" applyAlignment="1">
      <alignment horizontal="right"/>
    </xf>
    <xf numFmtId="8" fontId="11" fillId="42" borderId="79" xfId="5" applyNumberFormat="1" applyFill="1" applyBorder="1" applyAlignment="1">
      <alignment horizontal="center"/>
    </xf>
    <xf numFmtId="165" fontId="11" fillId="4" borderId="0" xfId="5" applyNumberFormat="1"/>
    <xf numFmtId="8" fontId="11" fillId="31" borderId="87" xfId="5" applyNumberFormat="1" applyFill="1" applyBorder="1"/>
    <xf numFmtId="0" fontId="11" fillId="31" borderId="89" xfId="5" applyFill="1" applyBorder="1"/>
    <xf numFmtId="0" fontId="47" fillId="4" borderId="78" xfId="5" applyFont="1" applyFill="1" applyBorder="1" applyAlignment="1">
      <alignment horizontal="center"/>
    </xf>
    <xf numFmtId="0" fontId="47" fillId="4" borderId="46" xfId="5" applyFont="1" applyFill="1" applyBorder="1" applyAlignment="1">
      <alignment horizontal="center"/>
    </xf>
    <xf numFmtId="0" fontId="47" fillId="4" borderId="52" xfId="5" applyFont="1" applyFill="1" applyBorder="1" applyAlignment="1">
      <alignment horizontal="center"/>
    </xf>
    <xf numFmtId="164" fontId="47" fillId="4" borderId="35" xfId="5" applyNumberFormat="1" applyFont="1" applyFill="1" applyBorder="1" applyAlignment="1">
      <alignment horizontal="center"/>
    </xf>
    <xf numFmtId="164" fontId="47" fillId="4" borderId="39" xfId="5" applyNumberFormat="1" applyFont="1" applyFill="1" applyBorder="1" applyAlignment="1">
      <alignment horizontal="center"/>
    </xf>
    <xf numFmtId="164" fontId="47" fillId="4" borderId="57" xfId="5" applyNumberFormat="1" applyFont="1" applyFill="1" applyBorder="1" applyAlignment="1">
      <alignment horizontal="center"/>
    </xf>
    <xf numFmtId="164" fontId="47" fillId="4" borderId="81" xfId="5" applyNumberFormat="1" applyFont="1" applyFill="1" applyBorder="1" applyAlignment="1">
      <alignment horizontal="center"/>
    </xf>
    <xf numFmtId="0" fontId="62" fillId="4" borderId="0" xfId="1310" applyFont="1"/>
    <xf numFmtId="0" fontId="61" fillId="4" borderId="0" xfId="1310"/>
    <xf numFmtId="0" fontId="15" fillId="4" borderId="0" xfId="1310" applyFont="1"/>
    <xf numFmtId="0" fontId="61" fillId="4" borderId="41" xfId="1310" applyBorder="1" applyAlignment="1">
      <alignment horizontal="center" wrapText="1"/>
    </xf>
    <xf numFmtId="0" fontId="61" fillId="31" borderId="41" xfId="1310" applyFill="1" applyBorder="1" applyAlignment="1">
      <alignment horizontal="center" wrapText="1"/>
    </xf>
    <xf numFmtId="0" fontId="61" fillId="41" borderId="41" xfId="1310" applyFill="1" applyBorder="1" applyAlignment="1">
      <alignment horizontal="center"/>
    </xf>
    <xf numFmtId="164" fontId="61" fillId="41" borderId="41" xfId="1310" applyNumberFormat="1" applyFill="1" applyBorder="1" applyAlignment="1">
      <alignment horizontal="center"/>
    </xf>
    <xf numFmtId="164" fontId="61" fillId="4" borderId="0" xfId="1310" applyNumberFormat="1" applyAlignment="1">
      <alignment horizontal="center"/>
    </xf>
    <xf numFmtId="0" fontId="61" fillId="4" borderId="0" xfId="1310" applyAlignment="1"/>
    <xf numFmtId="0" fontId="61" fillId="42" borderId="41" xfId="1310" applyFill="1" applyBorder="1" applyAlignment="1">
      <alignment horizontal="center"/>
    </xf>
    <xf numFmtId="3" fontId="61" fillId="42" borderId="41" xfId="1310" applyNumberFormat="1" applyFill="1" applyBorder="1" applyAlignment="1">
      <alignment horizontal="center"/>
    </xf>
    <xf numFmtId="164" fontId="61" fillId="42" borderId="41" xfId="1310" applyNumberFormat="1" applyFill="1" applyBorder="1" applyAlignment="1">
      <alignment horizontal="center"/>
    </xf>
    <xf numFmtId="0" fontId="61" fillId="4" borderId="41" xfId="1310" applyBorder="1" applyAlignment="1">
      <alignment horizontal="center"/>
    </xf>
    <xf numFmtId="164" fontId="61" fillId="4" borderId="41" xfId="1310" applyNumberFormat="1" applyBorder="1" applyAlignment="1">
      <alignment horizontal="center"/>
    </xf>
    <xf numFmtId="164" fontId="61" fillId="4" borderId="41" xfId="1310" applyNumberFormat="1" applyFill="1" applyBorder="1" applyAlignment="1">
      <alignment horizontal="center"/>
    </xf>
    <xf numFmtId="164" fontId="61" fillId="4" borderId="41" xfId="1310" applyNumberFormat="1" applyBorder="1"/>
    <xf numFmtId="164" fontId="61" fillId="31" borderId="41" xfId="1310" applyNumberFormat="1" applyFill="1" applyBorder="1" applyAlignment="1">
      <alignment horizontal="center"/>
    </xf>
    <xf numFmtId="0" fontId="61" fillId="4" borderId="41" xfId="1310" applyFill="1" applyBorder="1" applyAlignment="1">
      <alignment horizontal="center"/>
    </xf>
    <xf numFmtId="0" fontId="11" fillId="4" borderId="41" xfId="1310" applyFont="1" applyBorder="1" applyAlignment="1">
      <alignment horizontal="center"/>
    </xf>
    <xf numFmtId="0" fontId="11" fillId="4" borderId="0" xfId="1310" applyFont="1"/>
    <xf numFmtId="0" fontId="61" fillId="4" borderId="0" xfId="1310" applyFill="1" applyBorder="1" applyAlignment="1">
      <alignment horizontal="center"/>
    </xf>
    <xf numFmtId="164" fontId="61" fillId="4" borderId="0" xfId="1310" applyNumberFormat="1" applyFill="1" applyBorder="1" applyAlignment="1">
      <alignment horizontal="center"/>
    </xf>
    <xf numFmtId="0" fontId="61" fillId="4" borderId="0" xfId="1310" applyFill="1"/>
    <xf numFmtId="6" fontId="0" fillId="0" borderId="0" xfId="0" applyNumberFormat="1"/>
    <xf numFmtId="0" fontId="4" fillId="29" borderId="0" xfId="671" applyFill="1"/>
    <xf numFmtId="165" fontId="4" fillId="45" borderId="0" xfId="671" applyNumberFormat="1" applyFill="1"/>
    <xf numFmtId="0" fontId="4" fillId="5" borderId="0" xfId="671" applyFill="1"/>
    <xf numFmtId="14" fontId="4" fillId="5" borderId="0" xfId="671" applyNumberFormat="1" applyFill="1"/>
    <xf numFmtId="9" fontId="4" fillId="5" borderId="0" xfId="671" applyNumberFormat="1" applyFill="1"/>
    <xf numFmtId="165" fontId="4" fillId="5" borderId="0" xfId="671" applyNumberFormat="1" applyFill="1"/>
    <xf numFmtId="14" fontId="4" fillId="4" borderId="0" xfId="671" applyNumberFormat="1"/>
    <xf numFmtId="9" fontId="4" fillId="4" borderId="0" xfId="671" applyNumberFormat="1"/>
    <xf numFmtId="0" fontId="4" fillId="46" borderId="14" xfId="671" applyFill="1" applyBorder="1"/>
    <xf numFmtId="165" fontId="4" fillId="46" borderId="14" xfId="671" applyNumberFormat="1" applyFill="1" applyBorder="1"/>
    <xf numFmtId="0" fontId="4" fillId="46" borderId="25" xfId="671" applyFill="1" applyBorder="1"/>
    <xf numFmtId="0" fontId="0" fillId="4" borderId="0" xfId="671" applyFont="1"/>
    <xf numFmtId="43" fontId="0" fillId="0" borderId="41" xfId="0" applyNumberFormat="1" applyBorder="1" applyAlignment="1">
      <alignment horizontal="center" wrapText="1"/>
    </xf>
    <xf numFmtId="0" fontId="64" fillId="4" borderId="0" xfId="1312" applyFill="1"/>
    <xf numFmtId="0" fontId="11" fillId="4" borderId="0" xfId="1312" applyFont="1" applyFill="1" applyBorder="1"/>
    <xf numFmtId="0" fontId="64" fillId="4" borderId="0" xfId="1312"/>
    <xf numFmtId="0" fontId="11" fillId="4" borderId="0" xfId="1311" applyFont="1" applyFill="1" applyBorder="1" applyAlignment="1">
      <alignment horizontal="center"/>
    </xf>
    <xf numFmtId="0" fontId="11" fillId="4" borderId="0" xfId="1312" applyFont="1" applyFill="1"/>
    <xf numFmtId="0" fontId="68" fillId="47" borderId="41" xfId="1312" applyFont="1" applyFill="1" applyBorder="1" applyAlignment="1">
      <alignment horizontal="center" vertical="top" wrapText="1"/>
    </xf>
    <xf numFmtId="0" fontId="64" fillId="4" borderId="0" xfId="1312" applyAlignment="1">
      <alignment vertical="top"/>
    </xf>
    <xf numFmtId="0" fontId="71" fillId="4" borderId="20" xfId="1313" applyFont="1" applyFill="1" applyBorder="1" applyAlignment="1"/>
    <xf numFmtId="0" fontId="71" fillId="4" borderId="20" xfId="1313" applyFont="1" applyFill="1" applyBorder="1" applyAlignment="1">
      <alignment horizontal="right"/>
    </xf>
    <xf numFmtId="0" fontId="70" fillId="4" borderId="0" xfId="1313" applyAlignment="1"/>
    <xf numFmtId="188" fontId="71" fillId="4" borderId="20" xfId="1313" applyNumberFormat="1" applyFont="1" applyFill="1" applyBorder="1" applyAlignment="1">
      <alignment horizontal="right"/>
    </xf>
    <xf numFmtId="0" fontId="64" fillId="4" borderId="0" xfId="1312" applyAlignment="1"/>
    <xf numFmtId="0" fontId="64" fillId="4" borderId="0" xfId="1312" applyAlignment="1">
      <alignment horizontal="center"/>
    </xf>
    <xf numFmtId="0" fontId="0" fillId="4" borderId="0" xfId="1" applyFont="1" applyAlignment="1">
      <alignment wrapText="1"/>
    </xf>
    <xf numFmtId="1" fontId="45" fillId="37" borderId="0" xfId="1" applyNumberFormat="1" applyFont="1" applyFill="1" applyBorder="1"/>
    <xf numFmtId="0" fontId="4" fillId="51" borderId="0" xfId="1" applyFill="1"/>
    <xf numFmtId="0" fontId="0" fillId="0" borderId="0" xfId="0" applyAlignment="1"/>
    <xf numFmtId="164" fontId="47" fillId="4" borderId="59" xfId="5" applyNumberFormat="1" applyFont="1" applyFill="1" applyBorder="1" applyAlignment="1">
      <alignment horizontal="center"/>
    </xf>
    <xf numFmtId="164" fontId="47" fillId="4" borderId="39" xfId="5" applyNumberFormat="1" applyFont="1" applyFill="1" applyBorder="1" applyAlignment="1">
      <alignment horizontal="center"/>
    </xf>
    <xf numFmtId="164" fontId="47" fillId="4" borderId="57" xfId="5" applyNumberFormat="1" applyFont="1" applyFill="1" applyBorder="1" applyAlignment="1">
      <alignment horizontal="center"/>
    </xf>
    <xf numFmtId="0" fontId="48" fillId="4" borderId="76" xfId="5" applyFont="1" applyFill="1" applyBorder="1" applyAlignment="1">
      <alignment horizontal="center" vertical="center"/>
    </xf>
    <xf numFmtId="0" fontId="48" fillId="4" borderId="91" xfId="5" applyFont="1" applyFill="1" applyBorder="1" applyAlignment="1">
      <alignment horizontal="center" vertical="center"/>
    </xf>
    <xf numFmtId="0" fontId="48" fillId="4" borderId="92" xfId="5" applyFont="1" applyFill="1" applyBorder="1" applyAlignment="1">
      <alignment horizontal="center" vertical="center"/>
    </xf>
    <xf numFmtId="186" fontId="47" fillId="4" borderId="45" xfId="5" applyNumberFormat="1" applyFont="1" applyFill="1" applyBorder="1" applyAlignment="1">
      <alignment horizontal="center"/>
    </xf>
    <xf numFmtId="43" fontId="4" fillId="4" borderId="0" xfId="1" applyNumberFormat="1"/>
    <xf numFmtId="0" fontId="6" fillId="0" borderId="39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0" fillId="0" borderId="6" xfId="0" applyBorder="1" applyAlignment="1"/>
    <xf numFmtId="0" fontId="6" fillId="0" borderId="9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0" fillId="0" borderId="0" xfId="0" applyAlignment="1"/>
    <xf numFmtId="0" fontId="0" fillId="0" borderId="59" xfId="0" applyBorder="1" applyAlignment="1"/>
    <xf numFmtId="186" fontId="0" fillId="0" borderId="15" xfId="0" applyNumberFormat="1" applyBorder="1" applyAlignment="1">
      <alignment horizontal="center"/>
    </xf>
    <xf numFmtId="186" fontId="0" fillId="0" borderId="59" xfId="0" applyNumberFormat="1" applyBorder="1" applyAlignment="1">
      <alignment horizontal="center"/>
    </xf>
    <xf numFmtId="0" fontId="49" fillId="33" borderId="63" xfId="671" applyFont="1" applyFill="1" applyBorder="1" applyAlignment="1">
      <alignment horizontal="center" vertical="center" wrapText="1"/>
    </xf>
    <xf numFmtId="0" fontId="49" fillId="33" borderId="67" xfId="671" applyFont="1" applyFill="1" applyBorder="1" applyAlignment="1">
      <alignment horizontal="center" vertical="center" wrapText="1"/>
    </xf>
    <xf numFmtId="0" fontId="49" fillId="33" borderId="72" xfId="671" applyFont="1" applyFill="1" applyBorder="1" applyAlignment="1">
      <alignment horizontal="center" vertical="center" wrapText="1"/>
    </xf>
    <xf numFmtId="0" fontId="10" fillId="4" borderId="73" xfId="2" applyNumberFormat="1" applyFont="1" applyFill="1" applyBorder="1" applyAlignment="1">
      <alignment horizontal="center" vertical="center"/>
    </xf>
    <xf numFmtId="0" fontId="10" fillId="4" borderId="65" xfId="2" applyNumberFormat="1" applyFont="1" applyFill="1" applyBorder="1" applyAlignment="1">
      <alignment horizontal="center" vertical="center"/>
    </xf>
    <xf numFmtId="0" fontId="10" fillId="4" borderId="69" xfId="2" applyNumberFormat="1" applyFont="1" applyFill="1" applyBorder="1" applyAlignment="1">
      <alignment horizontal="center" vertical="center"/>
    </xf>
    <xf numFmtId="0" fontId="10" fillId="4" borderId="75" xfId="2" applyNumberFormat="1" applyFont="1" applyFill="1" applyBorder="1" applyAlignment="1">
      <alignment horizontal="center" vertical="center" wrapText="1"/>
    </xf>
    <xf numFmtId="0" fontId="10" fillId="4" borderId="71" xfId="2" applyNumberFormat="1" applyFont="1" applyFill="1" applyBorder="1" applyAlignment="1">
      <alignment horizontal="center" vertical="center" wrapText="1"/>
    </xf>
    <xf numFmtId="0" fontId="10" fillId="4" borderId="68" xfId="2" applyNumberFormat="1" applyFont="1" applyFill="1" applyBorder="1" applyAlignment="1">
      <alignment horizontal="center" vertical="center" wrapText="1"/>
    </xf>
    <xf numFmtId="0" fontId="10" fillId="29" borderId="73" xfId="2" applyNumberFormat="1" applyFont="1" applyFill="1" applyBorder="1" applyAlignment="1">
      <alignment horizontal="center" vertical="center"/>
    </xf>
    <xf numFmtId="0" fontId="10" fillId="29" borderId="65" xfId="2" applyNumberFormat="1" applyFont="1" applyFill="1" applyBorder="1" applyAlignment="1">
      <alignment horizontal="center" vertical="center"/>
    </xf>
    <xf numFmtId="0" fontId="51" fillId="34" borderId="63" xfId="671" applyFont="1" applyFill="1" applyBorder="1" applyAlignment="1">
      <alignment horizontal="center" vertical="center" wrapText="1"/>
    </xf>
    <xf numFmtId="0" fontId="51" fillId="34" borderId="72" xfId="671" applyFont="1" applyFill="1" applyBorder="1" applyAlignment="1">
      <alignment horizontal="center" vertical="center" wrapText="1"/>
    </xf>
    <xf numFmtId="0" fontId="10" fillId="4" borderId="73" xfId="2" applyNumberFormat="1" applyFont="1" applyFill="1" applyBorder="1" applyAlignment="1">
      <alignment horizontal="center" vertical="center" wrapText="1"/>
    </xf>
    <xf numFmtId="0" fontId="10" fillId="4" borderId="65" xfId="2" applyNumberFormat="1" applyFont="1" applyFill="1" applyBorder="1" applyAlignment="1">
      <alignment horizontal="center" vertical="center" wrapText="1"/>
    </xf>
    <xf numFmtId="0" fontId="10" fillId="4" borderId="69" xfId="2" applyNumberFormat="1" applyFont="1" applyFill="1" applyBorder="1" applyAlignment="1">
      <alignment horizontal="center" vertical="center" wrapText="1"/>
    </xf>
    <xf numFmtId="0" fontId="4" fillId="4" borderId="67" xfId="671" applyBorder="1"/>
    <xf numFmtId="0" fontId="4" fillId="4" borderId="72" xfId="671" applyBorder="1"/>
    <xf numFmtId="0" fontId="53" fillId="33" borderId="63" xfId="671" applyFont="1" applyFill="1" applyBorder="1" applyAlignment="1">
      <alignment horizontal="center" vertical="center" wrapText="1"/>
    </xf>
    <xf numFmtId="0" fontId="53" fillId="33" borderId="67" xfId="671" applyFont="1" applyFill="1" applyBorder="1" applyAlignment="1">
      <alignment horizontal="center" vertical="center" wrapText="1"/>
    </xf>
    <xf numFmtId="0" fontId="53" fillId="33" borderId="72" xfId="671" applyFont="1" applyFill="1" applyBorder="1" applyAlignment="1">
      <alignment horizontal="center" vertical="center" wrapText="1"/>
    </xf>
    <xf numFmtId="0" fontId="10" fillId="4" borderId="64" xfId="2" applyNumberFormat="1" applyFont="1" applyFill="1" applyBorder="1" applyAlignment="1">
      <alignment horizontal="center" vertical="center" wrapText="1"/>
    </xf>
    <xf numFmtId="0" fontId="15" fillId="4" borderId="76" xfId="5" applyFont="1" applyFill="1" applyBorder="1" applyAlignment="1">
      <alignment horizontal="center" vertical="center" wrapText="1"/>
    </xf>
    <xf numFmtId="0" fontId="15" fillId="4" borderId="101" xfId="5" applyFont="1" applyFill="1" applyBorder="1" applyAlignment="1">
      <alignment horizontal="center" vertical="center" wrapText="1"/>
    </xf>
    <xf numFmtId="181" fontId="11" fillId="31" borderId="100" xfId="1154" applyNumberFormat="1" applyFont="1" applyFill="1" applyBorder="1" applyAlignment="1">
      <alignment horizontal="center" vertical="center"/>
    </xf>
    <xf numFmtId="181" fontId="11" fillId="31" borderId="91" xfId="1154" applyNumberFormat="1" applyFont="1" applyFill="1" applyBorder="1" applyAlignment="1">
      <alignment horizontal="center" vertical="center"/>
    </xf>
    <xf numFmtId="181" fontId="11" fillId="31" borderId="92" xfId="1154" applyNumberFormat="1" applyFont="1" applyFill="1" applyBorder="1" applyAlignment="1">
      <alignment horizontal="center" vertical="center"/>
    </xf>
    <xf numFmtId="164" fontId="47" fillId="4" borderId="46" xfId="5" applyNumberFormat="1" applyFont="1" applyFill="1" applyBorder="1" applyAlignment="1">
      <alignment horizontal="center"/>
    </xf>
    <xf numFmtId="164" fontId="47" fillId="4" borderId="47" xfId="5" applyNumberFormat="1" applyFont="1" applyFill="1" applyBorder="1" applyAlignment="1">
      <alignment horizontal="center"/>
    </xf>
    <xf numFmtId="0" fontId="15" fillId="4" borderId="100" xfId="5" applyFont="1" applyFill="1" applyBorder="1" applyAlignment="1">
      <alignment horizontal="center" vertical="center" wrapText="1"/>
    </xf>
    <xf numFmtId="0" fontId="15" fillId="4" borderId="92" xfId="5" applyFont="1" applyFill="1" applyBorder="1" applyAlignment="1">
      <alignment horizontal="center" vertical="center" wrapText="1"/>
    </xf>
    <xf numFmtId="164" fontId="47" fillId="4" borderId="52" xfId="5" applyNumberFormat="1" applyFont="1" applyFill="1" applyBorder="1" applyAlignment="1">
      <alignment horizontal="center"/>
    </xf>
    <xf numFmtId="164" fontId="47" fillId="4" borderId="54" xfId="5" applyNumberFormat="1" applyFont="1" applyFill="1" applyBorder="1" applyAlignment="1">
      <alignment horizontal="center"/>
    </xf>
    <xf numFmtId="0" fontId="15" fillId="4" borderId="91" xfId="5" applyFont="1" applyFill="1" applyBorder="1" applyAlignment="1">
      <alignment horizontal="center" vertical="center" wrapText="1"/>
    </xf>
    <xf numFmtId="0" fontId="15" fillId="24" borderId="25" xfId="5" applyFont="1" applyFill="1" applyBorder="1" applyAlignment="1">
      <alignment horizontal="center" wrapText="1"/>
    </xf>
    <xf numFmtId="0" fontId="15" fillId="24" borderId="26" xfId="5" applyFont="1" applyFill="1" applyBorder="1" applyAlignment="1">
      <alignment horizontal="center" wrapText="1"/>
    </xf>
    <xf numFmtId="0" fontId="15" fillId="44" borderId="25" xfId="5" applyFont="1" applyFill="1" applyBorder="1" applyAlignment="1">
      <alignment horizontal="center"/>
    </xf>
    <xf numFmtId="0" fontId="15" fillId="44" borderId="14" xfId="5" applyFont="1" applyFill="1" applyBorder="1" applyAlignment="1">
      <alignment horizontal="center"/>
    </xf>
    <xf numFmtId="0" fontId="15" fillId="44" borderId="26" xfId="5" applyFont="1" applyFill="1" applyBorder="1" applyAlignment="1">
      <alignment horizontal="center"/>
    </xf>
    <xf numFmtId="0" fontId="15" fillId="31" borderId="76" xfId="5" applyFont="1" applyFill="1" applyBorder="1" applyAlignment="1">
      <alignment horizontal="center" wrapText="1"/>
    </xf>
    <xf numFmtId="0" fontId="15" fillId="31" borderId="92" xfId="5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8" fillId="4" borderId="78" xfId="5" applyFont="1" applyFill="1" applyBorder="1" applyAlignment="1">
      <alignment horizontal="center" vertical="center"/>
    </xf>
    <xf numFmtId="0" fontId="48" fillId="4" borderId="46" xfId="5" applyFont="1" applyFill="1" applyBorder="1" applyAlignment="1">
      <alignment horizontal="center" vertical="center"/>
    </xf>
    <xf numFmtId="0" fontId="48" fillId="4" borderId="82" xfId="5" applyFont="1" applyFill="1" applyBorder="1" applyAlignment="1">
      <alignment horizontal="center" vertical="center"/>
    </xf>
    <xf numFmtId="0" fontId="15" fillId="4" borderId="78" xfId="5" applyFont="1" applyFill="1" applyBorder="1" applyAlignment="1">
      <alignment horizontal="center" vertical="center" wrapText="1"/>
    </xf>
    <xf numFmtId="0" fontId="15" fillId="4" borderId="46" xfId="5" applyFont="1" applyFill="1" applyBorder="1" applyAlignment="1">
      <alignment horizontal="center" vertical="center" wrapText="1"/>
    </xf>
    <xf numFmtId="164" fontId="47" fillId="4" borderId="59" xfId="5" applyNumberFormat="1" applyFont="1" applyFill="1" applyBorder="1" applyAlignment="1">
      <alignment horizontal="center"/>
    </xf>
    <xf numFmtId="164" fontId="47" fillId="4" borderId="39" xfId="5" applyNumberFormat="1" applyFont="1" applyFill="1" applyBorder="1" applyAlignment="1">
      <alignment horizontal="center"/>
    </xf>
    <xf numFmtId="181" fontId="11" fillId="31" borderId="90" xfId="1154" applyNumberFormat="1" applyFont="1" applyFill="1" applyBorder="1" applyAlignment="1">
      <alignment horizontal="center" vertical="center"/>
    </xf>
    <xf numFmtId="0" fontId="15" fillId="4" borderId="52" xfId="5" applyFont="1" applyFill="1" applyBorder="1" applyAlignment="1">
      <alignment horizontal="center" vertical="center" wrapText="1"/>
    </xf>
    <xf numFmtId="164" fontId="47" fillId="4" borderId="83" xfId="5" applyNumberFormat="1" applyFont="1" applyFill="1" applyBorder="1" applyAlignment="1">
      <alignment horizontal="center"/>
    </xf>
    <xf numFmtId="164" fontId="47" fillId="4" borderId="57" xfId="5" applyNumberFormat="1" applyFont="1" applyFill="1" applyBorder="1" applyAlignment="1">
      <alignment horizontal="center"/>
    </xf>
    <xf numFmtId="0" fontId="48" fillId="4" borderId="34" xfId="5" applyFont="1" applyFill="1" applyBorder="1" applyAlignment="1">
      <alignment horizontal="center" vertical="center"/>
    </xf>
    <xf numFmtId="0" fontId="48" fillId="4" borderId="38" xfId="5" applyFont="1" applyFill="1" applyBorder="1" applyAlignment="1">
      <alignment horizontal="center" vertical="center"/>
    </xf>
    <xf numFmtId="0" fontId="48" fillId="4" borderId="50" xfId="5" applyFont="1" applyFill="1" applyBorder="1" applyAlignment="1">
      <alignment horizontal="center" vertical="center"/>
    </xf>
    <xf numFmtId="8" fontId="11" fillId="4" borderId="82" xfId="5" applyNumberFormat="1" applyBorder="1" applyAlignment="1">
      <alignment horizontal="center" vertical="center"/>
    </xf>
    <xf numFmtId="8" fontId="11" fillId="4" borderId="93" xfId="5" applyNumberFormat="1" applyBorder="1" applyAlignment="1">
      <alignment horizontal="center" vertical="center"/>
    </xf>
    <xf numFmtId="8" fontId="11" fillId="4" borderId="95" xfId="5" applyNumberFormat="1" applyBorder="1" applyAlignment="1">
      <alignment horizontal="center" vertical="center"/>
    </xf>
    <xf numFmtId="8" fontId="11" fillId="4" borderId="86" xfId="5" applyNumberFormat="1" applyBorder="1" applyAlignment="1">
      <alignment horizontal="center" vertical="center"/>
    </xf>
    <xf numFmtId="8" fontId="11" fillId="4" borderId="0" xfId="5" applyNumberFormat="1" applyBorder="1" applyAlignment="1">
      <alignment horizontal="center" vertical="center"/>
    </xf>
    <xf numFmtId="8" fontId="11" fillId="4" borderId="96" xfId="5" applyNumberFormat="1" applyBorder="1" applyAlignment="1">
      <alignment horizontal="center" vertical="center"/>
    </xf>
    <xf numFmtId="8" fontId="11" fillId="4" borderId="27" xfId="5" applyNumberFormat="1" applyBorder="1" applyAlignment="1">
      <alignment horizontal="center" vertical="center"/>
    </xf>
    <xf numFmtId="8" fontId="11" fillId="4" borderId="22" xfId="5" applyNumberFormat="1" applyBorder="1" applyAlignment="1">
      <alignment horizontal="center" vertical="center"/>
    </xf>
    <xf numFmtId="8" fontId="11" fillId="4" borderId="11" xfId="5" applyNumberFormat="1" applyBorder="1" applyAlignment="1">
      <alignment horizontal="center" vertical="center"/>
    </xf>
    <xf numFmtId="0" fontId="15" fillId="4" borderId="25" xfId="5" applyFont="1" applyBorder="1" applyAlignment="1">
      <alignment horizontal="center" wrapText="1"/>
    </xf>
    <xf numFmtId="0" fontId="15" fillId="4" borderId="14" xfId="5" applyFont="1" applyBorder="1" applyAlignment="1">
      <alignment horizontal="center" wrapText="1"/>
    </xf>
    <xf numFmtId="0" fontId="15" fillId="4" borderId="26" xfId="5" applyFont="1" applyBorder="1" applyAlignment="1">
      <alignment horizontal="center" wrapText="1"/>
    </xf>
    <xf numFmtId="0" fontId="48" fillId="4" borderId="52" xfId="5" applyFont="1" applyFill="1" applyBorder="1" applyAlignment="1">
      <alignment horizontal="center" vertical="center"/>
    </xf>
    <xf numFmtId="0" fontId="48" fillId="4" borderId="45" xfId="5" applyFont="1" applyFill="1" applyBorder="1" applyAlignment="1">
      <alignment horizontal="center" vertical="center"/>
    </xf>
    <xf numFmtId="0" fontId="15" fillId="4" borderId="94" xfId="5" applyFont="1" applyFill="1" applyBorder="1" applyAlignment="1">
      <alignment horizontal="center" vertical="center" wrapText="1"/>
    </xf>
    <xf numFmtId="0" fontId="15" fillId="4" borderId="0" xfId="5" applyFont="1" applyAlignment="1">
      <alignment horizontal="right" vertical="center" wrapText="1"/>
    </xf>
    <xf numFmtId="0" fontId="55" fillId="40" borderId="0" xfId="5" applyFont="1" applyFill="1" applyAlignment="1">
      <alignment horizontal="left" wrapText="1"/>
    </xf>
    <xf numFmtId="0" fontId="15" fillId="4" borderId="41" xfId="5" applyFont="1" applyBorder="1" applyAlignment="1">
      <alignment horizontal="center"/>
    </xf>
    <xf numFmtId="0" fontId="15" fillId="4" borderId="0" xfId="5" applyFont="1" applyAlignment="1">
      <alignment horizontal="right" wrapText="1"/>
    </xf>
    <xf numFmtId="181" fontId="11" fillId="31" borderId="38" xfId="1154" applyNumberFormat="1" applyFont="1" applyFill="1" applyBorder="1" applyAlignment="1">
      <alignment horizontal="center"/>
    </xf>
    <xf numFmtId="181" fontId="11" fillId="31" borderId="41" xfId="1154" applyNumberFormat="1" applyFont="1" applyFill="1" applyBorder="1" applyAlignment="1">
      <alignment horizontal="center"/>
    </xf>
    <xf numFmtId="181" fontId="11" fillId="31" borderId="40" xfId="1154" applyNumberFormat="1" applyFont="1" applyFill="1" applyBorder="1" applyAlignment="1">
      <alignment horizontal="center"/>
    </xf>
    <xf numFmtId="0" fontId="15" fillId="4" borderId="39" xfId="5" applyFont="1" applyFill="1" applyBorder="1" applyAlignment="1">
      <alignment horizontal="center" vertical="center" wrapText="1"/>
    </xf>
    <xf numFmtId="0" fontId="15" fillId="4" borderId="57" xfId="5" applyFont="1" applyFill="1" applyBorder="1" applyAlignment="1">
      <alignment horizontal="center" vertical="center" wrapText="1"/>
    </xf>
    <xf numFmtId="164" fontId="47" fillId="4" borderId="15" xfId="5" applyNumberFormat="1" applyFont="1" applyFill="1" applyBorder="1" applyAlignment="1">
      <alignment horizontal="center"/>
    </xf>
    <xf numFmtId="164" fontId="47" fillId="4" borderId="53" xfId="5" applyNumberFormat="1" applyFont="1" applyFill="1" applyBorder="1" applyAlignment="1">
      <alignment horizontal="center"/>
    </xf>
    <xf numFmtId="181" fontId="11" fillId="31" borderId="50" xfId="1154" applyNumberFormat="1" applyFont="1" applyFill="1" applyBorder="1" applyAlignment="1">
      <alignment horizontal="center"/>
    </xf>
    <xf numFmtId="181" fontId="11" fillId="31" borderId="58" xfId="1154" applyNumberFormat="1" applyFont="1" applyFill="1" applyBorder="1" applyAlignment="1">
      <alignment horizontal="center"/>
    </xf>
    <xf numFmtId="181" fontId="11" fillId="31" borderId="51" xfId="1154" applyNumberFormat="1" applyFont="1" applyFill="1" applyBorder="1" applyAlignment="1">
      <alignment horizontal="center"/>
    </xf>
    <xf numFmtId="0" fontId="15" fillId="4" borderId="35" xfId="5" applyFont="1" applyFill="1" applyBorder="1" applyAlignment="1">
      <alignment horizontal="center" vertical="center" wrapText="1"/>
    </xf>
    <xf numFmtId="0" fontId="15" fillId="4" borderId="49" xfId="5" applyFont="1" applyFill="1" applyBorder="1" applyAlignment="1">
      <alignment horizontal="center" vertical="center" wrapText="1"/>
    </xf>
    <xf numFmtId="181" fontId="11" fillId="31" borderId="48" xfId="1154" applyNumberFormat="1" applyFont="1" applyFill="1" applyBorder="1" applyAlignment="1">
      <alignment horizontal="center"/>
    </xf>
    <xf numFmtId="181" fontId="11" fillId="31" borderId="55" xfId="1154" applyNumberFormat="1" applyFont="1" applyFill="1" applyBorder="1" applyAlignment="1">
      <alignment horizontal="center"/>
    </xf>
    <xf numFmtId="181" fontId="11" fillId="31" borderId="56" xfId="1154" applyNumberFormat="1" applyFont="1" applyFill="1" applyBorder="1" applyAlignment="1">
      <alignment horizontal="center"/>
    </xf>
    <xf numFmtId="0" fontId="48" fillId="4" borderId="48" xfId="5" applyFont="1" applyFill="1" applyBorder="1" applyAlignment="1">
      <alignment horizontal="center" vertical="center"/>
    </xf>
    <xf numFmtId="0" fontId="15" fillId="24" borderId="14" xfId="5" applyFont="1" applyFill="1" applyBorder="1" applyAlignment="1">
      <alignment horizontal="center" wrapText="1"/>
    </xf>
    <xf numFmtId="0" fontId="47" fillId="4" borderId="25" xfId="5" applyFont="1" applyFill="1" applyBorder="1" applyAlignment="1">
      <alignment horizontal="center"/>
    </xf>
    <xf numFmtId="0" fontId="47" fillId="4" borderId="14" xfId="5" applyFont="1" applyFill="1" applyBorder="1" applyAlignment="1">
      <alignment horizontal="center"/>
    </xf>
    <xf numFmtId="0" fontId="47" fillId="4" borderId="26" xfId="5" applyFont="1" applyFill="1" applyBorder="1" applyAlignment="1">
      <alignment horizontal="center"/>
    </xf>
    <xf numFmtId="0" fontId="15" fillId="31" borderId="27" xfId="5" applyFont="1" applyFill="1" applyBorder="1" applyAlignment="1">
      <alignment horizontal="center" wrapText="1"/>
    </xf>
    <xf numFmtId="0" fontId="15" fillId="31" borderId="22" xfId="5" applyFont="1" applyFill="1" applyBorder="1" applyAlignment="1">
      <alignment horizontal="center" wrapText="1"/>
    </xf>
    <xf numFmtId="0" fontId="15" fillId="24" borderId="41" xfId="1310" applyFont="1" applyFill="1" applyBorder="1" applyAlignment="1">
      <alignment horizontal="left"/>
    </xf>
    <xf numFmtId="0" fontId="15" fillId="24" borderId="81" xfId="1310" applyFont="1" applyFill="1" applyBorder="1" applyAlignment="1">
      <alignment horizontal="left"/>
    </xf>
    <xf numFmtId="0" fontId="15" fillId="24" borderId="97" xfId="1310" applyFont="1" applyFill="1" applyBorder="1" applyAlignment="1">
      <alignment horizontal="left"/>
    </xf>
    <xf numFmtId="0" fontId="61" fillId="4" borderId="97" xfId="1310" applyBorder="1" applyAlignment="1"/>
    <xf numFmtId="0" fontId="61" fillId="4" borderId="0" xfId="1310" applyAlignment="1">
      <alignment horizontal="left" wrapText="1"/>
    </xf>
    <xf numFmtId="0" fontId="15" fillId="24" borderId="39" xfId="1310" applyFont="1" applyFill="1" applyBorder="1" applyAlignment="1">
      <alignment horizontal="left"/>
    </xf>
    <xf numFmtId="0" fontId="15" fillId="24" borderId="6" xfId="1310" applyFont="1" applyFill="1" applyBorder="1" applyAlignment="1">
      <alignment horizontal="left"/>
    </xf>
    <xf numFmtId="0" fontId="15" fillId="24" borderId="59" xfId="1310" applyFont="1" applyFill="1" applyBorder="1" applyAlignment="1">
      <alignment horizontal="left"/>
    </xf>
    <xf numFmtId="0" fontId="66" fillId="4" borderId="0" xfId="614" applyFont="1" applyBorder="1" applyAlignment="1" applyProtection="1">
      <alignment horizontal="center"/>
    </xf>
    <xf numFmtId="0" fontId="63" fillId="4" borderId="0" xfId="1311" applyFont="1" applyFill="1" applyBorder="1" applyAlignment="1">
      <alignment horizontal="center"/>
    </xf>
    <xf numFmtId="187" fontId="65" fillId="4" borderId="0" xfId="1311" applyNumberFormat="1" applyFont="1" applyFill="1" applyBorder="1" applyAlignment="1">
      <alignment horizontal="center"/>
    </xf>
    <xf numFmtId="0" fontId="66" fillId="4" borderId="0" xfId="614" applyFont="1" applyFill="1" applyBorder="1" applyAlignment="1" applyProtection="1">
      <alignment horizontal="center"/>
    </xf>
    <xf numFmtId="0" fontId="67" fillId="4" borderId="0" xfId="614" applyFont="1" applyAlignment="1" applyProtection="1">
      <alignment horizontal="center"/>
    </xf>
    <xf numFmtId="0" fontId="6" fillId="4" borderId="1" xfId="1" applyFont="1" applyBorder="1" applyAlignment="1">
      <alignment horizontal="left"/>
    </xf>
    <xf numFmtId="0" fontId="4" fillId="6" borderId="1" xfId="1" applyFill="1" applyBorder="1" applyAlignment="1">
      <alignment horizontal="center" wrapText="1"/>
    </xf>
    <xf numFmtId="164" fontId="4" fillId="4" borderId="5" xfId="1" applyNumberFormat="1" applyBorder="1" applyAlignment="1">
      <alignment horizontal="center"/>
    </xf>
    <xf numFmtId="164" fontId="4" fillId="4" borderId="6" xfId="1" applyNumberFormat="1" applyBorder="1" applyAlignment="1">
      <alignment horizontal="center"/>
    </xf>
    <xf numFmtId="164" fontId="4" fillId="4" borderId="7" xfId="1" applyNumberFormat="1" applyBorder="1" applyAlignment="1">
      <alignment horizontal="center"/>
    </xf>
    <xf numFmtId="0" fontId="4" fillId="6" borderId="5" xfId="1" applyFill="1" applyBorder="1" applyAlignment="1">
      <alignment horizontal="center"/>
    </xf>
    <xf numFmtId="0" fontId="4" fillId="6" borderId="6" xfId="1" applyFill="1" applyBorder="1" applyAlignment="1">
      <alignment horizontal="center"/>
    </xf>
    <xf numFmtId="0" fontId="4" fillId="6" borderId="7" xfId="1" applyFill="1" applyBorder="1" applyAlignment="1">
      <alignment horizontal="center"/>
    </xf>
  </cellXfs>
  <cellStyles count="1454">
    <cellStyle name="_Table2_Out" xfId="6"/>
    <cellStyle name="_Table2_Out 10" xfId="7"/>
    <cellStyle name="_Table2_Out 10 2" xfId="8"/>
    <cellStyle name="_Table2_Out 10 2 2" xfId="9"/>
    <cellStyle name="_Table2_Out 10 3" xfId="10"/>
    <cellStyle name="_Table2_Out 11" xfId="11"/>
    <cellStyle name="_Table2_Out 11 2" xfId="12"/>
    <cellStyle name="_Table2_Out 2" xfId="13"/>
    <cellStyle name="_Table2_Out 2 2" xfId="14"/>
    <cellStyle name="_Table2_Out 3" xfId="15"/>
    <cellStyle name="_Table2_Out 3 2" xfId="16"/>
    <cellStyle name="_Table2_Out 4" xfId="17"/>
    <cellStyle name="_Table2_Out 4 2" xfId="18"/>
    <cellStyle name="_Table2_Out 5" xfId="19"/>
    <cellStyle name="_Table2_Out 5 2" xfId="20"/>
    <cellStyle name="_Table2_Out 6" xfId="21"/>
    <cellStyle name="_Table2_Out 6 2" xfId="22"/>
    <cellStyle name="_Table2_Out 7" xfId="23"/>
    <cellStyle name="_Table2_Out 7 2" xfId="24"/>
    <cellStyle name="_Table2_Out 7 2 2" xfId="25"/>
    <cellStyle name="_Table2_Out 7 3" xfId="26"/>
    <cellStyle name="_Table2_Out 8" xfId="27"/>
    <cellStyle name="_Table2_Out 8 2" xfId="28"/>
    <cellStyle name="_Table2_Out 8 2 2" xfId="29"/>
    <cellStyle name="_Table2_Out 8 3" xfId="30"/>
    <cellStyle name="_Table2_Out 9" xfId="31"/>
    <cellStyle name="_Table2_Out 9 2" xfId="32"/>
    <cellStyle name="_Table2_Out 9 2 2" xfId="33"/>
    <cellStyle name="_Table2_Out 9 3" xfId="34"/>
    <cellStyle name="20% - Accent1 2" xfId="35"/>
    <cellStyle name="20% - Accent2 2" xfId="36"/>
    <cellStyle name="20% - Accent3 2" xfId="37"/>
    <cellStyle name="20% - Accent4 2" xfId="38"/>
    <cellStyle name="20% - Accent6 2" xfId="39"/>
    <cellStyle name="20% - Énfasis1" xfId="1314"/>
    <cellStyle name="20% - Énfasis2" xfId="1315"/>
    <cellStyle name="20% - Énfasis3" xfId="1316"/>
    <cellStyle name="20% - Énfasis4" xfId="1317"/>
    <cellStyle name="20% - Énfasis5" xfId="1318"/>
    <cellStyle name="20% - Énfasis6" xfId="1319"/>
    <cellStyle name="40% - Accent1 2" xfId="40"/>
    <cellStyle name="40% - Accent3 2" xfId="41"/>
    <cellStyle name="40% - Accent4 2" xfId="42"/>
    <cellStyle name="40% - Accent5 2" xfId="43"/>
    <cellStyle name="40% - Accent6 2" xfId="44"/>
    <cellStyle name="40% - Énfasis1" xfId="1320"/>
    <cellStyle name="40% - Énfasis2" xfId="1321"/>
    <cellStyle name="40% - Énfasis3" xfId="1322"/>
    <cellStyle name="40% - Énfasis4" xfId="1323"/>
    <cellStyle name="40% - Énfasis5" xfId="1324"/>
    <cellStyle name="40% - Énfasis6" xfId="1325"/>
    <cellStyle name="60% - Accent1 2" xfId="45"/>
    <cellStyle name="60% - Accent2 2" xfId="46"/>
    <cellStyle name="60% - Accent3 2" xfId="47"/>
    <cellStyle name="60% - Accent4 2" xfId="48"/>
    <cellStyle name="60% - Accent5 2" xfId="49"/>
    <cellStyle name="60% - Accent6 2" xfId="50"/>
    <cellStyle name="60% - Énfasis1" xfId="1326"/>
    <cellStyle name="60% - Énfasis2" xfId="1327"/>
    <cellStyle name="60% - Énfasis3" xfId="1328"/>
    <cellStyle name="60% - Énfasis4" xfId="1329"/>
    <cellStyle name="60% - Énfasis5" xfId="1330"/>
    <cellStyle name="60% - Énfasis6" xfId="1331"/>
    <cellStyle name="Accent1 2" xfId="51"/>
    <cellStyle name="Accent2 2" xfId="52"/>
    <cellStyle name="Accent3 2" xfId="53"/>
    <cellStyle name="Accent4 2" xfId="54"/>
    <cellStyle name="Accent6 2" xfId="55"/>
    <cellStyle name="Bad 2" xfId="56"/>
    <cellStyle name="blank" xfId="57"/>
    <cellStyle name="blank 10" xfId="58"/>
    <cellStyle name="blank 10 2" xfId="59"/>
    <cellStyle name="blank 10 2 2" xfId="60"/>
    <cellStyle name="blank 10 3" xfId="61"/>
    <cellStyle name="blank 11" xfId="62"/>
    <cellStyle name="blank 11 2" xfId="63"/>
    <cellStyle name="blank 2" xfId="64"/>
    <cellStyle name="blank 2 2" xfId="65"/>
    <cellStyle name="blank 3" xfId="66"/>
    <cellStyle name="blank 3 2" xfId="67"/>
    <cellStyle name="blank 4" xfId="68"/>
    <cellStyle name="blank 4 2" xfId="69"/>
    <cellStyle name="blank 5" xfId="70"/>
    <cellStyle name="blank 5 2" xfId="71"/>
    <cellStyle name="blank 6" xfId="72"/>
    <cellStyle name="blank 6 2" xfId="73"/>
    <cellStyle name="blank 7" xfId="74"/>
    <cellStyle name="blank 7 2" xfId="75"/>
    <cellStyle name="blank 7 2 2" xfId="76"/>
    <cellStyle name="blank 7 3" xfId="77"/>
    <cellStyle name="blank 8" xfId="78"/>
    <cellStyle name="blank 8 2" xfId="79"/>
    <cellStyle name="blank 8 2 2" xfId="80"/>
    <cellStyle name="blank 8 3" xfId="81"/>
    <cellStyle name="blank 9" xfId="82"/>
    <cellStyle name="blank 9 2" xfId="83"/>
    <cellStyle name="blank 9 2 2" xfId="84"/>
    <cellStyle name="blank 9 3" xfId="85"/>
    <cellStyle name="border" xfId="86"/>
    <cellStyle name="border 10" xfId="87"/>
    <cellStyle name="border 11" xfId="88"/>
    <cellStyle name="border 2" xfId="89"/>
    <cellStyle name="border 3" xfId="90"/>
    <cellStyle name="border 4" xfId="91"/>
    <cellStyle name="border 5" xfId="92"/>
    <cellStyle name="border 6" xfId="93"/>
    <cellStyle name="border 7" xfId="94"/>
    <cellStyle name="border 8" xfId="95"/>
    <cellStyle name="border 9" xfId="96"/>
    <cellStyle name="border1" xfId="97"/>
    <cellStyle name="border1 10" xfId="98"/>
    <cellStyle name="border1 11" xfId="99"/>
    <cellStyle name="border1 2" xfId="100"/>
    <cellStyle name="border1 3" xfId="101"/>
    <cellStyle name="border1 4" xfId="102"/>
    <cellStyle name="border1 5" xfId="103"/>
    <cellStyle name="border1 6" xfId="104"/>
    <cellStyle name="border1 7" xfId="105"/>
    <cellStyle name="border1 8" xfId="106"/>
    <cellStyle name="border1 9" xfId="107"/>
    <cellStyle name="border2" xfId="108"/>
    <cellStyle name="border2 10" xfId="109"/>
    <cellStyle name="border2 11" xfId="110"/>
    <cellStyle name="border2 2" xfId="111"/>
    <cellStyle name="border2 3" xfId="112"/>
    <cellStyle name="border2 4" xfId="113"/>
    <cellStyle name="border2 5" xfId="114"/>
    <cellStyle name="border2 6" xfId="115"/>
    <cellStyle name="border2 7" xfId="116"/>
    <cellStyle name="border2 8" xfId="117"/>
    <cellStyle name="border2 9" xfId="118"/>
    <cellStyle name="Buena" xfId="1332"/>
    <cellStyle name="Calc Currency (0)" xfId="119"/>
    <cellStyle name="Calc Currency (0) 10" xfId="120"/>
    <cellStyle name="Calc Currency (0) 11" xfId="121"/>
    <cellStyle name="Calc Currency (0) 2" xfId="122"/>
    <cellStyle name="Calc Currency (0) 3" xfId="123"/>
    <cellStyle name="Calc Currency (0) 4" xfId="124"/>
    <cellStyle name="Calc Currency (0) 5" xfId="125"/>
    <cellStyle name="Calc Currency (0) 6" xfId="126"/>
    <cellStyle name="Calc Currency (0) 7" xfId="127"/>
    <cellStyle name="Calc Currency (0) 8" xfId="128"/>
    <cellStyle name="Calc Currency (0) 9" xfId="129"/>
    <cellStyle name="Calc Currency (2)" xfId="130"/>
    <cellStyle name="Calc Percent (0)" xfId="131"/>
    <cellStyle name="Calc Percent (1)" xfId="132"/>
    <cellStyle name="Calc Percent (1) 10" xfId="133"/>
    <cellStyle name="Calc Percent (1) 11" xfId="134"/>
    <cellStyle name="Calc Percent (1) 2" xfId="135"/>
    <cellStyle name="Calc Percent (1) 3" xfId="136"/>
    <cellStyle name="Calc Percent (1) 4" xfId="137"/>
    <cellStyle name="Calc Percent (1) 5" xfId="138"/>
    <cellStyle name="Calc Percent (1) 6" xfId="139"/>
    <cellStyle name="Calc Percent (1) 7" xfId="140"/>
    <cellStyle name="Calc Percent (1) 8" xfId="141"/>
    <cellStyle name="Calc Percent (1) 9" xfId="142"/>
    <cellStyle name="Calc Percent (2)" xfId="143"/>
    <cellStyle name="Calc Percent (2) 10" xfId="144"/>
    <cellStyle name="Calc Percent (2) 11" xfId="145"/>
    <cellStyle name="Calc Percent (2) 2" xfId="146"/>
    <cellStyle name="Calc Percent (2) 3" xfId="147"/>
    <cellStyle name="Calc Percent (2) 4" xfId="148"/>
    <cellStyle name="Calc Percent (2) 5" xfId="149"/>
    <cellStyle name="Calc Percent (2) 6" xfId="150"/>
    <cellStyle name="Calc Percent (2) 7" xfId="151"/>
    <cellStyle name="Calc Percent (2) 8" xfId="152"/>
    <cellStyle name="Calc Percent (2) 9" xfId="153"/>
    <cellStyle name="Calc Units (0)" xfId="154"/>
    <cellStyle name="Calc Units (0) 10" xfId="155"/>
    <cellStyle name="Calc Units (0) 11" xfId="156"/>
    <cellStyle name="Calc Units (0) 2" xfId="157"/>
    <cellStyle name="Calc Units (0) 3" xfId="158"/>
    <cellStyle name="Calc Units (0) 4" xfId="159"/>
    <cellStyle name="Calc Units (0) 5" xfId="160"/>
    <cellStyle name="Calc Units (0) 6" xfId="161"/>
    <cellStyle name="Calc Units (0) 7" xfId="162"/>
    <cellStyle name="Calc Units (0) 8" xfId="163"/>
    <cellStyle name="Calc Units (0) 9" xfId="164"/>
    <cellStyle name="Calc Units (1)" xfId="165"/>
    <cellStyle name="Calc Units (1) 10" xfId="166"/>
    <cellStyle name="Calc Units (1) 11" xfId="167"/>
    <cellStyle name="Calc Units (1) 2" xfId="168"/>
    <cellStyle name="Calc Units (1) 3" xfId="169"/>
    <cellStyle name="Calc Units (1) 4" xfId="170"/>
    <cellStyle name="Calc Units (1) 5" xfId="171"/>
    <cellStyle name="Calc Units (1) 6" xfId="172"/>
    <cellStyle name="Calc Units (1) 7" xfId="173"/>
    <cellStyle name="Calc Units (1) 8" xfId="174"/>
    <cellStyle name="Calc Units (1) 9" xfId="175"/>
    <cellStyle name="Calc Units (2)" xfId="176"/>
    <cellStyle name="Calculation 2" xfId="177"/>
    <cellStyle name="Cálculo" xfId="1333"/>
    <cellStyle name="Cálculo 2" xfId="1334"/>
    <cellStyle name="Celda de comprobación" xfId="1335"/>
    <cellStyle name="Celda vinculada" xfId="1336"/>
    <cellStyle name="Comma [00]" xfId="178"/>
    <cellStyle name="Comma [00] 10" xfId="179"/>
    <cellStyle name="Comma [00] 11" xfId="180"/>
    <cellStyle name="Comma [00] 2" xfId="181"/>
    <cellStyle name="Comma [00] 3" xfId="182"/>
    <cellStyle name="Comma [00] 4" xfId="183"/>
    <cellStyle name="Comma [00] 5" xfId="184"/>
    <cellStyle name="Comma [00] 6" xfId="185"/>
    <cellStyle name="Comma [00] 7" xfId="186"/>
    <cellStyle name="Comma [00] 8" xfId="187"/>
    <cellStyle name="Comma [00] 9" xfId="188"/>
    <cellStyle name="Comma 10" xfId="189"/>
    <cellStyle name="Comma 10 2" xfId="190"/>
    <cellStyle name="Comma 10 2 2" xfId="191"/>
    <cellStyle name="Comma 100" xfId="192"/>
    <cellStyle name="Comma 101" xfId="193"/>
    <cellStyle name="Comma 102" xfId="194"/>
    <cellStyle name="Comma 103" xfId="195"/>
    <cellStyle name="Comma 104" xfId="196"/>
    <cellStyle name="Comma 105" xfId="197"/>
    <cellStyle name="Comma 106" xfId="198"/>
    <cellStyle name="Comma 107" xfId="199"/>
    <cellStyle name="Comma 108" xfId="200"/>
    <cellStyle name="Comma 109" xfId="201"/>
    <cellStyle name="Comma 11" xfId="202"/>
    <cellStyle name="Comma 11 2" xfId="203"/>
    <cellStyle name="Comma 11 2 2" xfId="204"/>
    <cellStyle name="Comma 11 3" xfId="205"/>
    <cellStyle name="Comma 110" xfId="206"/>
    <cellStyle name="Comma 111" xfId="207"/>
    <cellStyle name="Comma 112" xfId="208"/>
    <cellStyle name="Comma 113" xfId="209"/>
    <cellStyle name="Comma 114" xfId="210"/>
    <cellStyle name="Comma 115" xfId="211"/>
    <cellStyle name="Comma 116" xfId="212"/>
    <cellStyle name="Comma 117" xfId="213"/>
    <cellStyle name="Comma 118" xfId="214"/>
    <cellStyle name="Comma 119" xfId="215"/>
    <cellStyle name="Comma 12" xfId="216"/>
    <cellStyle name="Comma 12 2" xfId="217"/>
    <cellStyle name="Comma 12 2 2" xfId="218"/>
    <cellStyle name="Comma 12 3" xfId="219"/>
    <cellStyle name="Comma 120" xfId="220"/>
    <cellStyle name="Comma 121" xfId="221"/>
    <cellStyle name="Comma 122" xfId="222"/>
    <cellStyle name="Comma 123" xfId="223"/>
    <cellStyle name="Comma 124" xfId="224"/>
    <cellStyle name="Comma 125" xfId="225"/>
    <cellStyle name="Comma 126" xfId="226"/>
    <cellStyle name="Comma 127" xfId="227"/>
    <cellStyle name="Comma 128" xfId="228"/>
    <cellStyle name="Comma 129" xfId="229"/>
    <cellStyle name="Comma 13" xfId="230"/>
    <cellStyle name="Comma 130" xfId="231"/>
    <cellStyle name="Comma 131" xfId="232"/>
    <cellStyle name="Comma 132" xfId="233"/>
    <cellStyle name="Comma 133" xfId="234"/>
    <cellStyle name="Comma 14" xfId="235"/>
    <cellStyle name="Comma 14 2" xfId="236"/>
    <cellStyle name="Comma 15" xfId="237"/>
    <cellStyle name="Comma 15 2" xfId="238"/>
    <cellStyle name="Comma 16" xfId="239"/>
    <cellStyle name="Comma 16 2" xfId="240"/>
    <cellStyle name="Comma 17" xfId="241"/>
    <cellStyle name="Comma 17 2" xfId="242"/>
    <cellStyle name="Comma 18" xfId="243"/>
    <cellStyle name="Comma 18 2" xfId="244"/>
    <cellStyle name="Comma 19" xfId="245"/>
    <cellStyle name="Comma 19 2" xfId="246"/>
    <cellStyle name="Comma 2" xfId="3"/>
    <cellStyle name="Comma 2 2" xfId="247"/>
    <cellStyle name="Comma 2 2 2" xfId="248"/>
    <cellStyle name="Comma 20" xfId="249"/>
    <cellStyle name="Comma 20 2" xfId="250"/>
    <cellStyle name="Comma 21" xfId="251"/>
    <cellStyle name="Comma 21 2" xfId="252"/>
    <cellStyle name="Comma 22" xfId="253"/>
    <cellStyle name="Comma 22 2" xfId="254"/>
    <cellStyle name="Comma 23" xfId="255"/>
    <cellStyle name="Comma 23 2" xfId="256"/>
    <cellStyle name="Comma 24" xfId="257"/>
    <cellStyle name="Comma 24 2" xfId="258"/>
    <cellStyle name="Comma 25" xfId="259"/>
    <cellStyle name="Comma 25 2" xfId="260"/>
    <cellStyle name="Comma 26" xfId="261"/>
    <cellStyle name="Comma 26 2" xfId="262"/>
    <cellStyle name="Comma 27" xfId="263"/>
    <cellStyle name="Comma 27 2" xfId="264"/>
    <cellStyle name="Comma 28" xfId="265"/>
    <cellStyle name="Comma 28 2" xfId="266"/>
    <cellStyle name="Comma 29" xfId="267"/>
    <cellStyle name="Comma 29 2" xfId="268"/>
    <cellStyle name="Comma 3" xfId="269"/>
    <cellStyle name="Comma 3 2" xfId="270"/>
    <cellStyle name="Comma 3 2 2" xfId="271"/>
    <cellStyle name="Comma 3 3" xfId="272"/>
    <cellStyle name="Comma 3 3 2" xfId="273"/>
    <cellStyle name="Comma 3 4" xfId="274"/>
    <cellStyle name="Comma 3 4 2" xfId="275"/>
    <cellStyle name="Comma 3 5" xfId="276"/>
    <cellStyle name="Comma 3 5 2" xfId="277"/>
    <cellStyle name="Comma 3 6" xfId="278"/>
    <cellStyle name="Comma 3 6 2" xfId="279"/>
    <cellStyle name="Comma 30" xfId="280"/>
    <cellStyle name="Comma 30 2" xfId="281"/>
    <cellStyle name="Comma 31" xfId="282"/>
    <cellStyle name="Comma 31 2" xfId="283"/>
    <cellStyle name="Comma 32" xfId="284"/>
    <cellStyle name="Comma 32 2" xfId="285"/>
    <cellStyle name="Comma 33" xfId="286"/>
    <cellStyle name="Comma 33 2" xfId="287"/>
    <cellStyle name="Comma 34" xfId="288"/>
    <cellStyle name="Comma 34 2" xfId="289"/>
    <cellStyle name="Comma 35" xfId="290"/>
    <cellStyle name="Comma 35 2" xfId="291"/>
    <cellStyle name="Comma 36" xfId="292"/>
    <cellStyle name="Comma 36 2" xfId="293"/>
    <cellStyle name="Comma 37" xfId="294"/>
    <cellStyle name="Comma 37 2" xfId="295"/>
    <cellStyle name="Comma 38" xfId="296"/>
    <cellStyle name="Comma 38 2" xfId="297"/>
    <cellStyle name="Comma 39" xfId="298"/>
    <cellStyle name="Comma 39 2" xfId="299"/>
    <cellStyle name="Comma 39 3" xfId="300"/>
    <cellStyle name="Comma 4" xfId="301"/>
    <cellStyle name="Comma 40" xfId="302"/>
    <cellStyle name="Comma 40 2" xfId="303"/>
    <cellStyle name="Comma 40 3" xfId="304"/>
    <cellStyle name="Comma 41" xfId="305"/>
    <cellStyle name="Comma 41 2" xfId="306"/>
    <cellStyle name="Comma 41 3" xfId="307"/>
    <cellStyle name="Comma 42" xfId="308"/>
    <cellStyle name="Comma 42 2" xfId="309"/>
    <cellStyle name="Comma 42 3" xfId="310"/>
    <cellStyle name="Comma 43" xfId="311"/>
    <cellStyle name="Comma 43 2" xfId="312"/>
    <cellStyle name="Comma 43 3" xfId="313"/>
    <cellStyle name="Comma 44" xfId="314"/>
    <cellStyle name="Comma 44 2" xfId="315"/>
    <cellStyle name="Comma 44 3" xfId="316"/>
    <cellStyle name="Comma 45" xfId="317"/>
    <cellStyle name="Comma 45 2" xfId="318"/>
    <cellStyle name="Comma 45 3" xfId="319"/>
    <cellStyle name="Comma 46" xfId="320"/>
    <cellStyle name="Comma 47" xfId="321"/>
    <cellStyle name="Comma 48" xfId="322"/>
    <cellStyle name="Comma 49" xfId="323"/>
    <cellStyle name="Comma 5" xfId="324"/>
    <cellStyle name="Comma 50" xfId="325"/>
    <cellStyle name="Comma 51" xfId="326"/>
    <cellStyle name="Comma 52" xfId="327"/>
    <cellStyle name="Comma 53" xfId="328"/>
    <cellStyle name="Comma 54" xfId="329"/>
    <cellStyle name="Comma 55" xfId="330"/>
    <cellStyle name="Comma 56" xfId="331"/>
    <cellStyle name="Comma 57" xfId="332"/>
    <cellStyle name="Comma 58" xfId="333"/>
    <cellStyle name="Comma 59" xfId="334"/>
    <cellStyle name="Comma 6" xfId="335"/>
    <cellStyle name="Comma 60" xfId="336"/>
    <cellStyle name="Comma 61" xfId="337"/>
    <cellStyle name="Comma 62" xfId="338"/>
    <cellStyle name="Comma 63" xfId="339"/>
    <cellStyle name="Comma 64" xfId="340"/>
    <cellStyle name="Comma 65" xfId="341"/>
    <cellStyle name="Comma 66" xfId="342"/>
    <cellStyle name="Comma 67" xfId="343"/>
    <cellStyle name="Comma 68" xfId="344"/>
    <cellStyle name="Comma 69" xfId="345"/>
    <cellStyle name="Comma 7" xfId="346"/>
    <cellStyle name="Comma 70" xfId="347"/>
    <cellStyle name="Comma 71" xfId="348"/>
    <cellStyle name="Comma 72" xfId="349"/>
    <cellStyle name="Comma 73" xfId="350"/>
    <cellStyle name="Comma 74" xfId="351"/>
    <cellStyle name="Comma 75" xfId="352"/>
    <cellStyle name="Comma 76" xfId="353"/>
    <cellStyle name="Comma 77" xfId="354"/>
    <cellStyle name="Comma 78" xfId="355"/>
    <cellStyle name="Comma 79" xfId="356"/>
    <cellStyle name="Comma 8" xfId="357"/>
    <cellStyle name="Comma 80" xfId="358"/>
    <cellStyle name="Comma 81" xfId="359"/>
    <cellStyle name="Comma 82" xfId="360"/>
    <cellStyle name="Comma 83" xfId="361"/>
    <cellStyle name="Comma 84" xfId="362"/>
    <cellStyle name="Comma 85" xfId="363"/>
    <cellStyle name="Comma 86" xfId="364"/>
    <cellStyle name="Comma 87" xfId="365"/>
    <cellStyle name="Comma 88" xfId="366"/>
    <cellStyle name="Comma 89" xfId="367"/>
    <cellStyle name="Comma 9" xfId="368"/>
    <cellStyle name="Comma 9 2" xfId="369"/>
    <cellStyle name="Comma 9 2 2" xfId="370"/>
    <cellStyle name="Comma 90" xfId="371"/>
    <cellStyle name="Comma 91" xfId="372"/>
    <cellStyle name="Comma 92" xfId="373"/>
    <cellStyle name="Comma 93" xfId="374"/>
    <cellStyle name="Comma 94" xfId="375"/>
    <cellStyle name="Comma 95" xfId="376"/>
    <cellStyle name="Comma 96" xfId="377"/>
    <cellStyle name="Comma 97" xfId="378"/>
    <cellStyle name="Comma 98" xfId="379"/>
    <cellStyle name="Comma 99" xfId="380"/>
    <cellStyle name="Currency" xfId="1307" builtinId="4"/>
    <cellStyle name="Currency [00]" xfId="381"/>
    <cellStyle name="Currency 10" xfId="382"/>
    <cellStyle name="Currency 100" xfId="383"/>
    <cellStyle name="Currency 101" xfId="384"/>
    <cellStyle name="Currency 102" xfId="385"/>
    <cellStyle name="Currency 103" xfId="386"/>
    <cellStyle name="Currency 104" xfId="387"/>
    <cellStyle name="Currency 105" xfId="388"/>
    <cellStyle name="Currency 106" xfId="389"/>
    <cellStyle name="Currency 107" xfId="390"/>
    <cellStyle name="Currency 108" xfId="391"/>
    <cellStyle name="Currency 109" xfId="392"/>
    <cellStyle name="Currency 11" xfId="393"/>
    <cellStyle name="Currency 110" xfId="394"/>
    <cellStyle name="Currency 111" xfId="395"/>
    <cellStyle name="Currency 112" xfId="396"/>
    <cellStyle name="Currency 113" xfId="397"/>
    <cellStyle name="Currency 114" xfId="398"/>
    <cellStyle name="Currency 115" xfId="399"/>
    <cellStyle name="Currency 116" xfId="400"/>
    <cellStyle name="Currency 117" xfId="401"/>
    <cellStyle name="Currency 118" xfId="402"/>
    <cellStyle name="Currency 119" xfId="403"/>
    <cellStyle name="Currency 12" xfId="404"/>
    <cellStyle name="Currency 12 2" xfId="405"/>
    <cellStyle name="Currency 120" xfId="406"/>
    <cellStyle name="Currency 121" xfId="407"/>
    <cellStyle name="Currency 122" xfId="408"/>
    <cellStyle name="Currency 123" xfId="409"/>
    <cellStyle name="Currency 124" xfId="410"/>
    <cellStyle name="Currency 125" xfId="411"/>
    <cellStyle name="Currency 126" xfId="412"/>
    <cellStyle name="Currency 127" xfId="413"/>
    <cellStyle name="Currency 128" xfId="414"/>
    <cellStyle name="Currency 129" xfId="415"/>
    <cellStyle name="Currency 13" xfId="416"/>
    <cellStyle name="Currency 13 2" xfId="417"/>
    <cellStyle name="Currency 130" xfId="418"/>
    <cellStyle name="Currency 131" xfId="419"/>
    <cellStyle name="Currency 132" xfId="420"/>
    <cellStyle name="Currency 133" xfId="421"/>
    <cellStyle name="Currency 134" xfId="422"/>
    <cellStyle name="Currency 135" xfId="423"/>
    <cellStyle name="Currency 136" xfId="424"/>
    <cellStyle name="Currency 137" xfId="425"/>
    <cellStyle name="Currency 14" xfId="426"/>
    <cellStyle name="Currency 14 2" xfId="427"/>
    <cellStyle name="Currency 15" xfId="428"/>
    <cellStyle name="Currency 15 2" xfId="429"/>
    <cellStyle name="Currency 16" xfId="430"/>
    <cellStyle name="Currency 16 2" xfId="431"/>
    <cellStyle name="Currency 17" xfId="432"/>
    <cellStyle name="Currency 17 2" xfId="433"/>
    <cellStyle name="Currency 18" xfId="434"/>
    <cellStyle name="Currency 18 2" xfId="435"/>
    <cellStyle name="Currency 19" xfId="436"/>
    <cellStyle name="Currency 19 2" xfId="437"/>
    <cellStyle name="Currency 2" xfId="2"/>
    <cellStyle name="Currency 20" xfId="438"/>
    <cellStyle name="Currency 20 2" xfId="439"/>
    <cellStyle name="Currency 21" xfId="440"/>
    <cellStyle name="Currency 21 2" xfId="441"/>
    <cellStyle name="Currency 22" xfId="442"/>
    <cellStyle name="Currency 22 2" xfId="443"/>
    <cellStyle name="Currency 23" xfId="444"/>
    <cellStyle name="Currency 23 2" xfId="445"/>
    <cellStyle name="Currency 24" xfId="446"/>
    <cellStyle name="Currency 24 2" xfId="447"/>
    <cellStyle name="Currency 25" xfId="448"/>
    <cellStyle name="Currency 25 2" xfId="449"/>
    <cellStyle name="Currency 26" xfId="450"/>
    <cellStyle name="Currency 26 2" xfId="451"/>
    <cellStyle name="Currency 27" xfId="452"/>
    <cellStyle name="Currency 27 2" xfId="453"/>
    <cellStyle name="Currency 28" xfId="454"/>
    <cellStyle name="Currency 28 2" xfId="455"/>
    <cellStyle name="Currency 29" xfId="456"/>
    <cellStyle name="Currency 29 2" xfId="457"/>
    <cellStyle name="Currency 3" xfId="458"/>
    <cellStyle name="Currency 30" xfId="459"/>
    <cellStyle name="Currency 30 2" xfId="460"/>
    <cellStyle name="Currency 31" xfId="461"/>
    <cellStyle name="Currency 31 2" xfId="462"/>
    <cellStyle name="Currency 32" xfId="463"/>
    <cellStyle name="Currency 32 2" xfId="464"/>
    <cellStyle name="Currency 33" xfId="465"/>
    <cellStyle name="Currency 33 2" xfId="466"/>
    <cellStyle name="Currency 34" xfId="467"/>
    <cellStyle name="Currency 34 2" xfId="468"/>
    <cellStyle name="Currency 35" xfId="469"/>
    <cellStyle name="Currency 35 2" xfId="470"/>
    <cellStyle name="Currency 36" xfId="471"/>
    <cellStyle name="Currency 36 2" xfId="472"/>
    <cellStyle name="Currency 37" xfId="473"/>
    <cellStyle name="Currency 37 2" xfId="474"/>
    <cellStyle name="Currency 37 3" xfId="475"/>
    <cellStyle name="Currency 38" xfId="476"/>
    <cellStyle name="Currency 38 2" xfId="477"/>
    <cellStyle name="Currency 38 3" xfId="478"/>
    <cellStyle name="Currency 39" xfId="479"/>
    <cellStyle name="Currency 39 2" xfId="480"/>
    <cellStyle name="Currency 39 3" xfId="481"/>
    <cellStyle name="Currency 4" xfId="482"/>
    <cellStyle name="Currency 40" xfId="483"/>
    <cellStyle name="Currency 40 2" xfId="484"/>
    <cellStyle name="Currency 40 3" xfId="485"/>
    <cellStyle name="Currency 41" xfId="486"/>
    <cellStyle name="Currency 41 2" xfId="487"/>
    <cellStyle name="Currency 41 3" xfId="488"/>
    <cellStyle name="Currency 42" xfId="489"/>
    <cellStyle name="Currency 42 2" xfId="490"/>
    <cellStyle name="Currency 42 3" xfId="491"/>
    <cellStyle name="Currency 43" xfId="492"/>
    <cellStyle name="Currency 43 2" xfId="493"/>
    <cellStyle name="Currency 43 3" xfId="494"/>
    <cellStyle name="Currency 44" xfId="495"/>
    <cellStyle name="Currency 45" xfId="496"/>
    <cellStyle name="Currency 46" xfId="497"/>
    <cellStyle name="Currency 47" xfId="498"/>
    <cellStyle name="Currency 48" xfId="499"/>
    <cellStyle name="Currency 49" xfId="500"/>
    <cellStyle name="Currency 5" xfId="501"/>
    <cellStyle name="Currency 50" xfId="502"/>
    <cellStyle name="Currency 51" xfId="503"/>
    <cellStyle name="Currency 52" xfId="504"/>
    <cellStyle name="Currency 53" xfId="505"/>
    <cellStyle name="Currency 54" xfId="506"/>
    <cellStyle name="Currency 55" xfId="507"/>
    <cellStyle name="Currency 56" xfId="508"/>
    <cellStyle name="Currency 57" xfId="509"/>
    <cellStyle name="Currency 58" xfId="510"/>
    <cellStyle name="Currency 59" xfId="511"/>
    <cellStyle name="Currency 6" xfId="512"/>
    <cellStyle name="Currency 60" xfId="513"/>
    <cellStyle name="Currency 61" xfId="514"/>
    <cellStyle name="Currency 62" xfId="515"/>
    <cellStyle name="Currency 63" xfId="516"/>
    <cellStyle name="Currency 64" xfId="517"/>
    <cellStyle name="Currency 65" xfId="518"/>
    <cellStyle name="Currency 66" xfId="519"/>
    <cellStyle name="Currency 67" xfId="520"/>
    <cellStyle name="Currency 68" xfId="521"/>
    <cellStyle name="Currency 69" xfId="522"/>
    <cellStyle name="Currency 7" xfId="523"/>
    <cellStyle name="Currency 70" xfId="524"/>
    <cellStyle name="Currency 71" xfId="525"/>
    <cellStyle name="Currency 72" xfId="526"/>
    <cellStyle name="Currency 73" xfId="527"/>
    <cellStyle name="Currency 74" xfId="528"/>
    <cellStyle name="Currency 75" xfId="529"/>
    <cellStyle name="Currency 76" xfId="530"/>
    <cellStyle name="Currency 77" xfId="531"/>
    <cellStyle name="Currency 78" xfId="532"/>
    <cellStyle name="Currency 79" xfId="533"/>
    <cellStyle name="Currency 8" xfId="534"/>
    <cellStyle name="Currency 80" xfId="535"/>
    <cellStyle name="Currency 81" xfId="536"/>
    <cellStyle name="Currency 82" xfId="537"/>
    <cellStyle name="Currency 83" xfId="538"/>
    <cellStyle name="Currency 84" xfId="539"/>
    <cellStyle name="Currency 85" xfId="540"/>
    <cellStyle name="Currency 86" xfId="541"/>
    <cellStyle name="Currency 87" xfId="542"/>
    <cellStyle name="Currency 88" xfId="543"/>
    <cellStyle name="Currency 89" xfId="544"/>
    <cellStyle name="Currency 9" xfId="545"/>
    <cellStyle name="Currency 90" xfId="546"/>
    <cellStyle name="Currency 91" xfId="547"/>
    <cellStyle name="Currency 92" xfId="548"/>
    <cellStyle name="Currency 93" xfId="549"/>
    <cellStyle name="Currency 94" xfId="550"/>
    <cellStyle name="Currency 95" xfId="551"/>
    <cellStyle name="Currency 96" xfId="552"/>
    <cellStyle name="Currency 97" xfId="553"/>
    <cellStyle name="Currency 98" xfId="554"/>
    <cellStyle name="Currency 99" xfId="555"/>
    <cellStyle name="Date Short" xfId="556"/>
    <cellStyle name="DELTA" xfId="557"/>
    <cellStyle name="DELTA 10" xfId="558"/>
    <cellStyle name="DELTA 11" xfId="559"/>
    <cellStyle name="DELTA 2" xfId="560"/>
    <cellStyle name="DELTA 3" xfId="561"/>
    <cellStyle name="DELTA 4" xfId="562"/>
    <cellStyle name="DELTA 5" xfId="563"/>
    <cellStyle name="DELTA 6" xfId="564"/>
    <cellStyle name="DELTA 7" xfId="565"/>
    <cellStyle name="DELTA 8" xfId="566"/>
    <cellStyle name="DELTA 9" xfId="567"/>
    <cellStyle name="Encabezado 4" xfId="1337"/>
    <cellStyle name="Énfasis1" xfId="1338"/>
    <cellStyle name="Énfasis2" xfId="1339"/>
    <cellStyle name="Énfasis3" xfId="1340"/>
    <cellStyle name="Énfasis4" xfId="1341"/>
    <cellStyle name="Énfasis5" xfId="1342"/>
    <cellStyle name="Énfasis6" xfId="1343"/>
    <cellStyle name="Enter Currency (0)" xfId="568"/>
    <cellStyle name="Enter Currency (0) 10" xfId="569"/>
    <cellStyle name="Enter Currency (0) 11" xfId="570"/>
    <cellStyle name="Enter Currency (0) 2" xfId="571"/>
    <cellStyle name="Enter Currency (0) 3" xfId="572"/>
    <cellStyle name="Enter Currency (0) 4" xfId="573"/>
    <cellStyle name="Enter Currency (0) 5" xfId="574"/>
    <cellStyle name="Enter Currency (0) 6" xfId="575"/>
    <cellStyle name="Enter Currency (0) 7" xfId="576"/>
    <cellStyle name="Enter Currency (0) 8" xfId="577"/>
    <cellStyle name="Enter Currency (0) 9" xfId="578"/>
    <cellStyle name="Enter Currency (2)" xfId="579"/>
    <cellStyle name="Enter Units (0)" xfId="580"/>
    <cellStyle name="Enter Units (0) 10" xfId="581"/>
    <cellStyle name="Enter Units (0) 11" xfId="582"/>
    <cellStyle name="Enter Units (0) 2" xfId="583"/>
    <cellStyle name="Enter Units (0) 3" xfId="584"/>
    <cellStyle name="Enter Units (0) 4" xfId="585"/>
    <cellStyle name="Enter Units (0) 5" xfId="586"/>
    <cellStyle name="Enter Units (0) 6" xfId="587"/>
    <cellStyle name="Enter Units (0) 7" xfId="588"/>
    <cellStyle name="Enter Units (0) 8" xfId="589"/>
    <cellStyle name="Enter Units (0) 9" xfId="590"/>
    <cellStyle name="Enter Units (1)" xfId="591"/>
    <cellStyle name="Enter Units (1) 10" xfId="592"/>
    <cellStyle name="Enter Units (1) 11" xfId="593"/>
    <cellStyle name="Enter Units (1) 2" xfId="594"/>
    <cellStyle name="Enter Units (1) 3" xfId="595"/>
    <cellStyle name="Enter Units (1) 4" xfId="596"/>
    <cellStyle name="Enter Units (1) 5" xfId="597"/>
    <cellStyle name="Enter Units (1) 6" xfId="598"/>
    <cellStyle name="Enter Units (1) 7" xfId="599"/>
    <cellStyle name="Enter Units (1) 8" xfId="600"/>
    <cellStyle name="Enter Units (1) 9" xfId="601"/>
    <cellStyle name="Enter Units (2)" xfId="602"/>
    <cellStyle name="Entrada" xfId="1344"/>
    <cellStyle name="Entrada 2" xfId="1345"/>
    <cellStyle name="Euro" xfId="1346"/>
    <cellStyle name="Good 2" xfId="603"/>
    <cellStyle name="Grey" xfId="604"/>
    <cellStyle name="Header" xfId="605"/>
    <cellStyle name="Header1" xfId="606"/>
    <cellStyle name="Header2" xfId="607"/>
    <cellStyle name="Heading" xfId="608"/>
    <cellStyle name="Heading 1 2" xfId="609"/>
    <cellStyle name="Heading 2 2" xfId="610"/>
    <cellStyle name="Heading 3 2" xfId="611"/>
    <cellStyle name="Heading 4 2" xfId="612"/>
    <cellStyle name="Heading1" xfId="613"/>
    <cellStyle name="Hyperlink 2" xfId="614"/>
    <cellStyle name="Hyperlink 2 2" xfId="615"/>
    <cellStyle name="Hyperlink 3" xfId="616"/>
    <cellStyle name="Incorrecto" xfId="1347"/>
    <cellStyle name="Input [yellow]" xfId="617"/>
    <cellStyle name="Input 2" xfId="618"/>
    <cellStyle name="Link Currency (0)" xfId="619"/>
    <cellStyle name="Link Currency (0) 10" xfId="620"/>
    <cellStyle name="Link Currency (0) 11" xfId="621"/>
    <cellStyle name="Link Currency (0) 2" xfId="622"/>
    <cellStyle name="Link Currency (0) 3" xfId="623"/>
    <cellStyle name="Link Currency (0) 4" xfId="624"/>
    <cellStyle name="Link Currency (0) 5" xfId="625"/>
    <cellStyle name="Link Currency (0) 6" xfId="626"/>
    <cellStyle name="Link Currency (0) 7" xfId="627"/>
    <cellStyle name="Link Currency (0) 8" xfId="628"/>
    <cellStyle name="Link Currency (0) 9" xfId="629"/>
    <cellStyle name="Link Currency (2)" xfId="630"/>
    <cellStyle name="Link Units (0)" xfId="631"/>
    <cellStyle name="Link Units (0) 10" xfId="632"/>
    <cellStyle name="Link Units (0) 11" xfId="633"/>
    <cellStyle name="Link Units (0) 2" xfId="634"/>
    <cellStyle name="Link Units (0) 3" xfId="635"/>
    <cellStyle name="Link Units (0) 4" xfId="636"/>
    <cellStyle name="Link Units (0) 5" xfId="637"/>
    <cellStyle name="Link Units (0) 6" xfId="638"/>
    <cellStyle name="Link Units (0) 7" xfId="639"/>
    <cellStyle name="Link Units (0) 8" xfId="640"/>
    <cellStyle name="Link Units (0) 9" xfId="641"/>
    <cellStyle name="Link Units (1)" xfId="642"/>
    <cellStyle name="Link Units (1) 10" xfId="643"/>
    <cellStyle name="Link Units (1) 11" xfId="644"/>
    <cellStyle name="Link Units (1) 2" xfId="645"/>
    <cellStyle name="Link Units (1) 3" xfId="646"/>
    <cellStyle name="Link Units (1) 4" xfId="647"/>
    <cellStyle name="Link Units (1) 5" xfId="648"/>
    <cellStyle name="Link Units (1) 6" xfId="649"/>
    <cellStyle name="Link Units (1) 7" xfId="650"/>
    <cellStyle name="Link Units (1) 8" xfId="651"/>
    <cellStyle name="Link Units (1) 9" xfId="652"/>
    <cellStyle name="Link Units (2)" xfId="653"/>
    <cellStyle name="Linked Cell 2" xfId="654"/>
    <cellStyle name="Milliers [0]_Feuil1" xfId="655"/>
    <cellStyle name="Milliers_Feuil1" xfId="656"/>
    <cellStyle name="Monétaire [0]_Feuil1" xfId="657"/>
    <cellStyle name="Monétaire_Feuil1" xfId="658"/>
    <cellStyle name="Neutral 2" xfId="659"/>
    <cellStyle name="Normal" xfId="0" builtinId="0"/>
    <cellStyle name="Normal - Style1" xfId="660"/>
    <cellStyle name="Normal - Style1 10" xfId="661"/>
    <cellStyle name="Normal - Style1 11" xfId="662"/>
    <cellStyle name="Normal - Style1 2" xfId="663"/>
    <cellStyle name="Normal - Style1 3" xfId="664"/>
    <cellStyle name="Normal - Style1 4" xfId="665"/>
    <cellStyle name="Normal - Style1 5" xfId="666"/>
    <cellStyle name="Normal - Style1 6" xfId="667"/>
    <cellStyle name="Normal - Style1 7" xfId="668"/>
    <cellStyle name="Normal - Style1 8" xfId="669"/>
    <cellStyle name="Normal - Style1 9" xfId="670"/>
    <cellStyle name="Normal 10" xfId="671"/>
    <cellStyle name="Normal 10 2" xfId="672"/>
    <cellStyle name="Normal 10 3" xfId="673"/>
    <cellStyle name="Normal 10 3 2" xfId="674"/>
    <cellStyle name="Normal 10 4" xfId="675"/>
    <cellStyle name="Normal 10 4 2" xfId="676"/>
    <cellStyle name="Normal 10 5" xfId="677"/>
    <cellStyle name="Normal 100" xfId="678"/>
    <cellStyle name="Normal 101" xfId="679"/>
    <cellStyle name="Normal 102" xfId="680"/>
    <cellStyle name="Normal 103" xfId="681"/>
    <cellStyle name="Normal 104" xfId="682"/>
    <cellStyle name="Normal 105" xfId="683"/>
    <cellStyle name="Normal 106" xfId="684"/>
    <cellStyle name="Normal 107" xfId="685"/>
    <cellStyle name="Normal 108" xfId="686"/>
    <cellStyle name="Normal 109" xfId="687"/>
    <cellStyle name="Normal 11" xfId="688"/>
    <cellStyle name="Normal 11 2" xfId="689"/>
    <cellStyle name="Normal 110" xfId="690"/>
    <cellStyle name="Normal 111" xfId="691"/>
    <cellStyle name="Normal 112" xfId="692"/>
    <cellStyle name="Normal 113" xfId="693"/>
    <cellStyle name="Normal 114" xfId="694"/>
    <cellStyle name="Normal 115" xfId="695"/>
    <cellStyle name="Normal 116" xfId="696"/>
    <cellStyle name="Normal 117" xfId="697"/>
    <cellStyle name="Normal 118" xfId="698"/>
    <cellStyle name="Normal 119" xfId="699"/>
    <cellStyle name="Normal 12" xfId="700"/>
    <cellStyle name="Normal 12 2" xfId="701"/>
    <cellStyle name="Normal 120" xfId="702"/>
    <cellStyle name="Normal 121" xfId="703"/>
    <cellStyle name="Normal 122" xfId="704"/>
    <cellStyle name="Normal 123" xfId="705"/>
    <cellStyle name="Normal 124" xfId="706"/>
    <cellStyle name="Normal 125" xfId="707"/>
    <cellStyle name="Normal 126" xfId="708"/>
    <cellStyle name="Normal 127" xfId="709"/>
    <cellStyle name="Normal 128" xfId="710"/>
    <cellStyle name="Normal 129" xfId="711"/>
    <cellStyle name="Normal 13" xfId="712"/>
    <cellStyle name="Normal 13 2" xfId="713"/>
    <cellStyle name="Normal 130" xfId="714"/>
    <cellStyle name="Normal 131" xfId="715"/>
    <cellStyle name="Normal 132" xfId="716"/>
    <cellStyle name="Normal 133" xfId="717"/>
    <cellStyle name="Normal 134" xfId="718"/>
    <cellStyle name="Normal 135" xfId="719"/>
    <cellStyle name="Normal 136" xfId="720"/>
    <cellStyle name="Normal 137" xfId="721"/>
    <cellStyle name="Normal 138" xfId="722"/>
    <cellStyle name="Normal 139" xfId="723"/>
    <cellStyle name="Normal 14" xfId="724"/>
    <cellStyle name="Normal 14 2" xfId="725"/>
    <cellStyle name="Normal 14 2 2" xfId="726"/>
    <cellStyle name="Normal 14 3" xfId="727"/>
    <cellStyle name="Normal 14 3 2" xfId="728"/>
    <cellStyle name="Normal 14 4" xfId="729"/>
    <cellStyle name="Normal 140" xfId="730"/>
    <cellStyle name="Normal 141" xfId="731"/>
    <cellStyle name="Normal 142" xfId="732"/>
    <cellStyle name="Normal 143" xfId="733"/>
    <cellStyle name="Normal 144" xfId="734"/>
    <cellStyle name="Normal 145" xfId="735"/>
    <cellStyle name="Normal 146" xfId="736"/>
    <cellStyle name="Normal 147" xfId="737"/>
    <cellStyle name="Normal 148" xfId="738"/>
    <cellStyle name="Normal 149" xfId="739"/>
    <cellStyle name="Normal 15" xfId="740"/>
    <cellStyle name="Normal 15 2" xfId="741"/>
    <cellStyle name="Normal 150" xfId="742"/>
    <cellStyle name="Normal 151" xfId="743"/>
    <cellStyle name="Normal 152" xfId="744"/>
    <cellStyle name="Normal 153" xfId="745"/>
    <cellStyle name="Normal 154" xfId="1310"/>
    <cellStyle name="Normal 155" xfId="1312"/>
    <cellStyle name="Normal 16" xfId="746"/>
    <cellStyle name="Normal 16 2" xfId="747"/>
    <cellStyle name="Normal 17" xfId="748"/>
    <cellStyle name="Normal 17 2" xfId="749"/>
    <cellStyle name="Normal 18" xfId="750"/>
    <cellStyle name="Normal 18 2" xfId="751"/>
    <cellStyle name="Normal 19" xfId="752"/>
    <cellStyle name="Normal 19 2" xfId="753"/>
    <cellStyle name="Normal 2" xfId="1"/>
    <cellStyle name="Normal 2 2" xfId="5"/>
    <cellStyle name="Normal 2 2 2" xfId="754"/>
    <cellStyle name="Normal 2 3" xfId="755"/>
    <cellStyle name="Normal 2 3 10" xfId="1348"/>
    <cellStyle name="Normal 2 3 2" xfId="756"/>
    <cellStyle name="Normal 2 3 2 2" xfId="757"/>
    <cellStyle name="Normal 2 3 2 2 2" xfId="758"/>
    <cellStyle name="Normal 2 3 2 3" xfId="759"/>
    <cellStyle name="Normal 2 3 2 3 2" xfId="760"/>
    <cellStyle name="Normal 2 3 2 4" xfId="761"/>
    <cellStyle name="Normal 2 3 3" xfId="762"/>
    <cellStyle name="Normal 2 3 3 2" xfId="763"/>
    <cellStyle name="Normal 2 3 3 2 2" xfId="1349"/>
    <cellStyle name="Normal 2 3 3 3" xfId="1350"/>
    <cellStyle name="Normal 2 3 4" xfId="764"/>
    <cellStyle name="Normal 2 3 4 2" xfId="765"/>
    <cellStyle name="Normal 2 3 4 2 2" xfId="1351"/>
    <cellStyle name="Normal 2 3 4 3" xfId="1352"/>
    <cellStyle name="Normal 2 3 5" xfId="766"/>
    <cellStyle name="Normal 2 3 5 2" xfId="1353"/>
    <cellStyle name="Normal 2 3 5 2 2" xfId="1354"/>
    <cellStyle name="Normal 2 3 5 3" xfId="1355"/>
    <cellStyle name="Normal 2 3 6" xfId="1356"/>
    <cellStyle name="Normal 2 3 6 2" xfId="1357"/>
    <cellStyle name="Normal 2 3 6 2 2" xfId="1358"/>
    <cellStyle name="Normal 2 3 6 3" xfId="1359"/>
    <cellStyle name="Normal 2 3 7" xfId="1360"/>
    <cellStyle name="Normal 2 3 7 2" xfId="1361"/>
    <cellStyle name="Normal 2 3 7 2 2" xfId="1362"/>
    <cellStyle name="Normal 2 3 7 3" xfId="1363"/>
    <cellStyle name="Normal 2 3 8" xfId="1364"/>
    <cellStyle name="Normal 2 3 8 2" xfId="1365"/>
    <cellStyle name="Normal 2 3 9" xfId="1366"/>
    <cellStyle name="Normal 2 3 9 2" xfId="1367"/>
    <cellStyle name="Normal 2 4" xfId="767"/>
    <cellStyle name="Normal 2 4 2" xfId="768"/>
    <cellStyle name="Normal 2 4 2 2" xfId="769"/>
    <cellStyle name="Normal 2 4 3" xfId="770"/>
    <cellStyle name="Normal 2 4 3 2" xfId="771"/>
    <cellStyle name="Normal 2 4 4" xfId="772"/>
    <cellStyle name="Normal 2 5" xfId="773"/>
    <cellStyle name="Normal 2 6" xfId="774"/>
    <cellStyle name="Normal 2 6 2" xfId="775"/>
    <cellStyle name="Normal 2 7" xfId="776"/>
    <cellStyle name="Normal 2 7 2" xfId="777"/>
    <cellStyle name="Normal 2 8" xfId="778"/>
    <cellStyle name="Normal 20" xfId="779"/>
    <cellStyle name="Normal 20 2" xfId="780"/>
    <cellStyle name="Normal 21" xfId="781"/>
    <cellStyle name="Normal 21 2" xfId="782"/>
    <cellStyle name="Normal 22" xfId="783"/>
    <cellStyle name="Normal 22 2" xfId="784"/>
    <cellStyle name="Normal 23" xfId="785"/>
    <cellStyle name="Normal 23 2" xfId="786"/>
    <cellStyle name="Normal 24" xfId="787"/>
    <cellStyle name="Normal 24 2" xfId="788"/>
    <cellStyle name="Normal 25" xfId="789"/>
    <cellStyle name="Normal 25 2" xfId="790"/>
    <cellStyle name="Normal 26" xfId="791"/>
    <cellStyle name="Normal 26 2" xfId="792"/>
    <cellStyle name="Normal 27" xfId="793"/>
    <cellStyle name="Normal 27 2" xfId="794"/>
    <cellStyle name="Normal 28" xfId="795"/>
    <cellStyle name="Normal 28 2" xfId="796"/>
    <cellStyle name="Normal 29" xfId="797"/>
    <cellStyle name="Normal 29 2" xfId="798"/>
    <cellStyle name="Normal 3" xfId="4"/>
    <cellStyle name="Normal 3 2" xfId="799"/>
    <cellStyle name="Normal 3 2 2" xfId="800"/>
    <cellStyle name="Normal 3 2 2 2" xfId="801"/>
    <cellStyle name="Normal 3 2 2 2 2" xfId="802"/>
    <cellStyle name="Normal 3 2 2 3" xfId="803"/>
    <cellStyle name="Normal 3 2 2 3 2" xfId="804"/>
    <cellStyle name="Normal 3 2 2 4" xfId="805"/>
    <cellStyle name="Normal 3 2 3" xfId="806"/>
    <cellStyle name="Normal 3 2 4" xfId="807"/>
    <cellStyle name="Normal 3 2 4 2" xfId="808"/>
    <cellStyle name="Normal 3 2 5" xfId="809"/>
    <cellStyle name="Normal 3 2 5 2" xfId="810"/>
    <cellStyle name="Normal 3 2 6" xfId="811"/>
    <cellStyle name="Normal 3 3" xfId="812"/>
    <cellStyle name="Normal 3 3 2" xfId="813"/>
    <cellStyle name="Normal 3 3 2 2" xfId="814"/>
    <cellStyle name="Normal 3 3 3" xfId="815"/>
    <cellStyle name="Normal 3 3 3 2" xfId="816"/>
    <cellStyle name="Normal 3 3 4" xfId="817"/>
    <cellStyle name="Normal 3 4" xfId="818"/>
    <cellStyle name="Normal 3 4 2" xfId="819"/>
    <cellStyle name="Normal 3 4 2 2" xfId="820"/>
    <cellStyle name="Normal 3 4 3" xfId="821"/>
    <cellStyle name="Normal 3 4 3 2" xfId="822"/>
    <cellStyle name="Normal 3 4 4" xfId="823"/>
    <cellStyle name="Normal 3 5" xfId="824"/>
    <cellStyle name="Normal 3 5 2" xfId="825"/>
    <cellStyle name="Normal 3 6" xfId="826"/>
    <cellStyle name="Normal 3 6 2" xfId="827"/>
    <cellStyle name="Normal 3 7" xfId="828"/>
    <cellStyle name="Normal 30" xfId="829"/>
    <cellStyle name="Normal 30 2" xfId="830"/>
    <cellStyle name="Normal 31" xfId="831"/>
    <cellStyle name="Normal 31 2" xfId="832"/>
    <cellStyle name="Normal 32" xfId="833"/>
    <cellStyle name="Normal 32 2" xfId="834"/>
    <cellStyle name="Normal 33" xfId="835"/>
    <cellStyle name="Normal 33 2" xfId="836"/>
    <cellStyle name="Normal 34" xfId="837"/>
    <cellStyle name="Normal 34 2" xfId="838"/>
    <cellStyle name="Normal 35" xfId="839"/>
    <cellStyle name="Normal 35 2" xfId="840"/>
    <cellStyle name="Normal 36" xfId="841"/>
    <cellStyle name="Normal 36 2" xfId="842"/>
    <cellStyle name="Normal 37" xfId="843"/>
    <cellStyle name="Normal 37 2" xfId="844"/>
    <cellStyle name="Normal 38" xfId="845"/>
    <cellStyle name="Normal 38 2" xfId="846"/>
    <cellStyle name="Normal 39" xfId="847"/>
    <cellStyle name="Normal 39 2" xfId="848"/>
    <cellStyle name="Normal 4" xfId="849"/>
    <cellStyle name="Normal 4 2" xfId="850"/>
    <cellStyle name="Normal 4 2 2" xfId="851"/>
    <cellStyle name="Normal 4 2 2 2" xfId="852"/>
    <cellStyle name="Normal 4 2 2 2 2" xfId="853"/>
    <cellStyle name="Normal 4 2 2 3" xfId="854"/>
    <cellStyle name="Normal 4 2 2 3 2" xfId="855"/>
    <cellStyle name="Normal 4 2 2 4" xfId="856"/>
    <cellStyle name="Normal 4 2 3" xfId="857"/>
    <cellStyle name="Normal 4 2 3 2" xfId="858"/>
    <cellStyle name="Normal 4 2 4" xfId="859"/>
    <cellStyle name="Normal 4 2 4 2" xfId="860"/>
    <cellStyle name="Normal 4 2 5" xfId="861"/>
    <cellStyle name="Normal 4 3" xfId="862"/>
    <cellStyle name="Normal 4 3 2" xfId="863"/>
    <cellStyle name="Normal 4 3 2 2" xfId="864"/>
    <cellStyle name="Normal 4 3 3" xfId="865"/>
    <cellStyle name="Normal 4 3 3 2" xfId="866"/>
    <cellStyle name="Normal 4 3 4" xfId="867"/>
    <cellStyle name="Normal 4 4" xfId="868"/>
    <cellStyle name="Normal 4 4 2" xfId="869"/>
    <cellStyle name="Normal 4 5" xfId="870"/>
    <cellStyle name="Normal 4 5 2" xfId="871"/>
    <cellStyle name="Normal 4 6" xfId="872"/>
    <cellStyle name="Normal 40" xfId="873"/>
    <cellStyle name="Normal 40 2" xfId="874"/>
    <cellStyle name="Normal 41" xfId="875"/>
    <cellStyle name="Normal 41 2" xfId="876"/>
    <cellStyle name="Normal 42" xfId="877"/>
    <cellStyle name="Normal 42 2" xfId="878"/>
    <cellStyle name="Normal 43" xfId="879"/>
    <cellStyle name="Normal 43 2" xfId="880"/>
    <cellStyle name="Normal 44" xfId="881"/>
    <cellStyle name="Normal 44 2" xfId="882"/>
    <cellStyle name="Normal 45" xfId="883"/>
    <cellStyle name="Normal 45 2" xfId="884"/>
    <cellStyle name="Normal 46" xfId="885"/>
    <cellStyle name="Normal 46 2" xfId="886"/>
    <cellStyle name="Normal 47" xfId="887"/>
    <cellStyle name="Normal 47 2" xfId="888"/>
    <cellStyle name="Normal 48" xfId="889"/>
    <cellStyle name="Normal 48 2" xfId="890"/>
    <cellStyle name="Normal 49" xfId="891"/>
    <cellStyle name="Normal 49 2" xfId="892"/>
    <cellStyle name="Normal 5" xfId="893"/>
    <cellStyle name="Normal 5 2" xfId="894"/>
    <cellStyle name="Normal 5 2 10" xfId="1368"/>
    <cellStyle name="Normal 5 2 2" xfId="895"/>
    <cellStyle name="Normal 5 2 2 2" xfId="896"/>
    <cellStyle name="Normal 5 2 2 2 2" xfId="897"/>
    <cellStyle name="Normal 5 2 2 3" xfId="898"/>
    <cellStyle name="Normal 5 2 2 3 2" xfId="899"/>
    <cellStyle name="Normal 5 2 2 4" xfId="900"/>
    <cellStyle name="Normal 5 2 3" xfId="901"/>
    <cellStyle name="Normal 5 2 3 2" xfId="902"/>
    <cellStyle name="Normal 5 2 3 2 2" xfId="1369"/>
    <cellStyle name="Normal 5 2 3 3" xfId="1370"/>
    <cellStyle name="Normal 5 2 4" xfId="903"/>
    <cellStyle name="Normal 5 2 4 2" xfId="904"/>
    <cellStyle name="Normal 5 2 4 2 2" xfId="1371"/>
    <cellStyle name="Normal 5 2 4 3" xfId="1372"/>
    <cellStyle name="Normal 5 2 5" xfId="905"/>
    <cellStyle name="Normal 5 2 5 2" xfId="1373"/>
    <cellStyle name="Normal 5 2 5 2 2" xfId="1374"/>
    <cellStyle name="Normal 5 2 5 3" xfId="1375"/>
    <cellStyle name="Normal 5 2 6" xfId="1376"/>
    <cellStyle name="Normal 5 2 6 2" xfId="1377"/>
    <cellStyle name="Normal 5 2 6 2 2" xfId="1378"/>
    <cellStyle name="Normal 5 2 6 3" xfId="1379"/>
    <cellStyle name="Normal 5 2 7" xfId="1380"/>
    <cellStyle name="Normal 5 2 7 2" xfId="1381"/>
    <cellStyle name="Normal 5 2 7 2 2" xfId="1382"/>
    <cellStyle name="Normal 5 2 7 3" xfId="1383"/>
    <cellStyle name="Normal 5 2 8" xfId="1384"/>
    <cellStyle name="Normal 5 2 8 2" xfId="1385"/>
    <cellStyle name="Normal 5 2 9" xfId="1386"/>
    <cellStyle name="Normal 5 2 9 2" xfId="1387"/>
    <cellStyle name="Normal 5 3" xfId="906"/>
    <cellStyle name="Normal 5 3 2" xfId="907"/>
    <cellStyle name="Normal 5 3 2 2" xfId="908"/>
    <cellStyle name="Normal 5 3 3" xfId="909"/>
    <cellStyle name="Normal 5 3 3 2" xfId="910"/>
    <cellStyle name="Normal 5 3 4" xfId="911"/>
    <cellStyle name="Normal 5 4" xfId="912"/>
    <cellStyle name="Normal 5 4 2" xfId="913"/>
    <cellStyle name="Normal 5 5" xfId="914"/>
    <cellStyle name="Normal 5 5 2" xfId="915"/>
    <cellStyle name="Normal 5 6" xfId="916"/>
    <cellStyle name="Normal 5 7" xfId="1311"/>
    <cellStyle name="Normal 50" xfId="917"/>
    <cellStyle name="Normal 51" xfId="918"/>
    <cellStyle name="Normal 52" xfId="919"/>
    <cellStyle name="Normal 53" xfId="920"/>
    <cellStyle name="Normal 54" xfId="921"/>
    <cellStyle name="Normal 55" xfId="922"/>
    <cellStyle name="Normal 56" xfId="923"/>
    <cellStyle name="Normal 57" xfId="924"/>
    <cellStyle name="Normal 58" xfId="925"/>
    <cellStyle name="Normal 59" xfId="926"/>
    <cellStyle name="Normal 6" xfId="927"/>
    <cellStyle name="Normal 6 2" xfId="928"/>
    <cellStyle name="Normal 6 2 10" xfId="1388"/>
    <cellStyle name="Normal 6 2 2" xfId="929"/>
    <cellStyle name="Normal 6 2 2 2" xfId="930"/>
    <cellStyle name="Normal 6 2 2 2 2" xfId="931"/>
    <cellStyle name="Normal 6 2 2 3" xfId="932"/>
    <cellStyle name="Normal 6 2 2 3 2" xfId="933"/>
    <cellStyle name="Normal 6 2 2 4" xfId="934"/>
    <cellStyle name="Normal 6 2 3" xfId="935"/>
    <cellStyle name="Normal 6 2 3 2" xfId="936"/>
    <cellStyle name="Normal 6 2 3 2 2" xfId="1389"/>
    <cellStyle name="Normal 6 2 3 3" xfId="1390"/>
    <cellStyle name="Normal 6 2 4" xfId="937"/>
    <cellStyle name="Normal 6 2 4 2" xfId="938"/>
    <cellStyle name="Normal 6 2 4 2 2" xfId="1391"/>
    <cellStyle name="Normal 6 2 4 3" xfId="1392"/>
    <cellStyle name="Normal 6 2 5" xfId="939"/>
    <cellStyle name="Normal 6 2 5 2" xfId="1393"/>
    <cellStyle name="Normal 6 2 5 2 2" xfId="1394"/>
    <cellStyle name="Normal 6 2 5 3" xfId="1395"/>
    <cellStyle name="Normal 6 2 6" xfId="1396"/>
    <cellStyle name="Normal 6 2 6 2" xfId="1397"/>
    <cellStyle name="Normal 6 2 6 2 2" xfId="1398"/>
    <cellStyle name="Normal 6 2 6 3" xfId="1399"/>
    <cellStyle name="Normal 6 2 7" xfId="1400"/>
    <cellStyle name="Normal 6 2 7 2" xfId="1401"/>
    <cellStyle name="Normal 6 2 7 2 2" xfId="1402"/>
    <cellStyle name="Normal 6 2 7 3" xfId="1403"/>
    <cellStyle name="Normal 6 2 8" xfId="1404"/>
    <cellStyle name="Normal 6 2 8 2" xfId="1405"/>
    <cellStyle name="Normal 6 2 9" xfId="1406"/>
    <cellStyle name="Normal 6 2 9 2" xfId="1407"/>
    <cellStyle name="Normal 6 3" xfId="940"/>
    <cellStyle name="Normal 6 3 2" xfId="941"/>
    <cellStyle name="Normal 6 3 2 2" xfId="942"/>
    <cellStyle name="Normal 6 3 3" xfId="943"/>
    <cellStyle name="Normal 6 3 3 2" xfId="944"/>
    <cellStyle name="Normal 6 3 4" xfId="945"/>
    <cellStyle name="Normal 6 4" xfId="946"/>
    <cellStyle name="Normal 6 4 2" xfId="947"/>
    <cellStyle name="Normal 6 5" xfId="948"/>
    <cellStyle name="Normal 6 5 2" xfId="949"/>
    <cellStyle name="Normal 6 6" xfId="950"/>
    <cellStyle name="Normal 60" xfId="951"/>
    <cellStyle name="Normal 61" xfId="952"/>
    <cellStyle name="Normal 62" xfId="953"/>
    <cellStyle name="Normal 63" xfId="954"/>
    <cellStyle name="Normal 64" xfId="955"/>
    <cellStyle name="Normal 65" xfId="956"/>
    <cellStyle name="Normal 66" xfId="957"/>
    <cellStyle name="Normal 67" xfId="958"/>
    <cellStyle name="Normal 68" xfId="959"/>
    <cellStyle name="Normal 69" xfId="960"/>
    <cellStyle name="Normal 7" xfId="961"/>
    <cellStyle name="Normal 7 2" xfId="962"/>
    <cellStyle name="Normal 70" xfId="963"/>
    <cellStyle name="Normal 71" xfId="964"/>
    <cellStyle name="Normal 72" xfId="965"/>
    <cellStyle name="Normal 73" xfId="966"/>
    <cellStyle name="Normal 74" xfId="967"/>
    <cellStyle name="Normal 75" xfId="968"/>
    <cellStyle name="Normal 76" xfId="969"/>
    <cellStyle name="Normal 77" xfId="970"/>
    <cellStyle name="Normal 78" xfId="971"/>
    <cellStyle name="Normal 79" xfId="972"/>
    <cellStyle name="Normal 8" xfId="973"/>
    <cellStyle name="Normal 8 10" xfId="1408"/>
    <cellStyle name="Normal 8 10 2" xfId="1409"/>
    <cellStyle name="Normal 8 11" xfId="1410"/>
    <cellStyle name="Normal 8 2" xfId="974"/>
    <cellStyle name="Normal 8 2 2" xfId="1411"/>
    <cellStyle name="Normal 8 2 2 2" xfId="1412"/>
    <cellStyle name="Normal 8 2 3" xfId="1413"/>
    <cellStyle name="Normal 8 3" xfId="1414"/>
    <cellStyle name="Normal 8 3 2" xfId="1415"/>
    <cellStyle name="Normal 8 3 2 2" xfId="1416"/>
    <cellStyle name="Normal 8 3 3" xfId="1417"/>
    <cellStyle name="Normal 8 4" xfId="1418"/>
    <cellStyle name="Normal 8 4 2" xfId="1419"/>
    <cellStyle name="Normal 8 4 2 2" xfId="1420"/>
    <cellStyle name="Normal 8 4 3" xfId="1421"/>
    <cellStyle name="Normal 8 5" xfId="1422"/>
    <cellStyle name="Normal 8 5 2" xfId="1423"/>
    <cellStyle name="Normal 8 5 2 2" xfId="1424"/>
    <cellStyle name="Normal 8 5 3" xfId="1425"/>
    <cellStyle name="Normal 8 6" xfId="1426"/>
    <cellStyle name="Normal 8 6 2" xfId="1427"/>
    <cellStyle name="Normal 8 6 2 2" xfId="1428"/>
    <cellStyle name="Normal 8 6 3" xfId="1429"/>
    <cellStyle name="Normal 8 7" xfId="1430"/>
    <cellStyle name="Normal 8 7 2" xfId="1431"/>
    <cellStyle name="Normal 8 7 2 2" xfId="1432"/>
    <cellStyle name="Normal 8 7 3" xfId="1433"/>
    <cellStyle name="Normal 8 8" xfId="1434"/>
    <cellStyle name="Normal 8 8 2" xfId="1435"/>
    <cellStyle name="Normal 8 8 2 2" xfId="1436"/>
    <cellStyle name="Normal 8 8 3" xfId="1437"/>
    <cellStyle name="Normal 8 9" xfId="1438"/>
    <cellStyle name="Normal 8 9 2" xfId="1439"/>
    <cellStyle name="Normal 80" xfId="975"/>
    <cellStyle name="Normal 81" xfId="976"/>
    <cellStyle name="Normal 82" xfId="977"/>
    <cellStyle name="Normal 83" xfId="978"/>
    <cellStyle name="Normal 84" xfId="979"/>
    <cellStyle name="Normal 85" xfId="980"/>
    <cellStyle name="Normal 86" xfId="981"/>
    <cellStyle name="Normal 87" xfId="982"/>
    <cellStyle name="Normal 88" xfId="983"/>
    <cellStyle name="Normal 89" xfId="984"/>
    <cellStyle name="Normal 9" xfId="985"/>
    <cellStyle name="Normal 9 2" xfId="986"/>
    <cellStyle name="Normal 9 2 2" xfId="987"/>
    <cellStyle name="Normal 9 3" xfId="988"/>
    <cellStyle name="Normal 9 3 2" xfId="989"/>
    <cellStyle name="Normal 9 4" xfId="990"/>
    <cellStyle name="Normal 90" xfId="991"/>
    <cellStyle name="Normal 91" xfId="992"/>
    <cellStyle name="Normal 92" xfId="993"/>
    <cellStyle name="Normal 93" xfId="994"/>
    <cellStyle name="Normal 94" xfId="995"/>
    <cellStyle name="Normal 95" xfId="996"/>
    <cellStyle name="Normal 96" xfId="997"/>
    <cellStyle name="Normal 97" xfId="998"/>
    <cellStyle name="Normal 98" xfId="999"/>
    <cellStyle name="Normal 99" xfId="1000"/>
    <cellStyle name="Normal_Prescriptive2000e" xfId="1309"/>
    <cellStyle name="Normal_Products Module" xfId="1308"/>
    <cellStyle name="Normal_Sheet1" xfId="1313"/>
    <cellStyle name="Notas" xfId="1440"/>
    <cellStyle name="Notas 2" xfId="1441"/>
    <cellStyle name="Note 2" xfId="1001"/>
    <cellStyle name="Output 2" xfId="1002"/>
    <cellStyle name="Percent (0)" xfId="1003"/>
    <cellStyle name="Percent (0) 10" xfId="1004"/>
    <cellStyle name="Percent (0) 10 2" xfId="1005"/>
    <cellStyle name="Percent (0) 10 2 2" xfId="1006"/>
    <cellStyle name="Percent (0) 10 3" xfId="1007"/>
    <cellStyle name="Percent (0) 11" xfId="1008"/>
    <cellStyle name="Percent (0) 11 2" xfId="1009"/>
    <cellStyle name="Percent (0) 2" xfId="1010"/>
    <cellStyle name="Percent (0) 2 2" xfId="1011"/>
    <cellStyle name="Percent (0) 3" xfId="1012"/>
    <cellStyle name="Percent (0) 3 2" xfId="1013"/>
    <cellStyle name="Percent (0) 4" xfId="1014"/>
    <cellStyle name="Percent (0) 4 2" xfId="1015"/>
    <cellStyle name="Percent (0) 5" xfId="1016"/>
    <cellStyle name="Percent (0) 5 2" xfId="1017"/>
    <cellStyle name="Percent (0) 6" xfId="1018"/>
    <cellStyle name="Percent (0) 6 2" xfId="1019"/>
    <cellStyle name="Percent (0) 7" xfId="1020"/>
    <cellStyle name="Percent (0) 7 2" xfId="1021"/>
    <cellStyle name="Percent (0) 7 2 2" xfId="1022"/>
    <cellStyle name="Percent (0) 7 3" xfId="1023"/>
    <cellStyle name="Percent (0) 8" xfId="1024"/>
    <cellStyle name="Percent (0) 8 2" xfId="1025"/>
    <cellStyle name="Percent (0) 8 2 2" xfId="1026"/>
    <cellStyle name="Percent (0) 8 3" xfId="1027"/>
    <cellStyle name="Percent (0) 9" xfId="1028"/>
    <cellStyle name="Percent (0) 9 2" xfId="1029"/>
    <cellStyle name="Percent (0) 9 2 2" xfId="1030"/>
    <cellStyle name="Percent (0) 9 3" xfId="1031"/>
    <cellStyle name="Percent [0]" xfId="1032"/>
    <cellStyle name="Percent [0] 10" xfId="1033"/>
    <cellStyle name="Percent [0] 11" xfId="1034"/>
    <cellStyle name="Percent [0] 2" xfId="1035"/>
    <cellStyle name="Percent [0] 3" xfId="1036"/>
    <cellStyle name="Percent [0] 4" xfId="1037"/>
    <cellStyle name="Percent [0] 5" xfId="1038"/>
    <cellStyle name="Percent [0] 6" xfId="1039"/>
    <cellStyle name="Percent [0] 7" xfId="1040"/>
    <cellStyle name="Percent [0] 8" xfId="1041"/>
    <cellStyle name="Percent [0] 9" xfId="1042"/>
    <cellStyle name="Percent [00]" xfId="1043"/>
    <cellStyle name="Percent [00] 10" xfId="1044"/>
    <cellStyle name="Percent [00] 11" xfId="1045"/>
    <cellStyle name="Percent [00] 2" xfId="1046"/>
    <cellStyle name="Percent [00] 3" xfId="1047"/>
    <cellStyle name="Percent [00] 4" xfId="1048"/>
    <cellStyle name="Percent [00] 5" xfId="1049"/>
    <cellStyle name="Percent [00] 6" xfId="1050"/>
    <cellStyle name="Percent [00] 7" xfId="1051"/>
    <cellStyle name="Percent [00] 8" xfId="1052"/>
    <cellStyle name="Percent [00] 9" xfId="1053"/>
    <cellStyle name="Percent [2]" xfId="1054"/>
    <cellStyle name="Percent [2] 10" xfId="1055"/>
    <cellStyle name="Percent [2] 10 2" xfId="1056"/>
    <cellStyle name="Percent [2] 10 2 2" xfId="1057"/>
    <cellStyle name="Percent [2] 10 3" xfId="1058"/>
    <cellStyle name="Percent [2] 11" xfId="1059"/>
    <cellStyle name="Percent [2] 11 2" xfId="1060"/>
    <cellStyle name="Percent [2] 2" xfId="1061"/>
    <cellStyle name="Percent [2] 2 2" xfId="1062"/>
    <cellStyle name="Percent [2] 3" xfId="1063"/>
    <cellStyle name="Percent [2] 3 2" xfId="1064"/>
    <cellStyle name="Percent [2] 4" xfId="1065"/>
    <cellStyle name="Percent [2] 4 2" xfId="1066"/>
    <cellStyle name="Percent [2] 5" xfId="1067"/>
    <cellStyle name="Percent [2] 5 2" xfId="1068"/>
    <cellStyle name="Percent [2] 6" xfId="1069"/>
    <cellStyle name="Percent [2] 6 2" xfId="1070"/>
    <cellStyle name="Percent [2] 7" xfId="1071"/>
    <cellStyle name="Percent [2] 7 2" xfId="1072"/>
    <cellStyle name="Percent [2] 7 2 2" xfId="1073"/>
    <cellStyle name="Percent [2] 7 3" xfId="1074"/>
    <cellStyle name="Percent [2] 8" xfId="1075"/>
    <cellStyle name="Percent [2] 8 2" xfId="1076"/>
    <cellStyle name="Percent [2] 8 2 2" xfId="1077"/>
    <cellStyle name="Percent [2] 8 3" xfId="1078"/>
    <cellStyle name="Percent [2] 9" xfId="1079"/>
    <cellStyle name="Percent [2] 9 2" xfId="1080"/>
    <cellStyle name="Percent [2] 9 2 2" xfId="1081"/>
    <cellStyle name="Percent [2] 9 3" xfId="1082"/>
    <cellStyle name="Percent 10" xfId="1083"/>
    <cellStyle name="Percent 100" xfId="1084"/>
    <cellStyle name="Percent 101" xfId="1085"/>
    <cellStyle name="Percent 102" xfId="1086"/>
    <cellStyle name="Percent 103" xfId="1087"/>
    <cellStyle name="Percent 104" xfId="1088"/>
    <cellStyle name="Percent 105" xfId="1089"/>
    <cellStyle name="Percent 106" xfId="1090"/>
    <cellStyle name="Percent 107" xfId="1091"/>
    <cellStyle name="Percent 108" xfId="1092"/>
    <cellStyle name="Percent 109" xfId="1093"/>
    <cellStyle name="Percent 11" xfId="1094"/>
    <cellStyle name="Percent 110" xfId="1095"/>
    <cellStyle name="Percent 111" xfId="1096"/>
    <cellStyle name="Percent 112" xfId="1097"/>
    <cellStyle name="Percent 113" xfId="1098"/>
    <cellStyle name="Percent 114" xfId="1099"/>
    <cellStyle name="Percent 115" xfId="1100"/>
    <cellStyle name="Percent 116" xfId="1101"/>
    <cellStyle name="Percent 117" xfId="1102"/>
    <cellStyle name="Percent 118" xfId="1103"/>
    <cellStyle name="Percent 119" xfId="1104"/>
    <cellStyle name="Percent 12" xfId="1105"/>
    <cellStyle name="Percent 120" xfId="1106"/>
    <cellStyle name="Percent 121" xfId="1107"/>
    <cellStyle name="Percent 122" xfId="1108"/>
    <cellStyle name="Percent 123" xfId="1109"/>
    <cellStyle name="Percent 124" xfId="1110"/>
    <cellStyle name="Percent 125" xfId="1111"/>
    <cellStyle name="Percent 126" xfId="1112"/>
    <cellStyle name="Percent 127" xfId="1113"/>
    <cellStyle name="Percent 128" xfId="1114"/>
    <cellStyle name="Percent 129" xfId="1115"/>
    <cellStyle name="Percent 13" xfId="1116"/>
    <cellStyle name="Percent 13 2" xfId="1117"/>
    <cellStyle name="Percent 130" xfId="1118"/>
    <cellStyle name="Percent 14" xfId="1119"/>
    <cellStyle name="Percent 14 2" xfId="1120"/>
    <cellStyle name="Percent 15" xfId="1121"/>
    <cellStyle name="Percent 15 2" xfId="1122"/>
    <cellStyle name="Percent 16" xfId="1123"/>
    <cellStyle name="Percent 16 2" xfId="1124"/>
    <cellStyle name="Percent 17" xfId="1125"/>
    <cellStyle name="Percent 17 2" xfId="1126"/>
    <cellStyle name="Percent 18" xfId="1127"/>
    <cellStyle name="Percent 18 2" xfId="1128"/>
    <cellStyle name="Percent 19" xfId="1129"/>
    <cellStyle name="Percent 19 2" xfId="1130"/>
    <cellStyle name="Percent 2" xfId="1131"/>
    <cellStyle name="Percent 2 2" xfId="1132"/>
    <cellStyle name="Percent 2 2 2" xfId="1133"/>
    <cellStyle name="Percent 20" xfId="1134"/>
    <cellStyle name="Percent 20 2" xfId="1135"/>
    <cellStyle name="Percent 21" xfId="1136"/>
    <cellStyle name="Percent 21 2" xfId="1137"/>
    <cellStyle name="Percent 22" xfId="1138"/>
    <cellStyle name="Percent 22 2" xfId="1139"/>
    <cellStyle name="Percent 23" xfId="1140"/>
    <cellStyle name="Percent 23 2" xfId="1141"/>
    <cellStyle name="Percent 24" xfId="1142"/>
    <cellStyle name="Percent 24 2" xfId="1143"/>
    <cellStyle name="Percent 25" xfId="1144"/>
    <cellStyle name="Percent 25 2" xfId="1145"/>
    <cellStyle name="Percent 26" xfId="1146"/>
    <cellStyle name="Percent 26 2" xfId="1147"/>
    <cellStyle name="Percent 27" xfId="1148"/>
    <cellStyle name="Percent 27 2" xfId="1149"/>
    <cellStyle name="Percent 28" xfId="1150"/>
    <cellStyle name="Percent 28 2" xfId="1151"/>
    <cellStyle name="Percent 29" xfId="1152"/>
    <cellStyle name="Percent 29 2" xfId="1153"/>
    <cellStyle name="Percent 3" xfId="1154"/>
    <cellStyle name="Percent 3 2" xfId="1442"/>
    <cellStyle name="Percent 30" xfId="1155"/>
    <cellStyle name="Percent 30 2" xfId="1156"/>
    <cellStyle name="Percent 31" xfId="1157"/>
    <cellStyle name="Percent 31 2" xfId="1158"/>
    <cellStyle name="Percent 32" xfId="1159"/>
    <cellStyle name="Percent 32 2" xfId="1160"/>
    <cellStyle name="Percent 33" xfId="1161"/>
    <cellStyle name="Percent 33 2" xfId="1162"/>
    <cellStyle name="Percent 34" xfId="1163"/>
    <cellStyle name="Percent 34 2" xfId="1164"/>
    <cellStyle name="Percent 35" xfId="1165"/>
    <cellStyle name="Percent 35 2" xfId="1166"/>
    <cellStyle name="Percent 36" xfId="1167"/>
    <cellStyle name="Percent 36 2" xfId="1168"/>
    <cellStyle name="Percent 37" xfId="1169"/>
    <cellStyle name="Percent 37 2" xfId="1170"/>
    <cellStyle name="Percent 38" xfId="1171"/>
    <cellStyle name="Percent 39" xfId="1172"/>
    <cellStyle name="Percent 4" xfId="1173"/>
    <cellStyle name="Percent 4 2" xfId="1443"/>
    <cellStyle name="Percent 40" xfId="1174"/>
    <cellStyle name="Percent 41" xfId="1175"/>
    <cellStyle name="Percent 42" xfId="1176"/>
    <cellStyle name="Percent 43" xfId="1177"/>
    <cellStyle name="Percent 44" xfId="1178"/>
    <cellStyle name="Percent 45" xfId="1179"/>
    <cellStyle name="Percent 46" xfId="1180"/>
    <cellStyle name="Percent 47" xfId="1181"/>
    <cellStyle name="Percent 48" xfId="1182"/>
    <cellStyle name="Percent 49" xfId="1183"/>
    <cellStyle name="Percent 5" xfId="1184"/>
    <cellStyle name="Percent 50" xfId="1185"/>
    <cellStyle name="Percent 51" xfId="1186"/>
    <cellStyle name="Percent 52" xfId="1187"/>
    <cellStyle name="Percent 53" xfId="1188"/>
    <cellStyle name="Percent 54" xfId="1189"/>
    <cellStyle name="Percent 55" xfId="1190"/>
    <cellStyle name="Percent 56" xfId="1191"/>
    <cellStyle name="Percent 57" xfId="1192"/>
    <cellStyle name="Percent 58" xfId="1193"/>
    <cellStyle name="Percent 59" xfId="1194"/>
    <cellStyle name="Percent 6" xfId="1195"/>
    <cellStyle name="Percent 60" xfId="1196"/>
    <cellStyle name="Percent 61" xfId="1197"/>
    <cellStyle name="Percent 62" xfId="1198"/>
    <cellStyle name="Percent 63" xfId="1199"/>
    <cellStyle name="Percent 64" xfId="1200"/>
    <cellStyle name="Percent 65" xfId="1201"/>
    <cellStyle name="Percent 66" xfId="1202"/>
    <cellStyle name="Percent 67" xfId="1203"/>
    <cellStyle name="Percent 68" xfId="1204"/>
    <cellStyle name="Percent 69" xfId="1205"/>
    <cellStyle name="Percent 7" xfId="1206"/>
    <cellStyle name="Percent 70" xfId="1207"/>
    <cellStyle name="Percent 71" xfId="1208"/>
    <cellStyle name="Percent 72" xfId="1209"/>
    <cellStyle name="Percent 73" xfId="1210"/>
    <cellStyle name="Percent 74" xfId="1211"/>
    <cellStyle name="Percent 75" xfId="1212"/>
    <cellStyle name="Percent 76" xfId="1213"/>
    <cellStyle name="Percent 77" xfId="1214"/>
    <cellStyle name="Percent 78" xfId="1215"/>
    <cellStyle name="Percent 79" xfId="1216"/>
    <cellStyle name="Percent 8" xfId="1217"/>
    <cellStyle name="Percent 80" xfId="1218"/>
    <cellStyle name="Percent 81" xfId="1219"/>
    <cellStyle name="Percent 82" xfId="1220"/>
    <cellStyle name="Percent 83" xfId="1221"/>
    <cellStyle name="Percent 84" xfId="1222"/>
    <cellStyle name="Percent 85" xfId="1223"/>
    <cellStyle name="Percent 86" xfId="1224"/>
    <cellStyle name="Percent 87" xfId="1225"/>
    <cellStyle name="Percent 88" xfId="1226"/>
    <cellStyle name="Percent 89" xfId="1227"/>
    <cellStyle name="Percent 9" xfId="1228"/>
    <cellStyle name="Percent 90" xfId="1229"/>
    <cellStyle name="Percent 91" xfId="1230"/>
    <cellStyle name="Percent 92" xfId="1231"/>
    <cellStyle name="Percent 93" xfId="1232"/>
    <cellStyle name="Percent 94" xfId="1233"/>
    <cellStyle name="Percent 95" xfId="1234"/>
    <cellStyle name="Percent 96" xfId="1235"/>
    <cellStyle name="Percent 97" xfId="1236"/>
    <cellStyle name="Percent 98" xfId="1237"/>
    <cellStyle name="Percent 99" xfId="1238"/>
    <cellStyle name="PrePop Currency (0)" xfId="1239"/>
    <cellStyle name="PrePop Currency (0) 10" xfId="1240"/>
    <cellStyle name="PrePop Currency (0) 11" xfId="1241"/>
    <cellStyle name="PrePop Currency (0) 2" xfId="1242"/>
    <cellStyle name="PrePop Currency (0) 3" xfId="1243"/>
    <cellStyle name="PrePop Currency (0) 4" xfId="1244"/>
    <cellStyle name="PrePop Currency (0) 5" xfId="1245"/>
    <cellStyle name="PrePop Currency (0) 6" xfId="1246"/>
    <cellStyle name="PrePop Currency (0) 7" xfId="1247"/>
    <cellStyle name="PrePop Currency (0) 8" xfId="1248"/>
    <cellStyle name="PrePop Currency (0) 9" xfId="1249"/>
    <cellStyle name="PrePop Currency (2)" xfId="1250"/>
    <cellStyle name="PrePop Units (0)" xfId="1251"/>
    <cellStyle name="PrePop Units (0) 10" xfId="1252"/>
    <cellStyle name="PrePop Units (0) 11" xfId="1253"/>
    <cellStyle name="PrePop Units (0) 2" xfId="1254"/>
    <cellStyle name="PrePop Units (0) 3" xfId="1255"/>
    <cellStyle name="PrePop Units (0) 4" xfId="1256"/>
    <cellStyle name="PrePop Units (0) 5" xfId="1257"/>
    <cellStyle name="PrePop Units (0) 6" xfId="1258"/>
    <cellStyle name="PrePop Units (0) 7" xfId="1259"/>
    <cellStyle name="PrePop Units (0) 8" xfId="1260"/>
    <cellStyle name="PrePop Units (0) 9" xfId="1261"/>
    <cellStyle name="PrePop Units (1)" xfId="1262"/>
    <cellStyle name="PrePop Units (1) 10" xfId="1263"/>
    <cellStyle name="PrePop Units (1) 11" xfId="1264"/>
    <cellStyle name="PrePop Units (1) 2" xfId="1265"/>
    <cellStyle name="PrePop Units (1) 3" xfId="1266"/>
    <cellStyle name="PrePop Units (1) 4" xfId="1267"/>
    <cellStyle name="PrePop Units (1) 5" xfId="1268"/>
    <cellStyle name="PrePop Units (1) 6" xfId="1269"/>
    <cellStyle name="PrePop Units (1) 7" xfId="1270"/>
    <cellStyle name="PrePop Units (1) 8" xfId="1271"/>
    <cellStyle name="PrePop Units (1) 9" xfId="1272"/>
    <cellStyle name="PrePop Units (2)" xfId="1273"/>
    <cellStyle name="PSChar" xfId="1274"/>
    <cellStyle name="PSDate" xfId="1275"/>
    <cellStyle name="PSDec" xfId="1276"/>
    <cellStyle name="PSHeading" xfId="1277"/>
    <cellStyle name="PSInt" xfId="1278"/>
    <cellStyle name="PSSpacer" xfId="1279"/>
    <cellStyle name="Result" xfId="1280"/>
    <cellStyle name="Result2" xfId="1281"/>
    <cellStyle name="Salida" xfId="1444"/>
    <cellStyle name="Salida 2" xfId="1445"/>
    <cellStyle name="Style 1" xfId="1446"/>
    <cellStyle name="Style 1 2" xfId="1447"/>
    <cellStyle name="Text Indent A" xfId="1282"/>
    <cellStyle name="Text Indent B" xfId="1283"/>
    <cellStyle name="Text Indent B 10" xfId="1284"/>
    <cellStyle name="Text Indent B 11" xfId="1285"/>
    <cellStyle name="Text Indent B 2" xfId="1286"/>
    <cellStyle name="Text Indent B 3" xfId="1287"/>
    <cellStyle name="Text Indent B 4" xfId="1288"/>
    <cellStyle name="Text Indent B 5" xfId="1289"/>
    <cellStyle name="Text Indent B 6" xfId="1290"/>
    <cellStyle name="Text Indent B 7" xfId="1291"/>
    <cellStyle name="Text Indent B 8" xfId="1292"/>
    <cellStyle name="Text Indent B 9" xfId="1293"/>
    <cellStyle name="Text Indent C" xfId="1294"/>
    <cellStyle name="Text Indent C 10" xfId="1295"/>
    <cellStyle name="Text Indent C 11" xfId="1296"/>
    <cellStyle name="Text Indent C 2" xfId="1297"/>
    <cellStyle name="Text Indent C 3" xfId="1298"/>
    <cellStyle name="Text Indent C 4" xfId="1299"/>
    <cellStyle name="Text Indent C 5" xfId="1300"/>
    <cellStyle name="Text Indent C 6" xfId="1301"/>
    <cellStyle name="Text Indent C 7" xfId="1302"/>
    <cellStyle name="Text Indent C 8" xfId="1303"/>
    <cellStyle name="Text Indent C 9" xfId="1304"/>
    <cellStyle name="Texto de advertencia" xfId="1448"/>
    <cellStyle name="Texto explicativo" xfId="1449"/>
    <cellStyle name="Title 2" xfId="1305"/>
    <cellStyle name="Título" xfId="1450"/>
    <cellStyle name="Título 1" xfId="1451"/>
    <cellStyle name="Título 2" xfId="1452"/>
    <cellStyle name="Título 3" xfId="1453"/>
    <cellStyle name="Total 2" xfId="1306"/>
  </cellStyles>
  <dxfs count="23">
    <dxf>
      <numFmt numFmtId="164" formatCode="0.0"/>
    </dxf>
    <dxf>
      <numFmt numFmtId="164" formatCode="0.0"/>
    </dxf>
    <dxf>
      <numFmt numFmtId="164" formatCode="0.0"/>
    </dxf>
    <dxf>
      <alignment wrapText="1" readingOrder="0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color auto="1"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.xml"/><Relationship Id="rId34" Type="http://schemas.openxmlformats.org/officeDocument/2006/relationships/pivotCacheDefinition" Target="pivotCache/pivotCacheDefinition1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pivotCacheDefinition" Target="pivotCache/pivotCacheDefinition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pivotCacheDefinition" Target="pivotCache/pivotCacheDefinition2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2</xdr:col>
      <xdr:colOff>151765</xdr:colOff>
      <xdr:row>2</xdr:row>
      <xdr:rowOff>160020</xdr:rowOff>
    </xdr:to>
    <xdr:pic>
      <xdr:nvPicPr>
        <xdr:cNvPr id="2" name="Picture 1" descr="CEE_LogoNameSM-L-WebColor-W3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158051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thomas\AppData\Local\Microsoft\Windows\Temporary%20Internet%20Files\Content.Outlook\1JJXV25Y\GE%20CEE%20Submittal%206-25-13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h\vol1\EVT\InputTools\CATool\CAT9c\SST09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irect%20Services/EM&amp;V/Technical/TRM/EVT%20TRM/Referenced%20Documents/EISA%20Baseline%20Adjustments/2012-2014%20updates/2013%20EISA%20Adjustment%20Calculation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thomas\AppData\Local\Microsoft\Windows\Temporary%20Internet%20Files\Content.Outlook\K94D9GIY\CEE%20Refrigerator%20Submission-August%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desrochers\AppData\Local\Microsoft\Windows\Temporary%20Internet%20Files\Content.Outlook\8NJ1EQ02\TRM_lightingqueryforKate_attachedtoMOUdatabase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desrochers\AppData\Local\Microsoft\Windows\Temporary%20Internet%20Files\Content.Outlook\8NJ1EQ02\TRM_lightingqueryforKate_attachedtoMOUdatabase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thomas\AppData\Local\Microsoft\Windows\Temporary%20Internet%20Files\Content.Outlook\K94D9GIY\CEE08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mEd/Lighting/Residential_Lighting_Program/PY4/data%20received/Goals%20Tracker/2011%20Lighting%20FINAL%20PY4%20ComEd%20Goals%20Tracki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mEd\Goals%20Tracking%20%202008\ComEd-2008%20Goals%20Tracki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esignLights/QPL/Archive/NEEPDLCQPL_private_May_27-May_31_2013_wFullTranslation_Version%202.0%20Categorie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M&amp;V/Technical/TRM/EVT%20TRM/Referenced%20Documents/RES/Lighting%20End%20Use/SSL%20Lighting/2013%20LED%20Sales%20Review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thomas\AppData\Local\Microsoft\Windows\Temporary%20Internet%20Files\Content.Outlook\1JJXV25Y\CEE%20Refrigerator%20Submission%20Form%202014%20G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IDENTIAL%20PROGRAMS\Appliances\Refrigerators\QPL\08-08\CEE%20August%20Res%20Refrigerator%20Qualifying%20Products%20List%20DRAF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dent/AppData/Local/Microsoft/Windows/Temporary%20Internet%20Files/Content.IE5/5W1CAID2/NEEPDLCQP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1">
          <cell r="A1" t="str">
            <v>Addition</v>
          </cell>
        </row>
        <row r="2">
          <cell r="A2" t="str">
            <v>Discontinued</v>
          </cell>
        </row>
        <row r="3">
          <cell r="A3" t="str">
            <v>Revision</v>
          </cell>
        </row>
      </sheetData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Single FS Input"/>
      <sheetName val="Single Custom Input"/>
      <sheetName val="Multi Measure Input"/>
      <sheetName val="Lookup tables"/>
      <sheetName val="FS Tables"/>
      <sheetName val="Measure Screening"/>
      <sheetName val="Avoided Costs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">
          <cell r="F11">
            <v>2009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S - EP Standard CFL"/>
      <sheetName val="BES - CFL Fixture 1lamp &lt;20W"/>
      <sheetName val="BES - CFL Fixture 1lamp &gt;=20W"/>
      <sheetName val="BES - CFL Fixture 2lamp &gt;=20W"/>
      <sheetName val="BES - CFL Screw in"/>
      <sheetName val="BES - DF VP CFL"/>
      <sheetName val="BES - Specialty 23W Induction"/>
      <sheetName val="BES - Specialty 25W MH PAR38"/>
      <sheetName val="BES - Ceramic Metal Halide"/>
      <sheetName val="EP - RES CFL"/>
      <sheetName val="EP - Table Lamp RES"/>
      <sheetName val="EP - Table Lamp BES"/>
      <sheetName val="EP - Floor Lamp RES"/>
      <sheetName val="EP - Floor Lamp BES"/>
      <sheetName val="EP - Int Fixture RES"/>
      <sheetName val="EP - Int Fixture BES"/>
      <sheetName val="EP - Ext Fixture RES"/>
      <sheetName val="EP - Ext Fixture BES"/>
      <sheetName val="FREE CFL"/>
      <sheetName val="EP - Screw Based SSL"/>
      <sheetName val="RES LED 2013"/>
      <sheetName val="RES LED 2014"/>
      <sheetName val="RES LED 2015"/>
      <sheetName val="C&amp;I LED 2013"/>
      <sheetName val="C&amp;I LED 2014"/>
      <sheetName val="C&amp;I LED 2015"/>
      <sheetName val="EP - SSL Fixture"/>
      <sheetName val="RES LED Fxt "/>
      <sheetName val="C&amp;I LED Fix"/>
      <sheetName val="EP - Ceiling Fan"/>
      <sheetName val="RNC - Ext Fixture"/>
      <sheetName val="RNC - Gen Linear Fixture"/>
      <sheetName val="RNC - Int Recess Fixture"/>
      <sheetName val="RNC - Int Surface Fixture"/>
      <sheetName val="RNC - Int Other Fixture"/>
      <sheetName val="Sheet1"/>
      <sheetName val="MF - Hardwired CFL Fix"/>
      <sheetName val="MF - Circline Fix"/>
      <sheetName val="MF - LED Downlight"/>
      <sheetName val="MF - Screw LED bulb"/>
      <sheetName val="RES_MF DI Lighting"/>
      <sheetName val="C&amp;I DI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0">
          <cell r="B10">
            <v>0.03</v>
          </cell>
        </row>
      </sheetData>
      <sheetData sheetId="4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s of Use"/>
      <sheetName val="Submission Form"/>
      <sheetName val="Crosswalk"/>
    </sheetNames>
    <sheetDataSet>
      <sheetData sheetId="0" refreshError="1"/>
      <sheetData sheetId="1">
        <row r="60">
          <cell r="A60" t="str">
            <v>Yes</v>
          </cell>
        </row>
        <row r="61">
          <cell r="A61" t="str">
            <v>No</v>
          </cell>
        </row>
      </sheetData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M_queryforKate"/>
    </sheetNames>
    <sheetDataSet>
      <sheetData sheetId="0">
        <row r="1">
          <cell r="A1" t="str">
            <v>BMODEL</v>
          </cell>
          <cell r="G1" t="str">
            <v>Lamp Type</v>
          </cell>
        </row>
        <row r="2">
          <cell r="A2" t="str">
            <v>1000001055</v>
          </cell>
          <cell r="G2" t="str">
            <v>BR20</v>
          </cell>
        </row>
        <row r="3">
          <cell r="A3" t="str">
            <v>1000001421</v>
          </cell>
          <cell r="G3" t="str">
            <v>BR30</v>
          </cell>
        </row>
        <row r="4">
          <cell r="A4" t="str">
            <v>1000018578</v>
          </cell>
          <cell r="G4" t="str">
            <v>Candelabra</v>
          </cell>
        </row>
        <row r="5">
          <cell r="A5" t="str">
            <v>1000018583</v>
          </cell>
          <cell r="G5" t="str">
            <v>Candelabra</v>
          </cell>
        </row>
        <row r="6">
          <cell r="A6" t="str">
            <v>1000-019-042</v>
          </cell>
          <cell r="G6" t="str">
            <v/>
          </cell>
        </row>
        <row r="7">
          <cell r="A7" t="str">
            <v>1000-019-045</v>
          </cell>
          <cell r="G7" t="str">
            <v/>
          </cell>
        </row>
        <row r="8">
          <cell r="A8" t="str">
            <v>1000-019-048</v>
          </cell>
          <cell r="G8" t="str">
            <v/>
          </cell>
        </row>
        <row r="9">
          <cell r="A9" t="str">
            <v>1000-019-055</v>
          </cell>
          <cell r="G9" t="str">
            <v/>
          </cell>
        </row>
        <row r="10">
          <cell r="A10" t="str">
            <v>1000020126</v>
          </cell>
          <cell r="G10" t="str">
            <v/>
          </cell>
        </row>
        <row r="11">
          <cell r="A11" t="str">
            <v>1000020131</v>
          </cell>
          <cell r="G11" t="str">
            <v/>
          </cell>
        </row>
        <row r="12">
          <cell r="A12" t="str">
            <v>1000055272</v>
          </cell>
          <cell r="G12" t="str">
            <v>6" Downlight</v>
          </cell>
        </row>
        <row r="13">
          <cell r="A13" t="str">
            <v>10W/LED/BR30/D</v>
          </cell>
          <cell r="G13" t="str">
            <v>BR30</v>
          </cell>
        </row>
        <row r="14">
          <cell r="A14" t="str">
            <v>11/20/26/3WAY</v>
          </cell>
          <cell r="G14" t="str">
            <v>3WY</v>
          </cell>
        </row>
        <row r="15">
          <cell r="A15" t="str">
            <v>117429</v>
          </cell>
          <cell r="G15" t="str">
            <v/>
          </cell>
        </row>
        <row r="16">
          <cell r="A16" t="str">
            <v>117437</v>
          </cell>
          <cell r="G16" t="str">
            <v/>
          </cell>
        </row>
        <row r="17">
          <cell r="A17" t="str">
            <v>117476</v>
          </cell>
          <cell r="G17" t="str">
            <v/>
          </cell>
        </row>
        <row r="18">
          <cell r="A18" t="str">
            <v>11W/LED/BR30/D</v>
          </cell>
          <cell r="G18" t="str">
            <v>BR30</v>
          </cell>
        </row>
        <row r="19">
          <cell r="A19" t="str">
            <v>11W/LED/BR30/D/2</v>
          </cell>
          <cell r="G19" t="str">
            <v>BR30</v>
          </cell>
        </row>
        <row r="20">
          <cell r="A20" t="str">
            <v>11W/LED/OMNI-D</v>
          </cell>
          <cell r="G20" t="str">
            <v>A19</v>
          </cell>
        </row>
        <row r="21">
          <cell r="A21" t="str">
            <v>11W/LED/OMNI-D/2</v>
          </cell>
          <cell r="G21" t="str">
            <v>A19</v>
          </cell>
        </row>
        <row r="22">
          <cell r="A22" t="str">
            <v>11W/LED/RC-4/D/I</v>
          </cell>
          <cell r="G22" t="str">
            <v>4" Downlight</v>
          </cell>
        </row>
        <row r="23">
          <cell r="A23" t="str">
            <v>123871</v>
          </cell>
          <cell r="G23" t="str">
            <v>MR16</v>
          </cell>
        </row>
        <row r="24">
          <cell r="A24" t="str">
            <v>12W/LED/OMNI-D</v>
          </cell>
          <cell r="G24" t="str">
            <v>A19</v>
          </cell>
        </row>
        <row r="25">
          <cell r="A25" t="str">
            <v>12W/LED/PAR30D/FL</v>
          </cell>
          <cell r="G25" t="str">
            <v>PAR30</v>
          </cell>
        </row>
        <row r="26">
          <cell r="A26" t="str">
            <v>12W/LED/RC-6/D/I</v>
          </cell>
          <cell r="G26" t="str">
            <v>6" Downlight</v>
          </cell>
        </row>
        <row r="27">
          <cell r="A27" t="str">
            <v>13448</v>
          </cell>
          <cell r="G27" t="str">
            <v>A19</v>
          </cell>
        </row>
        <row r="28">
          <cell r="A28" t="str">
            <v>13909</v>
          </cell>
          <cell r="G28" t="str">
            <v>A21</v>
          </cell>
        </row>
        <row r="29">
          <cell r="A29" t="str">
            <v>13W/ELS-U</v>
          </cell>
          <cell r="G29" t="str">
            <v/>
          </cell>
        </row>
        <row r="30">
          <cell r="A30" t="str">
            <v>13W/LED/PAR30/FL/D</v>
          </cell>
          <cell r="G30" t="str">
            <v>PAR30</v>
          </cell>
        </row>
        <row r="31">
          <cell r="A31" t="str">
            <v>148-545</v>
          </cell>
          <cell r="G31" t="str">
            <v/>
          </cell>
        </row>
        <row r="32">
          <cell r="A32" t="str">
            <v>149928</v>
          </cell>
          <cell r="G32" t="str">
            <v>REF</v>
          </cell>
        </row>
        <row r="33">
          <cell r="A33" t="str">
            <v>149944</v>
          </cell>
          <cell r="G33" t="str">
            <v>REF</v>
          </cell>
        </row>
        <row r="34">
          <cell r="A34" t="str">
            <v>14W/EL X1</v>
          </cell>
          <cell r="G34" t="str">
            <v>ALN</v>
          </cell>
        </row>
        <row r="35">
          <cell r="A35" t="str">
            <v>154112</v>
          </cell>
          <cell r="G35" t="str">
            <v>PAR38</v>
          </cell>
        </row>
        <row r="36">
          <cell r="A36" t="str">
            <v>158-653</v>
          </cell>
          <cell r="G36" t="str">
            <v>REF</v>
          </cell>
        </row>
        <row r="37">
          <cell r="A37" t="str">
            <v>159-979</v>
          </cell>
          <cell r="G37" t="str">
            <v>REF</v>
          </cell>
        </row>
        <row r="38">
          <cell r="A38" t="str">
            <v>15W/ELXR30-R</v>
          </cell>
          <cell r="G38" t="str">
            <v/>
          </cell>
        </row>
        <row r="39">
          <cell r="A39" t="str">
            <v>160-588</v>
          </cell>
          <cell r="G39" t="str">
            <v>3WY</v>
          </cell>
        </row>
        <row r="40">
          <cell r="A40" t="str">
            <v>160-678</v>
          </cell>
          <cell r="G40" t="str">
            <v>CCT</v>
          </cell>
        </row>
        <row r="41">
          <cell r="A41" t="str">
            <v>160-740</v>
          </cell>
          <cell r="G41" t="str">
            <v>CCT</v>
          </cell>
        </row>
        <row r="42">
          <cell r="A42" t="str">
            <v>161-167</v>
          </cell>
          <cell r="G42" t="str">
            <v>CCT</v>
          </cell>
        </row>
        <row r="43">
          <cell r="A43" t="str">
            <v>17W/LED/PAR38/FL/D</v>
          </cell>
          <cell r="G43" t="str">
            <v>PAR38</v>
          </cell>
        </row>
        <row r="44">
          <cell r="A44" t="str">
            <v>182284</v>
          </cell>
          <cell r="G44" t="str">
            <v>PAR20</v>
          </cell>
        </row>
        <row r="45">
          <cell r="A45" t="str">
            <v>183116</v>
          </cell>
          <cell r="G45" t="str">
            <v>A19</v>
          </cell>
        </row>
        <row r="46">
          <cell r="A46" t="str">
            <v>183-116</v>
          </cell>
          <cell r="G46" t="str">
            <v>A19</v>
          </cell>
        </row>
        <row r="47">
          <cell r="A47" t="str">
            <v>183210</v>
          </cell>
          <cell r="G47" t="str">
            <v>A19</v>
          </cell>
        </row>
        <row r="48">
          <cell r="A48" t="str">
            <v>185386</v>
          </cell>
          <cell r="G48" t="str">
            <v>PAR38</v>
          </cell>
        </row>
        <row r="49">
          <cell r="A49" t="str">
            <v>185-386</v>
          </cell>
          <cell r="G49" t="str">
            <v>PAR38</v>
          </cell>
        </row>
        <row r="50">
          <cell r="A50" t="str">
            <v>186-353</v>
          </cell>
          <cell r="G50" t="str">
            <v/>
          </cell>
        </row>
        <row r="51">
          <cell r="A51" t="str">
            <v>190-729</v>
          </cell>
          <cell r="G51" t="str">
            <v/>
          </cell>
        </row>
        <row r="52">
          <cell r="A52" t="str">
            <v>191-055</v>
          </cell>
          <cell r="G52" t="str">
            <v/>
          </cell>
        </row>
        <row r="53">
          <cell r="A53" t="str">
            <v>20708</v>
          </cell>
          <cell r="G53" t="str">
            <v>3WY</v>
          </cell>
        </row>
        <row r="54">
          <cell r="A54" t="str">
            <v>20W/LED/PAR38/FL/D</v>
          </cell>
          <cell r="G54" t="str">
            <v>PAR38</v>
          </cell>
        </row>
        <row r="55">
          <cell r="A55" t="str">
            <v>21710</v>
          </cell>
          <cell r="G55" t="str">
            <v>REF</v>
          </cell>
        </row>
        <row r="56">
          <cell r="A56" t="str">
            <v>22235</v>
          </cell>
          <cell r="G56" t="str">
            <v>PAR38</v>
          </cell>
        </row>
        <row r="57">
          <cell r="A57" t="str">
            <v>22239</v>
          </cell>
          <cell r="G57" t="str">
            <v>Candelabra</v>
          </cell>
        </row>
        <row r="58">
          <cell r="A58" t="str">
            <v>23691</v>
          </cell>
          <cell r="G58" t="str">
            <v>Candelabra</v>
          </cell>
        </row>
        <row r="59">
          <cell r="A59" t="str">
            <v>23706</v>
          </cell>
          <cell r="G59" t="str">
            <v>Candelabra</v>
          </cell>
        </row>
        <row r="60">
          <cell r="A60" t="str">
            <v>23707</v>
          </cell>
          <cell r="G60" t="str">
            <v>Candelabra</v>
          </cell>
        </row>
        <row r="61">
          <cell r="A61" t="str">
            <v>238-809</v>
          </cell>
          <cell r="G61" t="str">
            <v>CAN</v>
          </cell>
        </row>
        <row r="62">
          <cell r="A62" t="str">
            <v>238-875</v>
          </cell>
          <cell r="G62" t="str">
            <v>DIM</v>
          </cell>
        </row>
        <row r="63">
          <cell r="A63" t="str">
            <v>239-073</v>
          </cell>
          <cell r="G63" t="str">
            <v/>
          </cell>
        </row>
        <row r="64">
          <cell r="A64" t="str">
            <v>23W/ELS-U</v>
          </cell>
          <cell r="G64" t="str">
            <v/>
          </cell>
        </row>
        <row r="65">
          <cell r="A65" t="str">
            <v>24691</v>
          </cell>
          <cell r="G65" t="str">
            <v>REF</v>
          </cell>
        </row>
        <row r="66">
          <cell r="A66" t="str">
            <v>24692</v>
          </cell>
          <cell r="G66" t="str">
            <v>CAN</v>
          </cell>
        </row>
        <row r="67">
          <cell r="A67" t="str">
            <v>250-321</v>
          </cell>
          <cell r="G67" t="str">
            <v>CCT</v>
          </cell>
        </row>
        <row r="68">
          <cell r="A68" t="str">
            <v>252-763</v>
          </cell>
          <cell r="G68" t="str">
            <v>CCT</v>
          </cell>
        </row>
        <row r="69">
          <cell r="A69" t="str">
            <v>288-506</v>
          </cell>
          <cell r="G69" t="str">
            <v/>
          </cell>
        </row>
        <row r="70">
          <cell r="A70" t="str">
            <v>29041</v>
          </cell>
          <cell r="G70" t="str">
            <v/>
          </cell>
        </row>
        <row r="71">
          <cell r="A71" t="str">
            <v>29440</v>
          </cell>
          <cell r="G71" t="str">
            <v>REF</v>
          </cell>
        </row>
        <row r="72">
          <cell r="A72" t="str">
            <v>29442</v>
          </cell>
          <cell r="G72" t="str">
            <v>REF</v>
          </cell>
        </row>
        <row r="73">
          <cell r="A73" t="str">
            <v>29452</v>
          </cell>
          <cell r="G73" t="str">
            <v/>
          </cell>
        </row>
        <row r="74">
          <cell r="A74" t="str">
            <v>29474</v>
          </cell>
          <cell r="G74" t="str">
            <v>GLB</v>
          </cell>
        </row>
        <row r="75">
          <cell r="A75" t="str">
            <v>29485</v>
          </cell>
          <cell r="G75" t="str">
            <v>ALN</v>
          </cell>
        </row>
        <row r="76">
          <cell r="A76" t="str">
            <v>29562</v>
          </cell>
          <cell r="G76" t="str">
            <v>REF</v>
          </cell>
        </row>
        <row r="77">
          <cell r="A77" t="str">
            <v>29680</v>
          </cell>
          <cell r="G77" t="str">
            <v>ALN</v>
          </cell>
        </row>
        <row r="78">
          <cell r="A78" t="str">
            <v>29693</v>
          </cell>
          <cell r="G78" t="str">
            <v/>
          </cell>
        </row>
        <row r="79">
          <cell r="A79" t="str">
            <v>29694</v>
          </cell>
          <cell r="G79" t="str">
            <v/>
          </cell>
        </row>
        <row r="80">
          <cell r="A80" t="str">
            <v>29708</v>
          </cell>
          <cell r="G80" t="str">
            <v/>
          </cell>
        </row>
        <row r="81">
          <cell r="A81" t="str">
            <v>29710</v>
          </cell>
          <cell r="G81" t="str">
            <v/>
          </cell>
        </row>
        <row r="82">
          <cell r="A82" t="str">
            <v>29712</v>
          </cell>
          <cell r="G82" t="str">
            <v/>
          </cell>
        </row>
        <row r="83">
          <cell r="A83" t="str">
            <v>29727</v>
          </cell>
          <cell r="G83" t="str">
            <v/>
          </cell>
        </row>
        <row r="84">
          <cell r="A84" t="str">
            <v>29729</v>
          </cell>
          <cell r="G84" t="str">
            <v/>
          </cell>
        </row>
        <row r="85">
          <cell r="A85" t="str">
            <v>29781</v>
          </cell>
          <cell r="G85" t="str">
            <v>CCT</v>
          </cell>
        </row>
        <row r="86">
          <cell r="A86" t="str">
            <v>29784</v>
          </cell>
          <cell r="G86" t="str">
            <v>CCT</v>
          </cell>
        </row>
        <row r="87">
          <cell r="A87" t="str">
            <v>29791</v>
          </cell>
          <cell r="G87" t="str">
            <v>FAN</v>
          </cell>
        </row>
        <row r="88">
          <cell r="A88" t="str">
            <v>29792</v>
          </cell>
          <cell r="G88" t="str">
            <v/>
          </cell>
        </row>
        <row r="89">
          <cell r="A89" t="str">
            <v>29913</v>
          </cell>
          <cell r="G89" t="str">
            <v>3WY</v>
          </cell>
        </row>
        <row r="90">
          <cell r="A90" t="str">
            <v>29972</v>
          </cell>
          <cell r="G90" t="str">
            <v>COL</v>
          </cell>
        </row>
        <row r="91">
          <cell r="A91" t="str">
            <v>323-430</v>
          </cell>
          <cell r="G91" t="str">
            <v/>
          </cell>
        </row>
        <row r="92">
          <cell r="A92" t="str">
            <v>324-684</v>
          </cell>
          <cell r="G92" t="str">
            <v/>
          </cell>
        </row>
        <row r="93">
          <cell r="A93" t="str">
            <v>33846</v>
          </cell>
          <cell r="G93" t="str">
            <v>A19</v>
          </cell>
        </row>
        <row r="94">
          <cell r="A94" t="str">
            <v>340267</v>
          </cell>
          <cell r="G94" t="str">
            <v>PAR38</v>
          </cell>
        </row>
        <row r="95">
          <cell r="A95" t="str">
            <v>3760</v>
          </cell>
          <cell r="G95" t="str">
            <v/>
          </cell>
        </row>
        <row r="96">
          <cell r="A96" t="str">
            <v>3762</v>
          </cell>
          <cell r="G96" t="str">
            <v/>
          </cell>
        </row>
        <row r="97">
          <cell r="A97" t="str">
            <v>3790</v>
          </cell>
          <cell r="G97" t="str">
            <v/>
          </cell>
        </row>
        <row r="98">
          <cell r="A98" t="str">
            <v>3790-243</v>
          </cell>
          <cell r="G98" t="str">
            <v/>
          </cell>
        </row>
        <row r="99">
          <cell r="A99" t="str">
            <v>3791</v>
          </cell>
          <cell r="G99" t="str">
            <v/>
          </cell>
        </row>
        <row r="100">
          <cell r="A100" t="str">
            <v>3791-243</v>
          </cell>
          <cell r="G100" t="str">
            <v/>
          </cell>
        </row>
        <row r="101">
          <cell r="A101" t="str">
            <v>3794</v>
          </cell>
          <cell r="G101" t="str">
            <v/>
          </cell>
        </row>
        <row r="102">
          <cell r="A102" t="str">
            <v>384-314</v>
          </cell>
          <cell r="G102" t="str">
            <v/>
          </cell>
        </row>
        <row r="103">
          <cell r="A103" t="str">
            <v>395872</v>
          </cell>
          <cell r="G103" t="str">
            <v/>
          </cell>
        </row>
        <row r="104">
          <cell r="A104" t="str">
            <v>4.5W/LED/CFC/D</v>
          </cell>
          <cell r="G104" t="str">
            <v>Candelabra</v>
          </cell>
        </row>
        <row r="105">
          <cell r="A105" t="str">
            <v>4.5W/LED/CTC/D</v>
          </cell>
          <cell r="G105" t="str">
            <v>Candelabra</v>
          </cell>
        </row>
        <row r="106">
          <cell r="A106" t="str">
            <v>405-101</v>
          </cell>
          <cell r="G106" t="str">
            <v/>
          </cell>
        </row>
        <row r="107">
          <cell r="A107" t="str">
            <v>423-599</v>
          </cell>
          <cell r="G107" t="str">
            <v/>
          </cell>
        </row>
        <row r="108">
          <cell r="A108" t="str">
            <v>429340</v>
          </cell>
          <cell r="G108" t="str">
            <v>Candelabra</v>
          </cell>
        </row>
        <row r="109">
          <cell r="A109" t="str">
            <v>446302</v>
          </cell>
          <cell r="G109" t="str">
            <v>REF</v>
          </cell>
        </row>
        <row r="110">
          <cell r="A110" t="str">
            <v>457897</v>
          </cell>
          <cell r="G110" t="str">
            <v>MR16</v>
          </cell>
        </row>
        <row r="111">
          <cell r="A111" t="str">
            <v>459425</v>
          </cell>
          <cell r="G111" t="str">
            <v>BR30</v>
          </cell>
        </row>
        <row r="112">
          <cell r="A112" t="str">
            <v>460-929</v>
          </cell>
          <cell r="G112" t="str">
            <v/>
          </cell>
        </row>
        <row r="113">
          <cell r="A113" t="str">
            <v>47452</v>
          </cell>
          <cell r="G113" t="str">
            <v>HGH</v>
          </cell>
        </row>
        <row r="114">
          <cell r="A114" t="str">
            <v>47478</v>
          </cell>
          <cell r="G114" t="str">
            <v>REF</v>
          </cell>
        </row>
        <row r="115">
          <cell r="A115" t="str">
            <v>47483</v>
          </cell>
          <cell r="G115" t="str">
            <v>REF</v>
          </cell>
        </row>
        <row r="116">
          <cell r="A116" t="str">
            <v>47484</v>
          </cell>
          <cell r="G116" t="str">
            <v>GLB</v>
          </cell>
        </row>
        <row r="117">
          <cell r="A117" t="str">
            <v>47485</v>
          </cell>
          <cell r="G117" t="str">
            <v>GLB</v>
          </cell>
        </row>
        <row r="118">
          <cell r="A118" t="str">
            <v>47486</v>
          </cell>
          <cell r="G118" t="str">
            <v>FAN</v>
          </cell>
        </row>
        <row r="119">
          <cell r="A119" t="str">
            <v>475-110</v>
          </cell>
          <cell r="G119" t="str">
            <v/>
          </cell>
        </row>
        <row r="120">
          <cell r="A120" t="str">
            <v>481-411</v>
          </cell>
          <cell r="G120" t="str">
            <v/>
          </cell>
        </row>
        <row r="121">
          <cell r="A121" t="str">
            <v>5249901</v>
          </cell>
          <cell r="G121" t="str">
            <v/>
          </cell>
        </row>
        <row r="122">
          <cell r="A122" t="str">
            <v>5254101</v>
          </cell>
          <cell r="G122" t="str">
            <v/>
          </cell>
        </row>
        <row r="123">
          <cell r="A123" t="str">
            <v>5254301</v>
          </cell>
          <cell r="G123" t="str">
            <v/>
          </cell>
        </row>
        <row r="124">
          <cell r="A124" t="str">
            <v>5268701</v>
          </cell>
          <cell r="G124" t="str">
            <v/>
          </cell>
        </row>
        <row r="125">
          <cell r="A125" t="str">
            <v>5268801</v>
          </cell>
          <cell r="G125" t="str">
            <v/>
          </cell>
        </row>
        <row r="126">
          <cell r="A126" t="str">
            <v>5269101</v>
          </cell>
          <cell r="G126" t="str">
            <v/>
          </cell>
        </row>
        <row r="127">
          <cell r="A127" t="str">
            <v>5269201</v>
          </cell>
          <cell r="G127" t="str">
            <v/>
          </cell>
        </row>
        <row r="128">
          <cell r="A128" t="str">
            <v>5269401</v>
          </cell>
          <cell r="G128" t="str">
            <v/>
          </cell>
        </row>
        <row r="129">
          <cell r="A129" t="str">
            <v>534875</v>
          </cell>
          <cell r="G129" t="str">
            <v>PAR30L</v>
          </cell>
        </row>
        <row r="130">
          <cell r="A130" t="str">
            <v>537414</v>
          </cell>
          <cell r="G130" t="str">
            <v>MR16</v>
          </cell>
        </row>
        <row r="131">
          <cell r="A131" t="str">
            <v>5470</v>
          </cell>
          <cell r="G131" t="str">
            <v/>
          </cell>
        </row>
        <row r="132">
          <cell r="A132" t="str">
            <v>5472</v>
          </cell>
          <cell r="G132" t="str">
            <v/>
          </cell>
        </row>
        <row r="133">
          <cell r="A133" t="str">
            <v>550320146</v>
          </cell>
          <cell r="G133" t="str">
            <v/>
          </cell>
        </row>
        <row r="134">
          <cell r="A134" t="str">
            <v>550320147</v>
          </cell>
          <cell r="G134" t="str">
            <v/>
          </cell>
        </row>
        <row r="135">
          <cell r="A135" t="str">
            <v>565-172</v>
          </cell>
          <cell r="G135" t="str">
            <v>REF</v>
          </cell>
        </row>
        <row r="136">
          <cell r="A136" t="str">
            <v>565-180</v>
          </cell>
          <cell r="G136" t="str">
            <v/>
          </cell>
        </row>
        <row r="137">
          <cell r="A137" t="str">
            <v>567-365</v>
          </cell>
          <cell r="G137" t="str">
            <v/>
          </cell>
        </row>
        <row r="138">
          <cell r="A138" t="str">
            <v>598-833</v>
          </cell>
          <cell r="G138" t="str">
            <v>REF</v>
          </cell>
        </row>
        <row r="139">
          <cell r="A139" t="str">
            <v>599-031</v>
          </cell>
          <cell r="G139" t="str">
            <v/>
          </cell>
        </row>
        <row r="140">
          <cell r="A140" t="str">
            <v>599-163</v>
          </cell>
          <cell r="G140" t="str">
            <v>ALN</v>
          </cell>
        </row>
        <row r="141">
          <cell r="A141" t="str">
            <v>60297</v>
          </cell>
          <cell r="G141" t="str">
            <v/>
          </cell>
        </row>
        <row r="142">
          <cell r="A142" t="str">
            <v>60299</v>
          </cell>
          <cell r="G142" t="str">
            <v/>
          </cell>
        </row>
        <row r="143">
          <cell r="A143" t="str">
            <v>604969</v>
          </cell>
          <cell r="G143" t="str">
            <v>PAR38</v>
          </cell>
        </row>
        <row r="144">
          <cell r="A144" t="str">
            <v>62905</v>
          </cell>
          <cell r="G144" t="str">
            <v>PAR16</v>
          </cell>
        </row>
        <row r="145">
          <cell r="A145" t="str">
            <v>62909</v>
          </cell>
          <cell r="G145" t="str">
            <v>MR16</v>
          </cell>
        </row>
        <row r="146">
          <cell r="A146" t="str">
            <v>63023</v>
          </cell>
          <cell r="G146" t="str">
            <v>PAR20</v>
          </cell>
        </row>
        <row r="147">
          <cell r="A147" t="str">
            <v>63503</v>
          </cell>
          <cell r="G147" t="str">
            <v/>
          </cell>
        </row>
        <row r="148">
          <cell r="A148" t="str">
            <v>63504</v>
          </cell>
          <cell r="G148" t="str">
            <v/>
          </cell>
        </row>
        <row r="149">
          <cell r="A149" t="str">
            <v>63505</v>
          </cell>
          <cell r="G149" t="str">
            <v/>
          </cell>
        </row>
        <row r="150">
          <cell r="A150" t="str">
            <v>636219</v>
          </cell>
          <cell r="G150" t="str">
            <v/>
          </cell>
        </row>
        <row r="151">
          <cell r="A151" t="str">
            <v>640674</v>
          </cell>
          <cell r="G151" t="str">
            <v>A19</v>
          </cell>
        </row>
        <row r="152">
          <cell r="A152" t="str">
            <v>641169</v>
          </cell>
          <cell r="G152" t="str">
            <v>A19</v>
          </cell>
        </row>
        <row r="153">
          <cell r="A153" t="str">
            <v>64128</v>
          </cell>
          <cell r="G153" t="str">
            <v>A19</v>
          </cell>
        </row>
        <row r="154">
          <cell r="A154" t="str">
            <v>64158</v>
          </cell>
          <cell r="G154" t="str">
            <v/>
          </cell>
        </row>
        <row r="155">
          <cell r="A155" t="str">
            <v>65133</v>
          </cell>
          <cell r="G155" t="str">
            <v>PAR30</v>
          </cell>
        </row>
        <row r="156">
          <cell r="A156" t="str">
            <v>65134</v>
          </cell>
          <cell r="G156" t="str">
            <v>PAR30</v>
          </cell>
        </row>
        <row r="157">
          <cell r="A157" t="str">
            <v>65536</v>
          </cell>
          <cell r="G157" t="str">
            <v>Candelabra</v>
          </cell>
        </row>
        <row r="158">
          <cell r="A158" t="str">
            <v>66126</v>
          </cell>
          <cell r="G158" t="str">
            <v>MR16</v>
          </cell>
        </row>
        <row r="159">
          <cell r="A159" t="str">
            <v>664946</v>
          </cell>
          <cell r="G159" t="str">
            <v>A19</v>
          </cell>
        </row>
        <row r="160">
          <cell r="A160" t="str">
            <v>66529</v>
          </cell>
          <cell r="G160" t="str">
            <v>PAR38</v>
          </cell>
        </row>
        <row r="161">
          <cell r="A161" t="str">
            <v>665965</v>
          </cell>
          <cell r="G161" t="str">
            <v>A19</v>
          </cell>
        </row>
        <row r="162">
          <cell r="A162" t="str">
            <v>66662</v>
          </cell>
          <cell r="G162" t="str">
            <v/>
          </cell>
        </row>
        <row r="163">
          <cell r="A163" t="str">
            <v>66663</v>
          </cell>
          <cell r="G163" t="str">
            <v/>
          </cell>
        </row>
        <row r="164">
          <cell r="A164" t="str">
            <v>66665</v>
          </cell>
          <cell r="G164" t="str">
            <v/>
          </cell>
        </row>
        <row r="165">
          <cell r="A165" t="str">
            <v>66666</v>
          </cell>
          <cell r="G165" t="str">
            <v/>
          </cell>
        </row>
        <row r="166">
          <cell r="A166" t="str">
            <v>67456</v>
          </cell>
          <cell r="G166" t="str">
            <v/>
          </cell>
        </row>
        <row r="167">
          <cell r="A167" t="str">
            <v>67457</v>
          </cell>
          <cell r="G167" t="str">
            <v/>
          </cell>
        </row>
        <row r="168">
          <cell r="A168" t="str">
            <v>68165</v>
          </cell>
          <cell r="G168" t="str">
            <v>Candelabra</v>
          </cell>
        </row>
        <row r="169">
          <cell r="A169" t="str">
            <v>68166</v>
          </cell>
          <cell r="G169" t="str">
            <v>Candelabra</v>
          </cell>
        </row>
        <row r="170">
          <cell r="A170" t="str">
            <v>68167</v>
          </cell>
          <cell r="G170" t="str">
            <v>Candelabra</v>
          </cell>
        </row>
        <row r="171">
          <cell r="A171" t="str">
            <v>68168</v>
          </cell>
          <cell r="G171" t="str">
            <v>Candelabra</v>
          </cell>
        </row>
        <row r="172">
          <cell r="A172" t="str">
            <v>68169</v>
          </cell>
          <cell r="G172" t="str">
            <v>Globe</v>
          </cell>
        </row>
        <row r="173">
          <cell r="A173" t="str">
            <v>68170</v>
          </cell>
          <cell r="G173" t="str">
            <v>Globe</v>
          </cell>
        </row>
        <row r="174">
          <cell r="A174" t="str">
            <v>68171</v>
          </cell>
          <cell r="G174" t="str">
            <v>Globe</v>
          </cell>
        </row>
        <row r="175">
          <cell r="A175" t="str">
            <v>68172</v>
          </cell>
          <cell r="G175" t="str">
            <v>Globe</v>
          </cell>
        </row>
        <row r="176">
          <cell r="A176" t="str">
            <v>68204</v>
          </cell>
          <cell r="G176" t="str">
            <v>PAR38</v>
          </cell>
        </row>
        <row r="177">
          <cell r="A177" t="str">
            <v>68504</v>
          </cell>
          <cell r="G177" t="str">
            <v/>
          </cell>
        </row>
        <row r="178">
          <cell r="A178" t="str">
            <v>68505</v>
          </cell>
          <cell r="G178" t="str">
            <v/>
          </cell>
        </row>
        <row r="179">
          <cell r="A179" t="str">
            <v>68506</v>
          </cell>
          <cell r="G179" t="str">
            <v/>
          </cell>
        </row>
        <row r="180">
          <cell r="A180" t="str">
            <v>68507</v>
          </cell>
          <cell r="G180" t="str">
            <v/>
          </cell>
        </row>
        <row r="181">
          <cell r="A181" t="str">
            <v>68510</v>
          </cell>
          <cell r="G181" t="str">
            <v/>
          </cell>
        </row>
        <row r="182">
          <cell r="A182" t="str">
            <v>68511</v>
          </cell>
          <cell r="G182" t="str">
            <v/>
          </cell>
        </row>
        <row r="183">
          <cell r="A183" t="str">
            <v>68512</v>
          </cell>
          <cell r="G183" t="str">
            <v/>
          </cell>
        </row>
        <row r="184">
          <cell r="A184" t="str">
            <v>68513</v>
          </cell>
          <cell r="G184" t="str">
            <v/>
          </cell>
        </row>
        <row r="185">
          <cell r="A185" t="str">
            <v>68518</v>
          </cell>
          <cell r="G185" t="str">
            <v/>
          </cell>
        </row>
        <row r="186">
          <cell r="A186" t="str">
            <v>68519</v>
          </cell>
          <cell r="G186" t="str">
            <v/>
          </cell>
        </row>
        <row r="187">
          <cell r="A187" t="str">
            <v>68520</v>
          </cell>
          <cell r="G187" t="str">
            <v/>
          </cell>
        </row>
        <row r="188">
          <cell r="A188" t="str">
            <v>68521</v>
          </cell>
          <cell r="G188" t="str">
            <v/>
          </cell>
        </row>
        <row r="189">
          <cell r="A189" t="str">
            <v>69060</v>
          </cell>
          <cell r="G189" t="str">
            <v>BR30</v>
          </cell>
        </row>
        <row r="190">
          <cell r="A190" t="str">
            <v>70909</v>
          </cell>
          <cell r="G190" t="str">
            <v/>
          </cell>
        </row>
        <row r="191">
          <cell r="A191" t="str">
            <v>71240</v>
          </cell>
          <cell r="G191" t="str">
            <v>MR16</v>
          </cell>
        </row>
        <row r="192">
          <cell r="A192" t="str">
            <v>71763</v>
          </cell>
          <cell r="G192" t="str">
            <v/>
          </cell>
        </row>
        <row r="193">
          <cell r="A193" t="str">
            <v>71764</v>
          </cell>
          <cell r="G193" t="str">
            <v/>
          </cell>
        </row>
        <row r="194">
          <cell r="A194" t="str">
            <v>72465</v>
          </cell>
          <cell r="G194" t="str">
            <v/>
          </cell>
        </row>
        <row r="195">
          <cell r="A195" t="str">
            <v>72466</v>
          </cell>
          <cell r="G195" t="str">
            <v/>
          </cell>
        </row>
        <row r="196">
          <cell r="A196" t="str">
            <v>72880</v>
          </cell>
          <cell r="G196" t="str">
            <v/>
          </cell>
        </row>
        <row r="197">
          <cell r="A197" t="str">
            <v>72881</v>
          </cell>
          <cell r="G197" t="str">
            <v/>
          </cell>
        </row>
        <row r="198">
          <cell r="A198" t="str">
            <v>72984</v>
          </cell>
          <cell r="G198" t="str">
            <v>REF</v>
          </cell>
        </row>
        <row r="199">
          <cell r="A199" t="str">
            <v>73038</v>
          </cell>
          <cell r="G199" t="str">
            <v>ALN</v>
          </cell>
        </row>
        <row r="200">
          <cell r="A200" t="str">
            <v>73156</v>
          </cell>
          <cell r="G200" t="str">
            <v/>
          </cell>
        </row>
        <row r="201">
          <cell r="A201" t="str">
            <v>74196</v>
          </cell>
          <cell r="G201" t="str">
            <v/>
          </cell>
        </row>
        <row r="202">
          <cell r="A202" t="str">
            <v>74197</v>
          </cell>
          <cell r="G202" t="str">
            <v/>
          </cell>
        </row>
        <row r="203">
          <cell r="A203" t="str">
            <v>74198</v>
          </cell>
          <cell r="G203" t="str">
            <v/>
          </cell>
        </row>
        <row r="204">
          <cell r="A204" t="str">
            <v>74199</v>
          </cell>
          <cell r="G204" t="str">
            <v/>
          </cell>
        </row>
        <row r="205">
          <cell r="A205" t="str">
            <v>74200</v>
          </cell>
          <cell r="G205" t="str">
            <v/>
          </cell>
        </row>
        <row r="206">
          <cell r="A206" t="str">
            <v>74201</v>
          </cell>
          <cell r="G206" t="str">
            <v/>
          </cell>
        </row>
        <row r="207">
          <cell r="A207" t="str">
            <v>74202</v>
          </cell>
          <cell r="G207" t="str">
            <v/>
          </cell>
        </row>
        <row r="208">
          <cell r="A208" t="str">
            <v>74203</v>
          </cell>
          <cell r="G208" t="str">
            <v/>
          </cell>
        </row>
        <row r="209">
          <cell r="A209" t="str">
            <v>74586</v>
          </cell>
          <cell r="G209" t="str">
            <v/>
          </cell>
        </row>
        <row r="210">
          <cell r="A210" t="str">
            <v>75367</v>
          </cell>
          <cell r="G210" t="str">
            <v/>
          </cell>
        </row>
        <row r="211">
          <cell r="A211" t="str">
            <v>75368</v>
          </cell>
          <cell r="G211" t="str">
            <v>FAN</v>
          </cell>
        </row>
        <row r="212">
          <cell r="A212" t="str">
            <v>76131</v>
          </cell>
          <cell r="G212" t="str">
            <v/>
          </cell>
        </row>
        <row r="213">
          <cell r="A213" t="str">
            <v>76132</v>
          </cell>
          <cell r="G213" t="str">
            <v>GLB</v>
          </cell>
        </row>
        <row r="214">
          <cell r="A214" t="str">
            <v>76137</v>
          </cell>
          <cell r="G214" t="str">
            <v/>
          </cell>
        </row>
        <row r="215">
          <cell r="A215" t="str">
            <v>76429</v>
          </cell>
          <cell r="G215" t="str">
            <v/>
          </cell>
        </row>
        <row r="216">
          <cell r="A216" t="str">
            <v>76430</v>
          </cell>
          <cell r="G216" t="str">
            <v/>
          </cell>
        </row>
        <row r="217">
          <cell r="A217" t="str">
            <v>76431</v>
          </cell>
          <cell r="G217" t="str">
            <v/>
          </cell>
        </row>
        <row r="218">
          <cell r="A218" t="str">
            <v>76435</v>
          </cell>
          <cell r="G218" t="str">
            <v/>
          </cell>
        </row>
        <row r="219">
          <cell r="A219" t="str">
            <v>76991</v>
          </cell>
          <cell r="G219" t="str">
            <v/>
          </cell>
        </row>
        <row r="220">
          <cell r="A220" t="str">
            <v>76992</v>
          </cell>
          <cell r="G220" t="str">
            <v/>
          </cell>
        </row>
        <row r="221">
          <cell r="A221" t="str">
            <v>76993</v>
          </cell>
          <cell r="G221" t="str">
            <v/>
          </cell>
        </row>
        <row r="222">
          <cell r="A222" t="str">
            <v>76994</v>
          </cell>
          <cell r="G222" t="str">
            <v/>
          </cell>
        </row>
        <row r="223">
          <cell r="A223" t="str">
            <v>772-720</v>
          </cell>
          <cell r="G223" t="str">
            <v/>
          </cell>
        </row>
        <row r="224">
          <cell r="A224" t="str">
            <v>780-758</v>
          </cell>
          <cell r="G224" t="str">
            <v>REF</v>
          </cell>
        </row>
        <row r="225">
          <cell r="A225" t="str">
            <v>784296</v>
          </cell>
          <cell r="G225" t="str">
            <v/>
          </cell>
        </row>
        <row r="226">
          <cell r="A226" t="str">
            <v>784304</v>
          </cell>
          <cell r="G226" t="str">
            <v/>
          </cell>
        </row>
        <row r="227">
          <cell r="A227" t="str">
            <v>784316</v>
          </cell>
          <cell r="G227" t="str">
            <v/>
          </cell>
        </row>
        <row r="228">
          <cell r="A228" t="str">
            <v>784353</v>
          </cell>
          <cell r="G228" t="str">
            <v/>
          </cell>
        </row>
        <row r="229">
          <cell r="A229" t="str">
            <v>784365</v>
          </cell>
          <cell r="G229" t="str">
            <v/>
          </cell>
        </row>
        <row r="230">
          <cell r="A230" t="str">
            <v>784373</v>
          </cell>
          <cell r="G230" t="str">
            <v>3WY</v>
          </cell>
        </row>
        <row r="231">
          <cell r="A231" t="str">
            <v>784387</v>
          </cell>
          <cell r="G231" t="str">
            <v>3WY</v>
          </cell>
        </row>
        <row r="232">
          <cell r="A232" t="str">
            <v>784415</v>
          </cell>
          <cell r="G232" t="str">
            <v/>
          </cell>
        </row>
        <row r="233">
          <cell r="A233" t="str">
            <v>784456</v>
          </cell>
          <cell r="G233" t="str">
            <v/>
          </cell>
        </row>
        <row r="234">
          <cell r="A234" t="str">
            <v>784464</v>
          </cell>
          <cell r="G234" t="str">
            <v/>
          </cell>
        </row>
        <row r="235">
          <cell r="A235" t="str">
            <v>784605</v>
          </cell>
          <cell r="G235" t="str">
            <v/>
          </cell>
        </row>
        <row r="236">
          <cell r="A236" t="str">
            <v>784613</v>
          </cell>
          <cell r="G236" t="str">
            <v/>
          </cell>
        </row>
        <row r="237">
          <cell r="A237" t="str">
            <v>784627</v>
          </cell>
          <cell r="G237" t="str">
            <v/>
          </cell>
        </row>
        <row r="238">
          <cell r="A238" t="str">
            <v>784635</v>
          </cell>
          <cell r="G238" t="str">
            <v/>
          </cell>
        </row>
        <row r="239">
          <cell r="A239" t="str">
            <v>784643</v>
          </cell>
          <cell r="G239" t="str">
            <v/>
          </cell>
        </row>
        <row r="240">
          <cell r="A240" t="str">
            <v>785-800</v>
          </cell>
          <cell r="G240" t="str">
            <v/>
          </cell>
        </row>
        <row r="241">
          <cell r="A241" t="str">
            <v>78908</v>
          </cell>
          <cell r="G241" t="str">
            <v>A19</v>
          </cell>
        </row>
        <row r="242">
          <cell r="A242" t="str">
            <v>78936</v>
          </cell>
          <cell r="G242" t="str">
            <v>A19</v>
          </cell>
        </row>
        <row r="243">
          <cell r="A243" t="str">
            <v>78937</v>
          </cell>
          <cell r="G243" t="str">
            <v>CAN</v>
          </cell>
        </row>
        <row r="244">
          <cell r="A244" t="str">
            <v>78938</v>
          </cell>
          <cell r="G244" t="str">
            <v/>
          </cell>
        </row>
        <row r="245">
          <cell r="A245" t="str">
            <v>78939</v>
          </cell>
          <cell r="G245" t="str">
            <v>FAN</v>
          </cell>
        </row>
        <row r="246">
          <cell r="A246" t="str">
            <v>78940</v>
          </cell>
          <cell r="G246" t="str">
            <v>FAN</v>
          </cell>
        </row>
        <row r="247">
          <cell r="A247" t="str">
            <v>78947</v>
          </cell>
          <cell r="G247" t="str">
            <v>GLB</v>
          </cell>
        </row>
        <row r="248">
          <cell r="A248" t="str">
            <v>78952</v>
          </cell>
          <cell r="G248" t="str">
            <v>3WY</v>
          </cell>
        </row>
        <row r="249">
          <cell r="A249" t="str">
            <v>78965</v>
          </cell>
          <cell r="G249" t="str">
            <v/>
          </cell>
        </row>
        <row r="250">
          <cell r="A250" t="str">
            <v>78965</v>
          </cell>
          <cell r="G250" t="str">
            <v/>
          </cell>
        </row>
        <row r="251">
          <cell r="A251" t="str">
            <v>791-552</v>
          </cell>
          <cell r="G251" t="str">
            <v>REF</v>
          </cell>
        </row>
        <row r="252">
          <cell r="A252" t="str">
            <v>7W/LED/BR20D</v>
          </cell>
          <cell r="G252" t="str">
            <v>BR20</v>
          </cell>
        </row>
        <row r="253">
          <cell r="A253" t="str">
            <v>80892</v>
          </cell>
          <cell r="G253" t="str">
            <v/>
          </cell>
        </row>
        <row r="254">
          <cell r="A254" t="str">
            <v>80892</v>
          </cell>
          <cell r="G254" t="str">
            <v/>
          </cell>
        </row>
        <row r="255">
          <cell r="A255" t="str">
            <v>826770</v>
          </cell>
          <cell r="G255" t="str">
            <v>BR40</v>
          </cell>
        </row>
        <row r="256">
          <cell r="A256" t="str">
            <v>85382</v>
          </cell>
          <cell r="G256" t="str">
            <v/>
          </cell>
        </row>
        <row r="257">
          <cell r="A257" t="str">
            <v>85384</v>
          </cell>
          <cell r="G257" t="str">
            <v>POS</v>
          </cell>
        </row>
        <row r="258">
          <cell r="A258" t="str">
            <v>85388</v>
          </cell>
          <cell r="G258" t="str">
            <v>CAN</v>
          </cell>
        </row>
        <row r="259">
          <cell r="A259" t="str">
            <v>85392</v>
          </cell>
          <cell r="G259" t="str">
            <v>GLB</v>
          </cell>
        </row>
        <row r="260">
          <cell r="A260" t="str">
            <v>85939</v>
          </cell>
          <cell r="G260" t="str">
            <v/>
          </cell>
        </row>
        <row r="261">
          <cell r="A261" t="str">
            <v>866920</v>
          </cell>
          <cell r="G261" t="str">
            <v>MR16</v>
          </cell>
        </row>
        <row r="262">
          <cell r="A262" t="str">
            <v>866-920</v>
          </cell>
          <cell r="G262" t="str">
            <v>MR16</v>
          </cell>
        </row>
        <row r="263">
          <cell r="A263" t="str">
            <v>89623</v>
          </cell>
          <cell r="G263" t="str">
            <v>DIM</v>
          </cell>
        </row>
        <row r="264">
          <cell r="A264" t="str">
            <v>89624</v>
          </cell>
          <cell r="G264" t="str">
            <v>DIM</v>
          </cell>
        </row>
        <row r="265">
          <cell r="A265" t="str">
            <v>89899</v>
          </cell>
          <cell r="G265" t="str">
            <v>A19</v>
          </cell>
        </row>
        <row r="266">
          <cell r="A266" t="str">
            <v>89900</v>
          </cell>
          <cell r="G266" t="str">
            <v>A19</v>
          </cell>
        </row>
        <row r="267">
          <cell r="A267" t="str">
            <v>89936</v>
          </cell>
          <cell r="G267" t="str">
            <v>PAR30</v>
          </cell>
        </row>
        <row r="268">
          <cell r="A268" t="str">
            <v>89941</v>
          </cell>
          <cell r="G268" t="str">
            <v>BR40</v>
          </cell>
        </row>
        <row r="269">
          <cell r="A269" t="str">
            <v>89942</v>
          </cell>
          <cell r="G269" t="str">
            <v>PAR30</v>
          </cell>
        </row>
        <row r="270">
          <cell r="A270" t="str">
            <v>89948</v>
          </cell>
          <cell r="G270" t="str">
            <v>Candelabra</v>
          </cell>
        </row>
        <row r="271">
          <cell r="A271" t="str">
            <v>89949</v>
          </cell>
          <cell r="G271" t="str">
            <v>Candelabra</v>
          </cell>
        </row>
        <row r="272">
          <cell r="A272" t="str">
            <v>89950</v>
          </cell>
          <cell r="G272" t="str">
            <v>Candelabra</v>
          </cell>
        </row>
        <row r="273">
          <cell r="A273" t="str">
            <v>89951</v>
          </cell>
          <cell r="G273" t="str">
            <v>Candelabra</v>
          </cell>
        </row>
        <row r="274">
          <cell r="A274" t="str">
            <v>89952</v>
          </cell>
          <cell r="G274" t="str">
            <v>Globe</v>
          </cell>
        </row>
        <row r="275">
          <cell r="A275" t="str">
            <v>89954</v>
          </cell>
          <cell r="G275" t="str">
            <v>Globe</v>
          </cell>
        </row>
        <row r="276">
          <cell r="A276" t="str">
            <v>89985</v>
          </cell>
          <cell r="G276" t="str">
            <v>PAR20</v>
          </cell>
        </row>
        <row r="277">
          <cell r="A277" t="str">
            <v>89988</v>
          </cell>
          <cell r="G277" t="str">
            <v>PAR30</v>
          </cell>
        </row>
        <row r="278">
          <cell r="A278" t="str">
            <v>89990</v>
          </cell>
          <cell r="G278" t="str">
            <v>PAR38</v>
          </cell>
        </row>
        <row r="279">
          <cell r="A279" t="str">
            <v>89992</v>
          </cell>
          <cell r="G279" t="str">
            <v>PAR38</v>
          </cell>
        </row>
        <row r="280">
          <cell r="A280" t="str">
            <v>8W/LED/BR20/D</v>
          </cell>
          <cell r="G280" t="str">
            <v>BR20</v>
          </cell>
        </row>
        <row r="281">
          <cell r="A281" t="str">
            <v>8W/LED/GLOBE/D</v>
          </cell>
          <cell r="G281" t="str">
            <v>Globe</v>
          </cell>
        </row>
        <row r="282">
          <cell r="A282" t="str">
            <v>8W/LED/PAR20/NFL/D</v>
          </cell>
          <cell r="G282" t="str">
            <v>PAR20</v>
          </cell>
        </row>
        <row r="283">
          <cell r="A283" t="str">
            <v>963-699</v>
          </cell>
          <cell r="G283" t="str">
            <v>ALN</v>
          </cell>
        </row>
        <row r="284">
          <cell r="A284" t="str">
            <v>964-196</v>
          </cell>
          <cell r="G284" t="str">
            <v>GLB</v>
          </cell>
        </row>
        <row r="285">
          <cell r="A285" t="str">
            <v>964-790</v>
          </cell>
          <cell r="G285" t="str">
            <v>GLB</v>
          </cell>
        </row>
        <row r="286">
          <cell r="A286" t="str">
            <v>967-034</v>
          </cell>
          <cell r="G286" t="str">
            <v>ALN</v>
          </cell>
        </row>
        <row r="287">
          <cell r="A287" t="str">
            <v>97249</v>
          </cell>
          <cell r="G287" t="str">
            <v/>
          </cell>
        </row>
        <row r="288">
          <cell r="A288" t="str">
            <v>97250</v>
          </cell>
          <cell r="G288" t="str">
            <v/>
          </cell>
        </row>
        <row r="289">
          <cell r="A289" t="str">
            <v>974449</v>
          </cell>
          <cell r="G289" t="str">
            <v>A21</v>
          </cell>
        </row>
        <row r="290">
          <cell r="A290" t="str">
            <v>97728</v>
          </cell>
          <cell r="G290" t="str">
            <v>HGH</v>
          </cell>
        </row>
        <row r="291">
          <cell r="A291" t="str">
            <v>9W/ELC</v>
          </cell>
          <cell r="G291" t="str">
            <v/>
          </cell>
        </row>
        <row r="292">
          <cell r="A292" t="str">
            <v>9W/ELG1</v>
          </cell>
          <cell r="G292" t="str">
            <v>GLB</v>
          </cell>
        </row>
        <row r="293">
          <cell r="A293" t="str">
            <v>9W/LED/BR30/D</v>
          </cell>
          <cell r="G293" t="str">
            <v>PAR30</v>
          </cell>
        </row>
        <row r="294">
          <cell r="A294" t="str">
            <v>9W/LED/OMNI-D</v>
          </cell>
          <cell r="G294" t="str">
            <v>A19</v>
          </cell>
        </row>
        <row r="295">
          <cell r="A295" t="str">
            <v>A19/OM450/LED</v>
          </cell>
          <cell r="G295" t="str">
            <v>A19</v>
          </cell>
        </row>
        <row r="296">
          <cell r="A296" t="str">
            <v>A19/OM800/LED</v>
          </cell>
          <cell r="G296" t="str">
            <v>A19</v>
          </cell>
        </row>
        <row r="297">
          <cell r="A297" t="str">
            <v>A19/OM800/LED/2</v>
          </cell>
          <cell r="G297" t="str">
            <v>A19</v>
          </cell>
        </row>
        <row r="298">
          <cell r="A298" t="str">
            <v>A19/OM800/LED/4</v>
          </cell>
          <cell r="G298" t="str">
            <v>A19</v>
          </cell>
        </row>
        <row r="299">
          <cell r="A299" t="str">
            <v>A1901327</v>
          </cell>
          <cell r="G299" t="str">
            <v/>
          </cell>
        </row>
        <row r="300">
          <cell r="A300" t="str">
            <v>A191327</v>
          </cell>
          <cell r="G300" t="str">
            <v/>
          </cell>
        </row>
        <row r="301">
          <cell r="A301" t="str">
            <v>AL2149</v>
          </cell>
          <cell r="G301" t="str">
            <v>Lantern</v>
          </cell>
        </row>
        <row r="302">
          <cell r="A302" t="str">
            <v>AL-2150</v>
          </cell>
          <cell r="G302" t="str">
            <v>Lantern</v>
          </cell>
        </row>
        <row r="303">
          <cell r="A303" t="str">
            <v>BPCEA19/OM800/LED</v>
          </cell>
          <cell r="G303" t="str">
            <v>A19</v>
          </cell>
        </row>
        <row r="304">
          <cell r="A304" t="str">
            <v>BPCEAG/500/3</v>
          </cell>
          <cell r="G304" t="str">
            <v>Globe</v>
          </cell>
        </row>
        <row r="305">
          <cell r="A305" t="str">
            <v>BPCEAG800/927/LED/3</v>
          </cell>
          <cell r="G305" t="str">
            <v>A19</v>
          </cell>
        </row>
        <row r="306">
          <cell r="A306" t="str">
            <v>BPCEBR30/927/LED</v>
          </cell>
          <cell r="G306" t="str">
            <v>BR30</v>
          </cell>
        </row>
        <row r="307">
          <cell r="A307" t="str">
            <v>BPCEBR30/927/LED/2</v>
          </cell>
          <cell r="G307" t="str">
            <v>PAR30</v>
          </cell>
        </row>
        <row r="308">
          <cell r="A308" t="str">
            <v>BPCEBR30/LED</v>
          </cell>
          <cell r="G308" t="str">
            <v>BR30</v>
          </cell>
        </row>
        <row r="309">
          <cell r="A309" t="str">
            <v>BPCEBR40/927/LED</v>
          </cell>
          <cell r="G309" t="str">
            <v>BR40</v>
          </cell>
        </row>
        <row r="310">
          <cell r="A310" t="str">
            <v>BPCEBR40/LED</v>
          </cell>
          <cell r="G310" t="str">
            <v>BR40</v>
          </cell>
        </row>
        <row r="311">
          <cell r="A311" t="str">
            <v>BPCECFC/DM/300/LED/3</v>
          </cell>
          <cell r="G311" t="str">
            <v>Candelabra</v>
          </cell>
        </row>
        <row r="312">
          <cell r="A312" t="str">
            <v>BPCEG25/LED/3</v>
          </cell>
          <cell r="G312" t="str">
            <v>Globe</v>
          </cell>
        </row>
        <row r="313">
          <cell r="A313" t="str">
            <v>BPCEPAR30/930/LED</v>
          </cell>
          <cell r="G313" t="str">
            <v>PAR30</v>
          </cell>
        </row>
        <row r="314">
          <cell r="A314" t="str">
            <v>BPCEPAR30/LEDG5</v>
          </cell>
          <cell r="G314" t="str">
            <v>PAR30</v>
          </cell>
        </row>
        <row r="315">
          <cell r="A315" t="str">
            <v>BPCEPAR38/930/LED</v>
          </cell>
          <cell r="G315" t="str">
            <v>PAR38</v>
          </cell>
        </row>
        <row r="316">
          <cell r="A316" t="str">
            <v>BPCEPAR38/LEDG5</v>
          </cell>
          <cell r="G316" t="str">
            <v>PAR38</v>
          </cell>
        </row>
        <row r="317">
          <cell r="A317" t="str">
            <v>BPCER20/927/LED/2</v>
          </cell>
          <cell r="G317" t="str">
            <v>R20</v>
          </cell>
        </row>
        <row r="318">
          <cell r="A318" t="str">
            <v>BPESL11GT/2</v>
          </cell>
          <cell r="G318" t="str">
            <v>GLB</v>
          </cell>
        </row>
        <row r="319">
          <cell r="A319" t="str">
            <v>BPESL14T2/2/RP</v>
          </cell>
          <cell r="G319" t="str">
            <v/>
          </cell>
        </row>
        <row r="320">
          <cell r="A320" t="str">
            <v>BPESL23T2/2/RP</v>
          </cell>
          <cell r="G320" t="str">
            <v/>
          </cell>
        </row>
        <row r="321">
          <cell r="A321" t="str">
            <v>BPESL7C</v>
          </cell>
          <cell r="G321" t="str">
            <v>CAN</v>
          </cell>
        </row>
        <row r="322">
          <cell r="A322" t="str">
            <v>BR30/DM/LED</v>
          </cell>
          <cell r="G322" t="str">
            <v>BR30</v>
          </cell>
        </row>
        <row r="323">
          <cell r="A323" t="str">
            <v>BR30/DM/LED/2</v>
          </cell>
          <cell r="G323" t="str">
            <v>BR30</v>
          </cell>
        </row>
        <row r="324">
          <cell r="A324" t="str">
            <v>CE1011-06</v>
          </cell>
          <cell r="G324" t="str">
            <v>Flushmount</v>
          </cell>
        </row>
        <row r="325">
          <cell r="A325" t="str">
            <v>CE13T2/4</v>
          </cell>
          <cell r="G325" t="str">
            <v/>
          </cell>
        </row>
        <row r="326">
          <cell r="A326" t="str">
            <v>CE15BR30/4</v>
          </cell>
          <cell r="G326" t="str">
            <v/>
          </cell>
        </row>
        <row r="327">
          <cell r="A327" t="str">
            <v>CE23T2/6</v>
          </cell>
          <cell r="G327" t="str">
            <v/>
          </cell>
        </row>
        <row r="328">
          <cell r="A328" t="str">
            <v>CE-JB4-600L-27K-E26</v>
          </cell>
          <cell r="G328" t="str">
            <v>4" Downlight</v>
          </cell>
        </row>
        <row r="329">
          <cell r="A329" t="str">
            <v>CE-JB6-650L-27K-E26</v>
          </cell>
          <cell r="G329" t="str">
            <v>6" Downlight</v>
          </cell>
        </row>
        <row r="330">
          <cell r="A330" t="str">
            <v>CER4741WH</v>
          </cell>
          <cell r="G330" t="str">
            <v>4" Downlight</v>
          </cell>
        </row>
        <row r="331">
          <cell r="A331" t="str">
            <v>CER4742WH</v>
          </cell>
          <cell r="G331" t="str">
            <v>4" Downlight</v>
          </cell>
        </row>
        <row r="332">
          <cell r="A332" t="str">
            <v>CER6730WH</v>
          </cell>
          <cell r="G332" t="str">
            <v>6" Downlight</v>
          </cell>
        </row>
        <row r="333">
          <cell r="A333" t="str">
            <v>CER6741WH</v>
          </cell>
          <cell r="G333" t="str">
            <v>6" Downlight</v>
          </cell>
        </row>
        <row r="334">
          <cell r="A334" t="str">
            <v>CER6742WH</v>
          </cell>
          <cell r="G334" t="str">
            <v>6" Downlight</v>
          </cell>
        </row>
        <row r="335">
          <cell r="A335" t="str">
            <v>C-U690</v>
          </cell>
          <cell r="G335" t="str">
            <v>6" Downlight</v>
          </cell>
        </row>
        <row r="336">
          <cell r="A336" t="str">
            <v>CU692</v>
          </cell>
          <cell r="G336" t="str">
            <v>6" Downlight</v>
          </cell>
        </row>
        <row r="337">
          <cell r="A337" t="str">
            <v>E05129</v>
          </cell>
          <cell r="G337" t="str">
            <v>COL</v>
          </cell>
        </row>
        <row r="338">
          <cell r="A338" t="str">
            <v>E145236</v>
          </cell>
          <cell r="G338" t="str">
            <v>GLB</v>
          </cell>
        </row>
        <row r="339">
          <cell r="A339" t="str">
            <v>E155250-1</v>
          </cell>
          <cell r="G339" t="str">
            <v/>
          </cell>
        </row>
        <row r="340">
          <cell r="A340" t="str">
            <v>E1552AK</v>
          </cell>
          <cell r="G340" t="str">
            <v/>
          </cell>
        </row>
        <row r="341">
          <cell r="A341" t="str">
            <v>E2052AK</v>
          </cell>
          <cell r="G341" t="str">
            <v/>
          </cell>
        </row>
        <row r="342">
          <cell r="A342" t="str">
            <v>E2352AK</v>
          </cell>
          <cell r="G342" t="str">
            <v/>
          </cell>
        </row>
        <row r="343">
          <cell r="A343" t="str">
            <v>ECO-575L</v>
          </cell>
          <cell r="G343" t="str">
            <v>LED</v>
          </cell>
        </row>
        <row r="344">
          <cell r="A344" t="str">
            <v>ECO-FD6-625L-27K-E26</v>
          </cell>
          <cell r="G344" t="str">
            <v>6" Downlight</v>
          </cell>
        </row>
        <row r="345">
          <cell r="A345" t="str">
            <v>EFG1011P-3/BN</v>
          </cell>
          <cell r="G345" t="str">
            <v/>
          </cell>
        </row>
        <row r="346">
          <cell r="A346" t="str">
            <v>EFG1011P-3/ORB</v>
          </cell>
          <cell r="G346" t="str">
            <v/>
          </cell>
        </row>
        <row r="347">
          <cell r="A347" t="str">
            <v>EFG1011P-3/WH</v>
          </cell>
          <cell r="G347" t="str">
            <v/>
          </cell>
        </row>
        <row r="348">
          <cell r="A348" t="str">
            <v>EL/MDT213W</v>
          </cell>
          <cell r="G348" t="str">
            <v>A19</v>
          </cell>
        </row>
        <row r="349">
          <cell r="A349" t="str">
            <v>EL/MDT218W</v>
          </cell>
          <cell r="G349" t="str">
            <v>A19</v>
          </cell>
        </row>
        <row r="350">
          <cell r="A350" t="str">
            <v>EL/MDT223W</v>
          </cell>
          <cell r="G350" t="str">
            <v>A19</v>
          </cell>
        </row>
        <row r="351">
          <cell r="A351" t="str">
            <v>EL/MDT9W</v>
          </cell>
          <cell r="G351" t="str">
            <v>A19</v>
          </cell>
        </row>
        <row r="352">
          <cell r="A352" t="str">
            <v>ESL13T/4</v>
          </cell>
          <cell r="G352" t="str">
            <v/>
          </cell>
        </row>
        <row r="353">
          <cell r="A353" t="str">
            <v>ESL13T/D/4</v>
          </cell>
          <cell r="G353" t="str">
            <v/>
          </cell>
        </row>
        <row r="354">
          <cell r="A354" t="str">
            <v>ESL15BR30/4</v>
          </cell>
          <cell r="G354" t="str">
            <v/>
          </cell>
        </row>
        <row r="355">
          <cell r="A355" t="str">
            <v>ESL15BR30/ECO</v>
          </cell>
          <cell r="G355" t="str">
            <v/>
          </cell>
        </row>
        <row r="356">
          <cell r="A356" t="str">
            <v>ESL15BR30/ECO/12</v>
          </cell>
          <cell r="G356" t="str">
            <v/>
          </cell>
        </row>
        <row r="357">
          <cell r="A357" t="str">
            <v>ESL18TM/4/RP</v>
          </cell>
          <cell r="G357" t="str">
            <v/>
          </cell>
        </row>
        <row r="358">
          <cell r="A358" t="str">
            <v>ESL23PAR38H/ECO</v>
          </cell>
          <cell r="G358" t="str">
            <v/>
          </cell>
        </row>
        <row r="359">
          <cell r="A359" t="str">
            <v>ESL23PAR38H/ECO/12</v>
          </cell>
          <cell r="G359" t="str">
            <v/>
          </cell>
        </row>
        <row r="360">
          <cell r="A360" t="str">
            <v>ESL23R40H/ECO/12</v>
          </cell>
          <cell r="G360" t="str">
            <v/>
          </cell>
        </row>
        <row r="361">
          <cell r="A361" t="str">
            <v>ESL23TM/4/RP</v>
          </cell>
          <cell r="G361" t="str">
            <v/>
          </cell>
        </row>
        <row r="362">
          <cell r="A362" t="str">
            <v>ESL23TM/D/4</v>
          </cell>
          <cell r="G362" t="str">
            <v/>
          </cell>
        </row>
        <row r="363">
          <cell r="A363" t="str">
            <v>ESL50/150T/ECO</v>
          </cell>
          <cell r="G363" t="str">
            <v/>
          </cell>
        </row>
        <row r="364">
          <cell r="A364" t="str">
            <v>ESL9TM/4</v>
          </cell>
          <cell r="G364" t="str">
            <v/>
          </cell>
        </row>
        <row r="365">
          <cell r="A365" t="str">
            <v>EVLED101-AL-88</v>
          </cell>
          <cell r="G365" t="str">
            <v>Flushmount</v>
          </cell>
        </row>
        <row r="366">
          <cell r="A366" t="str">
            <v>GVA092</v>
          </cell>
          <cell r="G366" t="str">
            <v/>
          </cell>
        </row>
        <row r="367">
          <cell r="A367" t="str">
            <v>GVA142</v>
          </cell>
          <cell r="G367" t="str">
            <v/>
          </cell>
        </row>
        <row r="368">
          <cell r="A368" t="str">
            <v>GVA192</v>
          </cell>
          <cell r="G368" t="str">
            <v/>
          </cell>
        </row>
        <row r="369">
          <cell r="A369" t="str">
            <v>GVD093</v>
          </cell>
          <cell r="G369" t="str">
            <v/>
          </cell>
        </row>
        <row r="370">
          <cell r="A370" t="str">
            <v>GVD093DL</v>
          </cell>
          <cell r="G370" t="str">
            <v/>
          </cell>
        </row>
        <row r="371">
          <cell r="A371" t="str">
            <v>GVD09C3</v>
          </cell>
          <cell r="G371" t="str">
            <v/>
          </cell>
        </row>
        <row r="372">
          <cell r="A372" t="str">
            <v>GVD09C3DL</v>
          </cell>
          <cell r="G372" t="str">
            <v/>
          </cell>
        </row>
        <row r="373">
          <cell r="A373" t="str">
            <v>GVG092</v>
          </cell>
          <cell r="G373" t="str">
            <v/>
          </cell>
        </row>
        <row r="374">
          <cell r="A374" t="str">
            <v>GVG092DL</v>
          </cell>
          <cell r="G374" t="str">
            <v/>
          </cell>
        </row>
        <row r="375">
          <cell r="A375" t="str">
            <v>GVG142</v>
          </cell>
          <cell r="G375" t="str">
            <v/>
          </cell>
        </row>
        <row r="376">
          <cell r="A376" t="str">
            <v>GVG142DL</v>
          </cell>
          <cell r="G376" t="str">
            <v/>
          </cell>
        </row>
        <row r="377">
          <cell r="A377" t="str">
            <v>GVR3142</v>
          </cell>
          <cell r="G377" t="str">
            <v/>
          </cell>
        </row>
        <row r="378">
          <cell r="A378" t="str">
            <v>GVR3142DL</v>
          </cell>
          <cell r="G378" t="str">
            <v/>
          </cell>
        </row>
        <row r="379">
          <cell r="A379" t="str">
            <v>GVRLAO1050D</v>
          </cell>
          <cell r="G379" t="str">
            <v>A19</v>
          </cell>
        </row>
        <row r="380">
          <cell r="A380" t="str">
            <v>GVRLAO1050DC</v>
          </cell>
          <cell r="G380" t="str">
            <v>A19</v>
          </cell>
        </row>
        <row r="381">
          <cell r="A381" t="str">
            <v>GVRLAO727D</v>
          </cell>
          <cell r="G381" t="str">
            <v>A19</v>
          </cell>
        </row>
        <row r="382">
          <cell r="A382" t="str">
            <v>GVRLAO750D</v>
          </cell>
          <cell r="G382" t="str">
            <v>A19</v>
          </cell>
        </row>
        <row r="383">
          <cell r="A383" t="str">
            <v>GVRLBR3010W27KND</v>
          </cell>
          <cell r="G383" t="str">
            <v>BR30</v>
          </cell>
        </row>
        <row r="384">
          <cell r="A384" t="str">
            <v>GVRLBR3010W50KD</v>
          </cell>
          <cell r="G384" t="str">
            <v>BR30</v>
          </cell>
        </row>
        <row r="385">
          <cell r="A385" t="str">
            <v>GVRLBR3012W27KD</v>
          </cell>
          <cell r="G385" t="str">
            <v>BR30</v>
          </cell>
        </row>
        <row r="386">
          <cell r="A386" t="str">
            <v>GVRLBR3012W27KND</v>
          </cell>
          <cell r="G386" t="str">
            <v>BR30</v>
          </cell>
        </row>
        <row r="387">
          <cell r="A387" t="str">
            <v>GVRLBR4014W27KND</v>
          </cell>
          <cell r="G387" t="str">
            <v>BR40</v>
          </cell>
        </row>
        <row r="388">
          <cell r="A388" t="str">
            <v>GVRLDCT4W27K</v>
          </cell>
          <cell r="G388" t="str">
            <v>Candelabra</v>
          </cell>
        </row>
        <row r="389">
          <cell r="A389" t="str">
            <v>GVRLDCT4W27KC</v>
          </cell>
          <cell r="G389" t="str">
            <v>Candelabra</v>
          </cell>
        </row>
        <row r="390">
          <cell r="A390" t="str">
            <v>GVRLDCT4W27KND</v>
          </cell>
          <cell r="G390" t="str">
            <v>Candelabra</v>
          </cell>
        </row>
        <row r="391">
          <cell r="A391" t="str">
            <v>GVRLDCT5W27K</v>
          </cell>
          <cell r="G391" t="str">
            <v>Candelabra</v>
          </cell>
        </row>
        <row r="392">
          <cell r="A392" t="str">
            <v>GVRLDCT5W27KND</v>
          </cell>
          <cell r="G392" t="str">
            <v>Candelabra</v>
          </cell>
        </row>
        <row r="393">
          <cell r="A393" t="str">
            <v>GVRLG255W27K</v>
          </cell>
          <cell r="G393" t="str">
            <v>G25</v>
          </cell>
        </row>
        <row r="394">
          <cell r="A394" t="str">
            <v>GVRLG255W27KND</v>
          </cell>
          <cell r="G394" t="str">
            <v>G25</v>
          </cell>
        </row>
        <row r="395">
          <cell r="A395" t="str">
            <v>GVRLP3817W30KND</v>
          </cell>
          <cell r="G395" t="str">
            <v>PAR38</v>
          </cell>
        </row>
        <row r="396">
          <cell r="A396" t="str">
            <v>GVRLR209W27KND</v>
          </cell>
          <cell r="G396" t="str">
            <v>PAR20</v>
          </cell>
        </row>
        <row r="397">
          <cell r="A397" t="str">
            <v>GVS094</v>
          </cell>
          <cell r="G397" t="str">
            <v/>
          </cell>
        </row>
        <row r="398">
          <cell r="A398" t="str">
            <v>GVS14</v>
          </cell>
          <cell r="G398" t="str">
            <v/>
          </cell>
        </row>
        <row r="399">
          <cell r="A399" t="str">
            <v>GVS1412</v>
          </cell>
          <cell r="G399" t="str">
            <v/>
          </cell>
        </row>
        <row r="400">
          <cell r="A400" t="str">
            <v>GVS144</v>
          </cell>
          <cell r="G400" t="str">
            <v/>
          </cell>
        </row>
        <row r="401">
          <cell r="A401" t="str">
            <v>GVS144DL</v>
          </cell>
          <cell r="G401" t="str">
            <v/>
          </cell>
        </row>
        <row r="402">
          <cell r="A402" t="str">
            <v>GVS14DL</v>
          </cell>
          <cell r="G402" t="str">
            <v/>
          </cell>
        </row>
        <row r="403">
          <cell r="A403" t="str">
            <v>GVS194</v>
          </cell>
          <cell r="G403" t="str">
            <v/>
          </cell>
        </row>
        <row r="404">
          <cell r="A404" t="str">
            <v>GVS194DL</v>
          </cell>
          <cell r="G404" t="str">
            <v/>
          </cell>
        </row>
        <row r="405">
          <cell r="A405" t="str">
            <v>GVS2312</v>
          </cell>
          <cell r="G405" t="str">
            <v/>
          </cell>
        </row>
        <row r="406">
          <cell r="A406" t="str">
            <v>GVS234</v>
          </cell>
          <cell r="G406" t="str">
            <v/>
          </cell>
        </row>
        <row r="407">
          <cell r="A407" t="str">
            <v>GVS234DL</v>
          </cell>
          <cell r="G407" t="str">
            <v/>
          </cell>
        </row>
        <row r="408">
          <cell r="A408" t="str">
            <v>HB7051P-246</v>
          </cell>
          <cell r="G408" t="str">
            <v>Lantern</v>
          </cell>
        </row>
        <row r="409">
          <cell r="A409" t="str">
            <v>HCB13WW</v>
          </cell>
          <cell r="G409" t="str">
            <v/>
          </cell>
        </row>
        <row r="410">
          <cell r="A410" t="str">
            <v>HCBO07DLED30</v>
          </cell>
          <cell r="G410" t="str">
            <v>A19</v>
          </cell>
        </row>
        <row r="411">
          <cell r="A411" t="str">
            <v>HCG08DLED30-136</v>
          </cell>
          <cell r="G411" t="str">
            <v>Globe</v>
          </cell>
        </row>
        <row r="412">
          <cell r="A412" t="str">
            <v>HCR3823WW</v>
          </cell>
          <cell r="G412" t="str">
            <v>REF</v>
          </cell>
        </row>
        <row r="413">
          <cell r="A413" t="str">
            <v>HCR423WW6</v>
          </cell>
          <cell r="G413" t="str">
            <v/>
          </cell>
        </row>
        <row r="414">
          <cell r="A414" t="str">
            <v>HCS11WW</v>
          </cell>
          <cell r="G414" t="str">
            <v/>
          </cell>
        </row>
        <row r="415">
          <cell r="A415" t="str">
            <v>HCS134WW6-107</v>
          </cell>
          <cell r="G415" t="str">
            <v/>
          </cell>
        </row>
        <row r="416">
          <cell r="A416" t="str">
            <v>HCS13WW</v>
          </cell>
          <cell r="G416" t="str">
            <v/>
          </cell>
        </row>
        <row r="417">
          <cell r="A417" t="str">
            <v>HCS18WW</v>
          </cell>
          <cell r="G417" t="str">
            <v/>
          </cell>
        </row>
        <row r="418">
          <cell r="A418" t="str">
            <v>HCS23WW</v>
          </cell>
          <cell r="G418" t="str">
            <v/>
          </cell>
        </row>
        <row r="419">
          <cell r="A419" t="str">
            <v>HUI8011L-2/BN</v>
          </cell>
          <cell r="G419" t="str">
            <v>Flushmount</v>
          </cell>
        </row>
        <row r="420">
          <cell r="A420" t="str">
            <v>HUI8011L-2/ORB</v>
          </cell>
          <cell r="G420" t="str">
            <v>Flushmount</v>
          </cell>
        </row>
        <row r="421">
          <cell r="A421" t="str">
            <v>L1BR36301B</v>
          </cell>
          <cell r="G421" t="str">
            <v>R30</v>
          </cell>
        </row>
        <row r="422">
          <cell r="A422" t="str">
            <v>L1ECOA198301BDIM</v>
          </cell>
          <cell r="G422" t="str">
            <v>A19</v>
          </cell>
        </row>
        <row r="423">
          <cell r="A423" t="str">
            <v>L1RTC4D</v>
          </cell>
          <cell r="G423" t="str">
            <v>4" Downlight</v>
          </cell>
        </row>
        <row r="424">
          <cell r="A424" t="str">
            <v>L2A1912301BDIM</v>
          </cell>
          <cell r="G424" t="str">
            <v>A19</v>
          </cell>
        </row>
        <row r="425">
          <cell r="A425" t="str">
            <v>L2A1912D</v>
          </cell>
          <cell r="G425" t="str">
            <v>A19</v>
          </cell>
        </row>
        <row r="426">
          <cell r="A426" t="str">
            <v>L2B115D</v>
          </cell>
          <cell r="G426" t="str">
            <v>B11</v>
          </cell>
        </row>
        <row r="427">
          <cell r="A427" t="str">
            <v>L2BR315D</v>
          </cell>
          <cell r="G427" t="str">
            <v>BR30</v>
          </cell>
        </row>
        <row r="428">
          <cell r="A428" t="str">
            <v>L2FP27D</v>
          </cell>
          <cell r="G428" t="str">
            <v>PAR20</v>
          </cell>
        </row>
        <row r="429">
          <cell r="A429" t="str">
            <v>L2FP315D</v>
          </cell>
          <cell r="G429" t="str">
            <v>PAR30</v>
          </cell>
        </row>
        <row r="430">
          <cell r="A430" t="str">
            <v>L2FP3820D</v>
          </cell>
          <cell r="G430" t="str">
            <v>PAR38</v>
          </cell>
        </row>
        <row r="431">
          <cell r="A431" t="str">
            <v>L2G258D</v>
          </cell>
          <cell r="G431" t="str">
            <v>G25</v>
          </cell>
        </row>
        <row r="432">
          <cell r="A432" t="str">
            <v>L2RTC6D</v>
          </cell>
          <cell r="G432" t="str">
            <v>6" Downlight</v>
          </cell>
        </row>
        <row r="433">
          <cell r="A433" t="str">
            <v>L3A191127D</v>
          </cell>
          <cell r="G433" t="str">
            <v>A19</v>
          </cell>
        </row>
        <row r="434">
          <cell r="A434" t="str">
            <v>L3B115271BD</v>
          </cell>
          <cell r="G434" t="str">
            <v>Candelabra</v>
          </cell>
        </row>
        <row r="435">
          <cell r="A435" t="str">
            <v>L3FP314DSN</v>
          </cell>
          <cell r="G435" t="str">
            <v>PAR30</v>
          </cell>
        </row>
        <row r="436">
          <cell r="A436" t="str">
            <v>L3FP3819DW</v>
          </cell>
          <cell r="G436" t="str">
            <v>PAR38</v>
          </cell>
        </row>
        <row r="437">
          <cell r="A437" t="str">
            <v>L3GU106D</v>
          </cell>
          <cell r="G437" t="str">
            <v>GU10</v>
          </cell>
        </row>
        <row r="438">
          <cell r="A438" t="str">
            <v>L3MR166D</v>
          </cell>
          <cell r="G438" t="str">
            <v>MR16</v>
          </cell>
        </row>
        <row r="439">
          <cell r="A439" t="str">
            <v>L3RT612301BD</v>
          </cell>
          <cell r="G439" t="str">
            <v>6" Downlight</v>
          </cell>
        </row>
        <row r="440">
          <cell r="A440" t="str">
            <v>LA191430OHC</v>
          </cell>
          <cell r="G440" t="str">
            <v>A19</v>
          </cell>
        </row>
        <row r="441">
          <cell r="A441" t="str">
            <v>R20/DM/LED/4</v>
          </cell>
          <cell r="G441" t="str">
            <v>R20</v>
          </cell>
        </row>
        <row r="442">
          <cell r="A442" t="str">
            <v>RA406930WHR</v>
          </cell>
          <cell r="G442" t="str">
            <v>4" Downlight</v>
          </cell>
        </row>
        <row r="443">
          <cell r="A443" t="str">
            <v>RA5606930WHR</v>
          </cell>
          <cell r="G443" t="str">
            <v>5/6" Downlight</v>
          </cell>
        </row>
        <row r="444">
          <cell r="A444" t="str">
            <v>RL10DR427K</v>
          </cell>
          <cell r="G444" t="str">
            <v>4" Downlight</v>
          </cell>
        </row>
        <row r="445">
          <cell r="A445" t="str">
            <v>RL12DR6527KD</v>
          </cell>
          <cell r="G445" t="str">
            <v>5/6" Downlight</v>
          </cell>
        </row>
        <row r="446">
          <cell r="A446" t="str">
            <v>RL460WH830</v>
          </cell>
          <cell r="G446" t="str">
            <v>4" Downlight</v>
          </cell>
        </row>
        <row r="447">
          <cell r="A447" t="str">
            <v>RL460WH835</v>
          </cell>
          <cell r="G447" t="str">
            <v>4" Downlight</v>
          </cell>
        </row>
        <row r="448">
          <cell r="A448" t="str">
            <v>RL560WH6835R</v>
          </cell>
          <cell r="G448" t="str">
            <v>5/6" Downlight</v>
          </cell>
        </row>
        <row r="449">
          <cell r="A449" t="str">
            <v>RL560WH-R</v>
          </cell>
          <cell r="G449" t="str">
            <v>5/6" Downlight</v>
          </cell>
        </row>
        <row r="450">
          <cell r="A450" t="str">
            <v>S7214</v>
          </cell>
          <cell r="G450" t="str">
            <v/>
          </cell>
        </row>
        <row r="451">
          <cell r="A451" t="str">
            <v>S7217</v>
          </cell>
          <cell r="G451" t="str">
            <v/>
          </cell>
        </row>
        <row r="452">
          <cell r="A452" t="str">
            <v>S7218</v>
          </cell>
          <cell r="G452" t="str">
            <v/>
          </cell>
        </row>
        <row r="453">
          <cell r="A453" t="str">
            <v>S7224</v>
          </cell>
          <cell r="G453" t="str">
            <v/>
          </cell>
        </row>
        <row r="454">
          <cell r="A454" t="str">
            <v>S7227</v>
          </cell>
          <cell r="G454" t="str">
            <v/>
          </cell>
        </row>
        <row r="455">
          <cell r="A455" t="str">
            <v>S7241</v>
          </cell>
          <cell r="G455" t="str">
            <v>REF</v>
          </cell>
        </row>
        <row r="456">
          <cell r="A456" t="str">
            <v>S7247</v>
          </cell>
          <cell r="G456" t="str">
            <v>REF</v>
          </cell>
        </row>
        <row r="457">
          <cell r="A457" t="str">
            <v>S7291</v>
          </cell>
          <cell r="G457" t="str">
            <v>ALN</v>
          </cell>
        </row>
        <row r="458">
          <cell r="A458" t="str">
            <v>S7304</v>
          </cell>
          <cell r="G458" t="str">
            <v>GLB</v>
          </cell>
        </row>
        <row r="459">
          <cell r="A459" t="str">
            <v>S7334</v>
          </cell>
          <cell r="G459" t="str">
            <v/>
          </cell>
        </row>
        <row r="460">
          <cell r="A460" t="str">
            <v>S7341</v>
          </cell>
          <cell r="G460" t="str">
            <v>3WY</v>
          </cell>
        </row>
        <row r="461">
          <cell r="A461" t="str">
            <v>S9034</v>
          </cell>
          <cell r="G461" t="str">
            <v>A19</v>
          </cell>
        </row>
        <row r="462">
          <cell r="A462" t="str">
            <v>S9043</v>
          </cell>
          <cell r="G462" t="str">
            <v>R30</v>
          </cell>
        </row>
        <row r="463">
          <cell r="A463" t="str">
            <v>SKBO07DLED30</v>
          </cell>
          <cell r="G463" t="str">
            <v>A19</v>
          </cell>
        </row>
        <row r="464">
          <cell r="A464" t="str">
            <v>SKBO10DLED30</v>
          </cell>
          <cell r="G464" t="str">
            <v>A19</v>
          </cell>
        </row>
        <row r="465">
          <cell r="A465" t="str">
            <v>SLD405830WHR</v>
          </cell>
          <cell r="G465" t="str">
            <v>4" Downlight</v>
          </cell>
        </row>
        <row r="466">
          <cell r="A466" t="str">
            <v>SLD606830WHR</v>
          </cell>
          <cell r="G466" t="str">
            <v>6" Downlight</v>
          </cell>
        </row>
        <row r="467">
          <cell r="A467" t="str">
            <v>ST201327</v>
          </cell>
          <cell r="G467" t="str">
            <v/>
          </cell>
        </row>
        <row r="468">
          <cell r="A468" t="str">
            <v/>
          </cell>
          <cell r="G468" t="str">
            <v/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M_queryforKate"/>
    </sheetNames>
    <sheetDataSet>
      <sheetData sheetId="0">
        <row r="1">
          <cell r="A1" t="str">
            <v>BMODEL</v>
          </cell>
          <cell r="H1" t="str">
            <v>Bulbs/Pkg</v>
          </cell>
        </row>
        <row r="2">
          <cell r="A2" t="str">
            <v>1000001055</v>
          </cell>
          <cell r="H2">
            <v>1</v>
          </cell>
        </row>
        <row r="3">
          <cell r="A3" t="str">
            <v>1000001421</v>
          </cell>
          <cell r="H3">
            <v>1</v>
          </cell>
        </row>
        <row r="4">
          <cell r="A4" t="str">
            <v>1000018578</v>
          </cell>
          <cell r="H4">
            <v>1</v>
          </cell>
        </row>
        <row r="5">
          <cell r="A5" t="str">
            <v>1000018583</v>
          </cell>
          <cell r="H5">
            <v>1</v>
          </cell>
        </row>
        <row r="6">
          <cell r="A6" t="str">
            <v>1000-019-042</v>
          </cell>
          <cell r="H6">
            <v>4</v>
          </cell>
        </row>
        <row r="7">
          <cell r="A7" t="str">
            <v>1000-019-045</v>
          </cell>
          <cell r="H7">
            <v>4</v>
          </cell>
        </row>
        <row r="8">
          <cell r="A8" t="str">
            <v>1000-019-048</v>
          </cell>
          <cell r="H8">
            <v>4</v>
          </cell>
        </row>
        <row r="9">
          <cell r="A9" t="str">
            <v>1000-019-055</v>
          </cell>
          <cell r="H9">
            <v>4</v>
          </cell>
        </row>
        <row r="10">
          <cell r="A10" t="str">
            <v>1000020126</v>
          </cell>
          <cell r="H10">
            <v>2</v>
          </cell>
        </row>
        <row r="11">
          <cell r="A11" t="str">
            <v>1000020131</v>
          </cell>
          <cell r="H11">
            <v>2</v>
          </cell>
        </row>
        <row r="12">
          <cell r="A12" t="str">
            <v>1000055272</v>
          </cell>
          <cell r="H12">
            <v>1</v>
          </cell>
        </row>
        <row r="13">
          <cell r="A13" t="str">
            <v>10W/LED/BR30/D</v>
          </cell>
          <cell r="H13">
            <v>1</v>
          </cell>
        </row>
        <row r="14">
          <cell r="A14" t="str">
            <v>11/20/26/3WAY</v>
          </cell>
          <cell r="H14">
            <v>1</v>
          </cell>
        </row>
        <row r="15">
          <cell r="A15" t="str">
            <v>117429</v>
          </cell>
          <cell r="H15">
            <v>4</v>
          </cell>
        </row>
        <row r="16">
          <cell r="A16" t="str">
            <v>117437</v>
          </cell>
          <cell r="H16">
            <v>1</v>
          </cell>
        </row>
        <row r="17">
          <cell r="A17" t="str">
            <v>117476</v>
          </cell>
          <cell r="H17">
            <v>4</v>
          </cell>
        </row>
        <row r="18">
          <cell r="A18" t="str">
            <v>11W/LED/BR30/D</v>
          </cell>
          <cell r="H18">
            <v>1</v>
          </cell>
        </row>
        <row r="19">
          <cell r="A19" t="str">
            <v>11W/LED/BR30/D/2</v>
          </cell>
          <cell r="H19">
            <v>2</v>
          </cell>
        </row>
        <row r="20">
          <cell r="A20" t="str">
            <v>11W/LED/OMNI-D</v>
          </cell>
          <cell r="H20">
            <v>1</v>
          </cell>
        </row>
        <row r="21">
          <cell r="A21" t="str">
            <v>11W/LED/OMNI-D/2</v>
          </cell>
          <cell r="H21">
            <v>2</v>
          </cell>
        </row>
        <row r="22">
          <cell r="A22" t="str">
            <v>11W/LED/RC-4/D/I</v>
          </cell>
          <cell r="H22">
            <v>1</v>
          </cell>
        </row>
        <row r="23">
          <cell r="A23" t="str">
            <v>123871</v>
          </cell>
          <cell r="H23">
            <v>1</v>
          </cell>
        </row>
        <row r="24">
          <cell r="A24" t="str">
            <v>12W/LED/OMNI-D</v>
          </cell>
          <cell r="H24">
            <v>1</v>
          </cell>
        </row>
        <row r="25">
          <cell r="A25" t="str">
            <v>12W/LED/PAR30D/FL</v>
          </cell>
          <cell r="H25">
            <v>1</v>
          </cell>
        </row>
        <row r="26">
          <cell r="A26" t="str">
            <v>12W/LED/RC-6/D/I</v>
          </cell>
          <cell r="H26">
            <v>1</v>
          </cell>
        </row>
        <row r="27">
          <cell r="A27" t="str">
            <v>13448</v>
          </cell>
          <cell r="H27">
            <v>1</v>
          </cell>
        </row>
        <row r="28">
          <cell r="A28" t="str">
            <v>13909</v>
          </cell>
          <cell r="H28">
            <v>1</v>
          </cell>
        </row>
        <row r="29">
          <cell r="A29" t="str">
            <v>13W/ELS-U</v>
          </cell>
          <cell r="H29">
            <v>1</v>
          </cell>
        </row>
        <row r="30">
          <cell r="A30" t="str">
            <v>13W/LED/PAR30/FL/D</v>
          </cell>
          <cell r="H30">
            <v>1</v>
          </cell>
        </row>
        <row r="31">
          <cell r="A31" t="str">
            <v>148-545</v>
          </cell>
          <cell r="H31">
            <v>4</v>
          </cell>
        </row>
        <row r="32">
          <cell r="A32" t="str">
            <v>149928</v>
          </cell>
          <cell r="H32">
            <v>1</v>
          </cell>
        </row>
        <row r="33">
          <cell r="A33" t="str">
            <v>149944</v>
          </cell>
          <cell r="H33">
            <v>1</v>
          </cell>
        </row>
        <row r="34">
          <cell r="A34" t="str">
            <v>14W/EL X1</v>
          </cell>
          <cell r="H34">
            <v>1</v>
          </cell>
        </row>
        <row r="35">
          <cell r="A35" t="str">
            <v>154112</v>
          </cell>
          <cell r="H35">
            <v>1</v>
          </cell>
        </row>
        <row r="36">
          <cell r="A36" t="str">
            <v>158-653</v>
          </cell>
          <cell r="H36">
            <v>2</v>
          </cell>
        </row>
        <row r="37">
          <cell r="A37" t="str">
            <v>159-979</v>
          </cell>
          <cell r="H37">
            <v>2</v>
          </cell>
        </row>
        <row r="38">
          <cell r="A38" t="str">
            <v>15W/ELXR30-R</v>
          </cell>
          <cell r="H38">
            <v>1</v>
          </cell>
        </row>
        <row r="39">
          <cell r="A39" t="str">
            <v>160-588</v>
          </cell>
          <cell r="H39">
            <v>1</v>
          </cell>
        </row>
        <row r="40">
          <cell r="A40" t="str">
            <v>160-678</v>
          </cell>
          <cell r="H40">
            <v>4</v>
          </cell>
        </row>
        <row r="41">
          <cell r="A41" t="str">
            <v>160-740</v>
          </cell>
          <cell r="H41">
            <v>2</v>
          </cell>
        </row>
        <row r="42">
          <cell r="A42" t="str">
            <v>161-167</v>
          </cell>
          <cell r="H42">
            <v>4</v>
          </cell>
        </row>
        <row r="43">
          <cell r="A43" t="str">
            <v>17W/LED/PAR38/FL/D</v>
          </cell>
          <cell r="H43">
            <v>1</v>
          </cell>
        </row>
        <row r="44">
          <cell r="A44" t="str">
            <v>182284</v>
          </cell>
          <cell r="H44">
            <v>1</v>
          </cell>
        </row>
        <row r="45">
          <cell r="A45" t="str">
            <v>183116</v>
          </cell>
          <cell r="H45">
            <v>1</v>
          </cell>
        </row>
        <row r="46">
          <cell r="A46" t="str">
            <v>183-116</v>
          </cell>
          <cell r="H46">
            <v>1</v>
          </cell>
        </row>
        <row r="47">
          <cell r="A47" t="str">
            <v>183210</v>
          </cell>
          <cell r="H47">
            <v>1</v>
          </cell>
        </row>
        <row r="48">
          <cell r="A48" t="str">
            <v>185386</v>
          </cell>
          <cell r="H48">
            <v>1</v>
          </cell>
        </row>
        <row r="49">
          <cell r="A49" t="str">
            <v>185-386</v>
          </cell>
          <cell r="H49">
            <v>1</v>
          </cell>
        </row>
        <row r="50">
          <cell r="A50" t="str">
            <v>186-353</v>
          </cell>
          <cell r="H50">
            <v>4</v>
          </cell>
        </row>
        <row r="51">
          <cell r="A51" t="str">
            <v>190-729</v>
          </cell>
          <cell r="H51">
            <v>2</v>
          </cell>
        </row>
        <row r="52">
          <cell r="A52" t="str">
            <v>191-055</v>
          </cell>
          <cell r="H52">
            <v>2</v>
          </cell>
        </row>
        <row r="53">
          <cell r="A53" t="str">
            <v>20708</v>
          </cell>
          <cell r="H53">
            <v>1</v>
          </cell>
        </row>
        <row r="54">
          <cell r="A54" t="str">
            <v>20W/LED/PAR38/FL/D</v>
          </cell>
          <cell r="H54">
            <v>1</v>
          </cell>
        </row>
        <row r="55">
          <cell r="A55" t="str">
            <v>21710</v>
          </cell>
          <cell r="H55">
            <v>1</v>
          </cell>
        </row>
        <row r="56">
          <cell r="A56" t="str">
            <v>22235</v>
          </cell>
          <cell r="H56">
            <v>1</v>
          </cell>
        </row>
        <row r="57">
          <cell r="A57" t="str">
            <v>22239</v>
          </cell>
          <cell r="H57">
            <v>1</v>
          </cell>
        </row>
        <row r="58">
          <cell r="A58" t="str">
            <v>23691</v>
          </cell>
          <cell r="H58">
            <v>1</v>
          </cell>
        </row>
        <row r="59">
          <cell r="A59" t="str">
            <v>23706</v>
          </cell>
          <cell r="H59">
            <v>1</v>
          </cell>
        </row>
        <row r="60">
          <cell r="A60" t="str">
            <v>23707</v>
          </cell>
          <cell r="H60">
            <v>1</v>
          </cell>
        </row>
        <row r="61">
          <cell r="A61" t="str">
            <v>238-809</v>
          </cell>
          <cell r="H61">
            <v>2</v>
          </cell>
        </row>
        <row r="62">
          <cell r="A62" t="str">
            <v>238-875</v>
          </cell>
          <cell r="H62">
            <v>2</v>
          </cell>
        </row>
        <row r="63">
          <cell r="A63" t="str">
            <v>239-073</v>
          </cell>
          <cell r="H63">
            <v>2</v>
          </cell>
        </row>
        <row r="64">
          <cell r="A64" t="str">
            <v>23W/ELS-U</v>
          </cell>
          <cell r="H64">
            <v>1</v>
          </cell>
        </row>
        <row r="65">
          <cell r="A65" t="str">
            <v>24691</v>
          </cell>
          <cell r="H65">
            <v>1</v>
          </cell>
        </row>
        <row r="66">
          <cell r="A66" t="str">
            <v>24692</v>
          </cell>
          <cell r="H66">
            <v>1</v>
          </cell>
        </row>
        <row r="67">
          <cell r="A67" t="str">
            <v>250-321</v>
          </cell>
          <cell r="H67">
            <v>2</v>
          </cell>
        </row>
        <row r="68">
          <cell r="A68" t="str">
            <v>252-763</v>
          </cell>
          <cell r="H68">
            <v>2</v>
          </cell>
        </row>
        <row r="69">
          <cell r="A69" t="str">
            <v>288-506</v>
          </cell>
          <cell r="H69">
            <v>2</v>
          </cell>
        </row>
        <row r="70">
          <cell r="A70" t="str">
            <v>29041</v>
          </cell>
          <cell r="H70">
            <v>3</v>
          </cell>
        </row>
        <row r="71">
          <cell r="A71" t="str">
            <v>29440</v>
          </cell>
          <cell r="H71">
            <v>1</v>
          </cell>
        </row>
        <row r="72">
          <cell r="A72" t="str">
            <v>29442</v>
          </cell>
          <cell r="H72">
            <v>1</v>
          </cell>
        </row>
        <row r="73">
          <cell r="A73" t="str">
            <v>29452</v>
          </cell>
          <cell r="H73">
            <v>1</v>
          </cell>
        </row>
        <row r="74">
          <cell r="A74" t="str">
            <v>29474</v>
          </cell>
          <cell r="H74">
            <v>1</v>
          </cell>
        </row>
        <row r="75">
          <cell r="A75" t="str">
            <v>29485</v>
          </cell>
          <cell r="H75">
            <v>1</v>
          </cell>
        </row>
        <row r="76">
          <cell r="A76" t="str">
            <v>29562</v>
          </cell>
          <cell r="H76">
            <v>1</v>
          </cell>
        </row>
        <row r="77">
          <cell r="A77" t="str">
            <v>29680</v>
          </cell>
          <cell r="H77">
            <v>1</v>
          </cell>
        </row>
        <row r="78">
          <cell r="A78" t="str">
            <v>29693</v>
          </cell>
          <cell r="H78">
            <v>1</v>
          </cell>
        </row>
        <row r="79">
          <cell r="A79" t="str">
            <v>29694</v>
          </cell>
          <cell r="H79">
            <v>3</v>
          </cell>
        </row>
        <row r="80">
          <cell r="A80" t="str">
            <v>29708</v>
          </cell>
          <cell r="H80">
            <v>1</v>
          </cell>
        </row>
        <row r="81">
          <cell r="A81" t="str">
            <v>29710</v>
          </cell>
          <cell r="H81">
            <v>1</v>
          </cell>
        </row>
        <row r="82">
          <cell r="A82" t="str">
            <v>29712</v>
          </cell>
          <cell r="H82">
            <v>1</v>
          </cell>
        </row>
        <row r="83">
          <cell r="A83" t="str">
            <v>29727</v>
          </cell>
          <cell r="H83">
            <v>2</v>
          </cell>
        </row>
        <row r="84">
          <cell r="A84" t="str">
            <v>29729</v>
          </cell>
          <cell r="H84">
            <v>2</v>
          </cell>
        </row>
        <row r="85">
          <cell r="A85" t="str">
            <v>29781</v>
          </cell>
          <cell r="H85">
            <v>1</v>
          </cell>
        </row>
        <row r="86">
          <cell r="A86" t="str">
            <v>29784</v>
          </cell>
          <cell r="H86">
            <v>1</v>
          </cell>
        </row>
        <row r="87">
          <cell r="A87" t="str">
            <v>29791</v>
          </cell>
          <cell r="H87">
            <v>2</v>
          </cell>
        </row>
        <row r="88">
          <cell r="A88" t="str">
            <v>29792</v>
          </cell>
          <cell r="H88">
            <v>1</v>
          </cell>
        </row>
        <row r="89">
          <cell r="A89" t="str">
            <v>29913</v>
          </cell>
          <cell r="H89">
            <v>1</v>
          </cell>
        </row>
        <row r="90">
          <cell r="A90" t="str">
            <v>29972</v>
          </cell>
          <cell r="H90">
            <v>2</v>
          </cell>
        </row>
        <row r="91">
          <cell r="A91" t="str">
            <v>323-430</v>
          </cell>
          <cell r="H91">
            <v>12</v>
          </cell>
        </row>
        <row r="92">
          <cell r="A92" t="str">
            <v>324-684</v>
          </cell>
          <cell r="H92">
            <v>6</v>
          </cell>
        </row>
        <row r="93">
          <cell r="A93" t="str">
            <v>33846</v>
          </cell>
          <cell r="H93">
            <v>1</v>
          </cell>
        </row>
        <row r="94">
          <cell r="A94" t="str">
            <v>340267</v>
          </cell>
          <cell r="H94">
            <v>1</v>
          </cell>
        </row>
        <row r="95">
          <cell r="A95" t="str">
            <v>3760</v>
          </cell>
          <cell r="H95">
            <v>1</v>
          </cell>
        </row>
        <row r="96">
          <cell r="A96" t="str">
            <v>3762</v>
          </cell>
          <cell r="H96">
            <v>1</v>
          </cell>
        </row>
        <row r="97">
          <cell r="A97" t="str">
            <v>3790</v>
          </cell>
          <cell r="H97">
            <v>1</v>
          </cell>
        </row>
        <row r="98">
          <cell r="A98" t="str">
            <v>3790-243</v>
          </cell>
          <cell r="H98">
            <v>3</v>
          </cell>
        </row>
        <row r="99">
          <cell r="A99" t="str">
            <v>3791</v>
          </cell>
          <cell r="H99">
            <v>1</v>
          </cell>
        </row>
        <row r="100">
          <cell r="A100" t="str">
            <v>3791-243</v>
          </cell>
          <cell r="H100">
            <v>3</v>
          </cell>
        </row>
        <row r="101">
          <cell r="A101" t="str">
            <v>3794</v>
          </cell>
          <cell r="H101">
            <v>1</v>
          </cell>
        </row>
        <row r="102">
          <cell r="A102" t="str">
            <v>384-314</v>
          </cell>
          <cell r="H102">
            <v>4</v>
          </cell>
        </row>
        <row r="103">
          <cell r="A103" t="str">
            <v>395872</v>
          </cell>
          <cell r="H103">
            <v>4</v>
          </cell>
        </row>
        <row r="104">
          <cell r="A104" t="str">
            <v>4.5W/LED/CFC/D</v>
          </cell>
          <cell r="H104">
            <v>1</v>
          </cell>
        </row>
        <row r="105">
          <cell r="A105" t="str">
            <v>4.5W/LED/CTC/D</v>
          </cell>
          <cell r="H105">
            <v>1</v>
          </cell>
        </row>
        <row r="106">
          <cell r="A106" t="str">
            <v>405-101</v>
          </cell>
          <cell r="H106">
            <v>4</v>
          </cell>
        </row>
        <row r="107">
          <cell r="A107" t="str">
            <v>423-599</v>
          </cell>
          <cell r="H107">
            <v>4</v>
          </cell>
        </row>
        <row r="108">
          <cell r="A108" t="str">
            <v>429340</v>
          </cell>
          <cell r="H108">
            <v>1</v>
          </cell>
        </row>
        <row r="109">
          <cell r="A109" t="str">
            <v>446302</v>
          </cell>
          <cell r="H109">
            <v>2</v>
          </cell>
        </row>
        <row r="110">
          <cell r="A110" t="str">
            <v>457897</v>
          </cell>
          <cell r="H110">
            <v>1</v>
          </cell>
        </row>
        <row r="111">
          <cell r="A111" t="str">
            <v>459425</v>
          </cell>
          <cell r="H111">
            <v>1</v>
          </cell>
        </row>
        <row r="112">
          <cell r="A112" t="str">
            <v>460-929</v>
          </cell>
          <cell r="H112">
            <v>2</v>
          </cell>
        </row>
        <row r="113">
          <cell r="A113" t="str">
            <v>47452</v>
          </cell>
          <cell r="H113">
            <v>1</v>
          </cell>
        </row>
        <row r="114">
          <cell r="A114" t="str">
            <v>47478</v>
          </cell>
          <cell r="H114">
            <v>1</v>
          </cell>
        </row>
        <row r="115">
          <cell r="A115" t="str">
            <v>47483</v>
          </cell>
          <cell r="H115">
            <v>1</v>
          </cell>
        </row>
        <row r="116">
          <cell r="A116" t="str">
            <v>47484</v>
          </cell>
          <cell r="H116">
            <v>1</v>
          </cell>
        </row>
        <row r="117">
          <cell r="A117" t="str">
            <v>47485</v>
          </cell>
          <cell r="H117">
            <v>1</v>
          </cell>
        </row>
        <row r="118">
          <cell r="A118" t="str">
            <v>47486</v>
          </cell>
          <cell r="H118">
            <v>1</v>
          </cell>
        </row>
        <row r="119">
          <cell r="A119" t="str">
            <v>475-110</v>
          </cell>
          <cell r="H119">
            <v>4</v>
          </cell>
        </row>
        <row r="120">
          <cell r="A120" t="str">
            <v>481-411</v>
          </cell>
          <cell r="H120">
            <v>3</v>
          </cell>
        </row>
        <row r="121">
          <cell r="A121" t="str">
            <v>5249901</v>
          </cell>
          <cell r="H121">
            <v>1</v>
          </cell>
        </row>
        <row r="122">
          <cell r="A122" t="str">
            <v>5254101</v>
          </cell>
          <cell r="H122">
            <v>1</v>
          </cell>
        </row>
        <row r="123">
          <cell r="A123" t="str">
            <v>5254301</v>
          </cell>
          <cell r="H123">
            <v>1</v>
          </cell>
        </row>
        <row r="124">
          <cell r="A124" t="str">
            <v>5268701</v>
          </cell>
          <cell r="H124">
            <v>1</v>
          </cell>
        </row>
        <row r="125">
          <cell r="A125" t="str">
            <v>5268801</v>
          </cell>
          <cell r="H125">
            <v>1</v>
          </cell>
        </row>
        <row r="126">
          <cell r="A126" t="str">
            <v>5269101</v>
          </cell>
          <cell r="H126">
            <v>1</v>
          </cell>
        </row>
        <row r="127">
          <cell r="A127" t="str">
            <v>5269201</v>
          </cell>
          <cell r="H127">
            <v>1</v>
          </cell>
        </row>
        <row r="128">
          <cell r="A128" t="str">
            <v>5269401</v>
          </cell>
          <cell r="H128">
            <v>1</v>
          </cell>
        </row>
        <row r="129">
          <cell r="A129" t="str">
            <v>534875</v>
          </cell>
          <cell r="H129">
            <v>1</v>
          </cell>
        </row>
        <row r="130">
          <cell r="A130" t="str">
            <v>537414</v>
          </cell>
          <cell r="H130">
            <v>1</v>
          </cell>
        </row>
        <row r="131">
          <cell r="A131" t="str">
            <v>5470</v>
          </cell>
          <cell r="H131">
            <v>1</v>
          </cell>
        </row>
        <row r="132">
          <cell r="A132" t="str">
            <v>5472</v>
          </cell>
          <cell r="H132">
            <v>1</v>
          </cell>
        </row>
        <row r="133">
          <cell r="A133" t="str">
            <v>550320146</v>
          </cell>
          <cell r="H133">
            <v>1</v>
          </cell>
        </row>
        <row r="134">
          <cell r="A134" t="str">
            <v>550320147</v>
          </cell>
          <cell r="H134">
            <v>1</v>
          </cell>
        </row>
        <row r="135">
          <cell r="A135" t="str">
            <v>565-172</v>
          </cell>
          <cell r="H135">
            <v>2</v>
          </cell>
        </row>
        <row r="136">
          <cell r="A136" t="str">
            <v>565-180</v>
          </cell>
          <cell r="H136">
            <v>2</v>
          </cell>
        </row>
        <row r="137">
          <cell r="A137" t="str">
            <v>567-365</v>
          </cell>
          <cell r="H137">
            <v>12</v>
          </cell>
        </row>
        <row r="138">
          <cell r="A138" t="str">
            <v>598-833</v>
          </cell>
          <cell r="H138">
            <v>2</v>
          </cell>
        </row>
        <row r="139">
          <cell r="A139" t="str">
            <v>599-031</v>
          </cell>
          <cell r="H139">
            <v>1</v>
          </cell>
        </row>
        <row r="140">
          <cell r="A140" t="str">
            <v>599-163</v>
          </cell>
          <cell r="H140">
            <v>2</v>
          </cell>
        </row>
        <row r="141">
          <cell r="A141" t="str">
            <v>60297</v>
          </cell>
          <cell r="H141">
            <v>3</v>
          </cell>
        </row>
        <row r="142">
          <cell r="A142" t="str">
            <v>60299</v>
          </cell>
          <cell r="H142">
            <v>3</v>
          </cell>
        </row>
        <row r="143">
          <cell r="A143" t="str">
            <v>604969</v>
          </cell>
          <cell r="H143">
            <v>1</v>
          </cell>
        </row>
        <row r="144">
          <cell r="A144" t="str">
            <v>62905</v>
          </cell>
          <cell r="H144">
            <v>1</v>
          </cell>
        </row>
        <row r="145">
          <cell r="A145" t="str">
            <v>62909</v>
          </cell>
          <cell r="H145">
            <v>1</v>
          </cell>
        </row>
        <row r="146">
          <cell r="A146" t="str">
            <v>63023</v>
          </cell>
          <cell r="H146">
            <v>1</v>
          </cell>
        </row>
        <row r="147">
          <cell r="A147" t="str">
            <v>63503</v>
          </cell>
          <cell r="H147">
            <v>1</v>
          </cell>
        </row>
        <row r="148">
          <cell r="A148" t="str">
            <v>63504</v>
          </cell>
          <cell r="H148">
            <v>1</v>
          </cell>
        </row>
        <row r="149">
          <cell r="A149" t="str">
            <v>63505</v>
          </cell>
          <cell r="H149">
            <v>2</v>
          </cell>
        </row>
        <row r="150">
          <cell r="A150" t="str">
            <v>636219</v>
          </cell>
          <cell r="H150">
            <v>4</v>
          </cell>
        </row>
        <row r="151">
          <cell r="A151" t="str">
            <v>640674</v>
          </cell>
          <cell r="H151">
            <v>4</v>
          </cell>
        </row>
        <row r="152">
          <cell r="A152" t="str">
            <v>641169</v>
          </cell>
          <cell r="H152">
            <v>4</v>
          </cell>
        </row>
        <row r="153">
          <cell r="A153" t="str">
            <v>64128</v>
          </cell>
          <cell r="H153">
            <v>1</v>
          </cell>
        </row>
        <row r="154">
          <cell r="A154" t="str">
            <v>64158</v>
          </cell>
          <cell r="H154">
            <v>2</v>
          </cell>
        </row>
        <row r="155">
          <cell r="A155" t="str">
            <v>65133</v>
          </cell>
          <cell r="H155">
            <v>1</v>
          </cell>
        </row>
        <row r="156">
          <cell r="A156" t="str">
            <v>65134</v>
          </cell>
          <cell r="H156">
            <v>1</v>
          </cell>
        </row>
        <row r="157">
          <cell r="A157" t="str">
            <v>65536</v>
          </cell>
          <cell r="H157">
            <v>1</v>
          </cell>
        </row>
        <row r="158">
          <cell r="A158" t="str">
            <v>66126</v>
          </cell>
          <cell r="H158">
            <v>1</v>
          </cell>
        </row>
        <row r="159">
          <cell r="A159" t="str">
            <v>664946</v>
          </cell>
          <cell r="H159">
            <v>1</v>
          </cell>
        </row>
        <row r="160">
          <cell r="A160" t="str">
            <v>66529</v>
          </cell>
          <cell r="H160">
            <v>1</v>
          </cell>
        </row>
        <row r="161">
          <cell r="A161" t="str">
            <v>665965</v>
          </cell>
          <cell r="H161">
            <v>1</v>
          </cell>
        </row>
        <row r="162">
          <cell r="A162" t="str">
            <v>66662</v>
          </cell>
          <cell r="H162">
            <v>1</v>
          </cell>
        </row>
        <row r="163">
          <cell r="A163" t="str">
            <v>66663</v>
          </cell>
          <cell r="H163">
            <v>1</v>
          </cell>
        </row>
        <row r="164">
          <cell r="A164" t="str">
            <v>66665</v>
          </cell>
          <cell r="H164">
            <v>1</v>
          </cell>
        </row>
        <row r="165">
          <cell r="A165" t="str">
            <v>66666</v>
          </cell>
          <cell r="H165">
            <v>1</v>
          </cell>
        </row>
        <row r="166">
          <cell r="A166" t="str">
            <v>67456</v>
          </cell>
          <cell r="H166">
            <v>1</v>
          </cell>
        </row>
        <row r="167">
          <cell r="A167" t="str">
            <v>67457</v>
          </cell>
          <cell r="H167">
            <v>1</v>
          </cell>
        </row>
        <row r="168">
          <cell r="A168" t="str">
            <v>68165</v>
          </cell>
          <cell r="H168">
            <v>1</v>
          </cell>
        </row>
        <row r="169">
          <cell r="A169" t="str">
            <v>68166</v>
          </cell>
          <cell r="H169">
            <v>1</v>
          </cell>
        </row>
        <row r="170">
          <cell r="A170" t="str">
            <v>68167</v>
          </cell>
          <cell r="H170">
            <v>1</v>
          </cell>
        </row>
        <row r="171">
          <cell r="A171" t="str">
            <v>68168</v>
          </cell>
          <cell r="H171">
            <v>1</v>
          </cell>
        </row>
        <row r="172">
          <cell r="A172" t="str">
            <v>68169</v>
          </cell>
          <cell r="H172">
            <v>1</v>
          </cell>
        </row>
        <row r="173">
          <cell r="A173" t="str">
            <v>68170</v>
          </cell>
          <cell r="H173">
            <v>1</v>
          </cell>
        </row>
        <row r="174">
          <cell r="A174" t="str">
            <v>68171</v>
          </cell>
          <cell r="H174">
            <v>1</v>
          </cell>
        </row>
        <row r="175">
          <cell r="A175" t="str">
            <v>68172</v>
          </cell>
          <cell r="H175">
            <v>1</v>
          </cell>
        </row>
        <row r="176">
          <cell r="A176" t="str">
            <v>68204</v>
          </cell>
          <cell r="H176">
            <v>1</v>
          </cell>
        </row>
        <row r="177">
          <cell r="A177" t="str">
            <v>68504</v>
          </cell>
          <cell r="H177">
            <v>3</v>
          </cell>
        </row>
        <row r="178">
          <cell r="A178" t="str">
            <v>68505</v>
          </cell>
          <cell r="H178">
            <v>3</v>
          </cell>
        </row>
        <row r="179">
          <cell r="A179" t="str">
            <v>68506</v>
          </cell>
          <cell r="H179">
            <v>3</v>
          </cell>
        </row>
        <row r="180">
          <cell r="A180" t="str">
            <v>68507</v>
          </cell>
          <cell r="H180">
            <v>3</v>
          </cell>
        </row>
        <row r="181">
          <cell r="A181" t="str">
            <v>68510</v>
          </cell>
          <cell r="H181">
            <v>6</v>
          </cell>
        </row>
        <row r="182">
          <cell r="A182" t="str">
            <v>68511</v>
          </cell>
          <cell r="H182">
            <v>6</v>
          </cell>
        </row>
        <row r="183">
          <cell r="A183" t="str">
            <v>68512</v>
          </cell>
          <cell r="H183">
            <v>6</v>
          </cell>
        </row>
        <row r="184">
          <cell r="A184" t="str">
            <v>68513</v>
          </cell>
          <cell r="H184">
            <v>6</v>
          </cell>
        </row>
        <row r="185">
          <cell r="A185" t="str">
            <v>68518</v>
          </cell>
          <cell r="H185">
            <v>3</v>
          </cell>
        </row>
        <row r="186">
          <cell r="A186" t="str">
            <v>68519</v>
          </cell>
          <cell r="H186">
            <v>3</v>
          </cell>
        </row>
        <row r="187">
          <cell r="A187" t="str">
            <v>68520</v>
          </cell>
          <cell r="H187">
            <v>3</v>
          </cell>
        </row>
        <row r="188">
          <cell r="A188" t="str">
            <v>68521</v>
          </cell>
          <cell r="H188">
            <v>3</v>
          </cell>
        </row>
        <row r="189">
          <cell r="A189" t="str">
            <v>69060</v>
          </cell>
          <cell r="H189">
            <v>1</v>
          </cell>
        </row>
        <row r="190">
          <cell r="A190" t="str">
            <v>70909</v>
          </cell>
          <cell r="H190">
            <v>10</v>
          </cell>
        </row>
        <row r="191">
          <cell r="A191" t="str">
            <v>71240</v>
          </cell>
          <cell r="H191">
            <v>1</v>
          </cell>
        </row>
        <row r="192">
          <cell r="A192" t="str">
            <v>71763</v>
          </cell>
          <cell r="H192">
            <v>1</v>
          </cell>
        </row>
        <row r="193">
          <cell r="A193" t="str">
            <v>71764</v>
          </cell>
          <cell r="H193">
            <v>1</v>
          </cell>
        </row>
        <row r="194">
          <cell r="A194" t="str">
            <v>72465</v>
          </cell>
          <cell r="H194">
            <v>1</v>
          </cell>
        </row>
        <row r="195">
          <cell r="A195" t="str">
            <v>72466</v>
          </cell>
          <cell r="H195">
            <v>1</v>
          </cell>
        </row>
        <row r="196">
          <cell r="A196" t="str">
            <v>72880</v>
          </cell>
          <cell r="H196">
            <v>1</v>
          </cell>
        </row>
        <row r="197">
          <cell r="A197" t="str">
            <v>72881</v>
          </cell>
          <cell r="H197">
            <v>1</v>
          </cell>
        </row>
        <row r="198">
          <cell r="A198" t="str">
            <v>72984</v>
          </cell>
          <cell r="H198">
            <v>2</v>
          </cell>
        </row>
        <row r="199">
          <cell r="A199" t="str">
            <v>73038</v>
          </cell>
          <cell r="H199">
            <v>1</v>
          </cell>
        </row>
        <row r="200">
          <cell r="A200" t="str">
            <v>73156</v>
          </cell>
          <cell r="H200">
            <v>5</v>
          </cell>
        </row>
        <row r="201">
          <cell r="A201" t="str">
            <v>74196</v>
          </cell>
          <cell r="H201">
            <v>1</v>
          </cell>
        </row>
        <row r="202">
          <cell r="A202" t="str">
            <v>74197</v>
          </cell>
          <cell r="H202">
            <v>2</v>
          </cell>
        </row>
        <row r="203">
          <cell r="A203" t="str">
            <v>74198</v>
          </cell>
          <cell r="H203">
            <v>1</v>
          </cell>
        </row>
        <row r="204">
          <cell r="A204" t="str">
            <v>74199</v>
          </cell>
          <cell r="H204">
            <v>2</v>
          </cell>
        </row>
        <row r="205">
          <cell r="A205" t="str">
            <v>74200</v>
          </cell>
          <cell r="H205">
            <v>1</v>
          </cell>
        </row>
        <row r="206">
          <cell r="A206" t="str">
            <v>74201</v>
          </cell>
          <cell r="H206">
            <v>2</v>
          </cell>
        </row>
        <row r="207">
          <cell r="A207" t="str">
            <v>74202</v>
          </cell>
          <cell r="H207">
            <v>1</v>
          </cell>
        </row>
        <row r="208">
          <cell r="A208" t="str">
            <v>74203</v>
          </cell>
          <cell r="H208">
            <v>2</v>
          </cell>
        </row>
        <row r="209">
          <cell r="A209" t="str">
            <v>74586</v>
          </cell>
          <cell r="H209">
            <v>1</v>
          </cell>
        </row>
        <row r="210">
          <cell r="A210" t="str">
            <v>75367</v>
          </cell>
          <cell r="H210">
            <v>1</v>
          </cell>
        </row>
        <row r="211">
          <cell r="A211" t="str">
            <v>75368</v>
          </cell>
          <cell r="H211">
            <v>2</v>
          </cell>
        </row>
        <row r="212">
          <cell r="A212" t="str">
            <v>76131</v>
          </cell>
          <cell r="H212">
            <v>2</v>
          </cell>
        </row>
        <row r="213">
          <cell r="A213" t="str">
            <v>76132</v>
          </cell>
          <cell r="H213">
            <v>3</v>
          </cell>
        </row>
        <row r="214">
          <cell r="A214" t="str">
            <v>76137</v>
          </cell>
          <cell r="H214">
            <v>1</v>
          </cell>
        </row>
        <row r="215">
          <cell r="A215" t="str">
            <v>76429</v>
          </cell>
          <cell r="H215">
            <v>5</v>
          </cell>
        </row>
        <row r="216">
          <cell r="A216" t="str">
            <v>76430</v>
          </cell>
          <cell r="H216">
            <v>5</v>
          </cell>
        </row>
        <row r="217">
          <cell r="A217" t="str">
            <v>76431</v>
          </cell>
          <cell r="H217">
            <v>5</v>
          </cell>
        </row>
        <row r="218">
          <cell r="A218" t="str">
            <v>76435</v>
          </cell>
          <cell r="H218">
            <v>5</v>
          </cell>
        </row>
        <row r="219">
          <cell r="A219" t="str">
            <v>76991</v>
          </cell>
          <cell r="H219">
            <v>1</v>
          </cell>
        </row>
        <row r="220">
          <cell r="A220" t="str">
            <v>76992</v>
          </cell>
          <cell r="H220">
            <v>1</v>
          </cell>
        </row>
        <row r="221">
          <cell r="A221" t="str">
            <v>76993</v>
          </cell>
          <cell r="H221">
            <v>1</v>
          </cell>
        </row>
        <row r="222">
          <cell r="A222" t="str">
            <v>76994</v>
          </cell>
          <cell r="H222">
            <v>1</v>
          </cell>
        </row>
        <row r="223">
          <cell r="A223" t="str">
            <v>772-720</v>
          </cell>
          <cell r="H223">
            <v>1</v>
          </cell>
        </row>
        <row r="224">
          <cell r="A224" t="str">
            <v>780-758</v>
          </cell>
          <cell r="H224">
            <v>2</v>
          </cell>
        </row>
        <row r="225">
          <cell r="A225" t="str">
            <v>784296</v>
          </cell>
          <cell r="H225">
            <v>1</v>
          </cell>
        </row>
        <row r="226">
          <cell r="A226" t="str">
            <v>784304</v>
          </cell>
          <cell r="H226">
            <v>1</v>
          </cell>
        </row>
        <row r="227">
          <cell r="A227" t="str">
            <v>784316</v>
          </cell>
          <cell r="H227">
            <v>1</v>
          </cell>
        </row>
        <row r="228">
          <cell r="A228" t="str">
            <v>784353</v>
          </cell>
          <cell r="H228">
            <v>1</v>
          </cell>
        </row>
        <row r="229">
          <cell r="A229" t="str">
            <v>784365</v>
          </cell>
          <cell r="H229">
            <v>1</v>
          </cell>
        </row>
        <row r="230">
          <cell r="A230" t="str">
            <v>784373</v>
          </cell>
          <cell r="H230">
            <v>1</v>
          </cell>
        </row>
        <row r="231">
          <cell r="A231" t="str">
            <v>784387</v>
          </cell>
          <cell r="H231">
            <v>1</v>
          </cell>
        </row>
        <row r="232">
          <cell r="A232" t="str">
            <v>784415</v>
          </cell>
          <cell r="H232">
            <v>1</v>
          </cell>
        </row>
        <row r="233">
          <cell r="A233" t="str">
            <v>784456</v>
          </cell>
          <cell r="H233">
            <v>1</v>
          </cell>
        </row>
        <row r="234">
          <cell r="A234" t="str">
            <v>784464</v>
          </cell>
          <cell r="H234">
            <v>1</v>
          </cell>
        </row>
        <row r="235">
          <cell r="A235" t="str">
            <v>784605</v>
          </cell>
          <cell r="H235">
            <v>4</v>
          </cell>
        </row>
        <row r="236">
          <cell r="A236" t="str">
            <v>784613</v>
          </cell>
          <cell r="H236">
            <v>4</v>
          </cell>
        </row>
        <row r="237">
          <cell r="A237" t="str">
            <v>784627</v>
          </cell>
          <cell r="H237">
            <v>4</v>
          </cell>
        </row>
        <row r="238">
          <cell r="A238" t="str">
            <v>784635</v>
          </cell>
          <cell r="H238">
            <v>4</v>
          </cell>
        </row>
        <row r="239">
          <cell r="A239" t="str">
            <v>784643</v>
          </cell>
          <cell r="H239">
            <v>4</v>
          </cell>
        </row>
        <row r="240">
          <cell r="A240" t="str">
            <v>785-800</v>
          </cell>
          <cell r="H240">
            <v>12</v>
          </cell>
        </row>
        <row r="241">
          <cell r="A241" t="str">
            <v>78908</v>
          </cell>
          <cell r="H241">
            <v>1</v>
          </cell>
        </row>
        <row r="242">
          <cell r="A242" t="str">
            <v>78936</v>
          </cell>
          <cell r="H242">
            <v>1</v>
          </cell>
        </row>
        <row r="243">
          <cell r="A243" t="str">
            <v>78937</v>
          </cell>
          <cell r="H243">
            <v>1</v>
          </cell>
        </row>
        <row r="244">
          <cell r="A244" t="str">
            <v>78938</v>
          </cell>
          <cell r="H244">
            <v>3</v>
          </cell>
        </row>
        <row r="245">
          <cell r="A245" t="str">
            <v>78939</v>
          </cell>
          <cell r="H245">
            <v>1</v>
          </cell>
        </row>
        <row r="246">
          <cell r="A246" t="str">
            <v>78940</v>
          </cell>
          <cell r="H246">
            <v>3</v>
          </cell>
        </row>
        <row r="247">
          <cell r="A247" t="str">
            <v>78947</v>
          </cell>
          <cell r="H247">
            <v>3</v>
          </cell>
        </row>
        <row r="248">
          <cell r="A248" t="str">
            <v>78952</v>
          </cell>
          <cell r="H248">
            <v>1</v>
          </cell>
        </row>
        <row r="249">
          <cell r="A249" t="str">
            <v>78965</v>
          </cell>
          <cell r="H249">
            <v>1</v>
          </cell>
        </row>
        <row r="250">
          <cell r="A250" t="str">
            <v>78965</v>
          </cell>
          <cell r="H250">
            <v>1</v>
          </cell>
        </row>
        <row r="251">
          <cell r="A251" t="str">
            <v>791-552</v>
          </cell>
          <cell r="H251">
            <v>6</v>
          </cell>
        </row>
        <row r="252">
          <cell r="A252" t="str">
            <v>7W/LED/BR20D</v>
          </cell>
          <cell r="H252">
            <v>1</v>
          </cell>
        </row>
        <row r="253">
          <cell r="A253" t="str">
            <v>80892</v>
          </cell>
          <cell r="H253">
            <v>1</v>
          </cell>
        </row>
        <row r="254">
          <cell r="A254" t="str">
            <v>80892</v>
          </cell>
          <cell r="H254">
            <v>1</v>
          </cell>
        </row>
        <row r="255">
          <cell r="A255" t="str">
            <v>826770</v>
          </cell>
          <cell r="H255">
            <v>1</v>
          </cell>
        </row>
        <row r="256">
          <cell r="A256" t="str">
            <v>85382</v>
          </cell>
          <cell r="H256">
            <v>1</v>
          </cell>
        </row>
        <row r="257">
          <cell r="A257" t="str">
            <v>85384</v>
          </cell>
          <cell r="H257">
            <v>1</v>
          </cell>
        </row>
        <row r="258">
          <cell r="A258" t="str">
            <v>85388</v>
          </cell>
          <cell r="H258">
            <v>1</v>
          </cell>
        </row>
        <row r="259">
          <cell r="A259" t="str">
            <v>85392</v>
          </cell>
          <cell r="H259">
            <v>3</v>
          </cell>
        </row>
        <row r="260">
          <cell r="A260" t="str">
            <v>85939</v>
          </cell>
          <cell r="H260">
            <v>5</v>
          </cell>
        </row>
        <row r="261">
          <cell r="A261" t="str">
            <v>866920</v>
          </cell>
          <cell r="H261">
            <v>1</v>
          </cell>
        </row>
        <row r="262">
          <cell r="A262" t="str">
            <v>866-920</v>
          </cell>
          <cell r="H262">
            <v>1</v>
          </cell>
        </row>
        <row r="263">
          <cell r="A263" t="str">
            <v>89623</v>
          </cell>
          <cell r="H263">
            <v>1</v>
          </cell>
        </row>
        <row r="264">
          <cell r="A264" t="str">
            <v>89624</v>
          </cell>
          <cell r="H264">
            <v>1</v>
          </cell>
        </row>
        <row r="265">
          <cell r="A265" t="str">
            <v>89899</v>
          </cell>
          <cell r="H265">
            <v>1</v>
          </cell>
        </row>
        <row r="266">
          <cell r="A266" t="str">
            <v>89900</v>
          </cell>
          <cell r="H266">
            <v>1</v>
          </cell>
        </row>
        <row r="267">
          <cell r="A267" t="str">
            <v>89936</v>
          </cell>
          <cell r="H267">
            <v>1</v>
          </cell>
        </row>
        <row r="268">
          <cell r="A268" t="str">
            <v>89941</v>
          </cell>
          <cell r="H268">
            <v>1</v>
          </cell>
        </row>
        <row r="269">
          <cell r="A269" t="str">
            <v>89942</v>
          </cell>
          <cell r="H269">
            <v>1</v>
          </cell>
        </row>
        <row r="270">
          <cell r="A270" t="str">
            <v>89948</v>
          </cell>
          <cell r="H270">
            <v>1</v>
          </cell>
        </row>
        <row r="271">
          <cell r="A271" t="str">
            <v>89949</v>
          </cell>
          <cell r="H271">
            <v>1</v>
          </cell>
        </row>
        <row r="272">
          <cell r="A272" t="str">
            <v>89950</v>
          </cell>
          <cell r="H272">
            <v>1</v>
          </cell>
        </row>
        <row r="273">
          <cell r="A273" t="str">
            <v>89951</v>
          </cell>
          <cell r="H273">
            <v>1</v>
          </cell>
        </row>
        <row r="274">
          <cell r="A274" t="str">
            <v>89952</v>
          </cell>
          <cell r="H274">
            <v>1</v>
          </cell>
        </row>
        <row r="275">
          <cell r="A275" t="str">
            <v>89954</v>
          </cell>
          <cell r="H275">
            <v>1</v>
          </cell>
        </row>
        <row r="276">
          <cell r="A276" t="str">
            <v>89985</v>
          </cell>
          <cell r="H276">
            <v>1</v>
          </cell>
        </row>
        <row r="277">
          <cell r="A277" t="str">
            <v>89988</v>
          </cell>
          <cell r="H277">
            <v>1</v>
          </cell>
        </row>
        <row r="278">
          <cell r="A278" t="str">
            <v>89990</v>
          </cell>
          <cell r="H278">
            <v>1</v>
          </cell>
        </row>
        <row r="279">
          <cell r="A279" t="str">
            <v>89992</v>
          </cell>
          <cell r="H279">
            <v>1</v>
          </cell>
        </row>
        <row r="280">
          <cell r="A280" t="str">
            <v>8W/LED/BR20/D</v>
          </cell>
          <cell r="H280">
            <v>1</v>
          </cell>
        </row>
        <row r="281">
          <cell r="A281" t="str">
            <v>8W/LED/GLOBE/D</v>
          </cell>
          <cell r="H281">
            <v>1</v>
          </cell>
        </row>
        <row r="282">
          <cell r="A282" t="str">
            <v>8W/LED/PAR20/NFL/D</v>
          </cell>
          <cell r="H282">
            <v>1</v>
          </cell>
        </row>
        <row r="283">
          <cell r="A283" t="str">
            <v>963-699</v>
          </cell>
          <cell r="H283">
            <v>2</v>
          </cell>
        </row>
        <row r="284">
          <cell r="A284" t="str">
            <v>964-196</v>
          </cell>
          <cell r="H284">
            <v>2</v>
          </cell>
        </row>
        <row r="285">
          <cell r="A285" t="str">
            <v>964-790</v>
          </cell>
          <cell r="H285">
            <v>2</v>
          </cell>
        </row>
        <row r="286">
          <cell r="A286" t="str">
            <v>967-034</v>
          </cell>
          <cell r="H286">
            <v>2</v>
          </cell>
        </row>
        <row r="287">
          <cell r="A287" t="str">
            <v>97249</v>
          </cell>
          <cell r="H287">
            <v>5</v>
          </cell>
        </row>
        <row r="288">
          <cell r="A288" t="str">
            <v>97250</v>
          </cell>
          <cell r="H288">
            <v>5</v>
          </cell>
        </row>
        <row r="289">
          <cell r="A289" t="str">
            <v>974449</v>
          </cell>
          <cell r="H289">
            <v>1</v>
          </cell>
        </row>
        <row r="290">
          <cell r="A290" t="str">
            <v>97728</v>
          </cell>
          <cell r="H290">
            <v>1</v>
          </cell>
        </row>
        <row r="291">
          <cell r="A291" t="str">
            <v>9W/ELC</v>
          </cell>
          <cell r="H291">
            <v>1</v>
          </cell>
        </row>
        <row r="292">
          <cell r="A292" t="str">
            <v>9W/ELG1</v>
          </cell>
          <cell r="H292">
            <v>1</v>
          </cell>
        </row>
        <row r="293">
          <cell r="A293" t="str">
            <v>9W/LED/BR30/D</v>
          </cell>
          <cell r="H293">
            <v>1</v>
          </cell>
        </row>
        <row r="294">
          <cell r="A294" t="str">
            <v>9W/LED/OMNI-D</v>
          </cell>
          <cell r="H294">
            <v>1</v>
          </cell>
        </row>
        <row r="295">
          <cell r="A295" t="str">
            <v>A19/OM450/LED</v>
          </cell>
          <cell r="H295">
            <v>1</v>
          </cell>
        </row>
        <row r="296">
          <cell r="A296" t="str">
            <v>A19/OM800/LED</v>
          </cell>
          <cell r="H296">
            <v>1</v>
          </cell>
        </row>
        <row r="297">
          <cell r="A297" t="str">
            <v>A19/OM800/LED/2</v>
          </cell>
          <cell r="H297">
            <v>2</v>
          </cell>
        </row>
        <row r="298">
          <cell r="A298" t="str">
            <v>A19/OM800/LED/4</v>
          </cell>
          <cell r="H298">
            <v>4</v>
          </cell>
        </row>
        <row r="299">
          <cell r="A299" t="str">
            <v>A1901327</v>
          </cell>
          <cell r="H299">
            <v>1</v>
          </cell>
        </row>
        <row r="300">
          <cell r="A300" t="str">
            <v>A191327</v>
          </cell>
          <cell r="H300">
            <v>1</v>
          </cell>
        </row>
        <row r="301">
          <cell r="A301" t="str">
            <v>AL2149</v>
          </cell>
          <cell r="H301">
            <v>1</v>
          </cell>
        </row>
        <row r="302">
          <cell r="A302" t="str">
            <v>AL-2150</v>
          </cell>
          <cell r="H302">
            <v>1</v>
          </cell>
        </row>
        <row r="303">
          <cell r="A303" t="str">
            <v>BPCEA19/OM800/LED</v>
          </cell>
          <cell r="H303">
            <v>1</v>
          </cell>
        </row>
        <row r="304">
          <cell r="A304" t="str">
            <v>BPCEAG/500/3</v>
          </cell>
          <cell r="H304">
            <v>3</v>
          </cell>
        </row>
        <row r="305">
          <cell r="A305" t="str">
            <v>BPCEAG800/927/LED/3</v>
          </cell>
          <cell r="H305">
            <v>3</v>
          </cell>
        </row>
        <row r="306">
          <cell r="A306" t="str">
            <v>BPCEBR30/927/LED</v>
          </cell>
          <cell r="H306">
            <v>1</v>
          </cell>
        </row>
        <row r="307">
          <cell r="A307" t="str">
            <v>BPCEBR30/927/LED/2</v>
          </cell>
          <cell r="H307">
            <v>2</v>
          </cell>
        </row>
        <row r="308">
          <cell r="A308" t="str">
            <v>BPCEBR30/LED</v>
          </cell>
          <cell r="H308">
            <v>1</v>
          </cell>
        </row>
        <row r="309">
          <cell r="A309" t="str">
            <v>BPCEBR40/927/LED</v>
          </cell>
          <cell r="H309">
            <v>1</v>
          </cell>
        </row>
        <row r="310">
          <cell r="A310" t="str">
            <v>BPCEBR40/LED</v>
          </cell>
          <cell r="H310">
            <v>1</v>
          </cell>
        </row>
        <row r="311">
          <cell r="A311" t="str">
            <v>BPCECFC/DM/300/LED/3</v>
          </cell>
          <cell r="H311">
            <v>3</v>
          </cell>
        </row>
        <row r="312">
          <cell r="A312" t="str">
            <v>BPCEG25/LED/3</v>
          </cell>
          <cell r="H312">
            <v>3</v>
          </cell>
        </row>
        <row r="313">
          <cell r="A313" t="str">
            <v>BPCEPAR30/930/LED</v>
          </cell>
          <cell r="H313">
            <v>1</v>
          </cell>
        </row>
        <row r="314">
          <cell r="A314" t="str">
            <v>BPCEPAR30/LEDG5</v>
          </cell>
          <cell r="H314">
            <v>1</v>
          </cell>
        </row>
        <row r="315">
          <cell r="A315" t="str">
            <v>BPCEPAR38/930/LED</v>
          </cell>
          <cell r="H315">
            <v>1</v>
          </cell>
        </row>
        <row r="316">
          <cell r="A316" t="str">
            <v>BPCEPAR38/LEDG5</v>
          </cell>
          <cell r="H316">
            <v>1</v>
          </cell>
        </row>
        <row r="317">
          <cell r="A317" t="str">
            <v>BPCER20/927/LED/2</v>
          </cell>
          <cell r="H317">
            <v>2</v>
          </cell>
        </row>
        <row r="318">
          <cell r="A318" t="str">
            <v>BPESL11GT/2</v>
          </cell>
          <cell r="H318">
            <v>2</v>
          </cell>
        </row>
        <row r="319">
          <cell r="A319" t="str">
            <v>BPESL14T2/2/RP</v>
          </cell>
          <cell r="H319">
            <v>2</v>
          </cell>
        </row>
        <row r="320">
          <cell r="A320" t="str">
            <v>BPESL23T2/2/RP</v>
          </cell>
          <cell r="H320">
            <v>2</v>
          </cell>
        </row>
        <row r="321">
          <cell r="A321" t="str">
            <v>BPESL7C</v>
          </cell>
          <cell r="H321">
            <v>1</v>
          </cell>
        </row>
        <row r="322">
          <cell r="A322" t="str">
            <v>BR30/DM/LED</v>
          </cell>
          <cell r="H322">
            <v>1</v>
          </cell>
        </row>
        <row r="323">
          <cell r="A323" t="str">
            <v>BR30/DM/LED/2</v>
          </cell>
          <cell r="H323">
            <v>2</v>
          </cell>
        </row>
        <row r="324">
          <cell r="A324" t="str">
            <v>CE1011-06</v>
          </cell>
          <cell r="H324">
            <v>1</v>
          </cell>
        </row>
        <row r="325">
          <cell r="A325" t="str">
            <v>CE13T2/4</v>
          </cell>
          <cell r="H325">
            <v>4</v>
          </cell>
        </row>
        <row r="326">
          <cell r="A326" t="str">
            <v>CE15BR30/4</v>
          </cell>
          <cell r="H326">
            <v>4</v>
          </cell>
        </row>
        <row r="327">
          <cell r="A327" t="str">
            <v>CE23T2/6</v>
          </cell>
          <cell r="H327">
            <v>6</v>
          </cell>
        </row>
        <row r="328">
          <cell r="A328" t="str">
            <v>CE-JB4-600L-27K-E26</v>
          </cell>
          <cell r="H328">
            <v>1</v>
          </cell>
        </row>
        <row r="329">
          <cell r="A329" t="str">
            <v>CE-JB6-650L-27K-E26</v>
          </cell>
          <cell r="H329">
            <v>1</v>
          </cell>
        </row>
        <row r="330">
          <cell r="A330" t="str">
            <v>CER4741WH</v>
          </cell>
          <cell r="H330">
            <v>1</v>
          </cell>
        </row>
        <row r="331">
          <cell r="A331" t="str">
            <v>CER4742WH</v>
          </cell>
          <cell r="H331">
            <v>1</v>
          </cell>
        </row>
        <row r="332">
          <cell r="A332" t="str">
            <v>CER6730WH</v>
          </cell>
          <cell r="H332">
            <v>1</v>
          </cell>
        </row>
        <row r="333">
          <cell r="A333" t="str">
            <v>CER6741WH</v>
          </cell>
          <cell r="H333">
            <v>1</v>
          </cell>
        </row>
        <row r="334">
          <cell r="A334" t="str">
            <v>CER6742WH</v>
          </cell>
          <cell r="H334">
            <v>1</v>
          </cell>
        </row>
        <row r="335">
          <cell r="A335" t="str">
            <v>C-U690</v>
          </cell>
          <cell r="H335">
            <v>1</v>
          </cell>
        </row>
        <row r="336">
          <cell r="A336" t="str">
            <v>CU692</v>
          </cell>
          <cell r="H336">
            <v>1</v>
          </cell>
        </row>
        <row r="337">
          <cell r="A337" t="str">
            <v>E05129</v>
          </cell>
          <cell r="H337">
            <v>1</v>
          </cell>
        </row>
        <row r="338">
          <cell r="A338" t="str">
            <v>E145236</v>
          </cell>
          <cell r="H338">
            <v>1</v>
          </cell>
        </row>
        <row r="339">
          <cell r="A339" t="str">
            <v>E155250-1</v>
          </cell>
          <cell r="H339">
            <v>1</v>
          </cell>
        </row>
        <row r="340">
          <cell r="A340" t="str">
            <v>E1552AK</v>
          </cell>
          <cell r="H340">
            <v>1</v>
          </cell>
        </row>
        <row r="341">
          <cell r="A341" t="str">
            <v>E2052AK</v>
          </cell>
          <cell r="H341">
            <v>1</v>
          </cell>
        </row>
        <row r="342">
          <cell r="A342" t="str">
            <v>E2352AK</v>
          </cell>
          <cell r="H342">
            <v>1</v>
          </cell>
        </row>
        <row r="343">
          <cell r="A343" t="str">
            <v>ECO-575L</v>
          </cell>
          <cell r="H343">
            <v>1</v>
          </cell>
        </row>
        <row r="344">
          <cell r="A344" t="str">
            <v>ECO-FD6-625L-27K-E26</v>
          </cell>
          <cell r="H344">
            <v>1</v>
          </cell>
        </row>
        <row r="345">
          <cell r="A345" t="str">
            <v>EFG1011P-3/BN</v>
          </cell>
          <cell r="H345">
            <v>1</v>
          </cell>
        </row>
        <row r="346">
          <cell r="A346" t="str">
            <v>EFG1011P-3/ORB</v>
          </cell>
          <cell r="H346">
            <v>1</v>
          </cell>
        </row>
        <row r="347">
          <cell r="A347" t="str">
            <v>EFG1011P-3/WH</v>
          </cell>
          <cell r="H347">
            <v>1</v>
          </cell>
        </row>
        <row r="348">
          <cell r="A348" t="str">
            <v>EL/MDT213W</v>
          </cell>
          <cell r="H348">
            <v>4</v>
          </cell>
        </row>
        <row r="349">
          <cell r="A349" t="str">
            <v>EL/MDT218W</v>
          </cell>
          <cell r="H349">
            <v>4</v>
          </cell>
        </row>
        <row r="350">
          <cell r="A350" t="str">
            <v>EL/MDT223W</v>
          </cell>
          <cell r="H350">
            <v>4</v>
          </cell>
        </row>
        <row r="351">
          <cell r="A351" t="str">
            <v>EL/MDT9W</v>
          </cell>
          <cell r="H351">
            <v>4</v>
          </cell>
        </row>
        <row r="352">
          <cell r="A352" t="str">
            <v>ESL13T/4</v>
          </cell>
          <cell r="H352">
            <v>4</v>
          </cell>
        </row>
        <row r="353">
          <cell r="A353" t="str">
            <v>ESL13T/D/4</v>
          </cell>
          <cell r="H353">
            <v>4</v>
          </cell>
        </row>
        <row r="354">
          <cell r="A354" t="str">
            <v>ESL15BR30/4</v>
          </cell>
          <cell r="H354">
            <v>4</v>
          </cell>
        </row>
        <row r="355">
          <cell r="A355" t="str">
            <v>ESL15BR30/ECO</v>
          </cell>
          <cell r="H355">
            <v>1</v>
          </cell>
        </row>
        <row r="356">
          <cell r="A356" t="str">
            <v>ESL15BR30/ECO/12</v>
          </cell>
          <cell r="H356">
            <v>12</v>
          </cell>
        </row>
        <row r="357">
          <cell r="A357" t="str">
            <v>ESL18TM/4/RP</v>
          </cell>
          <cell r="H357">
            <v>4</v>
          </cell>
        </row>
        <row r="358">
          <cell r="A358" t="str">
            <v>ESL23PAR38H/ECO</v>
          </cell>
          <cell r="H358">
            <v>1</v>
          </cell>
        </row>
        <row r="359">
          <cell r="A359" t="str">
            <v>ESL23PAR38H/ECO/12</v>
          </cell>
          <cell r="H359">
            <v>12</v>
          </cell>
        </row>
        <row r="360">
          <cell r="A360" t="str">
            <v>ESL23R40H/ECO/12</v>
          </cell>
          <cell r="H360">
            <v>12</v>
          </cell>
        </row>
        <row r="361">
          <cell r="A361" t="str">
            <v>ESL23TM/4/RP</v>
          </cell>
          <cell r="H361">
            <v>4</v>
          </cell>
        </row>
        <row r="362">
          <cell r="A362" t="str">
            <v>ESL23TM/D/4</v>
          </cell>
          <cell r="H362">
            <v>4</v>
          </cell>
        </row>
        <row r="363">
          <cell r="A363" t="str">
            <v>ESL50/150T/ECO</v>
          </cell>
          <cell r="H363">
            <v>1</v>
          </cell>
        </row>
        <row r="364">
          <cell r="A364" t="str">
            <v>ESL9TM/4</v>
          </cell>
          <cell r="H364">
            <v>4</v>
          </cell>
        </row>
        <row r="365">
          <cell r="A365" t="str">
            <v>EVLED101-AL-88</v>
          </cell>
          <cell r="H365">
            <v>1</v>
          </cell>
        </row>
        <row r="366">
          <cell r="A366" t="str">
            <v>GVA092</v>
          </cell>
          <cell r="H366">
            <v>2</v>
          </cell>
        </row>
        <row r="367">
          <cell r="A367" t="str">
            <v>GVA142</v>
          </cell>
          <cell r="H367">
            <v>2</v>
          </cell>
        </row>
        <row r="368">
          <cell r="A368" t="str">
            <v>GVA192</v>
          </cell>
          <cell r="H368">
            <v>2</v>
          </cell>
        </row>
        <row r="369">
          <cell r="A369" t="str">
            <v>GVD093</v>
          </cell>
          <cell r="H369">
            <v>3</v>
          </cell>
        </row>
        <row r="370">
          <cell r="A370" t="str">
            <v>GVD093DL</v>
          </cell>
          <cell r="H370">
            <v>3</v>
          </cell>
        </row>
        <row r="371">
          <cell r="A371" t="str">
            <v>GVD09C3</v>
          </cell>
          <cell r="H371">
            <v>3</v>
          </cell>
        </row>
        <row r="372">
          <cell r="A372" t="str">
            <v>GVD09C3DL</v>
          </cell>
          <cell r="H372">
            <v>3</v>
          </cell>
        </row>
        <row r="373">
          <cell r="A373" t="str">
            <v>GVG092</v>
          </cell>
          <cell r="H373">
            <v>2</v>
          </cell>
        </row>
        <row r="374">
          <cell r="A374" t="str">
            <v>GVG092DL</v>
          </cell>
          <cell r="H374">
            <v>2</v>
          </cell>
        </row>
        <row r="375">
          <cell r="A375" t="str">
            <v>GVG142</v>
          </cell>
          <cell r="H375">
            <v>2</v>
          </cell>
        </row>
        <row r="376">
          <cell r="A376" t="str">
            <v>GVG142DL</v>
          </cell>
          <cell r="H376">
            <v>2</v>
          </cell>
        </row>
        <row r="377">
          <cell r="A377" t="str">
            <v>GVR3142</v>
          </cell>
          <cell r="H377">
            <v>2</v>
          </cell>
        </row>
        <row r="378">
          <cell r="A378" t="str">
            <v>GVR3142DL</v>
          </cell>
          <cell r="H378">
            <v>2</v>
          </cell>
        </row>
        <row r="379">
          <cell r="A379" t="str">
            <v>GVRLAO1050D</v>
          </cell>
          <cell r="H379">
            <v>1</v>
          </cell>
        </row>
        <row r="380">
          <cell r="A380" t="str">
            <v>GVRLAO1050DC</v>
          </cell>
          <cell r="H380">
            <v>1</v>
          </cell>
        </row>
        <row r="381">
          <cell r="A381" t="str">
            <v>GVRLAO727D</v>
          </cell>
          <cell r="H381">
            <v>1</v>
          </cell>
        </row>
        <row r="382">
          <cell r="A382" t="str">
            <v>GVRLAO750D</v>
          </cell>
          <cell r="H382">
            <v>1</v>
          </cell>
        </row>
        <row r="383">
          <cell r="A383" t="str">
            <v>GVRLBR3010W27KND</v>
          </cell>
          <cell r="H383">
            <v>1</v>
          </cell>
        </row>
        <row r="384">
          <cell r="A384" t="str">
            <v>GVRLBR3010W50KD</v>
          </cell>
          <cell r="H384">
            <v>1</v>
          </cell>
        </row>
        <row r="385">
          <cell r="A385" t="str">
            <v>GVRLBR3012W27KD</v>
          </cell>
          <cell r="H385">
            <v>1</v>
          </cell>
        </row>
        <row r="386">
          <cell r="A386" t="str">
            <v>GVRLBR3012W27KND</v>
          </cell>
          <cell r="H386">
            <v>1</v>
          </cell>
        </row>
        <row r="387">
          <cell r="A387" t="str">
            <v>GVRLBR4014W27KND</v>
          </cell>
          <cell r="H387">
            <v>1</v>
          </cell>
        </row>
        <row r="388">
          <cell r="A388" t="str">
            <v>GVRLDCT4W27K</v>
          </cell>
          <cell r="H388">
            <v>1</v>
          </cell>
        </row>
        <row r="389">
          <cell r="A389" t="str">
            <v>GVRLDCT4W27KC</v>
          </cell>
          <cell r="H389">
            <v>1</v>
          </cell>
        </row>
        <row r="390">
          <cell r="A390" t="str">
            <v>GVRLDCT4W27KND</v>
          </cell>
          <cell r="H390">
            <v>1</v>
          </cell>
        </row>
        <row r="391">
          <cell r="A391" t="str">
            <v>GVRLDCT5W27K</v>
          </cell>
          <cell r="H391">
            <v>1</v>
          </cell>
        </row>
        <row r="392">
          <cell r="A392" t="str">
            <v>GVRLDCT5W27KND</v>
          </cell>
          <cell r="H392">
            <v>1</v>
          </cell>
        </row>
        <row r="393">
          <cell r="A393" t="str">
            <v>GVRLG255W27K</v>
          </cell>
          <cell r="H393">
            <v>1</v>
          </cell>
        </row>
        <row r="394">
          <cell r="A394" t="str">
            <v>GVRLG255W27KND</v>
          </cell>
          <cell r="H394">
            <v>1</v>
          </cell>
        </row>
        <row r="395">
          <cell r="A395" t="str">
            <v>GVRLP3817W30KND</v>
          </cell>
          <cell r="H395">
            <v>1</v>
          </cell>
        </row>
        <row r="396">
          <cell r="A396" t="str">
            <v>GVRLR209W27KND</v>
          </cell>
          <cell r="H396">
            <v>1</v>
          </cell>
        </row>
        <row r="397">
          <cell r="A397" t="str">
            <v>GVS094</v>
          </cell>
          <cell r="H397">
            <v>4</v>
          </cell>
        </row>
        <row r="398">
          <cell r="A398" t="str">
            <v>GVS14</v>
          </cell>
          <cell r="H398">
            <v>1</v>
          </cell>
        </row>
        <row r="399">
          <cell r="A399" t="str">
            <v>GVS1412</v>
          </cell>
          <cell r="H399">
            <v>12</v>
          </cell>
        </row>
        <row r="400">
          <cell r="A400" t="str">
            <v>GVS144</v>
          </cell>
          <cell r="H400">
            <v>4</v>
          </cell>
        </row>
        <row r="401">
          <cell r="A401" t="str">
            <v>GVS144DL</v>
          </cell>
          <cell r="H401">
            <v>4</v>
          </cell>
        </row>
        <row r="402">
          <cell r="A402" t="str">
            <v>GVS14DL</v>
          </cell>
          <cell r="H402">
            <v>1</v>
          </cell>
        </row>
        <row r="403">
          <cell r="A403" t="str">
            <v>GVS194</v>
          </cell>
          <cell r="H403">
            <v>4</v>
          </cell>
        </row>
        <row r="404">
          <cell r="A404" t="str">
            <v>GVS194DL</v>
          </cell>
          <cell r="H404">
            <v>4</v>
          </cell>
        </row>
        <row r="405">
          <cell r="A405" t="str">
            <v>GVS2312</v>
          </cell>
          <cell r="H405">
            <v>12</v>
          </cell>
        </row>
        <row r="406">
          <cell r="A406" t="str">
            <v>GVS234</v>
          </cell>
          <cell r="H406">
            <v>4</v>
          </cell>
        </row>
        <row r="407">
          <cell r="A407" t="str">
            <v>GVS234DL</v>
          </cell>
          <cell r="H407">
            <v>4</v>
          </cell>
        </row>
        <row r="408">
          <cell r="A408" t="str">
            <v>HB7051P-246</v>
          </cell>
          <cell r="H408">
            <v>1</v>
          </cell>
        </row>
        <row r="409">
          <cell r="A409" t="str">
            <v>HCB13WW</v>
          </cell>
          <cell r="H409">
            <v>1</v>
          </cell>
        </row>
        <row r="410">
          <cell r="A410" t="str">
            <v>HCBO07DLED30</v>
          </cell>
          <cell r="H410">
            <v>1</v>
          </cell>
        </row>
        <row r="411">
          <cell r="A411" t="str">
            <v>HCG08DLED30-136</v>
          </cell>
          <cell r="H411">
            <v>1</v>
          </cell>
        </row>
        <row r="412">
          <cell r="A412" t="str">
            <v>HCR3823WW</v>
          </cell>
          <cell r="H412">
            <v>1</v>
          </cell>
        </row>
        <row r="413">
          <cell r="A413" t="str">
            <v>HCR423WW6</v>
          </cell>
          <cell r="H413">
            <v>1</v>
          </cell>
        </row>
        <row r="414">
          <cell r="A414" t="str">
            <v>HCS11WW</v>
          </cell>
          <cell r="H414">
            <v>1</v>
          </cell>
        </row>
        <row r="415">
          <cell r="A415" t="str">
            <v>HCS134WW6-107</v>
          </cell>
          <cell r="H415">
            <v>4</v>
          </cell>
        </row>
        <row r="416">
          <cell r="A416" t="str">
            <v>HCS13WW</v>
          </cell>
          <cell r="H416">
            <v>1</v>
          </cell>
        </row>
        <row r="417">
          <cell r="A417" t="str">
            <v>HCS18WW</v>
          </cell>
          <cell r="H417">
            <v>1</v>
          </cell>
        </row>
        <row r="418">
          <cell r="A418" t="str">
            <v>HCS23WW</v>
          </cell>
          <cell r="H418">
            <v>1</v>
          </cell>
        </row>
        <row r="419">
          <cell r="A419" t="str">
            <v>HUI8011L-2/BN</v>
          </cell>
          <cell r="H419">
            <v>1</v>
          </cell>
        </row>
        <row r="420">
          <cell r="A420" t="str">
            <v>HUI8011L-2/ORB</v>
          </cell>
          <cell r="H420">
            <v>1</v>
          </cell>
        </row>
        <row r="421">
          <cell r="A421" t="str">
            <v>L1BR36301B</v>
          </cell>
          <cell r="H421">
            <v>1</v>
          </cell>
        </row>
        <row r="422">
          <cell r="A422" t="str">
            <v>L1ECOA198301BDIM</v>
          </cell>
          <cell r="H422">
            <v>1</v>
          </cell>
        </row>
        <row r="423">
          <cell r="A423" t="str">
            <v>L1RTC4D</v>
          </cell>
          <cell r="H423">
            <v>1</v>
          </cell>
        </row>
        <row r="424">
          <cell r="A424" t="str">
            <v>L2A1912301BDIM</v>
          </cell>
          <cell r="H424">
            <v>1</v>
          </cell>
        </row>
        <row r="425">
          <cell r="A425" t="str">
            <v>L2A1912D</v>
          </cell>
          <cell r="H425">
            <v>1</v>
          </cell>
        </row>
        <row r="426">
          <cell r="A426" t="str">
            <v>L2B115D</v>
          </cell>
          <cell r="H426">
            <v>1</v>
          </cell>
        </row>
        <row r="427">
          <cell r="A427" t="str">
            <v>L2BR315D</v>
          </cell>
          <cell r="H427">
            <v>1</v>
          </cell>
        </row>
        <row r="428">
          <cell r="A428" t="str">
            <v>L2FP27D</v>
          </cell>
          <cell r="H428">
            <v>1</v>
          </cell>
        </row>
        <row r="429">
          <cell r="A429" t="str">
            <v>L2FP315D</v>
          </cell>
          <cell r="H429">
            <v>1</v>
          </cell>
        </row>
        <row r="430">
          <cell r="A430" t="str">
            <v>L2FP3820D</v>
          </cell>
          <cell r="H430">
            <v>1</v>
          </cell>
        </row>
        <row r="431">
          <cell r="A431" t="str">
            <v>L2G258D</v>
          </cell>
          <cell r="H431">
            <v>1</v>
          </cell>
        </row>
        <row r="432">
          <cell r="A432" t="str">
            <v>L2RTC6D</v>
          </cell>
          <cell r="H432">
            <v>1</v>
          </cell>
        </row>
        <row r="433">
          <cell r="A433" t="str">
            <v>L3A191127D</v>
          </cell>
          <cell r="H433">
            <v>1</v>
          </cell>
        </row>
        <row r="434">
          <cell r="A434" t="str">
            <v>L3B115271BD</v>
          </cell>
          <cell r="H434">
            <v>1</v>
          </cell>
        </row>
        <row r="435">
          <cell r="A435" t="str">
            <v>L3FP314DSN</v>
          </cell>
          <cell r="H435">
            <v>1</v>
          </cell>
        </row>
        <row r="436">
          <cell r="A436" t="str">
            <v>L3FP3819DW</v>
          </cell>
          <cell r="H436">
            <v>1</v>
          </cell>
        </row>
        <row r="437">
          <cell r="A437" t="str">
            <v>L3GU106D</v>
          </cell>
          <cell r="H437">
            <v>1</v>
          </cell>
        </row>
        <row r="438">
          <cell r="A438" t="str">
            <v>L3MR166D</v>
          </cell>
          <cell r="H438">
            <v>1</v>
          </cell>
        </row>
        <row r="439">
          <cell r="A439" t="str">
            <v>L3RT612301BD</v>
          </cell>
          <cell r="H439">
            <v>1</v>
          </cell>
        </row>
        <row r="440">
          <cell r="A440" t="str">
            <v>LA191430OHC</v>
          </cell>
          <cell r="H440">
            <v>1</v>
          </cell>
        </row>
        <row r="441">
          <cell r="A441" t="str">
            <v>R20/DM/LED/4</v>
          </cell>
          <cell r="H441">
            <v>4</v>
          </cell>
        </row>
        <row r="442">
          <cell r="A442" t="str">
            <v>RA406930WHR</v>
          </cell>
          <cell r="H442">
            <v>1</v>
          </cell>
        </row>
        <row r="443">
          <cell r="A443" t="str">
            <v>RA5606930WHR</v>
          </cell>
          <cell r="H443">
            <v>1</v>
          </cell>
        </row>
        <row r="444">
          <cell r="A444" t="str">
            <v>RL10DR427K</v>
          </cell>
          <cell r="H444">
            <v>1</v>
          </cell>
        </row>
        <row r="445">
          <cell r="A445" t="str">
            <v>RL12DR6527KD</v>
          </cell>
          <cell r="H445">
            <v>1</v>
          </cell>
        </row>
        <row r="446">
          <cell r="A446" t="str">
            <v>RL460WH830</v>
          </cell>
          <cell r="H446">
            <v>1</v>
          </cell>
        </row>
        <row r="447">
          <cell r="A447" t="str">
            <v>RL460WH835</v>
          </cell>
          <cell r="H447">
            <v>1</v>
          </cell>
        </row>
        <row r="448">
          <cell r="A448" t="str">
            <v>RL560WH6835R</v>
          </cell>
          <cell r="H448">
            <v>1</v>
          </cell>
        </row>
        <row r="449">
          <cell r="A449" t="str">
            <v>RL560WH-R</v>
          </cell>
          <cell r="H449">
            <v>1</v>
          </cell>
        </row>
        <row r="450">
          <cell r="A450" t="str">
            <v>S7214</v>
          </cell>
          <cell r="H450">
            <v>1</v>
          </cell>
        </row>
        <row r="451">
          <cell r="A451" t="str">
            <v>S7217</v>
          </cell>
          <cell r="H451">
            <v>1</v>
          </cell>
        </row>
        <row r="452">
          <cell r="A452" t="str">
            <v>S7218</v>
          </cell>
          <cell r="H452">
            <v>1</v>
          </cell>
        </row>
        <row r="453">
          <cell r="A453" t="str">
            <v>S7224</v>
          </cell>
          <cell r="H453">
            <v>1</v>
          </cell>
        </row>
        <row r="454">
          <cell r="A454" t="str">
            <v>S7227</v>
          </cell>
          <cell r="H454">
            <v>1</v>
          </cell>
        </row>
        <row r="455">
          <cell r="A455" t="str">
            <v>S7241</v>
          </cell>
          <cell r="H455">
            <v>1</v>
          </cell>
        </row>
        <row r="456">
          <cell r="A456" t="str">
            <v>S7247</v>
          </cell>
          <cell r="H456">
            <v>1</v>
          </cell>
        </row>
        <row r="457">
          <cell r="A457" t="str">
            <v>S7291</v>
          </cell>
          <cell r="H457">
            <v>1</v>
          </cell>
        </row>
        <row r="458">
          <cell r="A458" t="str">
            <v>S7304</v>
          </cell>
          <cell r="H458">
            <v>1</v>
          </cell>
        </row>
        <row r="459">
          <cell r="A459" t="str">
            <v>S7334</v>
          </cell>
          <cell r="H459">
            <v>1</v>
          </cell>
        </row>
        <row r="460">
          <cell r="A460" t="str">
            <v>S7341</v>
          </cell>
          <cell r="H460">
            <v>1</v>
          </cell>
        </row>
        <row r="461">
          <cell r="A461" t="str">
            <v>S9034</v>
          </cell>
          <cell r="H461">
            <v>1</v>
          </cell>
        </row>
        <row r="462">
          <cell r="A462" t="str">
            <v>S9043</v>
          </cell>
          <cell r="H462">
            <v>1</v>
          </cell>
        </row>
        <row r="463">
          <cell r="A463" t="str">
            <v>SKBO07DLED30</v>
          </cell>
          <cell r="H463">
            <v>1</v>
          </cell>
        </row>
        <row r="464">
          <cell r="A464" t="str">
            <v>SKBO10DLED30</v>
          </cell>
          <cell r="H464">
            <v>1</v>
          </cell>
        </row>
        <row r="465">
          <cell r="A465" t="str">
            <v>SLD405830WHR</v>
          </cell>
          <cell r="H465">
            <v>1</v>
          </cell>
        </row>
        <row r="466">
          <cell r="A466" t="str">
            <v>SLD606830WHR</v>
          </cell>
          <cell r="H466">
            <v>1</v>
          </cell>
        </row>
        <row r="467">
          <cell r="A467" t="str">
            <v>ST201327</v>
          </cell>
          <cell r="H467">
            <v>1</v>
          </cell>
        </row>
        <row r="468">
          <cell r="A468" t="str">
            <v/>
          </cell>
          <cell r="H468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s of Use"/>
      <sheetName val="Submission Form"/>
      <sheetName val="Crosswalk"/>
    </sheetNames>
    <sheetDataSet>
      <sheetData sheetId="0" refreshError="1"/>
      <sheetData sheetId="1">
        <row r="66">
          <cell r="D66" t="str">
            <v>Bottom Freezer</v>
          </cell>
        </row>
        <row r="67">
          <cell r="D67" t="str">
            <v>Top Freezer</v>
          </cell>
          <cell r="E67" t="str">
            <v>Automatic</v>
          </cell>
        </row>
        <row r="68">
          <cell r="D68" t="str">
            <v>Side By Side</v>
          </cell>
          <cell r="E68" t="str">
            <v>Manual</v>
          </cell>
        </row>
        <row r="69">
          <cell r="D69" t="str">
            <v>Single Door</v>
          </cell>
          <cell r="E69" t="str">
            <v>Partial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Goal Sheet"/>
      <sheetName val="Sheet2"/>
      <sheetName val="Year to date PY4"/>
      <sheetName val="PY4 Package Sales"/>
      <sheetName val="PY4 Total Bulb Sales"/>
      <sheetName val="PY4 Bulbs Sales $"/>
      <sheetName val="PY4 Fixture sales"/>
      <sheetName val="PY4 Fixture sales $"/>
      <sheetName val="Actual Energy Savings "/>
      <sheetName val="Projected Energy Savings"/>
      <sheetName val="Sheet1"/>
      <sheetName val="x"/>
      <sheetName val="Sheet3"/>
    </sheetNames>
    <sheetDataSet>
      <sheetData sheetId="0"/>
      <sheetData sheetId="1"/>
      <sheetData sheetId="2"/>
      <sheetData sheetId="3">
        <row r="6">
          <cell r="A6" t="str">
            <v>Standard</v>
          </cell>
        </row>
      </sheetData>
      <sheetData sheetId="4"/>
      <sheetData sheetId="5"/>
      <sheetData sheetId="6">
        <row r="6">
          <cell r="A6" t="str">
            <v>CFL Fixture</v>
          </cell>
        </row>
      </sheetData>
      <sheetData sheetId="7"/>
      <sheetData sheetId="8"/>
      <sheetData sheetId="9"/>
      <sheetData sheetId="10">
        <row r="1">
          <cell r="A1">
            <v>7</v>
          </cell>
          <cell r="B1">
            <v>33</v>
          </cell>
        </row>
        <row r="2">
          <cell r="A2">
            <v>1</v>
          </cell>
          <cell r="B2">
            <v>8</v>
          </cell>
        </row>
        <row r="3">
          <cell r="A3">
            <v>2</v>
          </cell>
          <cell r="B3">
            <v>10</v>
          </cell>
        </row>
        <row r="4">
          <cell r="A4">
            <v>5</v>
          </cell>
          <cell r="B4">
            <v>20</v>
          </cell>
        </row>
        <row r="5">
          <cell r="A5">
            <v>8</v>
          </cell>
          <cell r="B5">
            <v>33</v>
          </cell>
        </row>
        <row r="6">
          <cell r="A6">
            <v>9</v>
          </cell>
          <cell r="B6">
            <v>31</v>
          </cell>
        </row>
        <row r="7">
          <cell r="A7">
            <v>10</v>
          </cell>
          <cell r="B7">
            <v>30</v>
          </cell>
        </row>
        <row r="8">
          <cell r="A8">
            <v>11</v>
          </cell>
          <cell r="B8">
            <v>29</v>
          </cell>
        </row>
        <row r="9">
          <cell r="A9">
            <v>12</v>
          </cell>
          <cell r="B9">
            <v>29</v>
          </cell>
        </row>
        <row r="10">
          <cell r="A10">
            <v>13</v>
          </cell>
          <cell r="B10">
            <v>47</v>
          </cell>
        </row>
        <row r="11">
          <cell r="A11">
            <v>14</v>
          </cell>
          <cell r="B11">
            <v>45.4</v>
          </cell>
        </row>
        <row r="12">
          <cell r="A12">
            <v>15</v>
          </cell>
          <cell r="B12">
            <v>45.104999999999997</v>
          </cell>
        </row>
        <row r="13">
          <cell r="A13">
            <v>16</v>
          </cell>
          <cell r="B13">
            <v>42.8</v>
          </cell>
        </row>
        <row r="14">
          <cell r="A14">
            <v>9.5</v>
          </cell>
          <cell r="B14">
            <v>30</v>
          </cell>
        </row>
        <row r="15">
          <cell r="A15">
            <v>18</v>
          </cell>
          <cell r="B15">
            <v>57</v>
          </cell>
        </row>
        <row r="16">
          <cell r="A16">
            <v>19</v>
          </cell>
          <cell r="B16">
            <v>56</v>
          </cell>
        </row>
        <row r="17">
          <cell r="A17">
            <v>20</v>
          </cell>
          <cell r="B17">
            <v>54.4</v>
          </cell>
        </row>
        <row r="18">
          <cell r="A18">
            <v>23</v>
          </cell>
          <cell r="B18">
            <v>74</v>
          </cell>
        </row>
        <row r="19">
          <cell r="A19">
            <v>24</v>
          </cell>
          <cell r="B19">
            <v>74</v>
          </cell>
        </row>
        <row r="20">
          <cell r="A20">
            <v>25</v>
          </cell>
          <cell r="B20">
            <v>70.72</v>
          </cell>
        </row>
        <row r="21">
          <cell r="A21">
            <v>26</v>
          </cell>
          <cell r="B21">
            <v>70.72</v>
          </cell>
        </row>
        <row r="22">
          <cell r="A22">
            <v>27</v>
          </cell>
          <cell r="B22">
            <v>73</v>
          </cell>
        </row>
        <row r="23">
          <cell r="A23">
            <v>28</v>
          </cell>
          <cell r="B23">
            <v>72</v>
          </cell>
        </row>
        <row r="24">
          <cell r="A24">
            <v>29</v>
          </cell>
          <cell r="B24">
            <v>70</v>
          </cell>
        </row>
        <row r="25">
          <cell r="A25">
            <v>30</v>
          </cell>
          <cell r="B25">
            <v>70</v>
          </cell>
        </row>
        <row r="26">
          <cell r="A26">
            <v>32</v>
          </cell>
          <cell r="B26">
            <v>68</v>
          </cell>
        </row>
        <row r="27">
          <cell r="A27">
            <v>33</v>
          </cell>
          <cell r="B27">
            <v>78.400000000000006</v>
          </cell>
        </row>
        <row r="28">
          <cell r="A28">
            <v>36</v>
          </cell>
          <cell r="B28">
            <v>78.400000000000006</v>
          </cell>
        </row>
        <row r="29">
          <cell r="A29">
            <v>39</v>
          </cell>
          <cell r="B29">
            <v>111</v>
          </cell>
        </row>
        <row r="30">
          <cell r="A30">
            <v>40</v>
          </cell>
          <cell r="B30">
            <v>110</v>
          </cell>
        </row>
        <row r="31">
          <cell r="A31">
            <v>42</v>
          </cell>
          <cell r="B31">
            <v>108</v>
          </cell>
        </row>
        <row r="32">
          <cell r="A32">
            <v>46</v>
          </cell>
          <cell r="B32">
            <v>108</v>
          </cell>
        </row>
        <row r="33">
          <cell r="A33">
            <v>52</v>
          </cell>
          <cell r="B33">
            <v>145</v>
          </cell>
        </row>
        <row r="34">
          <cell r="A34">
            <v>68</v>
          </cell>
          <cell r="B34">
            <v>155</v>
          </cell>
        </row>
        <row r="35">
          <cell r="A35">
            <v>55</v>
          </cell>
          <cell r="B35">
            <v>145</v>
          </cell>
        </row>
      </sheetData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Goal Sheet"/>
      <sheetName val="Phase 1 Quickstart $ by wk"/>
      <sheetName val="Phase 1 Quickstart"/>
      <sheetName val="Sheet2"/>
      <sheetName val="Phase II"/>
      <sheetName val="Total Sales $ by wk Phase 2"/>
      <sheetName val="Total Bulbs sales Phase 2"/>
      <sheetName val="Year to date"/>
      <sheetName val="Energy Actual using DEER"/>
      <sheetName val="Fixture sales"/>
      <sheetName val="Phase 3"/>
      <sheetName val="Phase 3 bulbs"/>
      <sheetName val="Total Sales $ by wk Phase 3"/>
      <sheetName val="Bulb projections by phase"/>
      <sheetName val="Year to date Energy Savings"/>
      <sheetName val="Allocated Energy savings"/>
      <sheetName val="variance"/>
      <sheetName val="DE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>
        <row r="3">
          <cell r="L3">
            <v>7</v>
          </cell>
          <cell r="M3">
            <v>27</v>
          </cell>
        </row>
        <row r="4">
          <cell r="L4">
            <v>9</v>
          </cell>
          <cell r="M4">
            <v>34</v>
          </cell>
        </row>
        <row r="5">
          <cell r="L5">
            <v>10</v>
          </cell>
          <cell r="M5">
            <v>38</v>
          </cell>
        </row>
        <row r="6">
          <cell r="L6">
            <v>11</v>
          </cell>
          <cell r="M6">
            <v>42</v>
          </cell>
        </row>
        <row r="7">
          <cell r="L7">
            <v>13</v>
          </cell>
          <cell r="M7">
            <v>49</v>
          </cell>
        </row>
        <row r="8">
          <cell r="L8">
            <v>14</v>
          </cell>
          <cell r="M8">
            <v>53</v>
          </cell>
        </row>
        <row r="9">
          <cell r="L9">
            <v>15</v>
          </cell>
          <cell r="M9">
            <v>57</v>
          </cell>
        </row>
        <row r="10">
          <cell r="L10">
            <v>16</v>
          </cell>
          <cell r="M10">
            <v>61</v>
          </cell>
        </row>
        <row r="11">
          <cell r="L11">
            <v>18</v>
          </cell>
          <cell r="M11">
            <v>68</v>
          </cell>
        </row>
        <row r="12">
          <cell r="L12">
            <v>19</v>
          </cell>
          <cell r="M12">
            <v>72</v>
          </cell>
        </row>
        <row r="13">
          <cell r="L13">
            <v>20</v>
          </cell>
          <cell r="M13">
            <v>76</v>
          </cell>
        </row>
        <row r="14">
          <cell r="L14">
            <v>23</v>
          </cell>
          <cell r="M14">
            <v>87</v>
          </cell>
        </row>
        <row r="15">
          <cell r="L15">
            <v>24</v>
          </cell>
          <cell r="M15">
            <v>91</v>
          </cell>
        </row>
        <row r="16">
          <cell r="L16">
            <v>25</v>
          </cell>
          <cell r="M16">
            <v>95</v>
          </cell>
        </row>
        <row r="17">
          <cell r="L17">
            <v>26</v>
          </cell>
          <cell r="M17">
            <v>99</v>
          </cell>
        </row>
        <row r="18">
          <cell r="L18">
            <v>27</v>
          </cell>
          <cell r="M18">
            <v>103</v>
          </cell>
        </row>
        <row r="19">
          <cell r="L19">
            <v>28</v>
          </cell>
          <cell r="M19">
            <v>106</v>
          </cell>
        </row>
        <row r="20">
          <cell r="L20">
            <v>29</v>
          </cell>
          <cell r="M20">
            <v>110</v>
          </cell>
        </row>
        <row r="21">
          <cell r="L21">
            <v>30</v>
          </cell>
          <cell r="M21">
            <v>114</v>
          </cell>
        </row>
        <row r="22">
          <cell r="L22">
            <v>33</v>
          </cell>
          <cell r="M22">
            <v>125</v>
          </cell>
        </row>
        <row r="23">
          <cell r="L23">
            <v>36</v>
          </cell>
          <cell r="M23">
            <v>137</v>
          </cell>
        </row>
        <row r="24">
          <cell r="L24">
            <v>40</v>
          </cell>
          <cell r="M24">
            <v>152</v>
          </cell>
        </row>
        <row r="25">
          <cell r="L25">
            <v>42</v>
          </cell>
          <cell r="M25">
            <v>152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PL"/>
      <sheetName val="Products No Longer Qualified"/>
      <sheetName val="Pivot"/>
      <sheetName val="Product Category Translations"/>
      <sheetName val="Count of Products"/>
      <sheetName val="Header Language (Hide)"/>
    </sheetNames>
    <sheetDataSet>
      <sheetData sheetId="0"/>
      <sheetData sheetId="1"/>
      <sheetData sheetId="2"/>
      <sheetData sheetId="3">
        <row r="4">
          <cell r="A4">
            <v>1</v>
          </cell>
          <cell r="B4" t="str">
            <v>Outdoor Pole/Arm-mounted Area and Roadway Luminaires</v>
          </cell>
          <cell r="C4" t="str">
            <v>Luminaire Extérieur de Stationnement et de Rue Monté sur Poteau</v>
          </cell>
        </row>
        <row r="5">
          <cell r="A5">
            <v>2</v>
          </cell>
          <cell r="B5" t="str">
            <v>Outdoor Pole/Arm-Mounted Decorative Luminaires</v>
          </cell>
          <cell r="C5" t="str">
            <v>Luminaire Extérieur Décoratif Monté sur Poteau</v>
          </cell>
        </row>
        <row r="6">
          <cell r="A6">
            <v>3</v>
          </cell>
          <cell r="B6" t="str">
            <v>Outdoor Wall-Mounted Area Luminaire</v>
          </cell>
          <cell r="C6" t="str">
            <v>Applique Murale Extérieure</v>
          </cell>
        </row>
        <row r="7">
          <cell r="A7">
            <v>4</v>
          </cell>
          <cell r="B7" t="str">
            <v>Bollards</v>
          </cell>
          <cell r="C7" t="str">
            <v>Borne</v>
          </cell>
        </row>
        <row r="8">
          <cell r="A8">
            <v>5</v>
          </cell>
          <cell r="B8" t="str">
            <v>Parking Garage Luminaires</v>
          </cell>
          <cell r="C8" t="str">
            <v>Luminaire de Stationnement Intérieur</v>
          </cell>
        </row>
        <row r="9">
          <cell r="A9">
            <v>6</v>
          </cell>
          <cell r="B9" t="str">
            <v>Fuel Pump Canopy</v>
          </cell>
          <cell r="C9" t="str">
            <v xml:space="preserve">Luminaire d'Îlots de Pompes de Station-Service </v>
          </cell>
        </row>
        <row r="10">
          <cell r="A10">
            <v>7</v>
          </cell>
          <cell r="B10" t="str">
            <v>Landscape/Accent Flood and Spot Lighting</v>
          </cell>
          <cell r="C10" t="str">
            <v>Landscape/Accent Flood and Spot Lighting (Traduction à venir)</v>
          </cell>
        </row>
        <row r="11">
          <cell r="A11">
            <v>8</v>
          </cell>
          <cell r="B11" t="str">
            <v>Architectural Flood and Spot Lighting</v>
          </cell>
          <cell r="C11" t="str">
            <v>Architectural Flood and Spot Lighting (Traduction à venir)</v>
          </cell>
        </row>
        <row r="12">
          <cell r="A12">
            <v>9</v>
          </cell>
          <cell r="B12" t="str">
            <v>Stairwell and Passageway Lighting</v>
          </cell>
          <cell r="C12" t="str">
            <v>Stairwell and Passegeway Lighting (Traduction à venir)</v>
          </cell>
        </row>
        <row r="13">
          <cell r="A13">
            <v>10</v>
          </cell>
          <cell r="B13" t="str">
            <v>Wall-Wash Luminaires</v>
          </cell>
          <cell r="C13" t="str">
            <v>Luminaire Lèche-Mur  (Applique Murale Intérieure)</v>
          </cell>
        </row>
        <row r="14">
          <cell r="A14">
            <v>11</v>
          </cell>
          <cell r="B14" t="str">
            <v>Track or Mono-point Directional Lighting Fixtures</v>
          </cell>
          <cell r="C14" t="str">
            <v xml:space="preserve">Luminaire à Éclairage Dirigé ou sur Rail </v>
          </cell>
        </row>
        <row r="15">
          <cell r="A15">
            <v>12</v>
          </cell>
          <cell r="B15" t="str">
            <v>Vertical Refrigerated Case Lighting</v>
          </cell>
          <cell r="C15" t="str">
            <v>Éclairage d’Armoire Réfrigérée (Verticale)</v>
          </cell>
        </row>
        <row r="16">
          <cell r="A16">
            <v>13</v>
          </cell>
          <cell r="B16" t="str">
            <v>Horizontal Refrigerated Case Lighting</v>
          </cell>
          <cell r="C16" t="str">
            <v>Éclairage de Comptoir Réfrigéré (Horizontal)</v>
          </cell>
        </row>
        <row r="17">
          <cell r="A17">
            <v>14</v>
          </cell>
          <cell r="B17" t="str">
            <v>Display Case Lighting</v>
          </cell>
          <cell r="C17" t="str">
            <v>Éclairage de Comptoir</v>
          </cell>
        </row>
        <row r="18">
          <cell r="A18">
            <v>15</v>
          </cell>
          <cell r="B18" t="str">
            <v>2x2 Luminaires for Ambient Lighting of Interior Commercial Spaces</v>
          </cell>
          <cell r="C18" t="str">
            <v>Luminaire Encastré 2x2 pour Éclairage Ambiant des Espaces Commerciaux Intérieurs</v>
          </cell>
        </row>
        <row r="19">
          <cell r="A19">
            <v>16</v>
          </cell>
          <cell r="B19" t="str">
            <v>1x4 Luminaires for Ambient Lighting of Interior Commercial Spaces</v>
          </cell>
          <cell r="C19" t="str">
            <v>Luminaire Encastré 1x4 pour Éclairage Ambiant des Espaces Commerciaux Intérieurs</v>
          </cell>
        </row>
        <row r="20">
          <cell r="A20">
            <v>17</v>
          </cell>
          <cell r="B20" t="str">
            <v>2x4 Luminaires for Ambient Lighting of Interior Commercial Spaces</v>
          </cell>
          <cell r="C20" t="str">
            <v>Luminaire Encastré 2x4 pour Éclairage Ambiant des Espaces Commerciaux Intérieurs</v>
          </cell>
        </row>
        <row r="21">
          <cell r="A21">
            <v>18</v>
          </cell>
          <cell r="B21" t="str">
            <v>High-bay Fixtures for Commercial and Industrial Buildings</v>
          </cell>
          <cell r="C21" t="str">
            <v>Luminaire pour Plafond Haut de Bâtiments Commerciaux et Industriels</v>
          </cell>
        </row>
        <row r="22">
          <cell r="A22">
            <v>19</v>
          </cell>
          <cell r="B22" t="str">
            <v>Low-bay Fixtures for Commercial and Industrial Builings</v>
          </cell>
          <cell r="C22" t="str">
            <v>Luminaire pour Plafond Bas de Bâtiments Commerciaux et Industriels</v>
          </cell>
        </row>
        <row r="23">
          <cell r="A23">
            <v>20</v>
          </cell>
          <cell r="B23" t="str">
            <v>High-bay Aisle Lighting</v>
          </cell>
          <cell r="C23" t="str">
            <v>Éclairage d’Allées à Plafond Haut</v>
          </cell>
        </row>
        <row r="24">
          <cell r="A24">
            <v>21</v>
          </cell>
          <cell r="B24" t="str">
            <v>Retrofit Kits for Outdoor Pole/Arm-mounted Area and Roadway Luminaires</v>
          </cell>
          <cell r="C24" t="str">
            <v>Ensemble de Conversion pour Luminaire Extérieur de Stationnement et de Rue Monté sur Poteau</v>
          </cell>
        </row>
        <row r="25">
          <cell r="A25">
            <v>22</v>
          </cell>
          <cell r="B25" t="str">
            <v>Retrofit Kits for Outdoor Pole/Arm-mounted Decorative Luminaires</v>
          </cell>
          <cell r="C25" t="str">
            <v>Ensemble de Conversion pour Luminaire Extérieur Décoratif Monté sur Poteau</v>
          </cell>
        </row>
        <row r="26">
          <cell r="A26">
            <v>23</v>
          </cell>
          <cell r="B26" t="str">
            <v>Retrofit Kits for Large Outdoor Area and Roadway Luminaires</v>
          </cell>
          <cell r="C26" t="str">
            <v>Ensemble de Conversion pour Luminaire Extérieur de Stationnement et de Rue Monté sur Poteau</v>
          </cell>
        </row>
        <row r="27">
          <cell r="A27">
            <v>24</v>
          </cell>
          <cell r="B27" t="str">
            <v>Retrofit Kits for Outdoor Wall-Mounted Area Luminaires</v>
          </cell>
          <cell r="C27" t="str">
            <v>Ensemble de Conversion pour Applique Murale Extérieure</v>
          </cell>
        </row>
        <row r="28">
          <cell r="A28">
            <v>25</v>
          </cell>
          <cell r="B28" t="str">
            <v>Retrofit Kits for Parking Garage Luminaires</v>
          </cell>
          <cell r="C28" t="str">
            <v>Ensemble de Conversion pour Luminaire de Stationnement Intérieur</v>
          </cell>
        </row>
        <row r="29">
          <cell r="A29">
            <v>26</v>
          </cell>
          <cell r="B29" t="str">
            <v>Retrofit Kits for Fuel Pump Canopy Luminaires</v>
          </cell>
          <cell r="C29" t="str">
            <v xml:space="preserve">Ensemble de Conversion pour Luminaire d'Îlots de Pompes de Station-Service </v>
          </cell>
        </row>
        <row r="30">
          <cell r="A30">
            <v>27</v>
          </cell>
          <cell r="B30" t="str">
            <v>Retrofit Kits for 2x2 Luminaires for Ambient Lighting of Interior Commercial Spaces</v>
          </cell>
          <cell r="C30" t="str">
            <v>Ensemble de Conversion Luminaire Encastré 2x2 pour Éclairage Ambiant des Espaces Commerciaux Intérieurs</v>
          </cell>
        </row>
        <row r="31">
          <cell r="A31">
            <v>28</v>
          </cell>
          <cell r="B31" t="str">
            <v>Retrofit Kits for 1x4 Luminaires for Ambient Lighting of Interior Commercial Spaces</v>
          </cell>
          <cell r="C31" t="str">
            <v>Ensemble de Conversion Luminaire Encastré 1x4 pour Éclairage Ambiant des Espaces Commerciaux Intérieurs</v>
          </cell>
        </row>
        <row r="32">
          <cell r="A32">
            <v>29</v>
          </cell>
          <cell r="B32" t="str">
            <v>Retrofit Kits for 2x4 Luminaires for Ambient Lighting of Interior Commercial Spaces</v>
          </cell>
          <cell r="C32" t="str">
            <v>Ensemble de Conversion Luminaire Encastré 2x4 pour Éclairage Ambiant des Espaces Commerciaux Intérieurs</v>
          </cell>
        </row>
        <row r="33">
          <cell r="A33">
            <v>30</v>
          </cell>
          <cell r="B33" t="str">
            <v>Retrofit Kits for High-Bay Fixtures for Commercial and Industrial Buildings</v>
          </cell>
          <cell r="C33" t="str">
            <v>Ensemble de Conversion pour Luminaire pour Plafond Haut de Bâtiments Commerciaux et Industriels</v>
          </cell>
        </row>
        <row r="34">
          <cell r="A34">
            <v>31</v>
          </cell>
          <cell r="B34" t="str">
            <v>Retrofit Kits for Low-Bay Fixtures for Commercial and Industrial Buildings</v>
          </cell>
          <cell r="C34" t="str">
            <v>Ensemble de Conversion pour Luminaire pour Plafond Bas de Bâtiments Commerciaux et Industriels</v>
          </cell>
        </row>
        <row r="35">
          <cell r="A35">
            <v>32</v>
          </cell>
          <cell r="B35" t="str">
            <v>Four-foot Linear Replacement Lamps</v>
          </cell>
          <cell r="C35" t="str">
            <v>Lampe Linéaire de Substitution de 4 Pieds</v>
          </cell>
        </row>
        <row r="36">
          <cell r="A36" t="str">
            <v>REF</v>
          </cell>
          <cell r="B36" t="str">
            <v>Refrigerated Case Lighting</v>
          </cell>
          <cell r="C36" t="str">
            <v>Éclairage d’Armoire Réfrigérée</v>
          </cell>
        </row>
        <row r="37">
          <cell r="A37" t="str">
            <v>LK22</v>
          </cell>
          <cell r="B37" t="str">
            <v>Lamp-style Retrofit Kits for Linear Panels (2x2 Troffers)</v>
          </cell>
          <cell r="C37" t="str">
            <v>Ensemble de Conversion type lampe pour Luminaire Encastré 2x2</v>
          </cell>
        </row>
        <row r="38">
          <cell r="A38" t="str">
            <v>LK14</v>
          </cell>
          <cell r="B38" t="str">
            <v>Lamp-style Retrofit Kits for Linear Panels (1x4 Troffers)</v>
          </cell>
          <cell r="C38" t="str">
            <v>Ensemble de Conversion type lampe pour Luminaire Encastré 1x4</v>
          </cell>
        </row>
        <row r="39">
          <cell r="A39" t="str">
            <v>LK24</v>
          </cell>
          <cell r="B39" t="str">
            <v>Lamp-style Retrofit Kits for Linear Panels (2x4 Troffers)</v>
          </cell>
          <cell r="C39" t="str">
            <v>Ensemble de Conversion type lampe pour Luminaire Encastré 2x4</v>
          </cell>
        </row>
      </sheetData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 Summary"/>
      <sheetName val="GMES Summary"/>
      <sheetName val="Walsh Summary"/>
      <sheetName val="Granite City"/>
      <sheetName val="All"/>
      <sheetName val="All (2)"/>
      <sheetName val="Bulb Types"/>
      <sheetName val="Qualified Products List"/>
      <sheetName val="QPL"/>
      <sheetName val="DW Mapping"/>
    </sheetNames>
    <sheetDataSet>
      <sheetData sheetId="0"/>
      <sheetData sheetId="1"/>
      <sheetData sheetId="2"/>
      <sheetData sheetId="3"/>
      <sheetData sheetId="4">
        <row r="2">
          <cell r="AT2" t="str">
            <v>&lt;15W</v>
          </cell>
        </row>
        <row r="3">
          <cell r="AT3" t="str">
            <v>Greater15W</v>
          </cell>
        </row>
        <row r="4">
          <cell r="AT4" t="str">
            <v>&lt;10W</v>
          </cell>
        </row>
        <row r="5">
          <cell r="AT5" t="str">
            <v>Greater10W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s of Use"/>
      <sheetName val="Submission Form"/>
      <sheetName val="Crosswalk"/>
    </sheetNames>
    <sheetDataSet>
      <sheetData sheetId="0" refreshError="1"/>
      <sheetData sheetId="1">
        <row r="20">
          <cell r="A20" t="str">
            <v>Yes</v>
          </cell>
        </row>
        <row r="21">
          <cell r="A21" t="str">
            <v>No</v>
          </cell>
        </row>
        <row r="32">
          <cell r="A32" t="str">
            <v>US only</v>
          </cell>
        </row>
        <row r="33">
          <cell r="A33" t="str">
            <v>Canada only</v>
          </cell>
        </row>
        <row r="34">
          <cell r="A34" t="str">
            <v>US and Canada</v>
          </cell>
        </row>
      </sheetData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E Residential Refrigerators"/>
      <sheetName val="Tiers 2 and 3 for PDF"/>
      <sheetName val="Submissions"/>
    </sheetNames>
    <sheetDataSet>
      <sheetData sheetId="0">
        <row r="28">
          <cell r="A28" t="str">
            <v>Brand</v>
          </cell>
          <cell r="B28" t="str">
            <v>Model Number</v>
          </cell>
          <cell r="C28" t="str">
            <v>Configuration</v>
          </cell>
          <cell r="D28" t="str">
            <v>Defrost Type</v>
          </cell>
          <cell r="E28" t="str">
            <v>Compact</v>
          </cell>
          <cell r="F28" t="str">
            <v>Ice</v>
          </cell>
          <cell r="G28" t="str">
            <v>Volume</v>
          </cell>
          <cell r="H28" t="str">
            <v>Adjusted Volume</v>
          </cell>
          <cell r="I28" t="str">
            <v>kWh/year</v>
          </cell>
          <cell r="J28" t="str">
            <v>Federal Standard (kWh/year)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PL"/>
      <sheetName val="Products No Longer Qualified"/>
      <sheetName val="Pivot"/>
      <sheetName val="Product Category Translations"/>
      <sheetName val="Count of Products"/>
      <sheetName val="Header Language (Hide)"/>
    </sheetNames>
    <sheetDataSet>
      <sheetData sheetId="0"/>
      <sheetData sheetId="1" refreshError="1"/>
      <sheetData sheetId="2" refreshError="1"/>
      <sheetData sheetId="3">
        <row r="4">
          <cell r="A4">
            <v>1</v>
          </cell>
          <cell r="B4" t="str">
            <v>Outdoor Pole/Arm-mounted Area and Roadway Luminaires</v>
          </cell>
          <cell r="C4" t="str">
            <v>Luminaire - Extérieur de stationnement et de rue monté sur poteau</v>
          </cell>
        </row>
        <row r="5">
          <cell r="A5">
            <v>2</v>
          </cell>
          <cell r="B5" t="str">
            <v>Outdoor Pole/Arm-Mounted Decorative Luminaires</v>
          </cell>
          <cell r="C5" t="str">
            <v>Luminaire - Extérieur décoratif monté sur poteau</v>
          </cell>
        </row>
        <row r="6">
          <cell r="A6">
            <v>3</v>
          </cell>
          <cell r="B6" t="str">
            <v>Outdoor Wall-Mounted Area Luminaires</v>
          </cell>
          <cell r="C6" t="str">
            <v>Luminaire - Applique murale extérieur</v>
          </cell>
        </row>
        <row r="7">
          <cell r="A7">
            <v>4</v>
          </cell>
          <cell r="B7" t="str">
            <v>Bollards</v>
          </cell>
          <cell r="C7" t="str">
            <v>Luminaire - Borne</v>
          </cell>
        </row>
        <row r="8">
          <cell r="A8">
            <v>5</v>
          </cell>
          <cell r="B8" t="str">
            <v>Parking Garage Luminaires</v>
          </cell>
          <cell r="C8" t="str">
            <v>Luminaire - Stationnement intérieur</v>
          </cell>
        </row>
        <row r="9">
          <cell r="A9">
            <v>6</v>
          </cell>
          <cell r="B9" t="str">
            <v>Fuel Pump Canopy</v>
          </cell>
          <cell r="C9" t="str">
            <v>Luminaire - Îlot de station-service</v>
          </cell>
        </row>
        <row r="10">
          <cell r="A10">
            <v>7</v>
          </cell>
          <cell r="B10" t="str">
            <v>Landscape/Accent Flood and Spot Lighting</v>
          </cell>
          <cell r="C10" t="str">
            <v>Luminaire - Spot pour éclairage paysager et d'accentuation</v>
          </cell>
        </row>
        <row r="11">
          <cell r="A11">
            <v>8</v>
          </cell>
          <cell r="B11" t="str">
            <v>Architectural Flood and Spot Lighting</v>
          </cell>
          <cell r="C11" t="str">
            <v>Luminaire - Spot pour éclairage architectural</v>
          </cell>
        </row>
        <row r="12">
          <cell r="A12">
            <v>9</v>
          </cell>
          <cell r="B12" t="str">
            <v>Stairwell and Passageway Lighting</v>
          </cell>
          <cell r="C12" t="str">
            <v>Luminaire - Cage d'escalier et passage</v>
          </cell>
        </row>
        <row r="13">
          <cell r="A13">
            <v>10</v>
          </cell>
          <cell r="B13" t="str">
            <v>Wall-Wash Luminaires</v>
          </cell>
          <cell r="C13" t="str">
            <v>Luminaire - Applique murale intérieur</v>
          </cell>
        </row>
        <row r="14">
          <cell r="A14">
            <v>11</v>
          </cell>
          <cell r="B14" t="str">
            <v>Track or Mono-point Directional Lighting Fixtures</v>
          </cell>
          <cell r="C14" t="str">
            <v>Luminaire - Sur rail ou directionnel</v>
          </cell>
        </row>
        <row r="15">
          <cell r="A15">
            <v>12</v>
          </cell>
          <cell r="B15" t="str">
            <v>Vertical Refrigerated Case Lighting</v>
          </cell>
          <cell r="C15" t="str">
            <v>Luminaire - Comptoir réfrigéré (Vertical)</v>
          </cell>
        </row>
        <row r="16">
          <cell r="A16">
            <v>13</v>
          </cell>
          <cell r="B16" t="str">
            <v>Horizontal Refrigerated Case Lighting</v>
          </cell>
          <cell r="C16" t="str">
            <v>Luminaire - Comptoir réfrigéré (Horizontal)</v>
          </cell>
        </row>
        <row r="17">
          <cell r="A17">
            <v>14</v>
          </cell>
          <cell r="B17" t="str">
            <v>Display Case Lighting</v>
          </cell>
          <cell r="C17" t="str">
            <v>Luminaire - Comptoir vitré</v>
          </cell>
        </row>
        <row r="18">
          <cell r="A18">
            <v>15</v>
          </cell>
          <cell r="B18" t="str">
            <v>2x2 Luminaires for Ambient Lighting of Interior Commercial Spaces</v>
          </cell>
          <cell r="C18" t="str">
            <v>Luminaire - Encastré 2x2</v>
          </cell>
        </row>
        <row r="19">
          <cell r="A19">
            <v>16</v>
          </cell>
          <cell r="B19" t="str">
            <v>1x4 Luminaires for Ambient Lighting of Interior Commercial Spaces</v>
          </cell>
          <cell r="C19" t="str">
            <v>Luminaire - Encastré 1x2</v>
          </cell>
        </row>
        <row r="20">
          <cell r="A20">
            <v>17</v>
          </cell>
          <cell r="B20" t="str">
            <v>2x4 Luminaires for Ambient Lighting of Interior Commercial Spaces</v>
          </cell>
          <cell r="C20" t="str">
            <v>Luminaire - Encastré 2x4</v>
          </cell>
        </row>
        <row r="21">
          <cell r="A21">
            <v>18</v>
          </cell>
          <cell r="B21" t="str">
            <v>High-bay Fixtures for Commercial and Industrial Buildings</v>
          </cell>
          <cell r="C21" t="str">
            <v>Luminaire - Type "High-bay"</v>
          </cell>
        </row>
        <row r="22">
          <cell r="A22">
            <v>19</v>
          </cell>
          <cell r="B22" t="str">
            <v>Low-bay Fixtures for Commercial and Industrial Buildings</v>
          </cell>
          <cell r="C22" t="str">
            <v>Luminaire - Type "Low-bay"</v>
          </cell>
        </row>
        <row r="23">
          <cell r="A23">
            <v>20</v>
          </cell>
          <cell r="B23" t="str">
            <v>High-bay Aisle Lighting</v>
          </cell>
          <cell r="C23" t="str">
            <v>Luminaire - Type "High-bay" pour les allées</v>
          </cell>
        </row>
        <row r="24">
          <cell r="A24">
            <v>21</v>
          </cell>
          <cell r="B24" t="str">
            <v>Retrofit Kits for Outdoor Pole/Arm-mounted Area and Roadway Luminaires</v>
          </cell>
          <cell r="C24" t="str">
            <v>Ensemble de conversion - Luminaire extérieur sur poteau</v>
          </cell>
        </row>
        <row r="25">
          <cell r="A25">
            <v>22</v>
          </cell>
          <cell r="B25" t="str">
            <v>Retrofit Kits for Outdoor Pole/Arm-mounted Decorative Luminaires</v>
          </cell>
          <cell r="C25" t="str">
            <v>Ensemble de conversion - Luminaire extérieur décoratif sur poteau</v>
          </cell>
        </row>
        <row r="26">
          <cell r="A26">
            <v>23</v>
          </cell>
          <cell r="B26" t="str">
            <v>Retrofit Kits for Large Outdoor Area and Roadway Luminaires</v>
          </cell>
          <cell r="C26" t="str">
            <v>Ensemble de conversion - Luminaire extérieur haute puissance</v>
          </cell>
        </row>
        <row r="27">
          <cell r="A27">
            <v>24</v>
          </cell>
          <cell r="B27" t="str">
            <v>Retrofit Kits for Outdoor Wall-Mounted Area Luminaires</v>
          </cell>
          <cell r="C27" t="str">
            <v>Ensemble de conversion - Applique murale extérieure</v>
          </cell>
        </row>
        <row r="28">
          <cell r="A28">
            <v>25</v>
          </cell>
          <cell r="B28" t="str">
            <v>Retrofit Kits for Parking Garage Luminaires</v>
          </cell>
          <cell r="C28" t="str">
            <v>Ensemble de conversion - Luminaire stationnement intérieur</v>
          </cell>
        </row>
        <row r="29">
          <cell r="A29">
            <v>26</v>
          </cell>
          <cell r="B29" t="str">
            <v>Retrofit Kits for Fuel Pump Canopy Luminaires</v>
          </cell>
          <cell r="C29" t="str">
            <v>Ensemble de conversion - Luminaire îlot de station-service</v>
          </cell>
        </row>
        <row r="30">
          <cell r="A30">
            <v>27</v>
          </cell>
          <cell r="B30" t="str">
            <v>Retrofit Kits for 2x2 Luminaires for Ambient Lighting of Interior Commercial Spaces</v>
          </cell>
          <cell r="C30" t="str">
            <v>Ensemble de conversion - Luminaire encastré 2x2</v>
          </cell>
        </row>
        <row r="31">
          <cell r="A31">
            <v>28</v>
          </cell>
          <cell r="B31" t="str">
            <v>Retrofit Kits for 1x4 Luminaires for Ambient Lighting of Interior Commercial Spaces</v>
          </cell>
          <cell r="C31" t="str">
            <v>Ensemble de conversion - Luminaire encastré 1x4</v>
          </cell>
        </row>
        <row r="32">
          <cell r="A32">
            <v>29</v>
          </cell>
          <cell r="B32" t="str">
            <v>Retrofit Kits for 2x4 Luminaires for Ambient Lighting of Interior Commercial Spaces</v>
          </cell>
          <cell r="C32" t="str">
            <v>Ensemble de conversion - Luminaire encastré 2x4</v>
          </cell>
        </row>
        <row r="33">
          <cell r="A33">
            <v>30</v>
          </cell>
          <cell r="B33" t="str">
            <v>Retrofit Kits for High-Bay Fixtures for Commercial and Industrial Buildings</v>
          </cell>
          <cell r="C33" t="str">
            <v>Ensemble de conversion - Luminaire type "High-bay"</v>
          </cell>
        </row>
        <row r="34">
          <cell r="A34">
            <v>31</v>
          </cell>
          <cell r="B34" t="str">
            <v>Retrofit Kits for Low-Bay Fixtures for Commercial and Industrial Buildings</v>
          </cell>
          <cell r="C34" t="str">
            <v>Ensemble de conversion - Luminaire type "Low-bay"</v>
          </cell>
        </row>
        <row r="35">
          <cell r="A35">
            <v>32</v>
          </cell>
          <cell r="B35" t="str">
            <v>Four-foot Linear Replacement Lamps</v>
          </cell>
          <cell r="C35" t="str">
            <v>Lampe linéaire de substitution</v>
          </cell>
        </row>
        <row r="36">
          <cell r="A36" t="str">
            <v>REF</v>
          </cell>
          <cell r="B36" t="str">
            <v>Refrigerated Case Lighting</v>
          </cell>
          <cell r="C36" t="str">
            <v>Luminaire - Comptoir réfrigéré</v>
          </cell>
        </row>
        <row r="37">
          <cell r="A37" t="str">
            <v>LK22</v>
          </cell>
          <cell r="B37" t="str">
            <v>Lamp-style Retrofit Kits for Linear Panels (2x2 Troffers)</v>
          </cell>
          <cell r="C37" t="str">
            <v>Ensemble de conversion type lampe - Luminaire encastré 2x2</v>
          </cell>
        </row>
        <row r="38">
          <cell r="A38" t="str">
            <v>LK14</v>
          </cell>
          <cell r="B38" t="str">
            <v>Lamp-style Retrofit Kits for Linear Panels (1x4 Troffers)</v>
          </cell>
          <cell r="C38" t="str">
            <v>Ensemble de conversion type lampe - Luminaire encastré 1x4</v>
          </cell>
        </row>
        <row r="39">
          <cell r="A39" t="str">
            <v>LK24</v>
          </cell>
          <cell r="B39" t="str">
            <v>Lamp-style Retrofit Kits for Linear Panels (2x4 Troffers)</v>
          </cell>
          <cell r="C39" t="str">
            <v>Ensemble de conversion type lampe - Luminaire encastré 2x4</v>
          </cell>
        </row>
      </sheetData>
      <sheetData sheetId="4" refreshError="1"/>
      <sheetData sheetId="5">
        <row r="4">
          <cell r="B4" t="str">
            <v>QUALIFIED PRODUCTS LIST (QPL)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EM&amp;V/Technical/TRM/EVT%20TRM/TRM%20Portfolio%20Updates/PF%2088/RES%20LED%20Screwbase/2013%20LED%20Sales%20Review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ate Desrochers" refreshedDate="41988.570641550927" createdVersion="4" refreshedVersion="4" minRefreshableVersion="3" recordCount="578">
  <cacheSource type="worksheet">
    <worksheetSource ref="A1:G579" sheet="RAW_TRM_queryforKate"/>
  </cacheSource>
  <cacheFields count="7">
    <cacheField name="BMODEL" numFmtId="0">
      <sharedItems/>
    </cacheField>
    <cacheField name="FMODEL" numFmtId="0">
      <sharedItems/>
    </cacheField>
    <cacheField name="MFG" numFmtId="0">
      <sharedItems/>
    </cacheField>
    <cacheField name="SumOfQTY" numFmtId="0">
      <sharedItems containsSemiMixedTypes="0" containsString="0" containsNumber="1" containsInteger="1" minValue="0" maxValue="30140"/>
    </cacheField>
    <cacheField name="CFL or LED" numFmtId="0">
      <sharedItems/>
    </cacheField>
    <cacheField name="FIXTYPE" numFmtId="0">
      <sharedItems count="11">
        <s v="DIRECTION"/>
        <s v="OMNIDIRECT"/>
        <s v="DECORATIVE"/>
        <s v="STAN BULB"/>
        <s v="SPEC BULB"/>
        <s v="DOWNLIGHT"/>
        <s v="LEDINDFIX"/>
        <s v="INTERIOR"/>
        <s v="TORCHIERE"/>
        <s v="TABLE"/>
        <s v="LEDOUTFIX"/>
      </sharedItems>
    </cacheField>
    <cacheField name="WATTAG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amuel Dent" refreshedDate="41474.279580555558" createdVersion="4" refreshedVersion="4" minRefreshableVersion="3" recordCount="278">
  <cacheSource type="worksheet">
    <worksheetSource ref="A1:I279" sheet="All" r:id="rId2"/>
  </cacheSource>
  <cacheFields count="9">
    <cacheField name="Model #" numFmtId="0">
      <sharedItems/>
    </cacheField>
    <cacheField name="Quantity" numFmtId="0">
      <sharedItems containsString="0" containsBlank="1" containsNumber="1" containsInteger="1" minValue="1" maxValue="7256"/>
    </cacheField>
    <cacheField name="Product Shape" numFmtId="0">
      <sharedItems/>
    </cacheField>
    <cacheField name="Wattage" numFmtId="0">
      <sharedItems containsSemiMixedTypes="0" containsString="0" containsNumber="1" minValue="1.8" maxValue="20.3"/>
    </cacheField>
    <cacheField name="Type" numFmtId="0">
      <sharedItems count="3">
        <s v="Directional"/>
        <s v="Standard / omnidirectional"/>
        <s v="Decorative"/>
      </sharedItems>
    </cacheField>
    <cacheField name="Wattage range" numFmtId="49">
      <sharedItems count="4">
        <s v="&lt;15W"/>
        <s v="Greater10W"/>
        <s v="Greater15W"/>
        <s v="&lt;10W"/>
      </sharedItems>
    </cacheField>
    <cacheField name="Lumens" numFmtId="0">
      <sharedItems containsSemiMixedTypes="0" containsString="0" containsNumber="1" containsInteger="1" minValue="60" maxValue="1100"/>
    </cacheField>
    <cacheField name="Average Wholesale price/unit" numFmtId="0">
      <sharedItems containsBlank="1" containsMixedTypes="1" containsNumber="1" containsInteger="1" minValue="10" maxValue="130"/>
    </cacheField>
    <cacheField name="Life" numFmtId="0">
      <sharedItems containsString="0" containsBlank="1" containsNumber="1" containsInteger="1" minValue="12000" maxValue="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Kate Desrochers" refreshedDate="42003.43044398148" createdVersion="4" refreshedVersion="4" minRefreshableVersion="3" recordCount="399">
  <cacheSource type="worksheet">
    <worksheetSource ref="A1:Q1048576" sheet="All"/>
  </cacheSource>
  <cacheFields count="18">
    <cacheField name="MFG" numFmtId="0">
      <sharedItems containsBlank="1"/>
    </cacheField>
    <cacheField name="Model #" numFmtId="0">
      <sharedItems containsBlank="1"/>
    </cacheField>
    <cacheField name="Quantity" numFmtId="0">
      <sharedItems containsString="0" containsBlank="1" containsNumber="1" containsInteger="1" minValue="2" maxValue="18585"/>
    </cacheField>
    <cacheField name="Product Shape" numFmtId="0">
      <sharedItems containsBlank="1" count="22">
        <s v="BR20"/>
        <s v="BR30"/>
        <s v="A19"/>
        <s v="Candelabra"/>
        <s v="PAR38"/>
        <s v="MR16"/>
        <s v="PAR30"/>
        <s v="A21"/>
        <s v="ALN"/>
        <s v="PAR20"/>
        <s v="PAR30L"/>
        <s v="PAR16"/>
        <s v="Globe"/>
        <s v="BR40"/>
        <s v="Lantern"/>
        <s v="R20"/>
        <s v="G25"/>
        <s v="R30"/>
        <s v="B11"/>
        <s v="GU10"/>
        <s v="6&quot; Downlight"/>
        <m/>
      </sharedItems>
    </cacheField>
    <cacheField name="Wattage" numFmtId="0">
      <sharedItems containsString="0" containsBlank="1" containsNumber="1" minValue="3" maxValue="20"/>
    </cacheField>
    <cacheField name="Type" numFmtId="0">
      <sharedItems containsBlank="1"/>
    </cacheField>
    <cacheField name="Wattage range" numFmtId="0">
      <sharedItems containsBlank="1"/>
    </cacheField>
    <cacheField name="Lumens" numFmtId="0">
      <sharedItems containsBlank="1" containsMixedTypes="1" containsNumber="1" containsInteger="1" minValue="100" maxValue="1620"/>
    </cacheField>
    <cacheField name="Bulbs/Package" numFmtId="0">
      <sharedItems containsBlank="1" containsMixedTypes="1" containsNumber="1" containsInteger="1" minValue="1" maxValue="4"/>
    </cacheField>
    <cacheField name="Average Wholesale price/bulb" numFmtId="0">
      <sharedItems containsString="0" containsBlank="1" containsNumber="1" minValue="6.88" maxValue="52"/>
    </cacheField>
    <cacheField name="Life" numFmtId="0">
      <sharedItems containsBlank="1" containsMixedTypes="1" containsNumber="1" containsInteger="1" minValue="15000" maxValue="40000"/>
    </cacheField>
    <cacheField name="Min lumens/watt" numFmtId="0">
      <sharedItems containsNonDate="0" containsString="0" containsBlank="1"/>
    </cacheField>
    <cacheField name="Actual Lumens/watt" numFmtId="0">
      <sharedItems containsNonDate="0" containsString="0" containsBlank="1"/>
    </cacheField>
    <cacheField name="Wattage at min LPW " numFmtId="0">
      <sharedItems containsNonDate="0" containsString="0" containsBlank="1"/>
    </cacheField>
    <cacheField name="Baseline Wattage 2013" numFmtId="1">
      <sharedItems containsNonDate="0" containsString="0" containsBlank="1"/>
    </cacheField>
    <cacheField name="Baseline Wattage 2014" numFmtId="0">
      <sharedItems containsString="0" containsBlank="1" containsNumber="1" containsInteger="1" minValue="45" maxValue="45"/>
    </cacheField>
    <cacheField name="Baseline Wattage 2020" numFmtId="0">
      <sharedItems containsBlank="1" containsMixedTypes="1" containsNumber="1" minValue="2.2222222222222223" maxValue="36"/>
    </cacheField>
    <cacheField name="Typecheck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Kate Desrochers" refreshedDate="42004.433194560188" createdVersion="4" refreshedVersion="4" minRefreshableVersion="3" recordCount="400">
  <cacheSource type="worksheet">
    <worksheetSource ref="B1:G1048576" sheet="All"/>
  </cacheSource>
  <cacheFields count="6">
    <cacheField name="Model #" numFmtId="0">
      <sharedItems containsBlank="1"/>
    </cacheField>
    <cacheField name="Quantity" numFmtId="0">
      <sharedItems containsString="0" containsBlank="1" containsNumber="1" containsInteger="1" minValue="2" maxValue="18585"/>
    </cacheField>
    <cacheField name="Product Shape" numFmtId="0">
      <sharedItems containsBlank="1"/>
    </cacheField>
    <cacheField name="Wattage" numFmtId="0">
      <sharedItems containsString="0" containsBlank="1" containsNumber="1" minValue="3" maxValue="20"/>
    </cacheField>
    <cacheField name="Type" numFmtId="0">
      <sharedItems containsBlank="1" count="4">
        <s v="DIRECTION"/>
        <s v="OMNIDIRECT"/>
        <s v="DECORATIVE"/>
        <m/>
      </sharedItems>
    </cacheField>
    <cacheField name="Wattage range" numFmtId="0">
      <sharedItems containsBlank="1" count="6">
        <s v="Less20W"/>
        <s v="Less15W"/>
        <s v="Greater15W"/>
        <m/>
        <s v="DECGREAT15" u="1"/>
        <s v="DECLESS15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78">
  <r>
    <s v="1000001055"/>
    <s v=""/>
    <s v="LIGHTING SCIENC"/>
    <n v="14"/>
    <s v="LED"/>
    <x v="0"/>
    <s v="8"/>
  </r>
  <r>
    <s v="1000001421"/>
    <s v=""/>
    <s v="LIGHTING SCIENC"/>
    <n v="22"/>
    <s v="LED"/>
    <x v="0"/>
    <s v="12"/>
  </r>
  <r>
    <s v="1000-003-071"/>
    <s v=""/>
    <s v="CREE"/>
    <n v="8254"/>
    <s v="LED"/>
    <x v="1"/>
    <s v="10"/>
  </r>
  <r>
    <s v="1000-003-072"/>
    <s v=""/>
    <s v="CREE"/>
    <n v="7370"/>
    <s v="LED"/>
    <x v="1"/>
    <s v="9"/>
  </r>
  <r>
    <s v="1000-003-073"/>
    <s v=""/>
    <s v="CREE"/>
    <n v="1200"/>
    <s v="LED"/>
    <x v="1"/>
    <s v="6"/>
  </r>
  <r>
    <s v="1000-009-200"/>
    <s v=""/>
    <s v="CREE"/>
    <n v="1583"/>
    <s v="LED"/>
    <x v="0"/>
    <s v="10"/>
  </r>
  <r>
    <s v="1000018578"/>
    <s v=""/>
    <s v="LIGHTING SCIENC"/>
    <n v="18"/>
    <s v="LED"/>
    <x v="2"/>
    <s v="4"/>
  </r>
  <r>
    <s v="1000018583"/>
    <s v=""/>
    <s v="LIGHTING SCIENC"/>
    <n v="67"/>
    <s v="LED"/>
    <x v="2"/>
    <s v="4"/>
  </r>
  <r>
    <s v="1000-019-042"/>
    <s v=""/>
    <s v="TCP"/>
    <n v="1576"/>
    <s v="CFL"/>
    <x v="3"/>
    <s v="14"/>
  </r>
  <r>
    <s v="1000-019-045"/>
    <s v=""/>
    <s v="TCP"/>
    <n v="1664"/>
    <s v="CFL"/>
    <x v="4"/>
    <s v="14"/>
  </r>
  <r>
    <s v="1000-019-048"/>
    <s v=""/>
    <s v="TCP"/>
    <n v="736"/>
    <s v="CFL"/>
    <x v="3"/>
    <s v="23"/>
  </r>
  <r>
    <s v="1000-019-055"/>
    <s v=""/>
    <s v="TCP"/>
    <n v="1224"/>
    <s v="CFL"/>
    <x v="4"/>
    <s v="23"/>
  </r>
  <r>
    <s v="1000020126"/>
    <s v=""/>
    <s v="PHILIPS"/>
    <n v="484"/>
    <s v="LED"/>
    <x v="1"/>
    <s v="12"/>
  </r>
  <r>
    <s v="1000020131"/>
    <s v=""/>
    <s v="PHILIPS"/>
    <n v="210"/>
    <s v="LED"/>
    <x v="0"/>
    <s v="13"/>
  </r>
  <r>
    <s v="1000-023-610"/>
    <s v=""/>
    <s v="CREE"/>
    <n v="110"/>
    <s v="LED"/>
    <x v="1"/>
    <s v="14"/>
  </r>
  <r>
    <s v="1000-023-619"/>
    <s v=""/>
    <s v="CREE"/>
    <n v="118"/>
    <s v="LED"/>
    <x v="1"/>
    <s v="14"/>
  </r>
  <r>
    <s v="1000-024-002"/>
    <s v=""/>
    <s v="CREE"/>
    <n v="278"/>
    <s v="LED"/>
    <x v="5"/>
    <s v="10"/>
  </r>
  <r>
    <s v="1000-026-937"/>
    <s v=""/>
    <s v="CREE"/>
    <n v="71"/>
    <s v="LED"/>
    <x v="1"/>
    <s v="6"/>
  </r>
  <r>
    <s v="1000-049-543"/>
    <s v=""/>
    <s v="CREE"/>
    <n v="480"/>
    <s v="LED"/>
    <x v="1"/>
    <s v="10"/>
  </r>
  <r>
    <s v="1000-049-544"/>
    <s v=""/>
    <s v="CREE"/>
    <n v="472"/>
    <s v="LED"/>
    <x v="1"/>
    <s v="10"/>
  </r>
  <r>
    <s v="1000050545"/>
    <s v=""/>
    <s v="CREE"/>
    <n v="67"/>
    <s v="LED"/>
    <x v="0"/>
    <s v="18"/>
  </r>
  <r>
    <s v="1000050548"/>
    <s v=""/>
    <s v="CREE"/>
    <n v="509"/>
    <s v="LED"/>
    <x v="0"/>
    <s v="18"/>
  </r>
  <r>
    <s v="1000053525"/>
    <s v=""/>
    <s v="CREE"/>
    <n v="46"/>
    <s v="LED"/>
    <x v="6"/>
    <s v="10"/>
  </r>
  <r>
    <s v="1000055272"/>
    <s v=""/>
    <s v="LIGHTING SCIENC"/>
    <n v="29"/>
    <s v="LED"/>
    <x v="5"/>
    <s v="12"/>
  </r>
  <r>
    <s v="10W/LED/BR30/D"/>
    <s v=""/>
    <s v="GREENLITE"/>
    <n v="504"/>
    <s v="LED"/>
    <x v="0"/>
    <s v="10"/>
  </r>
  <r>
    <s v="11/20/26/3WAY"/>
    <s v=""/>
    <s v="GREENLITE"/>
    <n v="1794"/>
    <s v="CFL"/>
    <x v="4"/>
    <s v="26"/>
  </r>
  <r>
    <s v="1100.128"/>
    <s v="Eco$ave Spiral 1ES13"/>
    <s v="TCP"/>
    <n v="18"/>
    <s v="CFL"/>
    <x v="3"/>
    <s v="13"/>
  </r>
  <r>
    <s v="1100.138"/>
    <s v="Eco$ave Spiral 1ES20"/>
    <s v="TCP"/>
    <n v="2"/>
    <s v="CFL"/>
    <x v="3"/>
    <s v="20"/>
  </r>
  <r>
    <s v="1100.139"/>
    <s v="Eco$ave Spiral 1ES23"/>
    <s v="TCP"/>
    <n v="11"/>
    <s v="CFL"/>
    <x v="3"/>
    <s v="23"/>
  </r>
  <r>
    <s v="1100.139 Eco$ave Spiral"/>
    <s v=""/>
    <s v="TCP"/>
    <n v="80"/>
    <s v="CFL"/>
    <x v="3"/>
    <s v="23"/>
  </r>
  <r>
    <s v="1100.149"/>
    <s v="Candelabra Bse BPESL7F"/>
    <s v="FEIT"/>
    <n v="7"/>
    <s v="CFL"/>
    <x v="4"/>
    <s v="7"/>
  </r>
  <r>
    <s v="1100.157"/>
    <s v="EnduraLED  423483 Dim"/>
    <s v="PHILIPS"/>
    <n v="12"/>
    <s v="LED"/>
    <x v="1"/>
    <s v="7"/>
  </r>
  <r>
    <s v="1100.158"/>
    <s v="A19 423491 Dim"/>
    <s v="Endura"/>
    <n v="6"/>
    <s v="LED"/>
    <x v="1"/>
    <s v="11"/>
  </r>
  <r>
    <s v="1100.158"/>
    <s v="EnduraLED A19 423491 Dim"/>
    <s v="PHILIPS"/>
    <n v="24"/>
    <s v="LED"/>
    <x v="1"/>
    <s v="11"/>
  </r>
  <r>
    <s v="1100.158"/>
    <s v="LED A21 42349-1Dim"/>
    <s v="Endura"/>
    <n v="15"/>
    <s v="LED"/>
    <x v="1"/>
    <s v="11"/>
  </r>
  <r>
    <s v="1100.323"/>
    <s v="15W EarthMate Spiral"/>
    <s v="Earthmate"/>
    <n v="560"/>
    <s v="CFL"/>
    <x v="3"/>
    <s v="15"/>
  </r>
  <r>
    <s v="1100.324"/>
    <s v="20W EarthMate Spiral"/>
    <s v="Earthmate"/>
    <n v="95"/>
    <s v="CFL"/>
    <x v="3"/>
    <s v="20"/>
  </r>
  <r>
    <s v="1100.333"/>
    <s v="3-Way Earthmate spiral --"/>
    <s v="Earthmate"/>
    <n v="68"/>
    <s v="CFL"/>
    <x v="4"/>
    <s v="33"/>
  </r>
  <r>
    <s v="1100.333"/>
    <s v="T-3 3-Way 27k"/>
    <s v="Earthmate"/>
    <n v="4"/>
    <s v="CFL"/>
    <x v="4"/>
    <s v="33"/>
  </r>
  <r>
    <s v="1100.755"/>
    <s v="Globe Lamp 1G2509-GE25"/>
    <s v="TCP"/>
    <n v="11"/>
    <s v="CFL"/>
    <x v="4"/>
    <s v="9"/>
  </r>
  <r>
    <s v="1100.784"/>
    <s v="14W TCP globe-style"/>
    <s v="TCP"/>
    <n v="235"/>
    <s v="CFL"/>
    <x v="4"/>
    <s v="14"/>
  </r>
  <r>
    <s v="1100.784"/>
    <s v="Globe Lamp 2G2514-27K"/>
    <s v="TCP"/>
    <n v="5"/>
    <s v="CFL"/>
    <x v="4"/>
    <s v="14"/>
  </r>
  <r>
    <s v="1100.794"/>
    <s v="14W TCP “A” style light b"/>
    <s v="TCP"/>
    <n v="161"/>
    <s v="CFL"/>
    <x v="4"/>
    <s v="14"/>
  </r>
  <r>
    <s v="1100.9271"/>
    <s v="A21 SKB18EAWW"/>
    <s v="MaxLite"/>
    <n v="10"/>
    <s v="CFL"/>
    <x v="4"/>
    <s v="18"/>
  </r>
  <r>
    <s v="1160.051"/>
    <s v="15W Greenlight reflector"/>
    <s v="GREENLITE"/>
    <n v="35"/>
    <s v="CFL"/>
    <x v="4"/>
    <s v="15"/>
  </r>
  <r>
    <s v="1160.08"/>
    <s v="Par38 Eco Wet rated"/>
    <s v="FEIT"/>
    <n v="8"/>
    <s v="CFL"/>
    <x v="4"/>
    <s v="23"/>
  </r>
  <r>
    <s v="1160.607"/>
    <s v="R-30 Dimming Lamp 66665"/>
    <s v="GE"/>
    <n v="2"/>
    <s v="CFL"/>
    <x v="4"/>
    <s v="15"/>
  </r>
  <r>
    <s v="1160.659"/>
    <s v="R30 Floodlight 803014"/>
    <s v="TCP"/>
    <n v="9"/>
    <s v="CFL"/>
    <x v="4"/>
    <s v="14"/>
  </r>
  <r>
    <s v="1160.9821"/>
    <s v="10.5w BR30 293878"/>
    <s v="PHILIPS"/>
    <n v="0"/>
    <s v="LED"/>
    <x v="0"/>
    <s v="10.5"/>
  </r>
  <r>
    <s v="117429"/>
    <s v=""/>
    <s v="EARTHTRONICS"/>
    <n v="4"/>
    <s v="CFL"/>
    <x v="3"/>
    <s v="9"/>
  </r>
  <r>
    <s v="117437"/>
    <s v=""/>
    <s v="EARTHTRONICS"/>
    <n v="196"/>
    <s v="CFL"/>
    <x v="4"/>
    <s v="15"/>
  </r>
  <r>
    <s v="117476"/>
    <s v=""/>
    <s v="PHILIPS"/>
    <n v="1484"/>
    <s v="CFL"/>
    <x v="3"/>
    <s v="13"/>
  </r>
  <r>
    <s v="11W/LED/BR30/D"/>
    <s v=""/>
    <s v="GREENLITE"/>
    <n v="1242"/>
    <s v="LED"/>
    <x v="0"/>
    <s v="11"/>
  </r>
  <r>
    <s v="11W/LED/BR30/D/2"/>
    <s v=""/>
    <s v="GREENLITE"/>
    <n v="4698"/>
    <s v="LED"/>
    <x v="0"/>
    <s v="11"/>
  </r>
  <r>
    <s v="11W/LED/OMNI-D"/>
    <s v=""/>
    <s v="GREENLITE"/>
    <n v="3952"/>
    <s v="LED"/>
    <x v="1"/>
    <s v="11"/>
  </r>
  <r>
    <s v="11W/LED/OMNI-D/2"/>
    <s v=""/>
    <s v="GREENLITE"/>
    <n v="1282"/>
    <s v="LED"/>
    <x v="1"/>
    <s v="11"/>
  </r>
  <r>
    <s v="11W/LED/RC-4/D/I"/>
    <s v=""/>
    <s v="GREENLITE"/>
    <n v="12"/>
    <s v="LED"/>
    <x v="6"/>
    <s v="11"/>
  </r>
  <r>
    <s v="123871"/>
    <s v=""/>
    <s v="LIGHTING SCIENC"/>
    <n v="15"/>
    <s v="LED"/>
    <x v="2"/>
    <s v="8"/>
  </r>
  <r>
    <s v="12W/LED/OMNI-D"/>
    <s v=""/>
    <s v="GREENLITE"/>
    <n v="119"/>
    <s v="LED"/>
    <x v="1"/>
    <s v="12"/>
  </r>
  <r>
    <s v="12W/LED/PAR30D/FL"/>
    <s v=""/>
    <s v="GREENLITE"/>
    <n v="60"/>
    <s v="LED"/>
    <x v="0"/>
    <s v="12"/>
  </r>
  <r>
    <s v="12W/LED/RC-6/D/I"/>
    <s v=""/>
    <s v="GREENLITE"/>
    <n v="12"/>
    <s v="LED"/>
    <x v="6"/>
    <s v="12"/>
  </r>
  <r>
    <s v="13448"/>
    <s v=""/>
    <s v="GE"/>
    <n v="530"/>
    <s v="LED"/>
    <x v="1"/>
    <s v="7"/>
  </r>
  <r>
    <s v="13572 - 63505"/>
    <s v=""/>
    <s v="GE"/>
    <n v="72"/>
    <s v="CFL"/>
    <x v="4"/>
    <s v="15"/>
  </r>
  <r>
    <s v="13909"/>
    <s v=""/>
    <s v="GE"/>
    <n v="286"/>
    <s v="LED"/>
    <x v="1"/>
    <s v="16"/>
  </r>
  <r>
    <s v="13W/ELS-U"/>
    <s v=""/>
    <s v="GREENLITE"/>
    <n v="7816"/>
    <s v="CFL"/>
    <x v="3"/>
    <s v="13"/>
  </r>
  <r>
    <s v="13W/LED/PAR30/FL/D"/>
    <s v=""/>
    <s v="GREENLITE"/>
    <n v="204"/>
    <s v="LED"/>
    <x v="0"/>
    <s v="13"/>
  </r>
  <r>
    <s v="1420.392"/>
    <s v="Swirl CF ML2G181TRNI"/>
    <s v="MaxLite"/>
    <n v="1"/>
    <s v="CFL"/>
    <x v="7"/>
    <s v="18"/>
  </r>
  <r>
    <s v="1440.911"/>
    <s v="CR6 LED 800L-E26"/>
    <s v="CREE"/>
    <n v="12"/>
    <s v="LED"/>
    <x v="5"/>
    <s v="12"/>
  </r>
  <r>
    <s v="1460.426"/>
    <s v="Torch ML1G7033ARW"/>
    <s v="MaxLite"/>
    <n v="5"/>
    <s v="CFL"/>
    <x v="8"/>
    <s v="70"/>
  </r>
  <r>
    <s v="148-545"/>
    <s v=""/>
    <s v="TCP"/>
    <n v="1896"/>
    <s v="CFL"/>
    <x v="3"/>
    <s v="9"/>
  </r>
  <r>
    <s v="149928"/>
    <s v=""/>
    <s v="PHILIPS"/>
    <n v="2193"/>
    <s v="CFL"/>
    <x v="4"/>
    <s v="16"/>
  </r>
  <r>
    <s v="149944"/>
    <s v=""/>
    <s v="PHILIPS"/>
    <n v="607"/>
    <s v="CFL"/>
    <x v="4"/>
    <s v="20"/>
  </r>
  <r>
    <s v="14W/EL X1"/>
    <s v=""/>
    <s v="GREENLITE"/>
    <n v="3455"/>
    <s v="CFL"/>
    <x v="4"/>
    <s v="14"/>
  </r>
  <r>
    <s v="14W/ELX/PK"/>
    <s v=""/>
    <s v="GREENLITE"/>
    <n v="250"/>
    <s v="CFL"/>
    <x v="3"/>
    <s v="14"/>
  </r>
  <r>
    <s v="151785 - 423400"/>
    <s v=""/>
    <s v="PHILIPS"/>
    <n v="437"/>
    <s v="LED"/>
    <x v="0"/>
    <s v="8"/>
  </r>
  <r>
    <s v="154112"/>
    <s v=""/>
    <s v="PHILIPS"/>
    <n v="386"/>
    <s v="LED"/>
    <x v="0"/>
    <s v="19.5"/>
  </r>
  <r>
    <s v="158-653"/>
    <s v=""/>
    <s v="TCP"/>
    <n v="918"/>
    <s v="CFL"/>
    <x v="4"/>
    <s v="14"/>
  </r>
  <r>
    <s v="159-979"/>
    <s v=""/>
    <s v="TCP"/>
    <n v="610"/>
    <s v="CFL"/>
    <x v="4"/>
    <s v="23"/>
  </r>
  <r>
    <s v="15W/ELXR30-R"/>
    <s v=""/>
    <s v="GREENLITE"/>
    <n v="1413"/>
    <s v="CFL"/>
    <x v="4"/>
    <s v="15"/>
  </r>
  <r>
    <s v="160-588"/>
    <s v=""/>
    <s v="TCP"/>
    <n v="434"/>
    <s v="CFL"/>
    <x v="4"/>
    <s v="32"/>
  </r>
  <r>
    <s v="160-678"/>
    <s v=""/>
    <s v="TCP"/>
    <n v="3204"/>
    <s v="CFL"/>
    <x v="3"/>
    <s v="14"/>
  </r>
  <r>
    <s v="160-740"/>
    <s v=""/>
    <s v="TCP"/>
    <n v="4"/>
    <s v="CFL"/>
    <x v="3"/>
    <s v="23"/>
  </r>
  <r>
    <s v="161-167"/>
    <s v=""/>
    <s v="TCP"/>
    <n v="11904"/>
    <s v="CFL"/>
    <x v="3"/>
    <s v="14"/>
  </r>
  <r>
    <s v="17W/LED/PAR38/FL/D"/>
    <s v=""/>
    <s v="GREENLITE"/>
    <n v="132"/>
    <s v="LED"/>
    <x v="0"/>
    <s v="17"/>
  </r>
  <r>
    <s v="182284"/>
    <s v=""/>
    <s v="LIGHTING SCIENC"/>
    <n v="111"/>
    <s v="LED"/>
    <x v="0"/>
    <s v="8"/>
  </r>
  <r>
    <s v="183116"/>
    <s v=""/>
    <s v="LIGHTING SCIENC"/>
    <n v="12"/>
    <s v="LED"/>
    <x v="1"/>
    <s v="8"/>
  </r>
  <r>
    <s v="183-116"/>
    <s v=""/>
    <s v="LIGHTING SCIENC"/>
    <n v="65"/>
    <s v="LED"/>
    <x v="1"/>
    <s v="8"/>
  </r>
  <r>
    <s v="183210"/>
    <s v=""/>
    <s v="LIGHTING SCIENC"/>
    <n v="427"/>
    <s v="LED"/>
    <x v="1"/>
    <s v="12"/>
  </r>
  <r>
    <s v="185386"/>
    <s v=""/>
    <s v="LIGHTING SCIENC"/>
    <n v="16"/>
    <s v="LED"/>
    <x v="0"/>
    <s v="14"/>
  </r>
  <r>
    <s v="185-386"/>
    <s v=""/>
    <s v="LIGHTING SCIENC"/>
    <n v="47"/>
    <s v="LED"/>
    <x v="0"/>
    <s v="14"/>
  </r>
  <r>
    <s v="186-353"/>
    <s v=""/>
    <s v="TCP"/>
    <n v="3156"/>
    <s v="CFL"/>
    <x v="3"/>
    <s v="23"/>
  </r>
  <r>
    <s v="190-729"/>
    <s v=""/>
    <s v="TCP"/>
    <n v="522"/>
    <s v="CFL"/>
    <x v="3"/>
    <s v="19"/>
  </r>
  <r>
    <s v="191-055"/>
    <s v=""/>
    <s v="TCP"/>
    <n v="886"/>
    <s v="CFL"/>
    <x v="3"/>
    <s v="19"/>
  </r>
  <r>
    <s v="19W/ELS-U"/>
    <s v=""/>
    <s v="GREENLITE"/>
    <n v="6533"/>
    <s v="CFL"/>
    <x v="3"/>
    <s v="19"/>
  </r>
  <r>
    <s v="203612 - 427773"/>
    <s v=""/>
    <s v="PHILIPS"/>
    <n v="351"/>
    <s v="LED"/>
    <x v="2"/>
    <s v="3.5"/>
  </r>
  <r>
    <s v="20708"/>
    <s v=""/>
    <s v="GE"/>
    <n v="696"/>
    <s v="CFL"/>
    <x v="4"/>
    <s v="15"/>
  </r>
  <r>
    <s v="20W/LED/PAR38/FL/D"/>
    <s v=""/>
    <s v="GREENLITE"/>
    <n v="276"/>
    <s v="LED"/>
    <x v="0"/>
    <s v="20"/>
  </r>
  <r>
    <s v="214630 - 427765"/>
    <s v=""/>
    <s v="PHILIPS"/>
    <n v="860"/>
    <s v="LED"/>
    <x v="2"/>
    <s v="3"/>
  </r>
  <r>
    <s v="21710"/>
    <s v=""/>
    <s v="GE"/>
    <n v="86"/>
    <s v="CFL"/>
    <x v="4"/>
    <s v="15"/>
  </r>
  <r>
    <s v="22235"/>
    <s v=""/>
    <s v="GE"/>
    <n v="17"/>
    <s v="LED"/>
    <x v="0"/>
    <s v="18"/>
  </r>
  <r>
    <s v="22239"/>
    <s v=""/>
    <s v="GE"/>
    <n v="20"/>
    <s v="LED"/>
    <x v="2"/>
    <s v="5"/>
  </r>
  <r>
    <s v="23691"/>
    <s v=""/>
    <s v="GE"/>
    <n v="30"/>
    <s v="LED"/>
    <x v="2"/>
    <s v="5"/>
  </r>
  <r>
    <s v="23706"/>
    <s v=""/>
    <s v="GE"/>
    <n v="14"/>
    <s v="LED"/>
    <x v="2"/>
    <s v="5"/>
  </r>
  <r>
    <s v="23707"/>
    <s v=""/>
    <s v="GE"/>
    <n v="18"/>
    <s v="LED"/>
    <x v="2"/>
    <s v="4"/>
  </r>
  <r>
    <s v="238-809"/>
    <s v=""/>
    <s v="TCP"/>
    <n v="618"/>
    <s v="CFL"/>
    <x v="4"/>
    <s v="14"/>
  </r>
  <r>
    <s v="238-875"/>
    <s v=""/>
    <s v="TCP"/>
    <n v="634"/>
    <s v="CFL"/>
    <x v="4"/>
    <s v="14"/>
  </r>
  <r>
    <s v="239-073"/>
    <s v=""/>
    <s v="TCP"/>
    <n v="152"/>
    <s v="CFL"/>
    <x v="4"/>
    <s v="19"/>
  </r>
  <r>
    <s v="23W/ELS-U"/>
    <s v=""/>
    <s v="GREENLITE"/>
    <n v="6173"/>
    <s v="CFL"/>
    <x v="3"/>
    <s v="23"/>
  </r>
  <r>
    <s v="24691"/>
    <s v=""/>
    <s v="GE"/>
    <n v="876"/>
    <s v="CFL"/>
    <x v="4"/>
    <s v="11"/>
  </r>
  <r>
    <s v="24692"/>
    <s v=""/>
    <s v="GE"/>
    <n v="772"/>
    <s v="CFL"/>
    <x v="4"/>
    <s v="9"/>
  </r>
  <r>
    <s v="250-321"/>
    <s v=""/>
    <s v="TCP"/>
    <n v="174"/>
    <s v="CFL"/>
    <x v="3"/>
    <s v="9"/>
  </r>
  <r>
    <s v="252-763"/>
    <s v=""/>
    <s v="TCP"/>
    <n v="582"/>
    <s v="CFL"/>
    <x v="3"/>
    <s v="9"/>
  </r>
  <r>
    <s v="288-506"/>
    <s v=""/>
    <s v="TCP"/>
    <n v="186"/>
    <s v="CFL"/>
    <x v="4"/>
    <s v="23"/>
  </r>
  <r>
    <s v="28940"/>
    <s v=""/>
    <s v="SYLVANIA"/>
    <n v="2388"/>
    <s v="CFL"/>
    <x v="3"/>
    <s v="13"/>
  </r>
  <r>
    <s v="28943"/>
    <s v=""/>
    <s v="SYLVANIA"/>
    <n v="1260"/>
    <s v="CFL"/>
    <x v="3"/>
    <s v="23"/>
  </r>
  <r>
    <s v="28973"/>
    <s v=""/>
    <s v="SYLVANIA"/>
    <n v="1523"/>
    <s v="CFL"/>
    <x v="4"/>
    <s v="33"/>
  </r>
  <r>
    <s v="29041"/>
    <s v=""/>
    <s v="SYLVANIA"/>
    <n v="14859"/>
    <s v="CFL"/>
    <x v="3"/>
    <s v="13"/>
  </r>
  <r>
    <s v="29362"/>
    <s v=""/>
    <s v="SYLVANIA"/>
    <n v="3"/>
    <s v="CFL"/>
    <x v="3"/>
    <s v="13"/>
  </r>
  <r>
    <s v="29365"/>
    <s v=""/>
    <s v="SYLVANIA"/>
    <n v="27"/>
    <s v="CFL"/>
    <x v="3"/>
    <s v="23"/>
  </r>
  <r>
    <s v="29440"/>
    <s v=""/>
    <s v="SYLVANIA"/>
    <n v="1499"/>
    <s v="CFL"/>
    <x v="4"/>
    <s v="16"/>
  </r>
  <r>
    <s v="29442"/>
    <s v=""/>
    <s v="SYLVANIA"/>
    <n v="428"/>
    <s v="CFL"/>
    <x v="4"/>
    <s v="23"/>
  </r>
  <r>
    <s v="29452"/>
    <s v=""/>
    <s v="SYLVANIA"/>
    <n v="235"/>
    <s v="CFL"/>
    <x v="4"/>
    <s v="23"/>
  </r>
  <r>
    <s v="29474"/>
    <s v=""/>
    <s v="SYLVANIA"/>
    <n v="1035"/>
    <s v="CFL"/>
    <x v="4"/>
    <s v="9"/>
  </r>
  <r>
    <s v="29485"/>
    <s v=""/>
    <s v="SYLVANIA"/>
    <n v="12"/>
    <s v="CFL"/>
    <x v="4"/>
    <s v="14"/>
  </r>
  <r>
    <s v="29562"/>
    <s v=""/>
    <s v="SYLVANIA"/>
    <n v="487"/>
    <s v="CFL"/>
    <x v="4"/>
    <s v="14"/>
  </r>
  <r>
    <s v="29680"/>
    <s v=""/>
    <s v="SYLVANIA"/>
    <n v="1635"/>
    <s v="CFL"/>
    <x v="4"/>
    <s v="14"/>
  </r>
  <r>
    <s v="29693"/>
    <s v=""/>
    <s v="SYLVANIA"/>
    <n v="3157"/>
    <s v="CFL"/>
    <x v="3"/>
    <s v="19"/>
  </r>
  <r>
    <s v="29694"/>
    <s v=""/>
    <s v="SYLVANIA"/>
    <n v="7077"/>
    <s v="CFL"/>
    <x v="3"/>
    <s v="23"/>
  </r>
  <r>
    <s v="29708"/>
    <s v=""/>
    <s v="SYLVANIA"/>
    <n v="993"/>
    <s v="CFL"/>
    <x v="3"/>
    <s v="11"/>
  </r>
  <r>
    <s v="29710"/>
    <s v=""/>
    <s v="SYLVANIA"/>
    <n v="4579"/>
    <s v="CFL"/>
    <x v="3"/>
    <s v="13"/>
  </r>
  <r>
    <s v="29712"/>
    <s v=""/>
    <s v="SYLVANIA"/>
    <n v="3335"/>
    <s v="CFL"/>
    <x v="3"/>
    <s v="23"/>
  </r>
  <r>
    <s v="29727"/>
    <s v=""/>
    <s v="SYLVANIA"/>
    <n v="908"/>
    <s v="CFL"/>
    <x v="3"/>
    <s v="13"/>
  </r>
  <r>
    <s v="29729"/>
    <s v=""/>
    <s v="SYLVANIA"/>
    <n v="818"/>
    <s v="CFL"/>
    <x v="3"/>
    <s v="23"/>
  </r>
  <r>
    <s v="29781"/>
    <s v=""/>
    <s v="SYLVANIA"/>
    <n v="1865"/>
    <s v="CFL"/>
    <x v="3"/>
    <s v="13"/>
  </r>
  <r>
    <s v="29784"/>
    <s v=""/>
    <s v="SYLVANIA"/>
    <n v="1401"/>
    <s v="CFL"/>
    <x v="3"/>
    <s v="23"/>
  </r>
  <r>
    <s v="29791"/>
    <s v=""/>
    <s v="SYLVANIA"/>
    <n v="2218"/>
    <s v="CFL"/>
    <x v="4"/>
    <s v="9"/>
  </r>
  <r>
    <s v="29792"/>
    <s v=""/>
    <s v="SYLVANIA"/>
    <n v="1000"/>
    <s v="CFL"/>
    <x v="3"/>
    <s v="30"/>
  </r>
  <r>
    <s v="29913"/>
    <s v=""/>
    <s v="SYLVANIA"/>
    <n v="306"/>
    <s v="CFL"/>
    <x v="4"/>
    <s v="33"/>
  </r>
  <r>
    <s v="29972"/>
    <s v=""/>
    <s v="SYLVANIA"/>
    <n v="1970"/>
    <s v="CFL"/>
    <x v="3"/>
    <s v="13"/>
  </r>
  <r>
    <s v="30701111"/>
    <s v=""/>
    <s v="SYLVANIA"/>
    <n v="12"/>
    <s v="CFL"/>
    <x v="3"/>
    <s v="13"/>
  </r>
  <r>
    <s v="323-430"/>
    <s v=""/>
    <s v="TCP"/>
    <n v="2388"/>
    <s v="CFL"/>
    <x v="3"/>
    <s v="14"/>
  </r>
  <r>
    <s v="324-684"/>
    <s v=""/>
    <s v="TCP"/>
    <n v="1566"/>
    <s v="CFL"/>
    <x v="4"/>
    <s v="14"/>
  </r>
  <r>
    <s v="338141 - 415034"/>
    <s v=""/>
    <s v="PHILIPS"/>
    <n v="1720"/>
    <s v="CFL"/>
    <x v="4"/>
    <s v="14"/>
  </r>
  <r>
    <s v="33846"/>
    <s v=""/>
    <s v="GE"/>
    <n v="52"/>
    <s v="LED"/>
    <x v="1"/>
    <s v="11"/>
  </r>
  <r>
    <s v="340267"/>
    <s v=""/>
    <s v="PHILIPS"/>
    <n v="110"/>
    <s v="LED"/>
    <x v="0"/>
    <s v="18"/>
  </r>
  <r>
    <s v="34476111"/>
    <s v=""/>
    <s v="SYLVANIA"/>
    <n v="3"/>
    <s v="CFL"/>
    <x v="3"/>
    <s v="13"/>
  </r>
  <r>
    <s v="34760911"/>
    <s v=""/>
    <s v="SYLVANIA"/>
    <n v="30"/>
    <s v="CFL"/>
    <x v="3"/>
    <s v="13"/>
  </r>
  <r>
    <s v="34761511"/>
    <s v=""/>
    <s v="SYLVANIA"/>
    <n v="3"/>
    <s v="CFL"/>
    <x v="3"/>
    <s v="19"/>
  </r>
  <r>
    <s v="34761711"/>
    <s v=""/>
    <s v="SYLVANIA"/>
    <n v="3"/>
    <s v="CFL"/>
    <x v="3"/>
    <s v="11"/>
  </r>
  <r>
    <s v="34761911"/>
    <s v=""/>
    <s v="SYLVANIA"/>
    <n v="5"/>
    <s v="CFL"/>
    <x v="3"/>
    <s v="23"/>
  </r>
  <r>
    <s v="3760"/>
    <s v=""/>
    <s v="ENERGY MAD"/>
    <n v="103"/>
    <s v="CFL"/>
    <x v="4"/>
    <s v="14"/>
  </r>
  <r>
    <s v="3762"/>
    <s v=""/>
    <s v="ENERGY MAD"/>
    <n v="49"/>
    <s v="CFL"/>
    <x v="4"/>
    <s v="16"/>
  </r>
  <r>
    <s v="3790"/>
    <s v=""/>
    <s v="ENERGY MAD"/>
    <n v="15"/>
    <s v="CFL"/>
    <x v="3"/>
    <s v="15"/>
  </r>
  <r>
    <s v="3790-243"/>
    <s v=""/>
    <s v="ENERGY MAD"/>
    <n v="87"/>
    <s v="CFL"/>
    <x v="3"/>
    <s v="15"/>
  </r>
  <r>
    <s v="3791"/>
    <s v=""/>
    <s v="ENERGY MAD"/>
    <n v="11"/>
    <s v="CFL"/>
    <x v="3"/>
    <s v="23"/>
  </r>
  <r>
    <s v="3791-243"/>
    <s v=""/>
    <s v="ENERGY MAD"/>
    <n v="51"/>
    <s v="CFL"/>
    <x v="3"/>
    <s v="23"/>
  </r>
  <r>
    <s v="3794"/>
    <s v=""/>
    <s v="ENERGY MAD"/>
    <n v="9"/>
    <s v="CFL"/>
    <x v="4"/>
    <s v="14"/>
  </r>
  <r>
    <s v="384-314"/>
    <s v=""/>
    <s v="TCP"/>
    <n v="3116"/>
    <s v="CFL"/>
    <x v="3"/>
    <s v="23"/>
  </r>
  <r>
    <s v="395872"/>
    <s v=""/>
    <s v="PHILIPS"/>
    <n v="264"/>
    <s v="CFL"/>
    <x v="3"/>
    <s v="9"/>
  </r>
  <r>
    <s v="4.5W/LED/CFC/D"/>
    <s v=""/>
    <s v="GREENLITE"/>
    <n v="120"/>
    <s v="LED"/>
    <x v="2"/>
    <s v="5"/>
  </r>
  <r>
    <s v="4.5W/LED/CTC/D"/>
    <s v=""/>
    <s v="GREENLITE"/>
    <n v="48"/>
    <s v="LED"/>
    <x v="2"/>
    <s v="4.5"/>
  </r>
  <r>
    <s v="405-101"/>
    <s v=""/>
    <s v="TCP"/>
    <n v="2688"/>
    <s v="CFL"/>
    <x v="3"/>
    <s v="19"/>
  </r>
  <r>
    <s v="408674"/>
    <s v=""/>
    <s v="PHILIPS"/>
    <n v="1"/>
    <s v="CFL"/>
    <x v="4"/>
    <s v="14"/>
  </r>
  <r>
    <s v="423-599"/>
    <s v=""/>
    <s v="TCP"/>
    <n v="10220"/>
    <s v="CFL"/>
    <x v="3"/>
    <s v="14"/>
  </r>
  <r>
    <s v="429340"/>
    <s v=""/>
    <s v="PHILIPS"/>
    <n v="126"/>
    <s v="LED"/>
    <x v="2"/>
    <s v="5"/>
  </r>
  <r>
    <s v="432161"/>
    <s v=""/>
    <s v="PHILIPS"/>
    <n v="744"/>
    <s v="LED"/>
    <x v="1"/>
    <s v="15"/>
  </r>
  <r>
    <s v="432195"/>
    <s v=""/>
    <s v="PHILIPS"/>
    <n v="448"/>
    <s v="LED"/>
    <x v="1"/>
    <s v="19"/>
  </r>
  <r>
    <s v="433607"/>
    <s v=""/>
    <s v="PHILIPS"/>
    <n v="20"/>
    <s v="CFL"/>
    <x v="4"/>
    <s v="14"/>
  </r>
  <r>
    <s v="433755"/>
    <s v=""/>
    <s v="PHILIPS"/>
    <n v="2357"/>
    <s v="LED"/>
    <x v="1"/>
    <s v="11"/>
  </r>
  <r>
    <s v="433763"/>
    <s v=""/>
    <s v="PHILIPS"/>
    <n v="621"/>
    <s v="LED"/>
    <x v="1"/>
    <s v="11"/>
  </r>
  <r>
    <s v="43598501"/>
    <s v=""/>
    <s v="SYLVANIA"/>
    <n v="1"/>
    <s v="CFL"/>
    <x v="3"/>
    <s v="14"/>
  </r>
  <r>
    <s v="446302"/>
    <s v=""/>
    <s v="PHILIPS"/>
    <n v="1896"/>
    <s v="CFL"/>
    <x v="4"/>
    <s v="23"/>
  </r>
  <r>
    <s v="451773"/>
    <s v=""/>
    <s v="PHILIPS"/>
    <n v="6"/>
    <s v="CFL"/>
    <x v="4"/>
    <s v="14"/>
  </r>
  <r>
    <s v="457897"/>
    <s v=""/>
    <s v="PHILIPS"/>
    <n v="131"/>
    <s v="LED"/>
    <x v="0"/>
    <s v="10"/>
  </r>
  <r>
    <s v="459425"/>
    <s v=""/>
    <s v="PHILIPS"/>
    <n v="1792"/>
    <s v="LED"/>
    <x v="0"/>
    <s v="13"/>
  </r>
  <r>
    <s v="460-929"/>
    <s v=""/>
    <s v="TCP"/>
    <n v="916"/>
    <s v="CFL"/>
    <x v="4"/>
    <s v="15"/>
  </r>
  <r>
    <s v="4649622"/>
    <s v=""/>
    <s v="SYLVANIA"/>
    <n v="15"/>
    <s v="CFL"/>
    <x v="3"/>
    <s v="19"/>
  </r>
  <r>
    <s v="47452"/>
    <s v=""/>
    <s v="GE"/>
    <n v="2003"/>
    <s v="CFL"/>
    <x v="4"/>
    <s v="42"/>
  </r>
  <r>
    <s v="47478"/>
    <s v=""/>
    <s v="GE"/>
    <n v="3151"/>
    <s v="CFL"/>
    <x v="4"/>
    <s v="15"/>
  </r>
  <r>
    <s v="47483"/>
    <s v=""/>
    <s v="GE"/>
    <n v="7076"/>
    <s v="CFL"/>
    <x v="4"/>
    <s v="26"/>
  </r>
  <r>
    <s v="47484"/>
    <s v=""/>
    <s v="GE"/>
    <n v="2306"/>
    <s v="CFL"/>
    <x v="4"/>
    <s v="11"/>
  </r>
  <r>
    <s v="47485"/>
    <s v=""/>
    <s v="GE"/>
    <n v="4344"/>
    <s v="CFL"/>
    <x v="4"/>
    <s v="15"/>
  </r>
  <r>
    <s v="47486"/>
    <s v=""/>
    <s v="GE"/>
    <n v="387"/>
    <s v="CFL"/>
    <x v="4"/>
    <s v="11"/>
  </r>
  <r>
    <s v="475-110"/>
    <s v=""/>
    <s v="TCP"/>
    <n v="2012"/>
    <s v="CFL"/>
    <x v="3"/>
    <s v="23"/>
  </r>
  <r>
    <s v="481-411"/>
    <s v=""/>
    <s v="TCP"/>
    <n v="1431"/>
    <s v="CFL"/>
    <x v="3"/>
    <s v="7"/>
  </r>
  <r>
    <s v="5249901"/>
    <s v=""/>
    <s v="GLOBE ELECTRIC"/>
    <n v="7"/>
    <s v="CFL"/>
    <x v="7"/>
    <s v="13"/>
  </r>
  <r>
    <s v="5254101"/>
    <s v=""/>
    <s v="GLOBE ELECTRIC"/>
    <n v="10"/>
    <s v="CFL"/>
    <x v="7"/>
    <s v="13"/>
  </r>
  <r>
    <s v="5254301"/>
    <s v=""/>
    <s v="GLOBE ELECTRIC"/>
    <n v="4"/>
    <s v="CFL"/>
    <x v="7"/>
    <s v="13"/>
  </r>
  <r>
    <s v="5268701"/>
    <s v=""/>
    <s v="GLOBE ELECTRIC"/>
    <n v="6"/>
    <s v="CFL"/>
    <x v="7"/>
    <s v="13"/>
  </r>
  <r>
    <s v="5268801"/>
    <s v=""/>
    <s v="GLOBE ELECTRIC"/>
    <n v="6"/>
    <s v="CFL"/>
    <x v="7"/>
    <s v="13"/>
  </r>
  <r>
    <s v="5269101"/>
    <s v=""/>
    <s v="GLOBE ELECTRIC"/>
    <n v="4"/>
    <s v="CFL"/>
    <x v="7"/>
    <s v="13"/>
  </r>
  <r>
    <s v="5269201"/>
    <s v=""/>
    <s v="GLOBE ELECTRIC"/>
    <n v="6"/>
    <s v="CFL"/>
    <x v="7"/>
    <s v="13"/>
  </r>
  <r>
    <s v="5269401"/>
    <s v=""/>
    <s v="GLOBE ELECTRIC"/>
    <n v="5"/>
    <s v="CFL"/>
    <x v="7"/>
    <s v="13"/>
  </r>
  <r>
    <s v="534875"/>
    <s v=""/>
    <s v="PHILIPS"/>
    <n v="912"/>
    <s v="LED"/>
    <x v="0"/>
    <s v="13"/>
  </r>
  <r>
    <s v="537414"/>
    <s v=""/>
    <s v="PHILIPS"/>
    <n v="25"/>
    <s v="LED"/>
    <x v="0"/>
    <s v="5.5"/>
  </r>
  <r>
    <s v="5470"/>
    <s v=""/>
    <s v="ENERGY MAD"/>
    <n v="413"/>
    <s v="CFL"/>
    <x v="3"/>
    <s v="15"/>
  </r>
  <r>
    <s v="5472"/>
    <s v=""/>
    <s v="ENERGY MAD"/>
    <n v="162"/>
    <s v="CFL"/>
    <x v="3"/>
    <s v="23"/>
  </r>
  <r>
    <s v="550320146"/>
    <s v=""/>
    <s v="TCP"/>
    <n v="6"/>
    <s v="CFL"/>
    <x v="4"/>
    <s v="14"/>
  </r>
  <r>
    <s v="550320147"/>
    <s v=""/>
    <s v="TCP"/>
    <n v="1"/>
    <s v="CFL"/>
    <x v="4"/>
    <s v="14"/>
  </r>
  <r>
    <s v="565-172"/>
    <s v=""/>
    <s v="TCP"/>
    <n v="642"/>
    <s v="CFL"/>
    <x v="4"/>
    <s v="14"/>
  </r>
  <r>
    <s v="565-180"/>
    <s v=""/>
    <s v="TCP"/>
    <n v="998"/>
    <s v="CFL"/>
    <x v="4"/>
    <s v="16"/>
  </r>
  <r>
    <s v="567-365"/>
    <s v=""/>
    <s v="TCP"/>
    <n v="3660"/>
    <s v="CFL"/>
    <x v="3"/>
    <s v="23"/>
  </r>
  <r>
    <s v="598-833"/>
    <s v=""/>
    <s v="TCP"/>
    <n v="958"/>
    <s v="CFL"/>
    <x v="4"/>
    <s v="14"/>
  </r>
  <r>
    <s v="599-031"/>
    <s v=""/>
    <s v="TCP"/>
    <n v="778"/>
    <s v="CFL"/>
    <x v="4"/>
    <s v="68"/>
  </r>
  <r>
    <s v="599-163"/>
    <s v=""/>
    <s v="TCP"/>
    <n v="778"/>
    <s v="CFL"/>
    <x v="4"/>
    <s v="14"/>
  </r>
  <r>
    <s v="60297"/>
    <s v=""/>
    <s v="GE"/>
    <n v="105"/>
    <s v="CFL"/>
    <x v="4"/>
    <s v="9"/>
  </r>
  <r>
    <s v="60299"/>
    <s v=""/>
    <s v="GE"/>
    <n v="246"/>
    <s v="CFL"/>
    <x v="4"/>
    <s v="9"/>
  </r>
  <r>
    <s v="604969"/>
    <s v=""/>
    <s v="PHILIPS"/>
    <n v="203"/>
    <s v="LED"/>
    <x v="0"/>
    <s v="19.5"/>
  </r>
  <r>
    <s v="62905"/>
    <s v=""/>
    <s v="GE"/>
    <n v="675"/>
    <s v="LED"/>
    <x v="0"/>
    <s v="5"/>
  </r>
  <r>
    <s v="62909"/>
    <s v=""/>
    <s v="GE"/>
    <n v="494"/>
    <s v="LED"/>
    <x v="0"/>
    <s v="5"/>
  </r>
  <r>
    <s v="63023"/>
    <s v=""/>
    <s v="GE"/>
    <n v="1074"/>
    <s v="LED"/>
    <x v="0"/>
    <s v="7"/>
  </r>
  <r>
    <s v="63503"/>
    <s v=""/>
    <s v="GE"/>
    <n v="3311"/>
    <s v="CFL"/>
    <x v="4"/>
    <s v="15"/>
  </r>
  <r>
    <s v="63504"/>
    <s v=""/>
    <s v="GE"/>
    <n v="537"/>
    <s v="CFL"/>
    <x v="3"/>
    <s v="20"/>
  </r>
  <r>
    <s v="63505"/>
    <s v=""/>
    <s v="GE"/>
    <n v="544"/>
    <s v="CFL"/>
    <x v="4"/>
    <s v="15"/>
  </r>
  <r>
    <s v="636219"/>
    <s v=""/>
    <s v="PHILIPS"/>
    <n v="340"/>
    <s v="CFL"/>
    <x v="3"/>
    <s v="13"/>
  </r>
  <r>
    <s v="640674"/>
    <s v=""/>
    <s v="PHILIPS"/>
    <n v="228"/>
    <s v="CFL"/>
    <x v="3"/>
    <s v="18"/>
  </r>
  <r>
    <s v="641169"/>
    <s v=""/>
    <s v="PHILIPS"/>
    <n v="184"/>
    <s v="CFL"/>
    <x v="3"/>
    <s v="23"/>
  </r>
  <r>
    <s v="64128"/>
    <s v=""/>
    <s v="GE"/>
    <n v="315"/>
    <s v="LED"/>
    <x v="1"/>
    <s v="9"/>
  </r>
  <r>
    <s v="64158"/>
    <s v=""/>
    <s v="GE"/>
    <n v="356"/>
    <s v="CFL"/>
    <x v="4"/>
    <s v="15"/>
  </r>
  <r>
    <s v="65133"/>
    <s v=""/>
    <s v="GE"/>
    <n v="606"/>
    <s v="LED"/>
    <x v="0"/>
    <s v="12"/>
  </r>
  <r>
    <s v="65134"/>
    <s v=""/>
    <s v="GE"/>
    <n v="1341"/>
    <s v="LED"/>
    <x v="0"/>
    <s v="12"/>
  </r>
  <r>
    <s v="65536"/>
    <s v=""/>
    <s v="GE"/>
    <n v="10"/>
    <s v="LED"/>
    <x v="2"/>
    <s v="3"/>
  </r>
  <r>
    <s v="66126"/>
    <s v=""/>
    <s v="GE"/>
    <n v="131"/>
    <s v="LED"/>
    <x v="2"/>
    <s v="7"/>
  </r>
  <r>
    <s v="664946"/>
    <s v=""/>
    <s v="PHILIPS"/>
    <n v="5996"/>
    <s v="LED"/>
    <x v="1"/>
    <s v="11"/>
  </r>
  <r>
    <s v="66529"/>
    <s v=""/>
    <s v="GE"/>
    <n v="309"/>
    <s v="LED"/>
    <x v="0"/>
    <s v="12"/>
  </r>
  <r>
    <s v="665965"/>
    <s v=""/>
    <s v="PHILIPS"/>
    <n v="702"/>
    <s v="LED"/>
    <x v="1"/>
    <s v="8"/>
  </r>
  <r>
    <s v="66662"/>
    <s v=""/>
    <s v="GE"/>
    <n v="4104"/>
    <s v="CFL"/>
    <x v="4"/>
    <s v="14"/>
  </r>
  <r>
    <s v="66663"/>
    <s v=""/>
    <s v="GE"/>
    <n v="3348"/>
    <s v="CFL"/>
    <x v="4"/>
    <s v="26"/>
  </r>
  <r>
    <s v="66665"/>
    <s v=""/>
    <s v="GE"/>
    <n v="3069"/>
    <s v="CFL"/>
    <x v="4"/>
    <s v="15"/>
  </r>
  <r>
    <s v="66666"/>
    <s v=""/>
    <s v="GE"/>
    <n v="1965"/>
    <s v="CFL"/>
    <x v="4"/>
    <s v="26"/>
  </r>
  <r>
    <s v="67456"/>
    <s v=""/>
    <s v="GE"/>
    <n v="340"/>
    <s v="CFL"/>
    <x v="4"/>
    <s v="15"/>
  </r>
  <r>
    <s v="67457"/>
    <s v=""/>
    <s v="GE"/>
    <n v="422"/>
    <s v="CFL"/>
    <x v="4"/>
    <s v="20"/>
  </r>
  <r>
    <s v="68165"/>
    <s v=""/>
    <s v="GE"/>
    <n v="209"/>
    <s v="LED"/>
    <x v="2"/>
    <s v="3"/>
  </r>
  <r>
    <s v="68166"/>
    <s v=""/>
    <s v="GE"/>
    <n v="292"/>
    <s v="LED"/>
    <x v="2"/>
    <s v="3"/>
  </r>
  <r>
    <s v="68167"/>
    <s v=""/>
    <s v="GE"/>
    <n v="185"/>
    <s v="LED"/>
    <x v="2"/>
    <s v="3"/>
  </r>
  <r>
    <s v="68168"/>
    <s v=""/>
    <s v="GE"/>
    <n v="138"/>
    <s v="LED"/>
    <x v="2"/>
    <s v="3"/>
  </r>
  <r>
    <s v="68169"/>
    <s v=""/>
    <s v="GE"/>
    <n v="99"/>
    <s v="LED"/>
    <x v="2"/>
    <s v="5"/>
  </r>
  <r>
    <s v="68170"/>
    <s v=""/>
    <s v="GE"/>
    <n v="50"/>
    <s v="LED"/>
    <x v="2"/>
    <s v="5"/>
  </r>
  <r>
    <s v="68171"/>
    <s v=""/>
    <s v="GE"/>
    <n v="232"/>
    <s v="LED"/>
    <x v="2"/>
    <s v="5"/>
  </r>
  <r>
    <s v="68172"/>
    <s v=""/>
    <s v="GE"/>
    <n v="139"/>
    <s v="LED"/>
    <x v="2"/>
    <s v="5"/>
  </r>
  <r>
    <s v="68204"/>
    <s v=""/>
    <s v="GE"/>
    <n v="2021"/>
    <s v="LED"/>
    <x v="0"/>
    <s v="20"/>
  </r>
  <r>
    <s v="68504"/>
    <s v=""/>
    <s v="GE"/>
    <n v="1170"/>
    <s v="CFL"/>
    <x v="3"/>
    <s v="10"/>
  </r>
  <r>
    <s v="68505"/>
    <s v=""/>
    <s v="GE"/>
    <n v="3240"/>
    <s v="CFL"/>
    <x v="3"/>
    <s v="13"/>
  </r>
  <r>
    <s v="68506"/>
    <s v=""/>
    <s v="GE"/>
    <n v="1452"/>
    <s v="CFL"/>
    <x v="3"/>
    <s v="20"/>
  </r>
  <r>
    <s v="68507"/>
    <s v=""/>
    <s v="GE"/>
    <n v="1233"/>
    <s v="CFL"/>
    <x v="3"/>
    <s v="26"/>
  </r>
  <r>
    <s v="68510"/>
    <s v=""/>
    <s v="GE"/>
    <n v="912"/>
    <s v="CFL"/>
    <x v="3"/>
    <s v="10"/>
  </r>
  <r>
    <s v="68511"/>
    <s v=""/>
    <s v="GE"/>
    <n v="1752"/>
    <s v="CFL"/>
    <x v="3"/>
    <s v="13"/>
  </r>
  <r>
    <s v="68512"/>
    <s v=""/>
    <s v="GE"/>
    <n v="1392"/>
    <s v="CFL"/>
    <x v="3"/>
    <s v="20"/>
  </r>
  <r>
    <s v="68513"/>
    <s v=""/>
    <s v="GE"/>
    <n v="1224"/>
    <s v="CFL"/>
    <x v="3"/>
    <s v="26"/>
  </r>
  <r>
    <s v="68518"/>
    <s v=""/>
    <s v="GE"/>
    <n v="495"/>
    <s v="CFL"/>
    <x v="4"/>
    <s v="10"/>
  </r>
  <r>
    <s v="68519"/>
    <s v=""/>
    <s v="GE"/>
    <n v="1113"/>
    <s v="CFL"/>
    <x v="4"/>
    <s v="13"/>
  </r>
  <r>
    <s v="68520"/>
    <s v=""/>
    <s v="GE"/>
    <n v="1101"/>
    <s v="CFL"/>
    <x v="4"/>
    <s v="20"/>
  </r>
  <r>
    <s v="68521"/>
    <s v=""/>
    <s v="GE"/>
    <n v="1365"/>
    <s v="CFL"/>
    <x v="4"/>
    <s v="26"/>
  </r>
  <r>
    <s v="69060"/>
    <s v=""/>
    <s v="GE"/>
    <n v="61"/>
    <s v="LED"/>
    <x v="0"/>
    <s v="12"/>
  </r>
  <r>
    <s v="6BPMWHLLED"/>
    <s v=""/>
    <s v="LITHONIA"/>
    <n v="3"/>
    <s v="LED"/>
    <x v="5"/>
    <s v="15"/>
  </r>
  <r>
    <s v="70909"/>
    <s v=""/>
    <s v="GE"/>
    <n v="30140"/>
    <s v="CFL"/>
    <x v="3"/>
    <s v="13"/>
  </r>
  <r>
    <s v="71240"/>
    <s v=""/>
    <s v="GE"/>
    <n v="281"/>
    <s v="LED"/>
    <x v="2"/>
    <s v="6"/>
  </r>
  <r>
    <s v="71763"/>
    <s v=""/>
    <s v="GE"/>
    <n v="330"/>
    <s v="CFL"/>
    <x v="3"/>
    <s v="13"/>
  </r>
  <r>
    <s v="71764"/>
    <s v=""/>
    <s v="GE"/>
    <n v="312"/>
    <s v="CFL"/>
    <x v="3"/>
    <s v="20"/>
  </r>
  <r>
    <s v="7200.963"/>
    <s v="Ant.Brass Table ML5G261CS"/>
    <s v="MaxLite"/>
    <n v="2"/>
    <s v="CFL"/>
    <x v="9"/>
    <s v="26"/>
  </r>
  <r>
    <s v="720481 - 425256"/>
    <s v=""/>
    <s v="PHILIPS"/>
    <n v="84"/>
    <s v="LED"/>
    <x v="1"/>
    <s v="8"/>
  </r>
  <r>
    <s v="720815 - 425264"/>
    <s v=""/>
    <s v="PHILIPS"/>
    <n v="213"/>
    <s v="LED"/>
    <x v="1"/>
    <s v="12"/>
  </r>
  <r>
    <s v="72465"/>
    <s v=""/>
    <s v="GE"/>
    <n v="5"/>
    <s v="CFL"/>
    <x v="3"/>
    <s v="10"/>
  </r>
  <r>
    <s v="72466"/>
    <s v=""/>
    <s v="GE"/>
    <n v="1115"/>
    <s v="CFL"/>
    <x v="3"/>
    <s v="13"/>
  </r>
  <r>
    <s v="72880"/>
    <s v=""/>
    <s v="GE"/>
    <n v="444"/>
    <s v="CFL"/>
    <x v="3"/>
    <s v="20"/>
  </r>
  <r>
    <s v="72881"/>
    <s v=""/>
    <s v="GE"/>
    <n v="236"/>
    <s v="CFL"/>
    <x v="3"/>
    <s v="26"/>
  </r>
  <r>
    <s v="72984"/>
    <s v=""/>
    <s v="GE"/>
    <n v="524"/>
    <s v="CFL"/>
    <x v="4"/>
    <s v="15"/>
  </r>
  <r>
    <s v="73038"/>
    <s v=""/>
    <s v="GE"/>
    <n v="1352"/>
    <s v="CFL"/>
    <x v="4"/>
    <s v="9"/>
  </r>
  <r>
    <s v="73156"/>
    <s v=""/>
    <s v="GE"/>
    <n v="2335"/>
    <s v="CFL"/>
    <x v="3"/>
    <s v="10"/>
  </r>
  <r>
    <s v="74196"/>
    <s v=""/>
    <s v="GE"/>
    <n v="3610"/>
    <s v="CFL"/>
    <x v="3"/>
    <s v="10"/>
  </r>
  <r>
    <s v="74197"/>
    <s v=""/>
    <s v="GE"/>
    <n v="686"/>
    <s v="CFL"/>
    <x v="3"/>
    <s v="10"/>
  </r>
  <r>
    <s v="74198"/>
    <s v=""/>
    <s v="GE"/>
    <n v="10055"/>
    <s v="CFL"/>
    <x v="3"/>
    <s v="13"/>
  </r>
  <r>
    <s v="74199"/>
    <s v=""/>
    <s v="GE"/>
    <n v="6680"/>
    <s v="CFL"/>
    <x v="3"/>
    <s v="13"/>
  </r>
  <r>
    <s v="74200"/>
    <s v=""/>
    <s v="GE"/>
    <n v="8485"/>
    <s v="CFL"/>
    <x v="3"/>
    <s v="20"/>
  </r>
  <r>
    <s v="74201"/>
    <s v=""/>
    <s v="GE"/>
    <n v="5278"/>
    <s v="CFL"/>
    <x v="3"/>
    <s v="20"/>
  </r>
  <r>
    <s v="74202"/>
    <s v=""/>
    <s v="GE"/>
    <n v="9359"/>
    <s v="CFL"/>
    <x v="3"/>
    <s v="26"/>
  </r>
  <r>
    <s v="74203"/>
    <s v=""/>
    <s v="GE"/>
    <n v="3976"/>
    <s v="CFL"/>
    <x v="3"/>
    <s v="26"/>
  </r>
  <r>
    <s v="74586"/>
    <s v=""/>
    <s v="GE"/>
    <n v="6"/>
    <s v="CFL"/>
    <x v="4"/>
    <s v="9"/>
  </r>
  <r>
    <s v="75367"/>
    <s v=""/>
    <s v="GE"/>
    <n v="430"/>
    <s v="CFL"/>
    <x v="4"/>
    <s v="13"/>
  </r>
  <r>
    <s v="75368"/>
    <s v=""/>
    <s v="GE"/>
    <n v="1276"/>
    <s v="CFL"/>
    <x v="4"/>
    <s v="13"/>
  </r>
  <r>
    <s v="76131"/>
    <s v=""/>
    <s v="GE"/>
    <n v="204"/>
    <s v="CFL"/>
    <x v="4"/>
    <s v="11"/>
  </r>
  <r>
    <s v="76132"/>
    <s v=""/>
    <s v="GE"/>
    <n v="525"/>
    <s v="CFL"/>
    <x v="4"/>
    <s v="15"/>
  </r>
  <r>
    <s v="76137"/>
    <s v=""/>
    <s v="GE"/>
    <n v="289"/>
    <s v="CFL"/>
    <x v="4"/>
    <s v="26"/>
  </r>
  <r>
    <s v="76429"/>
    <s v=""/>
    <s v="GE"/>
    <n v="445"/>
    <s v="CFL"/>
    <x v="3"/>
    <s v="10"/>
  </r>
  <r>
    <s v="76430"/>
    <s v=""/>
    <s v="GE"/>
    <n v="1425"/>
    <s v="CFL"/>
    <x v="3"/>
    <s v="13"/>
  </r>
  <r>
    <s v="76431"/>
    <s v=""/>
    <s v="GE"/>
    <n v="950"/>
    <s v="CFL"/>
    <x v="3"/>
    <s v="20"/>
  </r>
  <r>
    <s v="76435"/>
    <s v=""/>
    <s v="GE"/>
    <n v="1125"/>
    <s v="CFL"/>
    <x v="3"/>
    <s v="26"/>
  </r>
  <r>
    <s v="76991"/>
    <s v=""/>
    <s v="GE"/>
    <n v="1623"/>
    <s v="CFL"/>
    <x v="3"/>
    <s v="10"/>
  </r>
  <r>
    <s v="76992"/>
    <s v=""/>
    <s v="GE"/>
    <n v="2764"/>
    <s v="CFL"/>
    <x v="3"/>
    <s v="13"/>
  </r>
  <r>
    <s v="76993"/>
    <s v=""/>
    <s v="GE"/>
    <n v="2535"/>
    <s v="CFL"/>
    <x v="3"/>
    <s v="20"/>
  </r>
  <r>
    <s v="76994"/>
    <s v=""/>
    <s v="GE"/>
    <n v="2811"/>
    <s v="CFL"/>
    <x v="3"/>
    <s v="26"/>
  </r>
  <r>
    <s v="772-720"/>
    <s v=""/>
    <s v="TCP"/>
    <n v="1165"/>
    <s v="CFL"/>
    <x v="4"/>
    <s v="42"/>
  </r>
  <r>
    <s v="780-758"/>
    <s v=""/>
    <s v="TCP"/>
    <n v="786"/>
    <s v="CFL"/>
    <x v="4"/>
    <s v="23"/>
  </r>
  <r>
    <s v="784296"/>
    <s v=""/>
    <s v="EARTHTRONICS"/>
    <n v="597"/>
    <s v="CFL"/>
    <x v="3"/>
    <s v="13"/>
  </r>
  <r>
    <s v="784304"/>
    <s v=""/>
    <s v="EARTHTRONICS"/>
    <n v="668"/>
    <s v="CFL"/>
    <x v="3"/>
    <s v="23"/>
  </r>
  <r>
    <s v="784316"/>
    <s v=""/>
    <s v="EARTHTRONICS"/>
    <n v="508"/>
    <s v="CFL"/>
    <x v="3"/>
    <s v="18"/>
  </r>
  <r>
    <s v="784353"/>
    <s v=""/>
    <s v="EARTHTRONICS"/>
    <n v="164"/>
    <s v="CFL"/>
    <x v="4"/>
    <s v="14"/>
  </r>
  <r>
    <s v="784365"/>
    <s v=""/>
    <s v="EARTHTRONICS"/>
    <n v="28"/>
    <s v="CFL"/>
    <x v="3"/>
    <s v="42"/>
  </r>
  <r>
    <s v="784373"/>
    <s v=""/>
    <s v="EARTHTRONICS"/>
    <n v="27"/>
    <s v="CFL"/>
    <x v="4"/>
    <s v="25"/>
  </r>
  <r>
    <s v="784387"/>
    <s v=""/>
    <s v="EARTHTRONICS"/>
    <n v="17"/>
    <s v="CFL"/>
    <x v="4"/>
    <s v="40"/>
  </r>
  <r>
    <s v="784415"/>
    <s v=""/>
    <s v="EARTHTRONICS"/>
    <n v="550"/>
    <s v="CFL"/>
    <x v="3"/>
    <s v="13"/>
  </r>
  <r>
    <s v="784456"/>
    <s v=""/>
    <s v="EARTHTRONICS"/>
    <n v="2"/>
    <s v="CFL"/>
    <x v="3"/>
    <s v="9"/>
  </r>
  <r>
    <s v="784464"/>
    <s v=""/>
    <s v="EARTHTRONICS"/>
    <n v="833"/>
    <s v="CFL"/>
    <x v="3"/>
    <s v="23"/>
  </r>
  <r>
    <s v="784605"/>
    <s v=""/>
    <s v="EARTHTRONICS"/>
    <n v="1604"/>
    <s v="CFL"/>
    <x v="3"/>
    <s v="23"/>
  </r>
  <r>
    <s v="784613"/>
    <s v=""/>
    <s v="EARTHTRONICS"/>
    <n v="1128"/>
    <s v="CFL"/>
    <x v="3"/>
    <s v="18"/>
  </r>
  <r>
    <s v="784627"/>
    <s v=""/>
    <s v="EARTHTRONICS"/>
    <n v="704"/>
    <s v="CFL"/>
    <x v="3"/>
    <s v="13"/>
  </r>
  <r>
    <s v="784635"/>
    <s v=""/>
    <s v="EARTHTRONICS"/>
    <n v="704"/>
    <s v="CFL"/>
    <x v="3"/>
    <s v="23"/>
  </r>
  <r>
    <s v="784643"/>
    <s v=""/>
    <s v="EARTHTRONICS"/>
    <n v="1200"/>
    <s v="CFL"/>
    <x v="3"/>
    <s v="13"/>
  </r>
  <r>
    <s v="785-800"/>
    <s v=""/>
    <s v="TCP"/>
    <n v="4248"/>
    <s v="CFL"/>
    <x v="3"/>
    <s v="14"/>
  </r>
  <r>
    <s v="78908"/>
    <s v=""/>
    <s v="SYLVANIA"/>
    <n v="43"/>
    <s v="LED"/>
    <x v="1"/>
    <s v="12"/>
  </r>
  <r>
    <s v="78936"/>
    <s v=""/>
    <s v="SYLVANIA"/>
    <n v="50"/>
    <s v="LED"/>
    <x v="1"/>
    <s v="8"/>
  </r>
  <r>
    <s v="78937"/>
    <s v=""/>
    <s v="GE"/>
    <n v="1050"/>
    <s v="CFL"/>
    <x v="4"/>
    <s v="11"/>
  </r>
  <r>
    <s v="78938"/>
    <s v=""/>
    <s v="GE"/>
    <n v="117"/>
    <s v="CFL"/>
    <x v="4"/>
    <s v="11"/>
  </r>
  <r>
    <s v="78939"/>
    <s v=""/>
    <s v="GE"/>
    <n v="84"/>
    <s v="CFL"/>
    <x v="4"/>
    <s v="11"/>
  </r>
  <r>
    <s v="78940"/>
    <s v=""/>
    <s v="GE"/>
    <n v="147"/>
    <s v="CFL"/>
    <x v="4"/>
    <s v="11"/>
  </r>
  <r>
    <s v="78947"/>
    <s v=""/>
    <s v="GE"/>
    <n v="171"/>
    <s v="CFL"/>
    <x v="4"/>
    <s v="11"/>
  </r>
  <r>
    <s v="78952"/>
    <s v=""/>
    <s v="GE"/>
    <n v="5097"/>
    <s v="CFL"/>
    <x v="4"/>
    <s v="32"/>
  </r>
  <r>
    <s v="78965"/>
    <s v=""/>
    <s v="GE"/>
    <n v="661"/>
    <s v="CFL"/>
    <x v="4"/>
    <s v="55"/>
  </r>
  <r>
    <s v="78965"/>
    <s v=""/>
    <s v="GE"/>
    <n v="182"/>
    <s v="CFL"/>
    <x v="3"/>
    <s v="55"/>
  </r>
  <r>
    <s v="790398 - 426114"/>
    <s v=""/>
    <s v="PHILIPS"/>
    <n v="1213"/>
    <s v="LED"/>
    <x v="0"/>
    <s v="8"/>
  </r>
  <r>
    <s v="791-552"/>
    <s v=""/>
    <s v="TCP"/>
    <n v="2142"/>
    <s v="CFL"/>
    <x v="4"/>
    <s v="14"/>
  </r>
  <r>
    <s v="7W/LED/BR20D"/>
    <s v=""/>
    <s v="GREENLITE"/>
    <n v="120"/>
    <s v="LED"/>
    <x v="0"/>
    <s v="7"/>
  </r>
  <r>
    <s v="80892"/>
    <s v=""/>
    <s v="GE"/>
    <n v="176"/>
    <s v="CFL"/>
    <x v="4"/>
    <s v="11"/>
  </r>
  <r>
    <s v="80892"/>
    <s v=""/>
    <s v="GE"/>
    <n v="168"/>
    <s v="CFL"/>
    <x v="3"/>
    <s v="11"/>
  </r>
  <r>
    <s v="826770"/>
    <s v=""/>
    <s v="PHILIPS"/>
    <n v="436"/>
    <s v="LED"/>
    <x v="0"/>
    <s v="14"/>
  </r>
  <r>
    <s v="84387211"/>
    <s v=""/>
    <s v="SYLVANIA"/>
    <n v="14"/>
    <s v="CFL"/>
    <x v="3"/>
    <s v="13"/>
  </r>
  <r>
    <s v="85382"/>
    <s v=""/>
    <s v="GE"/>
    <n v="346"/>
    <s v="CFL"/>
    <x v="3"/>
    <s v="10"/>
  </r>
  <r>
    <s v="85384"/>
    <s v=""/>
    <s v="GE"/>
    <n v="1226"/>
    <s v="CFL"/>
    <x v="4"/>
    <s v="14"/>
  </r>
  <r>
    <s v="85388"/>
    <s v=""/>
    <s v="GE"/>
    <n v="1059"/>
    <s v="CFL"/>
    <x v="4"/>
    <s v="9"/>
  </r>
  <r>
    <s v="85392"/>
    <s v=""/>
    <s v="GE"/>
    <n v="405"/>
    <s v="CFL"/>
    <x v="4"/>
    <s v="11"/>
  </r>
  <r>
    <s v="85939"/>
    <s v=""/>
    <s v="GE"/>
    <n v="9995"/>
    <s v="CFL"/>
    <x v="3"/>
    <s v="13"/>
  </r>
  <r>
    <s v="866920"/>
    <s v=""/>
    <s v="LIGHTING SCIENC"/>
    <n v="2"/>
    <s v="LED"/>
    <x v="2"/>
    <s v="6"/>
  </r>
  <r>
    <s v="866-920"/>
    <s v=""/>
    <s v="LIGHTING SCIENC"/>
    <n v="8"/>
    <s v="LED"/>
    <x v="2"/>
    <s v="6"/>
  </r>
  <r>
    <s v="87781211"/>
    <s v=""/>
    <s v="SYLVANIA"/>
    <n v="18"/>
    <s v="CFL"/>
    <x v="3"/>
    <s v="13"/>
  </r>
  <r>
    <s v="87782211"/>
    <s v=""/>
    <s v="SYLVANIA"/>
    <n v="6"/>
    <s v="CFL"/>
    <x v="3"/>
    <s v="13"/>
  </r>
  <r>
    <s v="89623"/>
    <s v=""/>
    <s v="GE"/>
    <n v="142"/>
    <s v="CFL"/>
    <x v="4"/>
    <s v="15"/>
  </r>
  <r>
    <s v="89624"/>
    <s v=""/>
    <s v="GE"/>
    <n v="134"/>
    <s v="CFL"/>
    <x v="4"/>
    <s v="26"/>
  </r>
  <r>
    <s v="89899"/>
    <s v=""/>
    <s v="GE"/>
    <n v="880"/>
    <s v="LED"/>
    <x v="1"/>
    <s v="13"/>
  </r>
  <r>
    <s v="89900"/>
    <s v=""/>
    <s v="GE"/>
    <n v="452"/>
    <s v="LED"/>
    <x v="1"/>
    <s v="9"/>
  </r>
  <r>
    <s v="89936"/>
    <s v=""/>
    <s v="GE"/>
    <n v="639"/>
    <s v="LED"/>
    <x v="0"/>
    <s v="10"/>
  </r>
  <r>
    <s v="89941"/>
    <s v=""/>
    <s v="GE"/>
    <n v="78"/>
    <s v="LED"/>
    <x v="0"/>
    <s v="13"/>
  </r>
  <r>
    <s v="89942"/>
    <s v=""/>
    <s v="GE"/>
    <n v="177"/>
    <s v="LED"/>
    <x v="0"/>
    <s v="10"/>
  </r>
  <r>
    <s v="89948"/>
    <s v=""/>
    <s v="GE"/>
    <n v="11"/>
    <s v="LED"/>
    <x v="2"/>
    <s v="5"/>
  </r>
  <r>
    <s v="89949"/>
    <s v=""/>
    <s v="GE"/>
    <n v="17"/>
    <s v="LED"/>
    <x v="2"/>
    <s v="4"/>
  </r>
  <r>
    <s v="89950"/>
    <s v=""/>
    <s v="GE"/>
    <n v="14"/>
    <s v="LED"/>
    <x v="2"/>
    <s v="5"/>
  </r>
  <r>
    <s v="89951"/>
    <s v=""/>
    <s v="GE"/>
    <n v="13"/>
    <s v="LED"/>
    <x v="2"/>
    <s v="4"/>
  </r>
  <r>
    <s v="89952"/>
    <s v=""/>
    <s v="GE"/>
    <n v="7"/>
    <s v="LED"/>
    <x v="2"/>
    <s v="5"/>
  </r>
  <r>
    <s v="89954"/>
    <s v=""/>
    <s v="GE"/>
    <n v="13"/>
    <s v="LED"/>
    <x v="2"/>
    <s v="5"/>
  </r>
  <r>
    <s v="89985"/>
    <s v=""/>
    <s v="GE"/>
    <n v="18"/>
    <s v="LED"/>
    <x v="0"/>
    <s v="15"/>
  </r>
  <r>
    <s v="89988"/>
    <s v=""/>
    <s v="GE"/>
    <n v="12"/>
    <s v="LED"/>
    <x v="0"/>
    <s v="10"/>
  </r>
  <r>
    <s v="89990"/>
    <s v=""/>
    <s v="GE"/>
    <n v="336"/>
    <s v="LED"/>
    <x v="0"/>
    <s v="12"/>
  </r>
  <r>
    <s v="89992"/>
    <s v=""/>
    <s v="GE"/>
    <n v="33"/>
    <s v="LED"/>
    <x v="0"/>
    <s v="18"/>
  </r>
  <r>
    <s v="8W/LED/BR20/D"/>
    <s v=""/>
    <s v="GREENLITE"/>
    <n v="227"/>
    <s v="LED"/>
    <x v="0"/>
    <s v="8"/>
  </r>
  <r>
    <s v="8W/LED/GLOBE/D"/>
    <s v=""/>
    <s v="GREENLITE"/>
    <n v="72"/>
    <s v="LED"/>
    <x v="2"/>
    <s v="8"/>
  </r>
  <r>
    <s v="8W/LED/PAR20/NFL/D"/>
    <s v=""/>
    <s v="GREENLITE"/>
    <n v="36"/>
    <s v="LED"/>
    <x v="0"/>
    <s v="8"/>
  </r>
  <r>
    <s v="93716911"/>
    <s v=""/>
    <s v="SYLVANIA"/>
    <n v="4"/>
    <s v="CFL"/>
    <x v="3"/>
    <s v="13"/>
  </r>
  <r>
    <s v="93719711"/>
    <s v=""/>
    <s v="SYLVANIA"/>
    <n v="4"/>
    <s v="CFL"/>
    <x v="3"/>
    <s v="20"/>
  </r>
  <r>
    <s v="93719911"/>
    <s v=""/>
    <s v="SYLVANIA"/>
    <n v="2"/>
    <s v="CFL"/>
    <x v="3"/>
    <s v="23"/>
  </r>
  <r>
    <s v="963-699"/>
    <s v=""/>
    <s v="TCP"/>
    <n v="856"/>
    <s v="CFL"/>
    <x v="4"/>
    <s v="9"/>
  </r>
  <r>
    <s v="964-196"/>
    <s v=""/>
    <s v="TCP"/>
    <n v="1466"/>
    <s v="CFL"/>
    <x v="4"/>
    <s v="14"/>
  </r>
  <r>
    <s v="964-790"/>
    <s v=""/>
    <s v="TCP"/>
    <n v="1034"/>
    <s v="CFL"/>
    <x v="4"/>
    <s v="9"/>
  </r>
  <r>
    <s v="967-034"/>
    <s v=""/>
    <s v="TCP"/>
    <n v="1504"/>
    <s v="CFL"/>
    <x v="4"/>
    <s v="14"/>
  </r>
  <r>
    <s v="97249"/>
    <s v=""/>
    <s v="GE"/>
    <n v="5270"/>
    <s v="CFL"/>
    <x v="3"/>
    <s v="20"/>
  </r>
  <r>
    <s v="97250"/>
    <s v=""/>
    <s v="GE"/>
    <n v="6465"/>
    <s v="CFL"/>
    <x v="3"/>
    <s v="26"/>
  </r>
  <r>
    <s v="974449"/>
    <s v=""/>
    <s v="PHILIPS"/>
    <n v="26"/>
    <s v="LED"/>
    <x v="1"/>
    <s v="18"/>
  </r>
  <r>
    <s v="97728"/>
    <s v=""/>
    <s v="GE"/>
    <n v="305"/>
    <s v="CFL"/>
    <x v="4"/>
    <s v="42"/>
  </r>
  <r>
    <s v="9W/ELC"/>
    <s v=""/>
    <s v="GREENLITE"/>
    <n v="400"/>
    <s v="CFL"/>
    <x v="3"/>
    <s v="9"/>
  </r>
  <r>
    <s v="9W/ELG1"/>
    <s v=""/>
    <s v="GREENLITE"/>
    <n v="943"/>
    <s v="CFL"/>
    <x v="4"/>
    <s v="9"/>
  </r>
  <r>
    <s v="9W/LED/BR30/D"/>
    <s v=""/>
    <s v="GREENLITE"/>
    <n v="24"/>
    <s v="LED"/>
    <x v="0"/>
    <s v="9"/>
  </r>
  <r>
    <s v="9W/LED/OMNI-D"/>
    <s v=""/>
    <s v="GREENLITE"/>
    <n v="456"/>
    <s v="LED"/>
    <x v="1"/>
    <s v="9"/>
  </r>
  <r>
    <s v="A19/OM450/LED"/>
    <s v=""/>
    <s v="FEIT"/>
    <n v="6982"/>
    <s v="LED"/>
    <x v="1"/>
    <s v="8"/>
  </r>
  <r>
    <s v="A19/OM800/LED"/>
    <s v=""/>
    <s v="FEIT"/>
    <n v="11650"/>
    <s v="LED"/>
    <x v="1"/>
    <s v="14"/>
  </r>
  <r>
    <s v="A19/OM800/LED/2"/>
    <s v=""/>
    <s v="FEIT"/>
    <n v="206"/>
    <s v="LED"/>
    <x v="1"/>
    <s v="14"/>
  </r>
  <r>
    <s v="A19/OM800/LED/4"/>
    <s v=""/>
    <s v="FEIT"/>
    <n v="16"/>
    <s v="LED"/>
    <x v="1"/>
    <s v="14"/>
  </r>
  <r>
    <s v="A1901327"/>
    <s v=""/>
    <s v="MEGALITE"/>
    <n v="4922"/>
    <s v="CFL"/>
    <x v="4"/>
    <s v="14"/>
  </r>
  <r>
    <s v="A191327"/>
    <s v=""/>
    <s v="MEGALITE"/>
    <n v="655"/>
    <s v="CFL"/>
    <x v="4"/>
    <s v="14"/>
  </r>
  <r>
    <s v="AL2149"/>
    <s v=""/>
    <s v="ALTAIR LIGHTING"/>
    <n v="75"/>
    <s v="LED"/>
    <x v="10"/>
    <s v="13"/>
  </r>
  <r>
    <s v="AL-2150"/>
    <s v=""/>
    <s v="ALTAIR LIGHTING"/>
    <n v="56"/>
    <s v="LED"/>
    <x v="10"/>
    <s v="12"/>
  </r>
  <r>
    <s v="BA19-04527OMF"/>
    <s v=""/>
    <s v="CREE"/>
    <n v="5119"/>
    <s v="LED"/>
    <x v="1"/>
    <s v="6"/>
  </r>
  <r>
    <s v="BA19-04527OMF-2U500"/>
    <s v=""/>
    <s v="CREE"/>
    <n v="96"/>
    <s v="LED"/>
    <x v="1"/>
    <s v="6"/>
  </r>
  <r>
    <s v="BA19-04550OMF-2U500"/>
    <s v=""/>
    <s v="CREE"/>
    <n v="100"/>
    <s v="LED"/>
    <x v="1"/>
    <s v="6"/>
  </r>
  <r>
    <s v="BA19-08027OMF"/>
    <s v=""/>
    <s v="CREE"/>
    <n v="18585"/>
    <s v="LED"/>
    <x v="1"/>
    <s v="10"/>
  </r>
  <r>
    <s v="BBR30-06527FLF"/>
    <s v=""/>
    <s v="CREE"/>
    <n v="12319"/>
    <s v="LED"/>
    <x v="0"/>
    <s v="10"/>
  </r>
  <r>
    <s v="BBR30-06550FLF"/>
    <s v=""/>
    <s v="CREE"/>
    <n v="1117"/>
    <s v="LED"/>
    <x v="0"/>
    <s v="10"/>
  </r>
  <r>
    <s v="BPAG500DM/LED/4"/>
    <s v=""/>
    <s v="FEIT"/>
    <n v="20"/>
    <s v="LED"/>
    <x v="2"/>
    <s v="8"/>
  </r>
  <r>
    <s v="BPCEA19/OM800/LED"/>
    <s v=""/>
    <s v="FEIT"/>
    <n v="7940"/>
    <s v="LED"/>
    <x v="1"/>
    <s v="13"/>
  </r>
  <r>
    <s v="BPCEAG/500/3"/>
    <s v=""/>
    <s v="FEIT"/>
    <n v="9120"/>
    <s v="LED"/>
    <x v="2"/>
    <s v="8"/>
  </r>
  <r>
    <s v="BPCEAG800/927/LED/3"/>
    <s v=""/>
    <s v="FEIT"/>
    <n v="1881"/>
    <s v="LED"/>
    <x v="1"/>
    <s v="10"/>
  </r>
  <r>
    <s v="BPCEBR30/927/LED"/>
    <s v=""/>
    <s v="FEIT"/>
    <n v="2643"/>
    <s v="LED"/>
    <x v="0"/>
    <s v="13"/>
  </r>
  <r>
    <s v="BPCEBR30/927/LED/2"/>
    <s v=""/>
    <s v="FEIT"/>
    <n v="2644"/>
    <s v="LED"/>
    <x v="0"/>
    <s v="13"/>
  </r>
  <r>
    <s v="BPCEBR30/LED"/>
    <s v=""/>
    <s v="FEIT"/>
    <n v="875"/>
    <s v="LED"/>
    <x v="0"/>
    <s v="13"/>
  </r>
  <r>
    <s v="BPCEBR40/927/LED"/>
    <s v=""/>
    <s v="FEIT"/>
    <n v="2174"/>
    <s v="LED"/>
    <x v="0"/>
    <s v="19"/>
  </r>
  <r>
    <s v="BPCEBR40/LED"/>
    <s v=""/>
    <s v="FEIT"/>
    <n v="1536"/>
    <s v="LED"/>
    <x v="0"/>
    <s v="17"/>
  </r>
  <r>
    <s v="BPCECFC/DM/300/LED/3"/>
    <s v=""/>
    <s v="FEIT"/>
    <n v="6351"/>
    <s v="LED"/>
    <x v="2"/>
    <s v="5"/>
  </r>
  <r>
    <s v="BPCEG25/LED/3"/>
    <s v=""/>
    <s v="FEIT"/>
    <n v="3372"/>
    <s v="LED"/>
    <x v="2"/>
    <s v="8"/>
  </r>
  <r>
    <s v="BPCEPAR30/930/LED"/>
    <s v=""/>
    <s v="FEIT"/>
    <n v="3264"/>
    <s v="LED"/>
    <x v="0"/>
    <s v="15"/>
  </r>
  <r>
    <s v="BPCEPAR30/LEDG5"/>
    <s v=""/>
    <s v="FEIT"/>
    <n v="1490"/>
    <s v="LED"/>
    <x v="0"/>
    <s v="13"/>
  </r>
  <r>
    <s v="BPCEPAR38/930/LED"/>
    <s v=""/>
    <s v="FEIT"/>
    <n v="3111"/>
    <s v="LED"/>
    <x v="0"/>
    <s v="18"/>
  </r>
  <r>
    <s v="BPCEPAR38/LEDG5"/>
    <s v=""/>
    <s v="FEIT"/>
    <n v="2021"/>
    <s v="LED"/>
    <x v="0"/>
    <s v="18"/>
  </r>
  <r>
    <s v="BPCER20/927/LED/2"/>
    <s v=""/>
    <s v="FEIT"/>
    <n v="3418"/>
    <s v="LED"/>
    <x v="0"/>
    <s v="8"/>
  </r>
  <r>
    <s v="BPESL11GT/2"/>
    <s v=""/>
    <s v="FEIT"/>
    <n v="164"/>
    <s v="CFL"/>
    <x v="4"/>
    <s v="11"/>
  </r>
  <r>
    <s v="BPESL14T2/2/RP"/>
    <s v=""/>
    <s v="FEIT"/>
    <n v="312"/>
    <s v="CFL"/>
    <x v="3"/>
    <s v="13"/>
  </r>
  <r>
    <s v="BPESL23T2/2/RP"/>
    <s v=""/>
    <s v="FEIT"/>
    <n v="264"/>
    <s v="CFL"/>
    <x v="3"/>
    <s v="23"/>
  </r>
  <r>
    <s v="BPESL7C"/>
    <s v=""/>
    <s v="FEIT"/>
    <n v="150"/>
    <s v="CFL"/>
    <x v="4"/>
    <s v="7"/>
  </r>
  <r>
    <s v="BR30/DM/LED"/>
    <s v=""/>
    <s v="FEIT"/>
    <n v="11880"/>
    <s v="LED"/>
    <x v="0"/>
    <s v="13"/>
  </r>
  <r>
    <s v="BR30/DM/LED/2"/>
    <s v=""/>
    <s v="FEIT"/>
    <n v="98"/>
    <s v="LED"/>
    <x v="0"/>
    <s v="13"/>
  </r>
  <r>
    <s v="CE1011-06"/>
    <s v=""/>
    <s v="CORDELIA"/>
    <n v="461"/>
    <s v="LED"/>
    <x v="6"/>
    <s v="14"/>
  </r>
  <r>
    <s v="CE13T2/4"/>
    <s v=""/>
    <s v="FEIT"/>
    <n v="15364"/>
    <s v="CFL"/>
    <x v="3"/>
    <s v="13"/>
  </r>
  <r>
    <s v="CE15BR30/4"/>
    <s v=""/>
    <s v="FEIT"/>
    <n v="3996"/>
    <s v="CFL"/>
    <x v="4"/>
    <s v="15"/>
  </r>
  <r>
    <s v="CE23T2/6"/>
    <s v=""/>
    <s v="FEIT"/>
    <n v="14628"/>
    <s v="CFL"/>
    <x v="4"/>
    <s v="23"/>
  </r>
  <r>
    <s v="CE-JB4-600L-27K-E26"/>
    <s v=""/>
    <s v="CREE"/>
    <n v="317"/>
    <s v="LED"/>
    <x v="5"/>
    <s v="12.5"/>
  </r>
  <r>
    <s v="CE-JB6-650L-27K-E26"/>
    <s v=""/>
    <s v="CREE"/>
    <n v="622"/>
    <s v="LED"/>
    <x v="5"/>
    <s v="12.5"/>
  </r>
  <r>
    <s v="CER4741WH"/>
    <s v=""/>
    <s v="CORDELIA"/>
    <n v="301"/>
    <s v="LED"/>
    <x v="5"/>
    <s v="11"/>
  </r>
  <r>
    <s v="CER4742WH"/>
    <s v=""/>
    <s v="CORDELIA"/>
    <n v="194"/>
    <s v="LED"/>
    <x v="5"/>
    <s v="12"/>
  </r>
  <r>
    <s v="CER6730WH"/>
    <s v=""/>
    <s v="CORDELIA"/>
    <n v="3644"/>
    <s v="LED"/>
    <x v="5"/>
    <s v="11"/>
  </r>
  <r>
    <s v="CER6741WH"/>
    <s v=""/>
    <s v="CORDELIA"/>
    <n v="206"/>
    <s v="LED"/>
    <x v="5"/>
    <s v="11"/>
  </r>
  <r>
    <s v="CER6742WH"/>
    <s v=""/>
    <s v="CORDELIA"/>
    <n v="159"/>
    <s v="LED"/>
    <x v="5"/>
    <s v="14"/>
  </r>
  <r>
    <s v="C-U690"/>
    <s v=""/>
    <s v="CONGLOM"/>
    <n v="1935"/>
    <s v="LED"/>
    <x v="5"/>
    <s v="23"/>
  </r>
  <r>
    <s v="CU692"/>
    <s v=""/>
    <s v="CONGLOM"/>
    <n v="2261"/>
    <s v="LED"/>
    <x v="5"/>
    <s v="23"/>
  </r>
  <r>
    <s v="DFN-A19-60WE-WW-120"/>
    <s v=""/>
    <s v="LIGHTING SCIENC"/>
    <n v="311"/>
    <s v="LED"/>
    <x v="0"/>
    <s v="12"/>
  </r>
  <r>
    <s v="E05129"/>
    <s v=""/>
    <s v="Earthmate"/>
    <n v="27"/>
    <s v="CFL"/>
    <x v="4"/>
    <s v="5"/>
  </r>
  <r>
    <s v="E145236"/>
    <s v=""/>
    <s v="Earthmate"/>
    <n v="18"/>
    <s v="CFL"/>
    <x v="4"/>
    <s v="14"/>
  </r>
  <r>
    <s v="E155250-1"/>
    <s v=""/>
    <s v="Earthmate"/>
    <n v="18"/>
    <s v="CFL"/>
    <x v="4"/>
    <s v="15"/>
  </r>
  <r>
    <s v="E1552AK"/>
    <s v=""/>
    <s v="Earthmate"/>
    <n v="132"/>
    <s v="CFL"/>
    <x v="3"/>
    <s v="15"/>
  </r>
  <r>
    <s v="E2052AK"/>
    <s v=""/>
    <s v="Earthmate"/>
    <n v="132"/>
    <s v="CFL"/>
    <x v="3"/>
    <s v="20"/>
  </r>
  <r>
    <s v="E2352AK"/>
    <s v=""/>
    <s v="Earthmate"/>
    <n v="132"/>
    <s v="CFL"/>
    <x v="3"/>
    <s v="23"/>
  </r>
  <r>
    <s v="ECO4-575L (CR4)"/>
    <s v=""/>
    <s v="CREE"/>
    <n v="170"/>
    <s v="LED"/>
    <x v="5"/>
    <s v="10"/>
  </r>
  <r>
    <s v="ECO-575L"/>
    <s v=""/>
    <s v="CREE"/>
    <n v="13"/>
    <s v="LED"/>
    <x v="5"/>
    <s v="11"/>
  </r>
  <r>
    <s v="ECO-FD6-625L-27K-E26"/>
    <s v=""/>
    <s v="CREE"/>
    <n v="1763"/>
    <s v="LED"/>
    <x v="5"/>
    <s v="12"/>
  </r>
  <r>
    <s v="ECS 16 35WE WW FL TP"/>
    <s v=""/>
    <s v="LIGHTING SCIENC"/>
    <n v="35"/>
    <s v="LED"/>
    <x v="2"/>
    <s v="6"/>
  </r>
  <r>
    <s v="ECS 16 35WE WW FLE26"/>
    <s v=""/>
    <s v="LIGHTING SCIENC"/>
    <n v="91"/>
    <s v="LED"/>
    <x v="2"/>
    <s v="6"/>
  </r>
  <r>
    <s v="ECS 16 50WE WW FL TP"/>
    <s v=""/>
    <s v="LIGHTING SCIENC"/>
    <n v="67"/>
    <s v="LED"/>
    <x v="2"/>
    <s v="8"/>
  </r>
  <r>
    <s v="ECS 20 50WE WW FL"/>
    <s v=""/>
    <s v="LIGHTING SCIENC"/>
    <n v="158"/>
    <s v="LED"/>
    <x v="2"/>
    <s v="8"/>
  </r>
  <r>
    <s v="ECS 30 75WE WW FL"/>
    <s v=""/>
    <s v="LIGHTING SCIENC"/>
    <n v="459"/>
    <s v="LED"/>
    <x v="0"/>
    <s v="14"/>
  </r>
  <r>
    <s v="ECS 38 120WE WW FL"/>
    <s v=""/>
    <s v="LIGHTING SCIENC"/>
    <n v="128"/>
    <s v="LED"/>
    <x v="0"/>
    <s v="19"/>
  </r>
  <r>
    <s v="ECS 38 90WE WW FL120"/>
    <s v=""/>
    <s v="LIGHTING SCIENC"/>
    <n v="399"/>
    <s v="LED"/>
    <x v="0"/>
    <s v="16"/>
  </r>
  <r>
    <s v="ECS RFK6 65WE W27"/>
    <s v=""/>
    <s v="LIGHTING SCIENC"/>
    <n v="2"/>
    <s v="LED"/>
    <x v="5"/>
    <s v="11"/>
  </r>
  <r>
    <s v="EFG1011P-3/BN"/>
    <s v=""/>
    <s v="BRIGHT INDUSTRI"/>
    <n v="105"/>
    <s v="CFL"/>
    <x v="7"/>
    <s v="13"/>
  </r>
  <r>
    <s v="EFG1011P-3/ORB"/>
    <s v=""/>
    <s v="BRIGHT INDUSTRI"/>
    <n v="126"/>
    <s v="CFL"/>
    <x v="7"/>
    <s v="13"/>
  </r>
  <r>
    <s v="EFG1011P-3/WH"/>
    <s v=""/>
    <s v="BRIGHT INDUSTRI"/>
    <n v="90"/>
    <s v="CFL"/>
    <x v="7"/>
    <s v="13"/>
  </r>
  <r>
    <s v="EL/MDT213W"/>
    <s v=""/>
    <s v="PHILIPS"/>
    <n v="1680"/>
    <s v="CFL"/>
    <x v="3"/>
    <s v="13"/>
  </r>
  <r>
    <s v="EL/MDT218W"/>
    <s v=""/>
    <s v="PHILIPS"/>
    <n v="852"/>
    <s v="CFL"/>
    <x v="3"/>
    <s v="18"/>
  </r>
  <r>
    <s v="EL/MDT223W"/>
    <s v=""/>
    <s v="PHILIPS"/>
    <n v="684"/>
    <s v="CFL"/>
    <x v="3"/>
    <s v="23"/>
  </r>
  <r>
    <s v="EL/MDT9W"/>
    <s v=""/>
    <s v="PHILIPS"/>
    <n v="1308"/>
    <s v="CFL"/>
    <x v="3"/>
    <s v="9"/>
  </r>
  <r>
    <s v="ESL13T/4"/>
    <s v=""/>
    <s v="FEIT"/>
    <n v="868"/>
    <s v="CFL"/>
    <x v="3"/>
    <s v="13"/>
  </r>
  <r>
    <s v="ESL13T/D/4"/>
    <s v=""/>
    <s v="FEIT"/>
    <n v="516"/>
    <s v="CFL"/>
    <x v="3"/>
    <s v="13"/>
  </r>
  <r>
    <s v="ESL15BR30/4"/>
    <s v=""/>
    <s v="FEIT"/>
    <n v="560"/>
    <s v="CFL"/>
    <x v="4"/>
    <s v="15"/>
  </r>
  <r>
    <s v="ESL15BR30/ECO"/>
    <s v=""/>
    <s v="FEIT"/>
    <n v="2238"/>
    <s v="CFL"/>
    <x v="4"/>
    <s v="15"/>
  </r>
  <r>
    <s v="ESL15BR30/ECO/12"/>
    <s v=""/>
    <s v="FEIT"/>
    <n v="12"/>
    <s v="CFL"/>
    <x v="4"/>
    <s v="15"/>
  </r>
  <r>
    <s v="ESL18TM/4/RP"/>
    <s v=""/>
    <s v="FEIT"/>
    <n v="620"/>
    <s v="CFL"/>
    <x v="3"/>
    <s v="18"/>
  </r>
  <r>
    <s v="ESL23PAR38H/ECO"/>
    <s v=""/>
    <s v="FEIT"/>
    <n v="271"/>
    <s v="CFL"/>
    <x v="4"/>
    <s v="23"/>
  </r>
  <r>
    <s v="ESL23PAR38H/ECO/12"/>
    <s v=""/>
    <s v="FEIT"/>
    <n v="12"/>
    <s v="CFL"/>
    <x v="4"/>
    <s v="23"/>
  </r>
  <r>
    <s v="ESL23R40H/ECO/12"/>
    <s v=""/>
    <s v="FEIT"/>
    <n v="12"/>
    <s v="CFL"/>
    <x v="4"/>
    <s v="23"/>
  </r>
  <r>
    <s v="ESL23TM/4/RP"/>
    <s v=""/>
    <s v="FEIT"/>
    <n v="1428"/>
    <s v="CFL"/>
    <x v="3"/>
    <s v="23"/>
  </r>
  <r>
    <s v="ESL23TM/D/4"/>
    <s v=""/>
    <s v="FEIT"/>
    <n v="652"/>
    <s v="CFL"/>
    <x v="3"/>
    <s v="23"/>
  </r>
  <r>
    <s v="ESL50/150T/ECO"/>
    <s v=""/>
    <s v="FEIT"/>
    <n v="171"/>
    <s v="CFL"/>
    <x v="4"/>
    <s v="32"/>
  </r>
  <r>
    <s v="ESL9TM/4"/>
    <s v=""/>
    <s v="FEIT"/>
    <n v="576"/>
    <s v="CFL"/>
    <x v="3"/>
    <s v="9"/>
  </r>
  <r>
    <s v="EVLED101-AL-88"/>
    <s v=""/>
    <s v="CORDELIA"/>
    <n v="192"/>
    <s v="LED"/>
    <x v="6"/>
    <s v="16"/>
  </r>
  <r>
    <s v="FLE11/2/R20SW/C"/>
    <s v=""/>
    <s v="GE"/>
    <n v="1256"/>
    <s v="CFL"/>
    <x v="4"/>
    <s v="11"/>
  </r>
  <r>
    <s v="FMLRL1114840"/>
    <s v=""/>
    <s v="LITHONIA"/>
    <n v="13"/>
    <s v="LED"/>
    <x v="6"/>
    <s v="16"/>
  </r>
  <r>
    <s v="FMLRL1420840"/>
    <s v=""/>
    <s v="LITHONIA"/>
    <n v="31"/>
    <s v="LED"/>
    <x v="6"/>
    <s v="24"/>
  </r>
  <r>
    <s v="FMLSL1114840"/>
    <s v=""/>
    <s v="LITHONIA"/>
    <n v="19"/>
    <s v="LED"/>
    <x v="6"/>
    <s v="16"/>
  </r>
  <r>
    <s v="FMLSL1420840"/>
    <s v=""/>
    <s v="LITHONIA"/>
    <n v="24"/>
    <s v="LED"/>
    <x v="6"/>
    <s v="24"/>
  </r>
  <r>
    <s v="FMML7830"/>
    <s v=""/>
    <s v="LITHONIA"/>
    <n v="26"/>
    <s v="LED"/>
    <x v="6"/>
    <s v="10"/>
  </r>
  <r>
    <s v="FMML7840"/>
    <s v=""/>
    <s v="LITHONIA"/>
    <n v="32"/>
    <s v="LED"/>
    <x v="6"/>
    <s v="10"/>
  </r>
  <r>
    <s v="GVA092"/>
    <s v=""/>
    <s v="TCP"/>
    <n v="272"/>
    <s v="CFL"/>
    <x v="4"/>
    <s v="9"/>
  </r>
  <r>
    <s v="GVA142"/>
    <s v=""/>
    <s v="TCP"/>
    <n v="304"/>
    <s v="CFL"/>
    <x v="4"/>
    <s v="14"/>
  </r>
  <r>
    <s v="GVA192"/>
    <s v=""/>
    <s v="TCP"/>
    <n v="108"/>
    <s v="CFL"/>
    <x v="4"/>
    <s v="19"/>
  </r>
  <r>
    <s v="GVD093"/>
    <s v=""/>
    <s v="TCP"/>
    <n v="36"/>
    <s v="CFL"/>
    <x v="4"/>
    <s v="9"/>
  </r>
  <r>
    <s v="GVD093DL"/>
    <s v=""/>
    <s v="TCP"/>
    <n v="21"/>
    <s v="CFL"/>
    <x v="4"/>
    <s v="9"/>
  </r>
  <r>
    <s v="GVD09C3"/>
    <s v=""/>
    <s v="TCP"/>
    <n v="78"/>
    <s v="CFL"/>
    <x v="4"/>
    <s v="9"/>
  </r>
  <r>
    <s v="GVD09C3DL"/>
    <s v=""/>
    <s v="TCP"/>
    <n v="36"/>
    <s v="CFL"/>
    <x v="4"/>
    <s v="9"/>
  </r>
  <r>
    <s v="GVG092"/>
    <s v=""/>
    <s v="TCP"/>
    <n v="92"/>
    <s v="CFL"/>
    <x v="4"/>
    <s v="9"/>
  </r>
  <r>
    <s v="GVG092DL"/>
    <s v=""/>
    <s v="TCP"/>
    <n v="84"/>
    <s v="CFL"/>
    <x v="4"/>
    <s v="9"/>
  </r>
  <r>
    <s v="GVG142"/>
    <s v=""/>
    <s v="TCP"/>
    <n v="198"/>
    <s v="CFL"/>
    <x v="4"/>
    <s v="14"/>
  </r>
  <r>
    <s v="GVG142DL"/>
    <s v=""/>
    <s v="TCP"/>
    <n v="100"/>
    <s v="CFL"/>
    <x v="4"/>
    <s v="14"/>
  </r>
  <r>
    <s v="GVR3142"/>
    <s v=""/>
    <s v="TCP"/>
    <n v="94"/>
    <s v="CFL"/>
    <x v="4"/>
    <s v="14"/>
  </r>
  <r>
    <s v="GVR3142DL"/>
    <s v=""/>
    <s v="TCP"/>
    <n v="148"/>
    <s v="CFL"/>
    <x v="4"/>
    <s v="14"/>
  </r>
  <r>
    <s v="GVRLAO1050D"/>
    <s v=""/>
    <s v="TCP"/>
    <n v="45"/>
    <s v="LED"/>
    <x v="1"/>
    <s v="10"/>
  </r>
  <r>
    <s v="GVRLAO1050DC"/>
    <s v=""/>
    <s v="TCP"/>
    <n v="4"/>
    <s v="LED"/>
    <x v="1"/>
    <s v="10"/>
  </r>
  <r>
    <s v="GVRLAO727D"/>
    <s v=""/>
    <s v="TCP"/>
    <n v="21"/>
    <s v="LED"/>
    <x v="1"/>
    <s v="7"/>
  </r>
  <r>
    <s v="GVRLAO750D"/>
    <s v=""/>
    <s v="TCP"/>
    <n v="32"/>
    <s v="LED"/>
    <x v="1"/>
    <s v="7"/>
  </r>
  <r>
    <s v="GVRLBR3010W27KND"/>
    <s v=""/>
    <s v="TCP"/>
    <n v="15"/>
    <s v="LED"/>
    <x v="0"/>
    <s v="10"/>
  </r>
  <r>
    <s v="GVRLBR3010W50KD"/>
    <s v=""/>
    <s v="TCP"/>
    <n v="27"/>
    <s v="LED"/>
    <x v="0"/>
    <s v="10"/>
  </r>
  <r>
    <s v="GVRLBR3012W27KD"/>
    <s v=""/>
    <s v="TCP"/>
    <n v="115"/>
    <s v="LED"/>
    <x v="0"/>
    <s v="12"/>
  </r>
  <r>
    <s v="GVRLBR3012W27KND"/>
    <s v=""/>
    <s v="TCP"/>
    <n v="40"/>
    <s v="LED"/>
    <x v="0"/>
    <s v="12"/>
  </r>
  <r>
    <s v="GVRLBR4014W27KND"/>
    <s v=""/>
    <s v="TCP"/>
    <n v="64"/>
    <s v="LED"/>
    <x v="0"/>
    <s v="14"/>
  </r>
  <r>
    <s v="GVRLDCT4W27K"/>
    <s v=""/>
    <s v="TCP"/>
    <n v="6"/>
    <s v="LED"/>
    <x v="2"/>
    <s v="4"/>
  </r>
  <r>
    <s v="GVRLDCT4W27KC"/>
    <s v=""/>
    <s v="TCP"/>
    <n v="2"/>
    <s v="LED"/>
    <x v="2"/>
    <s v="4"/>
  </r>
  <r>
    <s v="GVRLDCT4W27KND"/>
    <s v=""/>
    <s v="TCP"/>
    <n v="15"/>
    <s v="LED"/>
    <x v="2"/>
    <s v="4"/>
  </r>
  <r>
    <s v="GVRLDCT5W27K"/>
    <s v=""/>
    <s v="TCP"/>
    <n v="34"/>
    <s v="LED"/>
    <x v="2"/>
    <s v="5"/>
  </r>
  <r>
    <s v="GVRLDCT5W27KND"/>
    <s v=""/>
    <s v="TCP"/>
    <n v="25"/>
    <s v="LED"/>
    <x v="2"/>
    <s v="5"/>
  </r>
  <r>
    <s v="GVRLG255W27K"/>
    <s v=""/>
    <s v="TCP"/>
    <n v="13"/>
    <s v="LED"/>
    <x v="2"/>
    <s v="5"/>
  </r>
  <r>
    <s v="GVRLG255W27KND"/>
    <s v=""/>
    <s v="TCP"/>
    <n v="25"/>
    <s v="LED"/>
    <x v="2"/>
    <s v="5"/>
  </r>
  <r>
    <s v="GVRLP3817W30KND"/>
    <s v=""/>
    <s v="TCP"/>
    <n v="143"/>
    <s v="LED"/>
    <x v="0"/>
    <s v="17"/>
  </r>
  <r>
    <s v="GVRLR209W27KND"/>
    <s v=""/>
    <s v="TCP"/>
    <n v="13"/>
    <s v="LED"/>
    <x v="0"/>
    <s v="9"/>
  </r>
  <r>
    <s v="GVS094"/>
    <s v=""/>
    <s v="TCP"/>
    <n v="516"/>
    <s v="CFL"/>
    <x v="3"/>
    <s v="9"/>
  </r>
  <r>
    <s v="GVS14"/>
    <s v=""/>
    <s v="TCP"/>
    <n v="273"/>
    <s v="CFL"/>
    <x v="3"/>
    <s v="14"/>
  </r>
  <r>
    <s v="GVS1412"/>
    <s v=""/>
    <s v="TCP"/>
    <n v="972"/>
    <s v="CFL"/>
    <x v="3"/>
    <s v="14"/>
  </r>
  <r>
    <s v="GVS144"/>
    <s v=""/>
    <s v="TCP"/>
    <n v="2576"/>
    <s v="CFL"/>
    <x v="3"/>
    <s v="14"/>
  </r>
  <r>
    <s v="GVS144DL"/>
    <s v=""/>
    <s v="TCP"/>
    <n v="1380"/>
    <s v="CFL"/>
    <x v="3"/>
    <s v="14"/>
  </r>
  <r>
    <s v="GVS14DL"/>
    <s v=""/>
    <s v="TCP"/>
    <n v="210"/>
    <s v="CFL"/>
    <x v="3"/>
    <s v="14"/>
  </r>
  <r>
    <s v="GVS194"/>
    <s v=""/>
    <s v="TCP"/>
    <n v="2220"/>
    <s v="CFL"/>
    <x v="3"/>
    <s v="19"/>
  </r>
  <r>
    <s v="GVS194DL"/>
    <s v=""/>
    <s v="TCP"/>
    <n v="856"/>
    <s v="CFL"/>
    <x v="3"/>
    <s v="19"/>
  </r>
  <r>
    <s v="GVS2312"/>
    <s v=""/>
    <s v="TCP"/>
    <n v="540"/>
    <s v="CFL"/>
    <x v="3"/>
    <s v="23"/>
  </r>
  <r>
    <s v="GVS234"/>
    <s v=""/>
    <s v="TCP"/>
    <n v="3748"/>
    <s v="CFL"/>
    <x v="3"/>
    <s v="23"/>
  </r>
  <r>
    <s v="GVS234DL"/>
    <s v=""/>
    <s v="TCP"/>
    <n v="252"/>
    <s v="CFL"/>
    <x v="3"/>
    <s v="23"/>
  </r>
  <r>
    <s v="HB7051P-246"/>
    <s v=""/>
    <s v="CORDELIA"/>
    <n v="17"/>
    <s v="LED"/>
    <x v="10"/>
    <s v="9"/>
  </r>
  <r>
    <s v="HCB13WW"/>
    <s v=""/>
    <s v="MaxLite"/>
    <n v="70"/>
    <s v="CFL"/>
    <x v="4"/>
    <s v="13"/>
  </r>
  <r>
    <s v="HCBO07DLED30"/>
    <s v=""/>
    <s v="MaxLite"/>
    <n v="158"/>
    <s v="LED"/>
    <x v="1"/>
    <s v="7"/>
  </r>
  <r>
    <s v="HCC4.0DLED30F"/>
    <s v=""/>
    <s v="MaxLite"/>
    <n v="12"/>
    <s v="LED"/>
    <x v="2"/>
    <s v="4"/>
  </r>
  <r>
    <s v="HCG08DLED30-136"/>
    <s v=""/>
    <s v="MaxLite"/>
    <n v="10"/>
    <s v="LED"/>
    <x v="2"/>
    <s v="8"/>
  </r>
  <r>
    <s v="HCR3013DLED30-13"/>
    <s v=""/>
    <s v="MaxLite"/>
    <n v="15"/>
    <s v="LED"/>
    <x v="0"/>
    <s v="13"/>
  </r>
  <r>
    <s v="HCR3820DLED30-13"/>
    <s v=""/>
    <s v="MaxLite"/>
    <n v="6"/>
    <s v="LED"/>
    <x v="0"/>
    <s v="20"/>
  </r>
  <r>
    <s v="HCR3823WW"/>
    <s v=""/>
    <s v="MaxLite"/>
    <n v="69"/>
    <s v="CFL"/>
    <x v="4"/>
    <s v="23"/>
  </r>
  <r>
    <s v="HCR423WW6"/>
    <s v=""/>
    <s v="MaxLite"/>
    <n v="23"/>
    <s v="CFL"/>
    <x v="4"/>
    <s v="23"/>
  </r>
  <r>
    <s v="HCS11WW"/>
    <s v=""/>
    <s v="MaxLite"/>
    <n v="127"/>
    <s v="CFL"/>
    <x v="3"/>
    <s v="11"/>
  </r>
  <r>
    <s v="HCS134WW6-107"/>
    <s v=""/>
    <s v="MaxLite"/>
    <n v="480"/>
    <s v="CFL"/>
    <x v="3"/>
    <s v="13"/>
  </r>
  <r>
    <s v="HCS13WW"/>
    <s v=""/>
    <s v="MaxLite"/>
    <n v="90"/>
    <s v="CFL"/>
    <x v="3"/>
    <s v="13"/>
  </r>
  <r>
    <s v="HCS18WW"/>
    <s v=""/>
    <s v="MaxLite"/>
    <n v="370"/>
    <s v="CFL"/>
    <x v="3"/>
    <s v="18"/>
  </r>
  <r>
    <s v="HCS23WW"/>
    <s v=""/>
    <s v="MaxLite"/>
    <n v="437"/>
    <s v="CFL"/>
    <x v="3"/>
    <s v="23"/>
  </r>
  <r>
    <s v="HUI8011L-2/BN"/>
    <s v=""/>
    <s v="BRIGHT INDUSTRI"/>
    <n v="695"/>
    <s v="LED"/>
    <x v="6"/>
    <s v="17"/>
  </r>
  <r>
    <s v="HUI8011L-2/ORB"/>
    <s v=""/>
    <s v="BRIGHT INDUSTRI"/>
    <n v="865"/>
    <s v="LED"/>
    <x v="6"/>
    <s v="17"/>
  </r>
  <r>
    <s v="L1BR36301B"/>
    <s v=""/>
    <s v="EARTHTRONICS"/>
    <n v="95"/>
    <s v="LED"/>
    <x v="0"/>
    <s v="6"/>
  </r>
  <r>
    <s v="L1ECOA198301BDIM"/>
    <s v=""/>
    <s v="EARTHTRONICS"/>
    <n v="23"/>
    <s v="LED"/>
    <x v="1"/>
    <s v="8"/>
  </r>
  <r>
    <s v="L1RTC4D"/>
    <s v=""/>
    <s v="EARTHTRONICS"/>
    <n v="20"/>
    <s v="LED"/>
    <x v="5"/>
    <s v="9"/>
  </r>
  <r>
    <s v="L2A1912301BDIM"/>
    <s v=""/>
    <s v="EARTHTRONICS"/>
    <n v="197"/>
    <s v="LED"/>
    <x v="1"/>
    <s v="12"/>
  </r>
  <r>
    <s v="L2A1912D"/>
    <s v=""/>
    <s v="EARTHTRONICS"/>
    <n v="719"/>
    <s v="LED"/>
    <x v="1"/>
    <s v="12"/>
  </r>
  <r>
    <s v="L2B115D"/>
    <s v=""/>
    <s v="EARTHTRONICS"/>
    <n v="126"/>
    <s v="LED"/>
    <x v="2"/>
    <s v="5"/>
  </r>
  <r>
    <s v="L2BR315D"/>
    <s v=""/>
    <s v="EARTHTRONICS"/>
    <n v="329"/>
    <s v="LED"/>
    <x v="0"/>
    <s v="15"/>
  </r>
  <r>
    <s v="L2FP27D"/>
    <s v=""/>
    <s v="EARTHTRONICS"/>
    <n v="118"/>
    <s v="LED"/>
    <x v="0"/>
    <s v="7"/>
  </r>
  <r>
    <s v="L2FP315D"/>
    <s v=""/>
    <s v="EARTHTRONICS"/>
    <n v="83"/>
    <s v="LED"/>
    <x v="0"/>
    <s v="15"/>
  </r>
  <r>
    <s v="L2FP3820D"/>
    <s v=""/>
    <s v="EARTHTRONICS"/>
    <n v="146"/>
    <s v="LED"/>
    <x v="0"/>
    <s v="20"/>
  </r>
  <r>
    <s v="L2G258D"/>
    <s v=""/>
    <s v="EARTHTRONICS"/>
    <n v="64"/>
    <s v="LED"/>
    <x v="2"/>
    <s v="8"/>
  </r>
  <r>
    <s v="L2RTC6D"/>
    <s v=""/>
    <s v="EARTHTRONICS"/>
    <n v="77"/>
    <s v="LED"/>
    <x v="5"/>
    <s v="15"/>
  </r>
  <r>
    <s v="L3A191127D"/>
    <s v=""/>
    <s v="EARTHTRONICS"/>
    <n v="2888"/>
    <s v="LED"/>
    <x v="1"/>
    <s v="12"/>
  </r>
  <r>
    <s v="L3B115271BD"/>
    <s v=""/>
    <s v="EARTHTRONICS"/>
    <n v="67"/>
    <s v="LED"/>
    <x v="2"/>
    <s v="5"/>
  </r>
  <r>
    <s v="L3BR310D"/>
    <s v=""/>
    <s v="EARTHTRONICS"/>
    <n v="569"/>
    <s v="LED"/>
    <x v="0"/>
    <s v="10"/>
  </r>
  <r>
    <s v="L3FP28D"/>
    <s v=""/>
    <s v="EARTHTRONICS"/>
    <n v="493"/>
    <s v="LED"/>
    <x v="0"/>
    <s v="8"/>
  </r>
  <r>
    <s v="L3FP314DSN"/>
    <s v=""/>
    <s v="EARTHTRONICS"/>
    <n v="133"/>
    <s v="LED"/>
    <x v="0"/>
    <s v="15"/>
  </r>
  <r>
    <s v="L3FP314DW"/>
    <s v=""/>
    <s v="EARTHTRONICS"/>
    <n v="398"/>
    <s v="LED"/>
    <x v="0"/>
    <s v="14"/>
  </r>
  <r>
    <s v="L3FP3819DW"/>
    <s v=""/>
    <s v="EARTHTRONICS"/>
    <n v="426"/>
    <s v="LED"/>
    <x v="0"/>
    <s v="19"/>
  </r>
  <r>
    <s v="L3GU106D"/>
    <s v=""/>
    <s v="EARTHTRONICS"/>
    <n v="101"/>
    <s v="LED"/>
    <x v="2"/>
    <s v="6"/>
  </r>
  <r>
    <s v="L3MR166D"/>
    <s v=""/>
    <s v="EARTHTRONICS"/>
    <n v="14"/>
    <s v="LED"/>
    <x v="2"/>
    <s v="6"/>
  </r>
  <r>
    <s v="L3RT612301BD"/>
    <s v=""/>
    <s v="EARTHTRONICS"/>
    <n v="7"/>
    <s v="LED"/>
    <x v="5"/>
    <s v="12"/>
  </r>
  <r>
    <s v="LA1914030OHC"/>
    <s v=""/>
    <s v="MEGALITE"/>
    <n v="3033"/>
    <s v="LED"/>
    <x v="0"/>
    <s v="14"/>
  </r>
  <r>
    <s v="LA191430OHC"/>
    <s v=""/>
    <s v="MEGALITE"/>
    <n v="69"/>
    <s v="LED"/>
    <x v="0"/>
    <s v="14"/>
  </r>
  <r>
    <s v="LK3BPMWLED"/>
    <s v=""/>
    <s v="LITHONIA"/>
    <n v="20"/>
    <s v="LED"/>
    <x v="5"/>
    <s v="8"/>
  </r>
  <r>
    <s v="LK4BPMWLED"/>
    <s v=""/>
    <s v="LITHONIA"/>
    <n v="13"/>
    <s v="LED"/>
    <x v="5"/>
    <s v="10"/>
  </r>
  <r>
    <s v="LK4GMWLED"/>
    <s v=""/>
    <s v="LITHONIA"/>
    <n v="9"/>
    <s v="LED"/>
    <x v="5"/>
    <s v="11"/>
  </r>
  <r>
    <s v="LK5BPMWLED"/>
    <s v=""/>
    <s v="LITHONIA"/>
    <n v="5"/>
    <s v="LED"/>
    <x v="5"/>
    <s v="11"/>
  </r>
  <r>
    <s v="R20/DM/LED/4"/>
    <s v=""/>
    <s v="FEIT"/>
    <n v="32"/>
    <s v="LED"/>
    <x v="0"/>
    <s v="8"/>
  </r>
  <r>
    <s v="RA406930WHR"/>
    <s v=""/>
    <s v="COOPER LIGHTING"/>
    <n v="19"/>
    <s v="LED"/>
    <x v="5"/>
    <s v="10"/>
  </r>
  <r>
    <s v="RA5606930WHR"/>
    <s v=""/>
    <s v="COOPER LIGHTING"/>
    <n v="40"/>
    <s v="LED"/>
    <x v="5"/>
    <s v="10"/>
  </r>
  <r>
    <s v="RL10DR427K"/>
    <s v=""/>
    <s v="TCP"/>
    <n v="242"/>
    <s v="LED"/>
    <x v="5"/>
    <s v="10"/>
  </r>
  <r>
    <s v="RL12DR6527KD"/>
    <s v=""/>
    <s v="TCP"/>
    <n v="865"/>
    <s v="LED"/>
    <x v="5"/>
    <s v="12"/>
  </r>
  <r>
    <s v="RL460WH830"/>
    <s v=""/>
    <s v="COOPER LIGHTING"/>
    <n v="49"/>
    <s v="LED"/>
    <x v="5"/>
    <s v="9.5"/>
  </r>
  <r>
    <s v="RL460WH835"/>
    <s v=""/>
    <s v="COOPER LIGHTING"/>
    <n v="47"/>
    <s v="LED"/>
    <x v="5"/>
    <s v="9.5"/>
  </r>
  <r>
    <s v="RL560WH6835R"/>
    <s v=""/>
    <s v="COOPER LIGHTING"/>
    <n v="143"/>
    <s v="LED"/>
    <x v="5"/>
    <s v="9"/>
  </r>
  <r>
    <s v="RL560WH-R"/>
    <s v=""/>
    <s v="COOPER LIGHTING"/>
    <n v="95"/>
    <s v="LED"/>
    <x v="5"/>
    <s v="9"/>
  </r>
  <r>
    <s v="S7214"/>
    <s v=""/>
    <s v="SATCO"/>
    <n v="630"/>
    <s v="CFL"/>
    <x v="3"/>
    <s v="11"/>
  </r>
  <r>
    <s v="S7217"/>
    <s v=""/>
    <s v="SATCO"/>
    <n v="2208"/>
    <s v="CFL"/>
    <x v="3"/>
    <s v="13"/>
  </r>
  <r>
    <s v="S7218"/>
    <s v=""/>
    <s v="SATCO"/>
    <n v="408"/>
    <s v="CFL"/>
    <x v="3"/>
    <s v="13"/>
  </r>
  <r>
    <s v="S7224"/>
    <s v=""/>
    <s v="SATCO"/>
    <n v="108"/>
    <s v="CFL"/>
    <x v="3"/>
    <s v="18"/>
  </r>
  <r>
    <s v="S7227"/>
    <s v=""/>
    <s v="SATCO"/>
    <n v="528"/>
    <s v="CFL"/>
    <x v="3"/>
    <s v="23"/>
  </r>
  <r>
    <s v="S7241"/>
    <s v=""/>
    <s v="SATCO"/>
    <n v="36"/>
    <s v="CFL"/>
    <x v="4"/>
    <s v="23"/>
  </r>
  <r>
    <s v="S7247"/>
    <s v=""/>
    <s v="SATCO"/>
    <n v="48"/>
    <s v="CFL"/>
    <x v="4"/>
    <s v="15"/>
  </r>
  <r>
    <s v="S7291"/>
    <s v=""/>
    <s v="SATCO"/>
    <n v="36"/>
    <s v="CFL"/>
    <x v="4"/>
    <s v="15"/>
  </r>
  <r>
    <s v="S7304"/>
    <s v=""/>
    <s v="SATCO"/>
    <n v="186"/>
    <s v="CFL"/>
    <x v="4"/>
    <s v="15"/>
  </r>
  <r>
    <s v="S7334"/>
    <s v=""/>
    <s v="SATCO"/>
    <n v="96"/>
    <s v="CFL"/>
    <x v="4"/>
    <s v="40"/>
  </r>
  <r>
    <s v="S7341"/>
    <s v=""/>
    <s v="SATCO"/>
    <n v="60"/>
    <s v="CFL"/>
    <x v="4"/>
    <s v="26"/>
  </r>
  <r>
    <s v="S9034"/>
    <s v=""/>
    <s v="SATCO"/>
    <n v="118"/>
    <s v="LED"/>
    <x v="1"/>
    <s v="10"/>
  </r>
  <r>
    <s v="S9043"/>
    <s v=""/>
    <s v="SATCO"/>
    <n v="11"/>
    <s v="LED"/>
    <x v="0"/>
    <s v="11"/>
  </r>
  <r>
    <s v="SKBO07DLED30"/>
    <s v=""/>
    <s v="MaxLite"/>
    <n v="11"/>
    <s v="LED"/>
    <x v="1"/>
    <s v="7"/>
  </r>
  <r>
    <s v="SKBO10DLED30"/>
    <s v=""/>
    <s v="MaxLite"/>
    <n v="48"/>
    <s v="LED"/>
    <x v="1"/>
    <s v="10"/>
  </r>
  <r>
    <s v="SLD405830WHR"/>
    <s v=""/>
    <s v="COOPER LIGHTING"/>
    <n v="24"/>
    <s v="LED"/>
    <x v="5"/>
    <s v="12"/>
  </r>
  <r>
    <s v="SLD606830WHR"/>
    <s v=""/>
    <s v="COOPER LIGHTING"/>
    <n v="34"/>
    <s v="LED"/>
    <x v="5"/>
    <s v="12"/>
  </r>
  <r>
    <s v="ST201327"/>
    <s v=""/>
    <s v="MEGALITE"/>
    <n v="23914"/>
    <s v="CFL"/>
    <x v="3"/>
    <s v="1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78">
  <r>
    <s v="10MR16/END/3000 12V"/>
    <n v="3"/>
    <s v="MR16"/>
    <n v="10"/>
    <x v="0"/>
    <x v="0"/>
    <n v="475"/>
    <n v="43"/>
    <n v="25000"/>
  </r>
  <r>
    <s v="10MR16/END/F24 2700 DIM 10/1"/>
    <n v="117"/>
    <s v="MR16"/>
    <n v="10"/>
    <x v="0"/>
    <x v="0"/>
    <n v="480"/>
    <n v="35"/>
    <n v="25000"/>
  </r>
  <r>
    <s v="10MR16/END/F24 3000DM"/>
    <n v="16"/>
    <s v="MR16"/>
    <n v="10"/>
    <x v="0"/>
    <x v="0"/>
    <n v="475"/>
    <n v="30"/>
    <n v="40000"/>
  </r>
  <r>
    <s v="10MR16/END/F242700DM"/>
    <n v="22"/>
    <s v="MR16"/>
    <n v="10"/>
    <x v="0"/>
    <x v="0"/>
    <n v="450"/>
    <n v="35"/>
    <n v="25000"/>
  </r>
  <r>
    <s v="10MR16/END/F243000DM"/>
    <n v="127"/>
    <s v="MR16"/>
    <n v="10"/>
    <x v="0"/>
    <x v="0"/>
    <n v="475"/>
    <n v="30"/>
    <n v="40000"/>
  </r>
  <r>
    <s v="10MR16/END/F35 2700 DIM 10/1"/>
    <n v="55"/>
    <s v="MR16"/>
    <n v="10"/>
    <x v="0"/>
    <x v="0"/>
    <n v="470"/>
    <n v="35"/>
    <n v="25000"/>
  </r>
  <r>
    <s v="10MR16ENDF363000DM10/1"/>
    <n v="4"/>
    <s v="MR16"/>
    <n v="10"/>
    <x v="0"/>
    <x v="0"/>
    <n v="445"/>
    <n v="43"/>
    <n v="40000"/>
  </r>
  <r>
    <s v="12A19/END/800IM/2700"/>
    <n v="7256"/>
    <s v="Alamp"/>
    <n v="12"/>
    <x v="1"/>
    <x v="1"/>
    <n v="800"/>
    <n v="22"/>
    <n v="25000"/>
  </r>
  <r>
    <s v="12A19/END/800IM/2700/120V/DIM "/>
    <n v="576"/>
    <s v="Alamp"/>
    <n v="12"/>
    <x v="1"/>
    <x v="1"/>
    <n v="800"/>
    <n v="22"/>
    <n v="25000"/>
  </r>
  <r>
    <s v="12A19/END/800lm/2700/120V/DIM "/>
    <n v="946"/>
    <s v="Alamp"/>
    <n v="12"/>
    <x v="1"/>
    <x v="1"/>
    <n v="800"/>
    <n v="22"/>
    <n v="25000"/>
  </r>
  <r>
    <s v="12A19/END/800lm/2700/120V/DIM 409946"/>
    <n v="609"/>
    <s v="Alamp"/>
    <n v="12"/>
    <x v="1"/>
    <x v="1"/>
    <n v="800"/>
    <n v="22"/>
    <n v="25000"/>
  </r>
  <r>
    <s v="12PAR30L/END/F22 3000 DIM 6/1"/>
    <n v="42"/>
    <s v="PAR30"/>
    <n v="12"/>
    <x v="0"/>
    <x v="0"/>
    <n v="700"/>
    <n v="55"/>
    <n v="45000"/>
  </r>
  <r>
    <s v="12PAR30L/END/F363000"/>
    <n v="41"/>
    <s v="PAR30"/>
    <n v="12"/>
    <x v="0"/>
    <x v="0"/>
    <n v="700"/>
    <n v="55"/>
    <n v="45000"/>
  </r>
  <r>
    <s v="12PAR30LENDS152700DI"/>
    <n v="12"/>
    <s v="PAR30"/>
    <n v="12"/>
    <x v="0"/>
    <x v="0"/>
    <n v="660"/>
    <n v="55"/>
    <n v="45000"/>
  </r>
  <r>
    <s v="12PAR30S/END/2700/120DIMM"/>
    <n v="20"/>
    <s v="PAR30"/>
    <n v="12"/>
    <x v="0"/>
    <x v="0"/>
    <n v="660"/>
    <n v="52"/>
    <n v="45000"/>
  </r>
  <r>
    <s v="12PAR30S/END/F22 2700 DIM 6/1"/>
    <n v="26"/>
    <s v="PAR30"/>
    <n v="12"/>
    <x v="0"/>
    <x v="0"/>
    <n v="440"/>
    <n v="52"/>
    <n v="40000"/>
  </r>
  <r>
    <s v="12PAR30S/END3000/22 410126"/>
    <n v="9"/>
    <s v="PAR30"/>
    <n v="12"/>
    <x v="0"/>
    <x v="0"/>
    <n v="700"/>
    <n v="50"/>
    <n v="45000"/>
  </r>
  <r>
    <s v="12PPAR30S/END/F25 4000 "/>
    <n v="42"/>
    <s v="PAR30"/>
    <n v="12"/>
    <x v="0"/>
    <x v="0"/>
    <n v="950"/>
    <n v="50"/>
    <n v="45000"/>
  </r>
  <r>
    <s v="13BR30/END/F20 2700-700 DIM"/>
    <n v="301"/>
    <s v="BR30"/>
    <n v="13"/>
    <x v="0"/>
    <x v="0"/>
    <n v="730"/>
    <n v="42"/>
    <n v="25000"/>
  </r>
  <r>
    <s v="13BR30/END/F20 2700-700 DIM SM6-1"/>
    <n v="618"/>
    <s v="BR30"/>
    <n v="13"/>
    <x v="0"/>
    <x v="0"/>
    <n v="730"/>
    <n v="42"/>
    <n v="25000"/>
  </r>
  <r>
    <s v="13BR30/END/S60 3000 DIM 6/1"/>
    <n v="12"/>
    <s v="BR30"/>
    <n v="13"/>
    <x v="0"/>
    <x v="0"/>
    <n v="635"/>
    <n v="40"/>
    <n v="40000"/>
  </r>
  <r>
    <s v="13PAR30L/END/F25/2700-700 DIM "/>
    <n v="4"/>
    <s v="PAR30"/>
    <n v="13"/>
    <x v="0"/>
    <x v="0"/>
    <n v="720"/>
    <n v="46"/>
    <n v="45000"/>
  </r>
  <r>
    <s v="13PAR30L/END/F25/2700-820 DIM"/>
    <n v="8"/>
    <s v="PAR30"/>
    <n v="17"/>
    <x v="0"/>
    <x v="2"/>
    <n v="720"/>
    <n v="46"/>
    <n v="45000"/>
  </r>
  <r>
    <s v="17A21/END/2700/1100"/>
    <n v="72"/>
    <s v="Alamp"/>
    <n v="17"/>
    <x v="1"/>
    <x v="1"/>
    <n v="1100"/>
    <n v="55"/>
    <n v="25000"/>
  </r>
  <r>
    <s v="17A21END/2700-1100DIM"/>
    <n v="96"/>
    <s v="Alamp"/>
    <n v="17"/>
    <x v="1"/>
    <x v="1"/>
    <n v="1100"/>
    <n v="55"/>
    <n v="25000"/>
  </r>
  <r>
    <s v="17PAR38/END/2700/120 410175"/>
    <n v="10"/>
    <s v="PAR38"/>
    <n v="17"/>
    <x v="0"/>
    <x v="2"/>
    <n v="880"/>
    <n v="44"/>
    <n v="45000"/>
  </r>
  <r>
    <s v="17PAR38/END/3000/120 410183"/>
    <n v="25"/>
    <s v="PAR38"/>
    <n v="17"/>
    <x v="0"/>
    <x v="2"/>
    <n v="930"/>
    <n v="56"/>
    <n v="45000"/>
  </r>
  <r>
    <s v="17PAR38/END/3000/22D"/>
    <n v="14"/>
    <s v="PAR38"/>
    <n v="17"/>
    <x v="0"/>
    <x v="2"/>
    <n v="930"/>
    <n v="56"/>
    <n v="45000"/>
  </r>
  <r>
    <s v="17PAR38/END/36D 3K"/>
    <n v="1"/>
    <s v="PAR38"/>
    <n v="17"/>
    <x v="0"/>
    <x v="2"/>
    <n v="930"/>
    <n v="45"/>
    <n v="45000"/>
  </r>
  <r>
    <s v="17PAR38/END/F22 3000 DIM 6/1"/>
    <n v="7"/>
    <s v="PAR38"/>
    <n v="17"/>
    <x v="0"/>
    <x v="2"/>
    <n v="930"/>
    <n v="56"/>
    <n v="45000"/>
  </r>
  <r>
    <s v="3B11/END/2700-E12 DIM 8/1"/>
    <n v="64"/>
    <s v="Candle"/>
    <n v="3"/>
    <x v="2"/>
    <x v="3"/>
    <n v="136"/>
    <n v="25"/>
    <n v="20000"/>
  </r>
  <r>
    <s v="3BA11/END/CL2700-1"/>
    <n v="56"/>
    <s v="Candle"/>
    <n v="3"/>
    <x v="2"/>
    <x v="3"/>
    <n v="130"/>
    <n v="19"/>
    <n v="20000"/>
  </r>
  <r>
    <s v="3GU10/ENDF252700DIM 410019"/>
    <n v="16"/>
    <s v="MR16"/>
    <n v="3"/>
    <x v="0"/>
    <x v="0"/>
    <n v="165"/>
    <n v="26"/>
    <n v="18000"/>
  </r>
  <r>
    <s v="4B11/END/2700-150DIM"/>
    <n v="23"/>
    <s v="Candle"/>
    <n v="3.5"/>
    <x v="2"/>
    <x v="3"/>
    <n v="150"/>
    <n v="28"/>
    <n v="20000"/>
  </r>
  <r>
    <s v="4GU10/END/3000 "/>
    <n v="5"/>
    <s v="MR16"/>
    <n v="4"/>
    <x v="0"/>
    <x v="0"/>
    <n v="100"/>
    <n v="32"/>
    <n v="16000"/>
  </r>
  <r>
    <s v="6PAR16/END/F25 3000 DIM 10/1"/>
    <n v="10"/>
    <s v="PAR16"/>
    <n v="6"/>
    <x v="0"/>
    <x v="0"/>
    <n v="300"/>
    <n v="35"/>
    <n v="25000"/>
  </r>
  <r>
    <s v="7MR16/END/F24/3000/DIM 12V"/>
    <n v="3"/>
    <s v="MR16"/>
    <n v="7"/>
    <x v="0"/>
    <x v="0"/>
    <n v="380"/>
    <n v="36"/>
    <n v="25000"/>
  </r>
  <r>
    <s v="7PAR20/END/ F25 3000 DIM 6/1"/>
    <n v="24"/>
    <s v="PAR20"/>
    <n v="7"/>
    <x v="0"/>
    <x v="0"/>
    <n v="280"/>
    <n v="20"/>
    <n v="45000"/>
  </r>
  <r>
    <s v="7PAR20/END/F22 3000   410092"/>
    <n v="17"/>
    <s v="PAR20"/>
    <n v="7"/>
    <x v="0"/>
    <x v="0"/>
    <n v="250"/>
    <n v="28"/>
    <n v="45000"/>
  </r>
  <r>
    <s v="7PAR20/END/F22 4200"/>
    <n v="27"/>
    <s v="PAR20"/>
    <n v="7"/>
    <x v="0"/>
    <x v="0"/>
    <n v="280"/>
    <n v="22"/>
    <n v="45000"/>
  </r>
  <r>
    <s v="7PAR20/END/F22 4200 DIM 6/1"/>
    <n v="28"/>
    <s v="PAR20"/>
    <n v="7"/>
    <x v="0"/>
    <x v="0"/>
    <n v="280"/>
    <n v="22"/>
    <n v="45000"/>
  </r>
  <r>
    <s v="7PAR20S/END/F22 2700 410084"/>
    <n v="52"/>
    <s v="PAR20"/>
    <n v="7"/>
    <x v="0"/>
    <x v="0"/>
    <n v="250"/>
    <n v="25"/>
    <n v="45000"/>
  </r>
  <r>
    <s v="8.5WA19LED"/>
    <n v="43"/>
    <s v="Alamp"/>
    <n v="8.5"/>
    <x v="1"/>
    <x v="3"/>
    <n v="600"/>
    <s v="n/a"/>
    <n v="30000"/>
  </r>
  <r>
    <s v="8A19/END/2700/450"/>
    <n v="48"/>
    <s v="Alamp"/>
    <n v="8"/>
    <x v="1"/>
    <x v="3"/>
    <n v="470"/>
    <n v="33"/>
    <n v="25000"/>
  </r>
  <r>
    <s v="8A19/END/2700-450DIM"/>
    <n v="78"/>
    <s v="Alamp"/>
    <n v="8"/>
    <x v="1"/>
    <x v="3"/>
    <n v="470"/>
    <n v="33"/>
    <n v="25000"/>
  </r>
  <r>
    <s v="8WA19/END/2700-470-DIM ES 188202"/>
    <n v="216"/>
    <s v="Alamp"/>
    <n v="8"/>
    <x v="1"/>
    <x v="3"/>
    <n v="470"/>
    <n v="33"/>
    <n v="25000"/>
  </r>
  <r>
    <s v="LBR30A92-25D"/>
    <n v="8"/>
    <s v="BR30"/>
    <n v="12"/>
    <x v="0"/>
    <x v="0"/>
    <n v="618"/>
    <n v="130"/>
    <n v="25000"/>
  </r>
  <r>
    <s v="LED10DP3LS827/20"/>
    <n v="30"/>
    <s v="PAR30"/>
    <n v="10"/>
    <x v="0"/>
    <x v="0"/>
    <n v="499"/>
    <n v="46"/>
    <n v="50000"/>
  </r>
  <r>
    <s v="LED10PAR20/DIM/P930"/>
    <n v="18"/>
    <s v="PAR20"/>
    <n v="10"/>
    <x v="0"/>
    <x v="0"/>
    <n v="550"/>
    <n v="42"/>
    <n v="25000"/>
  </r>
  <r>
    <s v="LED10PAR20/DIM/P930 78748"/>
    <n v="46"/>
    <s v="PAR20"/>
    <n v="10"/>
    <x v="0"/>
    <x v="0"/>
    <n v="550"/>
    <n v="42"/>
    <n v="25000"/>
  </r>
  <r>
    <s v="LED10PAR30/DIM/830FL35"/>
    <n v="6"/>
    <s v="PAR30"/>
    <n v="10"/>
    <x v="0"/>
    <x v="0"/>
    <n v="550"/>
    <n v="35"/>
    <n v="50000"/>
  </r>
  <r>
    <s v="LED12A19/DIM/O/827"/>
    <n v="1545"/>
    <s v="Alamp"/>
    <n v="12"/>
    <x v="1"/>
    <x v="1"/>
    <n v="895"/>
    <n v="45"/>
    <n v="25000"/>
  </r>
  <r>
    <s v="LED15PAR30LN/DIM/827/FL40"/>
    <n v="124"/>
    <s v="PAR30"/>
    <n v="15"/>
    <x v="0"/>
    <x v="2"/>
    <n v="712"/>
    <n v="62"/>
    <n v="25000"/>
  </r>
  <r>
    <s v="LED15PAR30LN/DIM/830"/>
    <n v="519"/>
    <s v="PAR30"/>
    <n v="15"/>
    <x v="0"/>
    <x v="2"/>
    <n v="721"/>
    <n v="62"/>
    <n v="50000"/>
  </r>
  <r>
    <s v="LED15PAR30LN/DIM/830/FL40"/>
    <n v="94"/>
    <s v="PAR30"/>
    <n v="15"/>
    <x v="0"/>
    <x v="2"/>
    <n v="721"/>
    <n v="62"/>
    <n v="50000"/>
  </r>
  <r>
    <s v="LED15PAR30LN/DIM/830/NFL"/>
    <n v="277"/>
    <s v="PAR30"/>
    <n v="15"/>
    <x v="0"/>
    <x v="2"/>
    <n v="770"/>
    <n v="45"/>
    <n v="50000"/>
  </r>
  <r>
    <s v="LED15PAR30LNDIM827FL40"/>
    <n v="18"/>
    <s v="PAR30"/>
    <n v="15"/>
    <x v="0"/>
    <x v="2"/>
    <n v="712"/>
    <n v="62"/>
    <n v="25000"/>
  </r>
  <r>
    <s v="LED18PAR38/827/FL40"/>
    <n v="101"/>
    <s v="PAR38"/>
    <n v="18"/>
    <x v="0"/>
    <x v="2"/>
    <n v="900"/>
    <n v="75"/>
    <n v="50000"/>
  </r>
  <r>
    <s v="LED18PAR38/DIM/830/FL40"/>
    <n v="137"/>
    <s v="PAR38"/>
    <n v="18"/>
    <x v="0"/>
    <x v="2"/>
    <n v="900"/>
    <n v="75"/>
    <n v="50000"/>
  </r>
  <r>
    <s v="LED18PAR38/DIM/830/NFL25"/>
    <n v="12"/>
    <s v="PAR38"/>
    <n v="18"/>
    <x v="0"/>
    <x v="2"/>
    <n v="911"/>
    <n v="75"/>
    <n v="50000"/>
  </r>
  <r>
    <s v="LED18PAR38/DIM/830/FL"/>
    <n v="30"/>
    <s v="PAR38"/>
    <n v="18"/>
    <x v="0"/>
    <x v="2"/>
    <n v="900"/>
    <n v="75"/>
    <n v="50000"/>
  </r>
  <r>
    <s v="LED18PAR38DIM/830/FL40"/>
    <n v="283"/>
    <s v="PAR38"/>
    <n v="18"/>
    <x v="0"/>
    <x v="2"/>
    <n v="900"/>
    <n v="75"/>
    <n v="50000"/>
  </r>
  <r>
    <s v="LED6MR16/827FL36"/>
    <n v="66"/>
    <s v="MR16"/>
    <n v="6"/>
    <x v="0"/>
    <x v="0"/>
    <n v="300"/>
    <n v="35"/>
    <n v="50000"/>
  </r>
  <r>
    <s v="LED8.5WA19830MDNDIM"/>
    <n v="2136"/>
    <s v="Alamp"/>
    <n v="8.5"/>
    <x v="1"/>
    <x v="3"/>
    <n v="600"/>
    <s v="n/a"/>
    <n v="30000"/>
  </r>
  <r>
    <s v="LED8PAR20/DIM/827/FL36"/>
    <n v="172"/>
    <s v="PAR20"/>
    <n v="8"/>
    <x v="0"/>
    <x v="0"/>
    <n v="346"/>
    <n v="42"/>
    <n v="25000"/>
  </r>
  <r>
    <s v="LED8PAR20/DIM/H/820/FL36"/>
    <n v="398"/>
    <s v="PAR20"/>
    <n v="8"/>
    <x v="0"/>
    <x v="0"/>
    <n v="346"/>
    <n v="42"/>
    <n v="25000"/>
  </r>
  <r>
    <s v="LED8PAR20/DIM/H/830/NFL25"/>
    <n v="18"/>
    <s v="PAR20"/>
    <n v="8"/>
    <x v="0"/>
    <x v="0"/>
    <n v="400"/>
    <n v="55"/>
    <n v="25000"/>
  </r>
  <r>
    <s v="LED8PAR20/DIM/827/FL36"/>
    <n v="512"/>
    <s v="PAR20"/>
    <n v="8"/>
    <x v="0"/>
    <x v="0"/>
    <n v="346"/>
    <n v="42"/>
    <n v="25000"/>
  </r>
  <r>
    <s v="LED8PAR20DIM/H/830/FL36"/>
    <n v="695"/>
    <s v="PAR20"/>
    <n v="8"/>
    <x v="0"/>
    <x v="0"/>
    <n v="400"/>
    <n v="55"/>
    <n v="25000"/>
  </r>
  <r>
    <s v=" BA 7GU10/827NFL25 GU10 LED "/>
    <n v="2"/>
    <s v="MR16"/>
    <n v="6.5"/>
    <x v="0"/>
    <x v="0"/>
    <n v="270"/>
    <n v="24"/>
    <n v="25000"/>
  </r>
  <r>
    <s v="3GU10-END-2700K-130V"/>
    <n v="12"/>
    <s v="MR16"/>
    <n v="3"/>
    <x v="0"/>
    <x v="0"/>
    <n v="165"/>
    <n v="26"/>
    <n v="18000"/>
  </r>
  <r>
    <s v="78634 LED6MR16/DIM/830/NFL25"/>
    <n v="913"/>
    <s v="MR16"/>
    <n v="6"/>
    <x v="0"/>
    <x v="0"/>
    <n v="300"/>
    <n v="26"/>
    <n v="25000"/>
  </r>
  <r>
    <s v="78637 LED8PAR20/DIM/"/>
    <n v="5"/>
    <s v="PAR20"/>
    <n v="8"/>
    <x v="0"/>
    <x v="0"/>
    <n v="350"/>
    <n v="32"/>
    <n v="50000"/>
  </r>
  <r>
    <s v="78638 LED15PAR30LN/DIM/830"/>
    <n v="19"/>
    <s v="PAR30"/>
    <n v="15"/>
    <x v="0"/>
    <x v="2"/>
    <n v="770"/>
    <n v="55"/>
    <n v="50000"/>
  </r>
  <r>
    <s v="78639 LED15PAR30LN/DIM/ES/"/>
    <n v="3645"/>
    <s v="PAR30"/>
    <n v="15"/>
    <x v="0"/>
    <x v="2"/>
    <n v="770"/>
    <n v="52"/>
    <n v="50000"/>
  </r>
  <r>
    <s v="78641 LED18PAR38/DIM/ES/830/"/>
    <n v="1539"/>
    <s v="PAR38"/>
    <n v="18"/>
    <x v="0"/>
    <x v="2"/>
    <n v="900"/>
    <n v="60"/>
    <n v="50000"/>
  </r>
  <r>
    <s v="78643 LED8G25DIMF830"/>
    <n v="9"/>
    <s v="Globe"/>
    <n v="8"/>
    <x v="1"/>
    <x v="3"/>
    <n v="450"/>
    <n v="35"/>
    <n v="50000"/>
  </r>
  <r>
    <s v="78652 LED6MR16/DIM 827/FL36"/>
    <n v="56"/>
    <s v="MR16"/>
    <n v="6"/>
    <x v="0"/>
    <x v="0"/>
    <n v="240"/>
    <n v="25"/>
    <n v="35000"/>
  </r>
  <r>
    <s v="78654 LED8PAR20/DIM/827/FL36"/>
    <n v="143"/>
    <s v="PAR20"/>
    <n v="8"/>
    <x v="0"/>
    <x v="0"/>
    <n v="320"/>
    <n v="31"/>
    <n v="50000"/>
  </r>
  <r>
    <s v="78657 LED18PAR38DIM827NFL25"/>
    <n v="18"/>
    <s v="PAR38"/>
    <n v="18"/>
    <x v="0"/>
    <x v="2"/>
    <n v="860"/>
    <n v="55"/>
    <n v="50000"/>
  </r>
  <r>
    <s v="78658 LED18PAR38 DIM827/FL40"/>
    <n v="53"/>
    <s v="PAR38"/>
    <n v="18"/>
    <x v="0"/>
    <x v="2"/>
    <n v="860"/>
    <n v="52"/>
    <n v="50000"/>
  </r>
  <r>
    <s v="78664 LED11PAR30/DIM/SG/"/>
    <n v="12"/>
    <s v="PAR30"/>
    <n v="11"/>
    <x v="0"/>
    <x v="0"/>
    <n v="511"/>
    <n v="74"/>
    <n v="50000"/>
  </r>
  <r>
    <s v="78802 78636 LED8PAR20H/DIM/ 830/NFL25_x000a_"/>
    <n v="4"/>
    <s v="PAR20"/>
    <n v="8"/>
    <x v="0"/>
    <x v="0"/>
    <n v="400"/>
    <n v="40"/>
    <n v="25000"/>
  </r>
  <r>
    <s v="78803  78637 LED8PAR20/DIM/"/>
    <n v="1985"/>
    <s v="PAR20"/>
    <n v="8"/>
    <x v="0"/>
    <x v="0"/>
    <n v="400"/>
    <n v="40"/>
    <n v="25000"/>
  </r>
  <r>
    <s v="78907 LED12A19/DIM/O/827"/>
    <n v="4"/>
    <s v="Alamp"/>
    <n v="12"/>
    <x v="1"/>
    <x v="1"/>
    <n v="810"/>
    <n v="35"/>
    <n v="25000"/>
  </r>
  <r>
    <s v="BA 7GU10/827/NFL25 GU10 LED"/>
    <n v="313"/>
    <s v="MR16"/>
    <n v="6.5"/>
    <x v="0"/>
    <x v="0"/>
    <n v="270"/>
    <n v="24"/>
    <n v="25000"/>
  </r>
  <r>
    <s v="BA 8A1 9/27F-UP LED 2700K A"/>
    <n v="1420"/>
    <s v="Alamp"/>
    <n v="8.4"/>
    <x v="1"/>
    <x v="3"/>
    <n v="450"/>
    <n v="30"/>
    <n v="25000"/>
  </r>
  <r>
    <s v="D2DCAC-F 2.2W LED CANDL 120V"/>
    <n v="6"/>
    <s v="Candle"/>
    <n v="2.2000000000000002"/>
    <x v="2"/>
    <x v="3"/>
    <n v="90"/>
    <n v="20"/>
    <n v="15000"/>
  </r>
  <r>
    <s v="D5GU10S830/25 4.5W 120V GU10"/>
    <n v="67"/>
    <s v="Globe"/>
    <n v="4.5"/>
    <x v="1"/>
    <x v="3"/>
    <n v="320"/>
    <n v="10"/>
    <n v="35000"/>
  </r>
  <r>
    <s v="LED15PAR30LN/DIM/ES/"/>
    <n v="220"/>
    <s v="PAR30"/>
    <n v="15"/>
    <x v="0"/>
    <x v="2"/>
    <n v="712"/>
    <n v="75"/>
    <n v="25000"/>
  </r>
  <r>
    <s v="LED18PAR38/DIM/ES/830/"/>
    <n v="27"/>
    <s v="PAR38"/>
    <n v="18"/>
    <x v="0"/>
    <x v="2"/>
    <n v="900"/>
    <n v="70"/>
    <n v="25000"/>
  </r>
  <r>
    <s v="LED8PAR20/DIM/"/>
    <n v="106"/>
    <s v="PAR20"/>
    <n v="8"/>
    <x v="0"/>
    <x v="0"/>
    <n v="350"/>
    <n v="32"/>
    <n v="50000"/>
  </r>
  <r>
    <s v="LED8PAR20/DIM/827/FL36"/>
    <n v="10"/>
    <s v="PAR20"/>
    <n v="8"/>
    <x v="0"/>
    <x v="0"/>
    <n v="346"/>
    <n v="31"/>
    <n v="25000"/>
  </r>
  <r>
    <s v="LED8PAR20H/DIM/ 830/NFL25"/>
    <n v="114"/>
    <s v="PAR20"/>
    <n v="8"/>
    <x v="0"/>
    <x v="0"/>
    <n v="350"/>
    <n v="30"/>
    <n v="25000"/>
  </r>
  <r>
    <s v="LRP38"/>
    <n v="64"/>
    <s v="PAR38"/>
    <n v="12"/>
    <x v="0"/>
    <x v="0"/>
    <n v="597"/>
    <n v="130"/>
    <n v="25000"/>
  </r>
  <r>
    <s v="S8843 5.8W A19/LED - White"/>
    <n v="10"/>
    <s v="Alamp"/>
    <n v="5.8"/>
    <x v="1"/>
    <x v="3"/>
    <n v="290"/>
    <n v="13"/>
    <n v="30000"/>
  </r>
  <r>
    <s v="BULLED6MR16GUWWD"/>
    <n v="77"/>
    <s v="MR16"/>
    <n v="6.5"/>
    <x v="0"/>
    <x v="0"/>
    <n v="300"/>
    <n v="40"/>
    <n v="25000"/>
  </r>
  <r>
    <s v="ETI520132"/>
    <n v="12"/>
    <s v="Alamp"/>
    <n v="7.5"/>
    <x v="1"/>
    <x v="3"/>
    <n v="523"/>
    <m/>
    <m/>
  </r>
  <r>
    <s v="ETI520163MD"/>
    <n v="205"/>
    <s v="Alamp"/>
    <n v="8.5"/>
    <x v="1"/>
    <x v="3"/>
    <n v="597"/>
    <m/>
    <m/>
  </r>
  <r>
    <s v="ETI520165"/>
    <n v="1511"/>
    <s v="Alamp"/>
    <n v="8.5"/>
    <x v="1"/>
    <x v="3"/>
    <n v="597"/>
    <m/>
    <m/>
  </r>
  <r>
    <s v="LED8.5WA19/830MDNDIM"/>
    <n v="157"/>
    <s v="Alamp"/>
    <n v="8.5"/>
    <x v="1"/>
    <x v="3"/>
    <n v="600"/>
    <s v="n/a"/>
    <n v="30000"/>
  </r>
  <r>
    <s v="MAXSKG08DLED30"/>
    <n v="21"/>
    <s v="Globe"/>
    <n v="8"/>
    <x v="1"/>
    <x v="3"/>
    <n v="415"/>
    <n v="40"/>
    <n v="25000"/>
  </r>
  <r>
    <s v="PHL10A19LPRIZEPRO2"/>
    <n v="28"/>
    <s v="Alamp"/>
    <n v="10"/>
    <x v="1"/>
    <x v="1"/>
    <n v="940"/>
    <n v="40"/>
    <n v="30000"/>
  </r>
  <r>
    <s v="PHL10MR16ENDF24300"/>
    <n v="4"/>
    <s v="MR16"/>
    <n v="10"/>
    <x v="0"/>
    <x v="0"/>
    <n v="495"/>
    <n v="35"/>
    <n v="25000"/>
  </r>
  <r>
    <s v="PHL10MR16ENDF35270"/>
    <m/>
    <s v="MR16"/>
    <n v="10"/>
    <x v="0"/>
    <x v="0"/>
    <n v="470"/>
    <n v="32"/>
    <n v="25000"/>
  </r>
  <r>
    <s v="PHL10MR16ENDF35300"/>
    <n v="80"/>
    <s v="MR16"/>
    <n v="10"/>
    <x v="0"/>
    <x v="0"/>
    <n v="485"/>
    <n v="25"/>
    <n v="25000"/>
  </r>
  <r>
    <s v="PHL12A19END800LM27"/>
    <n v="3945"/>
    <s v="Alamp"/>
    <n v="12"/>
    <x v="1"/>
    <x v="1"/>
    <n v="800"/>
    <n v="25"/>
    <n v="25000"/>
  </r>
  <r>
    <s v="PHL12PAR30LEND2700"/>
    <n v="207"/>
    <s v="PAR30"/>
    <n v="12"/>
    <x v="0"/>
    <x v="0"/>
    <n v="660"/>
    <n v="55"/>
    <n v="45000"/>
  </r>
  <r>
    <s v="PHL12PAR30LEND3000"/>
    <n v="42"/>
    <s v="PAR30"/>
    <n v="12"/>
    <x v="0"/>
    <x v="0"/>
    <n v="700"/>
    <n v="55"/>
    <n v="45000"/>
  </r>
  <r>
    <s v="PHL12PAR30LENDF36"/>
    <n v="36"/>
    <s v="PAR30"/>
    <n v="12"/>
    <x v="0"/>
    <x v="0"/>
    <n v="660"/>
    <n v="53"/>
    <n v="45000"/>
  </r>
  <r>
    <s v="PHL12PAR30SEND2700"/>
    <n v="65"/>
    <s v="PAR30"/>
    <n v="12"/>
    <x v="0"/>
    <x v="0"/>
    <n v="660"/>
    <n v="52"/>
    <n v="45000"/>
  </r>
  <r>
    <s v="PHL12PAR30SEND3000"/>
    <n v="97"/>
    <s v="PAR30"/>
    <n v="12"/>
    <x v="0"/>
    <x v="0"/>
    <n v="900"/>
    <n v="55"/>
    <n v="45000"/>
  </r>
  <r>
    <s v="PHL13BR30ENDF90270"/>
    <n v="2205"/>
    <s v="BR30"/>
    <n v="13"/>
    <x v="0"/>
    <x v="0"/>
    <n v="730"/>
    <n v="53"/>
    <n v="25000"/>
  </r>
  <r>
    <s v="PHL13BR30ENDS603"/>
    <n v="180"/>
    <s v="BR30"/>
    <n v="13"/>
    <x v="0"/>
    <x v="0"/>
    <n v="635"/>
    <n v="40"/>
    <n v="40000"/>
  </r>
  <r>
    <s v="PHL13PAR30LENDF362"/>
    <n v="37"/>
    <s v="PAR30"/>
    <n v="13"/>
    <x v="0"/>
    <x v="0"/>
    <n v="750"/>
    <n v="33"/>
    <n v="45000"/>
  </r>
  <r>
    <s v="PHL13PAR30LENDF363"/>
    <n v="73"/>
    <s v="PAR30"/>
    <n v="13"/>
    <x v="0"/>
    <x v="0"/>
    <n v="750"/>
    <n v="33"/>
    <n v="45000"/>
  </r>
  <r>
    <s v="PHL14BR40ENDS90270"/>
    <n v="145"/>
    <s v="BR40"/>
    <n v="14"/>
    <x v="0"/>
    <x v="0"/>
    <n v="800"/>
    <n v="50"/>
    <n v="25000"/>
  </r>
  <r>
    <s v="PHL17A21END2700110"/>
    <n v="116"/>
    <s v="Alamp"/>
    <n v="17"/>
    <x v="1"/>
    <x v="1"/>
    <n v="1100"/>
    <n v="39"/>
    <n v="25000"/>
  </r>
  <r>
    <s v="PHL17PAR38END27001"/>
    <n v="43"/>
    <s v="PAR30"/>
    <n v="17"/>
    <x v="0"/>
    <x v="2"/>
    <n v="890"/>
    <n v="53"/>
    <n v="45000"/>
  </r>
  <r>
    <s v="PHL17PAR38END30001"/>
    <n v="91"/>
    <s v="PAR38"/>
    <n v="17"/>
    <x v="0"/>
    <x v="2"/>
    <n v="930"/>
    <n v="56"/>
    <n v="45000"/>
  </r>
  <r>
    <s v="PHL17PAR38ENDF2530"/>
    <n v="6"/>
    <s v="PAR38"/>
    <n v="17"/>
    <x v="0"/>
    <x v="2"/>
    <n v="930"/>
    <n v="56"/>
    <n v="45000"/>
  </r>
  <r>
    <s v="PHL17PAR38ENDF3630"/>
    <n v="23"/>
    <s v="PAR38"/>
    <n v="17"/>
    <x v="0"/>
    <x v="2"/>
    <n v="930"/>
    <n v="75"/>
    <n v="45000"/>
  </r>
  <r>
    <s v="PHL18PAR38ENDF2530"/>
    <n v="210"/>
    <s v="PAR38"/>
    <n v="18"/>
    <x v="0"/>
    <x v="2"/>
    <n v="950"/>
    <n v="50"/>
    <n v="35000"/>
  </r>
  <r>
    <s v="PHL18PAR38ENDF3627"/>
    <n v="30"/>
    <s v="PAR38"/>
    <n v="18"/>
    <x v="0"/>
    <x v="2"/>
    <n v="900"/>
    <n v="34"/>
    <n v="45000"/>
  </r>
  <r>
    <s v="PHL18PAR38ENDF3630"/>
    <n v="6"/>
    <s v="PAR38"/>
    <n v="18"/>
    <x v="0"/>
    <x v="2"/>
    <n v="950"/>
    <n v="55"/>
    <n v="45000"/>
  </r>
  <r>
    <s v="PHL3B12END2700E26D"/>
    <n v="14"/>
    <s v="Candle"/>
    <n v="3"/>
    <x v="2"/>
    <x v="3"/>
    <n v="200"/>
    <n v="24"/>
    <n v="25000"/>
  </r>
  <r>
    <s v="PHL3BA11END2700"/>
    <n v="130"/>
    <s v="Candle"/>
    <n v="3"/>
    <x v="2"/>
    <x v="3"/>
    <n v="180"/>
    <n v="20"/>
    <n v="25000"/>
  </r>
  <r>
    <s v="PHL3BA11END2700E12"/>
    <n v="16"/>
    <s v="Candle"/>
    <n v="3"/>
    <x v="2"/>
    <x v="3"/>
    <n v="180"/>
    <n v="20"/>
    <n v="25000"/>
  </r>
  <r>
    <s v="PHL3GU10END2700150"/>
    <n v="117"/>
    <s v="MR16"/>
    <n v="3"/>
    <x v="0"/>
    <x v="0"/>
    <n v="85"/>
    <n v="25"/>
    <n v="16000"/>
  </r>
  <r>
    <s v="PHL4B11END2700"/>
    <n v="328"/>
    <s v="Candle"/>
    <n v="4"/>
    <x v="2"/>
    <x v="3"/>
    <n v="150"/>
    <n v="28"/>
    <n v="20000"/>
  </r>
  <r>
    <s v="PHL4B12END2700150E"/>
    <n v="23"/>
    <s v="Candle"/>
    <n v="4"/>
    <x v="2"/>
    <x v="3"/>
    <n v="150"/>
    <n v="25"/>
    <n v="20000"/>
  </r>
  <r>
    <s v="PHL4BA11END2700"/>
    <n v="346"/>
    <s v="Candle"/>
    <n v="4"/>
    <x v="2"/>
    <x v="3"/>
    <n v="150"/>
    <n v="20"/>
    <n v="25000"/>
  </r>
  <r>
    <s v="PHL4F15END2700150"/>
    <n v="180"/>
    <s v="Candle"/>
    <n v="5"/>
    <x v="2"/>
    <x v="3"/>
    <n v="150"/>
    <n v="18"/>
    <n v="20000"/>
  </r>
  <r>
    <s v="PHL4MR16END270012V"/>
    <n v="24"/>
    <s v="MR16"/>
    <n v="4"/>
    <x v="0"/>
    <x v="0"/>
    <n v="160"/>
    <n v="25"/>
    <n v="45000"/>
  </r>
  <r>
    <s v="PHL5MR16ENDF242700"/>
    <n v="80"/>
    <s v="MR16"/>
    <n v="5"/>
    <x v="0"/>
    <x v="0"/>
    <n v="290"/>
    <n v="15"/>
    <n v="25000"/>
  </r>
  <r>
    <s v="PHL7MR16END270012V"/>
    <n v="40"/>
    <s v="MR16"/>
    <n v="7"/>
    <x v="0"/>
    <x v="0"/>
    <n v="260"/>
    <n v="37"/>
    <n v="25000"/>
  </r>
  <r>
    <s v="PHL7PAR20ENDF22270"/>
    <n v="461"/>
    <s v="PAR20"/>
    <n v="7"/>
    <x v="0"/>
    <x v="0"/>
    <n v="250"/>
    <n v="40"/>
    <n v="45000"/>
  </r>
  <r>
    <s v="PHL7PAR20ENDF22300"/>
    <n v="13"/>
    <s v="PAR20"/>
    <n v="7"/>
    <x v="0"/>
    <x v="0"/>
    <n v="250"/>
    <n v="40"/>
    <n v="45000"/>
  </r>
  <r>
    <s v="PHL8A19END2700"/>
    <n v="43"/>
    <s v="Alamp"/>
    <n v="8"/>
    <x v="1"/>
    <x v="3"/>
    <n v="470"/>
    <n v="33"/>
    <n v="25000"/>
  </r>
  <r>
    <s v="PHL8A19END2700450"/>
    <n v="233"/>
    <s v="Alamp"/>
    <n v="8"/>
    <x v="1"/>
    <x v="3"/>
    <n v="470"/>
    <n v="33"/>
    <n v="25000"/>
  </r>
  <r>
    <s v="SYL15PAR30LNDIM830"/>
    <n v="9"/>
    <s v="PAR30"/>
    <n v="15"/>
    <x v="0"/>
    <x v="2"/>
    <n v="770"/>
    <n v="52"/>
    <n v="25000"/>
  </r>
  <r>
    <s v="SYLLEDPAR20DIM830N"/>
    <n v="7"/>
    <s v="PAR20"/>
    <n v="8"/>
    <x v="0"/>
    <x v="0"/>
    <n v="350"/>
    <n v="15"/>
    <n v="50000"/>
  </r>
  <r>
    <s v="TOSH20P38/827FL35"/>
    <n v="12"/>
    <s v="PAR38"/>
    <n v="20.3"/>
    <x v="0"/>
    <x v="2"/>
    <n v="970"/>
    <n v="40"/>
    <n v="40000"/>
  </r>
  <r>
    <s v="TOSH9P20/827NFL25"/>
    <n v="394"/>
    <s v="PAR20"/>
    <n v="9"/>
    <x v="0"/>
    <x v="0"/>
    <n v="390"/>
    <n v="25"/>
    <n v="40000"/>
  </r>
  <r>
    <s v="12A19END 2700 "/>
    <n v="152"/>
    <s v="Alamp"/>
    <n v="12.5"/>
    <x v="1"/>
    <x v="1"/>
    <n v="800"/>
    <n v="22"/>
    <n v="25000"/>
  </r>
  <r>
    <s v="12A19END 2700 40994"/>
    <n v="58"/>
    <s v="Alamp"/>
    <n v="12.5"/>
    <x v="1"/>
    <x v="1"/>
    <n v="800"/>
    <n v="22"/>
    <n v="25000"/>
  </r>
  <r>
    <s v="12A19END2700"/>
    <n v="672"/>
    <s v="Alamp"/>
    <n v="12.5"/>
    <x v="1"/>
    <x v="1"/>
    <n v="800"/>
    <n v="22"/>
    <n v="25000"/>
  </r>
  <r>
    <s v="12A19END2700 "/>
    <n v="112"/>
    <s v="Alamp"/>
    <n v="12.5"/>
    <x v="1"/>
    <x v="1"/>
    <n v="800"/>
    <n v="22"/>
    <n v="25000"/>
  </r>
  <r>
    <s v="12A19END2700 40994"/>
    <n v="67"/>
    <s v="Alamp"/>
    <n v="12.5"/>
    <x v="1"/>
    <x v="1"/>
    <n v="800"/>
    <n v="22"/>
    <n v="25000"/>
  </r>
  <r>
    <s v="12A19LEDEND "/>
    <n v="27"/>
    <s v="Alamp"/>
    <n v="12.5"/>
    <x v="1"/>
    <x v="1"/>
    <n v="800"/>
    <n v="22"/>
    <n v="25000"/>
  </r>
  <r>
    <s v="12PAR30LEND3000"/>
    <n v="1"/>
    <s v="PAR30"/>
    <n v="12"/>
    <x v="0"/>
    <x v="0"/>
    <n v="700"/>
    <n v="55"/>
    <n v="45000"/>
  </r>
  <r>
    <s v="13BR30END2700 "/>
    <n v="10"/>
    <s v="BR30"/>
    <n v="13"/>
    <x v="0"/>
    <x v="0"/>
    <n v="730"/>
    <n v="42"/>
    <n v="25000"/>
  </r>
  <r>
    <s v="LED10DP30S830 61922"/>
    <n v="2"/>
    <s v="PAR30"/>
    <n v="10"/>
    <x v="0"/>
    <x v="0"/>
    <n v="500"/>
    <n v="48"/>
    <n v="25000"/>
  </r>
  <r>
    <s v="LED10DP3FLTP "/>
    <n v="4"/>
    <s v="PAR30"/>
    <n v="10"/>
    <x v="0"/>
    <x v="0"/>
    <n v="450"/>
    <n v="55"/>
    <n v="25000"/>
  </r>
  <r>
    <s v="LED10DP3FLTP 63026"/>
    <n v="2"/>
    <s v="PAR30"/>
    <n v="10"/>
    <x v="0"/>
    <x v="0"/>
    <n v="450"/>
    <n v="55"/>
    <n v="25000"/>
  </r>
  <r>
    <s v="LED10DP3LFLTP"/>
    <n v="18"/>
    <s v="PAR30"/>
    <n v="10"/>
    <x v="0"/>
    <x v="0"/>
    <n v="450"/>
    <n v="55"/>
    <n v="25000"/>
  </r>
  <r>
    <s v="LED10P3LS830/24 75614"/>
    <n v="3"/>
    <s v="PAR30"/>
    <n v="10"/>
    <x v="0"/>
    <x v="0"/>
    <n v="320"/>
    <n v="55"/>
    <n v="20000"/>
  </r>
  <r>
    <s v="LED12DBR30/827"/>
    <n v="13"/>
    <s v="BR30"/>
    <n v="12"/>
    <x v="0"/>
    <x v="0"/>
    <n v="750"/>
    <n v="43"/>
    <n v="25000"/>
  </r>
  <r>
    <s v="LED12DBR30/827 "/>
    <n v="9"/>
    <s v="BR30"/>
    <n v="12"/>
    <x v="0"/>
    <x v="0"/>
    <n v="750"/>
    <n v="43"/>
    <n v="25000"/>
  </r>
  <r>
    <s v="LED12DBR30/827 65389"/>
    <n v="4"/>
    <s v="BR30"/>
    <n v="12"/>
    <x v="0"/>
    <x v="0"/>
    <n v="750"/>
    <n v="43"/>
    <n v="25000"/>
  </r>
  <r>
    <s v="LED12DBR30/830 "/>
    <n v="127"/>
    <s v="BR30"/>
    <n v="12"/>
    <x v="0"/>
    <x v="0"/>
    <n v="750"/>
    <n v="43"/>
    <n v="25000"/>
  </r>
  <r>
    <s v="LED12DBR30/830 65390"/>
    <n v="42"/>
    <s v="BR30"/>
    <n v="12"/>
    <x v="0"/>
    <x v="0"/>
    <n v="750"/>
    <n v="43"/>
    <n v="25000"/>
  </r>
  <r>
    <s v="LED12DBR30827"/>
    <n v="497"/>
    <s v="BR30"/>
    <n v="12"/>
    <x v="0"/>
    <x v="0"/>
    <n v="750"/>
    <n v="43"/>
    <n v="25000"/>
  </r>
  <r>
    <s v="LED12DBR30827 "/>
    <n v="541"/>
    <s v="BR30"/>
    <n v="12"/>
    <x v="0"/>
    <x v="0"/>
    <n v="750"/>
    <n v="43"/>
    <n v="25000"/>
  </r>
  <r>
    <s v="LED12DBR30827 65389"/>
    <n v="309"/>
    <s v="BR30"/>
    <n v="12"/>
    <x v="0"/>
    <x v="0"/>
    <n v="750"/>
    <n v="43"/>
    <n v="25000"/>
  </r>
  <r>
    <s v="LED12DBR30830"/>
    <n v="489"/>
    <s v="BR30"/>
    <n v="12"/>
    <x v="0"/>
    <x v="0"/>
    <n v="750"/>
    <n v="43"/>
    <n v="25000"/>
  </r>
  <r>
    <s v="LED12DBR30830 "/>
    <n v="324"/>
    <s v="BR30"/>
    <n v="12"/>
    <x v="0"/>
    <x v="0"/>
    <n v="750"/>
    <n v="43"/>
    <n v="25000"/>
  </r>
  <r>
    <s v="LED12DBR30830 65390"/>
    <n v="67"/>
    <s v="BR30"/>
    <n v="12"/>
    <x v="0"/>
    <x v="0"/>
    <n v="750"/>
    <n v="43"/>
    <n v="25000"/>
  </r>
  <r>
    <s v="LED12DP30S827 "/>
    <n v="51"/>
    <s v="PAR30"/>
    <n v="12"/>
    <x v="0"/>
    <x v="0"/>
    <n v="740"/>
    <n v="45"/>
    <n v="25000"/>
  </r>
  <r>
    <s v="LED12DP30S827 65138"/>
    <n v="15"/>
    <s v="PAR30"/>
    <n v="12"/>
    <x v="0"/>
    <x v="0"/>
    <n v="740"/>
    <n v="45"/>
    <n v="25000"/>
  </r>
  <r>
    <s v="LED12DP30S830"/>
    <n v="94"/>
    <s v="BR30"/>
    <n v="12"/>
    <x v="0"/>
    <x v="0"/>
    <n v="750"/>
    <n v="43"/>
    <n v="25000"/>
  </r>
  <r>
    <s v="LED12DP30S830 "/>
    <n v="148"/>
    <s v="PAR30"/>
    <n v="12"/>
    <x v="0"/>
    <x v="0"/>
    <n v="750"/>
    <n v="45"/>
    <n v="25000"/>
  </r>
  <r>
    <s v="LED12DP30S830 65135"/>
    <n v="30"/>
    <s v="PAR30"/>
    <n v="12"/>
    <x v="0"/>
    <x v="0"/>
    <n v="750"/>
    <n v="45"/>
    <n v="25000"/>
  </r>
  <r>
    <s v="LED12DP30S830 65136"/>
    <n v="36"/>
    <s v="PAR30"/>
    <n v="12"/>
    <x v="0"/>
    <x v="0"/>
    <n v="750"/>
    <n v="45"/>
    <n v="25000"/>
  </r>
  <r>
    <s v="LED12DP38S827"/>
    <n v="8"/>
    <s v="PAR38"/>
    <n v="12"/>
    <x v="0"/>
    <x v="0"/>
    <n v="660"/>
    <n v="54"/>
    <n v="25000"/>
  </r>
  <r>
    <s v="LED12DP38S827 "/>
    <n v="8"/>
    <s v="PAR38"/>
    <n v="12"/>
    <x v="0"/>
    <x v="0"/>
    <n v="660"/>
    <n v="54"/>
    <n v="25000"/>
  </r>
  <r>
    <s v="LED12DP38S827 66116"/>
    <n v="16"/>
    <s v="PAR38"/>
    <n v="12"/>
    <x v="0"/>
    <x v="0"/>
    <n v="660"/>
    <n v="54"/>
    <n v="25000"/>
  </r>
  <r>
    <s v="LED12DP38S830"/>
    <n v="38"/>
    <s v="PAR38"/>
    <n v="12"/>
    <x v="0"/>
    <x v="0"/>
    <n v="700"/>
    <n v="53"/>
    <n v="25000"/>
  </r>
  <r>
    <s v="LED12DP3LS827"/>
    <n v="10"/>
    <s v="PAR30"/>
    <n v="12"/>
    <x v="0"/>
    <x v="0"/>
    <n v="740"/>
    <n v="45"/>
    <n v="25000"/>
  </r>
  <r>
    <s v="LED12DP3LS827 65142"/>
    <n v="62"/>
    <s v="PAR30"/>
    <n v="12"/>
    <x v="0"/>
    <x v="0"/>
    <n v="740"/>
    <n v="45"/>
    <n v="25000"/>
  </r>
  <r>
    <s v="LED12DP3LS82735"/>
    <n v="206"/>
    <s v="PAR30"/>
    <n v="12"/>
    <x v="0"/>
    <x v="0"/>
    <n v="740"/>
    <n v="45"/>
    <n v="25000"/>
  </r>
  <r>
    <s v="LED12DP3LS82735 "/>
    <n v="42"/>
    <s v="PAR30"/>
    <n v="12"/>
    <x v="0"/>
    <x v="0"/>
    <n v="740"/>
    <n v="45"/>
    <n v="25000"/>
  </r>
  <r>
    <s v="LED12DP3LS830"/>
    <n v="57"/>
    <s v="PAR20"/>
    <n v="12"/>
    <x v="0"/>
    <x v="0"/>
    <n v="750"/>
    <n v="45"/>
    <n v="25000"/>
  </r>
  <r>
    <s v="LED12DP3LS830 "/>
    <n v="200"/>
    <s v="PAR30"/>
    <n v="12"/>
    <x v="0"/>
    <x v="0"/>
    <n v="750"/>
    <n v="45"/>
    <n v="25000"/>
  </r>
  <r>
    <s v="LED12DP3LS830 65140"/>
    <n v="38"/>
    <s v="PAR30"/>
    <n v="12"/>
    <x v="0"/>
    <x v="0"/>
    <n v="750"/>
    <n v="45"/>
    <n v="25000"/>
  </r>
  <r>
    <s v="LED12DP3LS830/35 "/>
    <n v="48"/>
    <s v="PAR30"/>
    <n v="12"/>
    <x v="0"/>
    <x v="0"/>
    <n v="750"/>
    <n v="45"/>
    <n v="25000"/>
  </r>
  <r>
    <s v="LED13DA19/830 "/>
    <n v="21"/>
    <s v="Alamp"/>
    <n v="13"/>
    <x v="1"/>
    <x v="1"/>
    <n v="800"/>
    <n v="45"/>
    <n v="25000"/>
  </r>
  <r>
    <s v="LED13DA19/830 65386"/>
    <n v="7"/>
    <s v="Alamp"/>
    <n v="13"/>
    <x v="1"/>
    <x v="1"/>
    <n v="800"/>
    <n v="45"/>
    <n v="25000"/>
  </r>
  <r>
    <s v="LED13DA19-830"/>
    <n v="143"/>
    <s v="Alamp"/>
    <n v="13"/>
    <x v="1"/>
    <x v="1"/>
    <n v="800"/>
    <n v="45"/>
    <n v="25000"/>
  </r>
  <r>
    <s v="LED13DA19830 "/>
    <n v="6"/>
    <s v="Alamp"/>
    <n v="13"/>
    <x v="1"/>
    <x v="1"/>
    <n v="800"/>
    <n v="45"/>
    <n v="25000"/>
  </r>
  <r>
    <s v="LED13DA19830 65386"/>
    <n v="7"/>
    <s v="Alamp"/>
    <n v="13"/>
    <x v="1"/>
    <x v="1"/>
    <n v="800"/>
    <n v="45"/>
    <n v="25000"/>
  </r>
  <r>
    <s v="LED13DA19-830 65386"/>
    <n v="3"/>
    <s v="Alamp"/>
    <n v="13"/>
    <x v="1"/>
    <x v="1"/>
    <n v="800"/>
    <n v="45"/>
    <n v="25000"/>
  </r>
  <r>
    <s v="LED20DP38S827"/>
    <n v="6"/>
    <s v="PAR38"/>
    <n v="20"/>
    <x v="0"/>
    <x v="2"/>
    <n v="660"/>
    <n v="54"/>
    <n v="25000"/>
  </r>
  <r>
    <s v="LED20DP38S827 "/>
    <n v="31"/>
    <s v="PAR38"/>
    <n v="20"/>
    <x v="0"/>
    <x v="2"/>
    <n v="660"/>
    <n v="54"/>
    <n v="25000"/>
  </r>
  <r>
    <s v="LED20DP38S830"/>
    <n v="14"/>
    <s v="PAR38"/>
    <n v="20"/>
    <x v="0"/>
    <x v="2"/>
    <n v="700"/>
    <n v="53"/>
    <n v="25000"/>
  </r>
  <r>
    <s v="LED20DP38S830 "/>
    <n v="568"/>
    <s v="PAR38"/>
    <n v="20"/>
    <x v="0"/>
    <x v="2"/>
    <n v="700"/>
    <n v="53"/>
    <n v="25000"/>
  </r>
  <r>
    <s v="LED20DP38S830 64392"/>
    <n v="118"/>
    <s v="PAR38"/>
    <n v="20"/>
    <x v="0"/>
    <x v="2"/>
    <n v="700"/>
    <n v="53"/>
    <n v="25000"/>
  </r>
  <r>
    <s v="LED20DP38S830/25 "/>
    <n v="48"/>
    <s v="PAR38"/>
    <n v="20"/>
    <x v="0"/>
    <x v="2"/>
    <n v="700"/>
    <n v="53"/>
    <n v="25000"/>
  </r>
  <r>
    <s v="LED20DP38S830/25 64391"/>
    <n v="42"/>
    <s v="PAR38"/>
    <n v="20"/>
    <x v="0"/>
    <x v="2"/>
    <n v="700"/>
    <n v="53"/>
    <n v="25000"/>
  </r>
  <r>
    <s v="LED20DP38S830/40 64392"/>
    <n v="83"/>
    <s v="PAR38"/>
    <n v="20"/>
    <x v="0"/>
    <x v="2"/>
    <n v="1050"/>
    <n v="60"/>
    <n v="25000"/>
  </r>
  <r>
    <s v="LED20DP38S83025"/>
    <n v="9"/>
    <s v="PAR38"/>
    <n v="20"/>
    <x v="0"/>
    <x v="2"/>
    <n v="700"/>
    <n v="53"/>
    <n v="25000"/>
  </r>
  <r>
    <s v="LED20DP38S83040"/>
    <n v="304"/>
    <s v="PAR38"/>
    <n v="20"/>
    <x v="0"/>
    <x v="2"/>
    <n v="1050"/>
    <n v="60"/>
    <n v="25000"/>
  </r>
  <r>
    <s v="LED20DP38S83040 64392"/>
    <n v="64"/>
    <s v="PAR38"/>
    <n v="20"/>
    <x v="0"/>
    <x v="2"/>
    <n v="1050"/>
    <n v="60"/>
    <n v="25000"/>
  </r>
  <r>
    <s v="LED20P38S830 "/>
    <n v="60"/>
    <s v="PAR38"/>
    <n v="20"/>
    <x v="0"/>
    <x v="2"/>
    <n v="700"/>
    <n v="53"/>
    <n v="25000"/>
  </r>
  <r>
    <s v="LED20P38S830 61929"/>
    <n v="6"/>
    <s v="PAR38"/>
    <n v="20"/>
    <x v="0"/>
    <x v="2"/>
    <n v="700"/>
    <n v="53"/>
    <n v="25000"/>
  </r>
  <r>
    <s v="LED20P38S83040"/>
    <n v="34"/>
    <s v="PAR38"/>
    <n v="20"/>
    <x v="0"/>
    <x v="2"/>
    <n v="1050"/>
    <n v="60"/>
    <n v="25000"/>
  </r>
  <r>
    <s v="LED20P38S83040 61928"/>
    <n v="6"/>
    <s v="PAR38"/>
    <n v="20"/>
    <x v="0"/>
    <x v="2"/>
    <n v="1050"/>
    <n v="60"/>
    <n v="25000"/>
  </r>
  <r>
    <s v="LED20PS38S830/40 "/>
    <n v="41"/>
    <s v="PAR38"/>
    <n v="20"/>
    <x v="0"/>
    <x v="2"/>
    <n v="1050"/>
    <n v="60"/>
    <n v="25000"/>
  </r>
  <r>
    <s v="LED20PS38S83040 61928"/>
    <n v="4"/>
    <s v="PAR38"/>
    <n v="20"/>
    <x v="0"/>
    <x v="2"/>
    <n v="1050"/>
    <n v="60"/>
    <n v="25000"/>
  </r>
  <r>
    <s v="LED2A15C"/>
    <n v="12"/>
    <s v="Alamp"/>
    <n v="2.5"/>
    <x v="1"/>
    <x v="3"/>
    <n v="80"/>
    <n v="15"/>
    <n v="12000"/>
  </r>
  <r>
    <s v="LED2CAC "/>
    <n v="1"/>
    <s v="Candle"/>
    <n v="2"/>
    <x v="2"/>
    <x v="3"/>
    <n v="60"/>
    <n v="13"/>
    <n v="12000"/>
  </r>
  <r>
    <s v="LED2CAC 61545"/>
    <n v="11"/>
    <s v="Candle"/>
    <n v="1.8"/>
    <x v="2"/>
    <x v="3"/>
    <n v="60"/>
    <n v="13"/>
    <n v="12000"/>
  </r>
  <r>
    <s v="LED2CACC"/>
    <n v="61"/>
    <s v="Candle"/>
    <n v="2"/>
    <x v="2"/>
    <x v="3"/>
    <n v="60"/>
    <n v="13"/>
    <n v="12000"/>
  </r>
  <r>
    <s v="LED2CAC-C"/>
    <n v="36"/>
    <s v="Candle"/>
    <n v="2"/>
    <x v="2"/>
    <x v="3"/>
    <n v="60"/>
    <n v="13"/>
    <n v="12000"/>
  </r>
  <r>
    <s v="LED2CACCESTP 61545"/>
    <n v="75"/>
    <s v="Candle"/>
    <n v="1.8"/>
    <x v="2"/>
    <x v="3"/>
    <n v="60"/>
    <n v="13"/>
    <n v="12000"/>
  </r>
  <r>
    <s v="LED2CACTP 76456"/>
    <n v="6"/>
    <s v="Candle"/>
    <n v="2"/>
    <x v="2"/>
    <x v="3"/>
    <n v="60"/>
    <n v="13"/>
    <n v="12000"/>
  </r>
  <r>
    <s v="LED2CAMC 62989"/>
    <n v="7"/>
    <s v="Candle"/>
    <n v="1.8"/>
    <x v="2"/>
    <x v="3"/>
    <n v="60"/>
    <n v="13"/>
    <n v="12000"/>
  </r>
  <r>
    <s v="LED2CAMFESTP 62988"/>
    <n v="7"/>
    <s v="Candle"/>
    <n v="1.8"/>
    <x v="2"/>
    <x v="3"/>
    <n v="60"/>
    <n v="13"/>
    <n v="12000"/>
  </r>
  <r>
    <s v="LED2G16M"/>
    <n v="6"/>
    <s v="Globe"/>
    <n v="2"/>
    <x v="1"/>
    <x v="3"/>
    <n v="60"/>
    <n v="13"/>
    <n v="12000"/>
  </r>
  <r>
    <s v="LED2G16M "/>
    <n v="3"/>
    <s v="Globe"/>
    <n v="2"/>
    <x v="1"/>
    <x v="3"/>
    <n v="60"/>
    <n v="13"/>
    <n v="12000"/>
  </r>
  <r>
    <s v="LED2G16MC"/>
    <n v="6"/>
    <s v="Globe"/>
    <n v="2"/>
    <x v="1"/>
    <x v="3"/>
    <n v="60"/>
    <n v="13"/>
    <n v="12000"/>
  </r>
  <r>
    <s v="LED2G25M "/>
    <n v="4"/>
    <s v="Globe"/>
    <n v="3"/>
    <x v="1"/>
    <x v="3"/>
    <n v="80"/>
    <n v="14"/>
    <n v="12000"/>
  </r>
  <r>
    <s v="LED2G25MW"/>
    <n v="58"/>
    <s v="Globe"/>
    <n v="2.2999999999999998"/>
    <x v="1"/>
    <x v="3"/>
    <n v="80"/>
    <n v="14"/>
    <n v="12000"/>
  </r>
  <r>
    <s v="LED2G25MW 63013"/>
    <n v="1"/>
    <s v="Globe"/>
    <n v="2.2999999999999998"/>
    <x v="1"/>
    <x v="3"/>
    <n v="80"/>
    <n v="14"/>
    <n v="12000"/>
  </r>
  <r>
    <s v="LED5GU10 64887"/>
    <n v="5"/>
    <s v="MR16"/>
    <n v="4.5"/>
    <x v="0"/>
    <x v="0"/>
    <n v="200"/>
    <n v="33"/>
    <n v="25000"/>
  </r>
  <r>
    <s v="LED5GU10NFL "/>
    <n v="2"/>
    <s v="MR16"/>
    <n v="4.5"/>
    <x v="0"/>
    <x v="0"/>
    <n v="200"/>
    <n v="33"/>
    <n v="25000"/>
  </r>
  <r>
    <s v="LED5GU10NFLTP"/>
    <n v="14"/>
    <s v="MR16"/>
    <n v="4.5"/>
    <x v="0"/>
    <x v="0"/>
    <n v="200"/>
    <n v="33"/>
    <n v="25000"/>
  </r>
  <r>
    <s v="LED5GU10NFLTP 62909"/>
    <n v="80"/>
    <s v="MR16"/>
    <n v="4.5"/>
    <x v="0"/>
    <x v="0"/>
    <n v="200"/>
    <n v="33"/>
    <n v="25000"/>
  </r>
  <r>
    <s v="LED5GU10S830/25 "/>
    <n v="10"/>
    <s v="MR16"/>
    <n v="4.5"/>
    <x v="0"/>
    <x v="0"/>
    <n v="200"/>
    <n v="32"/>
    <n v="25000"/>
  </r>
  <r>
    <s v="LED5GU10S83025"/>
    <n v="110"/>
    <s v="MR16"/>
    <n v="4.5"/>
    <x v="0"/>
    <x v="0"/>
    <n v="200"/>
    <n v="32"/>
    <n v="25000"/>
  </r>
  <r>
    <s v="LED5P16S83025"/>
    <n v="6"/>
    <s v="PAR16"/>
    <n v="4"/>
    <x v="0"/>
    <x v="0"/>
    <n v="200"/>
    <n v="33"/>
    <n v="25000"/>
  </r>
  <r>
    <s v="LED7DMR16 "/>
    <n v="5"/>
    <s v="MR16"/>
    <n v="7"/>
    <x v="0"/>
    <x v="0"/>
    <n v="390"/>
    <n v="34"/>
    <n v="25000"/>
  </r>
  <r>
    <s v="LED7DMR16827"/>
    <n v="18"/>
    <s v="MR16"/>
    <n v="7"/>
    <x v="0"/>
    <x v="0"/>
    <n v="390"/>
    <n v="34"/>
    <n v="25000"/>
  </r>
  <r>
    <s v="LED7DMR16827 "/>
    <n v="166"/>
    <s v="MR16"/>
    <n v="7"/>
    <x v="0"/>
    <x v="0"/>
    <n v="390"/>
    <n v="34"/>
    <n v="25000"/>
  </r>
  <r>
    <s v="LED7DMR16827 66132"/>
    <n v="23"/>
    <s v="MR16"/>
    <n v="7"/>
    <x v="0"/>
    <x v="0"/>
    <n v="390"/>
    <n v="34"/>
    <n v="25000"/>
  </r>
  <r>
    <s v="LED7DMR16827-25 66131"/>
    <n v="4"/>
    <s v="MR16"/>
    <n v="7"/>
    <x v="0"/>
    <x v="0"/>
    <n v="390"/>
    <n v="34"/>
    <n v="25000"/>
  </r>
  <r>
    <s v="LED7DMR1682735 "/>
    <n v="80"/>
    <s v="MR16"/>
    <n v="7"/>
    <x v="0"/>
    <x v="0"/>
    <n v="390"/>
    <n v="34"/>
    <n v="25000"/>
  </r>
  <r>
    <s v="LED7DMR16827-35 66132"/>
    <n v="136"/>
    <s v="MR16"/>
    <n v="7"/>
    <x v="0"/>
    <x v="0"/>
    <n v="390"/>
    <n v="34"/>
    <n v="25000"/>
  </r>
  <r>
    <s v="LED7DMR16830"/>
    <n v="25"/>
    <s v="MR16"/>
    <n v="7"/>
    <x v="0"/>
    <x v="0"/>
    <n v="390"/>
    <n v="34"/>
    <n v="25000"/>
  </r>
  <r>
    <s v="LED7DMR16830  "/>
    <n v="131"/>
    <s v="MR16"/>
    <n v="7"/>
    <x v="0"/>
    <x v="0"/>
    <n v="390"/>
    <n v="34"/>
    <n v="25000"/>
  </r>
  <r>
    <s v="LED7DMR16830  66129"/>
    <n v="175"/>
    <s v="MR16"/>
    <n v="7"/>
    <x v="0"/>
    <x v="0"/>
    <n v="390"/>
    <n v="34"/>
    <n v="25000"/>
  </r>
  <r>
    <s v="LED7DMR1683035"/>
    <n v="39"/>
    <s v="MR16"/>
    <n v="7"/>
    <x v="0"/>
    <x v="0"/>
    <n v="390"/>
    <n v="34"/>
    <n v="25000"/>
  </r>
  <r>
    <s v="LED7DMR1683035 "/>
    <n v="6"/>
    <s v="MR16"/>
    <n v="7"/>
    <x v="0"/>
    <x v="0"/>
    <n v="390"/>
    <n v="34"/>
    <n v="25000"/>
  </r>
  <r>
    <s v="LED7DP20B827 "/>
    <n v="30"/>
    <s v="PAR20"/>
    <n v="7"/>
    <x v="0"/>
    <x v="0"/>
    <n v="300"/>
    <n v="30"/>
    <n v="25000"/>
  </r>
  <r>
    <s v="LED7DP20B830 "/>
    <n v="20"/>
    <s v="PAR20"/>
    <n v="7"/>
    <x v="0"/>
    <x v="0"/>
    <n v="330"/>
    <n v="38"/>
    <n v="25000"/>
  </r>
  <r>
    <s v="LED7DP20B830 61916"/>
    <n v="2"/>
    <s v="PAR20"/>
    <n v="7"/>
    <x v="0"/>
    <x v="0"/>
    <n v="330"/>
    <n v="38"/>
    <n v="25000"/>
  </r>
  <r>
    <s v="LED7DP20B830/20 61916"/>
    <n v="20"/>
    <s v="PAR20"/>
    <n v="7"/>
    <x v="0"/>
    <x v="0"/>
    <n v="330"/>
    <n v="38"/>
    <n v="25000"/>
  </r>
  <r>
    <s v="LED7DP20B830-20"/>
    <n v="23"/>
    <s v="PAR20"/>
    <n v="7"/>
    <x v="0"/>
    <x v="0"/>
    <n v="330"/>
    <n v="38"/>
    <n v="25000"/>
  </r>
  <r>
    <s v="LED7DP20B830-20 61916"/>
    <n v="20"/>
    <s v="PAR20"/>
    <n v="7"/>
    <x v="0"/>
    <x v="0"/>
    <n v="330"/>
    <n v="38"/>
    <n v="25000"/>
  </r>
  <r>
    <s v="LED7DP20S830"/>
    <n v="4"/>
    <s v="PAR20"/>
    <n v="7"/>
    <x v="0"/>
    <x v="0"/>
    <n v="330"/>
    <n v="38"/>
    <n v="25000"/>
  </r>
  <r>
    <s v="LED7DP20S830 "/>
    <n v="26"/>
    <s v="PAR20"/>
    <n v="7"/>
    <x v="0"/>
    <x v="0"/>
    <n v="330"/>
    <n v="38"/>
    <n v="25000"/>
  </r>
  <r>
    <s v="LED7DP20S830/20 61921"/>
    <n v="12"/>
    <s v="PAR20"/>
    <n v="7"/>
    <x v="0"/>
    <x v="0"/>
    <n v="330"/>
    <n v="38"/>
    <n v="25000"/>
  </r>
  <r>
    <s v="LED7DP20SNFL"/>
    <n v="3"/>
    <s v="PAR20"/>
    <n v="7"/>
    <x v="0"/>
    <x v="0"/>
    <n v="200"/>
    <n v="48"/>
    <n v="20000"/>
  </r>
  <r>
    <s v="LED7DP20W827"/>
    <n v="62"/>
    <s v="PAR20"/>
    <n v="7"/>
    <x v="0"/>
    <x v="0"/>
    <n v="300"/>
    <n v="35"/>
    <n v="25000"/>
  </r>
  <r>
    <s v="LED7DP20W827 "/>
    <n v="164"/>
    <s v="PAR20"/>
    <n v="7"/>
    <x v="0"/>
    <x v="0"/>
    <n v="300"/>
    <n v="35"/>
    <n v="25000"/>
  </r>
  <r>
    <s v="LED7DP20W827 61920"/>
    <n v="73"/>
    <s v="PAR20"/>
    <n v="7"/>
    <x v="0"/>
    <x v="0"/>
    <n v="300"/>
    <n v="35"/>
    <n v="25000"/>
  </r>
  <r>
    <s v="LED7DP20W827-20 61920"/>
    <n v="111"/>
    <s v="PAR20"/>
    <n v="7"/>
    <x v="0"/>
    <x v="0"/>
    <n v="300"/>
    <n v="35"/>
    <n v="25000"/>
  </r>
  <r>
    <s v="LED7DP20W830"/>
    <n v="92"/>
    <s v="PAR20"/>
    <n v="7"/>
    <x v="0"/>
    <x v="0"/>
    <n v="330"/>
    <n v="38"/>
    <n v="25000"/>
  </r>
  <r>
    <s v="LED7DP20W830 "/>
    <n v="261"/>
    <s v="PAR20"/>
    <n v="7"/>
    <x v="0"/>
    <x v="0"/>
    <n v="330"/>
    <n v="38"/>
    <n v="25000"/>
  </r>
  <r>
    <s v="LED7DP20W830 61919"/>
    <n v="43"/>
    <s v="PAR20"/>
    <n v="7"/>
    <x v="0"/>
    <x v="0"/>
    <n v="330"/>
    <n v="38"/>
    <n v="25000"/>
  </r>
  <r>
    <s v="LED7DP20W830/12"/>
    <n v="2"/>
    <s v="PAR20"/>
    <n v="7"/>
    <x v="0"/>
    <x v="0"/>
    <n v="330"/>
    <n v="38"/>
    <n v="25000"/>
  </r>
  <r>
    <s v="LED7DP20W830/20 61919"/>
    <n v="3"/>
    <s v="PAR20"/>
    <n v="7"/>
    <x v="0"/>
    <x v="0"/>
    <n v="330"/>
    <n v="38"/>
    <n v="25000"/>
  </r>
  <r>
    <s v="LED7DP20W83020"/>
    <n v="35"/>
    <s v="PAR20"/>
    <n v="7"/>
    <x v="0"/>
    <x v="0"/>
    <n v="330"/>
    <n v="38"/>
    <n v="25000"/>
  </r>
  <r>
    <s v="LED7PAR20NFL20 73718"/>
    <n v="42"/>
    <s v="PAR20"/>
    <n v="7"/>
    <x v="0"/>
    <x v="0"/>
    <n v="200"/>
    <n v="30"/>
    <n v="25000"/>
  </r>
  <r>
    <s v="LED9A19/830 "/>
    <n v="1"/>
    <s v="Alamp"/>
    <n v="9"/>
    <x v="1"/>
    <x v="3"/>
    <n v="450"/>
    <n v="32"/>
    <n v="25000"/>
  </r>
  <r>
    <s v="LED9A19/830 64018"/>
    <n v="6"/>
    <s v="Alamp"/>
    <n v="9"/>
    <x v="1"/>
    <x v="3"/>
    <n v="450"/>
    <n v="32"/>
    <n v="25000"/>
  </r>
  <r>
    <s v="LED9A19/830CD "/>
    <n v="4"/>
    <s v="Alamp"/>
    <n v="9"/>
    <x v="1"/>
    <x v="3"/>
    <n v="450"/>
    <n v="32"/>
    <n v="25000"/>
  </r>
  <r>
    <s v="LED9A19/830CD 62180"/>
    <n v="69"/>
    <s v="Alamp"/>
    <n v="9"/>
    <x v="1"/>
    <x v="3"/>
    <n v="450"/>
    <n v="32"/>
    <n v="25000"/>
  </r>
  <r>
    <s v="LED9A19-830"/>
    <n v="157"/>
    <s v="Alamp"/>
    <n v="9"/>
    <x v="1"/>
    <x v="3"/>
    <n v="450"/>
    <n v="32"/>
    <n v="25000"/>
  </r>
  <r>
    <s v="LED9A19830 "/>
    <n v="223"/>
    <s v="Alamp"/>
    <n v="9"/>
    <x v="1"/>
    <x v="3"/>
    <n v="450"/>
    <n v="32"/>
    <n v="25000"/>
  </r>
  <r>
    <s v="LED9A19830 62180"/>
    <n v="14"/>
    <s v="Alamp"/>
    <n v="9"/>
    <x v="1"/>
    <x v="3"/>
    <n v="450"/>
    <n v="32"/>
    <n v="25000"/>
  </r>
  <r>
    <s v="LED9A19-830 62180"/>
    <n v="57"/>
    <s v="Alamp"/>
    <n v="9"/>
    <x v="1"/>
    <x v="3"/>
    <n v="450"/>
    <n v="32"/>
    <n v="25000"/>
  </r>
  <r>
    <s v="LED9A19830 64018"/>
    <n v="4"/>
    <s v="Alamp"/>
    <n v="9"/>
    <x v="1"/>
    <x v="3"/>
    <n v="450"/>
    <n v="32"/>
    <n v="25000"/>
  </r>
  <r>
    <s v="LED9DA19/827 "/>
    <n v="9"/>
    <s v="Alamp"/>
    <n v="9"/>
    <x v="1"/>
    <x v="3"/>
    <n v="450"/>
    <n v="32"/>
    <n v="25000"/>
  </r>
  <r>
    <s v="LED9DA19827"/>
    <n v="16"/>
    <s v="Alamp"/>
    <n v="9"/>
    <x v="1"/>
    <x v="3"/>
    <n v="450"/>
    <n v="32"/>
    <n v="25000"/>
  </r>
  <r>
    <s v="LED9DA19827 "/>
    <n v="9"/>
    <s v="Alamp"/>
    <n v="9"/>
    <x v="1"/>
    <x v="3"/>
    <n v="450"/>
    <n v="32"/>
    <n v="25000"/>
  </r>
  <r>
    <s v="LED9DA19830"/>
    <n v="36"/>
    <s v="Alamp"/>
    <n v="9"/>
    <x v="1"/>
    <x v="3"/>
    <n v="450"/>
    <n v="32"/>
    <n v="25000"/>
  </r>
  <r>
    <s v="LED9DA19830 65385"/>
    <n v="2"/>
    <s v="Alamp"/>
    <n v="9"/>
    <x v="1"/>
    <x v="3"/>
    <n v="450"/>
    <n v="32"/>
    <n v="250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99">
  <r>
    <s v="LIGHTING SCIENC"/>
    <s v="1000001055"/>
    <n v="14"/>
    <x v="0"/>
    <n v="8"/>
    <s v="DIRECTION"/>
    <s v="Less20W"/>
    <e v="#N/A"/>
    <n v="1"/>
    <n v="43"/>
    <n v="25000"/>
    <m/>
    <m/>
    <m/>
    <m/>
    <n v="45"/>
    <e v="#N/A"/>
    <s v="Directional"/>
  </r>
  <r>
    <s v="LIGHTING SCIENC"/>
    <s v="1000001421"/>
    <n v="22"/>
    <x v="1"/>
    <n v="12"/>
    <s v="DIRECTION"/>
    <s v="Less20W"/>
    <e v="#N/A"/>
    <n v="1"/>
    <m/>
    <e v="#N/A"/>
    <m/>
    <m/>
    <m/>
    <m/>
    <m/>
    <e v="#N/A"/>
    <s v="Directional"/>
  </r>
  <r>
    <s v="CREE"/>
    <s v="1000-003-071"/>
    <n v="8254"/>
    <x v="2"/>
    <n v="10"/>
    <s v="OMNIDIRECT"/>
    <s v="Less15W"/>
    <n v="800"/>
    <e v="#N/A"/>
    <n v="9.9700000000000006"/>
    <n v="25000"/>
    <m/>
    <m/>
    <m/>
    <m/>
    <m/>
    <n v="17.777777777777779"/>
    <s v="omnidirect"/>
  </r>
  <r>
    <s v="CREE"/>
    <s v="1000-003-072"/>
    <n v="7370"/>
    <x v="2"/>
    <n v="9"/>
    <s v="OMNIDIRECT"/>
    <s v="Less15W"/>
    <n v="800"/>
    <e v="#N/A"/>
    <n v="11"/>
    <n v="25000"/>
    <m/>
    <m/>
    <m/>
    <m/>
    <m/>
    <n v="17.777777777777779"/>
    <s v="omnidirect"/>
  </r>
  <r>
    <s v="CREE"/>
    <s v="1000-003-073"/>
    <n v="1200"/>
    <x v="2"/>
    <n v="6"/>
    <s v="OMNIDIRECT"/>
    <s v="Less15W"/>
    <n v="450"/>
    <e v="#N/A"/>
    <n v="10"/>
    <n v="25000"/>
    <m/>
    <m/>
    <m/>
    <m/>
    <m/>
    <n v="10"/>
    <s v="omnidirect"/>
  </r>
  <r>
    <s v="CREE"/>
    <s v="1000-009-200"/>
    <n v="1583"/>
    <x v="1"/>
    <n v="10"/>
    <s v="DIRECTION"/>
    <s v="Less20W"/>
    <e v="#N/A"/>
    <e v="#N/A"/>
    <m/>
    <e v="#N/A"/>
    <m/>
    <m/>
    <m/>
    <m/>
    <m/>
    <e v="#N/A"/>
    <s v="Directional"/>
  </r>
  <r>
    <s v="LIGHTING SCIENC"/>
    <s v="1000018578"/>
    <n v="18"/>
    <x v="3"/>
    <n v="4"/>
    <s v="DECORATIVE"/>
    <s v="DECLESS15"/>
    <e v="#N/A"/>
    <n v="1"/>
    <m/>
    <e v="#N/A"/>
    <m/>
    <m/>
    <m/>
    <m/>
    <m/>
    <e v="#N/A"/>
    <e v="#N/A"/>
  </r>
  <r>
    <s v="LIGHTING SCIENC"/>
    <s v="1000018583"/>
    <n v="67"/>
    <x v="3"/>
    <n v="4"/>
    <s v="DECORATIVE"/>
    <s v="DECLESS15"/>
    <e v="#N/A"/>
    <n v="1"/>
    <m/>
    <e v="#N/A"/>
    <m/>
    <m/>
    <m/>
    <m/>
    <m/>
    <e v="#N/A"/>
    <e v="#N/A"/>
  </r>
  <r>
    <s v="PHILIPS"/>
    <s v="1000020126"/>
    <n v="484"/>
    <x v="2"/>
    <n v="12"/>
    <s v="OMNIDIRECT"/>
    <s v="Less15W"/>
    <n v="830"/>
    <n v="2"/>
    <n v="15"/>
    <n v="25000"/>
    <m/>
    <m/>
    <m/>
    <m/>
    <m/>
    <n v="18.444444444444443"/>
    <s v="omnidirect"/>
  </r>
  <r>
    <s v="PHILIPS"/>
    <s v="1000020131"/>
    <n v="210"/>
    <x v="1"/>
    <n v="13"/>
    <s v="DIRECTION"/>
    <s v="Less20W"/>
    <n v="730"/>
    <n v="2"/>
    <n v="25"/>
    <n v="25000"/>
    <m/>
    <m/>
    <m/>
    <m/>
    <m/>
    <n v="16.222222222222221"/>
    <s v="Directional"/>
  </r>
  <r>
    <s v="CREE"/>
    <s v="1000-023-610"/>
    <n v="110"/>
    <x v="2"/>
    <n v="14"/>
    <s v="OMNIDIRECT"/>
    <s v="Less15W"/>
    <n v="1100"/>
    <e v="#N/A"/>
    <n v="16"/>
    <n v="25000"/>
    <m/>
    <m/>
    <m/>
    <m/>
    <m/>
    <n v="24.444444444444443"/>
    <s v="omnidirect"/>
  </r>
  <r>
    <s v="CREE"/>
    <s v="1000-023-619"/>
    <n v="118"/>
    <x v="2"/>
    <n v="14"/>
    <s v="OMNIDIRECT"/>
    <s v="Less15W"/>
    <n v="1100"/>
    <e v="#N/A"/>
    <n v="17"/>
    <n v="25000"/>
    <m/>
    <m/>
    <m/>
    <m/>
    <m/>
    <n v="24.444444444444443"/>
    <s v="omnidirect"/>
  </r>
  <r>
    <s v="CREE"/>
    <s v="1000-026-937"/>
    <n v="71"/>
    <x v="2"/>
    <n v="6"/>
    <s v="OMNIDIRECT"/>
    <s v="Less15W"/>
    <n v="450"/>
    <e v="#N/A"/>
    <n v="11"/>
    <n v="25000"/>
    <m/>
    <m/>
    <m/>
    <m/>
    <m/>
    <n v="10"/>
    <s v="omnidirect"/>
  </r>
  <r>
    <s v="CREE"/>
    <s v="1000-049-543"/>
    <n v="480"/>
    <x v="2"/>
    <n v="10"/>
    <s v="OMNIDIRECT"/>
    <s v="Less15W"/>
    <n v="800"/>
    <e v="#N/A"/>
    <n v="10"/>
    <n v="25000"/>
    <m/>
    <m/>
    <m/>
    <m/>
    <m/>
    <n v="17.777777777777779"/>
    <s v="omnidirect"/>
  </r>
  <r>
    <s v="CREE"/>
    <s v="1000-049-544"/>
    <n v="472"/>
    <x v="2"/>
    <n v="10"/>
    <s v="OMNIDIRECT"/>
    <s v="Less15W"/>
    <n v="800"/>
    <e v="#N/A"/>
    <n v="11"/>
    <n v="25000"/>
    <m/>
    <m/>
    <m/>
    <m/>
    <m/>
    <n v="17.777777777777779"/>
    <s v="omnidirect"/>
  </r>
  <r>
    <s v="CREE"/>
    <s v="1000050545"/>
    <n v="67"/>
    <x v="4"/>
    <n v="18"/>
    <s v="DIRECTION"/>
    <s v="Less20W"/>
    <n v="1500"/>
    <e v="#N/A"/>
    <n v="25"/>
    <n v="25000"/>
    <m/>
    <m/>
    <m/>
    <m/>
    <m/>
    <n v="33.333333333333336"/>
    <s v="Directional"/>
  </r>
  <r>
    <s v="CREE"/>
    <s v="1000050548"/>
    <n v="509"/>
    <x v="4"/>
    <n v="18"/>
    <s v="DIRECTION"/>
    <s v="Less20W"/>
    <n v="1500"/>
    <e v="#N/A"/>
    <n v="25"/>
    <n v="25000"/>
    <m/>
    <m/>
    <m/>
    <m/>
    <m/>
    <n v="33.333333333333336"/>
    <s v="Directional"/>
  </r>
  <r>
    <s v="GREENLITE"/>
    <s v="10W/LED/BR30/D"/>
    <n v="504"/>
    <x v="1"/>
    <n v="10"/>
    <s v="DIRECTION"/>
    <s v="Less20W"/>
    <n v="770"/>
    <n v="1"/>
    <m/>
    <n v="25000"/>
    <m/>
    <m/>
    <m/>
    <m/>
    <m/>
    <n v="17.111111111111111"/>
    <s v="Directional"/>
  </r>
  <r>
    <s v="GREENLITE"/>
    <s v="11W/LED/BR30/D"/>
    <n v="1242"/>
    <x v="1"/>
    <n v="11"/>
    <s v="DIRECTION"/>
    <s v="Less20W"/>
    <n v="750"/>
    <n v="1"/>
    <n v="29.99"/>
    <n v="25000"/>
    <m/>
    <m/>
    <m/>
    <m/>
    <m/>
    <n v="16.666666666666668"/>
    <s v="Directional"/>
  </r>
  <r>
    <s v="GREENLITE"/>
    <s v="11W/LED/BR30/D/2"/>
    <n v="4698"/>
    <x v="1"/>
    <n v="11"/>
    <s v="DIRECTION"/>
    <s v="Less20W"/>
    <n v="750"/>
    <n v="2"/>
    <m/>
    <n v="25000"/>
    <m/>
    <m/>
    <m/>
    <m/>
    <m/>
    <n v="16.666666666666668"/>
    <s v="Directional"/>
  </r>
  <r>
    <s v="GREENLITE"/>
    <s v="11W/LED/OMNI-D"/>
    <n v="3952"/>
    <x v="2"/>
    <n v="11"/>
    <s v="OMNIDIRECT"/>
    <s v="Less15W"/>
    <n v="800"/>
    <n v="1"/>
    <m/>
    <n v="25000"/>
    <m/>
    <m/>
    <m/>
    <m/>
    <m/>
    <n v="17.777777777777779"/>
    <s v="omnidirect"/>
  </r>
  <r>
    <s v="GREENLITE"/>
    <s v="11W/LED/OMNI-D/2"/>
    <n v="1282"/>
    <x v="2"/>
    <n v="11"/>
    <s v="OMNIDIRECT"/>
    <s v="Less15W"/>
    <e v="#N/A"/>
    <n v="2"/>
    <m/>
    <e v="#N/A"/>
    <m/>
    <m/>
    <m/>
    <m/>
    <m/>
    <e v="#N/A"/>
    <s v="omnidirect"/>
  </r>
  <r>
    <s v="LIGHTING SCIENC"/>
    <s v="123871"/>
    <n v="15"/>
    <x v="5"/>
    <n v="8"/>
    <s v="DIRECTION"/>
    <s v="Less20W"/>
    <e v="#N/A"/>
    <n v="1"/>
    <m/>
    <e v="#N/A"/>
    <m/>
    <m/>
    <m/>
    <m/>
    <m/>
    <e v="#N/A"/>
    <s v="Directional"/>
  </r>
  <r>
    <s v="GREENLITE"/>
    <s v="12W/LED/OMNI-D"/>
    <n v="119"/>
    <x v="2"/>
    <n v="12"/>
    <s v="OMNIDIRECT"/>
    <s v="Less15W"/>
    <e v="#N/A"/>
    <n v="1"/>
    <m/>
    <e v="#N/A"/>
    <m/>
    <m/>
    <m/>
    <m/>
    <m/>
    <e v="#N/A"/>
    <s v="omnidirect"/>
  </r>
  <r>
    <s v="GREENLITE"/>
    <s v="12W/LED/PAR30D/FL"/>
    <n v="60"/>
    <x v="6"/>
    <n v="12"/>
    <s v="DIRECTION"/>
    <s v="Less20W"/>
    <n v="800"/>
    <n v="1"/>
    <m/>
    <n v="25000"/>
    <m/>
    <m/>
    <m/>
    <m/>
    <m/>
    <n v="17.777777777777779"/>
    <s v="Directional"/>
  </r>
  <r>
    <s v="GE"/>
    <s v="13448"/>
    <n v="530"/>
    <x v="2"/>
    <n v="7"/>
    <s v="OMNIDIRECT"/>
    <s v="Less15W"/>
    <n v="450"/>
    <n v="1"/>
    <m/>
    <n v="25000"/>
    <m/>
    <m/>
    <m/>
    <m/>
    <m/>
    <n v="10"/>
    <s v="omnidirect"/>
  </r>
  <r>
    <s v="GE"/>
    <s v="13909"/>
    <n v="286"/>
    <x v="7"/>
    <n v="16"/>
    <s v="OMNIDIRECT"/>
    <s v="Greater15W"/>
    <n v="1600"/>
    <n v="1"/>
    <m/>
    <n v="25000"/>
    <m/>
    <m/>
    <m/>
    <m/>
    <m/>
    <n v="35.555555555555557"/>
    <e v="#N/A"/>
  </r>
  <r>
    <s v="GREENLITE"/>
    <s v="13W/LED/PAR30/FL/D"/>
    <n v="204"/>
    <x v="6"/>
    <n v="13"/>
    <s v="DIRECTION"/>
    <s v="Less20W"/>
    <n v="700"/>
    <n v="1"/>
    <n v="24.99"/>
    <n v="25000"/>
    <m/>
    <m/>
    <m/>
    <m/>
    <m/>
    <n v="15.555555555555555"/>
    <s v="Directional"/>
  </r>
  <r>
    <s v="PHILIPS"/>
    <s v="151785 - 423400"/>
    <n v="437"/>
    <x v="8"/>
    <n v="8"/>
    <s v="DIRECTION"/>
    <s v="Less20W"/>
    <n v="530"/>
    <e v="#N/A"/>
    <n v="17.97"/>
    <n v="25000"/>
    <m/>
    <m/>
    <m/>
    <m/>
    <m/>
    <n v="11.777777777777779"/>
    <e v="#N/A"/>
  </r>
  <r>
    <s v="PHILIPS"/>
    <s v="154112"/>
    <n v="386"/>
    <x v="4"/>
    <n v="19.5"/>
    <s v="DIRECTION"/>
    <s v="Less20W"/>
    <n v="1200"/>
    <n v="1"/>
    <m/>
    <n v="25000"/>
    <m/>
    <m/>
    <m/>
    <m/>
    <m/>
    <n v="26.666666666666668"/>
    <s v="Directional"/>
  </r>
  <r>
    <s v="GREENLITE"/>
    <s v="17W/LED/PAR38/FL/D"/>
    <n v="132"/>
    <x v="4"/>
    <n v="17"/>
    <s v="DIRECTION"/>
    <s v="Less20W"/>
    <n v="1200"/>
    <n v="1"/>
    <m/>
    <n v="25000"/>
    <m/>
    <m/>
    <m/>
    <m/>
    <m/>
    <n v="26.666666666666668"/>
    <s v="Directional"/>
  </r>
  <r>
    <s v="LIGHTING SCIENC"/>
    <s v="182284"/>
    <n v="111"/>
    <x v="9"/>
    <n v="8"/>
    <s v="DIRECTION"/>
    <s v="Less20W"/>
    <n v="450"/>
    <n v="1"/>
    <n v="20"/>
    <n v="25000"/>
    <m/>
    <m/>
    <m/>
    <m/>
    <m/>
    <n v="10"/>
    <s v="Directional"/>
  </r>
  <r>
    <s v="LIGHTING SCIENC"/>
    <s v="183116"/>
    <n v="12"/>
    <x v="2"/>
    <n v="8"/>
    <s v="OMNIDIRECT"/>
    <s v="Less15W"/>
    <n v="450"/>
    <n v="1"/>
    <n v="15"/>
    <n v="25000"/>
    <m/>
    <m/>
    <m/>
    <m/>
    <m/>
    <n v="10"/>
    <s v="omnidirect"/>
  </r>
  <r>
    <s v="LIGHTING SCIENC"/>
    <s v="183-116"/>
    <n v="65"/>
    <x v="2"/>
    <n v="8"/>
    <s v="OMNIDIRECT"/>
    <s v="Less15W"/>
    <n v="450"/>
    <n v="1"/>
    <n v="15"/>
    <n v="25000"/>
    <m/>
    <m/>
    <m/>
    <m/>
    <m/>
    <n v="10"/>
    <s v="omnidirect"/>
  </r>
  <r>
    <s v="LIGHTING SCIENC"/>
    <s v="183210"/>
    <n v="427"/>
    <x v="2"/>
    <n v="12"/>
    <s v="OMNIDIRECT"/>
    <s v="Less15W"/>
    <n v="800"/>
    <n v="1"/>
    <n v="20"/>
    <n v="25000"/>
    <m/>
    <m/>
    <m/>
    <m/>
    <m/>
    <n v="17.777777777777779"/>
    <s v="omnidirect"/>
  </r>
  <r>
    <s v="LIGHTING SCIENC"/>
    <s v="185386"/>
    <n v="16"/>
    <x v="4"/>
    <n v="14"/>
    <s v="DIRECTION"/>
    <s v="Less20W"/>
    <n v="900"/>
    <n v="1"/>
    <m/>
    <n v="25000"/>
    <m/>
    <m/>
    <m/>
    <m/>
    <m/>
    <n v="20"/>
    <s v="Directional"/>
  </r>
  <r>
    <s v="LIGHTING SCIENC"/>
    <s v="185-386"/>
    <n v="47"/>
    <x v="4"/>
    <n v="14"/>
    <s v="DIRECTION"/>
    <s v="Less20W"/>
    <n v="900"/>
    <n v="1"/>
    <m/>
    <n v="25000"/>
    <m/>
    <m/>
    <m/>
    <m/>
    <m/>
    <n v="20"/>
    <s v="Directional"/>
  </r>
  <r>
    <s v="PHILIPS"/>
    <s v="203612 - 427773"/>
    <n v="351"/>
    <x v="3"/>
    <n v="3.5"/>
    <s v="DECORATIVE"/>
    <s v="DECLESS15"/>
    <n v="200"/>
    <e v="#N/A"/>
    <m/>
    <n v="25000"/>
    <m/>
    <m/>
    <m/>
    <m/>
    <m/>
    <n v="4.4444444444444446"/>
    <e v="#N/A"/>
  </r>
  <r>
    <s v="GREENLITE"/>
    <s v="20W/LED/PAR38/FL/D"/>
    <n v="276"/>
    <x v="4"/>
    <n v="20"/>
    <s v="DIRECTION"/>
    <s v="Less20W"/>
    <e v="#N/A"/>
    <n v="1"/>
    <m/>
    <e v="#N/A"/>
    <m/>
    <m/>
    <m/>
    <m/>
    <m/>
    <e v="#N/A"/>
    <s v="Directional"/>
  </r>
  <r>
    <s v="PHILIPS"/>
    <s v="214630 - 427765"/>
    <n v="860"/>
    <x v="4"/>
    <n v="3"/>
    <s v="DIRECTION"/>
    <s v="Less20W"/>
    <n v="1200"/>
    <e v="#N/A"/>
    <n v="40"/>
    <n v="25000"/>
    <m/>
    <m/>
    <m/>
    <m/>
    <m/>
    <n v="26.666666666666668"/>
    <s v="Directional"/>
  </r>
  <r>
    <s v="GE"/>
    <s v="22235"/>
    <n v="17"/>
    <x v="4"/>
    <n v="18"/>
    <s v="DIRECTION"/>
    <s v="Less20W"/>
    <n v="1500"/>
    <n v="1"/>
    <n v="45"/>
    <n v="25000"/>
    <m/>
    <m/>
    <m/>
    <m/>
    <m/>
    <n v="33.333333333333336"/>
    <s v="Directional"/>
  </r>
  <r>
    <s v="GE"/>
    <s v="22239"/>
    <n v="20"/>
    <x v="3"/>
    <n v="5"/>
    <s v="DECORATIVE"/>
    <s v="DECLESS15"/>
    <n v="350"/>
    <n v="1"/>
    <n v="18"/>
    <n v="15000"/>
    <m/>
    <m/>
    <m/>
    <m/>
    <m/>
    <n v="7.7777777777777777"/>
    <e v="#N/A"/>
  </r>
  <r>
    <s v="GE"/>
    <s v="23691"/>
    <n v="30"/>
    <x v="3"/>
    <n v="5"/>
    <s v="DECORATIVE"/>
    <s v="DECLESS15"/>
    <n v="450"/>
    <n v="1"/>
    <n v="12"/>
    <n v="15000"/>
    <m/>
    <m/>
    <m/>
    <m/>
    <m/>
    <n v="10"/>
    <e v="#N/A"/>
  </r>
  <r>
    <s v="GE"/>
    <s v="23706"/>
    <n v="14"/>
    <x v="3"/>
    <n v="5"/>
    <s v="DECORATIVE"/>
    <s v="DECLESS15"/>
    <n v="350"/>
    <n v="1"/>
    <n v="12"/>
    <n v="15000"/>
    <m/>
    <m/>
    <m/>
    <m/>
    <m/>
    <n v="7.7777777777777777"/>
    <e v="#N/A"/>
  </r>
  <r>
    <s v="GE"/>
    <s v="23707"/>
    <n v="18"/>
    <x v="3"/>
    <n v="4"/>
    <s v="DECORATIVE"/>
    <s v="DECLESS15"/>
    <n v="350"/>
    <n v="1"/>
    <n v="20"/>
    <n v="15000"/>
    <m/>
    <m/>
    <m/>
    <m/>
    <m/>
    <n v="7.7777777777777777"/>
    <e v="#N/A"/>
  </r>
  <r>
    <s v="GE"/>
    <s v="33846"/>
    <n v="52"/>
    <x v="2"/>
    <n v="11"/>
    <s v="OMNIDIRECT"/>
    <s v="Less15W"/>
    <n v="800"/>
    <n v="1"/>
    <m/>
    <n v="25000"/>
    <m/>
    <m/>
    <m/>
    <m/>
    <m/>
    <n v="17.777777777777779"/>
    <s v="omnidirect"/>
  </r>
  <r>
    <s v="PHILIPS"/>
    <s v="340267"/>
    <n v="110"/>
    <x v="4"/>
    <n v="18"/>
    <s v="DIRECTION"/>
    <s v="Less20W"/>
    <n v="1050"/>
    <n v="1"/>
    <n v="52"/>
    <n v="25000"/>
    <m/>
    <m/>
    <m/>
    <m/>
    <m/>
    <n v="23.333333333333332"/>
    <s v="Directional"/>
  </r>
  <r>
    <s v="GREENLITE"/>
    <s v="4.5W/LED/CFC/D"/>
    <n v="120"/>
    <x v="3"/>
    <n v="5"/>
    <s v="DECORATIVE"/>
    <s v="DECLESS15"/>
    <n v="300"/>
    <n v="1"/>
    <m/>
    <n v="25000"/>
    <m/>
    <m/>
    <m/>
    <m/>
    <m/>
    <n v="6.666666666666667"/>
    <e v="#N/A"/>
  </r>
  <r>
    <s v="GREENLITE"/>
    <s v="4.5W/LED/CTC/D"/>
    <n v="48"/>
    <x v="3"/>
    <n v="4.5"/>
    <s v="DECORATIVE"/>
    <s v="DECLESS15"/>
    <n v="300"/>
    <n v="1"/>
    <m/>
    <n v="25000"/>
    <m/>
    <m/>
    <m/>
    <m/>
    <m/>
    <n v="6.666666666666667"/>
    <e v="#N/A"/>
  </r>
  <r>
    <s v="PHILIPS"/>
    <s v="429340"/>
    <n v="126"/>
    <x v="3"/>
    <n v="5"/>
    <s v="DECORATIVE"/>
    <s v="DECLESS15"/>
    <n v="320"/>
    <n v="1"/>
    <n v="13"/>
    <n v="25000"/>
    <m/>
    <m/>
    <m/>
    <m/>
    <m/>
    <n v="7.1111111111111107"/>
    <e v="#N/A"/>
  </r>
  <r>
    <s v="PHILIPS"/>
    <s v="432161"/>
    <n v="744"/>
    <x v="3"/>
    <n v="15"/>
    <s v="OMNIDIRECT"/>
    <s v="Greater15W"/>
    <n v="1220"/>
    <e v="#N/A"/>
    <n v="19"/>
    <n v="25000"/>
    <m/>
    <m/>
    <m/>
    <m/>
    <m/>
    <n v="27.111111111111111"/>
    <e v="#N/A"/>
  </r>
  <r>
    <s v="PHILIPS"/>
    <s v="432195"/>
    <n v="448"/>
    <x v="3"/>
    <n v="19"/>
    <s v="OMNIDIRECT"/>
    <s v="Greater15W"/>
    <n v="1620"/>
    <e v="#N/A"/>
    <n v="33"/>
    <n v="25000"/>
    <m/>
    <m/>
    <m/>
    <m/>
    <m/>
    <n v="36"/>
    <e v="#N/A"/>
  </r>
  <r>
    <s v="PHILIPS"/>
    <s v="433755"/>
    <n v="2357"/>
    <x v="3"/>
    <n v="11"/>
    <s v="OMNIDIRECT"/>
    <s v="Less15W"/>
    <n v="800"/>
    <e v="#N/A"/>
    <n v="9"/>
    <n v="25000"/>
    <m/>
    <m/>
    <m/>
    <m/>
    <m/>
    <n v="17.777777777777779"/>
    <e v="#N/A"/>
  </r>
  <r>
    <s v="PHILIPS"/>
    <s v="433763"/>
    <n v="621"/>
    <x v="3"/>
    <n v="11"/>
    <s v="OMNIDIRECT"/>
    <s v="Less15W"/>
    <e v="#N/A"/>
    <e v="#N/A"/>
    <m/>
    <e v="#N/A"/>
    <m/>
    <m/>
    <m/>
    <m/>
    <m/>
    <e v="#N/A"/>
    <e v="#N/A"/>
  </r>
  <r>
    <s v="PHILIPS"/>
    <s v="457897"/>
    <n v="131"/>
    <x v="5"/>
    <n v="10"/>
    <s v="DIRECTION"/>
    <s v="Less20W"/>
    <n v="300"/>
    <n v="1"/>
    <n v="21"/>
    <n v="25000"/>
    <m/>
    <m/>
    <m/>
    <m/>
    <m/>
    <n v="6.666666666666667"/>
    <s v="Directional"/>
  </r>
  <r>
    <s v="PHILIPS"/>
    <s v="459425"/>
    <n v="1792"/>
    <x v="1"/>
    <n v="13"/>
    <s v="DIRECTION"/>
    <s v="Less20W"/>
    <e v="#N/A"/>
    <n v="1"/>
    <m/>
    <e v="#N/A"/>
    <m/>
    <m/>
    <m/>
    <m/>
    <m/>
    <e v="#N/A"/>
    <s v="Directional"/>
  </r>
  <r>
    <s v="PHILIPS"/>
    <s v="534875"/>
    <n v="912"/>
    <x v="10"/>
    <n v="13"/>
    <s v="DIRECTION"/>
    <s v="Less20W"/>
    <n v="750"/>
    <n v="1"/>
    <n v="28"/>
    <n v="25000"/>
    <m/>
    <m/>
    <m/>
    <m/>
    <m/>
    <n v="16.666666666666668"/>
    <e v="#N/A"/>
  </r>
  <r>
    <s v="PHILIPS"/>
    <s v="537414"/>
    <n v="25"/>
    <x v="5"/>
    <n v="5.5"/>
    <s v="DIRECTION"/>
    <s v="Less20W"/>
    <e v="#N/A"/>
    <n v="1"/>
    <m/>
    <e v="#N/A"/>
    <m/>
    <m/>
    <m/>
    <m/>
    <m/>
    <e v="#N/A"/>
    <s v="Directional"/>
  </r>
  <r>
    <s v="PHILIPS"/>
    <s v="604969"/>
    <n v="203"/>
    <x v="4"/>
    <n v="19.5"/>
    <s v="DIRECTION"/>
    <s v="Less20W"/>
    <e v="#N/A"/>
    <n v="1"/>
    <n v="20"/>
    <e v="#N/A"/>
    <m/>
    <m/>
    <m/>
    <m/>
    <m/>
    <e v="#N/A"/>
    <s v="Directional"/>
  </r>
  <r>
    <s v="GE"/>
    <s v="62905"/>
    <n v="675"/>
    <x v="11"/>
    <n v="5"/>
    <s v="DIRECTION"/>
    <s v="Less20W"/>
    <n v="200"/>
    <n v="1"/>
    <n v="26"/>
    <n v="25000"/>
    <m/>
    <m/>
    <m/>
    <m/>
    <m/>
    <n v="4.4444444444444446"/>
    <s v="Directional"/>
  </r>
  <r>
    <s v="GE"/>
    <s v="62909"/>
    <n v="494"/>
    <x v="5"/>
    <n v="5"/>
    <s v="DIRECTION"/>
    <s v="Less20W"/>
    <n v="200"/>
    <n v="1"/>
    <n v="18"/>
    <n v="25000"/>
    <m/>
    <m/>
    <m/>
    <m/>
    <m/>
    <n v="4.4444444444444446"/>
    <s v="Directional"/>
  </r>
  <r>
    <s v="GE"/>
    <s v="63023"/>
    <n v="1074"/>
    <x v="9"/>
    <n v="7"/>
    <s v="DIRECTION"/>
    <s v="Less20W"/>
    <n v="300"/>
    <n v="1"/>
    <n v="24"/>
    <n v="25000"/>
    <m/>
    <m/>
    <m/>
    <m/>
    <m/>
    <n v="6.666666666666667"/>
    <s v="Directional"/>
  </r>
  <r>
    <s v="GE"/>
    <s v="64128"/>
    <n v="315"/>
    <x v="2"/>
    <n v="9"/>
    <s v="OMNIDIRECT"/>
    <s v="Less15W"/>
    <n v="450"/>
    <n v="1"/>
    <m/>
    <n v="25000"/>
    <m/>
    <m/>
    <m/>
    <m/>
    <m/>
    <n v="10"/>
    <s v="omnidirect"/>
  </r>
  <r>
    <s v="GE"/>
    <s v="65133"/>
    <n v="606"/>
    <x v="6"/>
    <n v="12"/>
    <s v="DIRECTION"/>
    <s v="Less20W"/>
    <n v="740"/>
    <n v="1"/>
    <m/>
    <n v="25000"/>
    <m/>
    <m/>
    <m/>
    <m/>
    <m/>
    <n v="16.444444444444443"/>
    <s v="Directional"/>
  </r>
  <r>
    <s v="GE"/>
    <s v="65134"/>
    <n v="1341"/>
    <x v="6"/>
    <n v="12"/>
    <s v="DIRECTION"/>
    <s v="Less20W"/>
    <n v="740"/>
    <n v="1"/>
    <m/>
    <n v="25000"/>
    <m/>
    <m/>
    <m/>
    <m/>
    <m/>
    <n v="16.444444444444443"/>
    <s v="Directional"/>
  </r>
  <r>
    <s v="GE"/>
    <s v="65536"/>
    <n v="10"/>
    <x v="3"/>
    <n v="3"/>
    <s v="DECORATIVE"/>
    <s v="DECLESS15"/>
    <n v="100"/>
    <n v="1"/>
    <n v="20"/>
    <n v="15000"/>
    <m/>
    <m/>
    <m/>
    <m/>
    <m/>
    <n v="2.2222222222222223"/>
    <e v="#N/A"/>
  </r>
  <r>
    <s v="GE"/>
    <s v="66126"/>
    <n v="131"/>
    <x v="5"/>
    <n v="7"/>
    <s v="DECORATIVE"/>
    <s v="DECLESS15"/>
    <n v="390"/>
    <n v="1"/>
    <n v="30"/>
    <n v="25000"/>
    <m/>
    <m/>
    <m/>
    <m/>
    <m/>
    <n v="8.6666666666666661"/>
    <s v="Directional"/>
  </r>
  <r>
    <s v="PHILIPS"/>
    <s v="664946"/>
    <n v="5996"/>
    <x v="2"/>
    <n v="11"/>
    <s v="OMNIDIRECT"/>
    <s v="Less15W"/>
    <n v="830"/>
    <n v="1"/>
    <n v="15"/>
    <n v="25000"/>
    <m/>
    <m/>
    <m/>
    <m/>
    <m/>
    <n v="18.444444444444443"/>
    <s v="omnidirect"/>
  </r>
  <r>
    <s v="GE"/>
    <s v="66529"/>
    <n v="309"/>
    <x v="4"/>
    <n v="12"/>
    <s v="DIRECTION"/>
    <s v="Less20W"/>
    <n v="700"/>
    <n v="1"/>
    <n v="24"/>
    <n v="25000"/>
    <m/>
    <m/>
    <m/>
    <m/>
    <m/>
    <n v="15.555555555555555"/>
    <s v="Directional"/>
  </r>
  <r>
    <s v="PHILIPS"/>
    <s v="665965"/>
    <n v="702"/>
    <x v="2"/>
    <n v="8"/>
    <s v="OMNIDIRECT"/>
    <s v="Less15W"/>
    <n v="475"/>
    <n v="1"/>
    <n v="12"/>
    <n v="25000"/>
    <m/>
    <m/>
    <m/>
    <m/>
    <m/>
    <n v="10.555555555555555"/>
    <s v="omnidirect"/>
  </r>
  <r>
    <s v="GE"/>
    <s v="68165"/>
    <n v="209"/>
    <x v="3"/>
    <n v="3"/>
    <s v="DECORATIVE"/>
    <s v="DECLESS15"/>
    <n v="270"/>
    <n v="1"/>
    <n v="15"/>
    <n v="15000"/>
    <m/>
    <m/>
    <m/>
    <m/>
    <m/>
    <n v="6"/>
    <e v="#N/A"/>
  </r>
  <r>
    <s v="GE"/>
    <s v="68166"/>
    <n v="292"/>
    <x v="3"/>
    <n v="3"/>
    <s v="DECORATIVE"/>
    <s v="DECLESS15"/>
    <n v="170"/>
    <n v="1"/>
    <n v="14"/>
    <n v="15000"/>
    <m/>
    <m/>
    <m/>
    <m/>
    <m/>
    <n v="3.7777777777777777"/>
    <e v="#N/A"/>
  </r>
  <r>
    <s v="GE"/>
    <s v="68167"/>
    <n v="185"/>
    <x v="3"/>
    <n v="3"/>
    <s v="DECORATIVE"/>
    <s v="DECLESS15"/>
    <n v="270"/>
    <n v="1"/>
    <n v="16"/>
    <n v="15000"/>
    <m/>
    <m/>
    <m/>
    <m/>
    <m/>
    <n v="6"/>
    <e v="#N/A"/>
  </r>
  <r>
    <s v="GE"/>
    <s v="68168"/>
    <n v="138"/>
    <x v="3"/>
    <n v="3"/>
    <s v="DECORATIVE"/>
    <s v="DECLESS15"/>
    <n v="170"/>
    <n v="1"/>
    <n v="16"/>
    <n v="15000"/>
    <m/>
    <m/>
    <m/>
    <m/>
    <m/>
    <n v="3.7777777777777777"/>
    <e v="#N/A"/>
  </r>
  <r>
    <s v="GE"/>
    <s v="68169"/>
    <n v="99"/>
    <x v="12"/>
    <n v="5"/>
    <s v="DECORATIVE"/>
    <s v="DECLESS15"/>
    <n v="270"/>
    <n v="1"/>
    <n v="16"/>
    <n v="15000"/>
    <m/>
    <m/>
    <m/>
    <m/>
    <m/>
    <n v="6"/>
    <s v="Decorative"/>
  </r>
  <r>
    <s v="GE"/>
    <s v="68170"/>
    <n v="50"/>
    <x v="12"/>
    <n v="5"/>
    <s v="DECORATIVE"/>
    <s v="DECLESS15"/>
    <n v="270"/>
    <n v="1"/>
    <n v="16"/>
    <n v="15000"/>
    <m/>
    <m/>
    <m/>
    <m/>
    <m/>
    <n v="6"/>
    <s v="Decorative"/>
  </r>
  <r>
    <s v="GE"/>
    <s v="68171"/>
    <n v="232"/>
    <x v="12"/>
    <n v="5"/>
    <s v="DECORATIVE"/>
    <s v="DECLESS15"/>
    <n v="280"/>
    <n v="1"/>
    <n v="18"/>
    <n v="15000"/>
    <m/>
    <m/>
    <m/>
    <m/>
    <m/>
    <n v="6.2222222222222223"/>
    <s v="Decorative"/>
  </r>
  <r>
    <s v="GE"/>
    <s v="68172"/>
    <n v="139"/>
    <x v="12"/>
    <n v="5"/>
    <s v="DECORATIVE"/>
    <s v="DECLESS15"/>
    <n v="280"/>
    <n v="1"/>
    <n v="16"/>
    <n v="15000"/>
    <m/>
    <m/>
    <m/>
    <m/>
    <m/>
    <n v="6.2222222222222223"/>
    <s v="Decorative"/>
  </r>
  <r>
    <s v="GE"/>
    <s v="68204"/>
    <n v="2021"/>
    <x v="4"/>
    <n v="20"/>
    <s v="DIRECTION"/>
    <s v="Less20W"/>
    <n v="1000"/>
    <n v="1"/>
    <n v="40"/>
    <n v="25000"/>
    <m/>
    <m/>
    <m/>
    <m/>
    <m/>
    <n v="22.222222222222221"/>
    <s v="Directional"/>
  </r>
  <r>
    <s v="GE"/>
    <s v="69060"/>
    <n v="61"/>
    <x v="1"/>
    <n v="12"/>
    <s v="DIRECTION"/>
    <s v="Less20W"/>
    <n v="700"/>
    <n v="1"/>
    <n v="25"/>
    <n v="25000"/>
    <m/>
    <m/>
    <m/>
    <m/>
    <m/>
    <n v="15.555555555555555"/>
    <s v="Directional"/>
  </r>
  <r>
    <s v="GE"/>
    <s v="71240"/>
    <n v="281"/>
    <x v="5"/>
    <n v="6"/>
    <s v="DECORATIVE"/>
    <s v="DECLESS15"/>
    <n v="340"/>
    <n v="1"/>
    <n v="40"/>
    <n v="25000"/>
    <m/>
    <m/>
    <m/>
    <m/>
    <m/>
    <n v="7.5555555555555554"/>
    <s v="Directional"/>
  </r>
  <r>
    <s v="PHILIPS"/>
    <s v="720481 - 425256"/>
    <n v="84"/>
    <x v="2"/>
    <n v="8"/>
    <s v="OMNIDIRECT"/>
    <s v="Less15W"/>
    <n v="470"/>
    <e v="#N/A"/>
    <n v="13"/>
    <n v="25000"/>
    <m/>
    <m/>
    <m/>
    <m/>
    <m/>
    <n v="10.444444444444445"/>
    <s v="omnidirect"/>
  </r>
  <r>
    <s v="PHILIPS"/>
    <s v="720815 - 425264"/>
    <n v="213"/>
    <x v="2"/>
    <n v="12"/>
    <s v="OMNIDIRECT"/>
    <s v="Less15W"/>
    <n v="830"/>
    <e v="#N/A"/>
    <n v="16"/>
    <n v="25000"/>
    <m/>
    <m/>
    <m/>
    <m/>
    <m/>
    <n v="18.444444444444443"/>
    <s v="omnidirect"/>
  </r>
  <r>
    <s v="SYLVANIA"/>
    <s v="78908"/>
    <n v="43"/>
    <x v="2"/>
    <n v="12"/>
    <s v="OMNIDIRECT"/>
    <s v="Less15W"/>
    <n v="810"/>
    <n v="1"/>
    <n v="30"/>
    <n v="25000"/>
    <m/>
    <m/>
    <m/>
    <m/>
    <m/>
    <n v="18"/>
    <s v="omnidirect"/>
  </r>
  <r>
    <s v="SYLVANIA"/>
    <s v="78936"/>
    <n v="50"/>
    <x v="2"/>
    <n v="8"/>
    <s v="OMNIDIRECT"/>
    <s v="Less15W"/>
    <n v="470"/>
    <n v="1"/>
    <n v="27"/>
    <n v="25000"/>
    <m/>
    <m/>
    <m/>
    <m/>
    <m/>
    <n v="10.444444444444445"/>
    <s v="omnidirect"/>
  </r>
  <r>
    <s v="PHILIPS"/>
    <s v="790398 - 426114"/>
    <n v="1213"/>
    <x v="9"/>
    <n v="8"/>
    <s v="DIRECTION"/>
    <s v="Less20W"/>
    <n v="470"/>
    <e v="#N/A"/>
    <n v="22"/>
    <n v="25000"/>
    <m/>
    <m/>
    <m/>
    <m/>
    <m/>
    <n v="10.444444444444445"/>
    <s v="Directional"/>
  </r>
  <r>
    <s v="GREENLITE"/>
    <s v="7W/LED/BR20D"/>
    <n v="120"/>
    <x v="0"/>
    <n v="7"/>
    <s v="DIRECTION"/>
    <s v="Less20W"/>
    <n v="550"/>
    <n v="1"/>
    <m/>
    <n v="25000"/>
    <m/>
    <m/>
    <m/>
    <m/>
    <m/>
    <n v="12.222222222222221"/>
    <s v="Directional"/>
  </r>
  <r>
    <s v="PHILIPS"/>
    <s v="826770"/>
    <n v="436"/>
    <x v="13"/>
    <n v="14"/>
    <s v="DIRECTION"/>
    <s v="Less20W"/>
    <n v="800"/>
    <n v="1"/>
    <n v="35"/>
    <n v="25000"/>
    <m/>
    <m/>
    <m/>
    <m/>
    <m/>
    <n v="17.777777777777779"/>
    <s v="Directional"/>
  </r>
  <r>
    <s v="LIGHTING SCIENC"/>
    <s v="866920"/>
    <n v="2"/>
    <x v="5"/>
    <n v="6"/>
    <s v="DIRECTION"/>
    <s v="Less20W"/>
    <n v="295"/>
    <n v="1"/>
    <n v="20"/>
    <n v="35000"/>
    <m/>
    <m/>
    <m/>
    <m/>
    <m/>
    <n v="6.5555555555555554"/>
    <s v="Directional"/>
  </r>
  <r>
    <s v="LIGHTING SCIENC"/>
    <s v="866-920"/>
    <n v="8"/>
    <x v="5"/>
    <n v="6"/>
    <s v="DIRECTION"/>
    <s v="Less20W"/>
    <n v="295"/>
    <n v="1"/>
    <n v="20"/>
    <n v="35000"/>
    <m/>
    <m/>
    <m/>
    <m/>
    <m/>
    <n v="6.5555555555555554"/>
    <s v="Directional"/>
  </r>
  <r>
    <s v="GE"/>
    <s v="89899"/>
    <n v="880"/>
    <x v="2"/>
    <n v="13"/>
    <s v="OMNIDIRECT"/>
    <s v="Less15W"/>
    <n v="800"/>
    <n v="1"/>
    <n v="30"/>
    <n v="25000"/>
    <m/>
    <m/>
    <m/>
    <m/>
    <m/>
    <n v="17.777777777777779"/>
    <s v="omnidirect"/>
  </r>
  <r>
    <s v="GE"/>
    <s v="89900"/>
    <n v="452"/>
    <x v="2"/>
    <n v="9"/>
    <s v="OMNIDIRECT"/>
    <s v="Less15W"/>
    <n v="450"/>
    <n v="1"/>
    <n v="20"/>
    <n v="25000"/>
    <m/>
    <m/>
    <m/>
    <m/>
    <m/>
    <n v="10"/>
    <s v="omnidirect"/>
  </r>
  <r>
    <s v="GE"/>
    <s v="89936"/>
    <n v="639"/>
    <x v="6"/>
    <n v="10"/>
    <s v="DIRECTION"/>
    <s v="Less20W"/>
    <n v="700"/>
    <n v="1"/>
    <n v="17"/>
    <n v="25000"/>
    <m/>
    <m/>
    <m/>
    <m/>
    <m/>
    <n v="15.555555555555555"/>
    <s v="Directional"/>
  </r>
  <r>
    <s v="GE"/>
    <s v="89941"/>
    <n v="78"/>
    <x v="13"/>
    <n v="13"/>
    <s v="DIRECTION"/>
    <s v="Less20W"/>
    <n v="1070"/>
    <n v="1"/>
    <n v="30"/>
    <n v="25000"/>
    <m/>
    <m/>
    <m/>
    <m/>
    <m/>
    <n v="23.777777777777779"/>
    <s v="Directional"/>
  </r>
  <r>
    <s v="GE"/>
    <s v="89942"/>
    <n v="177"/>
    <x v="6"/>
    <n v="10"/>
    <s v="DIRECTION"/>
    <s v="Less20W"/>
    <n v="700"/>
    <n v="1"/>
    <n v="25"/>
    <n v="25000"/>
    <m/>
    <m/>
    <m/>
    <m/>
    <m/>
    <n v="15.555555555555555"/>
    <s v="Directional"/>
  </r>
  <r>
    <s v="GE"/>
    <s v="89948"/>
    <n v="11"/>
    <x v="3"/>
    <n v="5"/>
    <s v="DECORATIVE"/>
    <s v="DECLESS15"/>
    <n v="300"/>
    <n v="1"/>
    <n v="24"/>
    <n v="15000"/>
    <m/>
    <m/>
    <m/>
    <m/>
    <m/>
    <n v="6.666666666666667"/>
    <e v="#N/A"/>
  </r>
  <r>
    <s v="GE"/>
    <s v="89949"/>
    <n v="17"/>
    <x v="3"/>
    <n v="4"/>
    <s v="DECORATIVE"/>
    <s v="DECLESS15"/>
    <n v="300"/>
    <n v="1"/>
    <n v="22"/>
    <n v="15000"/>
    <m/>
    <m/>
    <m/>
    <m/>
    <m/>
    <n v="6.666666666666667"/>
    <e v="#N/A"/>
  </r>
  <r>
    <s v="GE"/>
    <s v="89950"/>
    <n v="14"/>
    <x v="3"/>
    <n v="5"/>
    <s v="DECORATIVE"/>
    <s v="DECLESS15"/>
    <n v="300"/>
    <n v="1"/>
    <n v="17"/>
    <n v="15000"/>
    <m/>
    <m/>
    <m/>
    <m/>
    <m/>
    <n v="6.666666666666667"/>
    <e v="#N/A"/>
  </r>
  <r>
    <s v="GE"/>
    <s v="89951"/>
    <n v="13"/>
    <x v="3"/>
    <n v="4"/>
    <s v="DECORATIVE"/>
    <s v="DECLESS15"/>
    <n v="300"/>
    <n v="1"/>
    <n v="21"/>
    <n v="15000"/>
    <m/>
    <m/>
    <m/>
    <m/>
    <m/>
    <n v="6.666666666666667"/>
    <e v="#N/A"/>
  </r>
  <r>
    <s v="GE"/>
    <s v="89952"/>
    <n v="7"/>
    <x v="12"/>
    <n v="5"/>
    <s v="DECORATIVE"/>
    <s v="DECLESS15"/>
    <n v="350"/>
    <n v="1"/>
    <n v="20"/>
    <n v="15000"/>
    <m/>
    <m/>
    <m/>
    <m/>
    <m/>
    <n v="7.7777777777777777"/>
    <s v="Decorative"/>
  </r>
  <r>
    <s v="GE"/>
    <s v="89954"/>
    <n v="13"/>
    <x v="12"/>
    <n v="5"/>
    <s v="DECORATIVE"/>
    <s v="DECLESS15"/>
    <n v="350"/>
    <n v="1"/>
    <n v="22"/>
    <n v="15000"/>
    <m/>
    <m/>
    <m/>
    <m/>
    <m/>
    <n v="7.7777777777777777"/>
    <s v="Decorative"/>
  </r>
  <r>
    <s v="GE"/>
    <s v="89985"/>
    <n v="18"/>
    <x v="9"/>
    <n v="15"/>
    <s v="DIRECTION"/>
    <s v="Less20W"/>
    <n v="500"/>
    <n v="1"/>
    <n v="28"/>
    <n v="25000"/>
    <m/>
    <m/>
    <m/>
    <m/>
    <m/>
    <n v="11.111111111111111"/>
    <s v="Directional"/>
  </r>
  <r>
    <s v="GE"/>
    <s v="89988"/>
    <n v="12"/>
    <x v="6"/>
    <n v="10"/>
    <s v="DIRECTION"/>
    <s v="Less20W"/>
    <n v="850"/>
    <n v="1"/>
    <n v="33"/>
    <n v="25000"/>
    <m/>
    <m/>
    <m/>
    <m/>
    <m/>
    <n v="18.888888888888889"/>
    <s v="Directional"/>
  </r>
  <r>
    <s v="GE"/>
    <s v="89990"/>
    <n v="336"/>
    <x v="4"/>
    <n v="12"/>
    <s v="DIRECTION"/>
    <s v="Less20W"/>
    <n v="950"/>
    <n v="1"/>
    <n v="36"/>
    <n v="25000"/>
    <m/>
    <m/>
    <m/>
    <m/>
    <m/>
    <n v="21.111111111111111"/>
    <s v="Directional"/>
  </r>
  <r>
    <s v="GE"/>
    <s v="89992"/>
    <n v="33"/>
    <x v="4"/>
    <n v="18"/>
    <s v="DIRECTION"/>
    <s v="Less20W"/>
    <n v="1300"/>
    <n v="1"/>
    <n v="40"/>
    <n v="25000"/>
    <m/>
    <m/>
    <m/>
    <m/>
    <m/>
    <n v="28.888888888888889"/>
    <s v="Directional"/>
  </r>
  <r>
    <s v="GREENLITE"/>
    <s v="8W/LED/BR20/D"/>
    <n v="227"/>
    <x v="0"/>
    <n v="8"/>
    <s v="DIRECTION"/>
    <s v="Less20W"/>
    <n v="540"/>
    <n v="1"/>
    <n v="17"/>
    <n v="25000"/>
    <m/>
    <m/>
    <m/>
    <m/>
    <m/>
    <n v="12"/>
    <s v="Directional"/>
  </r>
  <r>
    <s v="GREENLITE"/>
    <s v="8W/LED/GLOBE/D"/>
    <n v="72"/>
    <x v="12"/>
    <n v="8"/>
    <s v="DECORATIVE"/>
    <s v="DECLESS15"/>
    <n v="430"/>
    <n v="1"/>
    <n v="25"/>
    <n v="25000"/>
    <m/>
    <m/>
    <m/>
    <m/>
    <m/>
    <n v="9.5555555555555554"/>
    <s v="Decorative"/>
  </r>
  <r>
    <s v="GREENLITE"/>
    <s v="8W/LED/PAR20/NFL/D"/>
    <n v="36"/>
    <x v="9"/>
    <n v="8"/>
    <s v="DIRECTION"/>
    <s v="Less20W"/>
    <n v="380"/>
    <n v="1"/>
    <m/>
    <n v="25000"/>
    <m/>
    <m/>
    <m/>
    <m/>
    <m/>
    <n v="8.4444444444444446"/>
    <s v="Directional"/>
  </r>
  <r>
    <s v="PHILIPS"/>
    <s v="974449"/>
    <n v="26"/>
    <x v="7"/>
    <n v="18"/>
    <s v="OMNIDIRECT"/>
    <s v="Greater15W"/>
    <e v="#N/A"/>
    <n v="1"/>
    <m/>
    <e v="#N/A"/>
    <m/>
    <m/>
    <m/>
    <m/>
    <m/>
    <e v="#N/A"/>
    <e v="#N/A"/>
  </r>
  <r>
    <s v="GREENLITE"/>
    <s v="9W/LED/BR30/D"/>
    <n v="24"/>
    <x v="1"/>
    <n v="9"/>
    <s v="DIRECTION"/>
    <s v="Less20W"/>
    <n v="670"/>
    <n v="1"/>
    <n v="29"/>
    <n v="25000"/>
    <m/>
    <m/>
    <m/>
    <m/>
    <m/>
    <n v="14.888888888888889"/>
    <s v="Directional"/>
  </r>
  <r>
    <s v="GREENLITE"/>
    <s v="9W/LED/OMNI-D"/>
    <n v="456"/>
    <x v="2"/>
    <n v="9"/>
    <s v="OMNIDIRECT"/>
    <s v="Less15W"/>
    <n v="800"/>
    <n v="1"/>
    <m/>
    <n v="25000"/>
    <m/>
    <m/>
    <m/>
    <m/>
    <m/>
    <n v="17.777777777777779"/>
    <s v="omnidirect"/>
  </r>
  <r>
    <s v="FEIT"/>
    <s v="A19/OM450/LED"/>
    <n v="6982"/>
    <x v="2"/>
    <n v="8"/>
    <s v="OMNIDIRECT"/>
    <s v="Less15W"/>
    <n v="450"/>
    <n v="1"/>
    <m/>
    <n v="25000"/>
    <m/>
    <m/>
    <m/>
    <m/>
    <m/>
    <n v="10"/>
    <s v="omnidirect"/>
  </r>
  <r>
    <s v="FEIT"/>
    <s v="A19/OM800/LED"/>
    <n v="11650"/>
    <x v="2"/>
    <n v="14"/>
    <s v="OMNIDIRECT"/>
    <s v="Less15W"/>
    <n v="850"/>
    <n v="1"/>
    <m/>
    <n v="25000"/>
    <m/>
    <m/>
    <m/>
    <m/>
    <m/>
    <n v="18.888888888888889"/>
    <s v="omnidirect"/>
  </r>
  <r>
    <s v="FEIT"/>
    <s v="A19/OM800/LED/2"/>
    <n v="206"/>
    <x v="2"/>
    <n v="14"/>
    <s v="OMNIDIRECT"/>
    <s v="Less15W"/>
    <e v="#N/A"/>
    <n v="2"/>
    <m/>
    <e v="#N/A"/>
    <m/>
    <m/>
    <m/>
    <m/>
    <m/>
    <e v="#N/A"/>
    <s v="omnidirect"/>
  </r>
  <r>
    <s v="FEIT"/>
    <s v="A19/OM800/LED/4"/>
    <n v="16"/>
    <x v="2"/>
    <n v="14"/>
    <s v="OMNIDIRECT"/>
    <s v="Less15W"/>
    <e v="#N/A"/>
    <n v="4"/>
    <m/>
    <e v="#N/A"/>
    <m/>
    <m/>
    <m/>
    <m/>
    <m/>
    <e v="#N/A"/>
    <s v="omnidirect"/>
  </r>
  <r>
    <s v="CREE"/>
    <s v="BA19-04527OMF"/>
    <n v="5119"/>
    <x v="14"/>
    <n v="6"/>
    <s v="OMNIDIRECT"/>
    <s v="Less15W"/>
    <n v="450"/>
    <e v="#N/A"/>
    <m/>
    <n v="25000"/>
    <m/>
    <m/>
    <m/>
    <m/>
    <m/>
    <n v="10"/>
    <e v="#N/A"/>
  </r>
  <r>
    <s v="CREE"/>
    <s v="BA19-04527OMF-2U500"/>
    <n v="96"/>
    <x v="14"/>
    <n v="6"/>
    <s v="OMNIDIRECT"/>
    <s v="Less15W"/>
    <e v="#N/A"/>
    <e v="#N/A"/>
    <m/>
    <e v="#N/A"/>
    <m/>
    <m/>
    <m/>
    <m/>
    <m/>
    <e v="#N/A"/>
    <e v="#N/A"/>
  </r>
  <r>
    <s v="CREE"/>
    <s v="BA19-04550OMF-2U500"/>
    <n v="100"/>
    <x v="14"/>
    <n v="6"/>
    <s v="OMNIDIRECT"/>
    <s v="Less15W"/>
    <e v="#N/A"/>
    <e v="#N/A"/>
    <m/>
    <e v="#N/A"/>
    <m/>
    <m/>
    <m/>
    <m/>
    <m/>
    <e v="#N/A"/>
    <e v="#N/A"/>
  </r>
  <r>
    <s v="CREE"/>
    <s v="BA19-08027OMF"/>
    <n v="18585"/>
    <x v="14"/>
    <n v="10"/>
    <s v="OMNIDIRECT"/>
    <s v="Less15W"/>
    <n v="800"/>
    <e v="#N/A"/>
    <m/>
    <n v="25000"/>
    <m/>
    <m/>
    <m/>
    <m/>
    <m/>
    <n v="17.777777777777779"/>
    <e v="#N/A"/>
  </r>
  <r>
    <s v="CREE"/>
    <s v="BBR30-06527FLF"/>
    <n v="12319"/>
    <x v="14"/>
    <n v="10"/>
    <s v="DIRECTION"/>
    <s v="Less20W"/>
    <n v="650"/>
    <e v="#N/A"/>
    <m/>
    <n v="25000"/>
    <m/>
    <m/>
    <m/>
    <m/>
    <m/>
    <n v="14.444444444444445"/>
    <e v="#N/A"/>
  </r>
  <r>
    <s v="CREE"/>
    <s v="BBR30-06550FLF"/>
    <n v="1117"/>
    <x v="14"/>
    <n v="10"/>
    <s v="DIRECTION"/>
    <s v="Less20W"/>
    <n v="650"/>
    <e v="#N/A"/>
    <n v="19"/>
    <n v="25000"/>
    <m/>
    <m/>
    <m/>
    <m/>
    <m/>
    <n v="14.444444444444445"/>
    <e v="#N/A"/>
  </r>
  <r>
    <s v="FEIT"/>
    <s v="BPAG500DM/LED/4"/>
    <n v="20"/>
    <x v="14"/>
    <n v="8"/>
    <s v="DECORATIVE"/>
    <s v="DECLESS15"/>
    <n v="500"/>
    <e v="#N/A"/>
    <m/>
    <n v="25000"/>
    <m/>
    <m/>
    <m/>
    <m/>
    <m/>
    <n v="11.111111111111111"/>
    <e v="#N/A"/>
  </r>
  <r>
    <s v="FEIT"/>
    <s v="BPCEA19/OM800/LED"/>
    <n v="7940"/>
    <x v="2"/>
    <n v="13"/>
    <s v="OMNIDIRECT"/>
    <s v="Less15W"/>
    <n v="850"/>
    <n v="1"/>
    <m/>
    <n v="25000"/>
    <m/>
    <m/>
    <m/>
    <m/>
    <m/>
    <n v="18.888888888888889"/>
    <s v="omnidirect"/>
  </r>
  <r>
    <s v="FEIT"/>
    <s v="BPCEAG/500/3"/>
    <n v="9120"/>
    <x v="12"/>
    <n v="8"/>
    <s v="DECORATIVE"/>
    <s v="DECLESS15"/>
    <n v="500"/>
    <n v="3"/>
    <m/>
    <n v="25000"/>
    <m/>
    <m/>
    <m/>
    <m/>
    <m/>
    <n v="11.111111111111111"/>
    <s v="Decorative"/>
  </r>
  <r>
    <s v="FEIT"/>
    <s v="BPCEAG800/927/LED/3"/>
    <n v="1881"/>
    <x v="2"/>
    <n v="10"/>
    <s v="OMNIDIRECT"/>
    <s v="Less15W"/>
    <n v="810"/>
    <n v="3"/>
    <m/>
    <n v="25000"/>
    <m/>
    <m/>
    <m/>
    <m/>
    <m/>
    <n v="18"/>
    <s v="omnidirect"/>
  </r>
  <r>
    <s v="FEIT"/>
    <s v="BPCEBR30/927/LED"/>
    <n v="2643"/>
    <x v="1"/>
    <n v="13"/>
    <s v="DIRECTION"/>
    <s v="Less20W"/>
    <n v="750"/>
    <n v="1"/>
    <n v="17"/>
    <n v="25000"/>
    <m/>
    <m/>
    <m/>
    <m/>
    <m/>
    <n v="16.666666666666668"/>
    <s v="Directional"/>
  </r>
  <r>
    <s v="FEIT"/>
    <s v="BPCEBR30/927/LED/2"/>
    <n v="2644"/>
    <x v="6"/>
    <n v="13"/>
    <s v="DIRECTION"/>
    <s v="Less20W"/>
    <n v="750"/>
    <n v="2"/>
    <m/>
    <n v="25000"/>
    <m/>
    <m/>
    <m/>
    <m/>
    <m/>
    <n v="16.666666666666668"/>
    <s v="Directional"/>
  </r>
  <r>
    <s v="FEIT"/>
    <s v="BPCEBR30/LED"/>
    <n v="875"/>
    <x v="1"/>
    <n v="13"/>
    <s v="DIRECTION"/>
    <s v="Less20W"/>
    <n v="750"/>
    <n v="1"/>
    <n v="18"/>
    <n v="25000"/>
    <m/>
    <m/>
    <m/>
    <m/>
    <m/>
    <n v="16.666666666666668"/>
    <s v="Directional"/>
  </r>
  <r>
    <s v="FEIT"/>
    <s v="BPCEBR40/927/LED"/>
    <n v="2174"/>
    <x v="13"/>
    <n v="19"/>
    <s v="DIRECTION"/>
    <s v="Less20W"/>
    <n v="1065"/>
    <n v="1"/>
    <n v="20"/>
    <n v="25000"/>
    <m/>
    <m/>
    <m/>
    <m/>
    <m/>
    <n v="23.666666666666668"/>
    <s v="Directional"/>
  </r>
  <r>
    <s v="FEIT"/>
    <s v="BPCEBR40/LED"/>
    <n v="1536"/>
    <x v="13"/>
    <n v="17"/>
    <s v="DIRECTION"/>
    <s v="Less20W"/>
    <n v="1065"/>
    <n v="1"/>
    <n v="15"/>
    <n v="25000"/>
    <m/>
    <m/>
    <m/>
    <m/>
    <m/>
    <n v="23.666666666666668"/>
    <s v="Directional"/>
  </r>
  <r>
    <s v="FEIT"/>
    <s v="BPCECFC/DM/300/LED/3"/>
    <n v="6351"/>
    <x v="3"/>
    <n v="5"/>
    <s v="DECORATIVE"/>
    <s v="DECLESS15"/>
    <n v="300"/>
    <n v="3"/>
    <m/>
    <n v="25000"/>
    <m/>
    <m/>
    <m/>
    <m/>
    <m/>
    <n v="6.666666666666667"/>
    <e v="#N/A"/>
  </r>
  <r>
    <s v="FEIT"/>
    <s v="BPCEG25/LED/3"/>
    <n v="3372"/>
    <x v="12"/>
    <n v="8"/>
    <s v="DECORATIVE"/>
    <s v="DECLESS15"/>
    <n v="500"/>
    <n v="3"/>
    <n v="8"/>
    <n v="25000"/>
    <m/>
    <m/>
    <m/>
    <m/>
    <m/>
    <n v="11.111111111111111"/>
    <s v="Decorative"/>
  </r>
  <r>
    <s v="FEIT"/>
    <s v="BPCEPAR30/930/LED"/>
    <n v="3264"/>
    <x v="6"/>
    <n v="15"/>
    <s v="DIRECTION"/>
    <s v="Less20W"/>
    <n v="770"/>
    <n v="1"/>
    <m/>
    <n v="25000"/>
    <m/>
    <m/>
    <m/>
    <m/>
    <m/>
    <n v="17.111111111111111"/>
    <s v="Directional"/>
  </r>
  <r>
    <s v="FEIT"/>
    <s v="BPCEPAR30/LEDG5"/>
    <n v="1490"/>
    <x v="6"/>
    <n v="13"/>
    <s v="DIRECTION"/>
    <s v="Less20W"/>
    <n v="790"/>
    <n v="1"/>
    <n v="17"/>
    <n v="25000"/>
    <m/>
    <m/>
    <m/>
    <m/>
    <m/>
    <n v="17.555555555555557"/>
    <s v="Directional"/>
  </r>
  <r>
    <s v="FEIT"/>
    <s v="BPCEPAR38/930/LED"/>
    <n v="3111"/>
    <x v="4"/>
    <n v="18"/>
    <s v="DIRECTION"/>
    <s v="Less20W"/>
    <n v="950"/>
    <n v="1"/>
    <n v="20"/>
    <n v="25000"/>
    <m/>
    <m/>
    <m/>
    <m/>
    <m/>
    <n v="21.111111111111111"/>
    <s v="Directional"/>
  </r>
  <r>
    <s v="FEIT"/>
    <s v="BPCEPAR38/LEDG5"/>
    <n v="2021"/>
    <x v="4"/>
    <n v="18"/>
    <s v="DIRECTION"/>
    <s v="Less20W"/>
    <n v="1035"/>
    <n v="1"/>
    <n v="22"/>
    <n v="25000"/>
    <m/>
    <m/>
    <m/>
    <m/>
    <m/>
    <n v="23"/>
    <s v="Directional"/>
  </r>
  <r>
    <s v="FEIT"/>
    <s v="BPCER20/927/LED/2"/>
    <n v="3418"/>
    <x v="15"/>
    <n v="8"/>
    <s v="DIRECTION"/>
    <s v="Less20W"/>
    <n v="450"/>
    <n v="2"/>
    <n v="13"/>
    <n v="25000"/>
    <m/>
    <m/>
    <m/>
    <m/>
    <m/>
    <n v="10"/>
    <e v="#N/A"/>
  </r>
  <r>
    <s v="FEIT"/>
    <s v="BR30/DM/LED"/>
    <n v="11880"/>
    <x v="1"/>
    <n v="13"/>
    <s v="DIRECTION"/>
    <s v="Less20W"/>
    <n v="750"/>
    <n v="1"/>
    <m/>
    <n v="25000"/>
    <m/>
    <m/>
    <m/>
    <m/>
    <m/>
    <n v="16.666666666666668"/>
    <s v="Directional"/>
  </r>
  <r>
    <s v="FEIT"/>
    <s v="BR30/DM/LED/2"/>
    <n v="98"/>
    <x v="1"/>
    <n v="13"/>
    <s v="DIRECTION"/>
    <s v="Less20W"/>
    <e v="#N/A"/>
    <n v="2"/>
    <m/>
    <e v="#N/A"/>
    <m/>
    <m/>
    <m/>
    <m/>
    <m/>
    <e v="#N/A"/>
    <s v="Directional"/>
  </r>
  <r>
    <s v="LIGHTING SCIENC"/>
    <s v="DFN-A19-60WE-WW-120"/>
    <n v="311"/>
    <x v="2"/>
    <n v="12"/>
    <s v="DIRECTION"/>
    <s v="Less20W"/>
    <n v="800"/>
    <e v="#N/A"/>
    <m/>
    <n v="25000"/>
    <m/>
    <m/>
    <m/>
    <m/>
    <m/>
    <n v="17.777777777777779"/>
    <s v="omnidirect"/>
  </r>
  <r>
    <s v="LIGHTING SCIENC"/>
    <s v="ECS 16 35WE WW FL TP"/>
    <n v="35"/>
    <x v="5"/>
    <n v="6"/>
    <s v="DECORATIVE"/>
    <s v="DECLESS15"/>
    <n v="350"/>
    <e v="#N/A"/>
    <m/>
    <n v="25000"/>
    <m/>
    <m/>
    <m/>
    <m/>
    <m/>
    <n v="7.7777777777777777"/>
    <s v="Directional"/>
  </r>
  <r>
    <s v="LIGHTING SCIENC"/>
    <s v="ECS 16 35WE WW FLE26"/>
    <n v="91"/>
    <x v="11"/>
    <n v="6"/>
    <s v="DECORATIVE"/>
    <s v="DECLESS15"/>
    <n v="350"/>
    <e v="#N/A"/>
    <n v="17.97"/>
    <n v="25000"/>
    <m/>
    <m/>
    <m/>
    <m/>
    <m/>
    <n v="7.7777777777777777"/>
    <s v="Directional"/>
  </r>
  <r>
    <s v="LIGHTING SCIENC"/>
    <s v="ECS 16 50WE WW FL TP"/>
    <n v="67"/>
    <x v="5"/>
    <n v="8"/>
    <s v="DECORATIVE"/>
    <s v="DECLESS15"/>
    <n v="500"/>
    <e v="#N/A"/>
    <m/>
    <n v="25000"/>
    <m/>
    <m/>
    <m/>
    <m/>
    <m/>
    <n v="11.111111111111111"/>
    <s v="Directional"/>
  </r>
  <r>
    <s v="LIGHTING SCIENC"/>
    <s v="ECS 20 50WE WW FL"/>
    <n v="158"/>
    <x v="9"/>
    <n v="8"/>
    <s v="DECORATIVE"/>
    <s v="DECLESS15"/>
    <n v="500"/>
    <e v="#N/A"/>
    <n v="14.97"/>
    <n v="25000"/>
    <m/>
    <m/>
    <m/>
    <m/>
    <m/>
    <n v="11.111111111111111"/>
    <s v="Directional"/>
  </r>
  <r>
    <s v="LIGHTING SCIENC"/>
    <s v="ECS 30 75WE WW FL"/>
    <n v="459"/>
    <x v="6"/>
    <n v="14"/>
    <s v="DIRECTION"/>
    <s v="Less20W"/>
    <n v="750"/>
    <e v="#N/A"/>
    <n v="31.97"/>
    <n v="25000"/>
    <m/>
    <m/>
    <m/>
    <m/>
    <m/>
    <n v="16.666666666666668"/>
    <s v="Directional"/>
  </r>
  <r>
    <s v="LIGHTING SCIENC"/>
    <s v="ECS 38 120WE WW FL"/>
    <n v="128"/>
    <x v="4"/>
    <n v="19"/>
    <s v="DIRECTION"/>
    <s v="Less20W"/>
    <n v="1200"/>
    <e v="#N/A"/>
    <n v="32.97"/>
    <n v="25000"/>
    <m/>
    <m/>
    <m/>
    <m/>
    <m/>
    <n v="26.666666666666668"/>
    <s v="Directional"/>
  </r>
  <r>
    <s v="LIGHTING SCIENC"/>
    <s v="ECS 38 90WE WW FL120"/>
    <n v="399"/>
    <x v="4"/>
    <n v="16"/>
    <s v="DIRECTION"/>
    <s v="Less20W"/>
    <n v="1000"/>
    <e v="#N/A"/>
    <n v="29.97"/>
    <n v="25000"/>
    <m/>
    <m/>
    <m/>
    <m/>
    <m/>
    <n v="22.222222222222221"/>
    <s v="Directional"/>
  </r>
  <r>
    <s v="TCP"/>
    <s v="GVRLAO1050D"/>
    <n v="45"/>
    <x v="2"/>
    <n v="10"/>
    <s v="OMNIDIRECT"/>
    <s v="Less15W"/>
    <n v="950"/>
    <n v="1"/>
    <m/>
    <n v="25000"/>
    <m/>
    <m/>
    <m/>
    <m/>
    <m/>
    <n v="21.111111111111111"/>
    <s v="omnidirect"/>
  </r>
  <r>
    <s v="TCP"/>
    <s v="GVRLAO1050DC"/>
    <n v="4"/>
    <x v="2"/>
    <n v="10"/>
    <s v="OMNIDIRECT"/>
    <s v="Less15W"/>
    <n v="950"/>
    <n v="1"/>
    <m/>
    <n v="25000"/>
    <m/>
    <m/>
    <m/>
    <m/>
    <m/>
    <n v="21.111111111111111"/>
    <s v="omnidirect"/>
  </r>
  <r>
    <s v="TCP"/>
    <s v="GVRLAO727D"/>
    <n v="21"/>
    <x v="2"/>
    <n v="7"/>
    <s v="OMNIDIRECT"/>
    <s v="Less15W"/>
    <n v="450"/>
    <n v="1"/>
    <m/>
    <n v="25000"/>
    <m/>
    <m/>
    <m/>
    <m/>
    <m/>
    <n v="10"/>
    <s v="omnidirect"/>
  </r>
  <r>
    <s v="TCP"/>
    <s v="GVRLAO750D"/>
    <n v="32"/>
    <x v="2"/>
    <n v="7"/>
    <s v="OMNIDIRECT"/>
    <s v="Less15W"/>
    <n v="550"/>
    <n v="1"/>
    <m/>
    <n v="25000"/>
    <m/>
    <m/>
    <m/>
    <m/>
    <m/>
    <n v="12.222222222222221"/>
    <s v="omnidirect"/>
  </r>
  <r>
    <s v="TCP"/>
    <s v="GVRLBR3010W27KND"/>
    <n v="15"/>
    <x v="1"/>
    <n v="10"/>
    <s v="DIRECTION"/>
    <s v="Less20W"/>
    <n v="650"/>
    <n v="1"/>
    <m/>
    <n v="25000"/>
    <m/>
    <m/>
    <m/>
    <m/>
    <m/>
    <n v="14.444444444444445"/>
    <s v="Directional"/>
  </r>
  <r>
    <s v="TCP"/>
    <s v="GVRLBR3010W50KD"/>
    <n v="27"/>
    <x v="1"/>
    <n v="10"/>
    <s v="DIRECTION"/>
    <s v="Less20W"/>
    <n v="900"/>
    <n v="1"/>
    <n v="11.88"/>
    <n v="25000"/>
    <m/>
    <m/>
    <m/>
    <m/>
    <m/>
    <n v="20"/>
    <s v="Directional"/>
  </r>
  <r>
    <s v="TCP"/>
    <s v="GVRLBR3012W27KD"/>
    <n v="115"/>
    <x v="1"/>
    <n v="12"/>
    <s v="DIRECTION"/>
    <s v="Less20W"/>
    <n v="650"/>
    <n v="1"/>
    <n v="31.76"/>
    <n v="25000"/>
    <m/>
    <m/>
    <m/>
    <m/>
    <m/>
    <n v="14.444444444444445"/>
    <s v="Directional"/>
  </r>
  <r>
    <s v="TCP"/>
    <s v="GVRLBR3012W27KND"/>
    <n v="40"/>
    <x v="1"/>
    <n v="12"/>
    <s v="DIRECTION"/>
    <s v="Less20W"/>
    <e v="#N/A"/>
    <n v="1"/>
    <m/>
    <e v="#N/A"/>
    <m/>
    <m/>
    <m/>
    <m/>
    <m/>
    <e v="#N/A"/>
    <s v="Directional"/>
  </r>
  <r>
    <s v="TCP"/>
    <s v="GVRLBR4014W27KND"/>
    <n v="64"/>
    <x v="13"/>
    <n v="14"/>
    <s v="DIRECTION"/>
    <s v="Less20W"/>
    <e v="#N/A"/>
    <n v="1"/>
    <m/>
    <e v="#N/A"/>
    <m/>
    <m/>
    <m/>
    <m/>
    <m/>
    <e v="#N/A"/>
    <s v="Directional"/>
  </r>
  <r>
    <s v="TCP"/>
    <s v="GVRLDCT4W27K"/>
    <n v="6"/>
    <x v="3"/>
    <n v="4"/>
    <s v="DECORATIVE"/>
    <s v="DECLESS15"/>
    <n v="200"/>
    <n v="1"/>
    <n v="6.88"/>
    <n v="25000"/>
    <m/>
    <m/>
    <m/>
    <m/>
    <m/>
    <n v="4.4444444444444446"/>
    <e v="#N/A"/>
  </r>
  <r>
    <s v="TCP"/>
    <s v="GVRLDCT4W27KC"/>
    <n v="2"/>
    <x v="3"/>
    <n v="4"/>
    <s v="DECORATIVE"/>
    <s v="DECLESS15"/>
    <n v="250"/>
    <n v="1"/>
    <m/>
    <n v="25000"/>
    <m/>
    <m/>
    <m/>
    <m/>
    <m/>
    <n v="5.5555555555555554"/>
    <e v="#N/A"/>
  </r>
  <r>
    <s v="TCP"/>
    <s v="GVRLDCT4W27KND"/>
    <n v="15"/>
    <x v="3"/>
    <n v="4"/>
    <s v="DECORATIVE"/>
    <s v="DECLESS15"/>
    <n v="200"/>
    <n v="1"/>
    <n v="6.88"/>
    <n v="25000"/>
    <m/>
    <m/>
    <m/>
    <m/>
    <m/>
    <n v="4.4444444444444446"/>
    <e v="#N/A"/>
  </r>
  <r>
    <s v="TCP"/>
    <s v="GVRLDCT5W27K"/>
    <n v="34"/>
    <x v="3"/>
    <n v="5"/>
    <s v="DECORATIVE"/>
    <s v="DECLESS15"/>
    <n v="300"/>
    <n v="1"/>
    <m/>
    <n v="25000"/>
    <m/>
    <m/>
    <m/>
    <m/>
    <m/>
    <n v="6.666666666666667"/>
    <e v="#N/A"/>
  </r>
  <r>
    <s v="TCP"/>
    <s v="GVRLDCT5W27KND"/>
    <n v="25"/>
    <x v="3"/>
    <n v="5"/>
    <s v="DECORATIVE"/>
    <s v="DECLESS15"/>
    <n v="300"/>
    <n v="1"/>
    <n v="8.48"/>
    <n v="25000"/>
    <m/>
    <m/>
    <m/>
    <m/>
    <m/>
    <n v="6.666666666666667"/>
    <e v="#N/A"/>
  </r>
  <r>
    <s v="TCP"/>
    <s v="GVRLG255W27K"/>
    <n v="13"/>
    <x v="16"/>
    <n v="5"/>
    <s v="DECORATIVE"/>
    <s v="DECLESS15"/>
    <n v="350"/>
    <n v="1"/>
    <m/>
    <n v="25000"/>
    <m/>
    <m/>
    <m/>
    <m/>
    <m/>
    <n v="7.7777777777777777"/>
    <e v="#N/A"/>
  </r>
  <r>
    <s v="TCP"/>
    <s v="GVRLG255W27KND"/>
    <n v="25"/>
    <x v="16"/>
    <n v="5"/>
    <s v="DECORATIVE"/>
    <s v="DECLESS15"/>
    <n v="350"/>
    <n v="1"/>
    <m/>
    <n v="25000"/>
    <m/>
    <m/>
    <m/>
    <m/>
    <m/>
    <n v="7.7777777777777777"/>
    <e v="#N/A"/>
  </r>
  <r>
    <s v="TCP"/>
    <s v="GVRLP3817W30KND"/>
    <n v="143"/>
    <x v="4"/>
    <n v="17"/>
    <s v="DIRECTION"/>
    <s v="Less20W"/>
    <n v="1050"/>
    <n v="1"/>
    <n v="22.48"/>
    <n v="25000"/>
    <m/>
    <m/>
    <m/>
    <m/>
    <m/>
    <n v="23.333333333333332"/>
    <s v="Directional"/>
  </r>
  <r>
    <s v="TCP"/>
    <s v="GVRLR209W27KND"/>
    <n v="13"/>
    <x v="9"/>
    <n v="9"/>
    <s v="DIRECTION"/>
    <s v="Less20W"/>
    <n v="500"/>
    <n v="1"/>
    <n v="12.48"/>
    <n v="25000"/>
    <m/>
    <m/>
    <m/>
    <m/>
    <m/>
    <n v="11.111111111111111"/>
    <s v="Directional"/>
  </r>
  <r>
    <s v="MAXLITE"/>
    <s v="HCBO07DLED30"/>
    <n v="158"/>
    <x v="2"/>
    <n v="7"/>
    <s v="OMNIDIRECT"/>
    <s v="Less15W"/>
    <e v="#N/A"/>
    <n v="1"/>
    <m/>
    <e v="#N/A"/>
    <m/>
    <m/>
    <m/>
    <m/>
    <m/>
    <e v="#N/A"/>
    <s v="omnidirect"/>
  </r>
  <r>
    <s v="MAXLITE"/>
    <s v="HCC4.0DLED30F"/>
    <n v="12"/>
    <x v="2"/>
    <n v="4"/>
    <s v="OMNIDIRECT"/>
    <s v="Less15W"/>
    <e v="#N/A"/>
    <e v="#N/A"/>
    <m/>
    <e v="#N/A"/>
    <m/>
    <m/>
    <m/>
    <m/>
    <m/>
    <e v="#N/A"/>
    <s v="omnidirect"/>
  </r>
  <r>
    <s v="MAXLITE"/>
    <s v="HCG08DLED30-136"/>
    <n v="10"/>
    <x v="12"/>
    <n v="8"/>
    <s v="DECORATIVE"/>
    <s v="DECLESS15"/>
    <n v="430"/>
    <n v="1"/>
    <m/>
    <n v="25000"/>
    <m/>
    <m/>
    <m/>
    <m/>
    <m/>
    <n v="9.5555555555555554"/>
    <s v="Decorative"/>
  </r>
  <r>
    <s v="MAXLITE"/>
    <s v="HCR3013DLED30-13"/>
    <n v="15"/>
    <x v="12"/>
    <n v="13"/>
    <s v="DIRECTION"/>
    <s v="Less20W"/>
    <e v="#N/A"/>
    <e v="#N/A"/>
    <m/>
    <e v="#N/A"/>
    <m/>
    <m/>
    <m/>
    <m/>
    <m/>
    <e v="#N/A"/>
    <s v="Decorative"/>
  </r>
  <r>
    <s v="MAXLITE"/>
    <s v="HCR3820DLED30-13"/>
    <n v="6"/>
    <x v="12"/>
    <n v="20"/>
    <s v="DIRECTION"/>
    <s v="Less20W"/>
    <n v="1200"/>
    <e v="#N/A"/>
    <m/>
    <e v="#N/A"/>
    <m/>
    <m/>
    <m/>
    <m/>
    <m/>
    <n v="26.666666666666668"/>
    <s v="Decorative"/>
  </r>
  <r>
    <s v="EARTHTRONICS"/>
    <s v="L1BR36301B"/>
    <n v="95"/>
    <x v="17"/>
    <n v="6"/>
    <s v="DIRECTION"/>
    <s v="Less20W"/>
    <e v="#N/A"/>
    <n v="1"/>
    <m/>
    <e v="#N/A"/>
    <m/>
    <m/>
    <m/>
    <m/>
    <m/>
    <e v="#N/A"/>
    <e v="#N/A"/>
  </r>
  <r>
    <s v="EARTHTRONICS"/>
    <s v="L1ECOA198301BDIM"/>
    <n v="23"/>
    <x v="2"/>
    <n v="8"/>
    <s v="OMNIDIRECT"/>
    <s v="Less15W"/>
    <e v="#N/A"/>
    <n v="1"/>
    <m/>
    <e v="#N/A"/>
    <m/>
    <m/>
    <m/>
    <m/>
    <m/>
    <e v="#N/A"/>
    <s v="omnidirect"/>
  </r>
  <r>
    <s v="EARTHTRONICS"/>
    <s v="L2A1912301BDIM"/>
    <n v="197"/>
    <x v="2"/>
    <n v="12"/>
    <s v="OMNIDIRECT"/>
    <s v="Less15W"/>
    <e v="#N/A"/>
    <n v="1"/>
    <m/>
    <e v="#N/A"/>
    <m/>
    <m/>
    <m/>
    <m/>
    <m/>
    <e v="#N/A"/>
    <s v="omnidirect"/>
  </r>
  <r>
    <s v="EARTHTRONICS"/>
    <s v="L2A1912D"/>
    <n v="719"/>
    <x v="2"/>
    <n v="12"/>
    <s v="OMNIDIRECT"/>
    <s v="Less15W"/>
    <n v="800"/>
    <n v="1"/>
    <m/>
    <n v="40000"/>
    <m/>
    <m/>
    <m/>
    <m/>
    <m/>
    <n v="17.777777777777779"/>
    <s v="omnidirect"/>
  </r>
  <r>
    <s v="EARTHTRONICS"/>
    <s v="L2B115D"/>
    <n v="126"/>
    <x v="18"/>
    <n v="5"/>
    <s v="DECORATIVE"/>
    <s v="DECLESS15"/>
    <n v="300"/>
    <n v="1"/>
    <m/>
    <n v="25000"/>
    <m/>
    <m/>
    <m/>
    <m/>
    <m/>
    <n v="6.666666666666667"/>
    <e v="#N/A"/>
  </r>
  <r>
    <s v="EARTHTRONICS"/>
    <s v="L2BR315D"/>
    <n v="329"/>
    <x v="1"/>
    <n v="15"/>
    <s v="DIRECTION"/>
    <s v="Less20W"/>
    <n v="865"/>
    <n v="1"/>
    <m/>
    <n v="40000"/>
    <m/>
    <m/>
    <m/>
    <m/>
    <m/>
    <n v="19.222222222222221"/>
    <s v="Directional"/>
  </r>
  <r>
    <s v="EARTHTRONICS"/>
    <s v="L2FP27D"/>
    <n v="118"/>
    <x v="9"/>
    <n v="7"/>
    <s v="DIRECTION"/>
    <s v="Less20W"/>
    <n v="400"/>
    <n v="1"/>
    <m/>
    <n v="40000"/>
    <m/>
    <m/>
    <m/>
    <m/>
    <m/>
    <n v="8.8888888888888893"/>
    <s v="Directional"/>
  </r>
  <r>
    <s v="EARTHTRONICS"/>
    <s v="L2FP315D"/>
    <n v="83"/>
    <x v="6"/>
    <n v="15"/>
    <s v="DIRECTION"/>
    <s v="Less20W"/>
    <n v="800"/>
    <n v="1"/>
    <m/>
    <n v="40000"/>
    <m/>
    <m/>
    <m/>
    <m/>
    <m/>
    <n v="17.777777777777779"/>
    <s v="Directional"/>
  </r>
  <r>
    <s v="EARTHTRONICS"/>
    <s v="L2FP3820D"/>
    <n v="146"/>
    <x v="4"/>
    <n v="20"/>
    <s v="DIRECTION"/>
    <s v="Less20W"/>
    <n v="1200"/>
    <n v="1"/>
    <m/>
    <n v="40000"/>
    <m/>
    <m/>
    <m/>
    <m/>
    <m/>
    <n v="26.666666666666668"/>
    <s v="Directional"/>
  </r>
  <r>
    <s v="EARTHTRONICS"/>
    <s v="L2G258D"/>
    <n v="64"/>
    <x v="16"/>
    <n v="8"/>
    <s v="DECORATIVE"/>
    <s v="DECLESS15"/>
    <n v="500"/>
    <n v="1"/>
    <m/>
    <n v="40000"/>
    <m/>
    <m/>
    <m/>
    <m/>
    <m/>
    <n v="11.111111111111111"/>
    <e v="#N/A"/>
  </r>
  <r>
    <s v="EARTHTRONICS"/>
    <s v="L3A191127D"/>
    <n v="2888"/>
    <x v="2"/>
    <n v="12"/>
    <s v="OMNIDIRECT"/>
    <s v="Less15W"/>
    <n v="800"/>
    <n v="1"/>
    <m/>
    <n v="40000"/>
    <m/>
    <m/>
    <m/>
    <m/>
    <m/>
    <n v="17.777777777777779"/>
    <s v="omnidirect"/>
  </r>
  <r>
    <s v="EARTHTRONICS"/>
    <s v="L3B115271BD"/>
    <n v="67"/>
    <x v="3"/>
    <n v="5"/>
    <s v="DECORATIVE"/>
    <s v="DECLESS15"/>
    <n v="315"/>
    <n v="1"/>
    <m/>
    <n v="25000"/>
    <m/>
    <m/>
    <m/>
    <m/>
    <m/>
    <n v="7"/>
    <e v="#N/A"/>
  </r>
  <r>
    <s v="EARTHTRONICS"/>
    <s v="L3BR310D"/>
    <n v="569"/>
    <x v="3"/>
    <n v="10"/>
    <s v="DIRECTION"/>
    <s v="Less20W"/>
    <n v="650"/>
    <e v="#N/A"/>
    <m/>
    <n v="40000"/>
    <m/>
    <m/>
    <m/>
    <m/>
    <m/>
    <n v="14.444444444444445"/>
    <e v="#N/A"/>
  </r>
  <r>
    <s v="EARTHTRONICS"/>
    <s v="L3FP28D"/>
    <n v="493"/>
    <x v="3"/>
    <n v="8"/>
    <s v="DIRECTION"/>
    <s v="Less20W"/>
    <n v="490"/>
    <e v="#N/A"/>
    <m/>
    <n v="40000"/>
    <m/>
    <m/>
    <m/>
    <m/>
    <m/>
    <n v="10.888888888888889"/>
    <e v="#N/A"/>
  </r>
  <r>
    <s v="EARTHTRONICS"/>
    <s v="L3FP314DSN"/>
    <n v="133"/>
    <x v="6"/>
    <n v="15"/>
    <s v="DIRECTION"/>
    <s v="Less20W"/>
    <n v="850"/>
    <n v="1"/>
    <n v="24.7"/>
    <n v="40000"/>
    <m/>
    <m/>
    <m/>
    <m/>
    <m/>
    <n v="18.888888888888889"/>
    <s v="Directional"/>
  </r>
  <r>
    <s v="EARTHTRONICS"/>
    <s v="L3FP314DW"/>
    <n v="398"/>
    <x v="6"/>
    <n v="14"/>
    <s v="DIRECTION"/>
    <s v="Less20W"/>
    <n v="850"/>
    <e v="#N/A"/>
    <m/>
    <n v="40000"/>
    <m/>
    <m/>
    <m/>
    <m/>
    <m/>
    <n v="18.888888888888889"/>
    <s v="Directional"/>
  </r>
  <r>
    <s v="EARTHTRONICS"/>
    <s v="L3FP3819DW"/>
    <n v="426"/>
    <x v="4"/>
    <n v="19"/>
    <s v="DIRECTION"/>
    <s v="Less20W"/>
    <n v="1250"/>
    <n v="1"/>
    <m/>
    <n v="40000"/>
    <m/>
    <m/>
    <m/>
    <m/>
    <m/>
    <n v="27.777777777777779"/>
    <s v="Directional"/>
  </r>
  <r>
    <s v="EARTHTRONICS"/>
    <s v="L3GU106D"/>
    <n v="101"/>
    <x v="19"/>
    <n v="6"/>
    <s v="DECORATIVE"/>
    <s v="DECLESS15"/>
    <n v="380"/>
    <n v="1"/>
    <n v="10.199999999999999"/>
    <n v="40000"/>
    <m/>
    <m/>
    <m/>
    <m/>
    <m/>
    <n v="8.4444444444444446"/>
    <e v="#N/A"/>
  </r>
  <r>
    <s v="EARTHTRONICS"/>
    <s v="L3MR166D"/>
    <n v="14"/>
    <x v="5"/>
    <n v="6"/>
    <s v="DIRECTION"/>
    <s v="Less20W"/>
    <n v="350"/>
    <n v="1"/>
    <n v="10.199999999999999"/>
    <n v="40000"/>
    <m/>
    <m/>
    <m/>
    <m/>
    <m/>
    <n v="7.7777777777777777"/>
    <s v="Directional"/>
  </r>
  <r>
    <s v="MEGALITE"/>
    <s v="LA1914030OHC"/>
    <n v="3033"/>
    <x v="20"/>
    <n v="14"/>
    <s v="DIRECTION"/>
    <s v="Less20W"/>
    <e v="#N/A"/>
    <e v="#N/A"/>
    <m/>
    <e v="#N/A"/>
    <m/>
    <m/>
    <m/>
    <m/>
    <m/>
    <e v="#N/A"/>
    <e v="#N/A"/>
  </r>
  <r>
    <s v="MEGALITE"/>
    <s v="LA191430OHC"/>
    <n v="69"/>
    <x v="2"/>
    <n v="14"/>
    <s v="DIRECTION"/>
    <s v="Less20W"/>
    <n v="850"/>
    <n v="1"/>
    <m/>
    <n v="25000"/>
    <m/>
    <m/>
    <m/>
    <m/>
    <m/>
    <n v="18.888888888888889"/>
    <s v="omnidirect"/>
  </r>
  <r>
    <s v="FEIT"/>
    <s v="R20/DM/LED/4"/>
    <n v="32"/>
    <x v="15"/>
    <n v="8"/>
    <s v="DIRECTION"/>
    <s v="Less20W"/>
    <n v="450"/>
    <n v="4"/>
    <n v="33.99"/>
    <n v="25000"/>
    <m/>
    <m/>
    <m/>
    <m/>
    <m/>
    <n v="10"/>
    <e v="#N/A"/>
  </r>
  <r>
    <s v="SATCO"/>
    <s v="S9034"/>
    <n v="118"/>
    <x v="2"/>
    <n v="10"/>
    <s v="OMNIDIRECT"/>
    <s v="Less15W"/>
    <n v="820"/>
    <n v="1"/>
    <n v="23.95"/>
    <n v="25000"/>
    <m/>
    <m/>
    <m/>
    <m/>
    <m/>
    <n v="18.222222222222221"/>
    <s v="omnidirect"/>
  </r>
  <r>
    <s v="SATCO"/>
    <s v="S9043"/>
    <n v="11"/>
    <x v="17"/>
    <n v="11"/>
    <s v="DIRECTION"/>
    <s v="Less20W"/>
    <n v="750"/>
    <n v="1"/>
    <n v="23.95"/>
    <n v="25000"/>
    <m/>
    <m/>
    <m/>
    <m/>
    <m/>
    <n v="16.666666666666668"/>
    <e v="#N/A"/>
  </r>
  <r>
    <s v="MAXLITE"/>
    <s v="SKBO07DLED30"/>
    <n v="11"/>
    <x v="2"/>
    <n v="7"/>
    <s v="OMNIDIRECT"/>
    <s v="Less15W"/>
    <n v="450"/>
    <n v="1"/>
    <m/>
    <n v="25000"/>
    <m/>
    <m/>
    <m/>
    <m/>
    <m/>
    <n v="10"/>
    <s v="omnidirect"/>
  </r>
  <r>
    <s v="MAXLITE"/>
    <s v="SKBO10DLED30"/>
    <n v="48"/>
    <x v="2"/>
    <n v="10"/>
    <s v="OMNIDIRECT"/>
    <s v="Less15W"/>
    <n v="800"/>
    <n v="1"/>
    <m/>
    <n v="25000"/>
    <m/>
    <m/>
    <m/>
    <m/>
    <m/>
    <n v="17.777777777777779"/>
    <s v="omnidirect"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  <r>
    <m/>
    <m/>
    <m/>
    <x v="21"/>
    <m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400">
  <r>
    <s v="1000001055"/>
    <n v="14"/>
    <s v="BR20"/>
    <n v="8"/>
    <x v="0"/>
    <x v="0"/>
  </r>
  <r>
    <s v="1000001421"/>
    <n v="22"/>
    <s v="BR30"/>
    <n v="12"/>
    <x v="0"/>
    <x v="0"/>
  </r>
  <r>
    <s v="1000-003-071"/>
    <n v="8254"/>
    <s v="A19"/>
    <n v="10"/>
    <x v="1"/>
    <x v="1"/>
  </r>
  <r>
    <s v="1000-003-072"/>
    <n v="7370"/>
    <s v="A19"/>
    <n v="9"/>
    <x v="1"/>
    <x v="1"/>
  </r>
  <r>
    <s v="1000-003-073"/>
    <n v="1200"/>
    <s v="A19"/>
    <n v="6"/>
    <x v="1"/>
    <x v="1"/>
  </r>
  <r>
    <s v="1000-009-200"/>
    <n v="1583"/>
    <s v="BR30"/>
    <n v="10"/>
    <x v="0"/>
    <x v="0"/>
  </r>
  <r>
    <s v="1000018578"/>
    <n v="18"/>
    <s v="Candelabra"/>
    <n v="4"/>
    <x v="2"/>
    <x v="1"/>
  </r>
  <r>
    <s v="1000018583"/>
    <n v="67"/>
    <s v="Candelabra"/>
    <n v="4"/>
    <x v="2"/>
    <x v="1"/>
  </r>
  <r>
    <s v="1000020126"/>
    <n v="484"/>
    <s v="A19"/>
    <n v="12"/>
    <x v="1"/>
    <x v="1"/>
  </r>
  <r>
    <s v="1000020131"/>
    <n v="210"/>
    <s v="BR30"/>
    <n v="13"/>
    <x v="0"/>
    <x v="0"/>
  </r>
  <r>
    <s v="1000-023-610"/>
    <n v="110"/>
    <s v="A19"/>
    <n v="14"/>
    <x v="1"/>
    <x v="1"/>
  </r>
  <r>
    <s v="1000-023-619"/>
    <n v="118"/>
    <s v="A19"/>
    <n v="14"/>
    <x v="1"/>
    <x v="1"/>
  </r>
  <r>
    <s v="1000-026-937"/>
    <n v="71"/>
    <s v="A19"/>
    <n v="6"/>
    <x v="1"/>
    <x v="1"/>
  </r>
  <r>
    <s v="1000-049-543"/>
    <n v="480"/>
    <s v="A19"/>
    <n v="10"/>
    <x v="1"/>
    <x v="1"/>
  </r>
  <r>
    <s v="1000-049-544"/>
    <n v="472"/>
    <s v="A19"/>
    <n v="10"/>
    <x v="1"/>
    <x v="1"/>
  </r>
  <r>
    <s v="1000050545"/>
    <n v="67"/>
    <s v="PAR38"/>
    <n v="18"/>
    <x v="0"/>
    <x v="0"/>
  </r>
  <r>
    <s v="1000050548"/>
    <n v="509"/>
    <s v="PAR38"/>
    <n v="18"/>
    <x v="0"/>
    <x v="0"/>
  </r>
  <r>
    <s v="10W/LED/BR30/D"/>
    <n v="504"/>
    <s v="BR30"/>
    <n v="10"/>
    <x v="0"/>
    <x v="0"/>
  </r>
  <r>
    <s v="11W/LED/BR30/D"/>
    <n v="1242"/>
    <s v="BR30"/>
    <n v="11"/>
    <x v="0"/>
    <x v="0"/>
  </r>
  <r>
    <s v="11W/LED/BR30/D/2"/>
    <n v="4698"/>
    <s v="BR30"/>
    <n v="11"/>
    <x v="0"/>
    <x v="0"/>
  </r>
  <r>
    <s v="11W/LED/OMNI-D"/>
    <n v="3952"/>
    <s v="A19"/>
    <n v="11"/>
    <x v="1"/>
    <x v="1"/>
  </r>
  <r>
    <s v="11W/LED/OMNI-D/2"/>
    <n v="1282"/>
    <s v="A19"/>
    <n v="11"/>
    <x v="1"/>
    <x v="1"/>
  </r>
  <r>
    <s v="123871"/>
    <n v="15"/>
    <s v="MR16"/>
    <n v="8"/>
    <x v="0"/>
    <x v="0"/>
  </r>
  <r>
    <s v="12W/LED/OMNI-D"/>
    <n v="119"/>
    <s v="A19"/>
    <n v="12"/>
    <x v="1"/>
    <x v="1"/>
  </r>
  <r>
    <s v="12W/LED/PAR30D/FL"/>
    <n v="60"/>
    <s v="PAR30"/>
    <n v="12"/>
    <x v="0"/>
    <x v="0"/>
  </r>
  <r>
    <s v="13448"/>
    <n v="530"/>
    <s v="A19"/>
    <n v="7"/>
    <x v="1"/>
    <x v="1"/>
  </r>
  <r>
    <s v="13909"/>
    <n v="286"/>
    <s v="A21"/>
    <n v="16"/>
    <x v="1"/>
    <x v="2"/>
  </r>
  <r>
    <s v="13W/LED/PAR30/FL/D"/>
    <n v="204"/>
    <s v="PAR30"/>
    <n v="13"/>
    <x v="0"/>
    <x v="0"/>
  </r>
  <r>
    <s v="151785 - 423400"/>
    <n v="437"/>
    <s v="ALN"/>
    <n v="8"/>
    <x v="0"/>
    <x v="0"/>
  </r>
  <r>
    <s v="154112"/>
    <n v="386"/>
    <s v="PAR38"/>
    <n v="19.5"/>
    <x v="0"/>
    <x v="0"/>
  </r>
  <r>
    <s v="17W/LED/PAR38/FL/D"/>
    <n v="132"/>
    <s v="PAR38"/>
    <n v="17"/>
    <x v="0"/>
    <x v="0"/>
  </r>
  <r>
    <s v="182284"/>
    <n v="111"/>
    <s v="PAR20"/>
    <n v="8"/>
    <x v="0"/>
    <x v="0"/>
  </r>
  <r>
    <s v="183116"/>
    <n v="12"/>
    <s v="A19"/>
    <n v="8"/>
    <x v="1"/>
    <x v="1"/>
  </r>
  <r>
    <s v="183-116"/>
    <n v="65"/>
    <s v="A19"/>
    <n v="8"/>
    <x v="1"/>
    <x v="1"/>
  </r>
  <r>
    <s v="183210"/>
    <n v="427"/>
    <s v="A19"/>
    <n v="12"/>
    <x v="1"/>
    <x v="1"/>
  </r>
  <r>
    <s v="185386"/>
    <n v="16"/>
    <s v="PAR38"/>
    <n v="14"/>
    <x v="0"/>
    <x v="0"/>
  </r>
  <r>
    <s v="185-386"/>
    <n v="47"/>
    <s v="PAR38"/>
    <n v="14"/>
    <x v="0"/>
    <x v="0"/>
  </r>
  <r>
    <s v="203612 - 427773"/>
    <n v="351"/>
    <s v="Candelabra"/>
    <n v="3.5"/>
    <x v="2"/>
    <x v="1"/>
  </r>
  <r>
    <s v="20W/LED/PAR38/FL/D"/>
    <n v="276"/>
    <s v="PAR38"/>
    <n v="20"/>
    <x v="0"/>
    <x v="0"/>
  </r>
  <r>
    <s v="214630 - 427765"/>
    <n v="860"/>
    <s v="PAR38"/>
    <n v="3"/>
    <x v="0"/>
    <x v="0"/>
  </r>
  <r>
    <s v="22235"/>
    <n v="17"/>
    <s v="PAR38"/>
    <n v="18"/>
    <x v="0"/>
    <x v="0"/>
  </r>
  <r>
    <s v="22239"/>
    <n v="20"/>
    <s v="Candelabra"/>
    <n v="5"/>
    <x v="2"/>
    <x v="1"/>
  </r>
  <r>
    <s v="23691"/>
    <n v="30"/>
    <s v="Candelabra"/>
    <n v="5"/>
    <x v="2"/>
    <x v="1"/>
  </r>
  <r>
    <s v="23706"/>
    <n v="14"/>
    <s v="Candelabra"/>
    <n v="5"/>
    <x v="2"/>
    <x v="1"/>
  </r>
  <r>
    <s v="23707"/>
    <n v="18"/>
    <s v="Candelabra"/>
    <n v="4"/>
    <x v="2"/>
    <x v="1"/>
  </r>
  <r>
    <s v="33846"/>
    <n v="52"/>
    <s v="A19"/>
    <n v="11"/>
    <x v="1"/>
    <x v="1"/>
  </r>
  <r>
    <s v="340267"/>
    <n v="110"/>
    <s v="PAR38"/>
    <n v="18"/>
    <x v="0"/>
    <x v="0"/>
  </r>
  <r>
    <s v="4.5W/LED/CFC/D"/>
    <n v="120"/>
    <s v="Candelabra"/>
    <n v="5"/>
    <x v="2"/>
    <x v="1"/>
  </r>
  <r>
    <s v="4.5W/LED/CTC/D"/>
    <n v="48"/>
    <s v="Candelabra"/>
    <n v="4.5"/>
    <x v="2"/>
    <x v="1"/>
  </r>
  <r>
    <s v="429340"/>
    <n v="126"/>
    <s v="Candelabra"/>
    <n v="5"/>
    <x v="2"/>
    <x v="1"/>
  </r>
  <r>
    <s v="432161"/>
    <n v="744"/>
    <s v="Candelabra"/>
    <n v="15"/>
    <x v="1"/>
    <x v="2"/>
  </r>
  <r>
    <s v="432195"/>
    <n v="448"/>
    <s v="Candelabra"/>
    <n v="19"/>
    <x v="1"/>
    <x v="2"/>
  </r>
  <r>
    <s v="433755"/>
    <n v="2357"/>
    <s v="Candelabra"/>
    <n v="11"/>
    <x v="1"/>
    <x v="1"/>
  </r>
  <r>
    <s v="433763"/>
    <n v="621"/>
    <s v="Candelabra"/>
    <n v="11"/>
    <x v="1"/>
    <x v="1"/>
  </r>
  <r>
    <s v="457897"/>
    <n v="131"/>
    <s v="MR16"/>
    <n v="10"/>
    <x v="0"/>
    <x v="0"/>
  </r>
  <r>
    <s v="459425"/>
    <n v="1792"/>
    <s v="BR30"/>
    <n v="13"/>
    <x v="0"/>
    <x v="0"/>
  </r>
  <r>
    <s v="534875"/>
    <n v="912"/>
    <s v="PAR30L"/>
    <n v="13"/>
    <x v="0"/>
    <x v="0"/>
  </r>
  <r>
    <s v="537414"/>
    <n v="25"/>
    <s v="MR16"/>
    <n v="5.5"/>
    <x v="0"/>
    <x v="0"/>
  </r>
  <r>
    <s v="604969"/>
    <n v="203"/>
    <s v="PAR38"/>
    <n v="19.5"/>
    <x v="0"/>
    <x v="0"/>
  </r>
  <r>
    <s v="62905"/>
    <n v="675"/>
    <s v="PAR16"/>
    <n v="5"/>
    <x v="0"/>
    <x v="0"/>
  </r>
  <r>
    <s v="62909"/>
    <n v="494"/>
    <s v="MR16"/>
    <n v="5"/>
    <x v="0"/>
    <x v="0"/>
  </r>
  <r>
    <s v="63023"/>
    <n v="1074"/>
    <s v="PAR20"/>
    <n v="7"/>
    <x v="0"/>
    <x v="0"/>
  </r>
  <r>
    <s v="64128"/>
    <n v="315"/>
    <s v="A19"/>
    <n v="9"/>
    <x v="1"/>
    <x v="1"/>
  </r>
  <r>
    <s v="65133"/>
    <n v="606"/>
    <s v="PAR30"/>
    <n v="12"/>
    <x v="0"/>
    <x v="0"/>
  </r>
  <r>
    <s v="65134"/>
    <n v="1341"/>
    <s v="PAR30"/>
    <n v="12"/>
    <x v="0"/>
    <x v="0"/>
  </r>
  <r>
    <s v="65536"/>
    <n v="10"/>
    <s v="Candelabra"/>
    <n v="3"/>
    <x v="2"/>
    <x v="1"/>
  </r>
  <r>
    <s v="66126"/>
    <n v="131"/>
    <s v="MR16"/>
    <n v="7"/>
    <x v="2"/>
    <x v="1"/>
  </r>
  <r>
    <s v="664946"/>
    <n v="5996"/>
    <s v="A19"/>
    <n v="11"/>
    <x v="1"/>
    <x v="1"/>
  </r>
  <r>
    <s v="66529"/>
    <n v="309"/>
    <s v="PAR38"/>
    <n v="12"/>
    <x v="0"/>
    <x v="0"/>
  </r>
  <r>
    <s v="665965"/>
    <n v="702"/>
    <s v="A19"/>
    <n v="8"/>
    <x v="1"/>
    <x v="1"/>
  </r>
  <r>
    <s v="68165"/>
    <n v="209"/>
    <s v="Candelabra"/>
    <n v="3"/>
    <x v="2"/>
    <x v="1"/>
  </r>
  <r>
    <s v="68166"/>
    <n v="292"/>
    <s v="Candelabra"/>
    <n v="3"/>
    <x v="2"/>
    <x v="1"/>
  </r>
  <r>
    <s v="68167"/>
    <n v="185"/>
    <s v="Candelabra"/>
    <n v="3"/>
    <x v="2"/>
    <x v="1"/>
  </r>
  <r>
    <s v="68168"/>
    <n v="138"/>
    <s v="Candelabra"/>
    <n v="3"/>
    <x v="2"/>
    <x v="1"/>
  </r>
  <r>
    <s v="68169"/>
    <n v="99"/>
    <s v="Globe"/>
    <n v="5"/>
    <x v="2"/>
    <x v="1"/>
  </r>
  <r>
    <s v="68170"/>
    <n v="50"/>
    <s v="Globe"/>
    <n v="5"/>
    <x v="2"/>
    <x v="1"/>
  </r>
  <r>
    <s v="68171"/>
    <n v="232"/>
    <s v="Globe"/>
    <n v="5"/>
    <x v="2"/>
    <x v="1"/>
  </r>
  <r>
    <s v="68172"/>
    <n v="139"/>
    <s v="Globe"/>
    <n v="5"/>
    <x v="2"/>
    <x v="1"/>
  </r>
  <r>
    <s v="68204"/>
    <n v="2021"/>
    <s v="PAR38"/>
    <n v="20"/>
    <x v="0"/>
    <x v="0"/>
  </r>
  <r>
    <s v="69060"/>
    <n v="61"/>
    <s v="BR30"/>
    <n v="12"/>
    <x v="0"/>
    <x v="0"/>
  </r>
  <r>
    <s v="71240"/>
    <n v="281"/>
    <s v="MR16"/>
    <n v="6"/>
    <x v="2"/>
    <x v="1"/>
  </r>
  <r>
    <s v="720481 - 425256"/>
    <n v="84"/>
    <s v="A19"/>
    <n v="8"/>
    <x v="1"/>
    <x v="1"/>
  </r>
  <r>
    <s v="720815 - 425264"/>
    <n v="213"/>
    <s v="A19"/>
    <n v="12"/>
    <x v="1"/>
    <x v="1"/>
  </r>
  <r>
    <s v="78908"/>
    <n v="43"/>
    <s v="A19"/>
    <n v="12"/>
    <x v="1"/>
    <x v="1"/>
  </r>
  <r>
    <s v="78936"/>
    <n v="50"/>
    <s v="A19"/>
    <n v="8"/>
    <x v="1"/>
    <x v="1"/>
  </r>
  <r>
    <s v="790398 - 426114"/>
    <n v="1213"/>
    <s v="PAR20"/>
    <n v="8"/>
    <x v="0"/>
    <x v="0"/>
  </r>
  <r>
    <s v="7W/LED/BR20D"/>
    <n v="120"/>
    <s v="BR20"/>
    <n v="7"/>
    <x v="0"/>
    <x v="0"/>
  </r>
  <r>
    <s v="826770"/>
    <n v="436"/>
    <s v="BR40"/>
    <n v="14"/>
    <x v="0"/>
    <x v="0"/>
  </r>
  <r>
    <s v="866920"/>
    <n v="2"/>
    <s v="MR16"/>
    <n v="6"/>
    <x v="0"/>
    <x v="0"/>
  </r>
  <r>
    <s v="866-920"/>
    <n v="8"/>
    <s v="MR16"/>
    <n v="6"/>
    <x v="0"/>
    <x v="0"/>
  </r>
  <r>
    <s v="89899"/>
    <n v="880"/>
    <s v="A19"/>
    <n v="13"/>
    <x v="1"/>
    <x v="1"/>
  </r>
  <r>
    <s v="89900"/>
    <n v="452"/>
    <s v="A19"/>
    <n v="9"/>
    <x v="1"/>
    <x v="1"/>
  </r>
  <r>
    <s v="89936"/>
    <n v="639"/>
    <s v="PAR30"/>
    <n v="10"/>
    <x v="0"/>
    <x v="0"/>
  </r>
  <r>
    <s v="89941"/>
    <n v="78"/>
    <s v="BR40"/>
    <n v="13"/>
    <x v="0"/>
    <x v="0"/>
  </r>
  <r>
    <s v="89942"/>
    <n v="177"/>
    <s v="PAR30"/>
    <n v="10"/>
    <x v="0"/>
    <x v="0"/>
  </r>
  <r>
    <s v="89948"/>
    <n v="11"/>
    <s v="Candelabra"/>
    <n v="5"/>
    <x v="2"/>
    <x v="1"/>
  </r>
  <r>
    <s v="89949"/>
    <n v="17"/>
    <s v="Candelabra"/>
    <n v="4"/>
    <x v="2"/>
    <x v="1"/>
  </r>
  <r>
    <s v="89950"/>
    <n v="14"/>
    <s v="Candelabra"/>
    <n v="5"/>
    <x v="2"/>
    <x v="1"/>
  </r>
  <r>
    <s v="89951"/>
    <n v="13"/>
    <s v="Candelabra"/>
    <n v="4"/>
    <x v="2"/>
    <x v="1"/>
  </r>
  <r>
    <s v="89952"/>
    <n v="7"/>
    <s v="Globe"/>
    <n v="5"/>
    <x v="2"/>
    <x v="1"/>
  </r>
  <r>
    <s v="89954"/>
    <n v="13"/>
    <s v="Globe"/>
    <n v="5"/>
    <x v="2"/>
    <x v="1"/>
  </r>
  <r>
    <s v="89985"/>
    <n v="18"/>
    <s v="PAR20"/>
    <n v="15"/>
    <x v="0"/>
    <x v="0"/>
  </r>
  <r>
    <s v="89988"/>
    <n v="12"/>
    <s v="PAR30"/>
    <n v="10"/>
    <x v="0"/>
    <x v="0"/>
  </r>
  <r>
    <s v="89990"/>
    <n v="336"/>
    <s v="PAR38"/>
    <n v="12"/>
    <x v="0"/>
    <x v="0"/>
  </r>
  <r>
    <s v="89992"/>
    <n v="33"/>
    <s v="PAR38"/>
    <n v="18"/>
    <x v="0"/>
    <x v="0"/>
  </r>
  <r>
    <s v="8W/LED/BR20/D"/>
    <n v="227"/>
    <s v="BR20"/>
    <n v="8"/>
    <x v="0"/>
    <x v="0"/>
  </r>
  <r>
    <s v="8W/LED/GLOBE/D"/>
    <n v="72"/>
    <s v="Globe"/>
    <n v="8"/>
    <x v="2"/>
    <x v="1"/>
  </r>
  <r>
    <s v="8W/LED/PAR20/NFL/D"/>
    <n v="36"/>
    <s v="PAR20"/>
    <n v="8"/>
    <x v="0"/>
    <x v="0"/>
  </r>
  <r>
    <s v="974449"/>
    <n v="26"/>
    <s v="A21"/>
    <n v="18"/>
    <x v="1"/>
    <x v="2"/>
  </r>
  <r>
    <s v="9W/LED/BR30/D"/>
    <n v="24"/>
    <s v="BR30"/>
    <n v="9"/>
    <x v="0"/>
    <x v="0"/>
  </r>
  <r>
    <s v="9W/LED/OMNI-D"/>
    <n v="456"/>
    <s v="A19"/>
    <n v="9"/>
    <x v="1"/>
    <x v="1"/>
  </r>
  <r>
    <s v="A19/OM450/LED"/>
    <n v="6982"/>
    <s v="A19"/>
    <n v="8"/>
    <x v="1"/>
    <x v="1"/>
  </r>
  <r>
    <s v="A19/OM800/LED"/>
    <n v="11650"/>
    <s v="A19"/>
    <n v="14"/>
    <x v="1"/>
    <x v="1"/>
  </r>
  <r>
    <s v="A19/OM800/LED/2"/>
    <n v="206"/>
    <s v="A19"/>
    <n v="14"/>
    <x v="1"/>
    <x v="1"/>
  </r>
  <r>
    <s v="A19/OM800/LED/4"/>
    <n v="16"/>
    <s v="A19"/>
    <n v="14"/>
    <x v="1"/>
    <x v="1"/>
  </r>
  <r>
    <s v="BA19-04527OMF"/>
    <n v="5119"/>
    <s v="Lantern"/>
    <n v="6"/>
    <x v="1"/>
    <x v="1"/>
  </r>
  <r>
    <s v="BA19-04527OMF-2U500"/>
    <n v="96"/>
    <s v="Lantern"/>
    <n v="6"/>
    <x v="1"/>
    <x v="1"/>
  </r>
  <r>
    <s v="BA19-04550OMF-2U500"/>
    <n v="100"/>
    <s v="Lantern"/>
    <n v="6"/>
    <x v="1"/>
    <x v="1"/>
  </r>
  <r>
    <s v="BA19-08027OMF"/>
    <n v="18585"/>
    <s v="Lantern"/>
    <n v="10"/>
    <x v="1"/>
    <x v="1"/>
  </r>
  <r>
    <s v="BBR30-06527FLF"/>
    <n v="12319"/>
    <s v="Lantern"/>
    <n v="10"/>
    <x v="0"/>
    <x v="0"/>
  </r>
  <r>
    <s v="BBR30-06550FLF"/>
    <n v="1117"/>
    <s v="Lantern"/>
    <n v="10"/>
    <x v="0"/>
    <x v="0"/>
  </r>
  <r>
    <s v="BPAG500DM/LED/4"/>
    <n v="20"/>
    <s v="Lantern"/>
    <n v="8"/>
    <x v="2"/>
    <x v="1"/>
  </r>
  <r>
    <s v="BPCEA19/OM800/LED"/>
    <n v="7940"/>
    <s v="A19"/>
    <n v="13"/>
    <x v="1"/>
    <x v="1"/>
  </r>
  <r>
    <s v="BPCEAG/500/3"/>
    <n v="9120"/>
    <s v="Globe"/>
    <n v="8"/>
    <x v="2"/>
    <x v="1"/>
  </r>
  <r>
    <s v="BPCEAG800/927/LED/3"/>
    <n v="1881"/>
    <s v="A19"/>
    <n v="10"/>
    <x v="1"/>
    <x v="1"/>
  </r>
  <r>
    <s v="BPCEBR30/927/LED"/>
    <n v="2643"/>
    <s v="BR30"/>
    <n v="13"/>
    <x v="0"/>
    <x v="0"/>
  </r>
  <r>
    <s v="BPCEBR30/927/LED/2"/>
    <n v="2644"/>
    <s v="PAR30"/>
    <n v="13"/>
    <x v="0"/>
    <x v="0"/>
  </r>
  <r>
    <s v="BPCEBR30/LED"/>
    <n v="875"/>
    <s v="BR30"/>
    <n v="13"/>
    <x v="0"/>
    <x v="0"/>
  </r>
  <r>
    <s v="BPCEBR40/927/LED"/>
    <n v="2174"/>
    <s v="BR40"/>
    <n v="19"/>
    <x v="0"/>
    <x v="0"/>
  </r>
  <r>
    <s v="BPCEBR40/LED"/>
    <n v="1536"/>
    <s v="BR40"/>
    <n v="17"/>
    <x v="0"/>
    <x v="0"/>
  </r>
  <r>
    <s v="BPCECFC/DM/300/LED/3"/>
    <n v="6351"/>
    <s v="Candelabra"/>
    <n v="5"/>
    <x v="2"/>
    <x v="1"/>
  </r>
  <r>
    <s v="BPCEG25/LED/3"/>
    <n v="3372"/>
    <s v="Globe"/>
    <n v="8"/>
    <x v="2"/>
    <x v="1"/>
  </r>
  <r>
    <s v="BPCEPAR30/930/LED"/>
    <n v="3264"/>
    <s v="PAR30"/>
    <n v="15"/>
    <x v="0"/>
    <x v="0"/>
  </r>
  <r>
    <s v="BPCEPAR30/LEDG5"/>
    <n v="1490"/>
    <s v="PAR30"/>
    <n v="13"/>
    <x v="0"/>
    <x v="0"/>
  </r>
  <r>
    <s v="BPCEPAR38/930/LED"/>
    <n v="3111"/>
    <s v="PAR38"/>
    <n v="18"/>
    <x v="0"/>
    <x v="0"/>
  </r>
  <r>
    <s v="BPCEPAR38/LEDG5"/>
    <n v="2021"/>
    <s v="PAR38"/>
    <n v="18"/>
    <x v="0"/>
    <x v="0"/>
  </r>
  <r>
    <s v="BPCER20/927/LED/2"/>
    <n v="3418"/>
    <s v="R20"/>
    <n v="8"/>
    <x v="0"/>
    <x v="0"/>
  </r>
  <r>
    <s v="BR30/DM/LED"/>
    <n v="11880"/>
    <s v="BR30"/>
    <n v="13"/>
    <x v="0"/>
    <x v="0"/>
  </r>
  <r>
    <s v="BR30/DM/LED/2"/>
    <n v="98"/>
    <s v="BR30"/>
    <n v="13"/>
    <x v="0"/>
    <x v="0"/>
  </r>
  <r>
    <s v="DFN-A19-60WE-WW-120"/>
    <n v="311"/>
    <s v="A19"/>
    <n v="12"/>
    <x v="0"/>
    <x v="0"/>
  </r>
  <r>
    <s v="ECS 16 35WE WW FL TP"/>
    <n v="35"/>
    <s v="MR16"/>
    <n v="6"/>
    <x v="2"/>
    <x v="1"/>
  </r>
  <r>
    <s v="ECS 16 35WE WW FLE26"/>
    <n v="91"/>
    <s v="PAR16"/>
    <n v="6"/>
    <x v="2"/>
    <x v="1"/>
  </r>
  <r>
    <s v="ECS 16 50WE WW FL TP"/>
    <n v="67"/>
    <s v="MR16"/>
    <n v="8"/>
    <x v="2"/>
    <x v="1"/>
  </r>
  <r>
    <s v="ECS 20 50WE WW FL"/>
    <n v="158"/>
    <s v="PAR20"/>
    <n v="8"/>
    <x v="2"/>
    <x v="1"/>
  </r>
  <r>
    <s v="ECS 30 75WE WW FL"/>
    <n v="459"/>
    <s v="PAR30"/>
    <n v="14"/>
    <x v="0"/>
    <x v="0"/>
  </r>
  <r>
    <s v="ECS 38 120WE WW FL"/>
    <n v="128"/>
    <s v="PAR38"/>
    <n v="19"/>
    <x v="0"/>
    <x v="0"/>
  </r>
  <r>
    <s v="ECS 38 90WE WW FL120"/>
    <n v="399"/>
    <s v="PAR38"/>
    <n v="16"/>
    <x v="0"/>
    <x v="0"/>
  </r>
  <r>
    <s v="GVRLAO1050D"/>
    <n v="45"/>
    <s v="A19"/>
    <n v="10"/>
    <x v="1"/>
    <x v="1"/>
  </r>
  <r>
    <s v="GVRLAO1050DC"/>
    <n v="4"/>
    <s v="A19"/>
    <n v="10"/>
    <x v="1"/>
    <x v="1"/>
  </r>
  <r>
    <s v="GVRLAO727D"/>
    <n v="21"/>
    <s v="A19"/>
    <n v="7"/>
    <x v="1"/>
    <x v="1"/>
  </r>
  <r>
    <s v="GVRLAO750D"/>
    <n v="32"/>
    <s v="A19"/>
    <n v="7"/>
    <x v="1"/>
    <x v="1"/>
  </r>
  <r>
    <s v="GVRLBR3010W27KND"/>
    <n v="15"/>
    <s v="BR30"/>
    <n v="10"/>
    <x v="0"/>
    <x v="0"/>
  </r>
  <r>
    <s v="GVRLBR3010W50KD"/>
    <n v="27"/>
    <s v="BR30"/>
    <n v="10"/>
    <x v="0"/>
    <x v="0"/>
  </r>
  <r>
    <s v="GVRLBR3012W27KD"/>
    <n v="115"/>
    <s v="BR30"/>
    <n v="12"/>
    <x v="0"/>
    <x v="0"/>
  </r>
  <r>
    <s v="GVRLBR3012W27KND"/>
    <n v="40"/>
    <s v="BR30"/>
    <n v="12"/>
    <x v="0"/>
    <x v="0"/>
  </r>
  <r>
    <s v="GVRLBR4014W27KND"/>
    <n v="64"/>
    <s v="BR40"/>
    <n v="14"/>
    <x v="0"/>
    <x v="0"/>
  </r>
  <r>
    <s v="GVRLDCT4W27K"/>
    <n v="6"/>
    <s v="Candelabra"/>
    <n v="4"/>
    <x v="2"/>
    <x v="1"/>
  </r>
  <r>
    <s v="GVRLDCT4W27KC"/>
    <n v="2"/>
    <s v="Candelabra"/>
    <n v="4"/>
    <x v="2"/>
    <x v="1"/>
  </r>
  <r>
    <s v="GVRLDCT4W27KND"/>
    <n v="15"/>
    <s v="Candelabra"/>
    <n v="4"/>
    <x v="2"/>
    <x v="1"/>
  </r>
  <r>
    <s v="GVRLDCT5W27K"/>
    <n v="34"/>
    <s v="Candelabra"/>
    <n v="5"/>
    <x v="2"/>
    <x v="1"/>
  </r>
  <r>
    <s v="GVRLDCT5W27KND"/>
    <n v="25"/>
    <s v="Candelabra"/>
    <n v="5"/>
    <x v="2"/>
    <x v="1"/>
  </r>
  <r>
    <s v="GVRLG255W27K"/>
    <n v="13"/>
    <s v="G25"/>
    <n v="5"/>
    <x v="2"/>
    <x v="1"/>
  </r>
  <r>
    <s v="GVRLG255W27KND"/>
    <n v="25"/>
    <s v="G25"/>
    <n v="5"/>
    <x v="2"/>
    <x v="1"/>
  </r>
  <r>
    <s v="GVRLP3817W30KND"/>
    <n v="143"/>
    <s v="PAR38"/>
    <n v="17"/>
    <x v="0"/>
    <x v="0"/>
  </r>
  <r>
    <s v="GVRLR209W27KND"/>
    <n v="13"/>
    <s v="PAR20"/>
    <n v="9"/>
    <x v="0"/>
    <x v="0"/>
  </r>
  <r>
    <s v="HCBO07DLED30"/>
    <n v="158"/>
    <s v="A19"/>
    <n v="7"/>
    <x v="1"/>
    <x v="1"/>
  </r>
  <r>
    <s v="HCC4.0DLED30F"/>
    <n v="12"/>
    <s v="A19"/>
    <n v="4"/>
    <x v="1"/>
    <x v="1"/>
  </r>
  <r>
    <s v="HCG08DLED30-136"/>
    <n v="10"/>
    <s v="Globe"/>
    <n v="8"/>
    <x v="2"/>
    <x v="1"/>
  </r>
  <r>
    <s v="HCR3013DLED30-13"/>
    <n v="15"/>
    <s v="Globe"/>
    <n v="13"/>
    <x v="0"/>
    <x v="0"/>
  </r>
  <r>
    <s v="HCR3820DLED30-13"/>
    <n v="6"/>
    <s v="Globe"/>
    <n v="20"/>
    <x v="0"/>
    <x v="0"/>
  </r>
  <r>
    <s v="L1BR36301B"/>
    <n v="95"/>
    <s v="R30"/>
    <n v="6"/>
    <x v="0"/>
    <x v="0"/>
  </r>
  <r>
    <s v="L1ECOA198301BDIM"/>
    <n v="23"/>
    <s v="A19"/>
    <n v="8"/>
    <x v="1"/>
    <x v="1"/>
  </r>
  <r>
    <s v="L2A1912301BDIM"/>
    <n v="197"/>
    <s v="A19"/>
    <n v="12"/>
    <x v="1"/>
    <x v="1"/>
  </r>
  <r>
    <s v="L2A1912D"/>
    <n v="719"/>
    <s v="A19"/>
    <n v="12"/>
    <x v="1"/>
    <x v="1"/>
  </r>
  <r>
    <s v="L2B115D"/>
    <n v="126"/>
    <s v="B11"/>
    <n v="5"/>
    <x v="2"/>
    <x v="1"/>
  </r>
  <r>
    <s v="L2BR315D"/>
    <n v="329"/>
    <s v="BR30"/>
    <n v="15"/>
    <x v="0"/>
    <x v="0"/>
  </r>
  <r>
    <s v="L2FP27D"/>
    <n v="118"/>
    <s v="PAR20"/>
    <n v="7"/>
    <x v="0"/>
    <x v="0"/>
  </r>
  <r>
    <s v="L2FP315D"/>
    <n v="83"/>
    <s v="PAR30"/>
    <n v="15"/>
    <x v="0"/>
    <x v="0"/>
  </r>
  <r>
    <s v="L2FP3820D"/>
    <n v="146"/>
    <s v="PAR38"/>
    <n v="20"/>
    <x v="0"/>
    <x v="0"/>
  </r>
  <r>
    <s v="L2G258D"/>
    <n v="64"/>
    <s v="G25"/>
    <n v="8"/>
    <x v="2"/>
    <x v="1"/>
  </r>
  <r>
    <s v="L3A191127D"/>
    <n v="2888"/>
    <s v="A19"/>
    <n v="12"/>
    <x v="1"/>
    <x v="1"/>
  </r>
  <r>
    <s v="L3B115271BD"/>
    <n v="67"/>
    <s v="Candelabra"/>
    <n v="5"/>
    <x v="2"/>
    <x v="1"/>
  </r>
  <r>
    <s v="L3BR310D"/>
    <n v="569"/>
    <s v="Candelabra"/>
    <n v="10"/>
    <x v="0"/>
    <x v="0"/>
  </r>
  <r>
    <s v="L3FP28D"/>
    <n v="493"/>
    <s v="Candelabra"/>
    <n v="8"/>
    <x v="0"/>
    <x v="0"/>
  </r>
  <r>
    <s v="L3FP314DSN"/>
    <n v="133"/>
    <s v="PAR30"/>
    <n v="15"/>
    <x v="0"/>
    <x v="0"/>
  </r>
  <r>
    <s v="L3FP314DW"/>
    <n v="398"/>
    <s v="PAR30"/>
    <n v="14"/>
    <x v="0"/>
    <x v="0"/>
  </r>
  <r>
    <s v="L3FP3819DW"/>
    <n v="426"/>
    <s v="PAR38"/>
    <n v="19"/>
    <x v="0"/>
    <x v="0"/>
  </r>
  <r>
    <s v="L3GU106D"/>
    <n v="101"/>
    <s v="GU10"/>
    <n v="6"/>
    <x v="2"/>
    <x v="1"/>
  </r>
  <r>
    <s v="L3MR166D"/>
    <n v="14"/>
    <s v="MR16"/>
    <n v="6"/>
    <x v="0"/>
    <x v="0"/>
  </r>
  <r>
    <s v="LA1914030OHC"/>
    <n v="3033"/>
    <s v="6&quot; Downlight"/>
    <n v="14"/>
    <x v="0"/>
    <x v="0"/>
  </r>
  <r>
    <s v="LA191430OHC"/>
    <n v="69"/>
    <s v="A19"/>
    <n v="14"/>
    <x v="0"/>
    <x v="0"/>
  </r>
  <r>
    <s v="R20/DM/LED/4"/>
    <n v="32"/>
    <s v="R20"/>
    <n v="8"/>
    <x v="0"/>
    <x v="0"/>
  </r>
  <r>
    <s v="S9034"/>
    <n v="118"/>
    <s v="A19"/>
    <n v="10"/>
    <x v="1"/>
    <x v="1"/>
  </r>
  <r>
    <s v="S9043"/>
    <n v="11"/>
    <s v="R30"/>
    <n v="11"/>
    <x v="0"/>
    <x v="0"/>
  </r>
  <r>
    <s v="SKBO07DLED30"/>
    <n v="11"/>
    <s v="A19"/>
    <n v="7"/>
    <x v="1"/>
    <x v="1"/>
  </r>
  <r>
    <s v="SKBO10DLED30"/>
    <n v="48"/>
    <s v="A19"/>
    <n v="10"/>
    <x v="1"/>
    <x v="1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  <r>
    <m/>
    <m/>
    <m/>
    <m/>
    <x v="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S15:T38" firstHeaderRow="1" firstDataRow="1" firstDataCol="1"/>
  <pivotFields count="18">
    <pivotField showAll="0"/>
    <pivotField showAll="0"/>
    <pivotField dataField="1" showAll="0"/>
    <pivotField axis="axisRow" showAll="0">
      <items count="23">
        <item x="20"/>
        <item x="2"/>
        <item x="7"/>
        <item x="8"/>
        <item x="18"/>
        <item x="0"/>
        <item x="1"/>
        <item x="13"/>
        <item x="3"/>
        <item x="16"/>
        <item x="12"/>
        <item x="19"/>
        <item x="14"/>
        <item x="5"/>
        <item x="11"/>
        <item x="9"/>
        <item x="6"/>
        <item x="10"/>
        <item x="4"/>
        <item x="15"/>
        <item x="17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Items count="1">
    <i/>
  </colItems>
  <dataFields count="1">
    <dataField name="Sum of Quantity" fld="2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S2:U11" firstHeaderRow="0" firstDataRow="1" firstDataCol="1"/>
  <pivotFields count="6">
    <pivotField showAll="0"/>
    <pivotField dataField="1" showAll="0"/>
    <pivotField showAll="0"/>
    <pivotField dataField="1" showAll="0"/>
    <pivotField axis="axisRow" showAll="0">
      <items count="5">
        <item x="2"/>
        <item x="0"/>
        <item x="1"/>
        <item sd="0" x="3"/>
        <item t="default"/>
      </items>
    </pivotField>
    <pivotField axis="axisRow" showAll="0">
      <items count="7">
        <item m="1" x="4"/>
        <item m="1" x="5"/>
        <item x="2"/>
        <item x="1"/>
        <item x="0"/>
        <item x="3"/>
        <item t="default"/>
      </items>
    </pivotField>
  </pivotFields>
  <rowFields count="2">
    <field x="4"/>
    <field x="5"/>
  </rowFields>
  <rowItems count="9">
    <i>
      <x/>
    </i>
    <i r="1">
      <x v="3"/>
    </i>
    <i>
      <x v="1"/>
    </i>
    <i r="1">
      <x v="4"/>
    </i>
    <i>
      <x v="2"/>
    </i>
    <i r="1">
      <x v="2"/>
    </i>
    <i r="1">
      <x v="3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Wattage" fld="3" subtotal="average" baseField="4" baseItem="3"/>
    <dataField name="Sum of Quantity" fld="1" baseField="4" baseItem="0"/>
  </dataFields>
  <formats count="5">
    <format dxfId="22">
      <pivotArea collapsedLevelsAreSubtotals="1" fieldPosition="0">
        <references count="1">
          <reference field="4" count="1">
            <x v="0"/>
          </reference>
        </references>
      </pivotArea>
    </format>
    <format dxfId="21">
      <pivotArea dataOnly="0" labelOnly="1" fieldPosition="0">
        <references count="1">
          <reference field="4" count="1">
            <x v="0"/>
          </reference>
        </references>
      </pivotArea>
    </format>
    <format dxfId="20">
      <pivotArea field="4" type="button" dataOnly="0" labelOnly="1" outline="0" axis="axisRow" fieldPosition="0"/>
    </format>
    <format dxfId="1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8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I3:J15" firstHeaderRow="1" firstDataRow="1" firstDataCol="1"/>
  <pivotFields count="7">
    <pivotField showAll="0"/>
    <pivotField showAll="0"/>
    <pivotField showAll="0"/>
    <pivotField showAll="0"/>
    <pivotField showAll="0"/>
    <pivotField axis="axisRow" showAll="0">
      <items count="12">
        <item x="2"/>
        <item x="0"/>
        <item x="5"/>
        <item x="7"/>
        <item x="6"/>
        <item x="10"/>
        <item x="1"/>
        <item x="4"/>
        <item x="3"/>
        <item x="9"/>
        <item x="8"/>
        <item t="default"/>
      </items>
    </pivotField>
    <pivotField dataField="1"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Average of WATTAGE" fld="6" subtotal="average" baseField="5" baseItem="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4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:F11" firstHeaderRow="0" firstDataRow="1" firstDataCol="1"/>
  <pivotFields count="9">
    <pivotField showAll="0"/>
    <pivotField dataField="1" showAll="0"/>
    <pivotField showAll="0"/>
    <pivotField dataField="1" showAll="0"/>
    <pivotField axis="axisRow" showAll="0" defaultSubtotal="0">
      <items count="3">
        <item x="2"/>
        <item x="0"/>
        <item x="1"/>
      </items>
    </pivotField>
    <pivotField axis="axisRow" showAll="0" defaultSubtotal="0">
      <items count="4">
        <item x="0"/>
        <item x="3"/>
        <item x="1"/>
        <item x="2"/>
      </items>
    </pivotField>
    <pivotField showAll="0" defaultSubtotal="0"/>
    <pivotField dataField="1" showAll="0" defaultSubtotal="0"/>
    <pivotField dataField="1" showAll="0" defaultSubtotal="0"/>
  </pivotFields>
  <rowFields count="2">
    <field x="4"/>
    <field x="5"/>
  </rowFields>
  <rowItems count="9">
    <i>
      <x/>
    </i>
    <i r="1">
      <x v="1"/>
    </i>
    <i>
      <x v="1"/>
    </i>
    <i r="1">
      <x/>
    </i>
    <i r="1">
      <x v="3"/>
    </i>
    <i>
      <x v="2"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Quantity" fld="1" baseField="4" baseItem="0"/>
    <dataField name="Average of Wattage" fld="3" subtotal="average" baseField="3" baseItem="0"/>
    <dataField name="Average of Average Wholesale price/unit" fld="7" subtotal="average" baseField="5" baseItem="2"/>
    <dataField name="Average of Life" fld="8" subtotal="average" baseField="5" baseItem="2"/>
  </dataFields>
  <formats count="18">
    <format dxfId="17">
      <pivotArea collapsedLevelsAreSubtotals="1" fieldPosition="0">
        <references count="3">
          <reference field="4294967294" count="1" selected="0">
            <x v="1"/>
          </reference>
          <reference field="4" count="1" selected="0">
            <x v="0"/>
          </reference>
          <reference field="5" count="1">
            <x v="1"/>
          </reference>
        </references>
      </pivotArea>
    </format>
    <format dxfId="16">
      <pivotArea collapsedLevelsAreSubtotals="1" fieldPosition="0">
        <references count="2">
          <reference field="4294967294" count="1" selected="0">
            <x v="1"/>
          </reference>
          <reference field="4" count="1">
            <x v="1"/>
          </reference>
        </references>
      </pivotArea>
    </format>
    <format dxfId="15">
      <pivotArea collapsedLevelsAreSubtotals="1" fieldPosition="0">
        <references count="3">
          <reference field="4294967294" count="1" selected="0">
            <x v="1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14">
      <pivotArea field="4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13">
      <pivotArea collapsedLevelsAreSubtotals="1" fieldPosition="0">
        <references count="3">
          <reference field="4294967294" count="1" selected="0">
            <x v="2"/>
          </reference>
          <reference field="4" count="1" selected="0">
            <x v="0"/>
          </reference>
          <reference field="5" count="1">
            <x v="1"/>
          </reference>
        </references>
      </pivotArea>
    </format>
    <format dxfId="12">
      <pivotArea collapsedLevelsAreSubtotals="1" fieldPosition="0">
        <references count="2">
          <reference field="4294967294" count="1" selected="0">
            <x v="2"/>
          </reference>
          <reference field="4" count="1">
            <x v="1"/>
          </reference>
        </references>
      </pivotArea>
    </format>
    <format dxfId="11">
      <pivotArea collapsedLevelsAreSubtotals="1" fieldPosition="0">
        <references count="3">
          <reference field="4294967294" count="1" selected="0">
            <x v="2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10">
      <pivotArea collapsedLevelsAreSubtotals="1" fieldPosition="0">
        <references count="2">
          <reference field="4294967294" count="1" selected="0">
            <x v="2"/>
          </reference>
          <reference field="4" count="1">
            <x v="2"/>
          </reference>
        </references>
      </pivotArea>
    </format>
    <format dxfId="9">
      <pivotArea collapsedLevelsAreSubtotals="1" fieldPosition="0">
        <references count="3">
          <reference field="4294967294" count="1" selected="0">
            <x v="2"/>
          </reference>
          <reference field="4" count="1" selected="0">
            <x v="2"/>
          </reference>
          <reference field="5" count="1">
            <x v="1"/>
          </reference>
        </references>
      </pivotArea>
    </format>
    <format dxfId="8">
      <pivotArea collapsedLevelsAreSubtotals="1" fieldPosition="0">
        <references count="3">
          <reference field="4294967294" count="1" selected="0">
            <x v="3"/>
          </reference>
          <reference field="4" count="1" selected="0">
            <x v="0"/>
          </reference>
          <reference field="5" count="1">
            <x v="1"/>
          </reference>
        </references>
      </pivotArea>
    </format>
    <format dxfId="7">
      <pivotArea collapsedLevelsAreSubtotals="1" fieldPosition="0">
        <references count="2">
          <reference field="4294967294" count="1" selected="0">
            <x v="3"/>
          </reference>
          <reference field="4" count="1">
            <x v="1"/>
          </reference>
        </references>
      </pivotArea>
    </format>
    <format dxfId="6">
      <pivotArea collapsedLevelsAreSubtotals="1" fieldPosition="0">
        <references count="3">
          <reference field="4294967294" count="1" selected="0">
            <x v="3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3"/>
          </reference>
          <reference field="4" count="1">
            <x v="2"/>
          </reference>
        </references>
      </pivotArea>
    </format>
    <format dxfId="4">
      <pivotArea collapsedLevelsAreSubtotals="1" fieldPosition="0">
        <references count="3">
          <reference field="4294967294" count="1" selected="0">
            <x v="3"/>
          </reference>
          <reference field="4" count="1" selected="0">
            <x v="2"/>
          </reference>
          <reference field="5" count="1">
            <x v="1"/>
          </reference>
        </references>
      </pivotArea>
    </format>
    <format dxfId="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">
      <pivotArea collapsedLevelsAreSubtotals="1" fieldPosition="0">
        <references count="3">
          <reference field="4294967294" count="1" selected="0">
            <x v="1"/>
          </reference>
          <reference field="4" count="1" selected="0">
            <x v="1"/>
          </reference>
          <reference field="5" count="1">
            <x v="3"/>
          </reference>
        </references>
      </pivotArea>
    </format>
    <format dxfId="1">
      <pivotArea collapsedLevelsAreSubtotals="1" fieldPosition="0">
        <references count="2">
          <reference field="4294967294" count="1" selected="0">
            <x v="1"/>
          </reference>
          <reference field="4" count="1">
            <x v="2"/>
          </reference>
        </references>
      </pivotArea>
    </format>
    <format dxfId="0">
      <pivotArea collapsedLevelsAreSubtotals="1" fieldPosition="0">
        <references count="3">
          <reference field="4294967294" count="1" selected="0">
            <x v="1"/>
          </reference>
          <reference field="4" count="1" selected="0">
            <x v="2"/>
          </reference>
          <reference field="5" count="2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G55" totalsRowShown="0">
  <autoFilter ref="A1:G55"/>
  <tableColumns count="7">
    <tableColumn id="1" name="BMODEL"/>
    <tableColumn id="2" name="FMODEL"/>
    <tableColumn id="3" name="MFG"/>
    <tableColumn id="4" name="SumOfQTY"/>
    <tableColumn id="5" name="CFL or LED"/>
    <tableColumn id="6" name="FIXTYPE"/>
    <tableColumn id="7" name="WATT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library.cee1.org/content/cee-residential-lighting-initiative-description-january-2015/" TargetMode="External"/><Relationship Id="rId1" Type="http://schemas.openxmlformats.org/officeDocument/2006/relationships/hyperlink" Target="http://www.cee1.org/content/cee-program-resources" TargetMode="External"/><Relationship Id="rId5" Type="http://schemas.openxmlformats.org/officeDocument/2006/relationships/vmlDrawing" Target="../drawings/vmlDrawing5.vml"/><Relationship Id="rId4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L399"/>
  <sheetViews>
    <sheetView tabSelected="1" topLeftCell="W1" zoomScaleNormal="100" workbookViewId="0">
      <pane ySplit="1" topLeftCell="A5" activePane="bottomLeft" state="frozen"/>
      <selection pane="bottomLeft" activeCell="AF13" sqref="AF13"/>
    </sheetView>
  </sheetViews>
  <sheetFormatPr defaultRowHeight="15"/>
  <cols>
    <col min="1" max="1" width="25.140625" style="49" customWidth="1"/>
    <col min="2" max="2" width="23.5703125" style="90" customWidth="1"/>
    <col min="3" max="3" width="6.42578125" style="49" customWidth="1"/>
    <col min="4" max="4" width="11.140625" style="49" customWidth="1"/>
    <col min="5" max="5" width="6" style="49" customWidth="1"/>
    <col min="6" max="6" width="13.42578125" style="49" customWidth="1"/>
    <col min="7" max="7" width="13.85546875" style="49" customWidth="1"/>
    <col min="8" max="9" width="17" style="49" customWidth="1"/>
    <col min="10" max="10" width="17" style="58" customWidth="1"/>
    <col min="11" max="11" width="9.140625" style="49" customWidth="1"/>
    <col min="12" max="12" width="9.140625" style="15" hidden="1" customWidth="1"/>
    <col min="13" max="14" width="11.5703125" style="15" hidden="1" customWidth="1"/>
    <col min="15" max="15" width="10.140625" style="14" customWidth="1"/>
    <col min="16" max="16" width="15.7109375" style="14" customWidth="1"/>
    <col min="17" max="17" width="15.7109375" style="14" hidden="1" customWidth="1"/>
    <col min="18" max="18" width="9.140625" style="14" hidden="1" customWidth="1"/>
    <col min="19" max="19" width="15.28515625" style="20" hidden="1" customWidth="1"/>
    <col min="20" max="20" width="18.85546875" style="14" hidden="1" customWidth="1"/>
    <col min="21" max="21" width="15.42578125" style="14" hidden="1" customWidth="1"/>
    <col min="22" max="22" width="16.28515625" style="14" hidden="1" customWidth="1"/>
    <col min="23" max="24" width="16.28515625" style="14" customWidth="1"/>
    <col min="25" max="25" width="16.28515625" style="14" bestFit="1" customWidth="1"/>
    <col min="26" max="32" width="16.28515625" style="14" customWidth="1"/>
    <col min="33" max="33" width="9.28515625" style="14" customWidth="1"/>
    <col min="34" max="35" width="12" style="14" customWidth="1"/>
    <col min="36" max="16384" width="9.140625" style="14"/>
  </cols>
  <sheetData>
    <row r="1" spans="1:38" s="12" customFormat="1" ht="47.25">
      <c r="A1" s="71" t="s">
        <v>2</v>
      </c>
      <c r="B1" s="85" t="s">
        <v>688</v>
      </c>
      <c r="C1" s="86" t="s">
        <v>689</v>
      </c>
      <c r="D1" s="86" t="s">
        <v>690</v>
      </c>
      <c r="E1" s="86" t="s">
        <v>691</v>
      </c>
      <c r="F1" s="86" t="s">
        <v>692</v>
      </c>
      <c r="G1" s="86" t="s">
        <v>693</v>
      </c>
      <c r="H1" s="87" t="s">
        <v>694</v>
      </c>
      <c r="I1" s="88" t="s">
        <v>7191</v>
      </c>
      <c r="J1" s="89" t="s">
        <v>7192</v>
      </c>
      <c r="K1" s="88" t="s">
        <v>695</v>
      </c>
      <c r="L1" s="11" t="s">
        <v>696</v>
      </c>
      <c r="M1" s="11" t="s">
        <v>697</v>
      </c>
      <c r="N1" s="11" t="s">
        <v>698</v>
      </c>
      <c r="O1" s="10" t="s">
        <v>700</v>
      </c>
      <c r="P1" s="10" t="s">
        <v>701</v>
      </c>
      <c r="Q1" s="10" t="s">
        <v>7189</v>
      </c>
      <c r="S1" s="71"/>
      <c r="T1" s="71"/>
      <c r="U1" s="71"/>
      <c r="W1" s="342"/>
      <c r="X1" s="342"/>
    </row>
    <row r="2" spans="1:38" s="44" customFormat="1" ht="60" customHeight="1">
      <c r="A2" s="58" t="str">
        <f>INDEX(RAW_TRM_queryforKate!C:C, MATCH(All!B2,RAW_TRM_queryforKate!A:A,0))</f>
        <v>LIGHTING SCIENC</v>
      </c>
      <c r="B2" s="63" t="s">
        <v>6</v>
      </c>
      <c r="C2" s="64">
        <v>14</v>
      </c>
      <c r="D2" s="65" t="str">
        <f>INDEX([13]TRM_queryforKate!$G:$G,(MATCH(B2,[13]TRM_queryforKate!$A:$A,0)))</f>
        <v>BR20</v>
      </c>
      <c r="E2" s="66">
        <v>8</v>
      </c>
      <c r="F2" s="65" t="s">
        <v>9</v>
      </c>
      <c r="G2" s="58" t="str">
        <f>IF(F2="DIRECTION",IF(E2&lt;21,"Less20W","Greater20W"),IF(F2="OMNIDIRECT",IF(E2&lt;15,"Less15W","Greater15W"),IF(E2&lt;15,"LESS15W",IF(E2&lt;25,"Less25","Greater25"))))</f>
        <v>Less20W</v>
      </c>
      <c r="H2" s="179">
        <v>540</v>
      </c>
      <c r="I2" s="58">
        <f>INDEX([14]TRM_queryforKate!$H:$H, MATCH(B2,[14]TRM_queryforKate!$A:$A,0))</f>
        <v>1</v>
      </c>
      <c r="J2" s="58" t="s">
        <v>7280</v>
      </c>
      <c r="K2" s="58">
        <v>25000</v>
      </c>
      <c r="O2" s="45">
        <v>45</v>
      </c>
      <c r="P2" s="69">
        <f t="shared" ref="P2:P11" si="0">IF(F2="OMNIDIRECT",H2/45,O2)</f>
        <v>45</v>
      </c>
      <c r="Q2" s="69" t="str">
        <f>INDEX('Bulb Type Conversion'!B:B,(MATCH(All!D2,'Bulb Type Conversion'!A:A,0)))</f>
        <v>Directional</v>
      </c>
      <c r="S2" s="70" t="s">
        <v>684</v>
      </c>
      <c r="T2" s="70" t="s">
        <v>705</v>
      </c>
      <c r="U2" s="70" t="s">
        <v>704</v>
      </c>
      <c r="Y2" s="143" t="s">
        <v>8430</v>
      </c>
      <c r="Z2" s="144" t="s">
        <v>708</v>
      </c>
      <c r="AA2" s="144" t="s">
        <v>710</v>
      </c>
      <c r="AB2" s="144" t="s">
        <v>711</v>
      </c>
      <c r="AC2" s="144" t="s">
        <v>7281</v>
      </c>
      <c r="AD2" s="144" t="s">
        <v>7282</v>
      </c>
      <c r="AE2" s="144" t="s">
        <v>717</v>
      </c>
      <c r="AF2" s="144" t="s">
        <v>718</v>
      </c>
      <c r="AG2" s="144" t="s">
        <v>720</v>
      </c>
      <c r="AH2" s="144" t="s">
        <v>7367</v>
      </c>
      <c r="AI2" s="144" t="s">
        <v>8436</v>
      </c>
      <c r="AL2" s="44" t="s">
        <v>741</v>
      </c>
    </row>
    <row r="3" spans="1:38" s="34" customFormat="1" ht="15.75" customHeight="1">
      <c r="A3" s="49" t="str">
        <f>INDEX(RAW_TRM_queryforKate!C:C, MATCH(All!B3,RAW_TRM_queryforKate!A:A,0))</f>
        <v>LIGHTING SCIENC</v>
      </c>
      <c r="B3" s="50" t="s">
        <v>11</v>
      </c>
      <c r="C3" s="51">
        <v>22</v>
      </c>
      <c r="D3" s="65" t="str">
        <f>INDEX([13]TRM_queryforKate!$G:$G,(MATCH(B3,[13]TRM_queryforKate!$A:$A)))</f>
        <v>BR30</v>
      </c>
      <c r="E3" s="53">
        <v>12</v>
      </c>
      <c r="F3" s="52" t="s">
        <v>9</v>
      </c>
      <c r="G3" s="58" t="str">
        <f t="shared" ref="G3:G21" si="1">IF(F3="DIRECTION",IF(E3&lt;21,"Less20W","Greater20W"),IF(F3="OMNIDIRECT",IF(E3&lt;15,"Less15W","Greater15W"),IF(E3&lt;15,"LESS15W",IF(E3&lt;25,"Less25","Great25"))))</f>
        <v>Less20W</v>
      </c>
      <c r="H3" s="178">
        <v>700</v>
      </c>
      <c r="I3" s="58">
        <f>INDEX([14]TRM_queryforKate!$H:$H, MATCH(B3,[14]TRM_queryforKate!$A:$A,0))</f>
        <v>1</v>
      </c>
      <c r="J3" s="58" t="s">
        <v>7280</v>
      </c>
      <c r="K3" s="178">
        <v>25000</v>
      </c>
      <c r="L3" s="42"/>
      <c r="M3" s="44"/>
      <c r="N3" s="42"/>
      <c r="O3" s="49">
        <v>65</v>
      </c>
      <c r="P3" s="69">
        <f t="shared" si="0"/>
        <v>65</v>
      </c>
      <c r="Q3" s="69" t="str">
        <f>INDEX('Bulb Type Conversion'!B:B,(MATCH(All!D3,'Bulb Type Conversion'!A:A,0)))</f>
        <v>Directional</v>
      </c>
      <c r="S3" s="60" t="s">
        <v>23</v>
      </c>
      <c r="T3" s="57">
        <v>5.208333333333333</v>
      </c>
      <c r="U3" s="57">
        <v>22427</v>
      </c>
      <c r="W3" s="44"/>
      <c r="X3" s="44"/>
      <c r="Y3" s="357" t="s">
        <v>723</v>
      </c>
      <c r="Z3" s="358"/>
      <c r="AA3" s="358"/>
      <c r="AB3" s="358"/>
      <c r="AC3" s="358"/>
      <c r="AD3" s="358"/>
      <c r="AE3" s="358"/>
      <c r="AF3" s="358"/>
      <c r="AG3" s="358"/>
      <c r="AH3" s="359"/>
      <c r="AL3" s="34" t="s">
        <v>724</v>
      </c>
    </row>
    <row r="4" spans="1:38" ht="30" customHeight="1">
      <c r="A4" s="49" t="str">
        <f>INDEX(RAW_TRM_queryforKate!C:C, MATCH(All!B4,RAW_TRM_queryforKate!A:A,0))</f>
        <v>CREE</v>
      </c>
      <c r="B4" s="50" t="s">
        <v>13</v>
      </c>
      <c r="C4" s="51">
        <v>8254</v>
      </c>
      <c r="D4" s="52" t="s">
        <v>792</v>
      </c>
      <c r="E4" s="53">
        <v>10</v>
      </c>
      <c r="F4" s="52" t="s">
        <v>15</v>
      </c>
      <c r="G4" s="58" t="str">
        <f t="shared" si="1"/>
        <v>Less15W</v>
      </c>
      <c r="H4" s="49">
        <v>800</v>
      </c>
      <c r="I4" s="58" t="e">
        <f>INDEX([14]TRM_queryforKate!$H:$H, MATCH(B4,[14]TRM_queryforKate!$A:$A,0))</f>
        <v>#N/A</v>
      </c>
      <c r="J4" s="58">
        <v>9.9700000000000006</v>
      </c>
      <c r="K4" s="49">
        <v>25000</v>
      </c>
      <c r="M4" s="44"/>
      <c r="O4" s="16">
        <v>43</v>
      </c>
      <c r="P4" s="69">
        <f t="shared" si="0"/>
        <v>17.777777777777779</v>
      </c>
      <c r="Q4" s="69" t="str">
        <f>INDEX('Bulb Type Conversion'!B:B,(MATCH(All!D4,'Bulb Type Conversion'!A:A,0)))</f>
        <v>omnidirect</v>
      </c>
      <c r="S4" s="56" t="s">
        <v>741</v>
      </c>
      <c r="T4" s="57">
        <v>5.208333333333333</v>
      </c>
      <c r="U4" s="57">
        <v>22427</v>
      </c>
      <c r="W4" s="44"/>
      <c r="X4" s="44"/>
      <c r="Y4" s="145" t="s">
        <v>722</v>
      </c>
      <c r="Z4" s="146">
        <f>SUMPRODUCT(--(F2:F279="Decorative"),C2:C279,E2:E279)/SUMIF(F2:F279,"=Decorative",C2:C279)</f>
        <v>6.6505779443923778</v>
      </c>
      <c r="AA4" s="147">
        <f>SUMPRODUCT(--(F2:F279="Decorative"),C2:C279,O2:O279)/SUMIF(F2:F279,"=Decorative",C2:C279)</f>
        <v>49.983264158521891</v>
      </c>
      <c r="AB4" s="147">
        <f>AA4</f>
        <v>49.983264158521891</v>
      </c>
      <c r="AC4" s="361">
        <f>(AB4-Z4)/1000</f>
        <v>4.3332686214129508E-2</v>
      </c>
      <c r="AD4" s="362"/>
      <c r="AE4" s="148">
        <f>SUMPRODUCT(--(F2:F279="Decorative"),C2:C279,J2:J279)/SUMIFS(C2:C279, F2:F279,"=Decorative", J2:J279, "&gt;0")</f>
        <v>12.764341993547291</v>
      </c>
      <c r="AF4" s="148">
        <f>AE4-1</f>
        <v>11.764341993547291</v>
      </c>
      <c r="AG4" s="149">
        <f>SUMPRODUCT(--(F2:F279="DECORATIVE"),C2:C279,K2:K279)/SUMIF(F2:F279,"=Decorative",C2:C279)</f>
        <v>24341.277279421611</v>
      </c>
      <c r="AH4" s="328">
        <f>AG4/2500</f>
        <v>9.7365109117686437</v>
      </c>
      <c r="AI4" s="328">
        <f>AG4/1204.5</f>
        <v>20.208615425007565</v>
      </c>
      <c r="AJ4" s="353">
        <f>AG4/2007.5</f>
        <v>12.125169255004538</v>
      </c>
      <c r="AL4" s="14" t="s">
        <v>725</v>
      </c>
    </row>
    <row r="5" spans="1:38" s="49" customFormat="1" ht="30" customHeight="1">
      <c r="A5" s="49" t="str">
        <f>INDEX(RAW_TRM_queryforKate!C:C, MATCH(All!B5,RAW_TRM_queryforKate!A:A,0))</f>
        <v>CREE</v>
      </c>
      <c r="B5" s="50" t="s">
        <v>17</v>
      </c>
      <c r="C5" s="51">
        <v>7370</v>
      </c>
      <c r="D5" s="52" t="s">
        <v>792</v>
      </c>
      <c r="E5" s="53">
        <v>9</v>
      </c>
      <c r="F5" s="52" t="s">
        <v>15</v>
      </c>
      <c r="G5" s="58" t="str">
        <f t="shared" si="1"/>
        <v>Less15W</v>
      </c>
      <c r="H5" s="49">
        <v>800</v>
      </c>
      <c r="I5" s="58" t="e">
        <f>INDEX([14]TRM_queryforKate!$H:$H, MATCH(B5,[14]TRM_queryforKate!$A:$A,0))</f>
        <v>#N/A</v>
      </c>
      <c r="J5" s="58">
        <v>11</v>
      </c>
      <c r="K5" s="49">
        <v>25000</v>
      </c>
      <c r="L5" s="55"/>
      <c r="M5" s="44"/>
      <c r="N5" s="55"/>
      <c r="O5" s="16">
        <v>43</v>
      </c>
      <c r="P5" s="69">
        <f t="shared" si="0"/>
        <v>17.777777777777779</v>
      </c>
      <c r="Q5" s="69" t="str">
        <f>INDEX('Bulb Type Conversion'!B:B,(MATCH(All!D5,'Bulb Type Conversion'!A:A,0)))</f>
        <v>omnidirect</v>
      </c>
      <c r="S5" s="60" t="s">
        <v>9</v>
      </c>
      <c r="T5" s="57">
        <v>12.353260869565217</v>
      </c>
      <c r="U5" s="57">
        <v>80797</v>
      </c>
      <c r="W5" s="44"/>
      <c r="X5" s="44"/>
      <c r="Y5" s="145" t="s">
        <v>7265</v>
      </c>
      <c r="Z5" s="146">
        <f>'High W Decorative'!K21</f>
        <v>22</v>
      </c>
      <c r="AA5" s="147">
        <f>'High W Decorative'!J21</f>
        <v>75</v>
      </c>
      <c r="AB5" s="147">
        <f t="shared" ref="AB5:AB6" si="2">AA5</f>
        <v>75</v>
      </c>
      <c r="AC5" s="361">
        <f t="shared" ref="AC5:AC6" si="3">(AB5-Z5)/1000</f>
        <v>5.2999999999999999E-2</v>
      </c>
      <c r="AD5" s="362"/>
      <c r="AE5" s="148">
        <v>25</v>
      </c>
      <c r="AF5" s="148">
        <f t="shared" ref="AF5:AF6" si="4">AE5-1</f>
        <v>24</v>
      </c>
      <c r="AG5" s="149">
        <v>15000</v>
      </c>
      <c r="AH5" s="328">
        <f>AG5/3500</f>
        <v>4.2857142857142856</v>
      </c>
      <c r="AI5" s="328">
        <f t="shared" ref="AI5:AI12" si="5">AG5/1204.5</f>
        <v>12.453300124533001</v>
      </c>
      <c r="AJ5" s="353">
        <f t="shared" ref="AJ5:AJ12" si="6">AG5/2007.5</f>
        <v>7.4719800747198004</v>
      </c>
      <c r="AK5" s="14"/>
      <c r="AL5" s="49" t="s">
        <v>727</v>
      </c>
    </row>
    <row r="6" spans="1:38" s="49" customFormat="1" ht="30" customHeight="1">
      <c r="A6" s="49" t="str">
        <f>INDEX(RAW_TRM_queryforKate!C:C, MATCH(All!B6,RAW_TRM_queryforKate!A:A,0))</f>
        <v>CREE</v>
      </c>
      <c r="B6" s="50" t="s">
        <v>19</v>
      </c>
      <c r="C6" s="51">
        <v>1200</v>
      </c>
      <c r="D6" s="52" t="s">
        <v>792</v>
      </c>
      <c r="E6" s="53">
        <v>6</v>
      </c>
      <c r="F6" s="52" t="s">
        <v>15</v>
      </c>
      <c r="G6" s="58" t="str">
        <f t="shared" si="1"/>
        <v>Less15W</v>
      </c>
      <c r="H6" s="49">
        <v>450</v>
      </c>
      <c r="I6" s="58" t="e">
        <f>INDEX([14]TRM_queryforKate!$H:$H, MATCH(B6,[14]TRM_queryforKate!$A:$A,0))</f>
        <v>#N/A</v>
      </c>
      <c r="J6" s="58">
        <v>10</v>
      </c>
      <c r="K6" s="49">
        <v>25000</v>
      </c>
      <c r="L6" s="55"/>
      <c r="M6" s="44"/>
      <c r="N6" s="55"/>
      <c r="O6" s="59">
        <v>29</v>
      </c>
      <c r="P6" s="69">
        <f t="shared" si="0"/>
        <v>10</v>
      </c>
      <c r="Q6" s="69" t="str">
        <f>INDEX('Bulb Type Conversion'!B:B,(MATCH(All!D6,'Bulb Type Conversion'!A:A,0)))</f>
        <v>omnidirect</v>
      </c>
      <c r="S6" s="56" t="s">
        <v>740</v>
      </c>
      <c r="T6" s="57">
        <v>12.353260869565217</v>
      </c>
      <c r="U6" s="57">
        <v>80797</v>
      </c>
      <c r="W6" s="44"/>
      <c r="X6" s="44"/>
      <c r="Y6" s="145" t="s">
        <v>7266</v>
      </c>
      <c r="Z6" s="146">
        <f>'High W Decorative'!K22</f>
        <v>26.666666666666668</v>
      </c>
      <c r="AA6" s="147">
        <f>'High W Decorative'!J22</f>
        <v>100</v>
      </c>
      <c r="AB6" s="147">
        <f t="shared" si="2"/>
        <v>100</v>
      </c>
      <c r="AC6" s="361">
        <f t="shared" si="3"/>
        <v>7.3333333333333334E-2</v>
      </c>
      <c r="AD6" s="362"/>
      <c r="AE6" s="148">
        <v>25</v>
      </c>
      <c r="AF6" s="148">
        <f t="shared" si="4"/>
        <v>24</v>
      </c>
      <c r="AG6" s="149">
        <v>15000</v>
      </c>
      <c r="AH6" s="328">
        <f>AG6/3500</f>
        <v>4.2857142857142856</v>
      </c>
      <c r="AI6" s="328">
        <f t="shared" si="5"/>
        <v>12.453300124533001</v>
      </c>
      <c r="AJ6" s="353">
        <f t="shared" si="6"/>
        <v>7.4719800747198004</v>
      </c>
      <c r="AK6" s="14"/>
      <c r="AL6" s="49" t="s">
        <v>740</v>
      </c>
    </row>
    <row r="7" spans="1:38" s="34" customFormat="1" ht="15.75" customHeight="1">
      <c r="A7" s="49" t="str">
        <f>INDEX(RAW_TRM_queryforKate!C:C, MATCH(All!B7,RAW_TRM_queryforKate!A:A,0))</f>
        <v>CREE</v>
      </c>
      <c r="B7" s="50" t="s">
        <v>21</v>
      </c>
      <c r="C7" s="51">
        <v>1583</v>
      </c>
      <c r="D7" s="65" t="str">
        <f>INDEX([13]TRM_queryforKate!$G:$G,(MATCH(B7,[13]TRM_queryforKate!$A:$A)))</f>
        <v>BR30</v>
      </c>
      <c r="E7" s="53">
        <v>10</v>
      </c>
      <c r="F7" s="52" t="s">
        <v>9</v>
      </c>
      <c r="G7" s="58" t="str">
        <f t="shared" si="1"/>
        <v>Less20W</v>
      </c>
      <c r="H7" s="178">
        <v>700</v>
      </c>
      <c r="I7" s="58" t="e">
        <f>INDEX([14]TRM_queryforKate!$H:$H, MATCH(B7,[14]TRM_queryforKate!$A:$A,0))</f>
        <v>#N/A</v>
      </c>
      <c r="J7" s="58" t="s">
        <v>7280</v>
      </c>
      <c r="K7" s="178">
        <v>25000</v>
      </c>
      <c r="L7" s="42"/>
      <c r="M7" s="44"/>
      <c r="N7" s="42"/>
      <c r="O7" s="49">
        <v>65</v>
      </c>
      <c r="P7" s="69">
        <f t="shared" si="0"/>
        <v>65</v>
      </c>
      <c r="Q7" s="69" t="str">
        <f>INDEX('Bulb Type Conversion'!B:B,(MATCH(All!D7,'Bulb Type Conversion'!A:A,0)))</f>
        <v>Directional</v>
      </c>
      <c r="S7" s="60" t="s">
        <v>15</v>
      </c>
      <c r="T7" s="57">
        <v>10.303571428571429</v>
      </c>
      <c r="U7" s="57">
        <v>95522</v>
      </c>
      <c r="W7" s="44"/>
      <c r="X7" s="44"/>
      <c r="Y7" s="354" t="s">
        <v>726</v>
      </c>
      <c r="Z7" s="355"/>
      <c r="AA7" s="355"/>
      <c r="AB7" s="355"/>
      <c r="AC7" s="355"/>
      <c r="AD7" s="355"/>
      <c r="AE7" s="355"/>
      <c r="AF7" s="355"/>
      <c r="AG7" s="355"/>
      <c r="AH7" s="360"/>
      <c r="AI7" s="14"/>
      <c r="AJ7" s="353">
        <f t="shared" si="6"/>
        <v>0</v>
      </c>
      <c r="AK7" s="14"/>
      <c r="AL7" s="34" t="s">
        <v>7222</v>
      </c>
    </row>
    <row r="8" spans="1:38" s="34" customFormat="1" ht="30" customHeight="1">
      <c r="A8" s="49" t="str">
        <f>INDEX(RAW_TRM_queryforKate!C:C, MATCH(All!B8,RAW_TRM_queryforKate!A:A,0))</f>
        <v>LIGHTING SCIENC</v>
      </c>
      <c r="B8" s="50" t="s">
        <v>22</v>
      </c>
      <c r="C8" s="51">
        <v>18</v>
      </c>
      <c r="D8" s="65" t="str">
        <f>INDEX([13]TRM_queryforKate!$G:$G,(MATCH(B8,[13]TRM_queryforKate!$A:$A)))</f>
        <v>Candelabra</v>
      </c>
      <c r="E8" s="53">
        <v>4</v>
      </c>
      <c r="F8" s="52" t="s">
        <v>23</v>
      </c>
      <c r="G8" s="58" t="str">
        <f t="shared" si="1"/>
        <v>LESS15W</v>
      </c>
      <c r="H8" s="58">
        <v>350</v>
      </c>
      <c r="I8" s="58">
        <f>INDEX([14]TRM_queryforKate!$H:$H, MATCH(B8,[14]TRM_queryforKate!$A:$A,0))</f>
        <v>1</v>
      </c>
      <c r="J8" s="58" t="s">
        <v>7280</v>
      </c>
      <c r="K8" s="49"/>
      <c r="L8" s="42"/>
      <c r="M8" s="44"/>
      <c r="N8" s="42"/>
      <c r="O8" s="59">
        <v>40</v>
      </c>
      <c r="P8" s="69">
        <f t="shared" si="0"/>
        <v>40</v>
      </c>
      <c r="Q8" s="69" t="e">
        <f>INDEX('Bulb Type Conversion'!B:B,(MATCH(All!D8,'Bulb Type Conversion'!A:A,0)))</f>
        <v>#N/A</v>
      </c>
      <c r="S8" s="56" t="s">
        <v>724</v>
      </c>
      <c r="T8" s="57">
        <v>17</v>
      </c>
      <c r="U8" s="57">
        <v>1504</v>
      </c>
      <c r="W8" s="44"/>
      <c r="X8" s="44"/>
      <c r="Y8" s="145" t="s">
        <v>7220</v>
      </c>
      <c r="Z8" s="146">
        <f>SUMPRODUCT(--(F2:F279="Direction"),--(G2:G279=Less20W),C2:C279,E2:E279)/SUMIFS(C2:C279,F2:F279,"=Direction",G2:G279,Less20W)</f>
        <v>12.497971156828285</v>
      </c>
      <c r="AA8" s="147">
        <f>SUMPRODUCT(--(F2:F279="Direction"),--(G2:G279=Less20W),C2:C279,O2:O279)/SUMIFS(C2:C279,F2:F279,"=Direction",G2:G279,Less20W)</f>
        <v>57.269306316551223</v>
      </c>
      <c r="AB8" s="147">
        <f>AA8</f>
        <v>57.269306316551223</v>
      </c>
      <c r="AC8" s="361">
        <f>(AB8-Z8)/1000</f>
        <v>4.4771335159722939E-2</v>
      </c>
      <c r="AD8" s="362"/>
      <c r="AE8" s="148">
        <f>SUMPRODUCT(--(F2:F279="DIRECTION"),--(G2:G279=Less20W),C2:C279,J2:J279)/SUMIFS(C2:C279,F2:F279,"=DIRECTION",G2:G279,Less20W, J2:J279, "&gt;0")</f>
        <v>22.434067687792353</v>
      </c>
      <c r="AF8" s="148">
        <f>AE8-5</f>
        <v>17.434067687792353</v>
      </c>
      <c r="AG8" s="149">
        <f>SUMPRODUCT(--(F2:F279="DIRECTION"),--(G2:G279=Less20W),C2:C279,K2:K279)/SUMIFS(C2:C279,F2:F279,"=DIRECTION",G2:G279,Less20W)</f>
        <v>25527.369998966195</v>
      </c>
      <c r="AH8" s="328">
        <f>AG8/3500</f>
        <v>7.2935342854189127</v>
      </c>
      <c r="AI8" s="328">
        <f t="shared" si="5"/>
        <v>21.193333332475046</v>
      </c>
      <c r="AJ8" s="353">
        <f t="shared" si="6"/>
        <v>12.715999999485028</v>
      </c>
      <c r="AK8" s="14"/>
    </row>
    <row r="9" spans="1:38" s="34" customFormat="1" ht="30" customHeight="1">
      <c r="A9" s="49" t="str">
        <f>INDEX(RAW_TRM_queryforKate!C:C, MATCH(All!B9,RAW_TRM_queryforKate!A:A,0))</f>
        <v>LIGHTING SCIENC</v>
      </c>
      <c r="B9" s="50" t="s">
        <v>25</v>
      </c>
      <c r="C9" s="51">
        <v>67</v>
      </c>
      <c r="D9" s="65" t="str">
        <f>INDEX([13]TRM_queryforKate!$G:$G,(MATCH(B9,[13]TRM_queryforKate!$A:$A)))</f>
        <v>Candelabra</v>
      </c>
      <c r="E9" s="53">
        <v>4</v>
      </c>
      <c r="F9" s="52" t="s">
        <v>23</v>
      </c>
      <c r="G9" s="58" t="str">
        <f t="shared" si="1"/>
        <v>LESS15W</v>
      </c>
      <c r="H9" s="58">
        <v>350</v>
      </c>
      <c r="I9" s="58">
        <f>INDEX([14]TRM_queryforKate!$H:$H, MATCH(B9,[14]TRM_queryforKate!$A:$A,0))</f>
        <v>1</v>
      </c>
      <c r="J9" s="58" t="s">
        <v>7280</v>
      </c>
      <c r="K9" s="49"/>
      <c r="L9" s="42"/>
      <c r="M9" s="44"/>
      <c r="N9" s="42"/>
      <c r="O9" s="59">
        <v>40</v>
      </c>
      <c r="P9" s="69">
        <f t="shared" si="0"/>
        <v>40</v>
      </c>
      <c r="Q9" s="69" t="e">
        <f>INDEX('Bulb Type Conversion'!B:B,(MATCH(All!D9,'Bulb Type Conversion'!A:A,0)))</f>
        <v>#N/A</v>
      </c>
      <c r="S9" s="56" t="s">
        <v>741</v>
      </c>
      <c r="T9" s="57">
        <v>9.7884615384615383</v>
      </c>
      <c r="U9" s="57">
        <v>94018</v>
      </c>
      <c r="W9" s="44"/>
      <c r="X9" s="44"/>
      <c r="Y9" s="145" t="s">
        <v>7221</v>
      </c>
      <c r="Z9" s="146">
        <f>'High W Directional'!B12</f>
        <v>26.585714285714289</v>
      </c>
      <c r="AA9" s="147">
        <f>'High W Directional'!B13</f>
        <v>127.14285714285714</v>
      </c>
      <c r="AB9" s="147">
        <f>AA9</f>
        <v>127.14285714285714</v>
      </c>
      <c r="AC9" s="361">
        <f>(AB9-Z9)/1000</f>
        <v>0.10055714285714284</v>
      </c>
      <c r="AD9" s="362"/>
      <c r="AE9" s="148">
        <f>'High W Directional'!B14</f>
        <v>70.778714285714287</v>
      </c>
      <c r="AF9" s="148">
        <f>AE9-5</f>
        <v>65.778714285714287</v>
      </c>
      <c r="AG9" s="149">
        <f>'High W Directional'!B15</f>
        <v>25000</v>
      </c>
      <c r="AH9" s="328">
        <f>AG9/3500</f>
        <v>7.1428571428571432</v>
      </c>
      <c r="AI9" s="328">
        <f t="shared" si="5"/>
        <v>20.755500207555002</v>
      </c>
      <c r="AJ9" s="353">
        <f t="shared" si="6"/>
        <v>12.453300124533001</v>
      </c>
      <c r="AK9" s="14"/>
    </row>
    <row r="10" spans="1:38" ht="30" customHeight="1">
      <c r="A10" s="49" t="str">
        <f>INDEX(RAW_TRM_queryforKate!C:C, MATCH(All!B10,RAW_TRM_queryforKate!A:A,0))</f>
        <v>PHILIPS</v>
      </c>
      <c r="B10" s="50" t="s">
        <v>35</v>
      </c>
      <c r="C10" s="51">
        <v>484</v>
      </c>
      <c r="D10" s="65" t="s">
        <v>792</v>
      </c>
      <c r="E10" s="53">
        <v>12</v>
      </c>
      <c r="F10" s="52" t="s">
        <v>15</v>
      </c>
      <c r="G10" s="58" t="str">
        <f>IF(F10="DIRECTION",IF(E10&lt;21,"Less20W","Greater20W"),IF(F10="OMNIDIRECT",IF(E10&lt;15,"Less15W","Greater15W"),IF(E10&lt;15,"LESS15W",IF(E10&lt;25,"Less25","Great25"))))</f>
        <v>Less15W</v>
      </c>
      <c r="H10" s="49">
        <v>830</v>
      </c>
      <c r="I10" s="58">
        <f>INDEX([14]TRM_queryforKate!$H:$H, MATCH(B10,[14]TRM_queryforKate!$A:$A,0))</f>
        <v>2</v>
      </c>
      <c r="J10" s="58">
        <v>15</v>
      </c>
      <c r="K10" s="49">
        <v>25000</v>
      </c>
      <c r="M10" s="44"/>
      <c r="O10" s="16">
        <v>43</v>
      </c>
      <c r="P10" s="69">
        <f t="shared" si="0"/>
        <v>18.444444444444443</v>
      </c>
      <c r="Q10" s="69" t="str">
        <f>INDEX('Bulb Type Conversion'!B:B,(MATCH(All!D10,'Bulb Type Conversion'!A:A,0)))</f>
        <v>omnidirect</v>
      </c>
      <c r="S10" s="60" t="s">
        <v>739</v>
      </c>
      <c r="T10" s="57"/>
      <c r="U10" s="57"/>
      <c r="W10" s="44"/>
      <c r="X10" s="44"/>
      <c r="Y10" s="354" t="s">
        <v>729</v>
      </c>
      <c r="Z10" s="355"/>
      <c r="AA10" s="355"/>
      <c r="AB10" s="355"/>
      <c r="AC10" s="355"/>
      <c r="AD10" s="355"/>
      <c r="AE10" s="355"/>
      <c r="AF10" s="355"/>
      <c r="AG10" s="355"/>
      <c r="AH10" s="356"/>
      <c r="AI10" s="356"/>
      <c r="AJ10" s="353">
        <f t="shared" si="6"/>
        <v>0</v>
      </c>
    </row>
    <row r="11" spans="1:38" ht="15.75" customHeight="1">
      <c r="A11" s="49" t="str">
        <f>INDEX(RAW_TRM_queryforKate!C:C, MATCH(All!B11,RAW_TRM_queryforKate!A:A,0))</f>
        <v>PHILIPS</v>
      </c>
      <c r="B11" s="50" t="s">
        <v>37</v>
      </c>
      <c r="C11" s="51">
        <v>210</v>
      </c>
      <c r="D11" s="65" t="s">
        <v>732</v>
      </c>
      <c r="E11" s="53">
        <v>13</v>
      </c>
      <c r="F11" s="52" t="s">
        <v>9</v>
      </c>
      <c r="G11" s="58" t="str">
        <f t="shared" si="1"/>
        <v>Less20W</v>
      </c>
      <c r="H11" s="49">
        <v>730</v>
      </c>
      <c r="I11" s="58">
        <f>INDEX([14]TRM_queryforKate!$H:$H, MATCH(B11,[14]TRM_queryforKate!$A:$A,0))</f>
        <v>2</v>
      </c>
      <c r="J11" s="58">
        <v>25</v>
      </c>
      <c r="K11" s="49">
        <v>25000</v>
      </c>
      <c r="M11" s="44"/>
      <c r="O11" s="49">
        <v>65</v>
      </c>
      <c r="P11" s="69">
        <f t="shared" si="0"/>
        <v>65</v>
      </c>
      <c r="Q11" s="69" t="str">
        <f>INDEX('Bulb Type Conversion'!B:B,(MATCH(All!D11,'Bulb Type Conversion'!A:A,0)))</f>
        <v>Directional</v>
      </c>
      <c r="S11" s="60" t="s">
        <v>685</v>
      </c>
      <c r="T11" s="57">
        <v>10.017857142857142</v>
      </c>
      <c r="U11" s="57">
        <v>198746</v>
      </c>
      <c r="W11" s="44"/>
      <c r="X11" s="44"/>
      <c r="Y11" s="145" t="s">
        <v>722</v>
      </c>
      <c r="Z11" s="146">
        <f>SUMPRODUCT(--(F2:F279="OMNIDIRECT"),--(G2:G279=Less15W),C2:C279,E2:E279)/SUMIFS(C2:C279,F2:F279,"=OMNIDIRECT",G2:G279,Less15W)</f>
        <v>10.607371909985531</v>
      </c>
      <c r="AA11" s="205">
        <f>SUMPRODUCT(--(F2:F279="OMNIDIRECT"),--(G2:G279=Less15W),C2:C279,O2:O279)/SUMIFS(C2:C279,F2:F279,"=OMNIDIRECT",G2:G279,Less15W)</f>
        <v>40.716411324665728</v>
      </c>
      <c r="AB11" s="205">
        <f>SUMPRODUCT(--(F2:F280="OMNIDIRECT"),--(G2:G280=Less15W),C2:C280,P2:P280)/SUMIFS(C2:C280,F2:F280,"=OMNIDIRECT",G2:G280,Less15W)</f>
        <v>16.832436586364203</v>
      </c>
      <c r="AC11" s="206">
        <f>(AA11-Z11)/1000</f>
        <v>3.0109039414680197E-2</v>
      </c>
      <c r="AD11" s="206">
        <f>(AB11-Z11)/1000</f>
        <v>6.2250646763786716E-3</v>
      </c>
      <c r="AE11" s="148">
        <f>SUMPRODUCT(--(F2:F279="OMNIDIRECT"),--(G2:G279=Less15W),C2:C279,J2:J279)/SUMIFS(C2:C279,F2:F279,"=OMNIDIRECT",G2:G279,Less15W, J2:J279, "&gt;0")</f>
        <v>12.412026169971293</v>
      </c>
      <c r="AF11" s="148">
        <f>AE11-1.4</f>
        <v>11.012026169971293</v>
      </c>
      <c r="AG11" s="149">
        <f>SUMPRODUCT(--(F2:F279="OMNIDIRECT"),--(G2:G279=Less15W),C2:C279,K2:K279)/SUMIFS(C2:C279,F2:F279,"=OMNIDIRECT",G2:G279,Less15W)</f>
        <v>25555.202101568993</v>
      </c>
      <c r="AH11" s="328">
        <f>AG11/3500</f>
        <v>7.3014863147339977</v>
      </c>
      <c r="AI11" s="328">
        <f t="shared" si="5"/>
        <v>21.21644010092901</v>
      </c>
      <c r="AJ11" s="353">
        <f t="shared" si="6"/>
        <v>12.729864060557407</v>
      </c>
    </row>
    <row r="12" spans="1:38" s="49" customFormat="1" ht="30" customHeight="1">
      <c r="A12" s="49" t="str">
        <f>INDEX(RAW_TRM_queryforKate!C:C, MATCH(All!B12,RAW_TRM_queryforKate!A:A,0))</f>
        <v>CREE</v>
      </c>
      <c r="B12" s="50" t="s">
        <v>39</v>
      </c>
      <c r="C12" s="51">
        <v>110</v>
      </c>
      <c r="D12" s="65" t="s">
        <v>792</v>
      </c>
      <c r="E12" s="53">
        <v>14</v>
      </c>
      <c r="F12" s="52" t="s">
        <v>15</v>
      </c>
      <c r="G12" s="58" t="str">
        <f t="shared" si="1"/>
        <v>Less15W</v>
      </c>
      <c r="H12" s="49">
        <v>1100</v>
      </c>
      <c r="I12" s="58" t="e">
        <f>INDEX([14]TRM_queryforKate!$H:$H, MATCH(B12,[14]TRM_queryforKate!$A:$A,0))</f>
        <v>#N/A</v>
      </c>
      <c r="J12" s="58">
        <v>16</v>
      </c>
      <c r="K12" s="49">
        <v>25000</v>
      </c>
      <c r="L12" s="55"/>
      <c r="M12" s="44"/>
      <c r="N12" s="55"/>
      <c r="O12" s="59">
        <v>53</v>
      </c>
      <c r="P12" s="69">
        <f>IF(F12="OMNIDIRECT",H12/45,O52)</f>
        <v>24.444444444444443</v>
      </c>
      <c r="Q12" s="69" t="str">
        <f>INDEX('Bulb Type Conversion'!B:B,(MATCH(All!D12,'Bulb Type Conversion'!A:A,0)))</f>
        <v>omnidirect</v>
      </c>
      <c r="S12"/>
      <c r="T12"/>
      <c r="U12"/>
      <c r="W12" s="44"/>
      <c r="X12" s="44"/>
      <c r="Y12" s="145" t="s">
        <v>728</v>
      </c>
      <c r="Z12" s="146">
        <f>SUMPRODUCT(--(F2:F280="OMNIDIRECT"),--(G2:G280=Greater15W),C2:C280,E2:E280)/SUMIFS(C2:C280,F2:F280,"=OMNIDIRECT",G2:G280,Greater15W)</f>
        <v>16.433510638297872</v>
      </c>
      <c r="AA12" s="205">
        <f>SUMPRODUCT(--(F2:F280="OMNIDIRECT"),--(G2:G280=Greater15W),C2:C280,O2:O280)/SUMIFS(C2:C280,F2:F280,"=OMNIDIRECT",G2:G280,Greater15W)</f>
        <v>62.601063829787236</v>
      </c>
      <c r="AB12" s="205">
        <f>SUMPRODUCT(--(F2:F280="OMNIDIRECT"),--(G2:G280=Greater15W),C2:C280,P2:P280)/SUMIFS(C2:C280,F2:F280,"=OMNIDIRECT",G2:G280,Greater15W)</f>
        <v>31.51063829787234</v>
      </c>
      <c r="AC12" s="206">
        <f>(AA12-Z12)/1000</f>
        <v>4.6167553191489359E-2</v>
      </c>
      <c r="AD12" s="206">
        <f>(AB12-Z12)/1000</f>
        <v>1.5077127659574469E-2</v>
      </c>
      <c r="AE12" s="148">
        <f>SUMPRODUCT(--(F2:F279="OMNIDIRECT"),--(G2:G279=Greater15W),C2:C279,J2:J279)/SUMIFS(C2:C279,F2:F279,"=OMNIDIRECT",G2:G279,Greater15W, J2:J279, "&gt;0")</f>
        <v>24.261744966442954</v>
      </c>
      <c r="AF12" s="148">
        <f>AE12-1.4</f>
        <v>22.861744966442956</v>
      </c>
      <c r="AG12" s="149">
        <f>SUMPRODUCT(--(F2:F279="OMNIDIRECT"),--(G2:G279=Greater15W),C2:C279,K2:K279)/SUMIFS(C2:C279,F2:F279,"=OMNIDIRECT",G2:G279,Greater15W)</f>
        <v>25000</v>
      </c>
      <c r="AH12" s="328">
        <f>AG12/3500</f>
        <v>7.1428571428571432</v>
      </c>
      <c r="AI12" s="328">
        <f t="shared" si="5"/>
        <v>20.755500207555002</v>
      </c>
      <c r="AJ12" s="353">
        <f t="shared" si="6"/>
        <v>12.453300124533001</v>
      </c>
      <c r="AK12" s="14"/>
    </row>
    <row r="13" spans="1:38" s="49" customFormat="1" ht="30" customHeight="1">
      <c r="A13" s="49" t="str">
        <f>INDEX(RAW_TRM_queryforKate!C:C, MATCH(All!B13,RAW_TRM_queryforKate!A:A,0))</f>
        <v>CREE</v>
      </c>
      <c r="B13" s="50" t="s">
        <v>40</v>
      </c>
      <c r="C13" s="51">
        <v>118</v>
      </c>
      <c r="D13" s="65" t="s">
        <v>792</v>
      </c>
      <c r="E13" s="53">
        <v>14</v>
      </c>
      <c r="F13" s="52" t="s">
        <v>15</v>
      </c>
      <c r="G13" s="58" t="str">
        <f t="shared" si="1"/>
        <v>Less15W</v>
      </c>
      <c r="H13" s="49">
        <v>1100</v>
      </c>
      <c r="I13" s="58" t="e">
        <f>INDEX([14]TRM_queryforKate!$H:$H, MATCH(B13,[14]TRM_queryforKate!$A:$A,0))</f>
        <v>#N/A</v>
      </c>
      <c r="J13" s="58">
        <v>17</v>
      </c>
      <c r="K13" s="49">
        <v>25000</v>
      </c>
      <c r="L13" s="61"/>
      <c r="M13" s="44"/>
      <c r="N13" s="62"/>
      <c r="O13" s="59">
        <v>53</v>
      </c>
      <c r="P13" s="69">
        <f t="shared" ref="P13:P51" si="7">IF(F13="OMNIDIRECT",H13/45,O13)</f>
        <v>24.444444444444443</v>
      </c>
      <c r="Q13" s="69" t="str">
        <f>INDEX('Bulb Type Conversion'!B:B,(MATCH(All!D13,'Bulb Type Conversion'!A:A,0)))</f>
        <v>omnidirect</v>
      </c>
      <c r="S13"/>
      <c r="T13"/>
      <c r="U13"/>
      <c r="W13" s="44"/>
      <c r="X13" s="44"/>
      <c r="Y13" s="38" t="s">
        <v>8432</v>
      </c>
      <c r="Z13"/>
      <c r="AA13"/>
      <c r="AB13"/>
      <c r="AC13"/>
      <c r="AD13"/>
      <c r="AE13"/>
      <c r="AF13"/>
      <c r="AG13"/>
      <c r="AH13" s="14"/>
      <c r="AI13" s="14"/>
      <c r="AJ13" s="14"/>
      <c r="AK13" s="14"/>
    </row>
    <row r="14" spans="1:38" s="58" customFormat="1" ht="30" customHeight="1">
      <c r="A14" s="58" t="str">
        <f>INDEX(RAW_TRM_queryforKate!C:C, MATCH(All!B14,RAW_TRM_queryforKate!A:A,0))</f>
        <v>CREE</v>
      </c>
      <c r="B14" s="63" t="s">
        <v>43</v>
      </c>
      <c r="C14" s="64">
        <v>71</v>
      </c>
      <c r="D14" s="65" t="s">
        <v>792</v>
      </c>
      <c r="E14" s="66">
        <v>6</v>
      </c>
      <c r="F14" s="65" t="s">
        <v>15</v>
      </c>
      <c r="G14" s="58" t="str">
        <f t="shared" si="1"/>
        <v>Less15W</v>
      </c>
      <c r="H14" s="58">
        <v>450</v>
      </c>
      <c r="I14" s="58" t="e">
        <f>INDEX([14]TRM_queryforKate!$H:$H, MATCH(B14,[14]TRM_queryforKate!$A:$A,0))</f>
        <v>#N/A</v>
      </c>
      <c r="J14" s="58">
        <v>11</v>
      </c>
      <c r="K14" s="58">
        <v>25000</v>
      </c>
      <c r="L14" s="67"/>
      <c r="M14" s="44"/>
      <c r="N14" s="68"/>
      <c r="O14" s="59">
        <v>29</v>
      </c>
      <c r="P14" s="69">
        <f t="shared" si="7"/>
        <v>10</v>
      </c>
      <c r="Q14" s="69" t="str">
        <f>INDEX('Bulb Type Conversion'!B:B,(MATCH(All!D14,'Bulb Type Conversion'!A:A,0)))</f>
        <v>omnidirect</v>
      </c>
      <c r="S14" s="70"/>
      <c r="T14" s="70"/>
      <c r="U14" s="70"/>
      <c r="W14" s="44"/>
      <c r="X14" s="44"/>
      <c r="Y14" t="s">
        <v>7353</v>
      </c>
      <c r="Z14" s="315"/>
      <c r="AA14"/>
      <c r="AB14" s="315">
        <v>25</v>
      </c>
      <c r="AC14"/>
      <c r="AD14"/>
      <c r="AE14"/>
      <c r="AF14"/>
      <c r="AG14"/>
      <c r="AH14" s="14"/>
      <c r="AI14" s="14"/>
      <c r="AJ14" s="14"/>
      <c r="AK14" s="14"/>
    </row>
    <row r="15" spans="1:38" s="49" customFormat="1" ht="30" customHeight="1">
      <c r="A15" s="49" t="str">
        <f>INDEX(RAW_TRM_queryforKate!C:C, MATCH(All!B15,RAW_TRM_queryforKate!A:A,0))</f>
        <v>CREE</v>
      </c>
      <c r="B15" s="50" t="s">
        <v>44</v>
      </c>
      <c r="C15" s="51">
        <v>480</v>
      </c>
      <c r="D15" s="65" t="s">
        <v>792</v>
      </c>
      <c r="E15" s="53">
        <v>10</v>
      </c>
      <c r="F15" s="52" t="s">
        <v>15</v>
      </c>
      <c r="G15" s="58" t="str">
        <f t="shared" si="1"/>
        <v>Less15W</v>
      </c>
      <c r="H15" s="49">
        <v>800</v>
      </c>
      <c r="I15" s="58" t="e">
        <f>INDEX([14]TRM_queryforKate!$H:$H, MATCH(B15,[14]TRM_queryforKate!$A:$A,0))</f>
        <v>#N/A</v>
      </c>
      <c r="J15" s="58">
        <v>10</v>
      </c>
      <c r="K15" s="49">
        <v>25000</v>
      </c>
      <c r="L15" s="61"/>
      <c r="M15" s="44"/>
      <c r="N15" s="62"/>
      <c r="O15" s="16">
        <v>43</v>
      </c>
      <c r="P15" s="69">
        <f t="shared" si="7"/>
        <v>17.777777777777779</v>
      </c>
      <c r="Q15" s="69" t="str">
        <f>INDEX('Bulb Type Conversion'!B:B,(MATCH(All!D15,'Bulb Type Conversion'!A:A,0)))</f>
        <v>omnidirect</v>
      </c>
      <c r="S15" s="4" t="s">
        <v>684</v>
      </c>
      <c r="T15" t="s">
        <v>704</v>
      </c>
      <c r="U15"/>
      <c r="V15"/>
      <c r="W15" s="44"/>
      <c r="X15" s="44"/>
      <c r="AC15"/>
      <c r="AD15"/>
      <c r="AE15"/>
      <c r="AF15"/>
      <c r="AG15"/>
    </row>
    <row r="16" spans="1:38" s="49" customFormat="1" ht="41.25" customHeight="1">
      <c r="A16" s="49" t="str">
        <f>INDEX(RAW_TRM_queryforKate!C:C, MATCH(All!B16,RAW_TRM_queryforKate!A:A,0))</f>
        <v>CREE</v>
      </c>
      <c r="B16" s="50" t="s">
        <v>45</v>
      </c>
      <c r="C16" s="51">
        <v>472</v>
      </c>
      <c r="D16" s="65" t="s">
        <v>792</v>
      </c>
      <c r="E16" s="53">
        <v>10</v>
      </c>
      <c r="F16" s="52" t="s">
        <v>15</v>
      </c>
      <c r="G16" s="58" t="str">
        <f t="shared" si="1"/>
        <v>Less15W</v>
      </c>
      <c r="H16" s="49">
        <v>800</v>
      </c>
      <c r="I16" s="58" t="e">
        <f>INDEX([14]TRM_queryforKate!$H:$H, MATCH(B16,[14]TRM_queryforKate!$A:$A,0))</f>
        <v>#N/A</v>
      </c>
      <c r="J16" s="58">
        <v>11</v>
      </c>
      <c r="K16" s="49">
        <v>25000</v>
      </c>
      <c r="L16" s="61"/>
      <c r="M16" s="44"/>
      <c r="N16" s="62"/>
      <c r="O16" s="16">
        <v>43</v>
      </c>
      <c r="P16" s="69">
        <f t="shared" si="7"/>
        <v>17.777777777777779</v>
      </c>
      <c r="Q16" s="69" t="str">
        <f>INDEX('Bulb Type Conversion'!B:B,(MATCH(All!D16,'Bulb Type Conversion'!A:A,0)))</f>
        <v>omnidirect</v>
      </c>
      <c r="S16" s="5" t="s">
        <v>7193</v>
      </c>
      <c r="T16" s="6">
        <v>3033</v>
      </c>
      <c r="U16"/>
      <c r="V16"/>
      <c r="W16" s="44"/>
      <c r="X16" s="44"/>
      <c r="Y16" s="14"/>
      <c r="Z16" s="14"/>
      <c r="AA16" s="186"/>
      <c r="AB16" s="14"/>
      <c r="AC16" s="14"/>
      <c r="AD16" s="14"/>
      <c r="AE16" s="14"/>
      <c r="AF16" s="14"/>
      <c r="AG16" s="14"/>
      <c r="AH16" s="14"/>
      <c r="AI16" s="14"/>
    </row>
    <row r="17" spans="1:35" s="49" customFormat="1" ht="15.75" customHeight="1">
      <c r="A17" s="49" t="str">
        <f>INDEX(RAW_TRM_queryforKate!C:C, MATCH(All!B17,RAW_TRM_queryforKate!A:A,0))</f>
        <v>CREE</v>
      </c>
      <c r="B17" s="50" t="s">
        <v>46</v>
      </c>
      <c r="C17" s="51">
        <v>67</v>
      </c>
      <c r="D17" s="65" t="s">
        <v>735</v>
      </c>
      <c r="E17" s="53">
        <v>18</v>
      </c>
      <c r="F17" s="52" t="s">
        <v>9</v>
      </c>
      <c r="G17" s="58" t="str">
        <f>IF(F17="DIRECTION",IF(E17&lt;21,"Less20W","Greater20W"),IF(F17="OMNIDIRECT",IF(E17&lt;15,"Less15W","Greater15W"),IF(E17&lt;15,"LESS15W",IF(E17&lt;25,"Less25","Great25"))))</f>
        <v>Less20W</v>
      </c>
      <c r="H17" s="49">
        <v>1500</v>
      </c>
      <c r="I17" s="58" t="e">
        <f>INDEX([14]TRM_queryforKate!$H:$H, MATCH(B17,[14]TRM_queryforKate!$A:$A,0))</f>
        <v>#N/A</v>
      </c>
      <c r="J17" s="58">
        <v>25</v>
      </c>
      <c r="K17" s="49">
        <v>25000</v>
      </c>
      <c r="L17" s="61"/>
      <c r="M17" s="44"/>
      <c r="N17" s="62"/>
      <c r="O17" s="49">
        <v>75</v>
      </c>
      <c r="P17" s="69">
        <f t="shared" si="7"/>
        <v>75</v>
      </c>
      <c r="Q17" s="69" t="str">
        <f>INDEX('Bulb Type Conversion'!B:B,(MATCH(All!D17,'Bulb Type Conversion'!A:A,0)))</f>
        <v>Directional</v>
      </c>
      <c r="S17" s="5" t="s">
        <v>792</v>
      </c>
      <c r="T17" s="6">
        <v>67520</v>
      </c>
      <c r="U17"/>
      <c r="W17" s="44"/>
      <c r="X17" s="4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s="49" customFormat="1" ht="15.75" customHeight="1">
      <c r="A18" s="49" t="str">
        <f>INDEX(RAW_TRM_queryforKate!C:C, MATCH(All!B18,RAW_TRM_queryforKate!A:A,0))</f>
        <v>CREE</v>
      </c>
      <c r="B18" s="50" t="s">
        <v>48</v>
      </c>
      <c r="C18" s="51">
        <v>509</v>
      </c>
      <c r="D18" s="65" t="s">
        <v>735</v>
      </c>
      <c r="E18" s="53">
        <v>18</v>
      </c>
      <c r="F18" s="52" t="s">
        <v>9</v>
      </c>
      <c r="G18" s="58" t="str">
        <f t="shared" si="1"/>
        <v>Less20W</v>
      </c>
      <c r="H18" s="49">
        <v>1500</v>
      </c>
      <c r="I18" s="58" t="e">
        <f>INDEX([14]TRM_queryforKate!$H:$H, MATCH(B18,[14]TRM_queryforKate!$A:$A,0))</f>
        <v>#N/A</v>
      </c>
      <c r="J18" s="58">
        <v>25</v>
      </c>
      <c r="K18" s="49">
        <v>25000</v>
      </c>
      <c r="L18" s="61"/>
      <c r="M18" s="44"/>
      <c r="N18" s="62"/>
      <c r="O18" s="49">
        <v>75</v>
      </c>
      <c r="P18" s="69">
        <f t="shared" si="7"/>
        <v>75</v>
      </c>
      <c r="Q18" s="69" t="str">
        <f>INDEX('Bulb Type Conversion'!B:B,(MATCH(All!D18,'Bulb Type Conversion'!A:A,0)))</f>
        <v>Directional</v>
      </c>
      <c r="S18" s="5" t="s">
        <v>1051</v>
      </c>
      <c r="T18" s="6">
        <v>312</v>
      </c>
      <c r="U18"/>
      <c r="W18" s="44"/>
      <c r="X18" s="4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pans="1:35" ht="15.75" customHeight="1">
      <c r="A19" s="49" t="str">
        <f>INDEX(RAW_TRM_queryforKate!C:C, MATCH(All!B19,RAW_TRM_queryforKate!A:A,0))</f>
        <v>GREENLITE</v>
      </c>
      <c r="B19" s="50" t="s">
        <v>52</v>
      </c>
      <c r="C19" s="51">
        <v>504</v>
      </c>
      <c r="D19" s="65" t="str">
        <f>INDEX([13]TRM_queryforKate!$G:$G,(MATCH(B19,[13]TRM_queryforKate!$A:$A)))</f>
        <v>BR30</v>
      </c>
      <c r="E19" s="53">
        <v>10</v>
      </c>
      <c r="F19" s="52" t="s">
        <v>9</v>
      </c>
      <c r="G19" s="58" t="str">
        <f t="shared" si="1"/>
        <v>Less20W</v>
      </c>
      <c r="H19" s="49">
        <f>INDEX('QPL LEDS'!R:R, MATCH(All!B19,'QPL LEDS'!D:D,0))</f>
        <v>770</v>
      </c>
      <c r="I19" s="58">
        <f>INDEX([14]TRM_queryforKate!$H:$H, MATCH(B19,[14]TRM_queryforKate!$A:$A,0))</f>
        <v>1</v>
      </c>
      <c r="J19" s="58" t="s">
        <v>7280</v>
      </c>
      <c r="K19" s="49">
        <f>INDEX('QPL LEDS'!V:V, MATCH(All!B19,'QPL LEDS'!D:D,0))</f>
        <v>25000</v>
      </c>
      <c r="L19" s="31"/>
      <c r="M19" s="44"/>
      <c r="N19" s="32"/>
      <c r="O19" s="49">
        <v>65</v>
      </c>
      <c r="P19" s="69">
        <f t="shared" si="7"/>
        <v>65</v>
      </c>
      <c r="Q19" s="69" t="str">
        <f>INDEX('Bulb Type Conversion'!B:B,(MATCH(All!D19,'Bulb Type Conversion'!A:A,0)))</f>
        <v>Directional</v>
      </c>
      <c r="S19" s="5" t="s">
        <v>7194</v>
      </c>
      <c r="T19" s="6">
        <v>437</v>
      </c>
      <c r="U19"/>
      <c r="W19" s="44"/>
      <c r="X19" s="44"/>
    </row>
    <row r="20" spans="1:35" ht="15.75" customHeight="1">
      <c r="A20" s="49" t="str">
        <f>INDEX(RAW_TRM_queryforKate!C:C, MATCH(All!B20,RAW_TRM_queryforKate!A:A,0))</f>
        <v>GREENLITE</v>
      </c>
      <c r="B20" s="50" t="s">
        <v>114</v>
      </c>
      <c r="C20" s="51">
        <v>1242</v>
      </c>
      <c r="D20" s="65" t="str">
        <f>INDEX([13]TRM_queryforKate!$G:$G,(MATCH(B20,[13]TRM_queryforKate!$A:$A)))</f>
        <v>BR30</v>
      </c>
      <c r="E20" s="53">
        <v>11</v>
      </c>
      <c r="F20" s="52" t="s">
        <v>9</v>
      </c>
      <c r="G20" s="58" t="str">
        <f t="shared" si="1"/>
        <v>Less20W</v>
      </c>
      <c r="H20" s="49">
        <v>750</v>
      </c>
      <c r="I20" s="58">
        <f>INDEX([14]TRM_queryforKate!$H:$H, MATCH(B20,[14]TRM_queryforKate!$A:$A,0))</f>
        <v>1</v>
      </c>
      <c r="J20" s="58">
        <v>29.99</v>
      </c>
      <c r="K20" s="49">
        <v>25000</v>
      </c>
      <c r="L20" s="31"/>
      <c r="M20" s="44"/>
      <c r="N20" s="32"/>
      <c r="O20" s="49">
        <v>65</v>
      </c>
      <c r="P20" s="69">
        <f t="shared" si="7"/>
        <v>65</v>
      </c>
      <c r="Q20" s="69" t="str">
        <f>INDEX('Bulb Type Conversion'!B:B,(MATCH(All!D20,'Bulb Type Conversion'!A:A,0)))</f>
        <v>Directional</v>
      </c>
      <c r="S20" s="5" t="s">
        <v>7195</v>
      </c>
      <c r="T20" s="6">
        <v>126</v>
      </c>
      <c r="U20"/>
      <c r="W20" s="44"/>
      <c r="X20" s="44"/>
    </row>
    <row r="21" spans="1:35" ht="15.75" customHeight="1">
      <c r="A21" s="49" t="str">
        <f>INDEX(RAW_TRM_queryforKate!C:C, MATCH(All!B21,RAW_TRM_queryforKate!A:A,0))</f>
        <v>GREENLITE</v>
      </c>
      <c r="B21" s="50" t="s">
        <v>115</v>
      </c>
      <c r="C21" s="51">
        <v>4698</v>
      </c>
      <c r="D21" s="65" t="str">
        <f>INDEX([13]TRM_queryforKate!$G:$G,(MATCH(B21,[13]TRM_queryforKate!$A:$A)))</f>
        <v>BR30</v>
      </c>
      <c r="E21" s="53">
        <v>11</v>
      </c>
      <c r="F21" s="52" t="s">
        <v>9</v>
      </c>
      <c r="G21" s="58" t="str">
        <f t="shared" si="1"/>
        <v>Less20W</v>
      </c>
      <c r="H21" s="49">
        <v>750</v>
      </c>
      <c r="I21" s="58">
        <f>INDEX([14]TRM_queryforKate!$H:$H, MATCH(B21,[14]TRM_queryforKate!$A:$A,0))</f>
        <v>2</v>
      </c>
      <c r="J21" s="58" t="s">
        <v>7280</v>
      </c>
      <c r="K21" s="49">
        <v>25000</v>
      </c>
      <c r="L21" s="31"/>
      <c r="M21" s="44"/>
      <c r="N21" s="32"/>
      <c r="O21" s="49">
        <v>65</v>
      </c>
      <c r="P21" s="69">
        <f t="shared" si="7"/>
        <v>65</v>
      </c>
      <c r="Q21" s="69" t="str">
        <f>INDEX('Bulb Type Conversion'!B:B,(MATCH(All!D21,'Bulb Type Conversion'!A:A,0)))</f>
        <v>Directional</v>
      </c>
      <c r="S21" s="5" t="s">
        <v>2394</v>
      </c>
      <c r="T21" s="6">
        <v>361</v>
      </c>
      <c r="U21"/>
      <c r="W21" s="44"/>
      <c r="X21" s="44"/>
    </row>
    <row r="22" spans="1:35" ht="30" customHeight="1">
      <c r="A22" s="49" t="str">
        <f>INDEX(RAW_TRM_queryforKate!C:C, MATCH(All!B22,RAW_TRM_queryforKate!A:A,0))</f>
        <v>GREENLITE</v>
      </c>
      <c r="B22" s="50" t="s">
        <v>116</v>
      </c>
      <c r="C22" s="51">
        <v>3952</v>
      </c>
      <c r="D22" s="65" t="str">
        <f>INDEX([13]TRM_queryforKate!$G:$G,(MATCH(B22,[13]TRM_queryforKate!$A:$A)))</f>
        <v>A19</v>
      </c>
      <c r="E22" s="53">
        <v>11</v>
      </c>
      <c r="F22" s="52" t="s">
        <v>15</v>
      </c>
      <c r="G22" s="58" t="str">
        <f t="shared" ref="G22:G27" si="8">IF(F22="DIRECTION",IF(E22&lt;21,"Less20W","Greater20W"),IF(F22="OMNIDIRECT",IF(E22&lt;15,"Less15W","Greater15W"),IF(E22&lt;15,"LESS15W",IF(E22&lt;25,"Less25","Great25"))))</f>
        <v>Less15W</v>
      </c>
      <c r="H22" s="49">
        <f>INDEX('QPL LEDS'!R:R, MATCH(All!B22,'QPL LEDS'!D:D,0))</f>
        <v>800</v>
      </c>
      <c r="I22" s="58">
        <f>INDEX([14]TRM_queryforKate!$H:$H, MATCH(B22,[14]TRM_queryforKate!$A:$A,0))</f>
        <v>1</v>
      </c>
      <c r="J22" s="58" t="s">
        <v>7280</v>
      </c>
      <c r="K22" s="49">
        <f>INDEX('QPL LEDS'!V:V, MATCH(All!B22,'QPL LEDS'!D:D,0))</f>
        <v>25000</v>
      </c>
      <c r="L22" s="31"/>
      <c r="M22" s="44"/>
      <c r="N22" s="32"/>
      <c r="O22" s="16">
        <v>43</v>
      </c>
      <c r="P22" s="69">
        <f t="shared" si="7"/>
        <v>17.777777777777779</v>
      </c>
      <c r="Q22" s="69" t="str">
        <f>INDEX('Bulb Type Conversion'!B:B,(MATCH(All!D22,'Bulb Type Conversion'!A:A,0)))</f>
        <v>omnidirect</v>
      </c>
      <c r="S22" s="5" t="s">
        <v>732</v>
      </c>
      <c r="T22" s="6">
        <v>26158</v>
      </c>
      <c r="U22"/>
      <c r="W22" s="44"/>
      <c r="X22" s="44"/>
    </row>
    <row r="23" spans="1:35" ht="15.75">
      <c r="A23" s="49" t="str">
        <f>INDEX(RAW_TRM_queryforKate!C:C, MATCH(All!B23,RAW_TRM_queryforKate!A:A,0))</f>
        <v>GREENLITE</v>
      </c>
      <c r="B23" s="50" t="s">
        <v>117</v>
      </c>
      <c r="C23" s="51">
        <v>1282</v>
      </c>
      <c r="D23" s="65" t="str">
        <f>INDEX([13]TRM_queryforKate!$G:$G,(MATCH(B23,[13]TRM_queryforKate!$A:$A)))</f>
        <v>A19</v>
      </c>
      <c r="E23" s="53">
        <v>11</v>
      </c>
      <c r="F23" s="52" t="s">
        <v>15</v>
      </c>
      <c r="G23" s="58" t="str">
        <f t="shared" si="8"/>
        <v>Less15W</v>
      </c>
      <c r="H23" s="179">
        <v>800</v>
      </c>
      <c r="I23" s="58">
        <f>INDEX([14]TRM_queryforKate!$H:$H, MATCH(B23,[14]TRM_queryforKate!$A:$A,0))</f>
        <v>2</v>
      </c>
      <c r="J23" s="58" t="s">
        <v>7280</v>
      </c>
      <c r="K23" s="179">
        <v>25000</v>
      </c>
      <c r="L23" s="31"/>
      <c r="M23" s="44"/>
      <c r="N23" s="32"/>
      <c r="O23" s="14">
        <v>43</v>
      </c>
      <c r="P23" s="69">
        <f t="shared" si="7"/>
        <v>17.777777777777779</v>
      </c>
      <c r="Q23" s="69" t="str">
        <f>INDEX('Bulb Type Conversion'!B:B,(MATCH(All!D23,'Bulb Type Conversion'!A:A,0)))</f>
        <v>omnidirect</v>
      </c>
      <c r="S23" s="5" t="s">
        <v>733</v>
      </c>
      <c r="T23" s="6">
        <v>4288</v>
      </c>
      <c r="U23"/>
      <c r="W23" s="44"/>
      <c r="X23" s="44"/>
    </row>
    <row r="24" spans="1:35" s="40" customFormat="1" ht="15.75" customHeight="1">
      <c r="A24" s="58" t="str">
        <f>INDEX(RAW_TRM_queryforKate!C:C, MATCH(All!B24,RAW_TRM_queryforKate!A:A,0))</f>
        <v>LIGHTING SCIENC</v>
      </c>
      <c r="B24" s="63" t="s">
        <v>119</v>
      </c>
      <c r="C24" s="64">
        <v>15</v>
      </c>
      <c r="D24" s="65" t="str">
        <f>INDEX([13]TRM_queryforKate!$G:$G,(MATCH(B24,[13]TRM_queryforKate!$A:$A)))</f>
        <v>MR16</v>
      </c>
      <c r="E24" s="66">
        <v>8</v>
      </c>
      <c r="F24" s="65" t="s">
        <v>9</v>
      </c>
      <c r="G24" s="58" t="str">
        <f t="shared" si="8"/>
        <v>Less20W</v>
      </c>
      <c r="H24" s="179">
        <v>525</v>
      </c>
      <c r="I24" s="58">
        <f>INDEX([14]TRM_queryforKate!$H:$H, MATCH(B24,[14]TRM_queryforKate!$A:$A,0))</f>
        <v>1</v>
      </c>
      <c r="J24" s="58" t="s">
        <v>7280</v>
      </c>
      <c r="K24" s="179">
        <v>25000</v>
      </c>
      <c r="L24" s="79"/>
      <c r="M24" s="44"/>
      <c r="N24" s="80"/>
      <c r="O24" s="40">
        <v>60</v>
      </c>
      <c r="P24" s="69">
        <f t="shared" si="7"/>
        <v>60</v>
      </c>
      <c r="Q24" s="69" t="str">
        <f>INDEX('Bulb Type Conversion'!B:B,(MATCH(All!D24,'Bulb Type Conversion'!A:A,0)))</f>
        <v>Directional</v>
      </c>
      <c r="S24" s="5" t="s">
        <v>7187</v>
      </c>
      <c r="T24" s="6">
        <v>13433</v>
      </c>
      <c r="U24"/>
      <c r="W24" s="44"/>
      <c r="X24" s="4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5.75">
      <c r="A25" s="49" t="str">
        <f>INDEX(RAW_TRM_queryforKate!C:C, MATCH(All!B25,RAW_TRM_queryforKate!A:A,0))</f>
        <v>GREENLITE</v>
      </c>
      <c r="B25" s="50" t="s">
        <v>120</v>
      </c>
      <c r="C25" s="51">
        <v>119</v>
      </c>
      <c r="D25" s="65" t="str">
        <f>INDEX([13]TRM_queryforKate!$G:$G,(MATCH(B25,[13]TRM_queryforKate!$A:$A)))</f>
        <v>A19</v>
      </c>
      <c r="E25" s="53">
        <v>12</v>
      </c>
      <c r="F25" s="52" t="s">
        <v>15</v>
      </c>
      <c r="G25" s="58" t="str">
        <f t="shared" si="8"/>
        <v>Less15W</v>
      </c>
      <c r="H25" s="179">
        <v>800</v>
      </c>
      <c r="I25" s="58">
        <f>INDEX([14]TRM_queryforKate!$H:$H, MATCH(B25,[14]TRM_queryforKate!$A:$A,0))</f>
        <v>1</v>
      </c>
      <c r="J25" s="58" t="s">
        <v>7280</v>
      </c>
      <c r="K25" s="179">
        <v>25000</v>
      </c>
      <c r="L25" s="31"/>
      <c r="M25" s="44"/>
      <c r="N25" s="32"/>
      <c r="O25" s="14">
        <v>43</v>
      </c>
      <c r="P25" s="69">
        <f t="shared" si="7"/>
        <v>17.777777777777779</v>
      </c>
      <c r="Q25" s="69" t="str">
        <f>INDEX('Bulb Type Conversion'!B:B,(MATCH(All!D25,'Bulb Type Conversion'!A:A,0)))</f>
        <v>omnidirect</v>
      </c>
      <c r="S25" s="5" t="s">
        <v>821</v>
      </c>
      <c r="T25" s="6">
        <v>102</v>
      </c>
      <c r="U25"/>
      <c r="W25" s="44"/>
      <c r="X25" s="44"/>
    </row>
    <row r="26" spans="1:35" ht="15.75" customHeight="1">
      <c r="A26" s="49" t="str">
        <f>INDEX(RAW_TRM_queryforKate!C:C, MATCH(All!B26,RAW_TRM_queryforKate!A:A,0))</f>
        <v>GREENLITE</v>
      </c>
      <c r="B26" s="50" t="s">
        <v>121</v>
      </c>
      <c r="C26" s="51">
        <v>60</v>
      </c>
      <c r="D26" s="65" t="str">
        <f>INDEX([13]TRM_queryforKate!$G:$G,(MATCH(B26,[13]TRM_queryforKate!$A:$A)))</f>
        <v>PAR30</v>
      </c>
      <c r="E26" s="53">
        <v>12</v>
      </c>
      <c r="F26" s="52" t="s">
        <v>9</v>
      </c>
      <c r="G26" s="58" t="str">
        <f t="shared" si="8"/>
        <v>Less20W</v>
      </c>
      <c r="H26" s="49">
        <f>INDEX('QPL LEDS'!R:R, MATCH(All!B26,'QPL LEDS'!D:D,0))</f>
        <v>800</v>
      </c>
      <c r="I26" s="58">
        <f>INDEX([14]TRM_queryforKate!$H:$H, MATCH(B26,[14]TRM_queryforKate!$A:$A,0))</f>
        <v>1</v>
      </c>
      <c r="J26" s="58" t="s">
        <v>7280</v>
      </c>
      <c r="K26" s="49">
        <f>INDEX('QPL LEDS'!V:V, MATCH(All!B26,'QPL LEDS'!D:D,0))</f>
        <v>25000</v>
      </c>
      <c r="L26" s="31"/>
      <c r="M26" s="44"/>
      <c r="N26" s="32"/>
      <c r="O26" s="14">
        <v>45</v>
      </c>
      <c r="P26" s="69">
        <f t="shared" si="7"/>
        <v>45</v>
      </c>
      <c r="Q26" s="69" t="str">
        <f>INDEX('Bulb Type Conversion'!B:B,(MATCH(All!D26,'Bulb Type Conversion'!A:A,0)))</f>
        <v>Directional</v>
      </c>
      <c r="S26" s="5" t="s">
        <v>736</v>
      </c>
      <c r="T26" s="6">
        <v>13135</v>
      </c>
      <c r="U26"/>
      <c r="W26" s="44"/>
      <c r="X26" s="44"/>
    </row>
    <row r="27" spans="1:35" ht="30" customHeight="1">
      <c r="A27" s="49" t="str">
        <f>INDEX(RAW_TRM_queryforKate!C:C, MATCH(All!B27,RAW_TRM_queryforKate!A:A,0))</f>
        <v>GE</v>
      </c>
      <c r="B27" s="50" t="s">
        <v>123</v>
      </c>
      <c r="C27" s="51">
        <v>530</v>
      </c>
      <c r="D27" s="65" t="str">
        <f>INDEX([13]TRM_queryforKate!$G:$G,(MATCH(B27,[13]TRM_queryforKate!$A:$A)))</f>
        <v>A19</v>
      </c>
      <c r="E27" s="53">
        <v>7</v>
      </c>
      <c r="F27" s="52" t="s">
        <v>15</v>
      </c>
      <c r="G27" s="58" t="str">
        <f t="shared" si="8"/>
        <v>Less15W</v>
      </c>
      <c r="H27" s="49">
        <v>450</v>
      </c>
      <c r="I27" s="58">
        <f>INDEX([14]TRM_queryforKate!$H:$H, MATCH(B27,[14]TRM_queryforKate!$A:$A,0))</f>
        <v>1</v>
      </c>
      <c r="J27" s="58" t="s">
        <v>7280</v>
      </c>
      <c r="K27" s="49">
        <v>25000</v>
      </c>
      <c r="L27" s="31"/>
      <c r="M27" s="44"/>
      <c r="N27" s="32"/>
      <c r="O27" s="59">
        <v>29</v>
      </c>
      <c r="P27" s="69">
        <f t="shared" si="7"/>
        <v>10</v>
      </c>
      <c r="Q27" s="69" t="str">
        <f>INDEX('Bulb Type Conversion'!B:B,(MATCH(All!D27,'Bulb Type Conversion'!A:A,0)))</f>
        <v>omnidirect</v>
      </c>
      <c r="S27" s="5" t="s">
        <v>1239</v>
      </c>
      <c r="T27" s="6">
        <v>101</v>
      </c>
      <c r="U27"/>
      <c r="W27" s="44"/>
      <c r="X27" s="44"/>
      <c r="AH27" s="40"/>
      <c r="AI27" s="40"/>
    </row>
    <row r="28" spans="1:35" ht="30" customHeight="1">
      <c r="A28" s="49" t="str">
        <f>INDEX(RAW_TRM_queryforKate!C:C, MATCH(All!B28,RAW_TRM_queryforKate!A:A,0))</f>
        <v>GE</v>
      </c>
      <c r="B28" s="50" t="s">
        <v>125</v>
      </c>
      <c r="C28" s="51">
        <v>286</v>
      </c>
      <c r="D28" s="65" t="str">
        <f>INDEX([13]TRM_queryforKate!$G:$G,(MATCH(B28,[13]TRM_queryforKate!$A:$A)))</f>
        <v>A21</v>
      </c>
      <c r="E28" s="53">
        <v>16</v>
      </c>
      <c r="F28" s="52" t="s">
        <v>15</v>
      </c>
      <c r="G28" s="58" t="str">
        <f t="shared" ref="G28:G33" si="9">IF(F28="DIRECTION",IF(E28&lt;21,"Less20W","Greater20W"),IF(F28="OMNIDIRECT",IF(E28&lt;15,"Less15W","Greater15W"),IF(E28&lt;15,"LESS15W",IF(E28&lt;25,"Less25","Great25"))))</f>
        <v>Greater15W</v>
      </c>
      <c r="H28" s="49">
        <v>1600</v>
      </c>
      <c r="I28" s="58">
        <f>INDEX([14]TRM_queryforKate!$H:$H, MATCH(B28,[14]TRM_queryforKate!$A:$A,0))</f>
        <v>1</v>
      </c>
      <c r="J28" s="58" t="s">
        <v>7280</v>
      </c>
      <c r="K28" s="49">
        <v>25000</v>
      </c>
      <c r="L28" s="31"/>
      <c r="M28" s="44"/>
      <c r="N28" s="32"/>
      <c r="O28" s="14">
        <v>72</v>
      </c>
      <c r="P28" s="69">
        <f t="shared" si="7"/>
        <v>35.555555555555557</v>
      </c>
      <c r="Q28" s="69" t="e">
        <f>INDEX('Bulb Type Conversion'!B:B,(MATCH(All!D28,'Bulb Type Conversion'!A:A,0)))</f>
        <v>#N/A</v>
      </c>
      <c r="S28" s="5" t="s">
        <v>7196</v>
      </c>
      <c r="T28" s="6">
        <v>37356</v>
      </c>
      <c r="U28"/>
      <c r="W28" s="44"/>
      <c r="X28" s="44"/>
    </row>
    <row r="29" spans="1:35" ht="15.75" customHeight="1">
      <c r="A29" s="49" t="str">
        <f>INDEX(RAW_TRM_queryforKate!C:C, MATCH(All!B29,RAW_TRM_queryforKate!A:A,0))</f>
        <v>GREENLITE</v>
      </c>
      <c r="B29" s="50" t="s">
        <v>128</v>
      </c>
      <c r="C29" s="51">
        <v>204</v>
      </c>
      <c r="D29" s="65" t="str">
        <f>INDEX([13]TRM_queryforKate!$G:$G,(MATCH(B29,[13]TRM_queryforKate!$A:$A)))</f>
        <v>PAR30</v>
      </c>
      <c r="E29" s="53">
        <v>13</v>
      </c>
      <c r="F29" s="52" t="s">
        <v>9</v>
      </c>
      <c r="G29" s="58" t="str">
        <f t="shared" si="9"/>
        <v>Less20W</v>
      </c>
      <c r="H29" s="49">
        <v>700</v>
      </c>
      <c r="I29" s="58">
        <f>INDEX([14]TRM_queryforKate!$H:$H, MATCH(B29,[14]TRM_queryforKate!$A:$A,0))</f>
        <v>1</v>
      </c>
      <c r="J29" s="58">
        <v>24.99</v>
      </c>
      <c r="K29" s="49">
        <v>25000</v>
      </c>
      <c r="L29" s="31"/>
      <c r="M29" s="44"/>
      <c r="N29" s="32"/>
      <c r="O29" s="14">
        <v>45</v>
      </c>
      <c r="P29" s="69">
        <f t="shared" si="7"/>
        <v>45</v>
      </c>
      <c r="Q29" s="69" t="str">
        <f>INDEX('Bulb Type Conversion'!B:B,(MATCH(All!D29,'Bulb Type Conversion'!A:A,0)))</f>
        <v>Directional</v>
      </c>
      <c r="S29" s="5" t="s">
        <v>703</v>
      </c>
      <c r="T29" s="6">
        <v>1203</v>
      </c>
      <c r="U29"/>
      <c r="W29" s="44"/>
      <c r="X29" s="44"/>
      <c r="Y29" s="40"/>
      <c r="Z29" s="40"/>
      <c r="AA29" s="40"/>
      <c r="AB29" s="40"/>
      <c r="AC29" s="40"/>
      <c r="AD29" s="40"/>
      <c r="AE29" s="40"/>
      <c r="AF29" s="40"/>
      <c r="AG29" s="40"/>
    </row>
    <row r="30" spans="1:35" ht="15.75" customHeight="1">
      <c r="A30" s="49" t="str">
        <f>INDEX(RAW_TRM_queryforKate!C:C, MATCH(All!B30,RAW_TRM_queryforKate!A:A,0))</f>
        <v>PHILIPS</v>
      </c>
      <c r="B30" s="50" t="s">
        <v>144</v>
      </c>
      <c r="C30" s="51">
        <v>437</v>
      </c>
      <c r="D30" s="65" t="s">
        <v>813</v>
      </c>
      <c r="E30" s="53">
        <v>8</v>
      </c>
      <c r="F30" s="52" t="s">
        <v>9</v>
      </c>
      <c r="G30" s="58" t="str">
        <f t="shared" si="9"/>
        <v>Less20W</v>
      </c>
      <c r="H30" s="49">
        <v>530</v>
      </c>
      <c r="I30" s="58" t="e">
        <f>INDEX([14]TRM_queryforKate!$H:$H, MATCH(B30,[14]TRM_queryforKate!$A:$A,0))</f>
        <v>#N/A</v>
      </c>
      <c r="J30" s="58">
        <v>17.97</v>
      </c>
      <c r="K30" s="49">
        <v>25000</v>
      </c>
      <c r="L30" s="31"/>
      <c r="M30" s="44"/>
      <c r="N30" s="32"/>
      <c r="O30" s="14">
        <v>45</v>
      </c>
      <c r="P30" s="69">
        <f t="shared" si="7"/>
        <v>45</v>
      </c>
      <c r="Q30" s="69" t="e">
        <f>INDEX('Bulb Type Conversion'!B:B,(MATCH(All!D30,'Bulb Type Conversion'!A:A,0)))</f>
        <v>#N/A</v>
      </c>
      <c r="S30" s="5" t="s">
        <v>737</v>
      </c>
      <c r="T30" s="6">
        <v>766</v>
      </c>
      <c r="U30"/>
      <c r="W30" s="44"/>
      <c r="X30" s="44"/>
    </row>
    <row r="31" spans="1:35" ht="15.75" customHeight="1">
      <c r="A31" s="49" t="str">
        <f>INDEX(RAW_TRM_queryforKate!C:C, MATCH(All!B31,RAW_TRM_queryforKate!A:A,0))</f>
        <v>PHILIPS</v>
      </c>
      <c r="B31" s="50" t="s">
        <v>145</v>
      </c>
      <c r="C31" s="51">
        <v>386</v>
      </c>
      <c r="D31" s="65" t="str">
        <f>INDEX([13]TRM_queryforKate!$G:$G,(MATCH(B31,[13]TRM_queryforKate!$A:$A)))</f>
        <v>PAR38</v>
      </c>
      <c r="E31" s="53">
        <v>19.5</v>
      </c>
      <c r="F31" s="52" t="s">
        <v>9</v>
      </c>
      <c r="G31" s="58" t="str">
        <f t="shared" si="9"/>
        <v>Less20W</v>
      </c>
      <c r="H31" s="49">
        <v>1200</v>
      </c>
      <c r="I31" s="58">
        <f>INDEX([14]TRM_queryforKate!$H:$H, MATCH(B31,[14]TRM_queryforKate!$A:$A,0))</f>
        <v>1</v>
      </c>
      <c r="J31" s="58" t="s">
        <v>7280</v>
      </c>
      <c r="K31" s="49">
        <v>25000</v>
      </c>
      <c r="L31" s="31"/>
      <c r="M31" s="44"/>
      <c r="N31" s="32"/>
      <c r="O31" s="14">
        <v>65</v>
      </c>
      <c r="P31" s="69">
        <f t="shared" si="7"/>
        <v>65</v>
      </c>
      <c r="Q31" s="69" t="str">
        <f>INDEX('Bulb Type Conversion'!B:B,(MATCH(All!D31,'Bulb Type Conversion'!A:A,0)))</f>
        <v>Directional</v>
      </c>
      <c r="S31" s="5" t="s">
        <v>738</v>
      </c>
      <c r="T31" s="6">
        <v>2741</v>
      </c>
      <c r="U31"/>
      <c r="W31" s="44"/>
      <c r="X31" s="44"/>
    </row>
    <row r="32" spans="1:35" ht="15.75" customHeight="1">
      <c r="A32" s="49" t="str">
        <f>INDEX(RAW_TRM_queryforKate!C:C, MATCH(All!B32,RAW_TRM_queryforKate!A:A,0))</f>
        <v>GREENLITE</v>
      </c>
      <c r="B32" s="50" t="s">
        <v>155</v>
      </c>
      <c r="C32" s="51">
        <v>132</v>
      </c>
      <c r="D32" s="65" t="str">
        <f>INDEX([13]TRM_queryforKate!$G:$G,(MATCH(B32,[13]TRM_queryforKate!$A:$A)))</f>
        <v>PAR38</v>
      </c>
      <c r="E32" s="53">
        <v>17</v>
      </c>
      <c r="F32" s="52" t="s">
        <v>9</v>
      </c>
      <c r="G32" s="58" t="str">
        <f t="shared" si="9"/>
        <v>Less20W</v>
      </c>
      <c r="H32" s="49">
        <f>INDEX('QPL LEDS'!R:R, MATCH(All!B32,'QPL LEDS'!D:D,0))</f>
        <v>1200</v>
      </c>
      <c r="I32" s="58">
        <f>INDEX([14]TRM_queryforKate!$H:$H, MATCH(B32,[14]TRM_queryforKate!$A:$A,0))</f>
        <v>1</v>
      </c>
      <c r="J32" s="58" t="s">
        <v>7280</v>
      </c>
      <c r="K32" s="49">
        <f>INDEX('QPL LEDS'!V:V, MATCH(All!B32,'QPL LEDS'!D:D,0))</f>
        <v>25000</v>
      </c>
      <c r="L32" s="31"/>
      <c r="M32" s="44"/>
      <c r="N32" s="32"/>
      <c r="O32" s="14">
        <v>65</v>
      </c>
      <c r="P32" s="69">
        <f t="shared" si="7"/>
        <v>65</v>
      </c>
      <c r="Q32" s="69" t="str">
        <f>INDEX('Bulb Type Conversion'!B:B,(MATCH(All!D32,'Bulb Type Conversion'!A:A,0)))</f>
        <v>Directional</v>
      </c>
      <c r="S32" s="5" t="s">
        <v>731</v>
      </c>
      <c r="T32" s="6">
        <v>11510</v>
      </c>
      <c r="U32"/>
      <c r="W32" s="44"/>
      <c r="X32" s="44"/>
    </row>
    <row r="33" spans="1:35" ht="15.75" customHeight="1">
      <c r="A33" s="49" t="str">
        <f>INDEX(RAW_TRM_queryforKate!C:C, MATCH(All!B33,RAW_TRM_queryforKate!A:A,0))</f>
        <v>LIGHTING SCIENC</v>
      </c>
      <c r="B33" s="50" t="s">
        <v>157</v>
      </c>
      <c r="C33" s="51">
        <v>111</v>
      </c>
      <c r="D33" s="65" t="str">
        <f>INDEX([13]TRM_queryforKate!$G:$G,(MATCH(B33,[13]TRM_queryforKate!$A:$A)))</f>
        <v>PAR20</v>
      </c>
      <c r="E33" s="53">
        <v>8</v>
      </c>
      <c r="F33" s="52" t="s">
        <v>9</v>
      </c>
      <c r="G33" s="58" t="str">
        <f t="shared" si="9"/>
        <v>Less20W</v>
      </c>
      <c r="H33" s="49">
        <v>450</v>
      </c>
      <c r="I33" s="58">
        <f>INDEX([14]TRM_queryforKate!$H:$H, MATCH(B33,[14]TRM_queryforKate!$A:$A,0))</f>
        <v>1</v>
      </c>
      <c r="J33" s="58">
        <v>20</v>
      </c>
      <c r="K33" s="49">
        <v>25000</v>
      </c>
      <c r="L33" s="31"/>
      <c r="M33" s="44"/>
      <c r="N33" s="32"/>
      <c r="O33" s="14">
        <v>40</v>
      </c>
      <c r="P33" s="69">
        <f t="shared" si="7"/>
        <v>40</v>
      </c>
      <c r="Q33" s="69" t="str">
        <f>INDEX('Bulb Type Conversion'!B:B,(MATCH(All!D33,'Bulb Type Conversion'!A:A,0)))</f>
        <v>Directional</v>
      </c>
      <c r="S33" s="5" t="s">
        <v>830</v>
      </c>
      <c r="T33" s="6">
        <v>912</v>
      </c>
      <c r="W33" s="44"/>
      <c r="X33" s="44"/>
    </row>
    <row r="34" spans="1:35" ht="30" customHeight="1">
      <c r="A34" s="49" t="str">
        <f>INDEX(RAW_TRM_queryforKate!C:C, MATCH(All!B34,RAW_TRM_queryforKate!A:A,0))</f>
        <v>LIGHTING SCIENC</v>
      </c>
      <c r="B34" s="50" t="s">
        <v>158</v>
      </c>
      <c r="C34" s="51">
        <v>12</v>
      </c>
      <c r="D34" s="65" t="str">
        <f>INDEX([13]TRM_queryforKate!$G:$G,(MATCH(B34,[13]TRM_queryforKate!$A:$A)))</f>
        <v>A19</v>
      </c>
      <c r="E34" s="53">
        <v>8</v>
      </c>
      <c r="F34" s="52" t="s">
        <v>15</v>
      </c>
      <c r="G34" s="58" t="str">
        <f t="shared" ref="G34:G39" si="10">IF(F34="DIRECTION",IF(E34&lt;21,"Less20W","Greater20W"),IF(F34="OMNIDIRECT",IF(E34&lt;15,"Less15W","Greater15W"),IF(E34&lt;15,"LESS15W",IF(E34&lt;25,"Less25","Great25"))))</f>
        <v>Less15W</v>
      </c>
      <c r="H34" s="49">
        <v>450</v>
      </c>
      <c r="I34" s="58">
        <f>INDEX([14]TRM_queryforKate!$H:$H, MATCH(B34,[14]TRM_queryforKate!$A:$A,0))</f>
        <v>1</v>
      </c>
      <c r="J34" s="58">
        <v>15</v>
      </c>
      <c r="K34" s="49">
        <v>25000</v>
      </c>
      <c r="L34" s="31"/>
      <c r="M34" s="44"/>
      <c r="N34" s="32"/>
      <c r="O34" s="59">
        <v>29</v>
      </c>
      <c r="P34" s="69">
        <f t="shared" si="7"/>
        <v>10</v>
      </c>
      <c r="Q34" s="69" t="str">
        <f>INDEX('Bulb Type Conversion'!B:B,(MATCH(All!D34,'Bulb Type Conversion'!A:A,0)))</f>
        <v>omnidirect</v>
      </c>
      <c r="S34" s="5" t="s">
        <v>735</v>
      </c>
      <c r="T34" s="6">
        <v>11696</v>
      </c>
      <c r="W34" s="44"/>
      <c r="X34" s="44"/>
    </row>
    <row r="35" spans="1:35" ht="30" customHeight="1">
      <c r="A35" s="49" t="str">
        <f>INDEX(RAW_TRM_queryforKate!C:C, MATCH(All!B35,RAW_TRM_queryforKate!A:A,0))</f>
        <v>LIGHTING SCIENC</v>
      </c>
      <c r="B35" s="50" t="s">
        <v>159</v>
      </c>
      <c r="C35" s="51">
        <v>65</v>
      </c>
      <c r="D35" s="65" t="str">
        <f>INDEX([13]TRM_queryforKate!$G:$G,(MATCH(B35,[13]TRM_queryforKate!$A:$A)))</f>
        <v>A19</v>
      </c>
      <c r="E35" s="53">
        <v>8</v>
      </c>
      <c r="F35" s="52" t="s">
        <v>15</v>
      </c>
      <c r="G35" s="58" t="str">
        <f t="shared" si="10"/>
        <v>Less15W</v>
      </c>
      <c r="H35" s="49">
        <v>450</v>
      </c>
      <c r="I35" s="58">
        <f>INDEX([14]TRM_queryforKate!$H:$H, MATCH(B35,[14]TRM_queryforKate!$A:$A,0))</f>
        <v>1</v>
      </c>
      <c r="J35" s="58">
        <v>15</v>
      </c>
      <c r="K35" s="49">
        <v>25000</v>
      </c>
      <c r="L35" s="31"/>
      <c r="M35" s="44"/>
      <c r="N35" s="32"/>
      <c r="O35" s="59">
        <v>29</v>
      </c>
      <c r="P35" s="69">
        <f t="shared" si="7"/>
        <v>10</v>
      </c>
      <c r="Q35" s="69" t="str">
        <f>INDEX('Bulb Type Conversion'!B:B,(MATCH(All!D35,'Bulb Type Conversion'!A:A,0)))</f>
        <v>omnidirect</v>
      </c>
      <c r="S35" s="5" t="s">
        <v>813</v>
      </c>
      <c r="T35" s="6">
        <v>3450</v>
      </c>
      <c r="W35" s="44"/>
      <c r="X35" s="44"/>
    </row>
    <row r="36" spans="1:35" ht="30" customHeight="1">
      <c r="A36" s="49" t="str">
        <f>INDEX(RAW_TRM_queryforKate!C:C, MATCH(All!B36,RAW_TRM_queryforKate!A:A,0))</f>
        <v>LIGHTING SCIENC</v>
      </c>
      <c r="B36" s="50" t="s">
        <v>160</v>
      </c>
      <c r="C36" s="51">
        <v>427</v>
      </c>
      <c r="D36" s="65" t="str">
        <f>INDEX([13]TRM_queryforKate!$G:$G,(MATCH(B36,[13]TRM_queryforKate!$A:$A)))</f>
        <v>A19</v>
      </c>
      <c r="E36" s="53">
        <v>12</v>
      </c>
      <c r="F36" s="52" t="s">
        <v>15</v>
      </c>
      <c r="G36" s="58" t="str">
        <f t="shared" si="10"/>
        <v>Less15W</v>
      </c>
      <c r="H36" s="49">
        <v>800</v>
      </c>
      <c r="I36" s="58">
        <f>INDEX([14]TRM_queryforKate!$H:$H, MATCH(B36,[14]TRM_queryforKate!$A:$A,0))</f>
        <v>1</v>
      </c>
      <c r="J36" s="58">
        <v>20</v>
      </c>
      <c r="K36" s="49">
        <v>25000</v>
      </c>
      <c r="L36" s="31"/>
      <c r="M36" s="44"/>
      <c r="N36" s="32"/>
      <c r="O36" s="16">
        <v>43</v>
      </c>
      <c r="P36" s="69">
        <f t="shared" si="7"/>
        <v>17.777777777777779</v>
      </c>
      <c r="Q36" s="69" t="str">
        <f>INDEX('Bulb Type Conversion'!B:B,(MATCH(All!D36,'Bulb Type Conversion'!A:A,0)))</f>
        <v>omnidirect</v>
      </c>
      <c r="S36" s="5" t="s">
        <v>4147</v>
      </c>
      <c r="T36" s="6">
        <v>106</v>
      </c>
      <c r="W36" s="44"/>
      <c r="X36" s="44"/>
    </row>
    <row r="37" spans="1:35" ht="15.75" customHeight="1">
      <c r="A37" s="49" t="str">
        <f>INDEX(RAW_TRM_queryforKate!C:C, MATCH(All!B37,RAW_TRM_queryforKate!A:A,0))</f>
        <v>LIGHTING SCIENC</v>
      </c>
      <c r="B37" s="50" t="s">
        <v>161</v>
      </c>
      <c r="C37" s="51">
        <v>16</v>
      </c>
      <c r="D37" s="65" t="str">
        <f>INDEX([13]TRM_queryforKate!$G:$G,(MATCH(B37,[13]TRM_queryforKate!$A:$A)))</f>
        <v>PAR38</v>
      </c>
      <c r="E37" s="53">
        <v>14</v>
      </c>
      <c r="F37" s="52" t="s">
        <v>9</v>
      </c>
      <c r="G37" s="58" t="str">
        <f t="shared" si="10"/>
        <v>Less20W</v>
      </c>
      <c r="H37" s="49">
        <v>900</v>
      </c>
      <c r="I37" s="58">
        <f>INDEX([14]TRM_queryforKate!$H:$H, MATCH(B37,[14]TRM_queryforKate!$A:$A,0))</f>
        <v>1</v>
      </c>
      <c r="J37" s="58" t="s">
        <v>7280</v>
      </c>
      <c r="K37" s="49">
        <v>25000</v>
      </c>
      <c r="L37" s="31"/>
      <c r="M37" s="44"/>
      <c r="N37" s="32"/>
      <c r="O37" s="14">
        <v>50</v>
      </c>
      <c r="P37" s="69">
        <f t="shared" si="7"/>
        <v>50</v>
      </c>
      <c r="Q37" s="69" t="str">
        <f>INDEX('Bulb Type Conversion'!B:B,(MATCH(All!D37,'Bulb Type Conversion'!A:A,0)))</f>
        <v>Directional</v>
      </c>
      <c r="S37" s="5" t="s">
        <v>739</v>
      </c>
      <c r="T37" s="6"/>
      <c r="W37" s="44"/>
      <c r="X37" s="44"/>
    </row>
    <row r="38" spans="1:35" ht="15.75" customHeight="1">
      <c r="A38" s="49" t="str">
        <f>INDEX(RAW_TRM_queryforKate!C:C, MATCH(All!B38,RAW_TRM_queryforKate!A:A,0))</f>
        <v>LIGHTING SCIENC</v>
      </c>
      <c r="B38" s="50" t="s">
        <v>162</v>
      </c>
      <c r="C38" s="51">
        <v>47</v>
      </c>
      <c r="D38" s="65" t="str">
        <f>INDEX([13]TRM_queryforKate!$G:$G,(MATCH(B38,[13]TRM_queryforKate!$A:$A)))</f>
        <v>PAR38</v>
      </c>
      <c r="E38" s="53">
        <v>14</v>
      </c>
      <c r="F38" s="52" t="s">
        <v>9</v>
      </c>
      <c r="G38" s="58" t="str">
        <f t="shared" si="10"/>
        <v>Less20W</v>
      </c>
      <c r="H38" s="49">
        <v>900</v>
      </c>
      <c r="I38" s="58">
        <f>INDEX([14]TRM_queryforKate!$H:$H, MATCH(B38,[14]TRM_queryforKate!$A:$A,0))</f>
        <v>1</v>
      </c>
      <c r="J38" s="58" t="s">
        <v>7280</v>
      </c>
      <c r="K38" s="49">
        <v>25000</v>
      </c>
      <c r="L38" s="31"/>
      <c r="M38" s="44"/>
      <c r="N38" s="32"/>
      <c r="O38" s="14">
        <v>50</v>
      </c>
      <c r="P38" s="69">
        <f t="shared" si="7"/>
        <v>50</v>
      </c>
      <c r="Q38" s="69" t="str">
        <f>INDEX('Bulb Type Conversion'!B:B,(MATCH(All!D38,'Bulb Type Conversion'!A:A,0)))</f>
        <v>Directional</v>
      </c>
      <c r="S38" s="5" t="s">
        <v>685</v>
      </c>
      <c r="T38" s="6">
        <v>198746</v>
      </c>
      <c r="W38" s="44"/>
      <c r="X38" s="44"/>
    </row>
    <row r="39" spans="1:35" ht="30" customHeight="1">
      <c r="A39" s="49" t="str">
        <f>INDEX(RAW_TRM_queryforKate!C:C, MATCH(All!B39,RAW_TRM_queryforKate!A:A,0))</f>
        <v>PHILIPS</v>
      </c>
      <c r="B39" s="50" t="s">
        <v>168</v>
      </c>
      <c r="C39" s="51">
        <v>351</v>
      </c>
      <c r="D39" s="65" t="s">
        <v>7187</v>
      </c>
      <c r="E39" s="53">
        <v>3.5</v>
      </c>
      <c r="F39" s="52" t="s">
        <v>23</v>
      </c>
      <c r="G39" s="58" t="str">
        <f t="shared" si="10"/>
        <v>LESS15W</v>
      </c>
      <c r="H39" s="49">
        <v>200</v>
      </c>
      <c r="I39" s="58" t="e">
        <f>INDEX([14]TRM_queryforKate!$H:$H, MATCH(B39,[14]TRM_queryforKate!$A:$A,0))</f>
        <v>#N/A</v>
      </c>
      <c r="J39" s="58" t="s">
        <v>7280</v>
      </c>
      <c r="K39" s="49">
        <v>25000</v>
      </c>
      <c r="L39" s="31"/>
      <c r="M39" s="44"/>
      <c r="N39" s="32"/>
      <c r="O39" s="14">
        <v>25</v>
      </c>
      <c r="P39" s="69">
        <f t="shared" si="7"/>
        <v>25</v>
      </c>
      <c r="Q39" s="69" t="e">
        <f>INDEX('Bulb Type Conversion'!B:B,(MATCH(All!D39,'Bulb Type Conversion'!A:A,0)))</f>
        <v>#N/A</v>
      </c>
      <c r="W39" s="44"/>
      <c r="X39" s="44"/>
    </row>
    <row r="40" spans="1:35" ht="15.75" customHeight="1">
      <c r="A40" s="49" t="str">
        <f>INDEX(RAW_TRM_queryforKate!C:C, MATCH(All!B40,RAW_TRM_queryforKate!A:A,0))</f>
        <v>GREENLITE</v>
      </c>
      <c r="B40" s="50" t="s">
        <v>171</v>
      </c>
      <c r="C40" s="51">
        <v>276</v>
      </c>
      <c r="D40" s="65" t="str">
        <f>INDEX([13]TRM_queryforKate!$G:$G,(MATCH(B40,[13]TRM_queryforKate!$A:$A)))</f>
        <v>PAR38</v>
      </c>
      <c r="E40" s="53">
        <v>20</v>
      </c>
      <c r="F40" s="52" t="s">
        <v>9</v>
      </c>
      <c r="G40" s="58" t="str">
        <f t="shared" ref="G40:G46" si="11">IF(F40="DIRECTION",IF(E40&lt;21,"Less20W","Greater20W"),IF(F40="OMNIDIRECT",IF(E40&lt;15,"Less15W","Greater15W"),IF(E40&lt;15,"LESS15W",IF(E40&lt;25,"Less25","Great25"))))</f>
        <v>Less20W</v>
      </c>
      <c r="H40" s="178">
        <v>1200</v>
      </c>
      <c r="I40" s="58">
        <f>INDEX([14]TRM_queryforKate!$H:$H, MATCH(B40,[14]TRM_queryforKate!$A:$A,0))</f>
        <v>1</v>
      </c>
      <c r="J40" s="58" t="s">
        <v>7280</v>
      </c>
      <c r="K40" s="178">
        <v>25000</v>
      </c>
      <c r="L40" s="31"/>
      <c r="M40" s="44"/>
      <c r="N40" s="32"/>
      <c r="O40" s="14">
        <v>65</v>
      </c>
      <c r="P40" s="69">
        <f t="shared" si="7"/>
        <v>65</v>
      </c>
      <c r="Q40" s="69" t="str">
        <f>INDEX('Bulb Type Conversion'!B:B,(MATCH(All!D40,'Bulb Type Conversion'!A:A,0)))</f>
        <v>Directional</v>
      </c>
      <c r="W40" s="44"/>
      <c r="X40" s="44"/>
    </row>
    <row r="41" spans="1:35" s="40" customFormat="1" ht="15.75" customHeight="1">
      <c r="A41" s="58" t="str">
        <f>INDEX(RAW_TRM_queryforKate!C:C, MATCH(All!B41,RAW_TRM_queryforKate!A:A,0))</f>
        <v>PHILIPS</v>
      </c>
      <c r="B41" s="63" t="s">
        <v>172</v>
      </c>
      <c r="C41" s="64">
        <v>860</v>
      </c>
      <c r="D41" s="65" t="str">
        <f>INDEX([13]TRM_queryforKate!$G:$G,(MATCH(B41,[13]TRM_queryforKate!$A:$A)))</f>
        <v>PAR38</v>
      </c>
      <c r="E41" s="66">
        <v>3</v>
      </c>
      <c r="F41" s="65" t="s">
        <v>9</v>
      </c>
      <c r="G41" s="58" t="str">
        <f t="shared" si="11"/>
        <v>Less20W</v>
      </c>
      <c r="H41" s="58">
        <v>180</v>
      </c>
      <c r="I41" s="58" t="e">
        <f>INDEX([14]TRM_queryforKate!$H:$H, MATCH(B41,[14]TRM_queryforKate!$A:$A,0))</f>
        <v>#N/A</v>
      </c>
      <c r="J41" s="58">
        <v>40</v>
      </c>
      <c r="K41" s="58">
        <v>25000</v>
      </c>
      <c r="L41" s="79"/>
      <c r="M41" s="44"/>
      <c r="N41" s="80"/>
      <c r="O41" s="14">
        <v>65</v>
      </c>
      <c r="P41" s="69">
        <f t="shared" si="7"/>
        <v>65</v>
      </c>
      <c r="Q41" s="69" t="str">
        <f>INDEX('Bulb Type Conversion'!B:B,(MATCH(All!D41,'Bulb Type Conversion'!A:A,0)))</f>
        <v>Directional</v>
      </c>
      <c r="S41" s="83"/>
      <c r="W41" s="44"/>
      <c r="X41" s="4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</row>
    <row r="42" spans="1:35" ht="15.75" customHeight="1">
      <c r="A42" s="49" t="str">
        <f>INDEX(RAW_TRM_queryforKate!C:C, MATCH(All!B42,RAW_TRM_queryforKate!A:A,0))</f>
        <v>GE</v>
      </c>
      <c r="B42" s="50" t="s">
        <v>175</v>
      </c>
      <c r="C42" s="51">
        <v>17</v>
      </c>
      <c r="D42" s="65" t="str">
        <f>INDEX([13]TRM_queryforKate!$G:$G,(MATCH(B42,[13]TRM_queryforKate!$A:$A)))</f>
        <v>PAR38</v>
      </c>
      <c r="E42" s="53">
        <v>18</v>
      </c>
      <c r="F42" s="52" t="s">
        <v>9</v>
      </c>
      <c r="G42" s="58" t="str">
        <f t="shared" si="11"/>
        <v>Less20W</v>
      </c>
      <c r="H42" s="49">
        <v>1500</v>
      </c>
      <c r="I42" s="58">
        <f>INDEX([14]TRM_queryforKate!$H:$H, MATCH(B42,[14]TRM_queryforKate!$A:$A,0))</f>
        <v>1</v>
      </c>
      <c r="J42" s="58">
        <v>45</v>
      </c>
      <c r="K42" s="49">
        <v>25000</v>
      </c>
      <c r="L42" s="31"/>
      <c r="M42" s="44"/>
      <c r="N42" s="32"/>
      <c r="O42" s="49">
        <v>75</v>
      </c>
      <c r="P42" s="69">
        <f t="shared" si="7"/>
        <v>75</v>
      </c>
      <c r="Q42" s="69" t="str">
        <f>INDEX('Bulb Type Conversion'!B:B,(MATCH(All!D42,'Bulb Type Conversion'!A:A,0)))</f>
        <v>Directional</v>
      </c>
      <c r="W42" s="44"/>
      <c r="X42" s="44"/>
    </row>
    <row r="43" spans="1:35" ht="30" customHeight="1">
      <c r="A43" s="49" t="str">
        <f>INDEX(RAW_TRM_queryforKate!C:C, MATCH(All!B43,RAW_TRM_queryforKate!A:A,0))</f>
        <v>GE</v>
      </c>
      <c r="B43" s="50" t="s">
        <v>176</v>
      </c>
      <c r="C43" s="51">
        <v>20</v>
      </c>
      <c r="D43" s="65" t="str">
        <f>INDEX([13]TRM_queryforKate!$G:$G,(MATCH(B43,[13]TRM_queryforKate!$A:$A)))</f>
        <v>Candelabra</v>
      </c>
      <c r="E43" s="53">
        <v>5</v>
      </c>
      <c r="F43" s="52" t="s">
        <v>23</v>
      </c>
      <c r="G43" s="58" t="str">
        <f t="shared" si="11"/>
        <v>LESS15W</v>
      </c>
      <c r="H43" s="49">
        <v>350</v>
      </c>
      <c r="I43" s="58">
        <f>INDEX([14]TRM_queryforKate!$H:$H, MATCH(B43,[14]TRM_queryforKate!$A:$A,0))</f>
        <v>1</v>
      </c>
      <c r="J43" s="58">
        <v>18</v>
      </c>
      <c r="K43" s="58">
        <v>15000</v>
      </c>
      <c r="L43" s="31"/>
      <c r="M43" s="44"/>
      <c r="N43" s="32"/>
      <c r="O43" s="59">
        <v>40</v>
      </c>
      <c r="P43" s="69">
        <f t="shared" si="7"/>
        <v>40</v>
      </c>
      <c r="Q43" s="69" t="e">
        <f>INDEX('Bulb Type Conversion'!B:B,(MATCH(All!D43,'Bulb Type Conversion'!A:A,0)))</f>
        <v>#N/A</v>
      </c>
      <c r="W43" s="44"/>
      <c r="X43" s="44"/>
    </row>
    <row r="44" spans="1:35" ht="30" customHeight="1">
      <c r="A44" s="49" t="str">
        <f>INDEX(RAW_TRM_queryforKate!C:C, MATCH(All!B44,RAW_TRM_queryforKate!A:A,0))</f>
        <v>GE</v>
      </c>
      <c r="B44" s="50" t="s">
        <v>178</v>
      </c>
      <c r="C44" s="51">
        <v>30</v>
      </c>
      <c r="D44" s="65" t="str">
        <f>INDEX([13]TRM_queryforKate!$G:$G,(MATCH(B44,[13]TRM_queryforKate!$A:$A)))</f>
        <v>Candelabra</v>
      </c>
      <c r="E44" s="53">
        <v>5</v>
      </c>
      <c r="F44" s="52" t="s">
        <v>23</v>
      </c>
      <c r="G44" s="58" t="str">
        <f t="shared" si="11"/>
        <v>LESS15W</v>
      </c>
      <c r="H44" s="49">
        <v>450</v>
      </c>
      <c r="I44" s="58">
        <f>INDEX([14]TRM_queryforKate!$H:$H, MATCH(B44,[14]TRM_queryforKate!$A:$A,0))</f>
        <v>1</v>
      </c>
      <c r="J44" s="58">
        <v>12</v>
      </c>
      <c r="K44" s="49">
        <v>15000</v>
      </c>
      <c r="L44" s="31"/>
      <c r="M44" s="44"/>
      <c r="N44" s="32"/>
      <c r="O44" s="14">
        <v>40</v>
      </c>
      <c r="P44" s="69">
        <f t="shared" si="7"/>
        <v>40</v>
      </c>
      <c r="Q44" s="69" t="e">
        <f>INDEX('Bulb Type Conversion'!B:B,(MATCH(All!D44,'Bulb Type Conversion'!A:A,0)))</f>
        <v>#N/A</v>
      </c>
      <c r="W44" s="44"/>
      <c r="X44" s="44"/>
    </row>
    <row r="45" spans="1:35" ht="30" customHeight="1">
      <c r="A45" s="49" t="str">
        <f>INDEX(RAW_TRM_queryforKate!C:C, MATCH(All!B45,RAW_TRM_queryforKate!A:A,0))</f>
        <v>GE</v>
      </c>
      <c r="B45" s="50" t="s">
        <v>179</v>
      </c>
      <c r="C45" s="51">
        <v>14</v>
      </c>
      <c r="D45" s="65" t="str">
        <f>INDEX([13]TRM_queryforKate!$G:$G,(MATCH(B45,[13]TRM_queryforKate!$A:$A)))</f>
        <v>Candelabra</v>
      </c>
      <c r="E45" s="53">
        <v>5</v>
      </c>
      <c r="F45" s="52" t="s">
        <v>23</v>
      </c>
      <c r="G45" s="58" t="str">
        <f t="shared" si="11"/>
        <v>LESS15W</v>
      </c>
      <c r="H45" s="49">
        <v>350</v>
      </c>
      <c r="I45" s="58">
        <f>INDEX([14]TRM_queryforKate!$H:$H, MATCH(B45,[14]TRM_queryforKate!$A:$A,0))</f>
        <v>1</v>
      </c>
      <c r="J45" s="58">
        <v>12</v>
      </c>
      <c r="K45" s="49">
        <v>15000</v>
      </c>
      <c r="L45" s="31"/>
      <c r="M45" s="44"/>
      <c r="N45" s="32"/>
      <c r="O45" s="59">
        <v>40</v>
      </c>
      <c r="P45" s="69">
        <f t="shared" si="7"/>
        <v>40</v>
      </c>
      <c r="Q45" s="69" t="e">
        <f>INDEX('Bulb Type Conversion'!B:B,(MATCH(All!D45,'Bulb Type Conversion'!A:A,0)))</f>
        <v>#N/A</v>
      </c>
      <c r="W45" s="44"/>
      <c r="X45" s="44"/>
      <c r="AH45" s="34"/>
      <c r="AI45" s="34"/>
    </row>
    <row r="46" spans="1:35" ht="30" customHeight="1">
      <c r="A46" s="49" t="str">
        <f>INDEX(RAW_TRM_queryforKate!C:C, MATCH(All!B46,RAW_TRM_queryforKate!A:A,0))</f>
        <v>GE</v>
      </c>
      <c r="B46" s="50" t="s">
        <v>180</v>
      </c>
      <c r="C46" s="51">
        <v>18</v>
      </c>
      <c r="D46" s="65" t="str">
        <f>INDEX([13]TRM_queryforKate!$G:$G,(MATCH(B46,[13]TRM_queryforKate!$A:$A)))</f>
        <v>Candelabra</v>
      </c>
      <c r="E46" s="53">
        <v>4</v>
      </c>
      <c r="F46" s="52" t="s">
        <v>23</v>
      </c>
      <c r="G46" s="58" t="str">
        <f t="shared" si="11"/>
        <v>LESS15W</v>
      </c>
      <c r="H46" s="49">
        <v>350</v>
      </c>
      <c r="I46" s="58">
        <f>INDEX([14]TRM_queryforKate!$H:$H, MATCH(B46,[14]TRM_queryforKate!$A:$A,0))</f>
        <v>1</v>
      </c>
      <c r="J46" s="58">
        <v>20</v>
      </c>
      <c r="K46" s="49">
        <v>15000</v>
      </c>
      <c r="L46" s="31"/>
      <c r="M46" s="44"/>
      <c r="N46" s="32"/>
      <c r="O46" s="59">
        <v>40</v>
      </c>
      <c r="P46" s="69">
        <f t="shared" si="7"/>
        <v>40</v>
      </c>
      <c r="Q46" s="69" t="e">
        <f>INDEX('Bulb Type Conversion'!B:B,(MATCH(All!D46,'Bulb Type Conversion'!A:A,0)))</f>
        <v>#N/A</v>
      </c>
      <c r="W46" s="44"/>
      <c r="X46" s="44"/>
      <c r="AH46" s="34"/>
      <c r="AI46" s="34"/>
    </row>
    <row r="47" spans="1:35" ht="30" customHeight="1">
      <c r="A47" s="49" t="str">
        <f>INDEX(RAW_TRM_queryforKate!C:C, MATCH(All!B47,RAW_TRM_queryforKate!A:A,0))</f>
        <v>GE</v>
      </c>
      <c r="B47" s="50" t="s">
        <v>223</v>
      </c>
      <c r="C47" s="51">
        <v>52</v>
      </c>
      <c r="D47" s="65" t="str">
        <f>INDEX([13]TRM_queryforKate!$G:$G,(MATCH(B47,[13]TRM_queryforKate!$A:$A)))</f>
        <v>A19</v>
      </c>
      <c r="E47" s="53">
        <v>11</v>
      </c>
      <c r="F47" s="52" t="s">
        <v>15</v>
      </c>
      <c r="G47" s="58" t="str">
        <f>IF(F47="DIRECTION",IF(E47&lt;21,"Less20W","Greater20W"),IF(F47="OMNIDIRECT",IF(E47&lt;15,"Less15W","Greater15W"),IF(E47&lt;15,"LESS15W",IF(E47&lt;25,"Less25","Great25"))))</f>
        <v>Less15W</v>
      </c>
      <c r="H47" s="49">
        <v>800</v>
      </c>
      <c r="I47" s="58">
        <f>INDEX([14]TRM_queryforKate!$H:$H, MATCH(B47,[14]TRM_queryforKate!$A:$A,0))</f>
        <v>1</v>
      </c>
      <c r="J47" s="58" t="s">
        <v>7280</v>
      </c>
      <c r="K47" s="49">
        <v>25000</v>
      </c>
      <c r="L47" s="31"/>
      <c r="M47" s="44"/>
      <c r="N47" s="32"/>
      <c r="O47" s="16">
        <v>43</v>
      </c>
      <c r="P47" s="69">
        <f t="shared" si="7"/>
        <v>17.777777777777779</v>
      </c>
      <c r="Q47" s="69" t="str">
        <f>INDEX('Bulb Type Conversion'!B:B,(MATCH(All!D47,'Bulb Type Conversion'!A:A,0)))</f>
        <v>omnidirect</v>
      </c>
      <c r="W47" s="44"/>
      <c r="X47" s="44"/>
      <c r="Y47" s="34"/>
      <c r="Z47" s="34"/>
      <c r="AA47" s="34"/>
      <c r="AB47" s="34"/>
      <c r="AC47" s="34"/>
      <c r="AD47" s="34"/>
      <c r="AE47" s="34"/>
      <c r="AF47" s="34"/>
      <c r="AG47" s="34"/>
    </row>
    <row r="48" spans="1:35" ht="15.75" customHeight="1">
      <c r="A48" s="49" t="str">
        <f>INDEX(RAW_TRM_queryforKate!C:C, MATCH(All!B48,RAW_TRM_queryforKate!A:A,0))</f>
        <v>PHILIPS</v>
      </c>
      <c r="B48" s="50" t="s">
        <v>224</v>
      </c>
      <c r="C48" s="51">
        <v>110</v>
      </c>
      <c r="D48" s="65" t="str">
        <f>INDEX([13]TRM_queryforKate!$G:$G,(MATCH(B48,[13]TRM_queryforKate!$A:$A)))</f>
        <v>PAR38</v>
      </c>
      <c r="E48" s="53">
        <v>18</v>
      </c>
      <c r="F48" s="52" t="s">
        <v>9</v>
      </c>
      <c r="G48" s="58" t="str">
        <f>IF(F48="DIRECTION",IF(E48&lt;21,"Less20W","Greater20W"),IF(F48="OMNIDIRECT",IF(E48&lt;15,"Less15W","Greater15W"),IF(E48&lt;15,"LESS15W",IF(E48&lt;25,"Less25","Great25"))))</f>
        <v>Less20W</v>
      </c>
      <c r="H48" s="49">
        <v>1050</v>
      </c>
      <c r="I48" s="58">
        <f>INDEX([14]TRM_queryforKate!$H:$H, MATCH(B48,[14]TRM_queryforKate!$A:$A,0))</f>
        <v>1</v>
      </c>
      <c r="J48" s="58">
        <v>52</v>
      </c>
      <c r="K48" s="49">
        <v>25000</v>
      </c>
      <c r="L48" s="31"/>
      <c r="M48" s="44"/>
      <c r="N48" s="32"/>
      <c r="O48" s="14">
        <v>50</v>
      </c>
      <c r="P48" s="69">
        <f t="shared" si="7"/>
        <v>50</v>
      </c>
      <c r="Q48" s="69" t="str">
        <f>INDEX('Bulb Type Conversion'!B:B,(MATCH(All!D48,'Bulb Type Conversion'!A:A,0)))</f>
        <v>Directional</v>
      </c>
      <c r="W48" s="44"/>
      <c r="X48" s="44"/>
      <c r="Y48" s="34"/>
      <c r="Z48" s="34"/>
      <c r="AA48" s="34"/>
      <c r="AB48" s="34"/>
      <c r="AC48" s="34"/>
      <c r="AD48" s="34"/>
      <c r="AE48" s="34"/>
      <c r="AF48" s="34"/>
      <c r="AG48" s="34"/>
    </row>
    <row r="49" spans="1:35" ht="30" customHeight="1">
      <c r="A49" s="49" t="str">
        <f>INDEX(RAW_TRM_queryforKate!C:C, MATCH(All!B49,RAW_TRM_queryforKate!A:A,0))</f>
        <v>GREENLITE</v>
      </c>
      <c r="B49" s="50" t="s">
        <v>240</v>
      </c>
      <c r="C49" s="51">
        <v>120</v>
      </c>
      <c r="D49" s="65" t="str">
        <f>INDEX([13]TRM_queryforKate!$G:$G,(MATCH(B49,[13]TRM_queryforKate!$A:$A)))</f>
        <v>Candelabra</v>
      </c>
      <c r="E49" s="53">
        <v>5</v>
      </c>
      <c r="F49" s="52" t="s">
        <v>23</v>
      </c>
      <c r="G49" s="58" t="str">
        <f>IF(F49="DIRECTION",IF(E49&lt;21,"Less20W","Greater20W"),IF(F49="OMNIDIRECT",IF(E49&lt;15,"Less15W","Greater15W"),IF(E49&lt;15,"LESS15W",IF(E49&lt;25,"Less25","Great25"))))</f>
        <v>LESS15W</v>
      </c>
      <c r="H49" s="49">
        <v>300</v>
      </c>
      <c r="I49" s="58">
        <f>INDEX([14]TRM_queryforKate!$H:$H, MATCH(B49,[14]TRM_queryforKate!$A:$A,0))</f>
        <v>1</v>
      </c>
      <c r="J49" s="58" t="s">
        <v>7280</v>
      </c>
      <c r="K49" s="49">
        <v>25000</v>
      </c>
      <c r="L49" s="31"/>
      <c r="M49" s="44"/>
      <c r="N49" s="32"/>
      <c r="O49" s="59">
        <v>40</v>
      </c>
      <c r="P49" s="69">
        <f t="shared" si="7"/>
        <v>40</v>
      </c>
      <c r="Q49" s="69" t="e">
        <f>INDEX('Bulb Type Conversion'!B:B,(MATCH(All!D49,'Bulb Type Conversion'!A:A,0)))</f>
        <v>#N/A</v>
      </c>
      <c r="W49" s="44"/>
      <c r="X49" s="44"/>
    </row>
    <row r="50" spans="1:35" ht="30" customHeight="1">
      <c r="A50" s="49" t="str">
        <f>INDEX(RAW_TRM_queryforKate!C:C, MATCH(All!B50,RAW_TRM_queryforKate!A:A,0))</f>
        <v>GREENLITE</v>
      </c>
      <c r="B50" s="50" t="s">
        <v>241</v>
      </c>
      <c r="C50" s="51">
        <v>48</v>
      </c>
      <c r="D50" s="65" t="str">
        <f>INDEX([13]TRM_queryforKate!$G:$G,(MATCH(B50,[13]TRM_queryforKate!$A:$A)))</f>
        <v>Candelabra</v>
      </c>
      <c r="E50" s="53">
        <v>4.5</v>
      </c>
      <c r="F50" s="52" t="s">
        <v>23</v>
      </c>
      <c r="G50" s="58" t="str">
        <f>IF(F50="DIRECTION",IF(E50&lt;21,"Less20W","Greater20W"),IF(F50="OMNIDIRECT",IF(E50&lt;15,"Less15W","Greater15W"),IF(E50&lt;15,"LESS15W",IF(E50&lt;25,"Less25","Great25"))))</f>
        <v>LESS15W</v>
      </c>
      <c r="H50" s="49">
        <f>INDEX('QPL LEDS'!R:R, MATCH(All!B50,'QPL LEDS'!D:D,0))</f>
        <v>300</v>
      </c>
      <c r="I50" s="58">
        <f>INDEX([14]TRM_queryforKate!$H:$H, MATCH(B50,[14]TRM_queryforKate!$A:$A,0))</f>
        <v>1</v>
      </c>
      <c r="J50" s="58" t="s">
        <v>7280</v>
      </c>
      <c r="K50" s="49">
        <f>INDEX('QPL LEDS'!V:V, MATCH(All!B50,'QPL LEDS'!D:D,0))</f>
        <v>25000</v>
      </c>
      <c r="L50" s="31"/>
      <c r="M50" s="44"/>
      <c r="N50" s="32"/>
      <c r="O50" s="59">
        <v>40</v>
      </c>
      <c r="P50" s="69">
        <f t="shared" si="7"/>
        <v>40</v>
      </c>
      <c r="Q50" s="69" t="e">
        <f>INDEX('Bulb Type Conversion'!B:B,(MATCH(All!D50,'Bulb Type Conversion'!A:A,0)))</f>
        <v>#N/A</v>
      </c>
      <c r="W50" s="44"/>
      <c r="X50" s="44"/>
    </row>
    <row r="51" spans="1:35" ht="30" customHeight="1">
      <c r="A51" s="49" t="str">
        <f>INDEX(RAW_TRM_queryforKate!C:C, MATCH(All!B51,RAW_TRM_queryforKate!A:A,0))</f>
        <v>PHILIPS</v>
      </c>
      <c r="B51" s="50" t="s">
        <v>246</v>
      </c>
      <c r="C51" s="51">
        <v>126</v>
      </c>
      <c r="D51" s="65" t="str">
        <f>INDEX([13]TRM_queryforKate!$G:$G,(MATCH(B51,[13]TRM_queryforKate!$A:$A)))</f>
        <v>Candelabra</v>
      </c>
      <c r="E51" s="53">
        <v>5</v>
      </c>
      <c r="F51" s="52" t="s">
        <v>23</v>
      </c>
      <c r="G51" s="58" t="str">
        <f t="shared" ref="G51" si="12">IF(F51="DIRECTION",IF(E51&lt;21,"Less20W","Greater20W"),IF(F51="OMNIDIRECT",IF(E51&lt;15,"Less15W","Greater15W"),IF(E51&lt;15,"LESS15W",IF(E51&lt;25,"Less25","Great25"))))</f>
        <v>LESS15W</v>
      </c>
      <c r="H51" s="49">
        <v>320</v>
      </c>
      <c r="I51" s="58">
        <f>INDEX([14]TRM_queryforKate!$H:$H, MATCH(B51,[14]TRM_queryforKate!$A:$A,0))</f>
        <v>1</v>
      </c>
      <c r="J51" s="58">
        <v>13</v>
      </c>
      <c r="K51" s="49">
        <v>25000</v>
      </c>
      <c r="L51" s="31"/>
      <c r="M51" s="44"/>
      <c r="N51" s="32"/>
      <c r="O51" s="59">
        <v>40</v>
      </c>
      <c r="P51" s="69">
        <f t="shared" si="7"/>
        <v>40</v>
      </c>
      <c r="Q51" s="69" t="e">
        <f>INDEX('Bulb Type Conversion'!B:B,(MATCH(All!D51,'Bulb Type Conversion'!A:A,0)))</f>
        <v>#N/A</v>
      </c>
      <c r="W51" s="44"/>
      <c r="X51" s="44"/>
    </row>
    <row r="52" spans="1:35" ht="30" customHeight="1">
      <c r="A52" s="49" t="str">
        <f>INDEX(RAW_TRM_queryforKate!C:C, MATCH(All!B52,RAW_TRM_queryforKate!A:A,0))</f>
        <v>PHILIPS</v>
      </c>
      <c r="B52" s="50" t="s">
        <v>247</v>
      </c>
      <c r="C52" s="51">
        <v>744</v>
      </c>
      <c r="D52" s="65" t="str">
        <f>INDEX([13]TRM_queryforKate!$G:$G,(MATCH(B52,[13]TRM_queryforKate!$A:$A)))</f>
        <v>Candelabra</v>
      </c>
      <c r="E52" s="53">
        <v>15</v>
      </c>
      <c r="F52" s="52" t="s">
        <v>15</v>
      </c>
      <c r="G52" s="58" t="str">
        <f t="shared" ref="G52:G58" si="13">IF(F52="DIRECTION",IF(E52&lt;21,"Less20W","Greater20W"),IF(F52="OMNIDIRECT",IF(E52&lt;15,"Less15W","Greater15W"),IF(E52&lt;15,"LESS15W",IF(E52&lt;25,"Less25","Great25"))))</f>
        <v>Greater15W</v>
      </c>
      <c r="H52" s="49">
        <v>1220</v>
      </c>
      <c r="I52" s="58" t="e">
        <f>INDEX([14]TRM_queryforKate!$H:$H, MATCH(B52,[14]TRM_queryforKate!$A:$A,0))</f>
        <v>#N/A</v>
      </c>
      <c r="J52" s="58">
        <v>19</v>
      </c>
      <c r="K52" s="49">
        <v>25000</v>
      </c>
      <c r="L52" s="31"/>
      <c r="M52" s="44"/>
      <c r="N52" s="32"/>
      <c r="O52" s="59">
        <v>53</v>
      </c>
      <c r="P52" s="69">
        <f>IF(F52="OMNIDIRECT",H52/45,#REF!)</f>
        <v>27.111111111111111</v>
      </c>
      <c r="Q52" s="69" t="e">
        <f>INDEX('Bulb Type Conversion'!B:B,(MATCH(All!D52,'Bulb Type Conversion'!A:A,0)))</f>
        <v>#N/A</v>
      </c>
      <c r="W52" s="44"/>
      <c r="X52" s="44"/>
    </row>
    <row r="53" spans="1:35" ht="30" customHeight="1">
      <c r="A53" s="49" t="str">
        <f>INDEX(RAW_TRM_queryforKate!C:C, MATCH(All!B53,RAW_TRM_queryforKate!A:A,0))</f>
        <v>PHILIPS</v>
      </c>
      <c r="B53" s="50" t="s">
        <v>248</v>
      </c>
      <c r="C53" s="51">
        <v>448</v>
      </c>
      <c r="D53" s="65" t="str">
        <f>INDEX([13]TRM_queryforKate!$G:$G,(MATCH(B53,[13]TRM_queryforKate!$A:$A)))</f>
        <v>Candelabra</v>
      </c>
      <c r="E53" s="53">
        <v>19</v>
      </c>
      <c r="F53" s="52" t="s">
        <v>15</v>
      </c>
      <c r="G53" s="58" t="str">
        <f t="shared" si="13"/>
        <v>Greater15W</v>
      </c>
      <c r="H53" s="49">
        <v>1620</v>
      </c>
      <c r="I53" s="58" t="e">
        <f>INDEX([14]TRM_queryforKate!$H:$H, MATCH(B53,[14]TRM_queryforKate!$A:$A,0))</f>
        <v>#N/A</v>
      </c>
      <c r="J53" s="58">
        <v>33</v>
      </c>
      <c r="K53" s="49">
        <v>25000</v>
      </c>
      <c r="L53" s="31"/>
      <c r="M53" s="44"/>
      <c r="N53" s="32"/>
      <c r="O53" s="14">
        <v>72</v>
      </c>
      <c r="P53" s="69">
        <f t="shared" ref="P53:P84" si="14">IF(F53="OMNIDIRECT",H53/45,O53)</f>
        <v>36</v>
      </c>
      <c r="Q53" s="69" t="e">
        <f>INDEX('Bulb Type Conversion'!B:B,(MATCH(All!D53,'Bulb Type Conversion'!A:A,0)))</f>
        <v>#N/A</v>
      </c>
      <c r="W53" s="44"/>
      <c r="X53" s="44"/>
    </row>
    <row r="54" spans="1:35" ht="30" customHeight="1">
      <c r="A54" s="49" t="str">
        <f>INDEX(RAW_TRM_queryforKate!C:C, MATCH(All!B54,RAW_TRM_queryforKate!A:A,0))</f>
        <v>PHILIPS</v>
      </c>
      <c r="B54" s="50" t="s">
        <v>250</v>
      </c>
      <c r="C54" s="51">
        <v>2357</v>
      </c>
      <c r="D54" s="65" t="str">
        <f>INDEX([13]TRM_queryforKate!$G:$G,(MATCH(B54,[13]TRM_queryforKate!$A:$A)))</f>
        <v>Candelabra</v>
      </c>
      <c r="E54" s="53">
        <v>11</v>
      </c>
      <c r="F54" s="52" t="s">
        <v>15</v>
      </c>
      <c r="G54" s="58" t="str">
        <f t="shared" si="13"/>
        <v>Less15W</v>
      </c>
      <c r="H54" s="49">
        <v>800</v>
      </c>
      <c r="I54" s="58" t="e">
        <f>INDEX([14]TRM_queryforKate!$H:$H, MATCH(B54,[14]TRM_queryforKate!$A:$A,0))</f>
        <v>#N/A</v>
      </c>
      <c r="J54" s="58">
        <v>9</v>
      </c>
      <c r="K54" s="49">
        <v>25000</v>
      </c>
      <c r="L54" s="31"/>
      <c r="M54" s="44"/>
      <c r="N54" s="32"/>
      <c r="O54" s="16">
        <v>43</v>
      </c>
      <c r="P54" s="69">
        <f t="shared" si="14"/>
        <v>17.777777777777779</v>
      </c>
      <c r="Q54" s="69" t="e">
        <f>INDEX('Bulb Type Conversion'!B:B,(MATCH(All!D54,'Bulb Type Conversion'!A:A,0)))</f>
        <v>#N/A</v>
      </c>
      <c r="W54" s="44"/>
      <c r="X54" s="44"/>
    </row>
    <row r="55" spans="1:35" ht="15.75">
      <c r="A55" s="49" t="str">
        <f>INDEX(RAW_TRM_queryforKate!C:C, MATCH(All!B55,RAW_TRM_queryforKate!A:A,0))</f>
        <v>PHILIPS</v>
      </c>
      <c r="B55" s="50" t="s">
        <v>251</v>
      </c>
      <c r="C55" s="51">
        <v>621</v>
      </c>
      <c r="D55" s="65" t="str">
        <f>INDEX([13]TRM_queryforKate!$G:$G,(MATCH(B55,[13]TRM_queryforKate!$A:$A)))</f>
        <v>Candelabra</v>
      </c>
      <c r="E55" s="53">
        <v>11</v>
      </c>
      <c r="F55" s="52" t="s">
        <v>15</v>
      </c>
      <c r="G55" s="58" t="str">
        <f t="shared" si="13"/>
        <v>Less15W</v>
      </c>
      <c r="H55" s="179">
        <v>800</v>
      </c>
      <c r="I55" s="58" t="e">
        <f>INDEX([14]TRM_queryforKate!$H:$H, MATCH(B55,[14]TRM_queryforKate!$A:$A,0))</f>
        <v>#N/A</v>
      </c>
      <c r="J55" s="58" t="s">
        <v>7280</v>
      </c>
      <c r="K55" s="179">
        <v>25000</v>
      </c>
      <c r="L55" s="31"/>
      <c r="M55" s="44"/>
      <c r="N55" s="32"/>
      <c r="O55" s="14">
        <v>43</v>
      </c>
      <c r="P55" s="69">
        <f t="shared" si="14"/>
        <v>17.777777777777779</v>
      </c>
      <c r="Q55" s="69" t="e">
        <f>INDEX('Bulb Type Conversion'!B:B,(MATCH(All!D55,'Bulb Type Conversion'!A:A,0)))</f>
        <v>#N/A</v>
      </c>
      <c r="W55" s="44"/>
      <c r="X55" s="44"/>
    </row>
    <row r="56" spans="1:35" ht="15.75" customHeight="1">
      <c r="A56" s="49" t="str">
        <f>INDEX(RAW_TRM_queryforKate!C:C, MATCH(All!B56,RAW_TRM_queryforKate!A:A,0))</f>
        <v>PHILIPS</v>
      </c>
      <c r="B56" s="50" t="s">
        <v>255</v>
      </c>
      <c r="C56" s="51">
        <v>131</v>
      </c>
      <c r="D56" s="65" t="str">
        <f>INDEX([13]TRM_queryforKate!$G:$G,(MATCH(B56,[13]TRM_queryforKate!$A:$A)))</f>
        <v>MR16</v>
      </c>
      <c r="E56" s="53">
        <v>10</v>
      </c>
      <c r="F56" s="52" t="s">
        <v>9</v>
      </c>
      <c r="G56" s="58" t="str">
        <f t="shared" si="13"/>
        <v>Less20W</v>
      </c>
      <c r="H56" s="49">
        <v>300</v>
      </c>
      <c r="I56" s="58">
        <f>INDEX([14]TRM_queryforKate!$H:$H, MATCH(B56,[14]TRM_queryforKate!$A:$A,0))</f>
        <v>1</v>
      </c>
      <c r="J56" s="58">
        <v>21</v>
      </c>
      <c r="K56" s="49">
        <v>25000</v>
      </c>
      <c r="L56" s="31"/>
      <c r="M56" s="44"/>
      <c r="N56" s="32"/>
      <c r="O56" s="14">
        <v>30</v>
      </c>
      <c r="P56" s="69">
        <f t="shared" si="14"/>
        <v>30</v>
      </c>
      <c r="Q56" s="69" t="str">
        <f>INDEX('Bulb Type Conversion'!B:B,(MATCH(All!D56,'Bulb Type Conversion'!A:A,0)))</f>
        <v>Directional</v>
      </c>
      <c r="W56" s="44"/>
      <c r="X56" s="44"/>
    </row>
    <row r="57" spans="1:35" ht="15.75" customHeight="1">
      <c r="A57" s="49" t="str">
        <f>INDEX(RAW_TRM_queryforKate!C:C, MATCH(All!B57,RAW_TRM_queryforKate!A:A,0))</f>
        <v>PHILIPS</v>
      </c>
      <c r="B57" s="50" t="s">
        <v>256</v>
      </c>
      <c r="C57" s="51">
        <v>1792</v>
      </c>
      <c r="D57" s="65" t="str">
        <f>INDEX([13]TRM_queryforKate!$G:$G,(MATCH(B57,[13]TRM_queryforKate!$A:$A)))</f>
        <v>BR30</v>
      </c>
      <c r="E57" s="53">
        <v>13</v>
      </c>
      <c r="F57" s="52" t="s">
        <v>9</v>
      </c>
      <c r="G57" s="58" t="str">
        <f t="shared" si="13"/>
        <v>Less20W</v>
      </c>
      <c r="H57" s="178">
        <v>730</v>
      </c>
      <c r="I57" s="58">
        <f>INDEX([14]TRM_queryforKate!$H:$H, MATCH(B57,[14]TRM_queryforKate!$A:$A,0))</f>
        <v>1</v>
      </c>
      <c r="J57" s="58" t="s">
        <v>7280</v>
      </c>
      <c r="K57" s="178">
        <v>25000</v>
      </c>
      <c r="L57" s="31"/>
      <c r="M57" s="44"/>
      <c r="N57" s="32"/>
      <c r="O57" s="49">
        <v>65</v>
      </c>
      <c r="P57" s="69">
        <f t="shared" si="14"/>
        <v>65</v>
      </c>
      <c r="Q57" s="69" t="str">
        <f>INDEX('Bulb Type Conversion'!B:B,(MATCH(All!D57,'Bulb Type Conversion'!A:A,0)))</f>
        <v>Directional</v>
      </c>
      <c r="W57" s="44"/>
      <c r="X57" s="44"/>
    </row>
    <row r="58" spans="1:35" ht="15.75" customHeight="1">
      <c r="A58" s="49" t="str">
        <f>INDEX(RAW_TRM_queryforKate!C:C, MATCH(All!B58,RAW_TRM_queryforKate!A:A,0))</f>
        <v>PHILIPS</v>
      </c>
      <c r="B58" s="50" t="s">
        <v>277</v>
      </c>
      <c r="C58" s="51">
        <v>912</v>
      </c>
      <c r="D58" s="65" t="str">
        <f>INDEX([13]TRM_queryforKate!$G:$G,(MATCH(B58,[13]TRM_queryforKate!$A:$A)))</f>
        <v>PAR30L</v>
      </c>
      <c r="E58" s="53">
        <v>13</v>
      </c>
      <c r="F58" s="52" t="s">
        <v>9</v>
      </c>
      <c r="G58" s="58" t="str">
        <f t="shared" si="13"/>
        <v>Less20W</v>
      </c>
      <c r="H58" s="49">
        <v>750</v>
      </c>
      <c r="I58" s="58">
        <f>INDEX([14]TRM_queryforKate!$H:$H, MATCH(B58,[14]TRM_queryforKate!$A:$A,0))</f>
        <v>1</v>
      </c>
      <c r="J58" s="58">
        <v>28</v>
      </c>
      <c r="K58" s="49">
        <v>25000</v>
      </c>
      <c r="L58" s="31"/>
      <c r="M58" s="44"/>
      <c r="N58" s="32"/>
      <c r="O58" s="14">
        <v>45</v>
      </c>
      <c r="P58" s="69">
        <f t="shared" si="14"/>
        <v>45</v>
      </c>
      <c r="Q58" s="69" t="e">
        <f>INDEX('Bulb Type Conversion'!B:B,(MATCH(All!D58,'Bulb Type Conversion'!A:A,0)))</f>
        <v>#N/A</v>
      </c>
      <c r="W58" s="44"/>
      <c r="X58" s="44"/>
    </row>
    <row r="59" spans="1:35" s="34" customFormat="1" ht="15.75" customHeight="1">
      <c r="A59" s="49" t="str">
        <f>INDEX(RAW_TRM_queryforKate!C:C, MATCH(All!B59,RAW_TRM_queryforKate!A:A,0))</f>
        <v>PHILIPS</v>
      </c>
      <c r="B59" s="50" t="s">
        <v>278</v>
      </c>
      <c r="C59" s="51">
        <v>25</v>
      </c>
      <c r="D59" s="65" t="str">
        <f>INDEX([13]TRM_queryforKate!$G:$G,(MATCH(B59,[13]TRM_queryforKate!$A:$A)))</f>
        <v>MR16</v>
      </c>
      <c r="E59" s="53">
        <v>5.5</v>
      </c>
      <c r="F59" s="52" t="s">
        <v>9</v>
      </c>
      <c r="G59" s="58" t="str">
        <f t="shared" ref="G59:G65" si="15">IF(F59="DIRECTION",IF(E59&lt;21,"Less20W","Greater20W"),IF(F59="OMNIDIRECT",IF(E59&lt;15,"Less15W","Greater15W"),IF(E59&lt;15,"LESS15W",IF(E59&lt;25,"Less25","Great25"))))</f>
        <v>Less20W</v>
      </c>
      <c r="H59" s="178">
        <v>300</v>
      </c>
      <c r="I59" s="58">
        <f>INDEX([14]TRM_queryforKate!$H:$H, MATCH(B59,[14]TRM_queryforKate!$A:$A,0))</f>
        <v>1</v>
      </c>
      <c r="J59" s="58" t="s">
        <v>7280</v>
      </c>
      <c r="K59" s="178">
        <v>25000</v>
      </c>
      <c r="L59" s="47"/>
      <c r="M59" s="44"/>
      <c r="N59" s="48"/>
      <c r="O59" s="34">
        <v>30</v>
      </c>
      <c r="P59" s="69">
        <f t="shared" si="14"/>
        <v>30</v>
      </c>
      <c r="Q59" s="69" t="str">
        <f>INDEX('Bulb Type Conversion'!B:B,(MATCH(All!D59,'Bulb Type Conversion'!A:A,0)))</f>
        <v>Directional</v>
      </c>
      <c r="S59" s="43"/>
      <c r="W59" s="44"/>
      <c r="X59" s="4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</row>
    <row r="60" spans="1:35" s="34" customFormat="1" ht="15.75" customHeight="1">
      <c r="A60" s="49" t="str">
        <f>INDEX(RAW_TRM_queryforKate!C:C, MATCH(All!B60,RAW_TRM_queryforKate!A:A,0))</f>
        <v>PHILIPS</v>
      </c>
      <c r="B60" s="50" t="s">
        <v>293</v>
      </c>
      <c r="C60" s="51">
        <v>203</v>
      </c>
      <c r="D60" s="65" t="str">
        <f>INDEX([13]TRM_queryforKate!$G:$G,(MATCH(B60,[13]TRM_queryforKate!$A:$A)))</f>
        <v>PAR38</v>
      </c>
      <c r="E60" s="53">
        <v>19.5</v>
      </c>
      <c r="F60" s="52" t="s">
        <v>9</v>
      </c>
      <c r="G60" s="58" t="str">
        <f t="shared" si="15"/>
        <v>Less20W</v>
      </c>
      <c r="H60" s="178">
        <v>1200</v>
      </c>
      <c r="I60" s="58">
        <f>INDEX([14]TRM_queryforKate!$H:$H, MATCH(B60,[14]TRM_queryforKate!$A:$A,0))</f>
        <v>1</v>
      </c>
      <c r="J60" s="58">
        <v>20</v>
      </c>
      <c r="K60" s="178">
        <v>25000</v>
      </c>
      <c r="L60" s="47"/>
      <c r="M60" s="44"/>
      <c r="N60" s="48"/>
      <c r="O60" s="14">
        <v>65</v>
      </c>
      <c r="P60" s="69">
        <f t="shared" si="14"/>
        <v>65</v>
      </c>
      <c r="Q60" s="69" t="str">
        <f>INDEX('Bulb Type Conversion'!B:B,(MATCH(All!D60,'Bulb Type Conversion'!A:A,0)))</f>
        <v>Directional</v>
      </c>
      <c r="S60" s="43"/>
      <c r="W60" s="44"/>
      <c r="X60" s="4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</row>
    <row r="61" spans="1:35" ht="15.75" customHeight="1">
      <c r="A61" s="49" t="str">
        <f>INDEX(RAW_TRM_queryforKate!C:C, MATCH(All!B61,RAW_TRM_queryforKate!A:A,0))</f>
        <v>GE</v>
      </c>
      <c r="B61" s="50" t="s">
        <v>294</v>
      </c>
      <c r="C61" s="51">
        <v>675</v>
      </c>
      <c r="D61" s="65" t="str">
        <f>INDEX([13]TRM_queryforKate!$G:$G,(MATCH(B61,[13]TRM_queryforKate!$A:$A)))</f>
        <v>PAR16</v>
      </c>
      <c r="E61" s="53">
        <v>5</v>
      </c>
      <c r="F61" s="52" t="s">
        <v>9</v>
      </c>
      <c r="G61" s="58" t="str">
        <f t="shared" si="15"/>
        <v>Less20W</v>
      </c>
      <c r="H61" s="49">
        <v>200</v>
      </c>
      <c r="I61" s="58">
        <f>INDEX([14]TRM_queryforKate!$H:$H, MATCH(B61,[14]TRM_queryforKate!$A:$A,0))</f>
        <v>1</v>
      </c>
      <c r="J61" s="58">
        <v>26</v>
      </c>
      <c r="K61" s="49">
        <v>25000</v>
      </c>
      <c r="L61" s="31"/>
      <c r="M61" s="44"/>
      <c r="N61" s="32"/>
      <c r="O61" s="14">
        <v>20</v>
      </c>
      <c r="P61" s="69">
        <f t="shared" si="14"/>
        <v>20</v>
      </c>
      <c r="Q61" s="69" t="str">
        <f>INDEX('Bulb Type Conversion'!B:B,(MATCH(All!D61,'Bulb Type Conversion'!A:A,0)))</f>
        <v>Directional</v>
      </c>
      <c r="W61" s="44"/>
      <c r="X61" s="44"/>
    </row>
    <row r="62" spans="1:35" ht="15.75" customHeight="1">
      <c r="A62" s="49" t="str">
        <f>INDEX(RAW_TRM_queryforKate!C:C, MATCH(All!B62,RAW_TRM_queryforKate!A:A,0))</f>
        <v>GE</v>
      </c>
      <c r="B62" s="50" t="s">
        <v>295</v>
      </c>
      <c r="C62" s="51">
        <v>494</v>
      </c>
      <c r="D62" s="65" t="str">
        <f>INDEX([13]TRM_queryforKate!$G:$G,(MATCH(B62,[13]TRM_queryforKate!$A:$A)))</f>
        <v>MR16</v>
      </c>
      <c r="E62" s="53">
        <v>5</v>
      </c>
      <c r="F62" s="52" t="s">
        <v>9</v>
      </c>
      <c r="G62" s="58" t="str">
        <f t="shared" si="15"/>
        <v>Less20W</v>
      </c>
      <c r="H62" s="49">
        <v>200</v>
      </c>
      <c r="I62" s="58">
        <f>INDEX([14]TRM_queryforKate!$H:$H, MATCH(B62,[14]TRM_queryforKate!$A:$A,0))</f>
        <v>1</v>
      </c>
      <c r="J62" s="58">
        <v>18</v>
      </c>
      <c r="K62" s="49">
        <v>25000</v>
      </c>
      <c r="L62" s="31"/>
      <c r="M62" s="44"/>
      <c r="N62" s="32"/>
      <c r="O62" s="14">
        <v>20</v>
      </c>
      <c r="P62" s="69">
        <f t="shared" si="14"/>
        <v>20</v>
      </c>
      <c r="Q62" s="69" t="str">
        <f>INDEX('Bulb Type Conversion'!B:B,(MATCH(All!D62,'Bulb Type Conversion'!A:A,0)))</f>
        <v>Directional</v>
      </c>
      <c r="W62" s="44"/>
      <c r="X62" s="44"/>
    </row>
    <row r="63" spans="1:35" ht="15.75" customHeight="1">
      <c r="A63" s="49" t="str">
        <f>INDEX(RAW_TRM_queryforKate!C:C, MATCH(All!B63,RAW_TRM_queryforKate!A:A,0))</f>
        <v>GE</v>
      </c>
      <c r="B63" s="50" t="s">
        <v>296</v>
      </c>
      <c r="C63" s="51">
        <v>1074</v>
      </c>
      <c r="D63" s="65" t="str">
        <f>INDEX([13]TRM_queryforKate!$G:$G,(MATCH(B63,[13]TRM_queryforKate!$A:$A)))</f>
        <v>PAR20</v>
      </c>
      <c r="E63" s="53">
        <v>7</v>
      </c>
      <c r="F63" s="52" t="s">
        <v>9</v>
      </c>
      <c r="G63" s="58" t="str">
        <f t="shared" si="15"/>
        <v>Less20W</v>
      </c>
      <c r="H63" s="49">
        <v>300</v>
      </c>
      <c r="I63" s="58">
        <f>INDEX([14]TRM_queryforKate!$H:$H, MATCH(B63,[14]TRM_queryforKate!$A:$A,0))</f>
        <v>1</v>
      </c>
      <c r="J63" s="58">
        <v>24</v>
      </c>
      <c r="K63" s="49">
        <v>25000</v>
      </c>
      <c r="L63" s="31"/>
      <c r="M63" s="44"/>
      <c r="N63" s="32"/>
      <c r="O63" s="14">
        <v>30</v>
      </c>
      <c r="P63" s="69">
        <f t="shared" si="14"/>
        <v>30</v>
      </c>
      <c r="Q63" s="69" t="str">
        <f>INDEX('Bulb Type Conversion'!B:B,(MATCH(All!D63,'Bulb Type Conversion'!A:A,0)))</f>
        <v>Directional</v>
      </c>
      <c r="W63" s="44"/>
      <c r="X63" s="44"/>
    </row>
    <row r="64" spans="1:35" ht="30" customHeight="1">
      <c r="A64" s="49" t="str">
        <f>INDEX(RAW_TRM_queryforKate!C:C, MATCH(All!B64,RAW_TRM_queryforKate!A:A,0))</f>
        <v>GE</v>
      </c>
      <c r="B64" s="50" t="s">
        <v>303</v>
      </c>
      <c r="C64" s="51">
        <v>315</v>
      </c>
      <c r="D64" s="65" t="str">
        <f>INDEX([13]TRM_queryforKate!$G:$G,(MATCH(B64,[13]TRM_queryforKate!$A:$A)))</f>
        <v>A19</v>
      </c>
      <c r="E64" s="53">
        <v>9</v>
      </c>
      <c r="F64" s="52" t="s">
        <v>15</v>
      </c>
      <c r="G64" s="58" t="str">
        <f t="shared" si="15"/>
        <v>Less15W</v>
      </c>
      <c r="H64" s="49">
        <v>450</v>
      </c>
      <c r="I64" s="58">
        <f>INDEX([14]TRM_queryforKate!$H:$H, MATCH(B64,[14]TRM_queryforKate!$A:$A,0))</f>
        <v>1</v>
      </c>
      <c r="J64" s="58" t="s">
        <v>7280</v>
      </c>
      <c r="K64" s="49">
        <v>25000</v>
      </c>
      <c r="L64" s="31"/>
      <c r="M64" s="44"/>
      <c r="N64" s="32"/>
      <c r="O64" s="59">
        <v>29</v>
      </c>
      <c r="P64" s="69">
        <f t="shared" si="14"/>
        <v>10</v>
      </c>
      <c r="Q64" s="69" t="str">
        <f>INDEX('Bulb Type Conversion'!B:B,(MATCH(All!D64,'Bulb Type Conversion'!A:A,0)))</f>
        <v>omnidirect</v>
      </c>
      <c r="W64" s="44"/>
      <c r="X64" s="44"/>
    </row>
    <row r="65" spans="1:35" ht="15.75" customHeight="1">
      <c r="A65" s="49" t="str">
        <f>INDEX(RAW_TRM_queryforKate!C:C, MATCH(All!B65,RAW_TRM_queryforKate!A:A,0))</f>
        <v>GE</v>
      </c>
      <c r="B65" s="50" t="s">
        <v>305</v>
      </c>
      <c r="C65" s="51">
        <v>606</v>
      </c>
      <c r="D65" s="65" t="str">
        <f>INDEX([13]TRM_queryforKate!$G:$G,(MATCH(B65,[13]TRM_queryforKate!$A:$A)))</f>
        <v>PAR30</v>
      </c>
      <c r="E65" s="53">
        <v>12</v>
      </c>
      <c r="F65" s="52" t="s">
        <v>9</v>
      </c>
      <c r="G65" s="58" t="str">
        <f t="shared" si="15"/>
        <v>Less20W</v>
      </c>
      <c r="H65" s="49">
        <v>740</v>
      </c>
      <c r="I65" s="58">
        <f>INDEX([14]TRM_queryforKate!$H:$H, MATCH(B65,[14]TRM_queryforKate!$A:$A,0))</f>
        <v>1</v>
      </c>
      <c r="J65" s="58" t="s">
        <v>7280</v>
      </c>
      <c r="K65" s="49">
        <v>25000</v>
      </c>
      <c r="L65" s="31"/>
      <c r="M65" s="44"/>
      <c r="N65" s="32"/>
      <c r="O65" s="14">
        <v>45</v>
      </c>
      <c r="P65" s="69">
        <f t="shared" si="14"/>
        <v>45</v>
      </c>
      <c r="Q65" s="69" t="str">
        <f>INDEX('Bulb Type Conversion'!B:B,(MATCH(All!D65,'Bulb Type Conversion'!A:A,0)))</f>
        <v>Directional</v>
      </c>
      <c r="W65" s="44"/>
      <c r="X65" s="44"/>
    </row>
    <row r="66" spans="1:35" ht="15.75" customHeight="1">
      <c r="A66" s="49" t="str">
        <f>INDEX(RAW_TRM_queryforKate!C:C, MATCH(All!B66,RAW_TRM_queryforKate!A:A,0))</f>
        <v>GE</v>
      </c>
      <c r="B66" s="50" t="s">
        <v>306</v>
      </c>
      <c r="C66" s="51">
        <v>1341</v>
      </c>
      <c r="D66" s="65" t="str">
        <f>INDEX([13]TRM_queryforKate!$G:$G,(MATCH(B66,[13]TRM_queryforKate!$A:$A)))</f>
        <v>PAR30</v>
      </c>
      <c r="E66" s="53">
        <v>12</v>
      </c>
      <c r="F66" s="52" t="s">
        <v>9</v>
      </c>
      <c r="G66" s="58" t="str">
        <f t="shared" ref="G66:G76" si="16">IF(F66="DIRECTION",IF(E66&lt;21,"Less20W","Greater20W"),IF(F66="OMNIDIRECT",IF(E66&lt;15,"Less15W","Greater15W"),IF(E66&lt;15,"LESS15W",IF(E66&lt;25,"Less25","Great25"))))</f>
        <v>Less20W</v>
      </c>
      <c r="H66" s="49">
        <v>740</v>
      </c>
      <c r="I66" s="58">
        <f>INDEX([14]TRM_queryforKate!$H:$H, MATCH(B66,[14]TRM_queryforKate!$A:$A,0))</f>
        <v>1</v>
      </c>
      <c r="J66" s="58" t="s">
        <v>7280</v>
      </c>
      <c r="K66" s="49">
        <v>25000</v>
      </c>
      <c r="L66" s="31"/>
      <c r="M66" s="44"/>
      <c r="N66" s="32"/>
      <c r="O66" s="14">
        <v>45</v>
      </c>
      <c r="P66" s="69">
        <f t="shared" si="14"/>
        <v>45</v>
      </c>
      <c r="Q66" s="69" t="str">
        <f>INDEX('Bulb Type Conversion'!B:B,(MATCH(All!D66,'Bulb Type Conversion'!A:A,0)))</f>
        <v>Directional</v>
      </c>
      <c r="W66" s="44"/>
      <c r="X66" s="44"/>
    </row>
    <row r="67" spans="1:35" ht="30" customHeight="1">
      <c r="A67" s="49" t="str">
        <f>INDEX(RAW_TRM_queryforKate!C:C, MATCH(All!B67,RAW_TRM_queryforKate!A:A,0))</f>
        <v>GE</v>
      </c>
      <c r="B67" s="50" t="s">
        <v>307</v>
      </c>
      <c r="C67" s="51">
        <v>10</v>
      </c>
      <c r="D67" s="65" t="str">
        <f>INDEX([13]TRM_queryforKate!$G:$G,(MATCH(B67,[13]TRM_queryforKate!$A:$A)))</f>
        <v>Candelabra</v>
      </c>
      <c r="E67" s="53">
        <v>3</v>
      </c>
      <c r="F67" s="52" t="s">
        <v>23</v>
      </c>
      <c r="G67" s="58" t="str">
        <f t="shared" si="16"/>
        <v>LESS15W</v>
      </c>
      <c r="H67" s="49">
        <v>100</v>
      </c>
      <c r="I67" s="58">
        <f>INDEX([14]TRM_queryforKate!$H:$H, MATCH(B67,[14]TRM_queryforKate!$A:$A,0))</f>
        <v>1</v>
      </c>
      <c r="J67" s="58">
        <v>20</v>
      </c>
      <c r="K67" s="49">
        <v>15000</v>
      </c>
      <c r="L67" s="31"/>
      <c r="M67" s="44"/>
      <c r="N67" s="32"/>
      <c r="O67" s="14">
        <v>15</v>
      </c>
      <c r="P67" s="69">
        <f t="shared" si="14"/>
        <v>15</v>
      </c>
      <c r="Q67" s="69" t="e">
        <f>INDEX('Bulb Type Conversion'!B:B,(MATCH(All!D67,'Bulb Type Conversion'!A:A,0)))</f>
        <v>#N/A</v>
      </c>
      <c r="W67" s="44"/>
      <c r="X67" s="44"/>
    </row>
    <row r="68" spans="1:35" ht="30" customHeight="1">
      <c r="A68" s="49" t="str">
        <f>INDEX(RAW_TRM_queryforKate!C:C, MATCH(All!B68,RAW_TRM_queryforKate!A:A,0))</f>
        <v>GE</v>
      </c>
      <c r="B68" s="50" t="s">
        <v>308</v>
      </c>
      <c r="C68" s="51">
        <v>131</v>
      </c>
      <c r="D68" s="65" t="str">
        <f>INDEX([13]TRM_queryforKate!$G:$G,(MATCH(B68,[13]TRM_queryforKate!$A:$A)))</f>
        <v>MR16</v>
      </c>
      <c r="E68" s="53">
        <v>7</v>
      </c>
      <c r="F68" s="52" t="s">
        <v>23</v>
      </c>
      <c r="G68" s="58" t="str">
        <f t="shared" si="16"/>
        <v>LESS15W</v>
      </c>
      <c r="H68" s="49">
        <v>390</v>
      </c>
      <c r="I68" s="58">
        <f>INDEX([14]TRM_queryforKate!$H:$H, MATCH(B68,[14]TRM_queryforKate!$A:$A,0))</f>
        <v>1</v>
      </c>
      <c r="J68" s="58">
        <v>30</v>
      </c>
      <c r="K68" s="49">
        <v>25000</v>
      </c>
      <c r="L68" s="31"/>
      <c r="M68" s="44"/>
      <c r="N68" s="32"/>
      <c r="O68" s="14">
        <v>40</v>
      </c>
      <c r="P68" s="69">
        <f t="shared" si="14"/>
        <v>40</v>
      </c>
      <c r="Q68" s="69" t="str">
        <f>INDEX('Bulb Type Conversion'!B:B,(MATCH(All!D68,'Bulb Type Conversion'!A:A,0)))</f>
        <v>Directional</v>
      </c>
      <c r="W68" s="44"/>
      <c r="X68" s="44"/>
    </row>
    <row r="69" spans="1:35" ht="30" customHeight="1">
      <c r="A69" s="49" t="str">
        <f>INDEX(RAW_TRM_queryforKate!C:C, MATCH(All!B69,RAW_TRM_queryforKate!A:A,0))</f>
        <v>PHILIPS</v>
      </c>
      <c r="B69" s="50" t="s">
        <v>309</v>
      </c>
      <c r="C69" s="51">
        <v>5996</v>
      </c>
      <c r="D69" s="65" t="str">
        <f>INDEX([13]TRM_queryforKate!$G:$G,(MATCH(B69,[13]TRM_queryforKate!$A:$A)))</f>
        <v>A19</v>
      </c>
      <c r="E69" s="53">
        <v>11</v>
      </c>
      <c r="F69" s="52" t="s">
        <v>15</v>
      </c>
      <c r="G69" s="58" t="str">
        <f t="shared" si="16"/>
        <v>Less15W</v>
      </c>
      <c r="H69" s="49">
        <v>830</v>
      </c>
      <c r="I69" s="58">
        <f>INDEX([14]TRM_queryforKate!$H:$H, MATCH(B69,[14]TRM_queryforKate!$A:$A,0))</f>
        <v>1</v>
      </c>
      <c r="J69" s="58">
        <v>15</v>
      </c>
      <c r="K69" s="49">
        <v>25000</v>
      </c>
      <c r="L69" s="31"/>
      <c r="M69" s="44"/>
      <c r="N69" s="32"/>
      <c r="O69" s="16">
        <v>43</v>
      </c>
      <c r="P69" s="69">
        <f t="shared" si="14"/>
        <v>18.444444444444443</v>
      </c>
      <c r="Q69" s="69" t="str">
        <f>INDEX('Bulb Type Conversion'!B:B,(MATCH(All!D69,'Bulb Type Conversion'!A:A,0)))</f>
        <v>omnidirect</v>
      </c>
      <c r="W69" s="44"/>
      <c r="X69" s="44"/>
    </row>
    <row r="70" spans="1:35" ht="15.75" customHeight="1">
      <c r="A70" s="49" t="str">
        <f>INDEX(RAW_TRM_queryforKate!C:C, MATCH(All!B70,RAW_TRM_queryforKate!A:A,0))</f>
        <v>GE</v>
      </c>
      <c r="B70" s="50" t="s">
        <v>310</v>
      </c>
      <c r="C70" s="51">
        <v>309</v>
      </c>
      <c r="D70" s="65" t="str">
        <f>INDEX([13]TRM_queryforKate!$G:$G,(MATCH(B70,[13]TRM_queryforKate!$A:$A)))</f>
        <v>PAR38</v>
      </c>
      <c r="E70" s="53">
        <v>12</v>
      </c>
      <c r="F70" s="52" t="s">
        <v>9</v>
      </c>
      <c r="G70" s="58" t="str">
        <f t="shared" si="16"/>
        <v>Less20W</v>
      </c>
      <c r="H70" s="49">
        <v>700</v>
      </c>
      <c r="I70" s="58">
        <f>INDEX([14]TRM_queryforKate!$H:$H, MATCH(B70,[14]TRM_queryforKate!$A:$A,0))</f>
        <v>1</v>
      </c>
      <c r="J70" s="58">
        <v>24</v>
      </c>
      <c r="K70" s="49">
        <v>25000</v>
      </c>
      <c r="L70" s="31"/>
      <c r="M70" s="44"/>
      <c r="N70" s="32"/>
      <c r="O70" s="14">
        <v>40</v>
      </c>
      <c r="P70" s="69">
        <f t="shared" si="14"/>
        <v>40</v>
      </c>
      <c r="Q70" s="69" t="str">
        <f>INDEX('Bulb Type Conversion'!B:B,(MATCH(All!D70,'Bulb Type Conversion'!A:A,0)))</f>
        <v>Directional</v>
      </c>
      <c r="W70" s="44"/>
      <c r="X70" s="44"/>
    </row>
    <row r="71" spans="1:35" ht="30" customHeight="1">
      <c r="A71" s="49" t="str">
        <f>INDEX(RAW_TRM_queryforKate!C:C, MATCH(All!B71,RAW_TRM_queryforKate!A:A,0))</f>
        <v>PHILIPS</v>
      </c>
      <c r="B71" s="50" t="s">
        <v>311</v>
      </c>
      <c r="C71" s="51">
        <v>702</v>
      </c>
      <c r="D71" s="65" t="str">
        <f>INDEX([13]TRM_queryforKate!$G:$G,(MATCH(B71,[13]TRM_queryforKate!$A:$A)))</f>
        <v>A19</v>
      </c>
      <c r="E71" s="53">
        <v>8</v>
      </c>
      <c r="F71" s="52" t="s">
        <v>15</v>
      </c>
      <c r="G71" s="58" t="str">
        <f t="shared" si="16"/>
        <v>Less15W</v>
      </c>
      <c r="H71" s="49">
        <v>475</v>
      </c>
      <c r="I71" s="58">
        <f>INDEX([14]TRM_queryforKate!$H:$H, MATCH(B71,[14]TRM_queryforKate!$A:$A,0))</f>
        <v>1</v>
      </c>
      <c r="J71" s="58">
        <v>12</v>
      </c>
      <c r="K71" s="49">
        <v>25000</v>
      </c>
      <c r="L71" s="31"/>
      <c r="M71" s="44"/>
      <c r="N71" s="32"/>
      <c r="O71" s="59">
        <v>29</v>
      </c>
      <c r="P71" s="69">
        <f t="shared" si="14"/>
        <v>10.555555555555555</v>
      </c>
      <c r="Q71" s="69" t="str">
        <f>INDEX('Bulb Type Conversion'!B:B,(MATCH(All!D71,'Bulb Type Conversion'!A:A,0)))</f>
        <v>omnidirect</v>
      </c>
      <c r="W71" s="44"/>
      <c r="X71" s="44"/>
    </row>
    <row r="72" spans="1:35" ht="30" customHeight="1">
      <c r="A72" s="49" t="str">
        <f>INDEX(RAW_TRM_queryforKate!C:C, MATCH(All!B72,RAW_TRM_queryforKate!A:A,0))</f>
        <v>GE</v>
      </c>
      <c r="B72" s="50" t="s">
        <v>318</v>
      </c>
      <c r="C72" s="51">
        <v>209</v>
      </c>
      <c r="D72" s="65" t="str">
        <f>INDEX([13]TRM_queryforKate!$G:$G,(MATCH(B72,[13]TRM_queryforKate!$A:$A)))</f>
        <v>Candelabra</v>
      </c>
      <c r="E72" s="53">
        <v>3</v>
      </c>
      <c r="F72" s="52" t="s">
        <v>23</v>
      </c>
      <c r="G72" s="58" t="str">
        <f t="shared" si="16"/>
        <v>LESS15W</v>
      </c>
      <c r="H72" s="49">
        <v>270</v>
      </c>
      <c r="I72" s="58">
        <f>INDEX([14]TRM_queryforKate!$H:$H, MATCH(B72,[14]TRM_queryforKate!$A:$A,0))</f>
        <v>1</v>
      </c>
      <c r="J72" s="58">
        <v>15</v>
      </c>
      <c r="K72" s="49">
        <v>15000</v>
      </c>
      <c r="L72" s="31"/>
      <c r="M72" s="44"/>
      <c r="N72" s="32"/>
      <c r="O72" s="14">
        <v>25</v>
      </c>
      <c r="P72" s="69">
        <f t="shared" si="14"/>
        <v>25</v>
      </c>
      <c r="Q72" s="69" t="e">
        <f>INDEX('Bulb Type Conversion'!B:B,(MATCH(All!D72,'Bulb Type Conversion'!A:A,0)))</f>
        <v>#N/A</v>
      </c>
      <c r="W72" s="44"/>
      <c r="X72" s="44"/>
    </row>
    <row r="73" spans="1:35" ht="30" customHeight="1">
      <c r="A73" s="49" t="str">
        <f>INDEX(RAW_TRM_queryforKate!C:C, MATCH(All!B73,RAW_TRM_queryforKate!A:A,0))</f>
        <v>GE</v>
      </c>
      <c r="B73" s="50" t="s">
        <v>319</v>
      </c>
      <c r="C73" s="51">
        <v>292</v>
      </c>
      <c r="D73" s="65" t="str">
        <f>INDEX([13]TRM_queryforKate!$G:$G,(MATCH(B73,[13]TRM_queryforKate!$A:$A)))</f>
        <v>Candelabra</v>
      </c>
      <c r="E73" s="53">
        <v>3</v>
      </c>
      <c r="F73" s="52" t="s">
        <v>23</v>
      </c>
      <c r="G73" s="58" t="str">
        <f t="shared" si="16"/>
        <v>LESS15W</v>
      </c>
      <c r="H73" s="49">
        <v>170</v>
      </c>
      <c r="I73" s="58">
        <f>INDEX([14]TRM_queryforKate!$H:$H, MATCH(B73,[14]TRM_queryforKate!$A:$A,0))</f>
        <v>1</v>
      </c>
      <c r="J73" s="58">
        <v>14</v>
      </c>
      <c r="K73" s="49">
        <v>15000</v>
      </c>
      <c r="L73" s="31"/>
      <c r="M73" s="44"/>
      <c r="N73" s="32"/>
      <c r="O73" s="14">
        <v>25</v>
      </c>
      <c r="P73" s="69">
        <f t="shared" si="14"/>
        <v>25</v>
      </c>
      <c r="Q73" s="69" t="e">
        <f>INDEX('Bulb Type Conversion'!B:B,(MATCH(All!D73,'Bulb Type Conversion'!A:A,0)))</f>
        <v>#N/A</v>
      </c>
      <c r="W73" s="44"/>
      <c r="X73" s="44"/>
    </row>
    <row r="74" spans="1:35" ht="30" customHeight="1">
      <c r="A74" s="49" t="str">
        <f>INDEX(RAW_TRM_queryforKate!C:C, MATCH(All!B74,RAW_TRM_queryforKate!A:A,0))</f>
        <v>GE</v>
      </c>
      <c r="B74" s="50" t="s">
        <v>320</v>
      </c>
      <c r="C74" s="51">
        <v>185</v>
      </c>
      <c r="D74" s="65" t="str">
        <f>INDEX([13]TRM_queryforKate!$G:$G,(MATCH(B74,[13]TRM_queryforKate!$A:$A)))</f>
        <v>Candelabra</v>
      </c>
      <c r="E74" s="53">
        <v>3</v>
      </c>
      <c r="F74" s="52" t="s">
        <v>23</v>
      </c>
      <c r="G74" s="58" t="str">
        <f t="shared" si="16"/>
        <v>LESS15W</v>
      </c>
      <c r="H74" s="49">
        <v>270</v>
      </c>
      <c r="I74" s="58">
        <f>INDEX([14]TRM_queryforKate!$H:$H, MATCH(B74,[14]TRM_queryforKate!$A:$A,0))</f>
        <v>1</v>
      </c>
      <c r="J74" s="58">
        <v>16</v>
      </c>
      <c r="K74" s="49">
        <v>15000</v>
      </c>
      <c r="L74" s="31"/>
      <c r="M74" s="44"/>
      <c r="N74" s="32"/>
      <c r="O74" s="14">
        <v>25</v>
      </c>
      <c r="P74" s="69">
        <f t="shared" si="14"/>
        <v>25</v>
      </c>
      <c r="Q74" s="69" t="e">
        <f>INDEX('Bulb Type Conversion'!B:B,(MATCH(All!D74,'Bulb Type Conversion'!A:A,0)))</f>
        <v>#N/A</v>
      </c>
      <c r="W74" s="44"/>
      <c r="X74" s="44"/>
    </row>
    <row r="75" spans="1:35" ht="30" customHeight="1">
      <c r="A75" s="49" t="str">
        <f>INDEX(RAW_TRM_queryforKate!C:C, MATCH(All!B75,RAW_TRM_queryforKate!A:A,0))</f>
        <v>GE</v>
      </c>
      <c r="B75" s="50" t="s">
        <v>321</v>
      </c>
      <c r="C75" s="51">
        <v>138</v>
      </c>
      <c r="D75" s="65" t="str">
        <f>INDEX([13]TRM_queryforKate!$G:$G,(MATCH(B75,[13]TRM_queryforKate!$A:$A)))</f>
        <v>Candelabra</v>
      </c>
      <c r="E75" s="53">
        <v>3</v>
      </c>
      <c r="F75" s="52" t="s">
        <v>23</v>
      </c>
      <c r="G75" s="58" t="str">
        <f t="shared" si="16"/>
        <v>LESS15W</v>
      </c>
      <c r="H75" s="49">
        <v>170</v>
      </c>
      <c r="I75" s="58">
        <f>INDEX([14]TRM_queryforKate!$H:$H, MATCH(B75,[14]TRM_queryforKate!$A:$A,0))</f>
        <v>1</v>
      </c>
      <c r="J75" s="58">
        <v>16</v>
      </c>
      <c r="K75" s="49">
        <v>15000</v>
      </c>
      <c r="L75" s="31"/>
      <c r="M75" s="44"/>
      <c r="N75" s="32"/>
      <c r="O75" s="14">
        <v>25</v>
      </c>
      <c r="P75" s="69">
        <f t="shared" si="14"/>
        <v>25</v>
      </c>
      <c r="Q75" s="69" t="e">
        <f>INDEX('Bulb Type Conversion'!B:B,(MATCH(All!D75,'Bulb Type Conversion'!A:A,0)))</f>
        <v>#N/A</v>
      </c>
      <c r="W75" s="44"/>
      <c r="X75" s="44"/>
    </row>
    <row r="76" spans="1:35" ht="30" customHeight="1">
      <c r="A76" s="49" t="str">
        <f>INDEX(RAW_TRM_queryforKate!C:C, MATCH(All!B76,RAW_TRM_queryforKate!A:A,0))</f>
        <v>GE</v>
      </c>
      <c r="B76" s="50" t="s">
        <v>322</v>
      </c>
      <c r="C76" s="51">
        <v>99</v>
      </c>
      <c r="D76" s="65" t="str">
        <f>INDEX([13]TRM_queryforKate!$G:$G,(MATCH(B76,[13]TRM_queryforKate!$A:$A)))</f>
        <v>Globe</v>
      </c>
      <c r="E76" s="53">
        <v>5</v>
      </c>
      <c r="F76" s="65" t="s">
        <v>23</v>
      </c>
      <c r="G76" s="58" t="str">
        <f t="shared" si="16"/>
        <v>LESS15W</v>
      </c>
      <c r="H76" s="58">
        <v>270</v>
      </c>
      <c r="I76" s="58">
        <f>INDEX([14]TRM_queryforKate!$H:$H, MATCH(B76,[14]TRM_queryforKate!$A:$A,0))</f>
        <v>1</v>
      </c>
      <c r="J76" s="58">
        <v>16</v>
      </c>
      <c r="K76" s="58">
        <v>15000</v>
      </c>
      <c r="L76" s="79"/>
      <c r="M76" s="44"/>
      <c r="N76" s="80"/>
      <c r="O76" s="40">
        <v>25</v>
      </c>
      <c r="P76" s="69">
        <f t="shared" si="14"/>
        <v>25</v>
      </c>
      <c r="Q76" s="69" t="str">
        <f>INDEX('Bulb Type Conversion'!B:B,(MATCH(All!D76,'Bulb Type Conversion'!A:A,0)))</f>
        <v>Decorative</v>
      </c>
      <c r="W76" s="44"/>
      <c r="X76" s="44"/>
      <c r="AH76" s="40"/>
      <c r="AI76" s="40"/>
    </row>
    <row r="77" spans="1:35" ht="30" customHeight="1">
      <c r="A77" s="49" t="str">
        <f>INDEX(RAW_TRM_queryforKate!C:C, MATCH(All!B77,RAW_TRM_queryforKate!A:A,0))</f>
        <v>GE</v>
      </c>
      <c r="B77" s="50" t="s">
        <v>323</v>
      </c>
      <c r="C77" s="51">
        <v>50</v>
      </c>
      <c r="D77" s="65" t="str">
        <f>INDEX([13]TRM_queryforKate!$G:$G,(MATCH(B77,[13]TRM_queryforKate!$A:$A)))</f>
        <v>Globe</v>
      </c>
      <c r="E77" s="53">
        <v>5</v>
      </c>
      <c r="F77" s="65" t="s">
        <v>23</v>
      </c>
      <c r="G77" s="58" t="str">
        <f t="shared" ref="G77:G140" si="17">IF(F77="DIRECTION",IF(E77&lt;21,"Less20W","Greater20W"),IF(F77="OMNIDIRECT",IF(E77&lt;15,"Less15W","Greater15W"),IF(E77&lt;15,"LESS15W",IF(E77&lt;25,"Less25","Great25"))))</f>
        <v>LESS15W</v>
      </c>
      <c r="H77" s="58">
        <v>270</v>
      </c>
      <c r="I77" s="58">
        <f>INDEX([14]TRM_queryforKate!$H:$H, MATCH(B77,[14]TRM_queryforKate!$A:$A,0))</f>
        <v>1</v>
      </c>
      <c r="J77" s="58">
        <v>16</v>
      </c>
      <c r="K77" s="58">
        <v>15000</v>
      </c>
      <c r="L77" s="79"/>
      <c r="M77" s="44"/>
      <c r="N77" s="80"/>
      <c r="O77" s="40">
        <v>25</v>
      </c>
      <c r="P77" s="69">
        <f t="shared" si="14"/>
        <v>25</v>
      </c>
      <c r="Q77" s="69" t="str">
        <f>INDEX('Bulb Type Conversion'!B:B,(MATCH(All!D77,'Bulb Type Conversion'!A:A,0)))</f>
        <v>Decorative</v>
      </c>
      <c r="W77" s="44"/>
      <c r="X77" s="44"/>
      <c r="AH77" s="40"/>
      <c r="AI77" s="40"/>
    </row>
    <row r="78" spans="1:35" ht="30" customHeight="1">
      <c r="A78" s="49" t="str">
        <f>INDEX(RAW_TRM_queryforKate!C:C, MATCH(All!B78,RAW_TRM_queryforKate!A:A,0))</f>
        <v>GE</v>
      </c>
      <c r="B78" s="50" t="s">
        <v>324</v>
      </c>
      <c r="C78" s="51">
        <v>232</v>
      </c>
      <c r="D78" s="65" t="str">
        <f>INDEX([13]TRM_queryforKate!$G:$G,(MATCH(B78,[13]TRM_queryforKate!$A:$A)))</f>
        <v>Globe</v>
      </c>
      <c r="E78" s="53">
        <v>5</v>
      </c>
      <c r="F78" s="65" t="s">
        <v>23</v>
      </c>
      <c r="G78" s="58" t="str">
        <f t="shared" si="17"/>
        <v>LESS15W</v>
      </c>
      <c r="H78" s="58">
        <v>280</v>
      </c>
      <c r="I78" s="58">
        <f>INDEX([14]TRM_queryforKate!$H:$H, MATCH(B78,[14]TRM_queryforKate!$A:$A,0))</f>
        <v>1</v>
      </c>
      <c r="J78" s="58">
        <v>18</v>
      </c>
      <c r="K78" s="58">
        <v>15000</v>
      </c>
      <c r="L78" s="79"/>
      <c r="M78" s="44"/>
      <c r="N78" s="80"/>
      <c r="O78" s="40">
        <v>25</v>
      </c>
      <c r="P78" s="69">
        <f t="shared" si="14"/>
        <v>25</v>
      </c>
      <c r="Q78" s="69" t="str">
        <f>INDEX('Bulb Type Conversion'!B:B,(MATCH(All!D78,'Bulb Type Conversion'!A:A,0)))</f>
        <v>Decorative</v>
      </c>
      <c r="W78" s="44"/>
      <c r="X78" s="44"/>
      <c r="Y78" s="40"/>
      <c r="Z78" s="40"/>
      <c r="AA78" s="40"/>
      <c r="AB78" s="40"/>
      <c r="AC78" s="40"/>
      <c r="AD78" s="40"/>
      <c r="AE78" s="40"/>
      <c r="AF78" s="40"/>
      <c r="AG78" s="40"/>
    </row>
    <row r="79" spans="1:35" ht="30" customHeight="1">
      <c r="A79" s="49" t="str">
        <f>INDEX(RAW_TRM_queryforKate!C:C, MATCH(All!B79,RAW_TRM_queryforKate!A:A,0))</f>
        <v>GE</v>
      </c>
      <c r="B79" s="50" t="s">
        <v>325</v>
      </c>
      <c r="C79" s="51">
        <v>139</v>
      </c>
      <c r="D79" s="65" t="str">
        <f>INDEX([13]TRM_queryforKate!$G:$G,(MATCH(B79,[13]TRM_queryforKate!$A:$A)))</f>
        <v>Globe</v>
      </c>
      <c r="E79" s="53">
        <v>5</v>
      </c>
      <c r="F79" s="65" t="s">
        <v>23</v>
      </c>
      <c r="G79" s="58" t="str">
        <f t="shared" si="17"/>
        <v>LESS15W</v>
      </c>
      <c r="H79" s="58">
        <v>280</v>
      </c>
      <c r="I79" s="58">
        <f>INDEX([14]TRM_queryforKate!$H:$H, MATCH(B79,[14]TRM_queryforKate!$A:$A,0))</f>
        <v>1</v>
      </c>
      <c r="J79" s="58">
        <v>16</v>
      </c>
      <c r="K79" s="58">
        <v>15000</v>
      </c>
      <c r="L79" s="79"/>
      <c r="M79" s="44"/>
      <c r="N79" s="80"/>
      <c r="O79" s="40">
        <v>25</v>
      </c>
      <c r="P79" s="69">
        <f t="shared" si="14"/>
        <v>25</v>
      </c>
      <c r="Q79" s="69" t="str">
        <f>INDEX('Bulb Type Conversion'!B:B,(MATCH(All!D79,'Bulb Type Conversion'!A:A,0)))</f>
        <v>Decorative</v>
      </c>
      <c r="W79" s="44"/>
      <c r="X79" s="44"/>
      <c r="Y79" s="40"/>
      <c r="Z79" s="40"/>
      <c r="AA79" s="40"/>
      <c r="AB79" s="40"/>
      <c r="AC79" s="40"/>
      <c r="AD79" s="40"/>
      <c r="AE79" s="40"/>
      <c r="AF79" s="40"/>
      <c r="AG79" s="40"/>
    </row>
    <row r="80" spans="1:35" ht="15.75" customHeight="1">
      <c r="A80" s="49" t="str">
        <f>INDEX(RAW_TRM_queryforKate!C:C, MATCH(All!B80,RAW_TRM_queryforKate!A:A,0))</f>
        <v>GE</v>
      </c>
      <c r="B80" s="50" t="s">
        <v>326</v>
      </c>
      <c r="C80" s="51">
        <v>2021</v>
      </c>
      <c r="D80" s="65" t="str">
        <f>INDEX([13]TRM_queryforKate!$G:$G,(MATCH(B80,[13]TRM_queryforKate!$A:$A)))</f>
        <v>PAR38</v>
      </c>
      <c r="E80" s="53">
        <v>20</v>
      </c>
      <c r="F80" s="52" t="s">
        <v>9</v>
      </c>
      <c r="G80" s="58" t="str">
        <f t="shared" si="17"/>
        <v>Less20W</v>
      </c>
      <c r="H80" s="49">
        <v>1000</v>
      </c>
      <c r="I80" s="58">
        <f>INDEX([14]TRM_queryforKate!$H:$H, MATCH(B80,[14]TRM_queryforKate!$A:$A,0))</f>
        <v>1</v>
      </c>
      <c r="J80" s="58">
        <v>40</v>
      </c>
      <c r="K80" s="49">
        <v>25000</v>
      </c>
      <c r="L80" s="31"/>
      <c r="M80" s="44"/>
      <c r="N80" s="32"/>
      <c r="O80" s="14">
        <v>50</v>
      </c>
      <c r="P80" s="69">
        <f t="shared" si="14"/>
        <v>50</v>
      </c>
      <c r="Q80" s="69" t="str">
        <f>INDEX('Bulb Type Conversion'!B:B,(MATCH(All!D80,'Bulb Type Conversion'!A:A,0)))</f>
        <v>Directional</v>
      </c>
      <c r="W80" s="44"/>
      <c r="X80" s="44"/>
    </row>
    <row r="81" spans="1:35" ht="15.75" customHeight="1">
      <c r="A81" s="49" t="str">
        <f>INDEX(RAW_TRM_queryforKate!C:C, MATCH(All!B81,RAW_TRM_queryforKate!A:A,0))</f>
        <v>GE</v>
      </c>
      <c r="B81" s="50" t="s">
        <v>339</v>
      </c>
      <c r="C81" s="51">
        <v>61</v>
      </c>
      <c r="D81" s="65" t="str">
        <f>INDEX([13]TRM_queryforKate!$G:$G,(MATCH(B81,[13]TRM_queryforKate!$A:$A)))</f>
        <v>BR30</v>
      </c>
      <c r="E81" s="53">
        <v>12</v>
      </c>
      <c r="F81" s="52" t="s">
        <v>9</v>
      </c>
      <c r="G81" s="58" t="str">
        <f t="shared" si="17"/>
        <v>Less20W</v>
      </c>
      <c r="H81" s="49">
        <v>700</v>
      </c>
      <c r="I81" s="58">
        <f>INDEX([14]TRM_queryforKate!$H:$H, MATCH(B81,[14]TRM_queryforKate!$A:$A,0))</f>
        <v>1</v>
      </c>
      <c r="J81" s="58">
        <v>25</v>
      </c>
      <c r="K81" s="49">
        <v>25000</v>
      </c>
      <c r="L81" s="31"/>
      <c r="M81" s="44"/>
      <c r="N81" s="32"/>
      <c r="O81" s="49">
        <v>65</v>
      </c>
      <c r="P81" s="69">
        <f t="shared" si="14"/>
        <v>65</v>
      </c>
      <c r="Q81" s="69" t="str">
        <f>INDEX('Bulb Type Conversion'!B:B,(MATCH(All!D81,'Bulb Type Conversion'!A:A,0)))</f>
        <v>Directional</v>
      </c>
      <c r="W81" s="44"/>
      <c r="X81" s="44"/>
    </row>
    <row r="82" spans="1:35" ht="30" customHeight="1">
      <c r="A82" s="49" t="str">
        <f>INDEX(RAW_TRM_queryforKate!C:C, MATCH(All!B82,RAW_TRM_queryforKate!A:A,0))</f>
        <v>GE</v>
      </c>
      <c r="B82" s="50" t="s">
        <v>343</v>
      </c>
      <c r="C82" s="51">
        <v>281</v>
      </c>
      <c r="D82" s="65" t="str">
        <f>INDEX([13]TRM_queryforKate!$G:$G,(MATCH(B82,[13]TRM_queryforKate!$A:$A)))</f>
        <v>MR16</v>
      </c>
      <c r="E82" s="53">
        <v>6</v>
      </c>
      <c r="F82" s="52" t="s">
        <v>23</v>
      </c>
      <c r="G82" s="58" t="str">
        <f t="shared" si="17"/>
        <v>LESS15W</v>
      </c>
      <c r="H82" s="49">
        <v>340</v>
      </c>
      <c r="I82" s="58">
        <f>INDEX([14]TRM_queryforKate!$H:$H, MATCH(B82,[14]TRM_queryforKate!$A:$A,0))</f>
        <v>1</v>
      </c>
      <c r="J82" s="58">
        <v>40</v>
      </c>
      <c r="K82" s="49">
        <v>25000</v>
      </c>
      <c r="L82" s="31"/>
      <c r="M82" s="44"/>
      <c r="N82" s="32"/>
      <c r="O82" s="14">
        <v>30</v>
      </c>
      <c r="P82" s="69">
        <f t="shared" si="14"/>
        <v>30</v>
      </c>
      <c r="Q82" s="69" t="str">
        <f>INDEX('Bulb Type Conversion'!B:B,(MATCH(All!D82,'Bulb Type Conversion'!A:A,0)))</f>
        <v>Directional</v>
      </c>
      <c r="W82" s="44"/>
      <c r="X82" s="44"/>
    </row>
    <row r="83" spans="1:35" ht="30" customHeight="1">
      <c r="A83" s="49" t="str">
        <f>INDEX(RAW_TRM_queryforKate!C:C, MATCH(All!B83,RAW_TRM_queryforKate!A:A,0))</f>
        <v>PHILIPS</v>
      </c>
      <c r="B83" s="50" t="s">
        <v>349</v>
      </c>
      <c r="C83" s="51">
        <v>84</v>
      </c>
      <c r="D83" s="65" t="s">
        <v>792</v>
      </c>
      <c r="E83" s="53">
        <v>8</v>
      </c>
      <c r="F83" s="52" t="s">
        <v>15</v>
      </c>
      <c r="G83" s="58" t="str">
        <f t="shared" si="17"/>
        <v>Less15W</v>
      </c>
      <c r="H83" s="49">
        <v>470</v>
      </c>
      <c r="I83" s="58" t="e">
        <f>INDEX([14]TRM_queryforKate!$H:$H, MATCH(B83,[14]TRM_queryforKate!$A:$A,0))</f>
        <v>#N/A</v>
      </c>
      <c r="J83" s="58">
        <v>13</v>
      </c>
      <c r="K83" s="49">
        <v>25000</v>
      </c>
      <c r="L83" s="31"/>
      <c r="M83" s="44"/>
      <c r="N83" s="32"/>
      <c r="O83" s="14">
        <v>29</v>
      </c>
      <c r="P83" s="69">
        <f t="shared" si="14"/>
        <v>10.444444444444445</v>
      </c>
      <c r="Q83" s="69" t="str">
        <f>INDEX('Bulb Type Conversion'!B:B,(MATCH(All!D83,'Bulb Type Conversion'!A:A,0)))</f>
        <v>omnidirect</v>
      </c>
      <c r="W83" s="44"/>
      <c r="X83" s="44"/>
    </row>
    <row r="84" spans="1:35" ht="30" customHeight="1">
      <c r="A84" s="49" t="str">
        <f>INDEX(RAW_TRM_queryforKate!C:C, MATCH(All!B84,RAW_TRM_queryforKate!A:A,0))</f>
        <v>PHILIPS</v>
      </c>
      <c r="B84" s="50" t="s">
        <v>350</v>
      </c>
      <c r="C84" s="51">
        <v>213</v>
      </c>
      <c r="D84" s="65" t="s">
        <v>792</v>
      </c>
      <c r="E84" s="53">
        <v>12</v>
      </c>
      <c r="F84" s="52" t="s">
        <v>15</v>
      </c>
      <c r="G84" s="58" t="str">
        <f t="shared" si="17"/>
        <v>Less15W</v>
      </c>
      <c r="H84" s="49">
        <v>830</v>
      </c>
      <c r="I84" s="58" t="e">
        <f>INDEX([14]TRM_queryforKate!$H:$H, MATCH(B84,[14]TRM_queryforKate!$A:$A,0))</f>
        <v>#N/A</v>
      </c>
      <c r="J84" s="58">
        <v>16</v>
      </c>
      <c r="K84" s="49">
        <v>25000</v>
      </c>
      <c r="L84" s="31"/>
      <c r="M84" s="44"/>
      <c r="N84" s="32"/>
      <c r="O84" s="16">
        <v>43</v>
      </c>
      <c r="P84" s="69">
        <f t="shared" si="14"/>
        <v>18.444444444444443</v>
      </c>
      <c r="Q84" s="69" t="str">
        <f>INDEX('Bulb Type Conversion'!B:B,(MATCH(All!D84,'Bulb Type Conversion'!A:A,0)))</f>
        <v>omnidirect</v>
      </c>
      <c r="W84" s="44"/>
      <c r="X84" s="44"/>
    </row>
    <row r="85" spans="1:35" ht="30" customHeight="1">
      <c r="A85" s="49" t="str">
        <f>INDEX(RAW_TRM_queryforKate!C:C, MATCH(All!B85,RAW_TRM_queryforKate!A:A,0))</f>
        <v>SYLVANIA</v>
      </c>
      <c r="B85" s="50" t="s">
        <v>400</v>
      </c>
      <c r="C85" s="51">
        <v>43</v>
      </c>
      <c r="D85" s="65" t="str">
        <f>INDEX([13]TRM_queryforKate!$G:$G,(MATCH(B85,[13]TRM_queryforKate!$A:$A)))</f>
        <v>A19</v>
      </c>
      <c r="E85" s="53">
        <v>12</v>
      </c>
      <c r="F85" s="52" t="s">
        <v>15</v>
      </c>
      <c r="G85" s="58" t="str">
        <f t="shared" si="17"/>
        <v>Less15W</v>
      </c>
      <c r="H85" s="49">
        <v>810</v>
      </c>
      <c r="I85" s="58">
        <f>INDEX([14]TRM_queryforKate!$H:$H, MATCH(B85,[14]TRM_queryforKate!$A:$A,0))</f>
        <v>1</v>
      </c>
      <c r="J85" s="58">
        <v>30</v>
      </c>
      <c r="K85" s="49">
        <v>25000</v>
      </c>
      <c r="L85" s="31"/>
      <c r="M85" s="44"/>
      <c r="N85" s="32"/>
      <c r="O85" s="16">
        <v>43</v>
      </c>
      <c r="P85" s="69">
        <f t="shared" ref="P85:P116" si="18">IF(F85="OMNIDIRECT",H85/45,O85)</f>
        <v>18</v>
      </c>
      <c r="Q85" s="69" t="str">
        <f>INDEX('Bulb Type Conversion'!B:B,(MATCH(All!D85,'Bulb Type Conversion'!A:A,0)))</f>
        <v>omnidirect</v>
      </c>
      <c r="W85" s="44"/>
      <c r="X85" s="44"/>
    </row>
    <row r="86" spans="1:35" ht="30" customHeight="1">
      <c r="A86" s="49" t="str">
        <f>INDEX(RAW_TRM_queryforKate!C:C, MATCH(All!B86,RAW_TRM_queryforKate!A:A,0))</f>
        <v>SYLVANIA</v>
      </c>
      <c r="B86" s="50" t="s">
        <v>401</v>
      </c>
      <c r="C86" s="51">
        <v>50</v>
      </c>
      <c r="D86" s="65" t="str">
        <f>INDEX([13]TRM_queryforKate!$G:$G,(MATCH(B86,[13]TRM_queryforKate!$A:$A)))</f>
        <v>A19</v>
      </c>
      <c r="E86" s="53">
        <v>8</v>
      </c>
      <c r="F86" s="52" t="s">
        <v>15</v>
      </c>
      <c r="G86" s="58" t="str">
        <f t="shared" si="17"/>
        <v>Less15W</v>
      </c>
      <c r="H86" s="49">
        <v>470</v>
      </c>
      <c r="I86" s="58">
        <f>INDEX([14]TRM_queryforKate!$H:$H, MATCH(B86,[14]TRM_queryforKate!$A:$A,0))</f>
        <v>1</v>
      </c>
      <c r="J86" s="58">
        <v>27</v>
      </c>
      <c r="K86" s="49">
        <v>25000</v>
      </c>
      <c r="L86" s="31"/>
      <c r="M86" s="44"/>
      <c r="N86" s="32"/>
      <c r="O86" s="14">
        <v>29</v>
      </c>
      <c r="P86" s="69">
        <f t="shared" si="18"/>
        <v>10.444444444444445</v>
      </c>
      <c r="Q86" s="69" t="str">
        <f>INDEX('Bulb Type Conversion'!B:B,(MATCH(All!D86,'Bulb Type Conversion'!A:A,0)))</f>
        <v>omnidirect</v>
      </c>
      <c r="W86" s="44"/>
      <c r="X86" s="44"/>
    </row>
    <row r="87" spans="1:35" ht="15.75" customHeight="1">
      <c r="A87" s="49" t="str">
        <f>INDEX(RAW_TRM_queryforKate!C:C, MATCH(All!B87,RAW_TRM_queryforKate!A:A,0))</f>
        <v>PHILIPS</v>
      </c>
      <c r="B87" s="50" t="s">
        <v>410</v>
      </c>
      <c r="C87" s="51">
        <v>1213</v>
      </c>
      <c r="D87" s="65" t="s">
        <v>738</v>
      </c>
      <c r="E87" s="53">
        <v>8</v>
      </c>
      <c r="F87" s="52" t="s">
        <v>9</v>
      </c>
      <c r="G87" s="58" t="str">
        <f t="shared" si="17"/>
        <v>Less20W</v>
      </c>
      <c r="H87" s="49">
        <v>470</v>
      </c>
      <c r="I87" s="58" t="e">
        <f>INDEX([14]TRM_queryforKate!$H:$H, MATCH(B87,[14]TRM_queryforKate!$A:$A,0))</f>
        <v>#N/A</v>
      </c>
      <c r="J87" s="58">
        <v>22</v>
      </c>
      <c r="K87" s="49">
        <v>25000</v>
      </c>
      <c r="L87" s="31"/>
      <c r="M87" s="44"/>
      <c r="N87" s="32"/>
      <c r="O87" s="14">
        <v>40</v>
      </c>
      <c r="P87" s="69">
        <f t="shared" si="18"/>
        <v>40</v>
      </c>
      <c r="Q87" s="69" t="str">
        <f>INDEX('Bulb Type Conversion'!B:B,(MATCH(All!D87,'Bulb Type Conversion'!A:A,0)))</f>
        <v>Directional</v>
      </c>
      <c r="W87" s="44"/>
      <c r="X87" s="44"/>
    </row>
    <row r="88" spans="1:35" ht="15.75" customHeight="1">
      <c r="A88" s="49" t="str">
        <f>INDEX(RAW_TRM_queryforKate!C:C, MATCH(All!B88,RAW_TRM_queryforKate!A:A,0))</f>
        <v>GREENLITE</v>
      </c>
      <c r="B88" s="50" t="s">
        <v>412</v>
      </c>
      <c r="C88" s="51">
        <v>120</v>
      </c>
      <c r="D88" s="65" t="str">
        <f>INDEX([13]TRM_queryforKate!$G:$G,(MATCH(B88,[13]TRM_queryforKate!$A:$A)))</f>
        <v>BR20</v>
      </c>
      <c r="E88" s="53">
        <v>7</v>
      </c>
      <c r="F88" s="52" t="s">
        <v>9</v>
      </c>
      <c r="G88" s="58" t="str">
        <f t="shared" si="17"/>
        <v>Less20W</v>
      </c>
      <c r="H88" s="49">
        <f>INDEX('QPL LEDS'!R:R, MATCH(All!B88,'QPL LEDS'!D:D,0))</f>
        <v>550</v>
      </c>
      <c r="I88" s="58">
        <f>INDEX([14]TRM_queryforKate!$H:$H, MATCH(B88,[14]TRM_queryforKate!$A:$A,0))</f>
        <v>1</v>
      </c>
      <c r="J88" s="58" t="s">
        <v>7280</v>
      </c>
      <c r="K88" s="49">
        <f>INDEX('QPL LEDS'!V:V, MATCH(All!B88,'QPL LEDS'!D:D,0))</f>
        <v>25000</v>
      </c>
      <c r="L88" s="31"/>
      <c r="M88" s="44"/>
      <c r="N88" s="32"/>
      <c r="O88" s="14">
        <v>50</v>
      </c>
      <c r="P88" s="69">
        <f t="shared" si="18"/>
        <v>50</v>
      </c>
      <c r="Q88" s="69" t="str">
        <f>INDEX('Bulb Type Conversion'!B:B,(MATCH(All!D88,'Bulb Type Conversion'!A:A,0)))</f>
        <v>Directional</v>
      </c>
      <c r="W88" s="44"/>
      <c r="X88" s="44"/>
    </row>
    <row r="89" spans="1:35" ht="15.75" customHeight="1">
      <c r="A89" s="49" t="str">
        <f>INDEX(RAW_TRM_queryforKate!C:C, MATCH(All!B89,RAW_TRM_queryforKate!A:A,0))</f>
        <v>PHILIPS</v>
      </c>
      <c r="B89" s="50" t="s">
        <v>414</v>
      </c>
      <c r="C89" s="51">
        <v>436</v>
      </c>
      <c r="D89" s="65" t="str">
        <f>INDEX([13]TRM_queryforKate!$G:$G,(MATCH(B89,[13]TRM_queryforKate!$A:$A)))</f>
        <v>BR40</v>
      </c>
      <c r="E89" s="53">
        <v>14</v>
      </c>
      <c r="F89" s="52" t="s">
        <v>9</v>
      </c>
      <c r="G89" s="58" t="str">
        <f t="shared" si="17"/>
        <v>Less20W</v>
      </c>
      <c r="H89" s="49">
        <v>800</v>
      </c>
      <c r="I89" s="58">
        <f>INDEX([14]TRM_queryforKate!$H:$H, MATCH(B89,[14]TRM_queryforKate!$A:$A,0))</f>
        <v>1</v>
      </c>
      <c r="J89" s="58">
        <v>35</v>
      </c>
      <c r="K89" s="49">
        <v>25000</v>
      </c>
      <c r="L89" s="31"/>
      <c r="M89" s="44"/>
      <c r="N89" s="32"/>
      <c r="O89" s="14">
        <v>65</v>
      </c>
      <c r="P89" s="69">
        <f t="shared" si="18"/>
        <v>65</v>
      </c>
      <c r="Q89" s="69" t="str">
        <f>INDEX('Bulb Type Conversion'!B:B,(MATCH(All!D89,'Bulb Type Conversion'!A:A,0)))</f>
        <v>Directional</v>
      </c>
      <c r="W89" s="44"/>
      <c r="X89" s="44"/>
    </row>
    <row r="90" spans="1:35" s="40" customFormat="1" ht="15.75" customHeight="1">
      <c r="A90" s="58" t="str">
        <f>INDEX(RAW_TRM_queryforKate!C:C, MATCH(All!B90,RAW_TRM_queryforKate!A:A,0))</f>
        <v>LIGHTING SCIENC</v>
      </c>
      <c r="B90" s="63" t="s">
        <v>421</v>
      </c>
      <c r="C90" s="64">
        <v>2</v>
      </c>
      <c r="D90" s="65" t="str">
        <f>INDEX([13]TRM_queryforKate!$G:$G,(MATCH(B90,[13]TRM_queryforKate!$A:$A)))</f>
        <v>MR16</v>
      </c>
      <c r="E90" s="66">
        <v>6</v>
      </c>
      <c r="F90" s="65" t="s">
        <v>9</v>
      </c>
      <c r="G90" s="58" t="str">
        <f t="shared" si="17"/>
        <v>Less20W</v>
      </c>
      <c r="H90" s="58">
        <v>295</v>
      </c>
      <c r="I90" s="58">
        <f>INDEX([14]TRM_queryforKate!$H:$H, MATCH(B90,[14]TRM_queryforKate!$A:$A,0))</f>
        <v>1</v>
      </c>
      <c r="J90" s="58">
        <v>20</v>
      </c>
      <c r="K90" s="58">
        <v>35000</v>
      </c>
      <c r="L90" s="79"/>
      <c r="M90" s="44"/>
      <c r="N90" s="80"/>
      <c r="O90" s="40">
        <v>20</v>
      </c>
      <c r="P90" s="69">
        <f t="shared" si="18"/>
        <v>20</v>
      </c>
      <c r="Q90" s="69" t="str">
        <f>INDEX('Bulb Type Conversion'!B:B,(MATCH(All!D90,'Bulb Type Conversion'!A:A,0)))</f>
        <v>Directional</v>
      </c>
      <c r="S90" s="83"/>
      <c r="W90" s="44"/>
      <c r="X90" s="4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</row>
    <row r="91" spans="1:35" s="40" customFormat="1" ht="15.75" customHeight="1">
      <c r="A91" s="58" t="str">
        <f>INDEX(RAW_TRM_queryforKate!C:C, MATCH(All!B91,RAW_TRM_queryforKate!A:A,0))</f>
        <v>LIGHTING SCIENC</v>
      </c>
      <c r="B91" s="63" t="s">
        <v>422</v>
      </c>
      <c r="C91" s="64">
        <v>8</v>
      </c>
      <c r="D91" s="65" t="str">
        <f>INDEX([13]TRM_queryforKate!$G:$G,(MATCH(B91,[13]TRM_queryforKate!$A:$A)))</f>
        <v>MR16</v>
      </c>
      <c r="E91" s="66">
        <v>6</v>
      </c>
      <c r="F91" s="65" t="s">
        <v>9</v>
      </c>
      <c r="G91" s="58" t="str">
        <f t="shared" si="17"/>
        <v>Less20W</v>
      </c>
      <c r="H91" s="58">
        <v>295</v>
      </c>
      <c r="I91" s="58">
        <f>INDEX([14]TRM_queryforKate!$H:$H, MATCH(B91,[14]TRM_queryforKate!$A:$A,0))</f>
        <v>1</v>
      </c>
      <c r="J91" s="58">
        <v>20</v>
      </c>
      <c r="K91" s="58">
        <v>35000</v>
      </c>
      <c r="L91" s="79"/>
      <c r="M91" s="44"/>
      <c r="N91" s="80"/>
      <c r="O91" s="40">
        <v>20</v>
      </c>
      <c r="P91" s="69">
        <f t="shared" si="18"/>
        <v>20</v>
      </c>
      <c r="Q91" s="69" t="str">
        <f>INDEX('Bulb Type Conversion'!B:B,(MATCH(All!D91,'Bulb Type Conversion'!A:A,0)))</f>
        <v>Directional</v>
      </c>
      <c r="S91" s="83"/>
      <c r="W91" s="44"/>
      <c r="X91" s="4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</row>
    <row r="92" spans="1:35" ht="30" customHeight="1">
      <c r="A92" s="49" t="str">
        <f>INDEX(RAW_TRM_queryforKate!C:C, MATCH(All!B92,RAW_TRM_queryforKate!A:A,0))</f>
        <v>GE</v>
      </c>
      <c r="B92" s="50" t="s">
        <v>427</v>
      </c>
      <c r="C92" s="51">
        <v>880</v>
      </c>
      <c r="D92" s="65" t="str">
        <f>INDEX([13]TRM_queryforKate!$G:$G,(MATCH(B92,[13]TRM_queryforKate!$A:$A)))</f>
        <v>A19</v>
      </c>
      <c r="E92" s="53">
        <v>13</v>
      </c>
      <c r="F92" s="52" t="s">
        <v>15</v>
      </c>
      <c r="G92" s="58" t="str">
        <f t="shared" si="17"/>
        <v>Less15W</v>
      </c>
      <c r="H92" s="49">
        <v>800</v>
      </c>
      <c r="I92" s="58">
        <f>INDEX([14]TRM_queryforKate!$H:$H, MATCH(B92,[14]TRM_queryforKate!$A:$A,0))</f>
        <v>1</v>
      </c>
      <c r="J92" s="58">
        <v>30</v>
      </c>
      <c r="K92" s="49">
        <v>25000</v>
      </c>
      <c r="L92" s="31"/>
      <c r="M92" s="44"/>
      <c r="N92" s="32"/>
      <c r="O92" s="16">
        <v>43</v>
      </c>
      <c r="P92" s="69">
        <f t="shared" si="18"/>
        <v>17.777777777777779</v>
      </c>
      <c r="Q92" s="69" t="str">
        <f>INDEX('Bulb Type Conversion'!B:B,(MATCH(All!D92,'Bulb Type Conversion'!A:A,0)))</f>
        <v>omnidirect</v>
      </c>
      <c r="W92" s="44"/>
      <c r="X92" s="44"/>
    </row>
    <row r="93" spans="1:35" ht="30" customHeight="1">
      <c r="A93" s="49" t="str">
        <f>INDEX(RAW_TRM_queryforKate!C:C, MATCH(All!B93,RAW_TRM_queryforKate!A:A,0))</f>
        <v>GE</v>
      </c>
      <c r="B93" s="50" t="s">
        <v>428</v>
      </c>
      <c r="C93" s="51">
        <v>452</v>
      </c>
      <c r="D93" s="65" t="str">
        <f>INDEX([13]TRM_queryforKate!$G:$G,(MATCH(B93,[13]TRM_queryforKate!$A:$A)))</f>
        <v>A19</v>
      </c>
      <c r="E93" s="53">
        <v>9</v>
      </c>
      <c r="F93" s="52" t="s">
        <v>15</v>
      </c>
      <c r="G93" s="58" t="str">
        <f t="shared" si="17"/>
        <v>Less15W</v>
      </c>
      <c r="H93" s="49">
        <v>450</v>
      </c>
      <c r="I93" s="58">
        <f>INDEX([14]TRM_queryforKate!$H:$H, MATCH(B93,[14]TRM_queryforKate!$A:$A,0))</f>
        <v>1</v>
      </c>
      <c r="J93" s="58">
        <v>20</v>
      </c>
      <c r="K93" s="49">
        <v>25000</v>
      </c>
      <c r="L93" s="31"/>
      <c r="M93" s="44"/>
      <c r="N93" s="32"/>
      <c r="O93" s="59">
        <v>29</v>
      </c>
      <c r="P93" s="69">
        <f t="shared" si="18"/>
        <v>10</v>
      </c>
      <c r="Q93" s="69" t="str">
        <f>INDEX('Bulb Type Conversion'!B:B,(MATCH(All!D93,'Bulb Type Conversion'!A:A,0)))</f>
        <v>omnidirect</v>
      </c>
      <c r="W93" s="44"/>
      <c r="X93" s="44"/>
    </row>
    <row r="94" spans="1:35" ht="15.75" customHeight="1">
      <c r="A94" s="49" t="str">
        <f>INDEX(RAW_TRM_queryforKate!C:C, MATCH(All!B94,RAW_TRM_queryforKate!A:A,0))</f>
        <v>GE</v>
      </c>
      <c r="B94" s="50" t="s">
        <v>429</v>
      </c>
      <c r="C94" s="51">
        <v>639</v>
      </c>
      <c r="D94" s="65" t="str">
        <f>INDEX([13]TRM_queryforKate!$G:$G,(MATCH(B94,[13]TRM_queryforKate!$A:$A)))</f>
        <v>PAR30</v>
      </c>
      <c r="E94" s="53">
        <v>10</v>
      </c>
      <c r="F94" s="52" t="s">
        <v>9</v>
      </c>
      <c r="G94" s="58" t="str">
        <f t="shared" si="17"/>
        <v>Less20W</v>
      </c>
      <c r="H94" s="49">
        <v>700</v>
      </c>
      <c r="I94" s="58">
        <f>INDEX([14]TRM_queryforKate!$H:$H, MATCH(B94,[14]TRM_queryforKate!$A:$A,0))</f>
        <v>1</v>
      </c>
      <c r="J94" s="58">
        <v>17</v>
      </c>
      <c r="K94" s="49">
        <v>25000</v>
      </c>
      <c r="L94" s="31"/>
      <c r="M94" s="44"/>
      <c r="N94" s="32"/>
      <c r="O94" s="14">
        <v>45</v>
      </c>
      <c r="P94" s="69">
        <f t="shared" si="18"/>
        <v>45</v>
      </c>
      <c r="Q94" s="69" t="str">
        <f>INDEX('Bulb Type Conversion'!B:B,(MATCH(All!D94,'Bulb Type Conversion'!A:A,0)))</f>
        <v>Directional</v>
      </c>
      <c r="W94" s="44"/>
      <c r="X94" s="44"/>
    </row>
    <row r="95" spans="1:35" ht="15.75" customHeight="1">
      <c r="A95" s="49" t="str">
        <f>INDEX(RAW_TRM_queryforKate!C:C, MATCH(All!B95,RAW_TRM_queryforKate!A:A,0))</f>
        <v>GE</v>
      </c>
      <c r="B95" s="50" t="s">
        <v>430</v>
      </c>
      <c r="C95" s="51">
        <v>78</v>
      </c>
      <c r="D95" s="65" t="str">
        <f>INDEX([13]TRM_queryforKate!$G:$G,(MATCH(B95,[13]TRM_queryforKate!$A:$A)))</f>
        <v>BR40</v>
      </c>
      <c r="E95" s="53">
        <v>13</v>
      </c>
      <c r="F95" s="52" t="s">
        <v>9</v>
      </c>
      <c r="G95" s="58" t="str">
        <f t="shared" si="17"/>
        <v>Less20W</v>
      </c>
      <c r="H95" s="49">
        <v>1070</v>
      </c>
      <c r="I95" s="58">
        <f>INDEX([14]TRM_queryforKate!$H:$H, MATCH(B95,[14]TRM_queryforKate!$A:$A,0))</f>
        <v>1</v>
      </c>
      <c r="J95" s="58">
        <v>30</v>
      </c>
      <c r="K95" s="49">
        <v>25000</v>
      </c>
      <c r="L95" s="31"/>
      <c r="M95" s="44"/>
      <c r="N95" s="32"/>
      <c r="O95" s="14">
        <v>65</v>
      </c>
      <c r="P95" s="69">
        <f t="shared" si="18"/>
        <v>65</v>
      </c>
      <c r="Q95" s="69" t="str">
        <f>INDEX('Bulb Type Conversion'!B:B,(MATCH(All!D95,'Bulb Type Conversion'!A:A,0)))</f>
        <v>Directional</v>
      </c>
      <c r="W95" s="44"/>
      <c r="X95" s="44"/>
    </row>
    <row r="96" spans="1:35" ht="15.75" customHeight="1">
      <c r="A96" s="49" t="str">
        <f>INDEX(RAW_TRM_queryforKate!C:C, MATCH(All!B96,RAW_TRM_queryforKate!A:A,0))</f>
        <v>GE</v>
      </c>
      <c r="B96" s="50" t="s">
        <v>431</v>
      </c>
      <c r="C96" s="51">
        <v>177</v>
      </c>
      <c r="D96" s="65" t="str">
        <f>INDEX([13]TRM_queryforKate!$G:$G,(MATCH(B96,[13]TRM_queryforKate!$A:$A)))</f>
        <v>PAR30</v>
      </c>
      <c r="E96" s="53">
        <v>10</v>
      </c>
      <c r="F96" s="52" t="s">
        <v>9</v>
      </c>
      <c r="G96" s="58" t="str">
        <f t="shared" si="17"/>
        <v>Less20W</v>
      </c>
      <c r="H96" s="49">
        <v>700</v>
      </c>
      <c r="I96" s="58">
        <f>INDEX([14]TRM_queryforKate!$H:$H, MATCH(B96,[14]TRM_queryforKate!$A:$A,0))</f>
        <v>1</v>
      </c>
      <c r="J96" s="58">
        <v>25</v>
      </c>
      <c r="K96" s="49">
        <v>25000</v>
      </c>
      <c r="L96" s="31"/>
      <c r="M96" s="44"/>
      <c r="N96" s="32"/>
      <c r="O96" s="14">
        <v>45</v>
      </c>
      <c r="P96" s="69">
        <f t="shared" si="18"/>
        <v>45</v>
      </c>
      <c r="Q96" s="69" t="str">
        <f>INDEX('Bulb Type Conversion'!B:B,(MATCH(All!D96,'Bulb Type Conversion'!A:A,0)))</f>
        <v>Directional</v>
      </c>
      <c r="W96" s="44"/>
      <c r="X96" s="44"/>
    </row>
    <row r="97" spans="1:35" ht="30" customHeight="1">
      <c r="A97" s="49" t="str">
        <f>INDEX(RAW_TRM_queryforKate!C:C, MATCH(All!B97,RAW_TRM_queryforKate!A:A,0))</f>
        <v>GE</v>
      </c>
      <c r="B97" s="50" t="s">
        <v>432</v>
      </c>
      <c r="C97" s="51">
        <v>11</v>
      </c>
      <c r="D97" s="65" t="str">
        <f>INDEX([13]TRM_queryforKate!$G:$G,(MATCH(B97,[13]TRM_queryforKate!$A:$A)))</f>
        <v>Candelabra</v>
      </c>
      <c r="E97" s="53">
        <v>5</v>
      </c>
      <c r="F97" s="52" t="s">
        <v>23</v>
      </c>
      <c r="G97" s="58" t="str">
        <f t="shared" si="17"/>
        <v>LESS15W</v>
      </c>
      <c r="H97" s="49">
        <v>300</v>
      </c>
      <c r="I97" s="58">
        <f>INDEX([14]TRM_queryforKate!$H:$H, MATCH(B97,[14]TRM_queryforKate!$A:$A,0))</f>
        <v>1</v>
      </c>
      <c r="J97" s="58">
        <v>24</v>
      </c>
      <c r="K97" s="49">
        <v>15000</v>
      </c>
      <c r="L97" s="31"/>
      <c r="M97" s="44"/>
      <c r="N97" s="32"/>
      <c r="O97" s="59">
        <v>40</v>
      </c>
      <c r="P97" s="69">
        <f t="shared" si="18"/>
        <v>40</v>
      </c>
      <c r="Q97" s="69" t="e">
        <f>INDEX('Bulb Type Conversion'!B:B,(MATCH(All!D97,'Bulb Type Conversion'!A:A,0)))</f>
        <v>#N/A</v>
      </c>
      <c r="W97" s="44"/>
      <c r="X97" s="44"/>
    </row>
    <row r="98" spans="1:35" ht="30" customHeight="1">
      <c r="A98" s="49" t="str">
        <f>INDEX(RAW_TRM_queryforKate!C:C, MATCH(All!B98,RAW_TRM_queryforKate!A:A,0))</f>
        <v>GE</v>
      </c>
      <c r="B98" s="50" t="s">
        <v>433</v>
      </c>
      <c r="C98" s="51">
        <v>17</v>
      </c>
      <c r="D98" s="65" t="str">
        <f>INDEX([13]TRM_queryforKate!$G:$G,(MATCH(B98,[13]TRM_queryforKate!$A:$A)))</f>
        <v>Candelabra</v>
      </c>
      <c r="E98" s="53">
        <v>4</v>
      </c>
      <c r="F98" s="52" t="s">
        <v>23</v>
      </c>
      <c r="G98" s="58" t="str">
        <f t="shared" si="17"/>
        <v>LESS15W</v>
      </c>
      <c r="H98" s="49">
        <v>300</v>
      </c>
      <c r="I98" s="58">
        <f>INDEX([14]TRM_queryforKate!$H:$H, MATCH(B98,[14]TRM_queryforKate!$A:$A,0))</f>
        <v>1</v>
      </c>
      <c r="J98" s="58">
        <v>22</v>
      </c>
      <c r="K98" s="49">
        <v>15000</v>
      </c>
      <c r="L98" s="31"/>
      <c r="M98" s="44"/>
      <c r="N98" s="32"/>
      <c r="O98" s="59">
        <v>40</v>
      </c>
      <c r="P98" s="69">
        <f t="shared" si="18"/>
        <v>40</v>
      </c>
      <c r="Q98" s="69" t="e">
        <f>INDEX('Bulb Type Conversion'!B:B,(MATCH(All!D98,'Bulb Type Conversion'!A:A,0)))</f>
        <v>#N/A</v>
      </c>
      <c r="W98" s="44"/>
      <c r="X98" s="44"/>
    </row>
    <row r="99" spans="1:35" ht="30" customHeight="1">
      <c r="A99" s="49" t="str">
        <f>INDEX(RAW_TRM_queryforKate!C:C, MATCH(All!B99,RAW_TRM_queryforKate!A:A,0))</f>
        <v>GE</v>
      </c>
      <c r="B99" s="50" t="s">
        <v>434</v>
      </c>
      <c r="C99" s="51">
        <v>14</v>
      </c>
      <c r="D99" s="65" t="str">
        <f>INDEX([13]TRM_queryforKate!$G:$G,(MATCH(B99,[13]TRM_queryforKate!$A:$A)))</f>
        <v>Candelabra</v>
      </c>
      <c r="E99" s="53">
        <v>5</v>
      </c>
      <c r="F99" s="52" t="s">
        <v>23</v>
      </c>
      <c r="G99" s="58" t="str">
        <f t="shared" si="17"/>
        <v>LESS15W</v>
      </c>
      <c r="H99" s="49">
        <v>300</v>
      </c>
      <c r="I99" s="58">
        <f>INDEX([14]TRM_queryforKate!$H:$H, MATCH(B99,[14]TRM_queryforKate!$A:$A,0))</f>
        <v>1</v>
      </c>
      <c r="J99" s="58">
        <v>17</v>
      </c>
      <c r="K99" s="49">
        <v>15000</v>
      </c>
      <c r="L99" s="31"/>
      <c r="M99" s="44"/>
      <c r="N99" s="32"/>
      <c r="O99" s="59">
        <v>40</v>
      </c>
      <c r="P99" s="69">
        <f t="shared" si="18"/>
        <v>40</v>
      </c>
      <c r="Q99" s="69" t="e">
        <f>INDEX('Bulb Type Conversion'!B:B,(MATCH(All!D99,'Bulb Type Conversion'!A:A,0)))</f>
        <v>#N/A</v>
      </c>
      <c r="W99" s="44"/>
      <c r="X99" s="44"/>
    </row>
    <row r="100" spans="1:35" ht="30" customHeight="1">
      <c r="A100" s="49" t="str">
        <f>INDEX(RAW_TRM_queryforKate!C:C, MATCH(All!B100,RAW_TRM_queryforKate!A:A,0))</f>
        <v>GE</v>
      </c>
      <c r="B100" s="50" t="s">
        <v>435</v>
      </c>
      <c r="C100" s="51">
        <v>13</v>
      </c>
      <c r="D100" s="65" t="str">
        <f>INDEX([13]TRM_queryforKate!$G:$G,(MATCH(B100,[13]TRM_queryforKate!$A:$A)))</f>
        <v>Candelabra</v>
      </c>
      <c r="E100" s="53">
        <v>4</v>
      </c>
      <c r="F100" s="52" t="s">
        <v>23</v>
      </c>
      <c r="G100" s="58" t="str">
        <f t="shared" si="17"/>
        <v>LESS15W</v>
      </c>
      <c r="H100" s="49">
        <v>300</v>
      </c>
      <c r="I100" s="58">
        <f>INDEX([14]TRM_queryforKate!$H:$H, MATCH(B100,[14]TRM_queryforKate!$A:$A,0))</f>
        <v>1</v>
      </c>
      <c r="J100" s="58">
        <v>21</v>
      </c>
      <c r="K100" s="49">
        <v>15000</v>
      </c>
      <c r="L100" s="31"/>
      <c r="M100" s="44"/>
      <c r="N100" s="32"/>
      <c r="O100" s="59">
        <v>40</v>
      </c>
      <c r="P100" s="69">
        <f t="shared" si="18"/>
        <v>40</v>
      </c>
      <c r="Q100" s="69" t="e">
        <f>INDEX('Bulb Type Conversion'!B:B,(MATCH(All!D100,'Bulb Type Conversion'!A:A,0)))</f>
        <v>#N/A</v>
      </c>
      <c r="W100" s="44"/>
      <c r="X100" s="44"/>
    </row>
    <row r="101" spans="1:35" ht="30" customHeight="1">
      <c r="A101" s="49" t="str">
        <f>INDEX(RAW_TRM_queryforKate!C:C, MATCH(All!B101,RAW_TRM_queryforKate!A:A,0))</f>
        <v>GE</v>
      </c>
      <c r="B101" s="50" t="s">
        <v>436</v>
      </c>
      <c r="C101" s="51">
        <v>7</v>
      </c>
      <c r="D101" s="65" t="str">
        <f>INDEX([13]TRM_queryforKate!$G:$G,(MATCH(B101,[13]TRM_queryforKate!$A:$A)))</f>
        <v>Globe</v>
      </c>
      <c r="E101" s="53">
        <v>5</v>
      </c>
      <c r="F101" s="65" t="s">
        <v>23</v>
      </c>
      <c r="G101" s="58" t="str">
        <f t="shared" si="17"/>
        <v>LESS15W</v>
      </c>
      <c r="H101" s="58">
        <v>350</v>
      </c>
      <c r="I101" s="58">
        <f>INDEX([14]TRM_queryforKate!$H:$H, MATCH(B101,[14]TRM_queryforKate!$A:$A,0))</f>
        <v>1</v>
      </c>
      <c r="J101" s="58">
        <v>20</v>
      </c>
      <c r="K101" s="58">
        <v>15000</v>
      </c>
      <c r="L101" s="79"/>
      <c r="M101" s="44"/>
      <c r="N101" s="80"/>
      <c r="O101" s="14">
        <v>40</v>
      </c>
      <c r="P101" s="69">
        <f t="shared" si="18"/>
        <v>40</v>
      </c>
      <c r="Q101" s="69" t="str">
        <f>INDEX('Bulb Type Conversion'!B:B,(MATCH(All!D101,'Bulb Type Conversion'!A:A,0)))</f>
        <v>Decorative</v>
      </c>
      <c r="W101" s="44"/>
      <c r="X101" s="44"/>
    </row>
    <row r="102" spans="1:35" ht="30" customHeight="1">
      <c r="A102" s="49" t="str">
        <f>INDEX(RAW_TRM_queryforKate!C:C, MATCH(All!B102,RAW_TRM_queryforKate!A:A,0))</f>
        <v>GE</v>
      </c>
      <c r="B102" s="50" t="s">
        <v>437</v>
      </c>
      <c r="C102" s="51">
        <v>13</v>
      </c>
      <c r="D102" s="65" t="str">
        <f>INDEX([13]TRM_queryforKate!$G:$G,(MATCH(B102,[13]TRM_queryforKate!$A:$A)))</f>
        <v>Globe</v>
      </c>
      <c r="E102" s="53">
        <v>5</v>
      </c>
      <c r="F102" s="65" t="s">
        <v>23</v>
      </c>
      <c r="G102" s="58" t="str">
        <f t="shared" si="17"/>
        <v>LESS15W</v>
      </c>
      <c r="H102" s="58">
        <v>350</v>
      </c>
      <c r="I102" s="58">
        <f>INDEX([14]TRM_queryforKate!$H:$H, MATCH(B102,[14]TRM_queryforKate!$A:$A,0))</f>
        <v>1</v>
      </c>
      <c r="J102" s="58">
        <v>22</v>
      </c>
      <c r="K102" s="58">
        <v>15000</v>
      </c>
      <c r="L102" s="79"/>
      <c r="M102" s="44"/>
      <c r="N102" s="80"/>
      <c r="O102" s="14">
        <v>40</v>
      </c>
      <c r="P102" s="69">
        <f t="shared" si="18"/>
        <v>40</v>
      </c>
      <c r="Q102" s="69" t="str">
        <f>INDEX('Bulb Type Conversion'!B:B,(MATCH(All!D102,'Bulb Type Conversion'!A:A,0)))</f>
        <v>Decorative</v>
      </c>
      <c r="W102" s="44"/>
      <c r="X102" s="44"/>
    </row>
    <row r="103" spans="1:35" ht="15.75" customHeight="1">
      <c r="A103" s="49" t="str">
        <f>INDEX(RAW_TRM_queryforKate!C:C, MATCH(All!B103,RAW_TRM_queryforKate!A:A,0))</f>
        <v>GE</v>
      </c>
      <c r="B103" s="50" t="s">
        <v>438</v>
      </c>
      <c r="C103" s="51">
        <v>18</v>
      </c>
      <c r="D103" s="65" t="str">
        <f>INDEX([13]TRM_queryforKate!$G:$G,(MATCH(B103,[13]TRM_queryforKate!$A:$A)))</f>
        <v>PAR20</v>
      </c>
      <c r="E103" s="53">
        <v>15</v>
      </c>
      <c r="F103" s="52" t="s">
        <v>9</v>
      </c>
      <c r="G103" s="58" t="str">
        <f t="shared" si="17"/>
        <v>Less20W</v>
      </c>
      <c r="H103" s="49">
        <v>500</v>
      </c>
      <c r="I103" s="58">
        <f>INDEX([14]TRM_queryforKate!$H:$H, MATCH(B103,[14]TRM_queryforKate!$A:$A,0))</f>
        <v>1</v>
      </c>
      <c r="J103" s="58">
        <v>28</v>
      </c>
      <c r="K103" s="49">
        <v>25000</v>
      </c>
      <c r="L103" s="31"/>
      <c r="M103" s="44"/>
      <c r="N103" s="32"/>
      <c r="O103" s="14">
        <v>40</v>
      </c>
      <c r="P103" s="69">
        <f t="shared" si="18"/>
        <v>40</v>
      </c>
      <c r="Q103" s="69" t="str">
        <f>INDEX('Bulb Type Conversion'!B:B,(MATCH(All!D103,'Bulb Type Conversion'!A:A,0)))</f>
        <v>Directional</v>
      </c>
      <c r="W103" s="44"/>
      <c r="X103" s="44"/>
    </row>
    <row r="104" spans="1:35" ht="15.75" customHeight="1">
      <c r="A104" s="49" t="str">
        <f>INDEX(RAW_TRM_queryforKate!C:C, MATCH(All!B104,RAW_TRM_queryforKate!A:A,0))</f>
        <v>GE</v>
      </c>
      <c r="B104" s="50" t="s">
        <v>439</v>
      </c>
      <c r="C104" s="51">
        <v>12</v>
      </c>
      <c r="D104" s="65" t="str">
        <f>INDEX([13]TRM_queryforKate!$G:$G,(MATCH(B104,[13]TRM_queryforKate!$A:$A)))</f>
        <v>PAR30</v>
      </c>
      <c r="E104" s="53">
        <v>10</v>
      </c>
      <c r="F104" s="52" t="s">
        <v>9</v>
      </c>
      <c r="G104" s="58" t="str">
        <f t="shared" si="17"/>
        <v>Less20W</v>
      </c>
      <c r="H104" s="49">
        <v>850</v>
      </c>
      <c r="I104" s="58">
        <f>INDEX([14]TRM_queryforKate!$H:$H, MATCH(B104,[14]TRM_queryforKate!$A:$A,0))</f>
        <v>1</v>
      </c>
      <c r="J104" s="58">
        <v>33</v>
      </c>
      <c r="K104" s="49">
        <v>25000</v>
      </c>
      <c r="L104" s="31"/>
      <c r="M104" s="44"/>
      <c r="N104" s="32"/>
      <c r="O104" s="14">
        <v>50</v>
      </c>
      <c r="P104" s="69">
        <f t="shared" si="18"/>
        <v>50</v>
      </c>
      <c r="Q104" s="69" t="str">
        <f>INDEX('Bulb Type Conversion'!B:B,(MATCH(All!D104,'Bulb Type Conversion'!A:A,0)))</f>
        <v>Directional</v>
      </c>
      <c r="W104" s="44"/>
      <c r="X104" s="44"/>
    </row>
    <row r="105" spans="1:35" ht="15.75" customHeight="1">
      <c r="A105" s="49" t="str">
        <f>INDEX(RAW_TRM_queryforKate!C:C, MATCH(All!B105,RAW_TRM_queryforKate!A:A,0))</f>
        <v>GE</v>
      </c>
      <c r="B105" s="50" t="s">
        <v>440</v>
      </c>
      <c r="C105" s="51">
        <v>336</v>
      </c>
      <c r="D105" s="65" t="str">
        <f>INDEX([13]TRM_queryforKate!$G:$G,(MATCH(B105,[13]TRM_queryforKate!$A:$A)))</f>
        <v>PAR38</v>
      </c>
      <c r="E105" s="53">
        <v>12</v>
      </c>
      <c r="F105" s="52" t="s">
        <v>9</v>
      </c>
      <c r="G105" s="58" t="str">
        <f t="shared" si="17"/>
        <v>Less20W</v>
      </c>
      <c r="H105" s="49">
        <v>950</v>
      </c>
      <c r="I105" s="58">
        <f>INDEX([14]TRM_queryforKate!$H:$H, MATCH(B105,[14]TRM_queryforKate!$A:$A,0))</f>
        <v>1</v>
      </c>
      <c r="J105" s="58">
        <v>36</v>
      </c>
      <c r="K105" s="49">
        <v>25000</v>
      </c>
      <c r="L105" s="31"/>
      <c r="M105" s="44"/>
      <c r="N105" s="32"/>
      <c r="O105" s="14">
        <v>50</v>
      </c>
      <c r="P105" s="69">
        <f t="shared" si="18"/>
        <v>50</v>
      </c>
      <c r="Q105" s="69" t="str">
        <f>INDEX('Bulb Type Conversion'!B:B,(MATCH(All!D105,'Bulb Type Conversion'!A:A,0)))</f>
        <v>Directional</v>
      </c>
      <c r="W105" s="44"/>
      <c r="X105" s="44"/>
    </row>
    <row r="106" spans="1:35" ht="15.75" customHeight="1">
      <c r="A106" s="49" t="str">
        <f>INDEX(RAW_TRM_queryforKate!C:C, MATCH(All!B106,RAW_TRM_queryforKate!A:A,0))</f>
        <v>GE</v>
      </c>
      <c r="B106" s="50" t="s">
        <v>441</v>
      </c>
      <c r="C106" s="51">
        <v>33</v>
      </c>
      <c r="D106" s="65" t="str">
        <f>INDEX([13]TRM_queryforKate!$G:$G,(MATCH(B106,[13]TRM_queryforKate!$A:$A)))</f>
        <v>PAR38</v>
      </c>
      <c r="E106" s="53">
        <v>18</v>
      </c>
      <c r="F106" s="52" t="s">
        <v>9</v>
      </c>
      <c r="G106" s="58" t="str">
        <f t="shared" si="17"/>
        <v>Less20W</v>
      </c>
      <c r="H106" s="49">
        <v>1300</v>
      </c>
      <c r="I106" s="58">
        <f>INDEX([14]TRM_queryforKate!$H:$H, MATCH(B106,[14]TRM_queryforKate!$A:$A,0))</f>
        <v>1</v>
      </c>
      <c r="J106" s="58">
        <v>40</v>
      </c>
      <c r="K106" s="49">
        <v>25000</v>
      </c>
      <c r="L106" s="31"/>
      <c r="M106" s="44"/>
      <c r="N106" s="32"/>
      <c r="O106" s="14">
        <v>65</v>
      </c>
      <c r="P106" s="69">
        <f t="shared" si="18"/>
        <v>65</v>
      </c>
      <c r="Q106" s="69" t="str">
        <f>INDEX('Bulb Type Conversion'!B:B,(MATCH(All!D106,'Bulb Type Conversion'!A:A,0)))</f>
        <v>Directional</v>
      </c>
      <c r="W106" s="44"/>
      <c r="X106" s="44"/>
    </row>
    <row r="107" spans="1:35" ht="15.75" customHeight="1">
      <c r="A107" s="49" t="str">
        <f>INDEX(RAW_TRM_queryforKate!C:C, MATCH(All!B107,RAW_TRM_queryforKate!A:A,0))</f>
        <v>GREENLITE</v>
      </c>
      <c r="B107" s="50" t="s">
        <v>442</v>
      </c>
      <c r="C107" s="51">
        <v>227</v>
      </c>
      <c r="D107" s="65" t="str">
        <f>INDEX([13]TRM_queryforKate!$G:$G,(MATCH(B107,[13]TRM_queryforKate!$A:$A)))</f>
        <v>BR20</v>
      </c>
      <c r="E107" s="53">
        <v>8</v>
      </c>
      <c r="F107" s="52" t="s">
        <v>9</v>
      </c>
      <c r="G107" s="58" t="str">
        <f t="shared" si="17"/>
        <v>Less20W</v>
      </c>
      <c r="H107" s="49">
        <f>INDEX('QPL LEDS'!R:R, MATCH(All!B107,'QPL LEDS'!D:D,0))</f>
        <v>540</v>
      </c>
      <c r="I107" s="58">
        <f>INDEX([14]TRM_queryforKate!$H:$H, MATCH(B107,[14]TRM_queryforKate!$A:$A,0))</f>
        <v>1</v>
      </c>
      <c r="J107" s="58">
        <v>17</v>
      </c>
      <c r="K107" s="49">
        <f>INDEX('QPL LEDS'!V:V, MATCH(All!B107,'QPL LEDS'!D:D,0))</f>
        <v>25000</v>
      </c>
      <c r="L107" s="31"/>
      <c r="M107" s="44"/>
      <c r="N107" s="32"/>
      <c r="O107" s="14">
        <v>40</v>
      </c>
      <c r="P107" s="69">
        <f t="shared" si="18"/>
        <v>40</v>
      </c>
      <c r="Q107" s="69" t="str">
        <f>INDEX('Bulb Type Conversion'!B:B,(MATCH(All!D107,'Bulb Type Conversion'!A:A,0)))</f>
        <v>Directional</v>
      </c>
      <c r="W107" s="44"/>
      <c r="X107" s="44"/>
      <c r="AH107" s="196"/>
      <c r="AI107" s="196"/>
    </row>
    <row r="108" spans="1:35" ht="30" customHeight="1">
      <c r="A108" s="49" t="str">
        <f>INDEX(RAW_TRM_queryforKate!C:C, MATCH(All!B108,RAW_TRM_queryforKate!A:A,0))</f>
        <v>GREENLITE</v>
      </c>
      <c r="B108" s="50" t="s">
        <v>443</v>
      </c>
      <c r="C108" s="51">
        <v>72</v>
      </c>
      <c r="D108" s="65" t="str">
        <f>INDEX([13]TRM_queryforKate!$G:$G,(MATCH(B108,[13]TRM_queryforKate!$A:$A)))</f>
        <v>Globe</v>
      </c>
      <c r="E108" s="53">
        <v>8</v>
      </c>
      <c r="F108" s="65" t="s">
        <v>23</v>
      </c>
      <c r="G108" s="58" t="str">
        <f t="shared" si="17"/>
        <v>LESS15W</v>
      </c>
      <c r="H108" s="58">
        <v>430</v>
      </c>
      <c r="I108" s="58">
        <f>INDEX([14]TRM_queryforKate!$H:$H, MATCH(B108,[14]TRM_queryforKate!$A:$A,0))</f>
        <v>1</v>
      </c>
      <c r="J108" s="58">
        <v>25</v>
      </c>
      <c r="K108" s="58">
        <v>25000</v>
      </c>
      <c r="L108" s="79"/>
      <c r="M108" s="44"/>
      <c r="N108" s="80"/>
      <c r="O108" s="14">
        <v>40</v>
      </c>
      <c r="P108" s="69">
        <f t="shared" si="18"/>
        <v>40</v>
      </c>
      <c r="Q108" s="69" t="str">
        <f>INDEX('Bulb Type Conversion'!B:B,(MATCH(All!D108,'Bulb Type Conversion'!A:A,0)))</f>
        <v>Decorative</v>
      </c>
      <c r="S108" s="14"/>
      <c r="W108" s="44"/>
      <c r="X108" s="44"/>
      <c r="AH108" s="196"/>
      <c r="AI108" s="196"/>
    </row>
    <row r="109" spans="1:35" ht="15.75" customHeight="1">
      <c r="A109" s="49" t="str">
        <f>INDEX(RAW_TRM_queryforKate!C:C, MATCH(All!B109,RAW_TRM_queryforKate!A:A,0))</f>
        <v>GREENLITE</v>
      </c>
      <c r="B109" s="50" t="s">
        <v>444</v>
      </c>
      <c r="C109" s="51">
        <v>36</v>
      </c>
      <c r="D109" s="65" t="str">
        <f>INDEX([13]TRM_queryforKate!$G:$G,(MATCH(B109,[13]TRM_queryforKate!$A:$A)))</f>
        <v>PAR20</v>
      </c>
      <c r="E109" s="53">
        <v>8</v>
      </c>
      <c r="F109" s="52" t="s">
        <v>9</v>
      </c>
      <c r="G109" s="58" t="str">
        <f t="shared" si="17"/>
        <v>Less20W</v>
      </c>
      <c r="H109" s="49">
        <v>380</v>
      </c>
      <c r="I109" s="58">
        <f>INDEX([14]TRM_queryforKate!$H:$H, MATCH(B109,[14]TRM_queryforKate!$A:$A,0))</f>
        <v>1</v>
      </c>
      <c r="J109" s="58" t="s">
        <v>7280</v>
      </c>
      <c r="K109" s="49">
        <v>25000</v>
      </c>
      <c r="L109" s="31"/>
      <c r="M109" s="44"/>
      <c r="N109" s="32"/>
      <c r="O109" s="14">
        <v>30</v>
      </c>
      <c r="P109" s="69">
        <f t="shared" si="18"/>
        <v>30</v>
      </c>
      <c r="Q109" s="69" t="str">
        <f>INDEX('Bulb Type Conversion'!B:B,(MATCH(All!D109,'Bulb Type Conversion'!A:A,0)))</f>
        <v>Directional</v>
      </c>
      <c r="S109" s="14"/>
      <c r="W109" s="44"/>
      <c r="X109" s="44"/>
      <c r="Y109" s="196"/>
      <c r="Z109" s="196"/>
      <c r="AA109" s="196"/>
      <c r="AB109" s="196"/>
      <c r="AC109" s="196"/>
      <c r="AD109" s="196"/>
      <c r="AE109" s="196"/>
      <c r="AF109" s="196"/>
      <c r="AG109" s="196"/>
    </row>
    <row r="110" spans="1:35" ht="15.75">
      <c r="A110" s="49" t="str">
        <f>INDEX(RAW_TRM_queryforKate!C:C, MATCH(All!B110,RAW_TRM_queryforKate!A:A,0))</f>
        <v>PHILIPS</v>
      </c>
      <c r="B110" s="50" t="s">
        <v>454</v>
      </c>
      <c r="C110" s="51">
        <v>26</v>
      </c>
      <c r="D110" s="65" t="str">
        <f>INDEX([13]TRM_queryforKate!$G:$G,(MATCH(B110,[13]TRM_queryforKate!$A:$A)))</f>
        <v>A21</v>
      </c>
      <c r="E110" s="53">
        <v>18</v>
      </c>
      <c r="F110" s="52" t="s">
        <v>15</v>
      </c>
      <c r="G110" s="58" t="str">
        <f t="shared" si="17"/>
        <v>Greater15W</v>
      </c>
      <c r="H110" s="179">
        <v>1600</v>
      </c>
      <c r="I110" s="58">
        <f>INDEX([14]TRM_queryforKate!$H:$H, MATCH(B110,[14]TRM_queryforKate!$A:$A,0))</f>
        <v>1</v>
      </c>
      <c r="J110" s="58" t="s">
        <v>7280</v>
      </c>
      <c r="K110" s="179">
        <v>25000</v>
      </c>
      <c r="L110" s="31"/>
      <c r="M110" s="44"/>
      <c r="N110" s="32"/>
      <c r="O110" s="14">
        <v>72</v>
      </c>
      <c r="P110" s="69">
        <f t="shared" si="18"/>
        <v>35.555555555555557</v>
      </c>
      <c r="Q110" s="69" t="e">
        <f>INDEX('Bulb Type Conversion'!B:B,(MATCH(All!D110,'Bulb Type Conversion'!A:A,0)))</f>
        <v>#N/A</v>
      </c>
      <c r="S110" s="14"/>
      <c r="W110" s="44"/>
      <c r="X110" s="44"/>
      <c r="Y110" s="196"/>
      <c r="Z110" s="196"/>
      <c r="AA110" s="196"/>
      <c r="AB110" s="196"/>
      <c r="AC110" s="196"/>
      <c r="AD110" s="196"/>
      <c r="AE110" s="196"/>
      <c r="AF110" s="196"/>
      <c r="AG110" s="196"/>
    </row>
    <row r="111" spans="1:35" ht="15.75" customHeight="1">
      <c r="A111" s="49" t="str">
        <f>INDEX(RAW_TRM_queryforKate!C:C, MATCH(All!B111,RAW_TRM_queryforKate!A:A,0))</f>
        <v>GREENLITE</v>
      </c>
      <c r="B111" s="50" t="s">
        <v>458</v>
      </c>
      <c r="C111" s="51">
        <v>24</v>
      </c>
      <c r="D111" s="52" t="s">
        <v>732</v>
      </c>
      <c r="E111" s="53">
        <v>9</v>
      </c>
      <c r="F111" s="52" t="s">
        <v>9</v>
      </c>
      <c r="G111" s="58" t="str">
        <f t="shared" si="17"/>
        <v>Less20W</v>
      </c>
      <c r="H111" s="49">
        <f>INDEX('QPL LEDS'!R:R, MATCH(All!B111,'QPL LEDS'!D:D,0))</f>
        <v>670</v>
      </c>
      <c r="I111" s="58">
        <f>INDEX([14]TRM_queryforKate!$H:$H, MATCH(B111,[14]TRM_queryforKate!$A:$A,0))</f>
        <v>1</v>
      </c>
      <c r="J111" s="58">
        <v>29</v>
      </c>
      <c r="K111" s="49">
        <f>INDEX('QPL LEDS'!V:V, MATCH(All!B111,'QPL LEDS'!D:D,0))</f>
        <v>25000</v>
      </c>
      <c r="L111" s="31"/>
      <c r="M111" s="44"/>
      <c r="N111" s="32"/>
      <c r="O111" s="49">
        <v>65</v>
      </c>
      <c r="P111" s="69">
        <f t="shared" si="18"/>
        <v>65</v>
      </c>
      <c r="Q111" s="69" t="str">
        <f>INDEX('Bulb Type Conversion'!B:B,(MATCH(All!D111,'Bulb Type Conversion'!A:A,0)))</f>
        <v>Directional</v>
      </c>
      <c r="S111" s="14"/>
      <c r="W111" s="44"/>
      <c r="X111" s="44"/>
    </row>
    <row r="112" spans="1:35" ht="30" customHeight="1">
      <c r="A112" s="49" t="str">
        <f>INDEX(RAW_TRM_queryforKate!C:C, MATCH(All!B112,RAW_TRM_queryforKate!A:A,0))</f>
        <v>GREENLITE</v>
      </c>
      <c r="B112" s="50" t="s">
        <v>459</v>
      </c>
      <c r="C112" s="51">
        <v>456</v>
      </c>
      <c r="D112" s="65" t="str">
        <f>INDEX([13]TRM_queryforKate!$G:$G,(MATCH(B112,[13]TRM_queryforKate!$A:$A)))</f>
        <v>A19</v>
      </c>
      <c r="E112" s="53">
        <v>9</v>
      </c>
      <c r="F112" s="52" t="s">
        <v>15</v>
      </c>
      <c r="G112" s="58" t="str">
        <f t="shared" si="17"/>
        <v>Less15W</v>
      </c>
      <c r="H112" s="49">
        <f>INDEX('QPL LEDS'!R:R, MATCH(All!B112,'QPL LEDS'!D:D,0))</f>
        <v>800</v>
      </c>
      <c r="I112" s="58">
        <f>INDEX([14]TRM_queryforKate!$H:$H, MATCH(B112,[14]TRM_queryforKate!$A:$A,0))</f>
        <v>1</v>
      </c>
      <c r="J112" s="58" t="s">
        <v>7280</v>
      </c>
      <c r="K112" s="49">
        <f>INDEX('QPL LEDS'!V:V, MATCH(All!B112,'QPL LEDS'!D:D,0))</f>
        <v>25000</v>
      </c>
      <c r="L112" s="31"/>
      <c r="M112" s="44"/>
      <c r="N112" s="32"/>
      <c r="O112" s="16">
        <v>43</v>
      </c>
      <c r="P112" s="69">
        <f t="shared" si="18"/>
        <v>17.777777777777779</v>
      </c>
      <c r="Q112" s="69" t="str">
        <f>INDEX('Bulb Type Conversion'!B:B,(MATCH(All!D112,'Bulb Type Conversion'!A:A,0)))</f>
        <v>omnidirect</v>
      </c>
      <c r="S112" s="14"/>
      <c r="W112" s="44"/>
      <c r="X112" s="44"/>
    </row>
    <row r="113" spans="1:35" ht="30" customHeight="1">
      <c r="A113" s="49" t="str">
        <f>INDEX(RAW_TRM_queryforKate!C:C, MATCH(All!B113,RAW_TRM_queryforKate!A:A,0))</f>
        <v>FEIT</v>
      </c>
      <c r="B113" s="50" t="s">
        <v>460</v>
      </c>
      <c r="C113" s="51">
        <v>6982</v>
      </c>
      <c r="D113" s="65" t="str">
        <f>INDEX([13]TRM_queryforKate!$G:$G,(MATCH(B113,[13]TRM_queryforKate!$A:$A)))</f>
        <v>A19</v>
      </c>
      <c r="E113" s="53">
        <v>8</v>
      </c>
      <c r="F113" s="52" t="s">
        <v>15</v>
      </c>
      <c r="G113" s="58" t="str">
        <f t="shared" si="17"/>
        <v>Less15W</v>
      </c>
      <c r="H113" s="49">
        <f>INDEX('QPL LEDS'!R:R, MATCH(All!B113,'QPL LEDS'!D:D,0))</f>
        <v>450</v>
      </c>
      <c r="I113" s="58">
        <f>INDEX([14]TRM_queryforKate!$H:$H, MATCH(B113,[14]TRM_queryforKate!$A:$A,0))</f>
        <v>1</v>
      </c>
      <c r="J113" s="58" t="s">
        <v>7280</v>
      </c>
      <c r="K113" s="49">
        <f>INDEX('QPL LEDS'!V:V, MATCH(All!B113,'QPL LEDS'!D:D,0))</f>
        <v>25000</v>
      </c>
      <c r="L113" s="31"/>
      <c r="M113" s="44"/>
      <c r="N113" s="32"/>
      <c r="O113" s="59">
        <v>29</v>
      </c>
      <c r="P113" s="69">
        <f t="shared" si="18"/>
        <v>10</v>
      </c>
      <c r="Q113" s="69" t="str">
        <f>INDEX('Bulb Type Conversion'!B:B,(MATCH(All!D113,'Bulb Type Conversion'!A:A,0)))</f>
        <v>omnidirect</v>
      </c>
      <c r="S113" s="14"/>
      <c r="W113" s="44"/>
      <c r="X113" s="44"/>
    </row>
    <row r="114" spans="1:35" ht="30" customHeight="1">
      <c r="A114" s="49" t="str">
        <f>INDEX(RAW_TRM_queryforKate!C:C, MATCH(All!B114,RAW_TRM_queryforKate!A:A,0))</f>
        <v>FEIT</v>
      </c>
      <c r="B114" s="50" t="s">
        <v>461</v>
      </c>
      <c r="C114" s="51">
        <v>11650</v>
      </c>
      <c r="D114" s="65" t="str">
        <f>INDEX([13]TRM_queryforKate!$G:$G,(MATCH(B114,[13]TRM_queryforKate!$A:$A)))</f>
        <v>A19</v>
      </c>
      <c r="E114" s="53">
        <v>14</v>
      </c>
      <c r="F114" s="52" t="s">
        <v>15</v>
      </c>
      <c r="G114" s="58" t="str">
        <f t="shared" si="17"/>
        <v>Less15W</v>
      </c>
      <c r="H114" s="49">
        <f>INDEX('QPL LEDS'!R:R, MATCH(All!B114,'QPL LEDS'!D:D,0))</f>
        <v>850</v>
      </c>
      <c r="I114" s="58">
        <f>INDEX([14]TRM_queryforKate!$H:$H, MATCH(B114,[14]TRM_queryforKate!$A:$A,0))</f>
        <v>1</v>
      </c>
      <c r="J114" s="58" t="s">
        <v>7280</v>
      </c>
      <c r="K114" s="49">
        <f>INDEX('QPL LEDS'!V:V, MATCH(All!B114,'QPL LEDS'!D:D,0))</f>
        <v>25000</v>
      </c>
      <c r="L114" s="31"/>
      <c r="M114" s="44"/>
      <c r="N114" s="32"/>
      <c r="O114" s="16">
        <v>43</v>
      </c>
      <c r="P114" s="69">
        <f t="shared" si="18"/>
        <v>18.888888888888889</v>
      </c>
      <c r="Q114" s="69" t="str">
        <f>INDEX('Bulb Type Conversion'!B:B,(MATCH(All!D114,'Bulb Type Conversion'!A:A,0)))</f>
        <v>omnidirect</v>
      </c>
      <c r="S114" s="14"/>
      <c r="W114" s="44"/>
      <c r="X114" s="44"/>
    </row>
    <row r="115" spans="1:35" ht="15.75">
      <c r="A115" s="49" t="str">
        <f>INDEX(RAW_TRM_queryforKate!C:C, MATCH(All!B115,RAW_TRM_queryforKate!A:A,0))</f>
        <v>FEIT</v>
      </c>
      <c r="B115" s="50" t="s">
        <v>462</v>
      </c>
      <c r="C115" s="51">
        <v>206</v>
      </c>
      <c r="D115" s="65" t="str">
        <f>INDEX([13]TRM_queryforKate!$G:$G,(MATCH(B115,[13]TRM_queryforKate!$A:$A)))</f>
        <v>A19</v>
      </c>
      <c r="E115" s="53">
        <v>14</v>
      </c>
      <c r="F115" s="52" t="s">
        <v>15</v>
      </c>
      <c r="G115" s="58" t="str">
        <f t="shared" si="17"/>
        <v>Less15W</v>
      </c>
      <c r="H115" s="179">
        <v>850</v>
      </c>
      <c r="I115" s="58">
        <f>INDEX([14]TRM_queryforKate!$H:$H, MATCH(B115,[14]TRM_queryforKate!$A:$A,0))</f>
        <v>2</v>
      </c>
      <c r="J115" s="58" t="s">
        <v>7280</v>
      </c>
      <c r="K115" s="179">
        <v>25000</v>
      </c>
      <c r="L115" s="31"/>
      <c r="M115" s="44"/>
      <c r="N115" s="32"/>
      <c r="O115" s="14">
        <v>43</v>
      </c>
      <c r="P115" s="69">
        <f t="shared" si="18"/>
        <v>18.888888888888889</v>
      </c>
      <c r="Q115" s="69" t="str">
        <f>INDEX('Bulb Type Conversion'!B:B,(MATCH(All!D115,'Bulb Type Conversion'!A:A,0)))</f>
        <v>omnidirect</v>
      </c>
      <c r="S115" s="14"/>
      <c r="W115" s="44"/>
      <c r="X115" s="44"/>
    </row>
    <row r="116" spans="1:35" ht="15.75">
      <c r="A116" s="49" t="str">
        <f>INDEX(RAW_TRM_queryforKate!C:C, MATCH(All!B116,RAW_TRM_queryforKate!A:A,0))</f>
        <v>FEIT</v>
      </c>
      <c r="B116" s="50" t="s">
        <v>463</v>
      </c>
      <c r="C116" s="51">
        <v>16</v>
      </c>
      <c r="D116" s="65" t="str">
        <f>INDEX([13]TRM_queryforKate!$G:$G,(MATCH(B116,[13]TRM_queryforKate!$A:$A)))</f>
        <v>A19</v>
      </c>
      <c r="E116" s="53">
        <v>14</v>
      </c>
      <c r="F116" s="52" t="s">
        <v>15</v>
      </c>
      <c r="G116" s="58" t="str">
        <f t="shared" si="17"/>
        <v>Less15W</v>
      </c>
      <c r="H116" s="179">
        <v>850</v>
      </c>
      <c r="I116" s="58">
        <f>INDEX([14]TRM_queryforKate!$H:$H, MATCH(B116,[14]TRM_queryforKate!$A:$A,0))</f>
        <v>4</v>
      </c>
      <c r="J116" s="58" t="s">
        <v>7280</v>
      </c>
      <c r="K116" s="179">
        <v>25000</v>
      </c>
      <c r="L116" s="31"/>
      <c r="M116" s="44"/>
      <c r="N116" s="32"/>
      <c r="O116" s="14">
        <v>43</v>
      </c>
      <c r="P116" s="69">
        <f t="shared" si="18"/>
        <v>18.888888888888889</v>
      </c>
      <c r="Q116" s="69" t="str">
        <f>INDEX('Bulb Type Conversion'!B:B,(MATCH(All!D116,'Bulb Type Conversion'!A:A,0)))</f>
        <v>omnidirect</v>
      </c>
      <c r="S116" s="14"/>
      <c r="W116" s="44"/>
      <c r="X116" s="44"/>
    </row>
    <row r="117" spans="1:35" ht="30" customHeight="1">
      <c r="A117" s="49" t="str">
        <f>INDEX(RAW_TRM_queryforKate!C:C, MATCH(All!B117,RAW_TRM_queryforKate!A:A,0))</f>
        <v>CREE</v>
      </c>
      <c r="B117" s="50" t="s">
        <v>471</v>
      </c>
      <c r="C117" s="51">
        <v>5119</v>
      </c>
      <c r="D117" s="65" t="str">
        <f>INDEX([13]TRM_queryforKate!$G:$G,(MATCH(B117,[13]TRM_queryforKate!$A:$A)))</f>
        <v>Lantern</v>
      </c>
      <c r="E117" s="53">
        <v>6</v>
      </c>
      <c r="F117" s="52" t="s">
        <v>15</v>
      </c>
      <c r="G117" s="58" t="str">
        <f t="shared" si="17"/>
        <v>Less15W</v>
      </c>
      <c r="H117" s="49">
        <v>450</v>
      </c>
      <c r="I117" s="58" t="e">
        <f>INDEX([14]TRM_queryforKate!$H:$H, MATCH(B117,[14]TRM_queryforKate!$A:$A,0))</f>
        <v>#N/A</v>
      </c>
      <c r="J117" s="58" t="s">
        <v>7280</v>
      </c>
      <c r="K117" s="49">
        <v>25000</v>
      </c>
      <c r="L117" s="31"/>
      <c r="M117" s="44"/>
      <c r="N117" s="32"/>
      <c r="O117" s="59">
        <v>29</v>
      </c>
      <c r="P117" s="69">
        <f t="shared" ref="P117:P148" si="19">IF(F117="OMNIDIRECT",H117/45,O117)</f>
        <v>10</v>
      </c>
      <c r="Q117" s="69" t="e">
        <f>INDEX('Bulb Type Conversion'!B:B,(MATCH(All!D117,'Bulb Type Conversion'!A:A,0)))</f>
        <v>#N/A</v>
      </c>
      <c r="S117" s="14"/>
      <c r="W117" s="44"/>
      <c r="X117" s="44"/>
    </row>
    <row r="118" spans="1:35" ht="15.75">
      <c r="A118" s="49" t="str">
        <f>INDEX(RAW_TRM_queryforKate!C:C, MATCH(All!B118,RAW_TRM_queryforKate!A:A,0))</f>
        <v>CREE</v>
      </c>
      <c r="B118" s="50" t="s">
        <v>472</v>
      </c>
      <c r="C118" s="51">
        <v>96</v>
      </c>
      <c r="D118" s="65" t="str">
        <f>INDEX([13]TRM_queryforKate!$G:$G,(MATCH(B118,[13]TRM_queryforKate!$A:$A)))</f>
        <v>Lantern</v>
      </c>
      <c r="E118" s="53">
        <v>6</v>
      </c>
      <c r="F118" s="52" t="s">
        <v>15</v>
      </c>
      <c r="G118" s="58" t="str">
        <f t="shared" si="17"/>
        <v>Less15W</v>
      </c>
      <c r="H118" s="179">
        <v>450</v>
      </c>
      <c r="I118" s="58" t="e">
        <f>INDEX([14]TRM_queryforKate!$H:$H, MATCH(B118,[14]TRM_queryforKate!$A:$A,0))</f>
        <v>#N/A</v>
      </c>
      <c r="J118" s="58" t="s">
        <v>7280</v>
      </c>
      <c r="K118" s="179">
        <v>25000</v>
      </c>
      <c r="L118" s="31"/>
      <c r="M118" s="44"/>
      <c r="N118" s="32"/>
      <c r="O118" s="40">
        <v>29</v>
      </c>
      <c r="P118" s="69">
        <f t="shared" si="19"/>
        <v>10</v>
      </c>
      <c r="Q118" s="69" t="e">
        <f>INDEX('Bulb Type Conversion'!B:B,(MATCH(All!D118,'Bulb Type Conversion'!A:A,0)))</f>
        <v>#N/A</v>
      </c>
      <c r="S118" s="14"/>
      <c r="W118" s="44"/>
      <c r="X118" s="44"/>
    </row>
    <row r="119" spans="1:35" ht="15.75">
      <c r="A119" s="49" t="str">
        <f>INDEX(RAW_TRM_queryforKate!C:C, MATCH(All!B119,RAW_TRM_queryforKate!A:A,0))</f>
        <v>CREE</v>
      </c>
      <c r="B119" s="50" t="s">
        <v>473</v>
      </c>
      <c r="C119" s="51">
        <v>100</v>
      </c>
      <c r="D119" s="65" t="str">
        <f>INDEX([13]TRM_queryforKate!$G:$G,(MATCH(B119,[13]TRM_queryforKate!$A:$A)))</f>
        <v>Lantern</v>
      </c>
      <c r="E119" s="53">
        <v>6</v>
      </c>
      <c r="F119" s="52" t="s">
        <v>15</v>
      </c>
      <c r="G119" s="58" t="str">
        <f t="shared" si="17"/>
        <v>Less15W</v>
      </c>
      <c r="H119" s="179">
        <v>450</v>
      </c>
      <c r="I119" s="58" t="e">
        <f>INDEX([14]TRM_queryforKate!$H:$H, MATCH(B119,[14]TRM_queryforKate!$A:$A,0))</f>
        <v>#N/A</v>
      </c>
      <c r="J119" s="58" t="s">
        <v>7280</v>
      </c>
      <c r="K119" s="179">
        <v>25000</v>
      </c>
      <c r="L119" s="31"/>
      <c r="M119" s="44"/>
      <c r="N119" s="32"/>
      <c r="O119" s="40">
        <v>29</v>
      </c>
      <c r="P119" s="69">
        <f t="shared" si="19"/>
        <v>10</v>
      </c>
      <c r="Q119" s="69" t="e">
        <f>INDEX('Bulb Type Conversion'!B:B,(MATCH(All!D119,'Bulb Type Conversion'!A:A,0)))</f>
        <v>#N/A</v>
      </c>
      <c r="S119" s="14"/>
      <c r="W119" s="44"/>
      <c r="X119" s="44"/>
    </row>
    <row r="120" spans="1:35" ht="30" customHeight="1">
      <c r="A120" s="49" t="str">
        <f>INDEX(RAW_TRM_queryforKate!C:C, MATCH(All!B120,RAW_TRM_queryforKate!A:A,0))</f>
        <v>CREE</v>
      </c>
      <c r="B120" s="50" t="s">
        <v>474</v>
      </c>
      <c r="C120" s="51">
        <v>18585</v>
      </c>
      <c r="D120" s="65" t="str">
        <f>INDEX([13]TRM_queryforKate!$G:$G,(MATCH(B120,[13]TRM_queryforKate!$A:$A)))</f>
        <v>Lantern</v>
      </c>
      <c r="E120" s="53">
        <v>10</v>
      </c>
      <c r="F120" s="52" t="s">
        <v>15</v>
      </c>
      <c r="G120" s="58" t="str">
        <f t="shared" si="17"/>
        <v>Less15W</v>
      </c>
      <c r="H120" s="49">
        <v>800</v>
      </c>
      <c r="I120" s="58" t="e">
        <f>INDEX([14]TRM_queryforKate!$H:$H, MATCH(B120,[14]TRM_queryforKate!$A:$A,0))</f>
        <v>#N/A</v>
      </c>
      <c r="J120" s="58" t="s">
        <v>7280</v>
      </c>
      <c r="K120" s="49">
        <v>25000</v>
      </c>
      <c r="L120" s="31"/>
      <c r="M120" s="44"/>
      <c r="N120" s="32"/>
      <c r="O120" s="16">
        <v>43</v>
      </c>
      <c r="P120" s="69">
        <f t="shared" si="19"/>
        <v>17.777777777777779</v>
      </c>
      <c r="Q120" s="69" t="e">
        <f>INDEX('Bulb Type Conversion'!B:B,(MATCH(All!D120,'Bulb Type Conversion'!A:A,0)))</f>
        <v>#N/A</v>
      </c>
      <c r="S120" s="14"/>
      <c r="W120" s="44"/>
      <c r="X120" s="44"/>
    </row>
    <row r="121" spans="1:35" s="196" customFormat="1" ht="15.75" customHeight="1">
      <c r="A121" s="187" t="str">
        <f>INDEX(RAW_TRM_queryforKate!C:C, MATCH(All!B121,RAW_TRM_queryforKate!A:A,0))</f>
        <v>CREE</v>
      </c>
      <c r="B121" s="188" t="s">
        <v>475</v>
      </c>
      <c r="C121" s="189">
        <v>12319</v>
      </c>
      <c r="D121" s="190" t="s">
        <v>732</v>
      </c>
      <c r="E121" s="191">
        <v>10</v>
      </c>
      <c r="F121" s="192" t="s">
        <v>9</v>
      </c>
      <c r="G121" s="58" t="str">
        <f t="shared" si="17"/>
        <v>Less20W</v>
      </c>
      <c r="H121" s="187">
        <v>650</v>
      </c>
      <c r="I121" s="193" t="e">
        <f>INDEX([14]TRM_queryforKate!$H:$H, MATCH(B121,[14]TRM_queryforKate!$A:$A,0))</f>
        <v>#N/A</v>
      </c>
      <c r="J121" s="58" t="s">
        <v>7280</v>
      </c>
      <c r="K121" s="187">
        <v>25000</v>
      </c>
      <c r="L121" s="194"/>
      <c r="M121" s="44"/>
      <c r="N121" s="195"/>
      <c r="O121" s="196">
        <v>65</v>
      </c>
      <c r="P121" s="197">
        <f t="shared" si="19"/>
        <v>65</v>
      </c>
      <c r="Q121" s="197" t="str">
        <f>INDEX('Bulb Type Conversion'!B:B,(MATCH(All!D121,'Bulb Type Conversion'!A:A,0)))</f>
        <v>Directional</v>
      </c>
      <c r="W121" s="44"/>
      <c r="X121" s="4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</row>
    <row r="122" spans="1:35" s="196" customFormat="1" ht="15.75" customHeight="1">
      <c r="A122" s="187" t="str">
        <f>INDEX(RAW_TRM_queryforKate!C:C, MATCH(All!B122,RAW_TRM_queryforKate!A:A,0))</f>
        <v>CREE</v>
      </c>
      <c r="B122" s="188" t="s">
        <v>476</v>
      </c>
      <c r="C122" s="189">
        <v>1117</v>
      </c>
      <c r="D122" s="190" t="s">
        <v>732</v>
      </c>
      <c r="E122" s="191">
        <v>10</v>
      </c>
      <c r="F122" s="192" t="s">
        <v>9</v>
      </c>
      <c r="G122" s="58" t="str">
        <f t="shared" si="17"/>
        <v>Less20W</v>
      </c>
      <c r="H122" s="187">
        <v>650</v>
      </c>
      <c r="I122" s="193" t="e">
        <f>INDEX([14]TRM_queryforKate!$H:$H, MATCH(B122,[14]TRM_queryforKate!$A:$A,0))</f>
        <v>#N/A</v>
      </c>
      <c r="J122" s="193">
        <v>19</v>
      </c>
      <c r="K122" s="187">
        <v>25000</v>
      </c>
      <c r="L122" s="194"/>
      <c r="M122" s="44"/>
      <c r="N122" s="195"/>
      <c r="O122" s="196">
        <v>65</v>
      </c>
      <c r="P122" s="197">
        <f t="shared" si="19"/>
        <v>65</v>
      </c>
      <c r="Q122" s="197" t="str">
        <f>INDEX('Bulb Type Conversion'!B:B,(MATCH(All!D122,'Bulb Type Conversion'!A:A,0)))</f>
        <v>Directional</v>
      </c>
      <c r="W122" s="44"/>
      <c r="X122" s="4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</row>
    <row r="123" spans="1:35" ht="30" customHeight="1">
      <c r="A123" s="49" t="str">
        <f>INDEX(RAW_TRM_queryforKate!C:C, MATCH(All!B123,RAW_TRM_queryforKate!A:A,0))</f>
        <v>FEIT</v>
      </c>
      <c r="B123" s="50" t="s">
        <v>477</v>
      </c>
      <c r="C123" s="51">
        <v>20</v>
      </c>
      <c r="D123" s="65" t="s">
        <v>792</v>
      </c>
      <c r="E123" s="53">
        <v>8</v>
      </c>
      <c r="F123" s="52" t="s">
        <v>15</v>
      </c>
      <c r="G123" s="58" t="str">
        <f t="shared" si="17"/>
        <v>Less15W</v>
      </c>
      <c r="H123" s="58">
        <v>500</v>
      </c>
      <c r="I123" s="58" t="e">
        <f>INDEX([14]TRM_queryforKate!$H:$H, MATCH(B123,[14]TRM_queryforKate!$A:$A,0))</f>
        <v>#N/A</v>
      </c>
      <c r="J123" s="58" t="s">
        <v>7280</v>
      </c>
      <c r="K123" s="58">
        <v>25000</v>
      </c>
      <c r="L123" s="31"/>
      <c r="M123" s="44"/>
      <c r="N123" s="32"/>
      <c r="O123" s="14">
        <v>29</v>
      </c>
      <c r="P123" s="69">
        <f t="shared" si="19"/>
        <v>11.111111111111111</v>
      </c>
      <c r="Q123" s="69" t="str">
        <f>INDEX('Bulb Type Conversion'!B:B,(MATCH(All!D123,'Bulb Type Conversion'!A:A,0)))</f>
        <v>omnidirect</v>
      </c>
      <c r="S123" s="14"/>
      <c r="W123" s="44"/>
      <c r="X123" s="44"/>
    </row>
    <row r="124" spans="1:35" ht="30" customHeight="1">
      <c r="A124" s="49" t="str">
        <f>INDEX(RAW_TRM_queryforKate!C:C, MATCH(All!B124,RAW_TRM_queryforKate!A:A,0))</f>
        <v>FEIT</v>
      </c>
      <c r="B124" s="50" t="s">
        <v>478</v>
      </c>
      <c r="C124" s="51">
        <v>7940</v>
      </c>
      <c r="D124" s="65" t="str">
        <f>INDEX([13]TRM_queryforKate!$G:$G,(MATCH(B124,[13]TRM_queryforKate!$A:$A)))</f>
        <v>A19</v>
      </c>
      <c r="E124" s="53">
        <v>13</v>
      </c>
      <c r="F124" s="52" t="s">
        <v>15</v>
      </c>
      <c r="G124" s="58" t="str">
        <f t="shared" si="17"/>
        <v>Less15W</v>
      </c>
      <c r="H124" s="58">
        <v>850</v>
      </c>
      <c r="I124" s="58">
        <f>INDEX([14]TRM_queryforKate!$H:$H, MATCH(B124,[14]TRM_queryforKate!$A:$A,0))</f>
        <v>1</v>
      </c>
      <c r="J124" s="58" t="s">
        <v>7280</v>
      </c>
      <c r="K124" s="58">
        <v>25000</v>
      </c>
      <c r="L124" s="31"/>
      <c r="M124" s="44"/>
      <c r="N124" s="32"/>
      <c r="O124" s="16">
        <v>43</v>
      </c>
      <c r="P124" s="69">
        <f t="shared" si="19"/>
        <v>18.888888888888889</v>
      </c>
      <c r="Q124" s="69" t="str">
        <f>INDEX('Bulb Type Conversion'!B:B,(MATCH(All!D124,'Bulb Type Conversion'!A:A,0)))</f>
        <v>omnidirect</v>
      </c>
      <c r="S124" s="14"/>
      <c r="W124" s="44"/>
      <c r="X124" s="44"/>
    </row>
    <row r="125" spans="1:35" ht="30" customHeight="1">
      <c r="A125" s="49" t="str">
        <f>INDEX(RAW_TRM_queryforKate!C:C, MATCH(All!B125,RAW_TRM_queryforKate!A:A,0))</f>
        <v>FEIT</v>
      </c>
      <c r="B125" s="50" t="s">
        <v>479</v>
      </c>
      <c r="C125" s="51">
        <v>9120</v>
      </c>
      <c r="D125" s="65" t="str">
        <f>INDEX([13]TRM_queryforKate!$G:$G,(MATCH(B125,[13]TRM_queryforKate!$A:$A)))</f>
        <v>Globe</v>
      </c>
      <c r="E125" s="53">
        <v>8</v>
      </c>
      <c r="F125" s="65" t="s">
        <v>23</v>
      </c>
      <c r="G125" s="58" t="str">
        <f t="shared" si="17"/>
        <v>LESS15W</v>
      </c>
      <c r="H125" s="58">
        <v>500</v>
      </c>
      <c r="I125" s="58">
        <f>INDEX([14]TRM_queryforKate!$H:$H, MATCH(B125,[14]TRM_queryforKate!$A:$A,0))</f>
        <v>3</v>
      </c>
      <c r="J125" s="58" t="s">
        <v>7280</v>
      </c>
      <c r="K125" s="58">
        <v>25000</v>
      </c>
      <c r="L125" s="79"/>
      <c r="M125" s="44"/>
      <c r="N125" s="80"/>
      <c r="O125" s="40">
        <v>60</v>
      </c>
      <c r="P125" s="69">
        <f t="shared" si="19"/>
        <v>60</v>
      </c>
      <c r="Q125" s="69" t="str">
        <f>INDEX('Bulb Type Conversion'!B:B,(MATCH(All!D125,'Bulb Type Conversion'!A:A,0)))</f>
        <v>Decorative</v>
      </c>
      <c r="S125" s="14"/>
      <c r="W125" s="44"/>
      <c r="X125" s="44"/>
    </row>
    <row r="126" spans="1:35" ht="30" customHeight="1">
      <c r="A126" s="49" t="str">
        <f>INDEX(RAW_TRM_queryforKate!C:C, MATCH(All!B126,RAW_TRM_queryforKate!A:A,0))</f>
        <v>FEIT</v>
      </c>
      <c r="B126" s="50" t="s">
        <v>480</v>
      </c>
      <c r="C126" s="51">
        <v>1881</v>
      </c>
      <c r="D126" s="65" t="str">
        <f>INDEX([13]TRM_queryforKate!$G:$G,(MATCH(B126,[13]TRM_queryforKate!$A:$A)))</f>
        <v>A19</v>
      </c>
      <c r="E126" s="53">
        <v>10</v>
      </c>
      <c r="F126" s="65" t="s">
        <v>15</v>
      </c>
      <c r="G126" s="58" t="str">
        <f t="shared" si="17"/>
        <v>Less15W</v>
      </c>
      <c r="H126" s="58">
        <f>INDEX('QPL LEDS'!R:R, MATCH(All!B126,'QPL LEDS'!D:D,0))</f>
        <v>810</v>
      </c>
      <c r="I126" s="58">
        <f>INDEX([14]TRM_queryforKate!$H:$H, MATCH(B126,[14]TRM_queryforKate!$A:$A,0))</f>
        <v>3</v>
      </c>
      <c r="J126" s="58" t="s">
        <v>7280</v>
      </c>
      <c r="K126" s="58">
        <f>INDEX('QPL LEDS'!V:V, MATCH(All!B126,'QPL LEDS'!D:D,0))</f>
        <v>25000</v>
      </c>
      <c r="L126" s="79"/>
      <c r="M126" s="44"/>
      <c r="N126" s="80"/>
      <c r="O126" s="16">
        <v>43</v>
      </c>
      <c r="P126" s="69">
        <f t="shared" si="19"/>
        <v>18</v>
      </c>
      <c r="Q126" s="69" t="str">
        <f>INDEX('Bulb Type Conversion'!B:B,(MATCH(All!D126,'Bulb Type Conversion'!A:A,0)))</f>
        <v>omnidirect</v>
      </c>
      <c r="S126" s="14"/>
      <c r="W126" s="44"/>
      <c r="X126" s="44"/>
    </row>
    <row r="127" spans="1:35" ht="15.75" customHeight="1">
      <c r="A127" s="49" t="str">
        <f>INDEX(RAW_TRM_queryforKate!C:C, MATCH(All!B127,RAW_TRM_queryforKate!A:A,0))</f>
        <v>FEIT</v>
      </c>
      <c r="B127" s="50" t="s">
        <v>481</v>
      </c>
      <c r="C127" s="51">
        <v>2643</v>
      </c>
      <c r="D127" s="65" t="str">
        <f>INDEX([13]TRM_queryforKate!$G:$G,(MATCH(B127,[13]TRM_queryforKate!$A:$A)))</f>
        <v>BR30</v>
      </c>
      <c r="E127" s="53">
        <v>13</v>
      </c>
      <c r="F127" s="65" t="s">
        <v>9</v>
      </c>
      <c r="G127" s="58" t="str">
        <f t="shared" si="17"/>
        <v>Less20W</v>
      </c>
      <c r="H127" s="58">
        <v>750</v>
      </c>
      <c r="I127" s="58">
        <f>INDEX([14]TRM_queryforKate!$H:$H, MATCH(B127,[14]TRM_queryforKate!$A:$A,0))</f>
        <v>1</v>
      </c>
      <c r="J127" s="58">
        <v>17</v>
      </c>
      <c r="K127" s="58">
        <v>25000</v>
      </c>
      <c r="L127" s="79"/>
      <c r="M127" s="44"/>
      <c r="N127" s="80"/>
      <c r="O127" s="49">
        <v>65</v>
      </c>
      <c r="P127" s="69">
        <f t="shared" si="19"/>
        <v>65</v>
      </c>
      <c r="Q127" s="69" t="str">
        <f>INDEX('Bulb Type Conversion'!B:B,(MATCH(All!D127,'Bulb Type Conversion'!A:A,0)))</f>
        <v>Directional</v>
      </c>
      <c r="S127" s="14"/>
      <c r="W127" s="44"/>
      <c r="X127" s="44"/>
      <c r="AH127" s="41"/>
      <c r="AI127" s="41"/>
    </row>
    <row r="128" spans="1:35" ht="15.75" customHeight="1">
      <c r="A128" s="49" t="str">
        <f>INDEX(RAW_TRM_queryforKate!C:C, MATCH(All!B128,RAW_TRM_queryforKate!A:A,0))</f>
        <v>FEIT</v>
      </c>
      <c r="B128" s="50" t="s">
        <v>482</v>
      </c>
      <c r="C128" s="51">
        <v>2644</v>
      </c>
      <c r="D128" s="65" t="str">
        <f>INDEX([13]TRM_queryforKate!$G:$G,(MATCH(B128,[13]TRM_queryforKate!$A:$A)))</f>
        <v>PAR30</v>
      </c>
      <c r="E128" s="53">
        <v>13</v>
      </c>
      <c r="F128" s="65" t="s">
        <v>9</v>
      </c>
      <c r="G128" s="58" t="str">
        <f t="shared" si="17"/>
        <v>Less20W</v>
      </c>
      <c r="H128" s="58">
        <v>750</v>
      </c>
      <c r="I128" s="58">
        <f>INDEX([14]TRM_queryforKate!$H:$H, MATCH(B128,[14]TRM_queryforKate!$A:$A,0))</f>
        <v>2</v>
      </c>
      <c r="J128" s="58" t="s">
        <v>7280</v>
      </c>
      <c r="K128" s="58">
        <v>25000</v>
      </c>
      <c r="L128" s="79"/>
      <c r="M128" s="44"/>
      <c r="N128" s="80"/>
      <c r="O128" s="14">
        <v>45</v>
      </c>
      <c r="P128" s="69">
        <f t="shared" si="19"/>
        <v>45</v>
      </c>
      <c r="Q128" s="69" t="str">
        <f>INDEX('Bulb Type Conversion'!B:B,(MATCH(All!D128,'Bulb Type Conversion'!A:A,0)))</f>
        <v>Directional</v>
      </c>
      <c r="S128" s="14"/>
      <c r="W128" s="44"/>
      <c r="X128" s="44"/>
    </row>
    <row r="129" spans="1:35" ht="15.75" customHeight="1">
      <c r="A129" s="49" t="str">
        <f>INDEX(RAW_TRM_queryforKate!C:C, MATCH(All!B129,RAW_TRM_queryforKate!A:A,0))</f>
        <v>FEIT</v>
      </c>
      <c r="B129" s="50" t="s">
        <v>483</v>
      </c>
      <c r="C129" s="51">
        <v>875</v>
      </c>
      <c r="D129" s="65" t="str">
        <f>INDEX([13]TRM_queryforKate!$G:$G,(MATCH(B129,[13]TRM_queryforKate!$A:$A)))</f>
        <v>BR30</v>
      </c>
      <c r="E129" s="53">
        <v>13</v>
      </c>
      <c r="F129" s="65" t="s">
        <v>9</v>
      </c>
      <c r="G129" s="58" t="str">
        <f t="shared" si="17"/>
        <v>Less20W</v>
      </c>
      <c r="H129" s="58">
        <v>750</v>
      </c>
      <c r="I129" s="58">
        <f>INDEX([14]TRM_queryforKate!$H:$H, MATCH(B129,[14]TRM_queryforKate!$A:$A,0))</f>
        <v>1</v>
      </c>
      <c r="J129" s="58">
        <v>18</v>
      </c>
      <c r="K129" s="58">
        <v>25000</v>
      </c>
      <c r="L129" s="79"/>
      <c r="M129" s="44"/>
      <c r="N129" s="80"/>
      <c r="O129" s="49">
        <v>65</v>
      </c>
      <c r="P129" s="69">
        <f t="shared" si="19"/>
        <v>65</v>
      </c>
      <c r="Q129" s="69" t="str">
        <f>INDEX('Bulb Type Conversion'!B:B,(MATCH(All!D129,'Bulb Type Conversion'!A:A,0)))</f>
        <v>Directional</v>
      </c>
      <c r="S129" s="14"/>
      <c r="W129" s="44"/>
      <c r="X129" s="44"/>
      <c r="Y129" s="41"/>
      <c r="Z129" s="41"/>
      <c r="AA129" s="41"/>
      <c r="AB129" s="41"/>
      <c r="AC129" s="41"/>
      <c r="AD129" s="41"/>
      <c r="AE129" s="41"/>
      <c r="AF129" s="41"/>
      <c r="AG129" s="41"/>
    </row>
    <row r="130" spans="1:35" ht="15.75" customHeight="1">
      <c r="A130" s="49" t="str">
        <f>INDEX(RAW_TRM_queryforKate!C:C, MATCH(All!B130,RAW_TRM_queryforKate!A:A,0))</f>
        <v>FEIT</v>
      </c>
      <c r="B130" s="50" t="s">
        <v>484</v>
      </c>
      <c r="C130" s="51">
        <v>2174</v>
      </c>
      <c r="D130" s="65" t="str">
        <f>INDEX([13]TRM_queryforKate!$G:$G,(MATCH(B130,[13]TRM_queryforKate!$A:$A)))</f>
        <v>BR40</v>
      </c>
      <c r="E130" s="53">
        <v>19</v>
      </c>
      <c r="F130" s="65" t="s">
        <v>9</v>
      </c>
      <c r="G130" s="58" t="str">
        <f t="shared" si="17"/>
        <v>Less20W</v>
      </c>
      <c r="H130" s="58">
        <v>1065</v>
      </c>
      <c r="I130" s="58">
        <f>INDEX([14]TRM_queryforKate!$H:$H, MATCH(B130,[14]TRM_queryforKate!$A:$A,0))</f>
        <v>1</v>
      </c>
      <c r="J130" s="58">
        <v>20</v>
      </c>
      <c r="K130" s="58">
        <v>25000</v>
      </c>
      <c r="L130" s="79"/>
      <c r="M130" s="44"/>
      <c r="N130" s="80"/>
      <c r="O130" s="14">
        <v>65</v>
      </c>
      <c r="P130" s="69">
        <f t="shared" si="19"/>
        <v>65</v>
      </c>
      <c r="Q130" s="69" t="str">
        <f>INDEX('Bulb Type Conversion'!B:B,(MATCH(All!D130,'Bulb Type Conversion'!A:A,0)))</f>
        <v>Directional</v>
      </c>
      <c r="S130" s="14"/>
      <c r="W130" s="44"/>
      <c r="X130" s="44"/>
    </row>
    <row r="131" spans="1:35" ht="15.75" customHeight="1">
      <c r="A131" s="49" t="str">
        <f>INDEX(RAW_TRM_queryforKate!C:C, MATCH(All!B131,RAW_TRM_queryforKate!A:A,0))</f>
        <v>FEIT</v>
      </c>
      <c r="B131" s="50" t="s">
        <v>485</v>
      </c>
      <c r="C131" s="51">
        <v>1536</v>
      </c>
      <c r="D131" s="65" t="str">
        <f>INDEX([13]TRM_queryforKate!$G:$G,(MATCH(B131,[13]TRM_queryforKate!$A:$A)))</f>
        <v>BR40</v>
      </c>
      <c r="E131" s="53">
        <v>17</v>
      </c>
      <c r="F131" s="65" t="s">
        <v>9</v>
      </c>
      <c r="G131" s="58" t="str">
        <f t="shared" si="17"/>
        <v>Less20W</v>
      </c>
      <c r="H131" s="58">
        <v>1065</v>
      </c>
      <c r="I131" s="58">
        <f>INDEX([14]TRM_queryforKate!$H:$H, MATCH(B131,[14]TRM_queryforKate!$A:$A,0))</f>
        <v>1</v>
      </c>
      <c r="J131" s="58">
        <v>15</v>
      </c>
      <c r="K131" s="58">
        <v>25000</v>
      </c>
      <c r="L131" s="79"/>
      <c r="M131" s="44"/>
      <c r="N131" s="80"/>
      <c r="O131" s="14">
        <v>65</v>
      </c>
      <c r="P131" s="69">
        <f t="shared" si="19"/>
        <v>65</v>
      </c>
      <c r="Q131" s="69" t="str">
        <f>INDEX('Bulb Type Conversion'!B:B,(MATCH(All!D131,'Bulb Type Conversion'!A:A,0)))</f>
        <v>Directional</v>
      </c>
      <c r="S131" s="14"/>
      <c r="W131" s="44"/>
      <c r="X131" s="44"/>
    </row>
    <row r="132" spans="1:35" ht="30" customHeight="1">
      <c r="A132" s="49" t="str">
        <f>INDEX(RAW_TRM_queryforKate!C:C, MATCH(All!B132,RAW_TRM_queryforKate!A:A,0))</f>
        <v>FEIT</v>
      </c>
      <c r="B132" s="50" t="s">
        <v>486</v>
      </c>
      <c r="C132" s="51">
        <v>6351</v>
      </c>
      <c r="D132" s="65" t="str">
        <f>INDEX([13]TRM_queryforKate!$G:$G,(MATCH(B132,[13]TRM_queryforKate!$A:$A)))</f>
        <v>Candelabra</v>
      </c>
      <c r="E132" s="53">
        <v>5</v>
      </c>
      <c r="F132" s="65" t="s">
        <v>23</v>
      </c>
      <c r="G132" s="58" t="str">
        <f t="shared" si="17"/>
        <v>LESS15W</v>
      </c>
      <c r="H132" s="58">
        <f>INDEX('QPL LEDS'!R:R, MATCH(All!B132,'QPL LEDS'!D:D,0))</f>
        <v>300</v>
      </c>
      <c r="I132" s="58">
        <f>INDEX([14]TRM_queryforKate!$H:$H, MATCH(B132,[14]TRM_queryforKate!$A:$A,0))</f>
        <v>3</v>
      </c>
      <c r="J132" s="58" t="s">
        <v>7280</v>
      </c>
      <c r="K132" s="58">
        <f>INDEX('QPL LEDS'!V:V, MATCH(All!B132,'QPL LEDS'!D:D,0))</f>
        <v>25000</v>
      </c>
      <c r="L132" s="79"/>
      <c r="M132" s="44"/>
      <c r="N132" s="80"/>
      <c r="O132" s="59">
        <v>40</v>
      </c>
      <c r="P132" s="69">
        <f t="shared" si="19"/>
        <v>40</v>
      </c>
      <c r="Q132" s="69" t="e">
        <f>INDEX('Bulb Type Conversion'!B:B,(MATCH(All!D132,'Bulb Type Conversion'!A:A,0)))</f>
        <v>#N/A</v>
      </c>
      <c r="S132" s="14"/>
      <c r="W132" s="44"/>
      <c r="X132" s="44"/>
    </row>
    <row r="133" spans="1:35" ht="30" customHeight="1">
      <c r="A133" s="49" t="str">
        <f>INDEX(RAW_TRM_queryforKate!C:C, MATCH(All!B133,RAW_TRM_queryforKate!A:A,0))</f>
        <v>FEIT</v>
      </c>
      <c r="B133" s="50" t="s">
        <v>487</v>
      </c>
      <c r="C133" s="51">
        <v>3372</v>
      </c>
      <c r="D133" s="65" t="str">
        <f>INDEX([13]TRM_queryforKate!$G:$G,(MATCH(B133,[13]TRM_queryforKate!$A:$A)))</f>
        <v>Globe</v>
      </c>
      <c r="E133" s="53">
        <v>8</v>
      </c>
      <c r="F133" s="65" t="s">
        <v>23</v>
      </c>
      <c r="G133" s="58" t="str">
        <f t="shared" si="17"/>
        <v>LESS15W</v>
      </c>
      <c r="H133" s="58">
        <v>500</v>
      </c>
      <c r="I133" s="58">
        <f>INDEX([14]TRM_queryforKate!$H:$H, MATCH(B133,[14]TRM_queryforKate!$A:$A,0))</f>
        <v>3</v>
      </c>
      <c r="J133" s="58">
        <v>8</v>
      </c>
      <c r="K133" s="58">
        <v>25000</v>
      </c>
      <c r="L133" s="79"/>
      <c r="M133" s="44"/>
      <c r="N133" s="80"/>
      <c r="O133" s="40">
        <v>60</v>
      </c>
      <c r="P133" s="69">
        <f t="shared" si="19"/>
        <v>60</v>
      </c>
      <c r="Q133" s="69" t="str">
        <f>INDEX('Bulb Type Conversion'!B:B,(MATCH(All!D133,'Bulb Type Conversion'!A:A,0)))</f>
        <v>Decorative</v>
      </c>
      <c r="S133" s="14"/>
      <c r="W133" s="44"/>
      <c r="X133" s="44"/>
    </row>
    <row r="134" spans="1:35" ht="15.75" customHeight="1">
      <c r="A134" s="49" t="str">
        <f>INDEX(RAW_TRM_queryforKate!C:C, MATCH(All!B134,RAW_TRM_queryforKate!A:A,0))</f>
        <v>FEIT</v>
      </c>
      <c r="B134" s="50" t="s">
        <v>488</v>
      </c>
      <c r="C134" s="51">
        <v>3264</v>
      </c>
      <c r="D134" s="65" t="str">
        <f>INDEX([13]TRM_queryforKate!$G:$G,(MATCH(B134,[13]TRM_queryforKate!$A:$A)))</f>
        <v>PAR30</v>
      </c>
      <c r="E134" s="53">
        <v>15</v>
      </c>
      <c r="F134" s="52" t="s">
        <v>9</v>
      </c>
      <c r="G134" s="58" t="str">
        <f t="shared" si="17"/>
        <v>Less20W</v>
      </c>
      <c r="H134" s="49">
        <v>770</v>
      </c>
      <c r="I134" s="58">
        <f>INDEX([14]TRM_queryforKate!$H:$H, MATCH(B134,[14]TRM_queryforKate!$A:$A,0))</f>
        <v>1</v>
      </c>
      <c r="J134" s="58" t="s">
        <v>7280</v>
      </c>
      <c r="K134" s="49">
        <v>25000</v>
      </c>
      <c r="L134" s="31"/>
      <c r="M134" s="44"/>
      <c r="N134" s="32"/>
      <c r="O134" s="14">
        <v>45</v>
      </c>
      <c r="P134" s="69">
        <f t="shared" si="19"/>
        <v>45</v>
      </c>
      <c r="Q134" s="69" t="str">
        <f>INDEX('Bulb Type Conversion'!B:B,(MATCH(All!D134,'Bulb Type Conversion'!A:A,0)))</f>
        <v>Directional</v>
      </c>
      <c r="S134" s="14"/>
      <c r="W134" s="44"/>
      <c r="X134" s="44"/>
    </row>
    <row r="135" spans="1:35" ht="15.75" customHeight="1">
      <c r="A135" s="49" t="str">
        <f>INDEX(RAW_TRM_queryforKate!C:C, MATCH(All!B135,RAW_TRM_queryforKate!A:A,0))</f>
        <v>FEIT</v>
      </c>
      <c r="B135" s="50" t="s">
        <v>489</v>
      </c>
      <c r="C135" s="51">
        <v>1490</v>
      </c>
      <c r="D135" s="65" t="str">
        <f>INDEX([13]TRM_queryforKate!$G:$G,(MATCH(B135,[13]TRM_queryforKate!$A:$A)))</f>
        <v>PAR30</v>
      </c>
      <c r="E135" s="53">
        <v>13</v>
      </c>
      <c r="F135" s="52" t="s">
        <v>9</v>
      </c>
      <c r="G135" s="58" t="str">
        <f t="shared" si="17"/>
        <v>Less20W</v>
      </c>
      <c r="H135" s="49">
        <v>790</v>
      </c>
      <c r="I135" s="58">
        <f>INDEX([14]TRM_queryforKate!$H:$H, MATCH(B135,[14]TRM_queryforKate!$A:$A,0))</f>
        <v>1</v>
      </c>
      <c r="J135" s="58">
        <v>17</v>
      </c>
      <c r="K135" s="49">
        <v>25000</v>
      </c>
      <c r="L135" s="31"/>
      <c r="M135" s="44"/>
      <c r="N135" s="32"/>
      <c r="O135" s="14">
        <v>45</v>
      </c>
      <c r="P135" s="69">
        <f t="shared" si="19"/>
        <v>45</v>
      </c>
      <c r="Q135" s="69" t="str">
        <f>INDEX('Bulb Type Conversion'!B:B,(MATCH(All!D135,'Bulb Type Conversion'!A:A,0)))</f>
        <v>Directional</v>
      </c>
      <c r="S135" s="14"/>
      <c r="W135" s="44"/>
      <c r="X135" s="44"/>
    </row>
    <row r="136" spans="1:35" ht="15.75" customHeight="1">
      <c r="A136" s="49" t="str">
        <f>INDEX(RAW_TRM_queryforKate!C:C, MATCH(All!B136,RAW_TRM_queryforKate!A:A,0))</f>
        <v>FEIT</v>
      </c>
      <c r="B136" s="50" t="s">
        <v>490</v>
      </c>
      <c r="C136" s="51">
        <v>3111</v>
      </c>
      <c r="D136" s="65" t="str">
        <f>INDEX([13]TRM_queryforKate!$G:$G,(MATCH(B136,[13]TRM_queryforKate!$A:$A)))</f>
        <v>PAR38</v>
      </c>
      <c r="E136" s="53">
        <v>18</v>
      </c>
      <c r="F136" s="52" t="s">
        <v>9</v>
      </c>
      <c r="G136" s="58" t="str">
        <f t="shared" si="17"/>
        <v>Less20W</v>
      </c>
      <c r="H136" s="49">
        <v>950</v>
      </c>
      <c r="I136" s="58">
        <f>INDEX([14]TRM_queryforKate!$H:$H, MATCH(B136,[14]TRM_queryforKate!$A:$A,0))</f>
        <v>1</v>
      </c>
      <c r="J136" s="58">
        <v>20</v>
      </c>
      <c r="K136" s="49">
        <v>25000</v>
      </c>
      <c r="L136" s="31"/>
      <c r="M136" s="44"/>
      <c r="N136" s="32"/>
      <c r="O136" s="14">
        <v>50</v>
      </c>
      <c r="P136" s="69">
        <f t="shared" si="19"/>
        <v>50</v>
      </c>
      <c r="Q136" s="69" t="str">
        <f>INDEX('Bulb Type Conversion'!B:B,(MATCH(All!D136,'Bulb Type Conversion'!A:A,0)))</f>
        <v>Directional</v>
      </c>
      <c r="S136" s="14"/>
      <c r="W136" s="44"/>
      <c r="X136" s="44"/>
    </row>
    <row r="137" spans="1:35" ht="15.75" customHeight="1">
      <c r="A137" s="49" t="str">
        <f>INDEX(RAW_TRM_queryforKate!C:C, MATCH(All!B137,RAW_TRM_queryforKate!A:A,0))</f>
        <v>FEIT</v>
      </c>
      <c r="B137" s="50" t="s">
        <v>491</v>
      </c>
      <c r="C137" s="51">
        <v>2021</v>
      </c>
      <c r="D137" s="65" t="str">
        <f>INDEX([13]TRM_queryforKate!$G:$G,(MATCH(B137,[13]TRM_queryforKate!$A:$A)))</f>
        <v>PAR38</v>
      </c>
      <c r="E137" s="53">
        <v>18</v>
      </c>
      <c r="F137" s="52" t="s">
        <v>9</v>
      </c>
      <c r="G137" s="58" t="str">
        <f t="shared" si="17"/>
        <v>Less20W</v>
      </c>
      <c r="H137" s="49">
        <v>1035</v>
      </c>
      <c r="I137" s="58">
        <f>INDEX([14]TRM_queryforKate!$H:$H, MATCH(B137,[14]TRM_queryforKate!$A:$A,0))</f>
        <v>1</v>
      </c>
      <c r="J137" s="58">
        <v>22</v>
      </c>
      <c r="K137" s="49">
        <v>25000</v>
      </c>
      <c r="L137" s="31"/>
      <c r="M137" s="44"/>
      <c r="N137" s="32"/>
      <c r="O137" s="14">
        <v>50</v>
      </c>
      <c r="P137" s="69">
        <f t="shared" si="19"/>
        <v>50</v>
      </c>
      <c r="Q137" s="69" t="str">
        <f>INDEX('Bulb Type Conversion'!B:B,(MATCH(All!D137,'Bulb Type Conversion'!A:A,0)))</f>
        <v>Directional</v>
      </c>
      <c r="S137" s="14"/>
      <c r="W137" s="44"/>
      <c r="X137" s="44"/>
    </row>
    <row r="138" spans="1:35" ht="15.75" customHeight="1">
      <c r="A138" s="49" t="str">
        <f>INDEX(RAW_TRM_queryforKate!C:C, MATCH(All!B138,RAW_TRM_queryforKate!A:A,0))</f>
        <v>FEIT</v>
      </c>
      <c r="B138" s="50" t="s">
        <v>492</v>
      </c>
      <c r="C138" s="51">
        <v>3418</v>
      </c>
      <c r="D138" s="65" t="str">
        <f>INDEX([13]TRM_queryforKate!$G:$G,(MATCH(B138,[13]TRM_queryforKate!$A:$A)))</f>
        <v>R20</v>
      </c>
      <c r="E138" s="53">
        <v>8</v>
      </c>
      <c r="F138" s="52" t="s">
        <v>9</v>
      </c>
      <c r="G138" s="58" t="str">
        <f t="shared" si="17"/>
        <v>Less20W</v>
      </c>
      <c r="H138" s="49">
        <v>450</v>
      </c>
      <c r="I138" s="58">
        <f>INDEX([14]TRM_queryforKate!$H:$H, MATCH(B138,[14]TRM_queryforKate!$A:$A,0))</f>
        <v>2</v>
      </c>
      <c r="J138" s="58">
        <v>13</v>
      </c>
      <c r="K138" s="49">
        <v>25000</v>
      </c>
      <c r="L138" s="31"/>
      <c r="M138" s="44"/>
      <c r="N138" s="32"/>
      <c r="O138" s="14">
        <v>45</v>
      </c>
      <c r="P138" s="69">
        <f t="shared" si="19"/>
        <v>45</v>
      </c>
      <c r="Q138" s="69" t="e">
        <f>INDEX('Bulb Type Conversion'!B:B,(MATCH(All!D138,'Bulb Type Conversion'!A:A,0)))</f>
        <v>#N/A</v>
      </c>
      <c r="S138" s="14"/>
      <c r="W138" s="44"/>
      <c r="X138" s="44"/>
    </row>
    <row r="139" spans="1:35" ht="15.75" customHeight="1">
      <c r="A139" s="49" t="str">
        <f>INDEX(RAW_TRM_queryforKate!C:C, MATCH(All!B139,RAW_TRM_queryforKate!A:A,0))</f>
        <v>FEIT</v>
      </c>
      <c r="B139" s="50" t="s">
        <v>497</v>
      </c>
      <c r="C139" s="51">
        <v>11880</v>
      </c>
      <c r="D139" s="65" t="str">
        <f>INDEX([13]TRM_queryforKate!$G:$G,(MATCH(B139,[13]TRM_queryforKate!$A:$A)))</f>
        <v>BR30</v>
      </c>
      <c r="E139" s="53">
        <v>13</v>
      </c>
      <c r="F139" s="52" t="s">
        <v>9</v>
      </c>
      <c r="G139" s="58" t="str">
        <f t="shared" si="17"/>
        <v>Less20W</v>
      </c>
      <c r="H139" s="49">
        <v>750</v>
      </c>
      <c r="I139" s="58">
        <f>INDEX([14]TRM_queryforKate!$H:$H, MATCH(B139,[14]TRM_queryforKate!$A:$A,0))</f>
        <v>1</v>
      </c>
      <c r="J139" s="58" t="s">
        <v>7280</v>
      </c>
      <c r="K139" s="49">
        <v>25000</v>
      </c>
      <c r="L139" s="31"/>
      <c r="M139" s="44"/>
      <c r="N139" s="32"/>
      <c r="O139" s="49">
        <v>65</v>
      </c>
      <c r="P139" s="69">
        <f t="shared" si="19"/>
        <v>65</v>
      </c>
      <c r="Q139" s="69" t="str">
        <f>INDEX('Bulb Type Conversion'!B:B,(MATCH(All!D139,'Bulb Type Conversion'!A:A,0)))</f>
        <v>Directional</v>
      </c>
      <c r="S139" s="14"/>
      <c r="W139" s="44"/>
      <c r="X139" s="44"/>
    </row>
    <row r="140" spans="1:35" ht="15.75" customHeight="1">
      <c r="A140" s="49" t="str">
        <f>INDEX(RAW_TRM_queryforKate!C:C, MATCH(All!B140,RAW_TRM_queryforKate!A:A,0))</f>
        <v>FEIT</v>
      </c>
      <c r="B140" s="50" t="s">
        <v>498</v>
      </c>
      <c r="C140" s="51">
        <v>98</v>
      </c>
      <c r="D140" s="65" t="str">
        <f>INDEX([13]TRM_queryforKate!$G:$G,(MATCH(B140,[13]TRM_queryforKate!$A:$A)))</f>
        <v>BR30</v>
      </c>
      <c r="E140" s="53">
        <v>13</v>
      </c>
      <c r="F140" s="52" t="s">
        <v>9</v>
      </c>
      <c r="G140" s="58" t="str">
        <f t="shared" si="17"/>
        <v>Less20W</v>
      </c>
      <c r="H140" s="178">
        <v>750</v>
      </c>
      <c r="I140" s="58">
        <f>INDEX([14]TRM_queryforKate!$H:$H, MATCH(B140,[14]TRM_queryforKate!$A:$A,0))</f>
        <v>2</v>
      </c>
      <c r="J140" s="58" t="s">
        <v>7280</v>
      </c>
      <c r="K140" s="178">
        <v>25000</v>
      </c>
      <c r="L140" s="31"/>
      <c r="M140" s="44"/>
      <c r="N140" s="32"/>
      <c r="O140" s="49">
        <v>65</v>
      </c>
      <c r="P140" s="69">
        <f t="shared" si="19"/>
        <v>65</v>
      </c>
      <c r="Q140" s="69" t="str">
        <f>INDEX('Bulb Type Conversion'!B:B,(MATCH(All!D140,'Bulb Type Conversion'!A:A,0)))</f>
        <v>Directional</v>
      </c>
      <c r="W140" s="44"/>
      <c r="X140" s="44"/>
    </row>
    <row r="141" spans="1:35" s="41" customFormat="1" ht="15.75" customHeight="1">
      <c r="A141" s="54" t="str">
        <f>INDEX(RAW_TRM_queryforKate!C:C, MATCH(All!B141,RAW_TRM_queryforKate!A:A,0))</f>
        <v>LIGHTING SCIENC</v>
      </c>
      <c r="B141" s="181" t="s">
        <v>515</v>
      </c>
      <c r="C141" s="182">
        <v>311</v>
      </c>
      <c r="D141" s="81" t="s">
        <v>792</v>
      </c>
      <c r="E141" s="183">
        <v>12</v>
      </c>
      <c r="F141" s="184" t="s">
        <v>15</v>
      </c>
      <c r="G141" s="58" t="str">
        <f t="shared" ref="G141:G197" si="20">IF(F141="DIRECTION",IF(E141&lt;21,"Less20W","Greater20W"),IF(F141="OMNIDIRECT",IF(E141&lt;15,"Less15W","Greater15W"),IF(E141&lt;15,"LESS15W",IF(E141&lt;25,"Less25","Great25"))))</f>
        <v>Less15W</v>
      </c>
      <c r="H141" s="54">
        <v>800</v>
      </c>
      <c r="I141" s="185" t="e">
        <f>INDEX([14]TRM_queryforKate!$H:$H, MATCH(B141,[14]TRM_queryforKate!$A:$A,0))</f>
        <v>#N/A</v>
      </c>
      <c r="J141" s="58" t="s">
        <v>7280</v>
      </c>
      <c r="K141" s="54">
        <v>25000</v>
      </c>
      <c r="L141" s="75"/>
      <c r="M141" s="44"/>
      <c r="N141" s="76"/>
      <c r="O141" s="41">
        <v>43</v>
      </c>
      <c r="P141" s="77">
        <f t="shared" si="19"/>
        <v>17.777777777777779</v>
      </c>
      <c r="Q141" s="77" t="str">
        <f>INDEX('Bulb Type Conversion'!B:B,(MATCH(All!D141,'Bulb Type Conversion'!A:A,0)))</f>
        <v>omnidirect</v>
      </c>
      <c r="S141" s="82"/>
      <c r="W141" s="44"/>
      <c r="X141" s="4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</row>
    <row r="142" spans="1:35" ht="30" customHeight="1">
      <c r="A142" s="49" t="str">
        <f>INDEX(RAW_TRM_queryforKate!C:C, MATCH(All!B142,RAW_TRM_queryforKate!A:A,0))</f>
        <v>LIGHTING SCIENC</v>
      </c>
      <c r="B142" s="50" t="s">
        <v>526</v>
      </c>
      <c r="C142" s="51">
        <v>35</v>
      </c>
      <c r="D142" s="65" t="s">
        <v>703</v>
      </c>
      <c r="E142" s="53">
        <v>6</v>
      </c>
      <c r="F142" s="52" t="s">
        <v>23</v>
      </c>
      <c r="G142" s="58" t="str">
        <f t="shared" si="20"/>
        <v>LESS15W</v>
      </c>
      <c r="H142" s="49">
        <f>INDEX('QPL LEDS'!R:R, MATCH(All!B142,'QPL LEDS'!D:D,0))</f>
        <v>350</v>
      </c>
      <c r="I142" s="58" t="e">
        <f>INDEX([14]TRM_queryforKate!$H:$H, MATCH(B142,[14]TRM_queryforKate!$A:$A,0))</f>
        <v>#N/A</v>
      </c>
      <c r="J142" s="58" t="s">
        <v>7280</v>
      </c>
      <c r="K142" s="49">
        <f>INDEX('QPL LEDS'!V:V, MATCH(All!B142,'QPL LEDS'!D:D,0))</f>
        <v>25000</v>
      </c>
      <c r="L142" s="31"/>
      <c r="M142" s="44"/>
      <c r="N142" s="32"/>
      <c r="O142" s="14">
        <v>40</v>
      </c>
      <c r="P142" s="69">
        <f t="shared" si="19"/>
        <v>40</v>
      </c>
      <c r="Q142" s="69" t="str">
        <f>INDEX('Bulb Type Conversion'!B:B,(MATCH(All!D142,'Bulb Type Conversion'!A:A,0)))</f>
        <v>Directional</v>
      </c>
      <c r="S142" s="14"/>
      <c r="W142" s="44"/>
      <c r="X142" s="44"/>
    </row>
    <row r="143" spans="1:35" ht="30" customHeight="1">
      <c r="A143" s="49" t="str">
        <f>INDEX(RAW_TRM_queryforKate!C:C, MATCH(All!B143,RAW_TRM_queryforKate!A:A,0))</f>
        <v>LIGHTING SCIENC</v>
      </c>
      <c r="B143" s="50" t="s">
        <v>527</v>
      </c>
      <c r="C143" s="51">
        <v>91</v>
      </c>
      <c r="D143" s="65" t="s">
        <v>737</v>
      </c>
      <c r="E143" s="53">
        <v>6</v>
      </c>
      <c r="F143" s="52" t="s">
        <v>23</v>
      </c>
      <c r="G143" s="58" t="str">
        <f t="shared" si="20"/>
        <v>LESS15W</v>
      </c>
      <c r="H143" s="49">
        <v>350</v>
      </c>
      <c r="I143" s="58" t="e">
        <f>INDEX([14]TRM_queryforKate!$H:$H, MATCH(B143,[14]TRM_queryforKate!$A:$A,0))</f>
        <v>#N/A</v>
      </c>
      <c r="J143" s="58">
        <v>17.97</v>
      </c>
      <c r="K143" s="49">
        <v>25000</v>
      </c>
      <c r="L143" s="31"/>
      <c r="M143" s="44"/>
      <c r="N143" s="32"/>
      <c r="O143" s="14">
        <v>40</v>
      </c>
      <c r="P143" s="69">
        <f t="shared" si="19"/>
        <v>40</v>
      </c>
      <c r="Q143" s="69" t="str">
        <f>INDEX('Bulb Type Conversion'!B:B,(MATCH(All!D143,'Bulb Type Conversion'!A:A,0)))</f>
        <v>Directional</v>
      </c>
      <c r="S143" s="14"/>
      <c r="W143" s="44"/>
      <c r="X143" s="44"/>
    </row>
    <row r="144" spans="1:35" ht="30" customHeight="1">
      <c r="A144" s="49" t="str">
        <f>INDEX(RAW_TRM_queryforKate!C:C, MATCH(All!B144,RAW_TRM_queryforKate!A:A,0))</f>
        <v>LIGHTING SCIENC</v>
      </c>
      <c r="B144" s="50" t="s">
        <v>528</v>
      </c>
      <c r="C144" s="51">
        <v>67</v>
      </c>
      <c r="D144" s="65" t="s">
        <v>703</v>
      </c>
      <c r="E144" s="53">
        <v>8</v>
      </c>
      <c r="F144" s="52" t="s">
        <v>23</v>
      </c>
      <c r="G144" s="58" t="str">
        <f t="shared" si="20"/>
        <v>LESS15W</v>
      </c>
      <c r="H144" s="49">
        <f>INDEX('QPL LEDS'!R:R, MATCH(All!B144,'QPL LEDS'!D:D,0))</f>
        <v>500</v>
      </c>
      <c r="I144" s="58" t="e">
        <f>INDEX([14]TRM_queryforKate!$H:$H, MATCH(B144,[14]TRM_queryforKate!$A:$A,0))</f>
        <v>#N/A</v>
      </c>
      <c r="J144" s="58" t="s">
        <v>7280</v>
      </c>
      <c r="K144" s="49">
        <f>INDEX('QPL LEDS'!V:V, MATCH(All!B144,'QPL LEDS'!D:D,0))</f>
        <v>25000</v>
      </c>
      <c r="L144" s="31"/>
      <c r="M144" s="44"/>
      <c r="N144" s="32"/>
      <c r="O144" s="40">
        <v>60</v>
      </c>
      <c r="P144" s="69">
        <f t="shared" si="19"/>
        <v>60</v>
      </c>
      <c r="Q144" s="69" t="str">
        <f>INDEX('Bulb Type Conversion'!B:B,(MATCH(All!D144,'Bulb Type Conversion'!A:A,0)))</f>
        <v>Directional</v>
      </c>
      <c r="S144" s="14"/>
      <c r="W144" s="44"/>
      <c r="X144" s="44"/>
    </row>
    <row r="145" spans="1:35" ht="30" customHeight="1">
      <c r="A145" s="49" t="str">
        <f>INDEX(RAW_TRM_queryforKate!C:C, MATCH(All!B145,RAW_TRM_queryforKate!A:A,0))</f>
        <v>LIGHTING SCIENC</v>
      </c>
      <c r="B145" s="50" t="s">
        <v>529</v>
      </c>
      <c r="C145" s="51">
        <v>158</v>
      </c>
      <c r="D145" s="65" t="s">
        <v>738</v>
      </c>
      <c r="E145" s="53">
        <v>8</v>
      </c>
      <c r="F145" s="52" t="s">
        <v>23</v>
      </c>
      <c r="G145" s="58" t="str">
        <f t="shared" si="20"/>
        <v>LESS15W</v>
      </c>
      <c r="H145" s="49">
        <v>500</v>
      </c>
      <c r="I145" s="58" t="e">
        <f>INDEX([14]TRM_queryforKate!$H:$H, MATCH(B145,[14]TRM_queryforKate!$A:$A,0))</f>
        <v>#N/A</v>
      </c>
      <c r="J145" s="58">
        <v>14.97</v>
      </c>
      <c r="K145" s="49">
        <v>25000</v>
      </c>
      <c r="L145" s="31"/>
      <c r="M145" s="44"/>
      <c r="N145" s="32"/>
      <c r="O145" s="14">
        <v>50</v>
      </c>
      <c r="P145" s="69">
        <f t="shared" si="19"/>
        <v>50</v>
      </c>
      <c r="Q145" s="69" t="str">
        <f>INDEX('Bulb Type Conversion'!B:B,(MATCH(All!D145,'Bulb Type Conversion'!A:A,0)))</f>
        <v>Directional</v>
      </c>
      <c r="S145" s="14"/>
      <c r="W145" s="44"/>
      <c r="X145" s="44"/>
    </row>
    <row r="146" spans="1:35" ht="15.75" customHeight="1">
      <c r="A146" s="49" t="str">
        <f>INDEX(RAW_TRM_queryforKate!C:C, MATCH(All!B146,RAW_TRM_queryforKate!A:A,0))</f>
        <v>LIGHTING SCIENC</v>
      </c>
      <c r="B146" s="50" t="s">
        <v>530</v>
      </c>
      <c r="C146" s="51">
        <v>459</v>
      </c>
      <c r="D146" s="65" t="s">
        <v>731</v>
      </c>
      <c r="E146" s="53">
        <v>14</v>
      </c>
      <c r="F146" s="52" t="s">
        <v>9</v>
      </c>
      <c r="G146" s="58" t="str">
        <f t="shared" si="20"/>
        <v>Less20W</v>
      </c>
      <c r="H146" s="49">
        <v>750</v>
      </c>
      <c r="I146" s="58" t="e">
        <f>INDEX([14]TRM_queryforKate!$H:$H, MATCH(B146,[14]TRM_queryforKate!$A:$A,0))</f>
        <v>#N/A</v>
      </c>
      <c r="J146" s="58">
        <v>31.97</v>
      </c>
      <c r="K146" s="49">
        <v>25000</v>
      </c>
      <c r="L146" s="31"/>
      <c r="M146" s="44"/>
      <c r="N146" s="32"/>
      <c r="O146" s="14">
        <v>45</v>
      </c>
      <c r="P146" s="69">
        <f t="shared" si="19"/>
        <v>45</v>
      </c>
      <c r="Q146" s="69" t="str">
        <f>INDEX('Bulb Type Conversion'!B:B,(MATCH(All!D146,'Bulb Type Conversion'!A:A,0)))</f>
        <v>Directional</v>
      </c>
      <c r="S146" s="14"/>
      <c r="W146" s="44"/>
      <c r="X146" s="44"/>
    </row>
    <row r="147" spans="1:35" ht="15.75" customHeight="1">
      <c r="A147" s="49" t="str">
        <f>INDEX(RAW_TRM_queryforKate!C:C, MATCH(All!B147,RAW_TRM_queryforKate!A:A,0))</f>
        <v>LIGHTING SCIENC</v>
      </c>
      <c r="B147" s="50" t="s">
        <v>531</v>
      </c>
      <c r="C147" s="51">
        <v>128</v>
      </c>
      <c r="D147" s="65" t="s">
        <v>735</v>
      </c>
      <c r="E147" s="53">
        <v>19</v>
      </c>
      <c r="F147" s="52" t="s">
        <v>9</v>
      </c>
      <c r="G147" s="58" t="str">
        <f t="shared" si="20"/>
        <v>Less20W</v>
      </c>
      <c r="H147" s="49">
        <v>1200</v>
      </c>
      <c r="I147" s="58" t="e">
        <f>INDEX([14]TRM_queryforKate!$H:$H, MATCH(B147,[14]TRM_queryforKate!$A:$A,0))</f>
        <v>#N/A</v>
      </c>
      <c r="J147" s="58">
        <v>32.97</v>
      </c>
      <c r="K147" s="49">
        <v>25000</v>
      </c>
      <c r="L147" s="31"/>
      <c r="M147" s="44"/>
      <c r="N147" s="32"/>
      <c r="O147" s="14">
        <v>65</v>
      </c>
      <c r="P147" s="69">
        <f t="shared" si="19"/>
        <v>65</v>
      </c>
      <c r="Q147" s="69" t="str">
        <f>INDEX('Bulb Type Conversion'!B:B,(MATCH(All!D147,'Bulb Type Conversion'!A:A,0)))</f>
        <v>Directional</v>
      </c>
      <c r="S147" s="14"/>
      <c r="W147" s="44"/>
      <c r="X147" s="44"/>
    </row>
    <row r="148" spans="1:35" ht="15.75" customHeight="1">
      <c r="A148" s="49" t="str">
        <f>INDEX(RAW_TRM_queryforKate!C:C, MATCH(All!B148,RAW_TRM_queryforKate!A:A,0))</f>
        <v>LIGHTING SCIENC</v>
      </c>
      <c r="B148" s="50" t="s">
        <v>532</v>
      </c>
      <c r="C148" s="51">
        <v>399</v>
      </c>
      <c r="D148" s="52" t="s">
        <v>7182</v>
      </c>
      <c r="E148" s="53">
        <v>16</v>
      </c>
      <c r="F148" s="52" t="s">
        <v>9</v>
      </c>
      <c r="G148" s="58" t="str">
        <f t="shared" si="20"/>
        <v>Less20W</v>
      </c>
      <c r="H148" s="49">
        <v>1000</v>
      </c>
      <c r="I148" s="58" t="e">
        <f>INDEX([14]TRM_queryforKate!$H:$H, MATCH(B148,[14]TRM_queryforKate!$A:$A,0))</f>
        <v>#N/A</v>
      </c>
      <c r="J148" s="58">
        <v>29.97</v>
      </c>
      <c r="K148" s="49">
        <v>25000</v>
      </c>
      <c r="L148" s="31"/>
      <c r="M148" s="44"/>
      <c r="N148" s="32"/>
      <c r="O148" s="14">
        <v>50</v>
      </c>
      <c r="P148" s="69">
        <f t="shared" si="19"/>
        <v>50</v>
      </c>
      <c r="Q148" s="69" t="str">
        <f>INDEX('Bulb Type Conversion'!B:B,(MATCH(All!D148,'Bulb Type Conversion'!A:A,0)))</f>
        <v>Directional</v>
      </c>
      <c r="S148" s="14"/>
      <c r="W148" s="44"/>
      <c r="X148" s="44"/>
    </row>
    <row r="149" spans="1:35" ht="30" customHeight="1">
      <c r="A149" s="49" t="str">
        <f>INDEX(RAW_TRM_queryforKate!C:C, MATCH(All!B149,RAW_TRM_queryforKate!A:A,0))</f>
        <v>TCP</v>
      </c>
      <c r="B149" s="50" t="s">
        <v>577</v>
      </c>
      <c r="C149" s="51">
        <v>45</v>
      </c>
      <c r="D149" s="65" t="str">
        <f>INDEX([13]TRM_queryforKate!$G:$G,(MATCH(B149,[13]TRM_queryforKate!$A:$A)))</f>
        <v>A19</v>
      </c>
      <c r="E149" s="53">
        <v>10</v>
      </c>
      <c r="F149" s="52" t="s">
        <v>15</v>
      </c>
      <c r="G149" s="58" t="str">
        <f t="shared" si="20"/>
        <v>Less15W</v>
      </c>
      <c r="H149" s="49">
        <f>INDEX('QPL LEDS'!R:R, MATCH(All!B149,'QPL LEDS'!D:D,0))</f>
        <v>950</v>
      </c>
      <c r="I149" s="58">
        <f>INDEX([14]TRM_queryforKate!$H:$H, MATCH(B149,[14]TRM_queryforKate!$A:$A,0))</f>
        <v>1</v>
      </c>
      <c r="J149" s="58" t="s">
        <v>7280</v>
      </c>
      <c r="K149" s="49">
        <f>INDEX('QPL LEDS'!V:V, MATCH(All!B149,'QPL LEDS'!D:D,0))</f>
        <v>25000</v>
      </c>
      <c r="L149" s="31"/>
      <c r="M149" s="44"/>
      <c r="N149" s="32"/>
      <c r="O149" s="16">
        <v>43</v>
      </c>
      <c r="P149" s="69">
        <f t="shared" ref="P149:P180" si="21">IF(F149="OMNIDIRECT",H149/45,O149)</f>
        <v>21.111111111111111</v>
      </c>
      <c r="Q149" s="69" t="str">
        <f>INDEX('Bulb Type Conversion'!B:B,(MATCH(All!D149,'Bulb Type Conversion'!A:A,0)))</f>
        <v>omnidirect</v>
      </c>
      <c r="S149" s="14"/>
      <c r="W149" s="44"/>
      <c r="X149" s="44"/>
    </row>
    <row r="150" spans="1:35" ht="30" customHeight="1">
      <c r="A150" s="49" t="str">
        <f>INDEX(RAW_TRM_queryforKate!C:C, MATCH(All!B150,RAW_TRM_queryforKate!A:A,0))</f>
        <v>TCP</v>
      </c>
      <c r="B150" s="50" t="s">
        <v>578</v>
      </c>
      <c r="C150" s="51">
        <v>4</v>
      </c>
      <c r="D150" s="65" t="str">
        <f>INDEX([13]TRM_queryforKate!$G:$G,(MATCH(B150,[13]TRM_queryforKate!$A:$A)))</f>
        <v>A19</v>
      </c>
      <c r="E150" s="53">
        <v>10</v>
      </c>
      <c r="F150" s="52" t="s">
        <v>15</v>
      </c>
      <c r="G150" s="58" t="str">
        <f t="shared" si="20"/>
        <v>Less15W</v>
      </c>
      <c r="H150" s="49">
        <f>INDEX('QPL LEDS'!R:R, MATCH(All!B150,'QPL LEDS'!D:D,0))</f>
        <v>950</v>
      </c>
      <c r="I150" s="58">
        <f>INDEX([14]TRM_queryforKate!$H:$H, MATCH(B150,[14]TRM_queryforKate!$A:$A,0))</f>
        <v>1</v>
      </c>
      <c r="J150" s="58" t="s">
        <v>7280</v>
      </c>
      <c r="K150" s="49">
        <f>INDEX('QPL LEDS'!V:V, MATCH(All!B150,'QPL LEDS'!D:D,0))</f>
        <v>25000</v>
      </c>
      <c r="L150" s="31"/>
      <c r="M150" s="44"/>
      <c r="N150" s="32"/>
      <c r="O150" s="16">
        <v>43</v>
      </c>
      <c r="P150" s="69">
        <f t="shared" si="21"/>
        <v>21.111111111111111</v>
      </c>
      <c r="Q150" s="69" t="str">
        <f>INDEX('Bulb Type Conversion'!B:B,(MATCH(All!D150,'Bulb Type Conversion'!A:A,0)))</f>
        <v>omnidirect</v>
      </c>
      <c r="S150" s="14"/>
      <c r="W150" s="44"/>
      <c r="X150" s="44"/>
    </row>
    <row r="151" spans="1:35" ht="30" customHeight="1">
      <c r="A151" s="49" t="str">
        <f>INDEX(RAW_TRM_queryforKate!C:C, MATCH(All!B151,RAW_TRM_queryforKate!A:A,0))</f>
        <v>TCP</v>
      </c>
      <c r="B151" s="50" t="s">
        <v>579</v>
      </c>
      <c r="C151" s="51">
        <v>21</v>
      </c>
      <c r="D151" s="65" t="str">
        <f>INDEX([13]TRM_queryforKate!$G:$G,(MATCH(B151,[13]TRM_queryforKate!$A:$A)))</f>
        <v>A19</v>
      </c>
      <c r="E151" s="53">
        <v>7</v>
      </c>
      <c r="F151" s="52" t="s">
        <v>15</v>
      </c>
      <c r="G151" s="58" t="str">
        <f t="shared" si="20"/>
        <v>Less15W</v>
      </c>
      <c r="H151" s="49">
        <f>INDEX('QPL LEDS'!R:R, MATCH(All!B151,'QPL LEDS'!D:D,0))</f>
        <v>450</v>
      </c>
      <c r="I151" s="58">
        <f>INDEX([14]TRM_queryforKate!$H:$H, MATCH(B151,[14]TRM_queryforKate!$A:$A,0))</f>
        <v>1</v>
      </c>
      <c r="J151" s="58" t="s">
        <v>7280</v>
      </c>
      <c r="K151" s="49">
        <f>INDEX('QPL LEDS'!V:V, MATCH(All!B151,'QPL LEDS'!D:D,0))</f>
        <v>25000</v>
      </c>
      <c r="L151" s="31"/>
      <c r="M151" s="44"/>
      <c r="N151" s="32"/>
      <c r="O151" s="59">
        <v>29</v>
      </c>
      <c r="P151" s="69">
        <f t="shared" si="21"/>
        <v>10</v>
      </c>
      <c r="Q151" s="69" t="str">
        <f>INDEX('Bulb Type Conversion'!B:B,(MATCH(All!D151,'Bulb Type Conversion'!A:A,0)))</f>
        <v>omnidirect</v>
      </c>
      <c r="S151" s="14"/>
      <c r="W151" s="44"/>
      <c r="X151" s="44"/>
    </row>
    <row r="152" spans="1:35" ht="30" customHeight="1">
      <c r="A152" s="49" t="str">
        <f>INDEX(RAW_TRM_queryforKate!C:C, MATCH(All!B152,RAW_TRM_queryforKate!A:A,0))</f>
        <v>TCP</v>
      </c>
      <c r="B152" s="50" t="s">
        <v>580</v>
      </c>
      <c r="C152" s="51">
        <v>32</v>
      </c>
      <c r="D152" s="65" t="str">
        <f>INDEX([13]TRM_queryforKate!$G:$G,(MATCH(B152,[13]TRM_queryforKate!$A:$A)))</f>
        <v>A19</v>
      </c>
      <c r="E152" s="53">
        <v>7</v>
      </c>
      <c r="F152" s="52" t="s">
        <v>15</v>
      </c>
      <c r="G152" s="58" t="str">
        <f t="shared" si="20"/>
        <v>Less15W</v>
      </c>
      <c r="H152" s="49">
        <f>INDEX('QPL LEDS'!R:R, MATCH(All!B152,'QPL LEDS'!D:D,0))</f>
        <v>550</v>
      </c>
      <c r="I152" s="58">
        <f>INDEX([14]TRM_queryforKate!$H:$H, MATCH(B152,[14]TRM_queryforKate!$A:$A,0))</f>
        <v>1</v>
      </c>
      <c r="J152" s="58" t="s">
        <v>7280</v>
      </c>
      <c r="K152" s="49">
        <f>INDEX('QPL LEDS'!V:V, MATCH(All!B152,'QPL LEDS'!D:D,0))</f>
        <v>25000</v>
      </c>
      <c r="L152" s="31"/>
      <c r="M152" s="44"/>
      <c r="N152" s="32"/>
      <c r="O152" s="59">
        <v>29</v>
      </c>
      <c r="P152" s="69">
        <f t="shared" si="21"/>
        <v>12.222222222222221</v>
      </c>
      <c r="Q152" s="69" t="str">
        <f>INDEX('Bulb Type Conversion'!B:B,(MATCH(All!D152,'Bulb Type Conversion'!A:A,0)))</f>
        <v>omnidirect</v>
      </c>
      <c r="S152" s="14"/>
      <c r="W152" s="44"/>
      <c r="X152" s="44"/>
    </row>
    <row r="153" spans="1:35" ht="15.75" customHeight="1">
      <c r="A153" s="49" t="str">
        <f>INDEX(RAW_TRM_queryforKate!C:C, MATCH(All!B153,RAW_TRM_queryforKate!A:A,0))</f>
        <v>TCP</v>
      </c>
      <c r="B153" s="50" t="s">
        <v>581</v>
      </c>
      <c r="C153" s="51">
        <v>15</v>
      </c>
      <c r="D153" s="65" t="str">
        <f>INDEX([13]TRM_queryforKate!$G:$G,(MATCH(B153,[13]TRM_queryforKate!$A:$A)))</f>
        <v>BR30</v>
      </c>
      <c r="E153" s="53">
        <v>10</v>
      </c>
      <c r="F153" s="52" t="s">
        <v>9</v>
      </c>
      <c r="G153" s="58" t="str">
        <f t="shared" si="20"/>
        <v>Less20W</v>
      </c>
      <c r="H153" s="49">
        <f>INDEX('QPL LEDS'!R:R, MATCH(All!B153,'QPL LEDS'!D:D,0))</f>
        <v>650</v>
      </c>
      <c r="I153" s="58">
        <f>INDEX([14]TRM_queryforKate!$H:$H, MATCH(B153,[14]TRM_queryforKate!$A:$A,0))</f>
        <v>1</v>
      </c>
      <c r="J153" s="58" t="s">
        <v>7280</v>
      </c>
      <c r="K153" s="49">
        <f>INDEX('QPL LEDS'!V:V, MATCH(All!B153,'QPL LEDS'!D:D,0))</f>
        <v>25000</v>
      </c>
      <c r="L153" s="31"/>
      <c r="M153" s="44"/>
      <c r="N153" s="32"/>
      <c r="O153" s="49">
        <v>65</v>
      </c>
      <c r="P153" s="69">
        <f t="shared" si="21"/>
        <v>65</v>
      </c>
      <c r="Q153" s="69" t="str">
        <f>INDEX('Bulb Type Conversion'!B:B,(MATCH(All!D153,'Bulb Type Conversion'!A:A,0)))</f>
        <v>Directional</v>
      </c>
      <c r="S153" s="14"/>
      <c r="W153" s="44"/>
      <c r="X153" s="44"/>
    </row>
    <row r="154" spans="1:35" ht="15.75" customHeight="1">
      <c r="A154" s="49" t="str">
        <f>INDEX(RAW_TRM_queryforKate!C:C, MATCH(All!B154,RAW_TRM_queryforKate!A:A,0))</f>
        <v>TCP</v>
      </c>
      <c r="B154" s="50" t="s">
        <v>582</v>
      </c>
      <c r="C154" s="51">
        <v>27</v>
      </c>
      <c r="D154" s="65" t="str">
        <f>INDEX([13]TRM_queryforKate!$G:$G,(MATCH(B154,[13]TRM_queryforKate!$A:$A)))</f>
        <v>BR30</v>
      </c>
      <c r="E154" s="53">
        <v>10</v>
      </c>
      <c r="F154" s="52" t="s">
        <v>9</v>
      </c>
      <c r="G154" s="58" t="str">
        <f t="shared" si="20"/>
        <v>Less20W</v>
      </c>
      <c r="H154" s="49">
        <f>INDEX('QPL LEDS'!R:R, MATCH(All!B154,'QPL LEDS'!D:D,0))</f>
        <v>900</v>
      </c>
      <c r="I154" s="58">
        <f>INDEX([14]TRM_queryforKate!$H:$H, MATCH(B154,[14]TRM_queryforKate!$A:$A,0))</f>
        <v>1</v>
      </c>
      <c r="J154" s="58">
        <v>11.88</v>
      </c>
      <c r="K154" s="49">
        <f>INDEX('QPL LEDS'!V:V, MATCH(All!B154,'QPL LEDS'!D:D,0))</f>
        <v>25000</v>
      </c>
      <c r="L154" s="31"/>
      <c r="M154" s="44"/>
      <c r="N154" s="32"/>
      <c r="O154" s="49">
        <v>65</v>
      </c>
      <c r="P154" s="69">
        <f t="shared" si="21"/>
        <v>65</v>
      </c>
      <c r="Q154" s="69" t="str">
        <f>INDEX('Bulb Type Conversion'!B:B,(MATCH(All!D154,'Bulb Type Conversion'!A:A,0)))</f>
        <v>Directional</v>
      </c>
      <c r="S154" s="14"/>
      <c r="W154" s="44"/>
      <c r="X154" s="44"/>
      <c r="AH154" s="40"/>
      <c r="AI154" s="40"/>
    </row>
    <row r="155" spans="1:35" ht="15.75" customHeight="1">
      <c r="A155" s="49" t="str">
        <f>INDEX(RAW_TRM_queryforKate!C:C, MATCH(All!B155,RAW_TRM_queryforKate!A:A,0))</f>
        <v>TCP</v>
      </c>
      <c r="B155" s="50" t="s">
        <v>583</v>
      </c>
      <c r="C155" s="51">
        <v>115</v>
      </c>
      <c r="D155" s="65" t="str">
        <f>INDEX([13]TRM_queryforKate!$G:$G,(MATCH(B155,[13]TRM_queryforKate!$A:$A)))</f>
        <v>BR30</v>
      </c>
      <c r="E155" s="53">
        <v>12</v>
      </c>
      <c r="F155" s="52" t="s">
        <v>9</v>
      </c>
      <c r="G155" s="58" t="str">
        <f t="shared" si="20"/>
        <v>Less20W</v>
      </c>
      <c r="H155" s="49">
        <v>650</v>
      </c>
      <c r="I155" s="58">
        <f>INDEX([14]TRM_queryforKate!$H:$H, MATCH(B155,[14]TRM_queryforKate!$A:$A,0))</f>
        <v>1</v>
      </c>
      <c r="J155" s="58">
        <v>31.76</v>
      </c>
      <c r="K155" s="49">
        <v>25000</v>
      </c>
      <c r="L155" s="31"/>
      <c r="M155" s="44"/>
      <c r="N155" s="32"/>
      <c r="O155" s="49">
        <v>65</v>
      </c>
      <c r="P155" s="69">
        <f t="shared" si="21"/>
        <v>65</v>
      </c>
      <c r="Q155" s="69" t="str">
        <f>INDEX('Bulb Type Conversion'!B:B,(MATCH(All!D155,'Bulb Type Conversion'!A:A,0)))</f>
        <v>Directional</v>
      </c>
      <c r="S155" s="14"/>
      <c r="W155" s="44"/>
      <c r="X155" s="44"/>
    </row>
    <row r="156" spans="1:35" ht="15.75" customHeight="1">
      <c r="A156" s="49" t="str">
        <f>INDEX(RAW_TRM_queryforKate!C:C, MATCH(All!B156,RAW_TRM_queryforKate!A:A,0))</f>
        <v>TCP</v>
      </c>
      <c r="B156" s="50" t="s">
        <v>584</v>
      </c>
      <c r="C156" s="51">
        <v>40</v>
      </c>
      <c r="D156" s="65" t="str">
        <f>INDEX([13]TRM_queryforKate!$G:$G,(MATCH(B156,[13]TRM_queryforKate!$A:$A)))</f>
        <v>BR30</v>
      </c>
      <c r="E156" s="53">
        <v>12</v>
      </c>
      <c r="F156" s="52" t="s">
        <v>9</v>
      </c>
      <c r="G156" s="58" t="str">
        <f t="shared" si="20"/>
        <v>Less20W</v>
      </c>
      <c r="H156" s="178">
        <v>700</v>
      </c>
      <c r="I156" s="58">
        <f>INDEX([14]TRM_queryforKate!$H:$H, MATCH(B156,[14]TRM_queryforKate!$A:$A,0))</f>
        <v>1</v>
      </c>
      <c r="J156" s="58" t="s">
        <v>7280</v>
      </c>
      <c r="K156" s="178">
        <v>25000</v>
      </c>
      <c r="L156" s="31"/>
      <c r="M156" s="44"/>
      <c r="N156" s="32"/>
      <c r="O156" s="49">
        <v>65</v>
      </c>
      <c r="P156" s="69">
        <f t="shared" si="21"/>
        <v>65</v>
      </c>
      <c r="Q156" s="69" t="str">
        <f>INDEX('Bulb Type Conversion'!B:B,(MATCH(All!D156,'Bulb Type Conversion'!A:A,0)))</f>
        <v>Directional</v>
      </c>
      <c r="S156" s="14"/>
      <c r="W156" s="44"/>
      <c r="X156" s="44"/>
      <c r="Y156" s="40"/>
      <c r="Z156" s="40"/>
      <c r="AA156" s="40"/>
      <c r="AB156" s="40"/>
      <c r="AC156" s="40"/>
      <c r="AD156" s="40"/>
      <c r="AE156" s="40"/>
      <c r="AF156" s="40"/>
      <c r="AG156" s="40"/>
      <c r="AH156" s="41"/>
      <c r="AI156" s="41"/>
    </row>
    <row r="157" spans="1:35" ht="15.75" customHeight="1">
      <c r="A157" s="49" t="str">
        <f>INDEX(RAW_TRM_queryforKate!C:C, MATCH(All!B157,RAW_TRM_queryforKate!A:A,0))</f>
        <v>TCP</v>
      </c>
      <c r="B157" s="50" t="s">
        <v>585</v>
      </c>
      <c r="C157" s="51">
        <v>64</v>
      </c>
      <c r="D157" s="65" t="str">
        <f>INDEX([13]TRM_queryforKate!$G:$G,(MATCH(B157,[13]TRM_queryforKate!$A:$A)))</f>
        <v>BR40</v>
      </c>
      <c r="E157" s="53">
        <v>14</v>
      </c>
      <c r="F157" s="52" t="s">
        <v>9</v>
      </c>
      <c r="G157" s="58" t="str">
        <f t="shared" si="20"/>
        <v>Less20W</v>
      </c>
      <c r="H157" s="178">
        <v>800</v>
      </c>
      <c r="I157" s="58">
        <f>INDEX([14]TRM_queryforKate!$H:$H, MATCH(B157,[14]TRM_queryforKate!$A:$A,0))</f>
        <v>1</v>
      </c>
      <c r="J157" s="58" t="s">
        <v>7280</v>
      </c>
      <c r="K157" s="178">
        <v>25000</v>
      </c>
      <c r="L157" s="31"/>
      <c r="M157" s="44"/>
      <c r="N157" s="32"/>
      <c r="O157" s="14">
        <v>65</v>
      </c>
      <c r="P157" s="69">
        <f t="shared" si="21"/>
        <v>65</v>
      </c>
      <c r="Q157" s="69" t="str">
        <f>INDEX('Bulb Type Conversion'!B:B,(MATCH(All!D157,'Bulb Type Conversion'!A:A,0)))</f>
        <v>Directional</v>
      </c>
      <c r="S157" s="14"/>
      <c r="W157" s="44"/>
      <c r="X157" s="44"/>
      <c r="AH157" s="41"/>
      <c r="AI157" s="41"/>
    </row>
    <row r="158" spans="1:35" ht="30" customHeight="1">
      <c r="A158" s="49" t="str">
        <f>INDEX(RAW_TRM_queryforKate!C:C, MATCH(All!B158,RAW_TRM_queryforKate!A:A,0))</f>
        <v>TCP</v>
      </c>
      <c r="B158" s="50" t="s">
        <v>586</v>
      </c>
      <c r="C158" s="51">
        <v>6</v>
      </c>
      <c r="D158" s="65" t="str">
        <f>INDEX([13]TRM_queryforKate!$G:$G,(MATCH(B158,[13]TRM_queryforKate!$A:$A)))</f>
        <v>Candelabra</v>
      </c>
      <c r="E158" s="53">
        <v>4</v>
      </c>
      <c r="F158" s="52" t="s">
        <v>23</v>
      </c>
      <c r="G158" s="58" t="str">
        <f t="shared" si="20"/>
        <v>LESS15W</v>
      </c>
      <c r="H158" s="49">
        <f>INDEX('QPL LEDS'!R:R, MATCH(All!B158,'QPL LEDS'!D:D,0))</f>
        <v>200</v>
      </c>
      <c r="I158" s="58">
        <f>INDEX([14]TRM_queryforKate!$H:$H, MATCH(B158,[14]TRM_queryforKate!$A:$A,0))</f>
        <v>1</v>
      </c>
      <c r="J158" s="58">
        <v>6.88</v>
      </c>
      <c r="K158" s="49">
        <f>INDEX('QPL LEDS'!V:V, MATCH(All!B158,'QPL LEDS'!D:D,0))</f>
        <v>25000</v>
      </c>
      <c r="L158" s="31"/>
      <c r="M158" s="44"/>
      <c r="N158" s="32"/>
      <c r="O158" s="14">
        <v>25</v>
      </c>
      <c r="P158" s="69">
        <f t="shared" si="21"/>
        <v>25</v>
      </c>
      <c r="Q158" s="69" t="e">
        <f>INDEX('Bulb Type Conversion'!B:B,(MATCH(All!D158,'Bulb Type Conversion'!A:A,0)))</f>
        <v>#N/A</v>
      </c>
      <c r="S158" s="14"/>
      <c r="W158" s="44"/>
      <c r="X158" s="44"/>
      <c r="Y158" s="41"/>
      <c r="Z158" s="41"/>
      <c r="AA158" s="41"/>
      <c r="AB158" s="41"/>
      <c r="AC158" s="41"/>
      <c r="AD158" s="41"/>
      <c r="AE158" s="41"/>
      <c r="AF158" s="41"/>
      <c r="AG158" s="41"/>
    </row>
    <row r="159" spans="1:35" ht="30" customHeight="1">
      <c r="A159" s="49" t="str">
        <f>INDEX(RAW_TRM_queryforKate!C:C, MATCH(All!B159,RAW_TRM_queryforKate!A:A,0))</f>
        <v>TCP</v>
      </c>
      <c r="B159" s="50" t="s">
        <v>587</v>
      </c>
      <c r="C159" s="51">
        <v>2</v>
      </c>
      <c r="D159" s="65" t="str">
        <f>INDEX([13]TRM_queryforKate!$G:$G,(MATCH(B159,[13]TRM_queryforKate!$A:$A)))</f>
        <v>Candelabra</v>
      </c>
      <c r="E159" s="53">
        <v>4</v>
      </c>
      <c r="F159" s="52" t="s">
        <v>23</v>
      </c>
      <c r="G159" s="58" t="str">
        <f t="shared" si="20"/>
        <v>LESS15W</v>
      </c>
      <c r="H159" s="49">
        <f>INDEX('QPL LEDS'!R:R, MATCH(All!B159,'QPL LEDS'!D:D,0))</f>
        <v>250</v>
      </c>
      <c r="I159" s="58">
        <f>INDEX([14]TRM_queryforKate!$H:$H, MATCH(B159,[14]TRM_queryforKate!$A:$A,0))</f>
        <v>1</v>
      </c>
      <c r="J159" s="58" t="s">
        <v>7280</v>
      </c>
      <c r="K159" s="49">
        <f>INDEX('QPL LEDS'!V:V, MATCH(All!B159,'QPL LEDS'!D:D,0))</f>
        <v>25000</v>
      </c>
      <c r="L159" s="31"/>
      <c r="M159" s="44"/>
      <c r="N159" s="32"/>
      <c r="O159" s="14">
        <v>25</v>
      </c>
      <c r="P159" s="69">
        <f t="shared" si="21"/>
        <v>25</v>
      </c>
      <c r="Q159" s="69" t="e">
        <f>INDEX('Bulb Type Conversion'!B:B,(MATCH(All!D159,'Bulb Type Conversion'!A:A,0)))</f>
        <v>#N/A</v>
      </c>
      <c r="S159" s="14"/>
      <c r="W159" s="44"/>
      <c r="X159" s="44"/>
      <c r="Y159" s="41"/>
      <c r="Z159" s="41"/>
      <c r="AA159" s="41"/>
      <c r="AB159" s="41"/>
      <c r="AC159" s="41"/>
      <c r="AD159" s="41"/>
      <c r="AE159" s="41"/>
      <c r="AF159" s="41"/>
      <c r="AG159" s="41"/>
    </row>
    <row r="160" spans="1:35" ht="30" customHeight="1">
      <c r="A160" s="49" t="str">
        <f>INDEX(RAW_TRM_queryforKate!C:C, MATCH(All!B160,RAW_TRM_queryforKate!A:A,0))</f>
        <v>TCP</v>
      </c>
      <c r="B160" s="50" t="s">
        <v>588</v>
      </c>
      <c r="C160" s="51">
        <v>15</v>
      </c>
      <c r="D160" s="65" t="str">
        <f>INDEX([13]TRM_queryforKate!$G:$G,(MATCH(B160,[13]TRM_queryforKate!$A:$A)))</f>
        <v>Candelabra</v>
      </c>
      <c r="E160" s="53">
        <v>4</v>
      </c>
      <c r="F160" s="52" t="s">
        <v>23</v>
      </c>
      <c r="G160" s="58" t="str">
        <f t="shared" si="20"/>
        <v>LESS15W</v>
      </c>
      <c r="H160" s="49">
        <v>200</v>
      </c>
      <c r="I160" s="58">
        <f>INDEX([14]TRM_queryforKate!$H:$H, MATCH(B160,[14]TRM_queryforKate!$A:$A,0))</f>
        <v>1</v>
      </c>
      <c r="J160" s="58">
        <v>6.88</v>
      </c>
      <c r="K160" s="49">
        <v>25000</v>
      </c>
      <c r="L160" s="31"/>
      <c r="M160" s="44"/>
      <c r="N160" s="32"/>
      <c r="O160" s="14">
        <v>25</v>
      </c>
      <c r="P160" s="69">
        <f t="shared" si="21"/>
        <v>25</v>
      </c>
      <c r="Q160" s="69" t="e">
        <f>INDEX('Bulb Type Conversion'!B:B,(MATCH(All!D160,'Bulb Type Conversion'!A:A,0)))</f>
        <v>#N/A</v>
      </c>
      <c r="S160" s="14"/>
      <c r="W160" s="44"/>
      <c r="X160" s="44"/>
    </row>
    <row r="161" spans="1:35" ht="30" customHeight="1">
      <c r="A161" s="49" t="str">
        <f>INDEX(RAW_TRM_queryforKate!C:C, MATCH(All!B161,RAW_TRM_queryforKate!A:A,0))</f>
        <v>TCP</v>
      </c>
      <c r="B161" s="50" t="s">
        <v>589</v>
      </c>
      <c r="C161" s="51">
        <v>34</v>
      </c>
      <c r="D161" s="65" t="str">
        <f>INDEX([13]TRM_queryforKate!$G:$G,(MATCH(B161,[13]TRM_queryforKate!$A:$A)))</f>
        <v>Candelabra</v>
      </c>
      <c r="E161" s="53">
        <v>5</v>
      </c>
      <c r="F161" s="52" t="s">
        <v>23</v>
      </c>
      <c r="G161" s="58" t="str">
        <f t="shared" si="20"/>
        <v>LESS15W</v>
      </c>
      <c r="H161" s="49">
        <f>INDEX('QPL LEDS'!R:R, MATCH(All!B161,'QPL LEDS'!D:D,0))</f>
        <v>300</v>
      </c>
      <c r="I161" s="58">
        <f>INDEX([14]TRM_queryforKate!$H:$H, MATCH(B161,[14]TRM_queryforKate!$A:$A,0))</f>
        <v>1</v>
      </c>
      <c r="J161" s="58" t="s">
        <v>7280</v>
      </c>
      <c r="K161" s="49">
        <f>INDEX('QPL LEDS'!V:V, MATCH(All!B161,'QPL LEDS'!D:D,0))</f>
        <v>25000</v>
      </c>
      <c r="L161" s="31"/>
      <c r="M161" s="44"/>
      <c r="N161" s="32"/>
      <c r="O161" s="59">
        <v>40</v>
      </c>
      <c r="P161" s="69">
        <f t="shared" si="21"/>
        <v>40</v>
      </c>
      <c r="Q161" s="69" t="e">
        <f>INDEX('Bulb Type Conversion'!B:B,(MATCH(All!D161,'Bulb Type Conversion'!A:A,0)))</f>
        <v>#N/A</v>
      </c>
      <c r="S161" s="14"/>
      <c r="W161" s="44"/>
      <c r="X161" s="44"/>
    </row>
    <row r="162" spans="1:35" ht="30" customHeight="1">
      <c r="A162" s="49" t="str">
        <f>INDEX(RAW_TRM_queryforKate!C:C, MATCH(All!B162,RAW_TRM_queryforKate!A:A,0))</f>
        <v>TCP</v>
      </c>
      <c r="B162" s="50" t="s">
        <v>590</v>
      </c>
      <c r="C162" s="51">
        <v>25</v>
      </c>
      <c r="D162" s="65" t="str">
        <f>INDEX([13]TRM_queryforKate!$G:$G,(MATCH(B162,[13]TRM_queryforKate!$A:$A)))</f>
        <v>Candelabra</v>
      </c>
      <c r="E162" s="53">
        <v>5</v>
      </c>
      <c r="F162" s="52" t="s">
        <v>23</v>
      </c>
      <c r="G162" s="58" t="str">
        <f t="shared" si="20"/>
        <v>LESS15W</v>
      </c>
      <c r="H162" s="49">
        <v>300</v>
      </c>
      <c r="I162" s="58">
        <f>INDEX([14]TRM_queryforKate!$H:$H, MATCH(B162,[14]TRM_queryforKate!$A:$A,0))</f>
        <v>1</v>
      </c>
      <c r="J162" s="58">
        <v>8.48</v>
      </c>
      <c r="K162" s="49">
        <v>25000</v>
      </c>
      <c r="L162" s="31"/>
      <c r="M162" s="44"/>
      <c r="N162" s="32"/>
      <c r="O162" s="59">
        <v>40</v>
      </c>
      <c r="P162" s="69">
        <f t="shared" si="21"/>
        <v>40</v>
      </c>
      <c r="Q162" s="69" t="e">
        <f>INDEX('Bulb Type Conversion'!B:B,(MATCH(All!D162,'Bulb Type Conversion'!A:A,0)))</f>
        <v>#N/A</v>
      </c>
      <c r="S162" s="14"/>
      <c r="W162" s="44"/>
      <c r="X162" s="44"/>
    </row>
    <row r="163" spans="1:35" ht="30" customHeight="1">
      <c r="A163" s="49" t="str">
        <f>INDEX(RAW_TRM_queryforKate!C:C, MATCH(All!B163,RAW_TRM_queryforKate!A:A,0))</f>
        <v>TCP</v>
      </c>
      <c r="B163" s="50" t="s">
        <v>591</v>
      </c>
      <c r="C163" s="51">
        <v>13</v>
      </c>
      <c r="D163" s="65" t="str">
        <f>INDEX([13]TRM_queryforKate!$G:$G,(MATCH(B163,[13]TRM_queryforKate!$A:$A)))</f>
        <v>G25</v>
      </c>
      <c r="E163" s="53">
        <v>5</v>
      </c>
      <c r="F163" s="52" t="s">
        <v>23</v>
      </c>
      <c r="G163" s="58" t="str">
        <f t="shared" si="20"/>
        <v>LESS15W</v>
      </c>
      <c r="H163" s="49">
        <f>INDEX('QPL LEDS'!R:R, MATCH(All!B163,'QPL LEDS'!D:D,0))</f>
        <v>350</v>
      </c>
      <c r="I163" s="58">
        <f>INDEX([14]TRM_queryforKate!$H:$H, MATCH(B163,[14]TRM_queryforKate!$A:$A,0))</f>
        <v>1</v>
      </c>
      <c r="J163" s="58" t="s">
        <v>7280</v>
      </c>
      <c r="K163" s="49">
        <f>INDEX('QPL LEDS'!V:V, MATCH(All!B163,'QPL LEDS'!D:D,0))</f>
        <v>25000</v>
      </c>
      <c r="L163" s="31"/>
      <c r="M163" s="44"/>
      <c r="N163" s="32"/>
      <c r="O163" s="14">
        <v>40</v>
      </c>
      <c r="P163" s="69">
        <f t="shared" si="21"/>
        <v>40</v>
      </c>
      <c r="Q163" s="69" t="e">
        <f>INDEX('Bulb Type Conversion'!B:B,(MATCH(All!D163,'Bulb Type Conversion'!A:A,0)))</f>
        <v>#N/A</v>
      </c>
      <c r="S163" s="14"/>
      <c r="W163" s="44"/>
      <c r="X163" s="44"/>
    </row>
    <row r="164" spans="1:35" ht="30" customHeight="1">
      <c r="A164" s="49" t="str">
        <f>INDEX(RAW_TRM_queryforKate!C:C, MATCH(All!B164,RAW_TRM_queryforKate!A:A,0))</f>
        <v>TCP</v>
      </c>
      <c r="B164" s="50" t="s">
        <v>592</v>
      </c>
      <c r="C164" s="51">
        <v>25</v>
      </c>
      <c r="D164" s="65" t="str">
        <f>INDEX([13]TRM_queryforKate!$G:$G,(MATCH(B164,[13]TRM_queryforKate!$A:$A)))</f>
        <v>G25</v>
      </c>
      <c r="E164" s="53">
        <v>5</v>
      </c>
      <c r="F164" s="52" t="s">
        <v>23</v>
      </c>
      <c r="G164" s="58" t="str">
        <f t="shared" si="20"/>
        <v>LESS15W</v>
      </c>
      <c r="H164" s="49">
        <f>INDEX('QPL LEDS'!R:R, MATCH(All!B164,'QPL LEDS'!D:D,0))</f>
        <v>350</v>
      </c>
      <c r="I164" s="58">
        <f>INDEX([14]TRM_queryforKate!$H:$H, MATCH(B164,[14]TRM_queryforKate!$A:$A,0))</f>
        <v>1</v>
      </c>
      <c r="J164" s="58" t="s">
        <v>7280</v>
      </c>
      <c r="K164" s="49">
        <f>INDEX('QPL LEDS'!V:V, MATCH(All!B164,'QPL LEDS'!D:D,0))</f>
        <v>25000</v>
      </c>
      <c r="L164" s="31"/>
      <c r="M164" s="44"/>
      <c r="N164" s="32"/>
      <c r="O164" s="14">
        <v>40</v>
      </c>
      <c r="P164" s="69">
        <f t="shared" si="21"/>
        <v>40</v>
      </c>
      <c r="Q164" s="69" t="e">
        <f>INDEX('Bulb Type Conversion'!B:B,(MATCH(All!D164,'Bulb Type Conversion'!A:A,0)))</f>
        <v>#N/A</v>
      </c>
      <c r="S164" s="14"/>
      <c r="W164" s="44"/>
      <c r="X164" s="44"/>
    </row>
    <row r="165" spans="1:35" ht="15.75" customHeight="1">
      <c r="A165" s="49" t="str">
        <f>INDEX(RAW_TRM_queryforKate!C:C, MATCH(All!B165,RAW_TRM_queryforKate!A:A,0))</f>
        <v>TCP</v>
      </c>
      <c r="B165" s="50" t="s">
        <v>593</v>
      </c>
      <c r="C165" s="51">
        <v>143</v>
      </c>
      <c r="D165" s="65" t="str">
        <f>INDEX([13]TRM_queryforKate!$G:$G,(MATCH(B165,[13]TRM_queryforKate!$A:$A)))</f>
        <v>PAR38</v>
      </c>
      <c r="E165" s="53">
        <v>17</v>
      </c>
      <c r="F165" s="52" t="s">
        <v>9</v>
      </c>
      <c r="G165" s="58" t="str">
        <f t="shared" si="20"/>
        <v>Less20W</v>
      </c>
      <c r="H165" s="49">
        <f>INDEX('QPL LEDS'!R:R, MATCH(All!B165,'QPL LEDS'!D:D,0))</f>
        <v>1050</v>
      </c>
      <c r="I165" s="58">
        <f>INDEX([14]TRM_queryforKate!$H:$H, MATCH(B165,[14]TRM_queryforKate!$A:$A,0))</f>
        <v>1</v>
      </c>
      <c r="J165" s="58">
        <v>22.48</v>
      </c>
      <c r="K165" s="49">
        <f>INDEX('QPL LEDS'!V:V, MATCH(All!B165,'QPL LEDS'!D:D,0))</f>
        <v>25000</v>
      </c>
      <c r="L165" s="31"/>
      <c r="M165" s="44"/>
      <c r="N165" s="32"/>
      <c r="O165" s="14">
        <v>50</v>
      </c>
      <c r="P165" s="69">
        <f t="shared" si="21"/>
        <v>50</v>
      </c>
      <c r="Q165" s="69" t="str">
        <f>INDEX('Bulb Type Conversion'!B:B,(MATCH(All!D165,'Bulb Type Conversion'!A:A,0)))</f>
        <v>Directional</v>
      </c>
      <c r="S165" s="14"/>
      <c r="W165" s="44"/>
      <c r="X165" s="44"/>
    </row>
    <row r="166" spans="1:35" ht="15.75" customHeight="1">
      <c r="A166" s="49" t="str">
        <f>INDEX(RAW_TRM_queryforKate!C:C, MATCH(All!B166,RAW_TRM_queryforKate!A:A,0))</f>
        <v>TCP</v>
      </c>
      <c r="B166" s="50" t="s">
        <v>594</v>
      </c>
      <c r="C166" s="51">
        <v>13</v>
      </c>
      <c r="D166" s="65" t="str">
        <f>INDEX([13]TRM_queryforKate!$G:$G,(MATCH(B166,[13]TRM_queryforKate!$A:$A)))</f>
        <v>PAR20</v>
      </c>
      <c r="E166" s="53">
        <v>9</v>
      </c>
      <c r="F166" s="52" t="s">
        <v>9</v>
      </c>
      <c r="G166" s="58" t="str">
        <f t="shared" si="20"/>
        <v>Less20W</v>
      </c>
      <c r="H166" s="49">
        <v>500</v>
      </c>
      <c r="I166" s="58">
        <f>INDEX([14]TRM_queryforKate!$H:$H, MATCH(B166,[14]TRM_queryforKate!$A:$A,0))</f>
        <v>1</v>
      </c>
      <c r="J166" s="58">
        <v>12.48</v>
      </c>
      <c r="K166" s="49">
        <v>25000</v>
      </c>
      <c r="L166" s="31"/>
      <c r="M166" s="44"/>
      <c r="N166" s="32"/>
      <c r="O166" s="14">
        <v>40</v>
      </c>
      <c r="P166" s="69">
        <f t="shared" si="21"/>
        <v>40</v>
      </c>
      <c r="Q166" s="69" t="str">
        <f>INDEX('Bulb Type Conversion'!B:B,(MATCH(All!D166,'Bulb Type Conversion'!A:A,0)))</f>
        <v>Directional</v>
      </c>
      <c r="S166" s="14"/>
      <c r="W166" s="44"/>
      <c r="X166" s="44"/>
    </row>
    <row r="167" spans="1:35" ht="15.75">
      <c r="A167" s="49" t="str">
        <f>INDEX(RAW_TRM_queryforKate!C:C, MATCH(All!B167,RAW_TRM_queryforKate!A:A,0))</f>
        <v>MAXLITE</v>
      </c>
      <c r="B167" s="50" t="s">
        <v>609</v>
      </c>
      <c r="C167" s="51">
        <v>158</v>
      </c>
      <c r="D167" s="65" t="str">
        <f>INDEX([13]TRM_queryforKate!$G:$G,(MATCH(B167,[13]TRM_queryforKate!$A:$A)))</f>
        <v>A19</v>
      </c>
      <c r="E167" s="53">
        <v>7</v>
      </c>
      <c r="F167" s="52" t="s">
        <v>15</v>
      </c>
      <c r="G167" s="58" t="str">
        <f t="shared" si="20"/>
        <v>Less15W</v>
      </c>
      <c r="H167" s="179">
        <v>500</v>
      </c>
      <c r="I167" s="58">
        <f>INDEX([14]TRM_queryforKate!$H:$H, MATCH(B167,[14]TRM_queryforKate!$A:$A,0))</f>
        <v>1</v>
      </c>
      <c r="J167" s="58" t="s">
        <v>7280</v>
      </c>
      <c r="K167" s="179">
        <v>25000</v>
      </c>
      <c r="L167" s="31"/>
      <c r="M167" s="44"/>
      <c r="N167" s="32"/>
      <c r="O167" s="14">
        <v>29</v>
      </c>
      <c r="P167" s="69">
        <f t="shared" si="21"/>
        <v>11.111111111111111</v>
      </c>
      <c r="Q167" s="69" t="str">
        <f>INDEX('Bulb Type Conversion'!B:B,(MATCH(All!D167,'Bulb Type Conversion'!A:A,0)))</f>
        <v>omnidirect</v>
      </c>
      <c r="S167" s="14"/>
      <c r="W167" s="44"/>
      <c r="X167" s="44"/>
    </row>
    <row r="168" spans="1:35" s="40" customFormat="1" ht="15.75">
      <c r="A168" s="58" t="str">
        <f>INDEX(RAW_TRM_queryforKate!C:C, MATCH(All!B168,RAW_TRM_queryforKate!A:A,0))</f>
        <v>MAXLITE</v>
      </c>
      <c r="B168" s="63" t="s">
        <v>610</v>
      </c>
      <c r="C168" s="64">
        <v>12</v>
      </c>
      <c r="D168" s="65" t="str">
        <f>INDEX([13]TRM_queryforKate!$G:$G,(MATCH(B168,[13]TRM_queryforKate!$A:$A)))</f>
        <v>A19</v>
      </c>
      <c r="E168" s="66">
        <v>4</v>
      </c>
      <c r="F168" s="65" t="s">
        <v>15</v>
      </c>
      <c r="G168" s="58" t="str">
        <f t="shared" si="20"/>
        <v>Less15W</v>
      </c>
      <c r="H168" s="179">
        <v>240</v>
      </c>
      <c r="I168" s="58" t="e">
        <f>INDEX([14]TRM_queryforKate!$H:$H, MATCH(B168,[14]TRM_queryforKate!$A:$A,0))</f>
        <v>#N/A</v>
      </c>
      <c r="J168" s="58" t="s">
        <v>7280</v>
      </c>
      <c r="K168" s="179">
        <v>25000</v>
      </c>
      <c r="L168" s="79"/>
      <c r="M168" s="44"/>
      <c r="N168" s="80"/>
      <c r="O168" s="344">
        <v>25</v>
      </c>
      <c r="P168" s="69">
        <f t="shared" si="21"/>
        <v>5.333333333333333</v>
      </c>
      <c r="Q168" s="69" t="str">
        <f>INDEX('Bulb Type Conversion'!B:B,(MATCH(All!D168,'Bulb Type Conversion'!A:A,0)))</f>
        <v>omnidirect</v>
      </c>
      <c r="W168" s="44"/>
      <c r="X168" s="4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</row>
    <row r="169" spans="1:35" ht="30" customHeight="1">
      <c r="A169" s="49" t="str">
        <f>INDEX(RAW_TRM_queryforKate!C:C, MATCH(All!B169,RAW_TRM_queryforKate!A:A,0))</f>
        <v>MAXLITE</v>
      </c>
      <c r="B169" s="50" t="s">
        <v>611</v>
      </c>
      <c r="C169" s="51">
        <v>10</v>
      </c>
      <c r="D169" s="65" t="str">
        <f>INDEX([13]TRM_queryforKate!$G:$G,(MATCH(B169,[13]TRM_queryforKate!$A:$A)))</f>
        <v>Globe</v>
      </c>
      <c r="E169" s="53">
        <v>8</v>
      </c>
      <c r="F169" s="65" t="s">
        <v>23</v>
      </c>
      <c r="G169" s="58" t="str">
        <f t="shared" si="20"/>
        <v>LESS15W</v>
      </c>
      <c r="H169" s="58">
        <f>INDEX('QPL LEDS'!R:R, MATCH(All!B169,'QPL LEDS'!D:D,0))</f>
        <v>430</v>
      </c>
      <c r="I169" s="58">
        <f>INDEX([14]TRM_queryforKate!$H:$H, MATCH(B169,[14]TRM_queryforKate!$A:$A,0))</f>
        <v>1</v>
      </c>
      <c r="J169" s="58" t="s">
        <v>7280</v>
      </c>
      <c r="K169" s="58">
        <f>INDEX('QPL LEDS'!V:V, MATCH(All!B169,'QPL LEDS'!D:D,0))</f>
        <v>25000</v>
      </c>
      <c r="L169" s="79"/>
      <c r="M169" s="44"/>
      <c r="N169" s="80"/>
      <c r="O169" s="14">
        <v>40</v>
      </c>
      <c r="P169" s="69">
        <f t="shared" si="21"/>
        <v>40</v>
      </c>
      <c r="Q169" s="69" t="str">
        <f>INDEX('Bulb Type Conversion'!B:B,(MATCH(All!D169,'Bulb Type Conversion'!A:A,0)))</f>
        <v>Decorative</v>
      </c>
      <c r="S169" s="14"/>
      <c r="W169" s="44"/>
      <c r="X169" s="44"/>
    </row>
    <row r="170" spans="1:35" s="41" customFormat="1" ht="15.75" customHeight="1">
      <c r="A170" s="54" t="str">
        <f>INDEX(RAW_TRM_queryforKate!C:C, MATCH(All!B170,RAW_TRM_queryforKate!A:A,0))</f>
        <v>MAXLITE</v>
      </c>
      <c r="B170" s="181" t="s">
        <v>612</v>
      </c>
      <c r="C170" s="182">
        <v>15</v>
      </c>
      <c r="D170" s="81" t="s">
        <v>8431</v>
      </c>
      <c r="E170" s="183">
        <v>13</v>
      </c>
      <c r="F170" s="184" t="s">
        <v>9</v>
      </c>
      <c r="G170" s="58" t="str">
        <f t="shared" si="20"/>
        <v>Less20W</v>
      </c>
      <c r="H170" s="179">
        <v>700</v>
      </c>
      <c r="I170" s="185" t="e">
        <f>INDEX([14]TRM_queryforKate!$H:$H, MATCH(B170,[14]TRM_queryforKate!$A:$A,0))</f>
        <v>#N/A</v>
      </c>
      <c r="J170" s="58" t="s">
        <v>7280</v>
      </c>
      <c r="K170" s="178">
        <v>40000</v>
      </c>
      <c r="L170" s="75"/>
      <c r="M170" s="44"/>
      <c r="N170" s="76"/>
      <c r="O170" s="41">
        <v>40</v>
      </c>
      <c r="P170" s="77">
        <f t="shared" si="21"/>
        <v>40</v>
      </c>
      <c r="Q170" s="77" t="e">
        <f>INDEX('Bulb Type Conversion'!B:B,(MATCH(All!D170,'Bulb Type Conversion'!A:A,0)))</f>
        <v>#N/A</v>
      </c>
      <c r="W170" s="44"/>
      <c r="X170" s="4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</row>
    <row r="171" spans="1:35" s="41" customFormat="1" ht="15.75" customHeight="1">
      <c r="A171" s="54" t="str">
        <f>INDEX(RAW_TRM_queryforKate!C:C, MATCH(All!B171,RAW_TRM_queryforKate!A:A,0))</f>
        <v>MAXLITE</v>
      </c>
      <c r="B171" s="181" t="s">
        <v>613</v>
      </c>
      <c r="C171" s="182">
        <v>6</v>
      </c>
      <c r="D171" s="81" t="str">
        <f>INDEX([13]TRM_queryforKate!$G:$G,(MATCH(B171,[13]TRM_queryforKate!$A:$A)))</f>
        <v>Globe</v>
      </c>
      <c r="E171" s="183">
        <v>20</v>
      </c>
      <c r="F171" s="184" t="s">
        <v>9</v>
      </c>
      <c r="G171" s="58" t="str">
        <f t="shared" si="20"/>
        <v>Less20W</v>
      </c>
      <c r="H171" s="54">
        <v>1200</v>
      </c>
      <c r="I171" s="185" t="e">
        <f>INDEX([14]TRM_queryforKate!$H:$H, MATCH(B171,[14]TRM_queryforKate!$A:$A,0))</f>
        <v>#N/A</v>
      </c>
      <c r="J171" s="58" t="s">
        <v>7280</v>
      </c>
      <c r="K171" s="54"/>
      <c r="L171" s="75"/>
      <c r="M171" s="44"/>
      <c r="N171" s="76"/>
      <c r="O171" s="41">
        <v>53</v>
      </c>
      <c r="P171" s="77">
        <f t="shared" si="21"/>
        <v>53</v>
      </c>
      <c r="Q171" s="77" t="str">
        <f>INDEX('Bulb Type Conversion'!B:B,(MATCH(All!D171,'Bulb Type Conversion'!A:A,0)))</f>
        <v>Decorative</v>
      </c>
      <c r="W171" s="44"/>
      <c r="X171" s="4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</row>
    <row r="172" spans="1:35" ht="15.75" customHeight="1">
      <c r="A172" s="49" t="str">
        <f>INDEX(RAW_TRM_queryforKate!C:C, MATCH(All!B172,RAW_TRM_queryforKate!A:A,0))</f>
        <v>EARTHTRONICS</v>
      </c>
      <c r="B172" s="50" t="s">
        <v>623</v>
      </c>
      <c r="C172" s="51">
        <v>95</v>
      </c>
      <c r="D172" s="65" t="str">
        <f>INDEX([13]TRM_queryforKate!$G:$G,(MATCH(B172,[13]TRM_queryforKate!$A:$A)))</f>
        <v>R30</v>
      </c>
      <c r="E172" s="53">
        <v>6</v>
      </c>
      <c r="F172" s="52" t="s">
        <v>9</v>
      </c>
      <c r="G172" s="58" t="str">
        <f t="shared" si="20"/>
        <v>Less20W</v>
      </c>
      <c r="H172" s="178">
        <v>525</v>
      </c>
      <c r="I172" s="58">
        <f>INDEX([14]TRM_queryforKate!$H:$H, MATCH(B172,[14]TRM_queryforKate!$A:$A,0))</f>
        <v>1</v>
      </c>
      <c r="J172" s="58" t="s">
        <v>7280</v>
      </c>
      <c r="K172" s="178">
        <v>25000</v>
      </c>
      <c r="L172" s="31"/>
      <c r="M172" s="44"/>
      <c r="N172" s="32"/>
      <c r="O172" s="40">
        <v>50</v>
      </c>
      <c r="P172" s="69">
        <f t="shared" si="21"/>
        <v>50</v>
      </c>
      <c r="Q172" s="69" t="e">
        <f>INDEX('Bulb Type Conversion'!B:B,(MATCH(All!D172,'Bulb Type Conversion'!A:A,0)))</f>
        <v>#N/A</v>
      </c>
      <c r="S172" s="14"/>
      <c r="W172" s="44"/>
      <c r="X172" s="44"/>
    </row>
    <row r="173" spans="1:35" ht="15.75">
      <c r="A173" s="49" t="str">
        <f>INDEX(RAW_TRM_queryforKate!C:C, MATCH(All!B173,RAW_TRM_queryforKate!A:A,0))</f>
        <v>EARTHTRONICS</v>
      </c>
      <c r="B173" s="50" t="s">
        <v>624</v>
      </c>
      <c r="C173" s="51">
        <v>23</v>
      </c>
      <c r="D173" s="65" t="str">
        <f>INDEX([13]TRM_queryforKate!$G:$G,(MATCH(B173,[13]TRM_queryforKate!$A:$A)))</f>
        <v>A19</v>
      </c>
      <c r="E173" s="53">
        <v>8</v>
      </c>
      <c r="F173" s="52" t="s">
        <v>15</v>
      </c>
      <c r="G173" s="58" t="str">
        <f t="shared" si="20"/>
        <v>Less15W</v>
      </c>
      <c r="H173" s="179">
        <v>450</v>
      </c>
      <c r="I173" s="58">
        <f>INDEX([14]TRM_queryforKate!$H:$H, MATCH(B173,[14]TRM_queryforKate!$A:$A,0))</f>
        <v>1</v>
      </c>
      <c r="J173" s="58" t="s">
        <v>7280</v>
      </c>
      <c r="K173" s="179">
        <v>25000</v>
      </c>
      <c r="L173" s="31"/>
      <c r="M173" s="44"/>
      <c r="N173" s="32"/>
      <c r="O173" s="14">
        <v>29</v>
      </c>
      <c r="P173" s="69">
        <f t="shared" si="21"/>
        <v>10</v>
      </c>
      <c r="Q173" s="69" t="str">
        <f>INDEX('Bulb Type Conversion'!B:B,(MATCH(All!D173,'Bulb Type Conversion'!A:A,0)))</f>
        <v>omnidirect</v>
      </c>
      <c r="S173" s="14"/>
      <c r="W173" s="44"/>
      <c r="X173" s="44"/>
    </row>
    <row r="174" spans="1:35" ht="15.75">
      <c r="A174" s="49" t="str">
        <f>INDEX(RAW_TRM_queryforKate!C:C, MATCH(All!B174,RAW_TRM_queryforKate!A:A,0))</f>
        <v>EARTHTRONICS</v>
      </c>
      <c r="B174" s="50" t="s">
        <v>626</v>
      </c>
      <c r="C174" s="51">
        <v>197</v>
      </c>
      <c r="D174" s="65" t="str">
        <f>INDEX([13]TRM_queryforKate!$G:$G,(MATCH(B174,[13]TRM_queryforKate!$A:$A)))</f>
        <v>A19</v>
      </c>
      <c r="E174" s="53">
        <v>12</v>
      </c>
      <c r="F174" s="52" t="s">
        <v>15</v>
      </c>
      <c r="G174" s="58" t="str">
        <f t="shared" si="20"/>
        <v>Less15W</v>
      </c>
      <c r="H174" s="179">
        <v>800</v>
      </c>
      <c r="I174" s="58">
        <f>INDEX([14]TRM_queryforKate!$H:$H, MATCH(B174,[14]TRM_queryforKate!$A:$A,0))</f>
        <v>1</v>
      </c>
      <c r="J174" s="58" t="s">
        <v>7280</v>
      </c>
      <c r="K174" s="179">
        <v>25000</v>
      </c>
      <c r="L174" s="31"/>
      <c r="M174" s="44"/>
      <c r="N174" s="32"/>
      <c r="O174" s="14">
        <v>43</v>
      </c>
      <c r="P174" s="69">
        <f t="shared" si="21"/>
        <v>17.777777777777779</v>
      </c>
      <c r="Q174" s="69" t="str">
        <f>INDEX('Bulb Type Conversion'!B:B,(MATCH(All!D174,'Bulb Type Conversion'!A:A,0)))</f>
        <v>omnidirect</v>
      </c>
      <c r="S174" s="14"/>
      <c r="W174" s="44"/>
      <c r="X174" s="44"/>
    </row>
    <row r="175" spans="1:35" ht="30" customHeight="1">
      <c r="A175" s="49" t="str">
        <f>INDEX(RAW_TRM_queryforKate!C:C, MATCH(All!B175,RAW_TRM_queryforKate!A:A,0))</f>
        <v>EARTHTRONICS</v>
      </c>
      <c r="B175" s="50" t="s">
        <v>627</v>
      </c>
      <c r="C175" s="51">
        <v>719</v>
      </c>
      <c r="D175" s="65" t="str">
        <f>INDEX([13]TRM_queryforKate!$G:$G,(MATCH(B175,[13]TRM_queryforKate!$A:$A)))</f>
        <v>A19</v>
      </c>
      <c r="E175" s="53">
        <v>12</v>
      </c>
      <c r="F175" s="52" t="s">
        <v>15</v>
      </c>
      <c r="G175" s="58" t="str">
        <f t="shared" si="20"/>
        <v>Less15W</v>
      </c>
      <c r="H175" s="49">
        <v>800</v>
      </c>
      <c r="I175" s="58">
        <f>INDEX([14]TRM_queryforKate!$H:$H, MATCH(B175,[14]TRM_queryforKate!$A:$A,0))</f>
        <v>1</v>
      </c>
      <c r="J175" s="58" t="s">
        <v>7280</v>
      </c>
      <c r="K175" s="49">
        <v>40000</v>
      </c>
      <c r="L175" s="31"/>
      <c r="M175" s="44"/>
      <c r="N175" s="32"/>
      <c r="O175" s="16">
        <v>43</v>
      </c>
      <c r="P175" s="69">
        <f t="shared" si="21"/>
        <v>17.777777777777779</v>
      </c>
      <c r="Q175" s="69" t="str">
        <f>INDEX('Bulb Type Conversion'!B:B,(MATCH(All!D175,'Bulb Type Conversion'!A:A,0)))</f>
        <v>omnidirect</v>
      </c>
      <c r="S175" s="14"/>
      <c r="W175" s="44"/>
      <c r="X175" s="44"/>
    </row>
    <row r="176" spans="1:35" ht="30" customHeight="1">
      <c r="A176" s="49" t="str">
        <f>INDEX(RAW_TRM_queryforKate!C:C, MATCH(All!B176,RAW_TRM_queryforKate!A:A,0))</f>
        <v>EARTHTRONICS</v>
      </c>
      <c r="B176" s="50" t="s">
        <v>628</v>
      </c>
      <c r="C176" s="51">
        <v>126</v>
      </c>
      <c r="D176" s="65" t="str">
        <f>INDEX([13]TRM_queryforKate!$G:$G,(MATCH(B176,[13]TRM_queryforKate!$A:$A)))</f>
        <v>B11</v>
      </c>
      <c r="E176" s="53">
        <v>5</v>
      </c>
      <c r="F176" s="52" t="s">
        <v>23</v>
      </c>
      <c r="G176" s="58" t="str">
        <f t="shared" si="20"/>
        <v>LESS15W</v>
      </c>
      <c r="H176" s="49">
        <v>300</v>
      </c>
      <c r="I176" s="58">
        <f>INDEX([14]TRM_queryforKate!$H:$H, MATCH(B176,[14]TRM_queryforKate!$A:$A,0))</f>
        <v>1</v>
      </c>
      <c r="J176" s="58" t="s">
        <v>7280</v>
      </c>
      <c r="K176" s="49">
        <v>25000</v>
      </c>
      <c r="L176" s="31"/>
      <c r="M176" s="44"/>
      <c r="N176" s="32"/>
      <c r="O176" s="14">
        <v>40</v>
      </c>
      <c r="P176" s="69">
        <f t="shared" si="21"/>
        <v>40</v>
      </c>
      <c r="Q176" s="69" t="e">
        <f>INDEX('Bulb Type Conversion'!B:B,(MATCH(All!D176,'Bulb Type Conversion'!A:A,0)))</f>
        <v>#N/A</v>
      </c>
      <c r="S176" s="14"/>
      <c r="W176" s="44"/>
      <c r="X176" s="44"/>
      <c r="AH176" s="40"/>
      <c r="AI176" s="40"/>
    </row>
    <row r="177" spans="1:35" ht="15.75" customHeight="1">
      <c r="A177" s="49" t="str">
        <f>INDEX(RAW_TRM_queryforKate!C:C, MATCH(All!B177,RAW_TRM_queryforKate!A:A,0))</f>
        <v>EARTHTRONICS</v>
      </c>
      <c r="B177" s="50" t="s">
        <v>629</v>
      </c>
      <c r="C177" s="51">
        <v>329</v>
      </c>
      <c r="D177" s="65" t="str">
        <f>INDEX([13]TRM_queryforKate!$G:$G,(MATCH(B177,[13]TRM_queryforKate!$A:$A)))</f>
        <v>BR30</v>
      </c>
      <c r="E177" s="53">
        <v>15</v>
      </c>
      <c r="F177" s="52" t="s">
        <v>9</v>
      </c>
      <c r="G177" s="58" t="str">
        <f t="shared" si="20"/>
        <v>Less20W</v>
      </c>
      <c r="H177" s="49">
        <v>865</v>
      </c>
      <c r="I177" s="58">
        <f>INDEX([14]TRM_queryforKate!$H:$H, MATCH(B177,[14]TRM_queryforKate!$A:$A,0))</f>
        <v>1</v>
      </c>
      <c r="J177" s="58" t="s">
        <v>7280</v>
      </c>
      <c r="K177" s="49">
        <v>40000</v>
      </c>
      <c r="L177" s="31"/>
      <c r="M177" s="44"/>
      <c r="N177" s="32"/>
      <c r="O177" s="49">
        <v>65</v>
      </c>
      <c r="P177" s="69">
        <f t="shared" si="21"/>
        <v>65</v>
      </c>
      <c r="Q177" s="69" t="str">
        <f>INDEX('Bulb Type Conversion'!B:B,(MATCH(All!D177,'Bulb Type Conversion'!A:A,0)))</f>
        <v>Directional</v>
      </c>
      <c r="S177" s="14"/>
      <c r="W177" s="44"/>
      <c r="X177" s="44"/>
    </row>
    <row r="178" spans="1:35" ht="15.75" customHeight="1">
      <c r="A178" s="49" t="str">
        <f>INDEX(RAW_TRM_queryforKate!C:C, MATCH(All!B178,RAW_TRM_queryforKate!A:A,0))</f>
        <v>EARTHTRONICS</v>
      </c>
      <c r="B178" s="50" t="s">
        <v>630</v>
      </c>
      <c r="C178" s="51">
        <v>118</v>
      </c>
      <c r="D178" s="65" t="str">
        <f>INDEX([13]TRM_queryforKate!$G:$G,(MATCH(B178,[13]TRM_queryforKate!$A:$A)))</f>
        <v>PAR20</v>
      </c>
      <c r="E178" s="53">
        <v>7</v>
      </c>
      <c r="F178" s="52" t="s">
        <v>9</v>
      </c>
      <c r="G178" s="58" t="str">
        <f t="shared" si="20"/>
        <v>Less20W</v>
      </c>
      <c r="H178" s="49">
        <v>400</v>
      </c>
      <c r="I178" s="58">
        <f>INDEX([14]TRM_queryforKate!$H:$H, MATCH(B178,[14]TRM_queryforKate!$A:$A,0))</f>
        <v>1</v>
      </c>
      <c r="J178" s="58" t="s">
        <v>7280</v>
      </c>
      <c r="K178" s="49">
        <v>40000</v>
      </c>
      <c r="L178" s="31"/>
      <c r="M178" s="44"/>
      <c r="N178" s="32"/>
      <c r="O178" s="14">
        <v>40</v>
      </c>
      <c r="P178" s="69">
        <f t="shared" si="21"/>
        <v>40</v>
      </c>
      <c r="Q178" s="69" t="str">
        <f>INDEX('Bulb Type Conversion'!B:B,(MATCH(All!D178,'Bulb Type Conversion'!A:A,0)))</f>
        <v>Directional</v>
      </c>
      <c r="S178" s="14"/>
      <c r="W178" s="44"/>
      <c r="X178" s="44"/>
      <c r="Y178" s="40"/>
      <c r="Z178" s="40"/>
      <c r="AA178" s="40"/>
      <c r="AB178" s="40"/>
      <c r="AC178" s="40"/>
      <c r="AD178" s="40"/>
      <c r="AE178" s="40"/>
      <c r="AF178" s="40"/>
      <c r="AG178" s="40"/>
      <c r="AH178" s="41"/>
      <c r="AI178" s="41"/>
    </row>
    <row r="179" spans="1:35" ht="15.75" customHeight="1">
      <c r="A179" s="49" t="str">
        <f>INDEX(RAW_TRM_queryforKate!C:C, MATCH(All!B179,RAW_TRM_queryforKate!A:A,0))</f>
        <v>EARTHTRONICS</v>
      </c>
      <c r="B179" s="50" t="s">
        <v>631</v>
      </c>
      <c r="C179" s="51">
        <v>83</v>
      </c>
      <c r="D179" s="65" t="str">
        <f>INDEX([13]TRM_queryforKate!$G:$G,(MATCH(B179,[13]TRM_queryforKate!$A:$A)))</f>
        <v>PAR30</v>
      </c>
      <c r="E179" s="53">
        <v>15</v>
      </c>
      <c r="F179" s="52" t="s">
        <v>9</v>
      </c>
      <c r="G179" s="58" t="str">
        <f t="shared" si="20"/>
        <v>Less20W</v>
      </c>
      <c r="H179" s="49">
        <v>800</v>
      </c>
      <c r="I179" s="58">
        <f>INDEX([14]TRM_queryforKate!$H:$H, MATCH(B179,[14]TRM_queryforKate!$A:$A,0))</f>
        <v>1</v>
      </c>
      <c r="J179" s="58" t="s">
        <v>7280</v>
      </c>
      <c r="K179" s="49">
        <v>40000</v>
      </c>
      <c r="L179" s="31"/>
      <c r="M179" s="44"/>
      <c r="N179" s="32"/>
      <c r="O179" s="14">
        <v>45</v>
      </c>
      <c r="P179" s="69">
        <f t="shared" si="21"/>
        <v>45</v>
      </c>
      <c r="Q179" s="69" t="str">
        <f>INDEX('Bulb Type Conversion'!B:B,(MATCH(All!D179,'Bulb Type Conversion'!A:A,0)))</f>
        <v>Directional</v>
      </c>
      <c r="S179" s="14"/>
      <c r="W179" s="44"/>
      <c r="X179" s="44"/>
    </row>
    <row r="180" spans="1:35" ht="15.75" customHeight="1">
      <c r="A180" s="49" t="str">
        <f>INDEX(RAW_TRM_queryforKate!C:C, MATCH(All!B180,RAW_TRM_queryforKate!A:A,0))</f>
        <v>EARTHTRONICS</v>
      </c>
      <c r="B180" s="50" t="s">
        <v>632</v>
      </c>
      <c r="C180" s="51">
        <v>146</v>
      </c>
      <c r="D180" s="65" t="str">
        <f>INDEX([13]TRM_queryforKate!$G:$G,(MATCH(B180,[13]TRM_queryforKate!$A:$A)))</f>
        <v>PAR38</v>
      </c>
      <c r="E180" s="53">
        <v>20</v>
      </c>
      <c r="F180" s="52" t="s">
        <v>9</v>
      </c>
      <c r="G180" s="58" t="str">
        <f t="shared" si="20"/>
        <v>Less20W</v>
      </c>
      <c r="H180" s="49">
        <v>1200</v>
      </c>
      <c r="I180" s="58">
        <f>INDEX([14]TRM_queryforKate!$H:$H, MATCH(B180,[14]TRM_queryforKate!$A:$A,0))</f>
        <v>1</v>
      </c>
      <c r="J180" s="58" t="s">
        <v>7280</v>
      </c>
      <c r="K180" s="49">
        <v>40000</v>
      </c>
      <c r="L180" s="31"/>
      <c r="M180" s="44"/>
      <c r="N180" s="32"/>
      <c r="O180" s="14">
        <v>65</v>
      </c>
      <c r="P180" s="69">
        <f t="shared" si="21"/>
        <v>65</v>
      </c>
      <c r="Q180" s="69" t="str">
        <f>INDEX('Bulb Type Conversion'!B:B,(MATCH(All!D180,'Bulb Type Conversion'!A:A,0)))</f>
        <v>Directional</v>
      </c>
      <c r="S180" s="14"/>
      <c r="W180" s="44"/>
      <c r="X180" s="44"/>
      <c r="Y180" s="41"/>
      <c r="Z180" s="41"/>
      <c r="AA180" s="41"/>
      <c r="AB180" s="41"/>
      <c r="AC180" s="41"/>
      <c r="AD180" s="41"/>
      <c r="AE180" s="41"/>
      <c r="AF180" s="41"/>
      <c r="AG180" s="41"/>
    </row>
    <row r="181" spans="1:35" ht="30" customHeight="1">
      <c r="A181" s="49" t="str">
        <f>INDEX(RAW_TRM_queryforKate!C:C, MATCH(All!B181,RAW_TRM_queryforKate!A:A,0))</f>
        <v>EARTHTRONICS</v>
      </c>
      <c r="B181" s="50" t="s">
        <v>633</v>
      </c>
      <c r="C181" s="51">
        <v>64</v>
      </c>
      <c r="D181" s="65" t="str">
        <f>INDEX([13]TRM_queryforKate!$G:$G,(MATCH(B181,[13]TRM_queryforKate!$A:$A)))</f>
        <v>G25</v>
      </c>
      <c r="E181" s="53">
        <v>8</v>
      </c>
      <c r="F181" s="52" t="s">
        <v>23</v>
      </c>
      <c r="G181" s="58" t="str">
        <f t="shared" si="20"/>
        <v>LESS15W</v>
      </c>
      <c r="H181" s="49">
        <v>500</v>
      </c>
      <c r="I181" s="58">
        <f>INDEX([14]TRM_queryforKate!$H:$H, MATCH(B181,[14]TRM_queryforKate!$A:$A,0))</f>
        <v>1</v>
      </c>
      <c r="J181" s="58" t="s">
        <v>7280</v>
      </c>
      <c r="K181" s="49">
        <v>40000</v>
      </c>
      <c r="L181" s="31"/>
      <c r="M181" s="44"/>
      <c r="N181" s="32"/>
      <c r="O181" s="40">
        <v>60</v>
      </c>
      <c r="P181" s="69">
        <f t="shared" ref="P181:P197" si="22">IF(F181="OMNIDIRECT",H181/45,O181)</f>
        <v>60</v>
      </c>
      <c r="Q181" s="69" t="e">
        <f>INDEX('Bulb Type Conversion'!B:B,(MATCH(All!D181,'Bulb Type Conversion'!A:A,0)))</f>
        <v>#N/A</v>
      </c>
      <c r="S181" s="14"/>
      <c r="W181" s="44"/>
      <c r="X181" s="44"/>
    </row>
    <row r="182" spans="1:35" ht="30" customHeight="1">
      <c r="A182" s="49" t="str">
        <f>INDEX(RAW_TRM_queryforKate!C:C, MATCH(All!B182,RAW_TRM_queryforKate!A:A,0))</f>
        <v>EARTHTRONICS</v>
      </c>
      <c r="B182" s="50" t="s">
        <v>635</v>
      </c>
      <c r="C182" s="51">
        <v>2888</v>
      </c>
      <c r="D182" s="65" t="str">
        <f>INDEX([13]TRM_queryforKate!$G:$G,(MATCH(B182,[13]TRM_queryforKate!$A:$A)))</f>
        <v>A19</v>
      </c>
      <c r="E182" s="53">
        <v>12</v>
      </c>
      <c r="F182" s="52" t="s">
        <v>15</v>
      </c>
      <c r="G182" s="58" t="str">
        <f t="shared" si="20"/>
        <v>Less15W</v>
      </c>
      <c r="H182" s="49">
        <f>INDEX('QPL LEDS'!R:R, MATCH(All!B182,'QPL LEDS'!D:D,0))</f>
        <v>800</v>
      </c>
      <c r="I182" s="58">
        <f>INDEX([14]TRM_queryforKate!$H:$H, MATCH(B182,[14]TRM_queryforKate!$A:$A,0))</f>
        <v>1</v>
      </c>
      <c r="J182" s="58" t="s">
        <v>7280</v>
      </c>
      <c r="K182" s="49">
        <f>INDEX('QPL LEDS'!V:V, MATCH(All!B182,'QPL LEDS'!D:D,0))</f>
        <v>40000</v>
      </c>
      <c r="L182" s="31"/>
      <c r="M182" s="44"/>
      <c r="N182" s="32"/>
      <c r="O182" s="16">
        <v>43</v>
      </c>
      <c r="P182" s="69">
        <f t="shared" si="22"/>
        <v>17.777777777777779</v>
      </c>
      <c r="Q182" s="69" t="str">
        <f>INDEX('Bulb Type Conversion'!B:B,(MATCH(All!D182,'Bulb Type Conversion'!A:A,0)))</f>
        <v>omnidirect</v>
      </c>
      <c r="S182" s="14"/>
      <c r="W182" s="44"/>
      <c r="X182" s="44"/>
    </row>
    <row r="183" spans="1:35" ht="30" customHeight="1">
      <c r="A183" s="49" t="str">
        <f>INDEX(RAW_TRM_queryforKate!C:C, MATCH(All!B183,RAW_TRM_queryforKate!A:A,0))</f>
        <v>EARTHTRONICS</v>
      </c>
      <c r="B183" s="50" t="s">
        <v>636</v>
      </c>
      <c r="C183" s="51">
        <v>67</v>
      </c>
      <c r="D183" s="65" t="str">
        <f>INDEX([13]TRM_queryforKate!$G:$G,(MATCH(B183,[13]TRM_queryforKate!$A:$A)))</f>
        <v>Candelabra</v>
      </c>
      <c r="E183" s="53">
        <v>5</v>
      </c>
      <c r="F183" s="52" t="s">
        <v>23</v>
      </c>
      <c r="G183" s="58" t="str">
        <f t="shared" si="20"/>
        <v>LESS15W</v>
      </c>
      <c r="H183" s="49">
        <v>315</v>
      </c>
      <c r="I183" s="58">
        <f>INDEX([14]TRM_queryforKate!$H:$H, MATCH(B183,[14]TRM_queryforKate!$A:$A,0))</f>
        <v>1</v>
      </c>
      <c r="J183" s="58" t="s">
        <v>7280</v>
      </c>
      <c r="K183" s="49">
        <v>25000</v>
      </c>
      <c r="L183" s="31"/>
      <c r="M183" s="44"/>
      <c r="N183" s="32"/>
      <c r="O183" s="59">
        <v>40</v>
      </c>
      <c r="P183" s="69">
        <f t="shared" si="22"/>
        <v>40</v>
      </c>
      <c r="Q183" s="69" t="e">
        <f>INDEX('Bulb Type Conversion'!B:B,(MATCH(All!D183,'Bulb Type Conversion'!A:A,0)))</f>
        <v>#N/A</v>
      </c>
      <c r="S183" s="14"/>
      <c r="W183" s="44"/>
      <c r="X183" s="44"/>
    </row>
    <row r="184" spans="1:35" ht="15.75" customHeight="1">
      <c r="A184" s="49" t="str">
        <f>INDEX(RAW_TRM_queryforKate!C:C, MATCH(All!B184,RAW_TRM_queryforKate!A:A,0))</f>
        <v>EARTHTRONICS</v>
      </c>
      <c r="B184" s="50" t="s">
        <v>637</v>
      </c>
      <c r="C184" s="51">
        <v>569</v>
      </c>
      <c r="D184" s="65" t="str">
        <f>INDEX([13]TRM_queryforKate!$G:$G,(MATCH(B184,[13]TRM_queryforKate!$A:$A)))</f>
        <v>Candelabra</v>
      </c>
      <c r="E184" s="53">
        <v>10</v>
      </c>
      <c r="F184" s="52" t="s">
        <v>9</v>
      </c>
      <c r="G184" s="58" t="str">
        <f t="shared" si="20"/>
        <v>Less20W</v>
      </c>
      <c r="H184" s="49">
        <f>INDEX('QPL LEDS'!R:R, MATCH(All!B184,'QPL LEDS'!D:D,0))</f>
        <v>650</v>
      </c>
      <c r="I184" s="58" t="e">
        <f>INDEX([14]TRM_queryforKate!$H:$H, MATCH(B184,[14]TRM_queryforKate!$A:$A,0))</f>
        <v>#N/A</v>
      </c>
      <c r="J184" s="58" t="s">
        <v>7280</v>
      </c>
      <c r="K184" s="49">
        <f>INDEX('QPL LEDS'!V:V, MATCH(All!B184,'QPL LEDS'!D:D,0))</f>
        <v>40000</v>
      </c>
      <c r="L184" s="31"/>
      <c r="M184" s="44"/>
      <c r="N184" s="32"/>
      <c r="O184" s="14">
        <v>60</v>
      </c>
      <c r="P184" s="69">
        <f t="shared" si="22"/>
        <v>60</v>
      </c>
      <c r="Q184" s="69" t="e">
        <f>INDEX('Bulb Type Conversion'!B:B,(MATCH(All!D184,'Bulb Type Conversion'!A:A,0)))</f>
        <v>#N/A</v>
      </c>
      <c r="S184" s="14"/>
      <c r="W184" s="44"/>
      <c r="X184" s="44"/>
    </row>
    <row r="185" spans="1:35" ht="15.75" customHeight="1">
      <c r="A185" s="49" t="str">
        <f>INDEX(RAW_TRM_queryforKate!C:C, MATCH(All!B185,RAW_TRM_queryforKate!A:A,0))</f>
        <v>EARTHTRONICS</v>
      </c>
      <c r="B185" s="50" t="s">
        <v>638</v>
      </c>
      <c r="C185" s="51">
        <v>493</v>
      </c>
      <c r="D185" s="65" t="str">
        <f>INDEX([13]TRM_queryforKate!$G:$G,(MATCH(B185,[13]TRM_queryforKate!$A:$A)))</f>
        <v>Candelabra</v>
      </c>
      <c r="E185" s="53">
        <v>8</v>
      </c>
      <c r="F185" s="52" t="s">
        <v>9</v>
      </c>
      <c r="G185" s="58" t="str">
        <f t="shared" si="20"/>
        <v>Less20W</v>
      </c>
      <c r="H185" s="49">
        <v>490</v>
      </c>
      <c r="I185" s="58" t="e">
        <f>INDEX([14]TRM_queryforKate!$H:$H, MATCH(B185,[14]TRM_queryforKate!$A:$A,0))</f>
        <v>#N/A</v>
      </c>
      <c r="J185" s="58" t="s">
        <v>7280</v>
      </c>
      <c r="K185" s="49">
        <v>40000</v>
      </c>
      <c r="L185" s="31"/>
      <c r="M185" s="44"/>
      <c r="N185" s="32"/>
      <c r="O185" s="186">
        <v>60</v>
      </c>
      <c r="P185" s="69">
        <f t="shared" si="22"/>
        <v>60</v>
      </c>
      <c r="Q185" s="69" t="e">
        <f>INDEX('Bulb Type Conversion'!B:B,(MATCH(All!D185,'Bulb Type Conversion'!A:A,0)))</f>
        <v>#N/A</v>
      </c>
      <c r="S185" s="14"/>
      <c r="W185" s="44"/>
      <c r="X185" s="44"/>
    </row>
    <row r="186" spans="1:35" ht="15.75" customHeight="1">
      <c r="A186" s="49" t="str">
        <f>INDEX(RAW_TRM_queryforKate!C:C, MATCH(All!B186,RAW_TRM_queryforKate!A:A,0))</f>
        <v>EARTHTRONICS</v>
      </c>
      <c r="B186" s="50" t="s">
        <v>639</v>
      </c>
      <c r="C186" s="51">
        <v>133</v>
      </c>
      <c r="D186" s="65" t="str">
        <f>INDEX([13]TRM_queryforKate!$G:$G,(MATCH(B186,[13]TRM_queryforKate!$A:$A)))</f>
        <v>PAR30</v>
      </c>
      <c r="E186" s="53">
        <v>15</v>
      </c>
      <c r="F186" s="52" t="s">
        <v>9</v>
      </c>
      <c r="G186" s="58" t="str">
        <f t="shared" si="20"/>
        <v>Less20W</v>
      </c>
      <c r="H186" s="49">
        <f>INDEX('QPL LEDS'!R:R, MATCH(All!B186,'QPL LEDS'!D:D,0))</f>
        <v>850</v>
      </c>
      <c r="I186" s="58">
        <f>INDEX([14]TRM_queryforKate!$H:$H, MATCH(B186,[14]TRM_queryforKate!$A:$A,0))</f>
        <v>1</v>
      </c>
      <c r="J186" s="58">
        <v>24.7</v>
      </c>
      <c r="K186" s="49">
        <f>INDEX('QPL LEDS'!V:V, MATCH(All!B186,'QPL LEDS'!D:D,0))</f>
        <v>40000</v>
      </c>
      <c r="L186" s="31"/>
      <c r="M186" s="44"/>
      <c r="N186" s="32"/>
      <c r="O186" s="14">
        <v>50</v>
      </c>
      <c r="P186" s="69">
        <f t="shared" si="22"/>
        <v>50</v>
      </c>
      <c r="Q186" s="69" t="str">
        <f>INDEX('Bulb Type Conversion'!B:B,(MATCH(All!D186,'Bulb Type Conversion'!A:A,0)))</f>
        <v>Directional</v>
      </c>
      <c r="S186" s="14"/>
      <c r="W186" s="44"/>
      <c r="X186" s="44"/>
    </row>
    <row r="187" spans="1:35" ht="15.75" customHeight="1">
      <c r="A187" s="49" t="str">
        <f>INDEX(RAW_TRM_queryforKate!C:C, MATCH(All!B187,RAW_TRM_queryforKate!A:A,0))</f>
        <v>EARTHTRONICS</v>
      </c>
      <c r="B187" s="50" t="s">
        <v>640</v>
      </c>
      <c r="C187" s="51">
        <v>398</v>
      </c>
      <c r="D187" s="65" t="str">
        <f>INDEX([13]TRM_queryforKate!$G:$G,(MATCH(B187,[13]TRM_queryforKate!$A:$A)))</f>
        <v>PAR30</v>
      </c>
      <c r="E187" s="53">
        <v>14</v>
      </c>
      <c r="F187" s="52" t="s">
        <v>9</v>
      </c>
      <c r="G187" s="58" t="str">
        <f t="shared" si="20"/>
        <v>Less20W</v>
      </c>
      <c r="H187" s="49">
        <f>INDEX('QPL LEDS'!R:R, MATCH(All!B187,'QPL LEDS'!D:D,0))</f>
        <v>850</v>
      </c>
      <c r="I187" s="58" t="e">
        <f>INDEX([14]TRM_queryforKate!$H:$H, MATCH(B187,[14]TRM_queryforKate!$A:$A,0))</f>
        <v>#N/A</v>
      </c>
      <c r="J187" s="58" t="s">
        <v>7280</v>
      </c>
      <c r="K187" s="49">
        <f>INDEX('QPL LEDS'!V:V, MATCH(All!B187,'QPL LEDS'!D:D,0))</f>
        <v>40000</v>
      </c>
      <c r="L187" s="31"/>
      <c r="M187" s="44"/>
      <c r="N187" s="32"/>
      <c r="O187" s="14">
        <v>50</v>
      </c>
      <c r="P187" s="69">
        <f t="shared" si="22"/>
        <v>50</v>
      </c>
      <c r="Q187" s="69" t="str">
        <f>INDEX('Bulb Type Conversion'!B:B,(MATCH(All!D187,'Bulb Type Conversion'!A:A,0)))</f>
        <v>Directional</v>
      </c>
      <c r="S187" s="14"/>
      <c r="W187" s="44"/>
      <c r="X187" s="44"/>
    </row>
    <row r="188" spans="1:35" ht="15.75" customHeight="1">
      <c r="A188" s="49" t="str">
        <f>INDEX(RAW_TRM_queryforKate!C:C, MATCH(All!B188,RAW_TRM_queryforKate!A:A,0))</f>
        <v>EARTHTRONICS</v>
      </c>
      <c r="B188" s="50" t="s">
        <v>641</v>
      </c>
      <c r="C188" s="51">
        <v>426</v>
      </c>
      <c r="D188" s="65" t="str">
        <f>INDEX([13]TRM_queryforKate!$G:$G,(MATCH(B188,[13]TRM_queryforKate!$A:$A)))</f>
        <v>PAR38</v>
      </c>
      <c r="E188" s="53">
        <v>19</v>
      </c>
      <c r="F188" s="52" t="s">
        <v>9</v>
      </c>
      <c r="G188" s="58" t="str">
        <f t="shared" si="20"/>
        <v>Less20W</v>
      </c>
      <c r="H188" s="49">
        <f>INDEX('QPL LEDS'!R:R, MATCH(All!B188,'QPL LEDS'!D:D,0))</f>
        <v>1250</v>
      </c>
      <c r="I188" s="58">
        <f>INDEX([14]TRM_queryforKate!$H:$H, MATCH(B188,[14]TRM_queryforKate!$A:$A,0))</f>
        <v>1</v>
      </c>
      <c r="J188" s="58" t="s">
        <v>7280</v>
      </c>
      <c r="K188" s="49">
        <f>INDEX('QPL LEDS'!V:V, MATCH(All!B188,'QPL LEDS'!D:D,0))</f>
        <v>40000</v>
      </c>
      <c r="L188" s="31"/>
      <c r="M188" s="44"/>
      <c r="N188" s="32"/>
      <c r="O188" s="14">
        <v>65</v>
      </c>
      <c r="P188" s="69">
        <f t="shared" si="22"/>
        <v>65</v>
      </c>
      <c r="Q188" s="69" t="str">
        <f>INDEX('Bulb Type Conversion'!B:B,(MATCH(All!D188,'Bulb Type Conversion'!A:A,0)))</f>
        <v>Directional</v>
      </c>
      <c r="S188" s="14"/>
      <c r="W188" s="44"/>
      <c r="X188" s="44"/>
    </row>
    <row r="189" spans="1:35" ht="30" customHeight="1">
      <c r="A189" s="49" t="str">
        <f>INDEX(RAW_TRM_queryforKate!C:C, MATCH(All!B189,RAW_TRM_queryforKate!A:A,0))</f>
        <v>EARTHTRONICS</v>
      </c>
      <c r="B189" s="50" t="s">
        <v>642</v>
      </c>
      <c r="C189" s="51">
        <v>101</v>
      </c>
      <c r="D189" s="65" t="str">
        <f>INDEX([13]TRM_queryforKate!$G:$G,(MATCH(B189,[13]TRM_queryforKate!$A:$A)))</f>
        <v>GU10</v>
      </c>
      <c r="E189" s="53">
        <v>6</v>
      </c>
      <c r="F189" s="52" t="s">
        <v>23</v>
      </c>
      <c r="G189" s="58" t="str">
        <f t="shared" si="20"/>
        <v>LESS15W</v>
      </c>
      <c r="H189" s="49">
        <v>380</v>
      </c>
      <c r="I189" s="58">
        <f>INDEX([14]TRM_queryforKate!$H:$H, MATCH(B189,[14]TRM_queryforKate!$A:$A,0))</f>
        <v>1</v>
      </c>
      <c r="J189" s="58">
        <v>10.199999999999999</v>
      </c>
      <c r="K189" s="49">
        <v>40000</v>
      </c>
      <c r="L189" s="31"/>
      <c r="M189" s="44"/>
      <c r="N189" s="32"/>
      <c r="O189" s="84">
        <v>25</v>
      </c>
      <c r="P189" s="343">
        <v>25</v>
      </c>
      <c r="Q189" s="69" t="e">
        <f>INDEX('Bulb Type Conversion'!B:B,(MATCH(All!D189,'Bulb Type Conversion'!A:A,0)))</f>
        <v>#N/A</v>
      </c>
      <c r="S189" s="14"/>
      <c r="W189" s="44"/>
      <c r="X189" s="44"/>
    </row>
    <row r="190" spans="1:35" s="40" customFormat="1" ht="15.75" customHeight="1">
      <c r="A190" s="58" t="str">
        <f>INDEX(RAW_TRM_queryforKate!C:C, MATCH(All!B190,RAW_TRM_queryforKate!A:A,0))</f>
        <v>EARTHTRONICS</v>
      </c>
      <c r="B190" s="63" t="s">
        <v>643</v>
      </c>
      <c r="C190" s="64">
        <v>14</v>
      </c>
      <c r="D190" s="65" t="str">
        <f>INDEX([13]TRM_queryforKate!$G:$G,(MATCH(B190,[13]TRM_queryforKate!$A:$A)))</f>
        <v>MR16</v>
      </c>
      <c r="E190" s="66">
        <v>6</v>
      </c>
      <c r="F190" s="65" t="s">
        <v>9</v>
      </c>
      <c r="G190" s="58" t="str">
        <f t="shared" si="20"/>
        <v>Less20W</v>
      </c>
      <c r="H190" s="58">
        <v>350</v>
      </c>
      <c r="I190" s="58">
        <f>INDEX([14]TRM_queryforKate!$H:$H, MATCH(B190,[14]TRM_queryforKate!$A:$A,0))</f>
        <v>1</v>
      </c>
      <c r="J190" s="58">
        <v>10.199999999999999</v>
      </c>
      <c r="K190" s="58">
        <v>40000</v>
      </c>
      <c r="L190" s="79"/>
      <c r="M190" s="44"/>
      <c r="N190" s="80"/>
      <c r="O190" s="84">
        <v>30</v>
      </c>
      <c r="P190" s="69">
        <f t="shared" si="22"/>
        <v>30</v>
      </c>
      <c r="Q190" s="69" t="str">
        <f>INDEX('Bulb Type Conversion'!B:B,(MATCH(All!D190,'Bulb Type Conversion'!A:A,0)))</f>
        <v>Directional</v>
      </c>
      <c r="W190" s="44"/>
      <c r="X190" s="4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</row>
    <row r="191" spans="1:35" ht="30" customHeight="1">
      <c r="A191" s="49" t="str">
        <f>INDEX(RAW_TRM_queryforKate!C:C, MATCH(All!B191,RAW_TRM_queryforKate!A:A,0))</f>
        <v>MEGALITE</v>
      </c>
      <c r="B191" s="50" t="s">
        <v>646</v>
      </c>
      <c r="C191" s="51">
        <v>3033</v>
      </c>
      <c r="D191" s="65" t="s">
        <v>792</v>
      </c>
      <c r="E191" s="53">
        <v>14</v>
      </c>
      <c r="F191" s="52" t="s">
        <v>15</v>
      </c>
      <c r="G191" s="58" t="str">
        <f t="shared" si="20"/>
        <v>Less15W</v>
      </c>
      <c r="H191" s="178">
        <f>INDEX('QPL LEDS'!R:R, MATCH(All!B191,'QPL LEDS'!D:D,0))</f>
        <v>850</v>
      </c>
      <c r="I191" s="58">
        <f>INDEX([14]TRM_queryforKate!$H:$H, MATCH(B191,[14]TRM_queryforKate!$A:$A,0))</f>
        <v>1</v>
      </c>
      <c r="J191" s="58" t="s">
        <v>7280</v>
      </c>
      <c r="K191" s="178">
        <v>25000</v>
      </c>
      <c r="L191" s="31"/>
      <c r="M191" s="44"/>
      <c r="N191" s="32"/>
      <c r="O191" s="16">
        <v>43</v>
      </c>
      <c r="P191" s="69">
        <f t="shared" si="22"/>
        <v>18.888888888888889</v>
      </c>
      <c r="Q191" s="69" t="str">
        <f>INDEX('Bulb Type Conversion'!B:B,(MATCH(All!D191,'Bulb Type Conversion'!A:A,0)))</f>
        <v>omnidirect</v>
      </c>
      <c r="S191" s="14"/>
      <c r="W191" s="44"/>
      <c r="X191" s="44"/>
    </row>
    <row r="192" spans="1:35" s="41" customFormat="1" ht="15.75" customHeight="1">
      <c r="A192" s="54" t="str">
        <f>INDEX(RAW_TRM_queryforKate!C:C, MATCH(All!B192,RAW_TRM_queryforKate!A:A,0))</f>
        <v>MEGALITE</v>
      </c>
      <c r="B192" s="181" t="s">
        <v>646</v>
      </c>
      <c r="C192" s="182">
        <v>69</v>
      </c>
      <c r="D192" s="81" t="str">
        <f>INDEX([13]TRM_queryforKate!$G:$G,(MATCH(B192,[13]TRM_queryforKate!$A:$A)))</f>
        <v>A19</v>
      </c>
      <c r="E192" s="183">
        <v>14</v>
      </c>
      <c r="F192" s="184" t="s">
        <v>15</v>
      </c>
      <c r="G192" s="58" t="str">
        <f t="shared" si="20"/>
        <v>Less15W</v>
      </c>
      <c r="H192" s="54">
        <f>INDEX('QPL LEDS'!R:R, MATCH(All!B192,'QPL LEDS'!D:D,0))</f>
        <v>850</v>
      </c>
      <c r="I192" s="185">
        <f>INDEX([14]TRM_queryforKate!$H:$H, MATCH(B192,[14]TRM_queryforKate!$A:$A,0))</f>
        <v>1</v>
      </c>
      <c r="J192" s="58" t="s">
        <v>7280</v>
      </c>
      <c r="K192" s="54">
        <f>INDEX('QPL LEDS'!V:V, MATCH(All!B192,'QPL LEDS'!D:D,0))</f>
        <v>25000</v>
      </c>
      <c r="L192" s="75"/>
      <c r="M192" s="44"/>
      <c r="N192" s="76"/>
      <c r="O192" s="78">
        <v>43</v>
      </c>
      <c r="P192" s="77">
        <f t="shared" si="22"/>
        <v>18.888888888888889</v>
      </c>
      <c r="Q192" s="77" t="str">
        <f>INDEX('Bulb Type Conversion'!B:B,(MATCH(All!D192,'Bulb Type Conversion'!A:A,0)))</f>
        <v>omnidirect</v>
      </c>
      <c r="W192" s="44"/>
      <c r="X192" s="4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</row>
    <row r="193" spans="1:24" ht="15.75" customHeight="1">
      <c r="A193" s="49" t="str">
        <f>INDEX(RAW_TRM_queryforKate!C:C, MATCH(All!B193,RAW_TRM_queryforKate!A:A,0))</f>
        <v>FEIT</v>
      </c>
      <c r="B193" s="50" t="s">
        <v>651</v>
      </c>
      <c r="C193" s="51">
        <v>32</v>
      </c>
      <c r="D193" s="65" t="str">
        <f>INDEX([13]TRM_queryforKate!$G:$G,(MATCH(B193,[13]TRM_queryforKate!$A:$A)))</f>
        <v>R20</v>
      </c>
      <c r="E193" s="53">
        <v>8</v>
      </c>
      <c r="F193" s="52" t="s">
        <v>9</v>
      </c>
      <c r="G193" s="58" t="str">
        <f t="shared" si="20"/>
        <v>Less20W</v>
      </c>
      <c r="H193" s="49">
        <v>450</v>
      </c>
      <c r="I193" s="58">
        <f>INDEX([14]TRM_queryforKate!$H:$H, MATCH(B193,[14]TRM_queryforKate!$A:$A,0))</f>
        <v>4</v>
      </c>
      <c r="J193" s="58">
        <v>33.99</v>
      </c>
      <c r="K193" s="49">
        <v>25000</v>
      </c>
      <c r="L193" s="31"/>
      <c r="M193" s="44"/>
      <c r="N193" s="32"/>
      <c r="O193" s="16">
        <v>45</v>
      </c>
      <c r="P193" s="69">
        <f t="shared" si="22"/>
        <v>45</v>
      </c>
      <c r="Q193" s="69" t="e">
        <f>INDEX('Bulb Type Conversion'!B:B,(MATCH(All!D193,'Bulb Type Conversion'!A:A,0)))</f>
        <v>#N/A</v>
      </c>
      <c r="S193" s="14"/>
      <c r="W193" s="44"/>
      <c r="X193" s="44"/>
    </row>
    <row r="194" spans="1:24" ht="30" customHeight="1">
      <c r="A194" s="49" t="str">
        <f>INDEX(RAW_TRM_queryforKate!C:C, MATCH(All!B194,RAW_TRM_queryforKate!A:A,0))</f>
        <v>SATCO</v>
      </c>
      <c r="B194" s="50" t="s">
        <v>674</v>
      </c>
      <c r="C194" s="51">
        <v>118</v>
      </c>
      <c r="D194" s="65" t="str">
        <f>INDEX([13]TRM_queryforKate!$G:$G,(MATCH(B194,[13]TRM_queryforKate!$A:$A)))</f>
        <v>A19</v>
      </c>
      <c r="E194" s="53">
        <v>10</v>
      </c>
      <c r="F194" s="52" t="s">
        <v>15</v>
      </c>
      <c r="G194" s="58" t="str">
        <f t="shared" si="20"/>
        <v>Less15W</v>
      </c>
      <c r="H194" s="49">
        <v>820</v>
      </c>
      <c r="I194" s="58">
        <f>INDEX([14]TRM_queryforKate!$H:$H, MATCH(B194,[14]TRM_queryforKate!$A:$A,0))</f>
        <v>1</v>
      </c>
      <c r="J194" s="58">
        <v>23.95</v>
      </c>
      <c r="K194" s="49">
        <v>25000</v>
      </c>
      <c r="L194" s="31"/>
      <c r="M194" s="44"/>
      <c r="N194" s="32"/>
      <c r="O194" s="16">
        <v>43</v>
      </c>
      <c r="P194" s="69">
        <f t="shared" si="22"/>
        <v>18.222222222222221</v>
      </c>
      <c r="Q194" s="69" t="str">
        <f>INDEX('Bulb Type Conversion'!B:B,(MATCH(All!D194,'Bulb Type Conversion'!A:A,0)))</f>
        <v>omnidirect</v>
      </c>
      <c r="S194" s="14"/>
      <c r="W194" s="44"/>
      <c r="X194" s="44"/>
    </row>
    <row r="195" spans="1:24" ht="15.75" customHeight="1">
      <c r="A195" s="49" t="str">
        <f>INDEX(RAW_TRM_queryforKate!C:C, MATCH(All!B195,RAW_TRM_queryforKate!A:A,0))</f>
        <v>SATCO</v>
      </c>
      <c r="B195" s="50" t="s">
        <v>675</v>
      </c>
      <c r="C195" s="51">
        <v>11</v>
      </c>
      <c r="D195" s="65" t="str">
        <f>INDEX([13]TRM_queryforKate!$G:$G,(MATCH(B195,[13]TRM_queryforKate!$A:$A)))</f>
        <v>R30</v>
      </c>
      <c r="E195" s="53">
        <v>11</v>
      </c>
      <c r="F195" s="52" t="s">
        <v>9</v>
      </c>
      <c r="G195" s="58" t="str">
        <f t="shared" si="20"/>
        <v>Less20W</v>
      </c>
      <c r="H195" s="49">
        <f>INDEX('QPL LEDS'!R:R, MATCH(All!B195,'QPL LEDS'!D:D,0))</f>
        <v>750</v>
      </c>
      <c r="I195" s="58">
        <f>INDEX([14]TRM_queryforKate!$H:$H, MATCH(B195,[14]TRM_queryforKate!$A:$A,0))</f>
        <v>1</v>
      </c>
      <c r="J195" s="58">
        <v>23.95</v>
      </c>
      <c r="K195" s="49">
        <f>INDEX('QPL LEDS'!V:V, MATCH(All!B195,'QPL LEDS'!D:D,0))</f>
        <v>25000</v>
      </c>
      <c r="L195" s="31"/>
      <c r="M195" s="44"/>
      <c r="N195" s="32"/>
      <c r="O195" s="14">
        <v>45</v>
      </c>
      <c r="P195" s="69">
        <f t="shared" si="22"/>
        <v>45</v>
      </c>
      <c r="Q195" s="69" t="e">
        <f>INDEX('Bulb Type Conversion'!B:B,(MATCH(All!D195,'Bulb Type Conversion'!A:A,0)))</f>
        <v>#N/A</v>
      </c>
      <c r="S195" s="14"/>
      <c r="W195" s="44"/>
      <c r="X195" s="44"/>
    </row>
    <row r="196" spans="1:24" ht="30" customHeight="1">
      <c r="A196" s="49" t="str">
        <f>INDEX(RAW_TRM_queryforKate!C:C, MATCH(All!B196,RAW_TRM_queryforKate!A:A,0))</f>
        <v>MAXLITE</v>
      </c>
      <c r="B196" s="50" t="s">
        <v>676</v>
      </c>
      <c r="C196" s="51">
        <v>11</v>
      </c>
      <c r="D196" s="65" t="str">
        <f>INDEX([13]TRM_queryforKate!$G:$G,(MATCH(B196,[13]TRM_queryforKate!$A:$A)))</f>
        <v>A19</v>
      </c>
      <c r="E196" s="53">
        <v>7</v>
      </c>
      <c r="F196" s="52" t="s">
        <v>15</v>
      </c>
      <c r="G196" s="58" t="str">
        <f t="shared" si="20"/>
        <v>Less15W</v>
      </c>
      <c r="H196" s="49">
        <v>450</v>
      </c>
      <c r="I196" s="58">
        <f>INDEX([14]TRM_queryforKate!$H:$H, MATCH(B196,[14]TRM_queryforKate!$A:$A,0))</f>
        <v>1</v>
      </c>
      <c r="J196" s="58" t="s">
        <v>7280</v>
      </c>
      <c r="K196" s="49">
        <v>25000</v>
      </c>
      <c r="L196" s="31"/>
      <c r="M196" s="44"/>
      <c r="N196" s="32"/>
      <c r="O196" s="59">
        <v>29</v>
      </c>
      <c r="P196" s="69">
        <f t="shared" si="22"/>
        <v>10</v>
      </c>
      <c r="Q196" s="69" t="str">
        <f>INDEX('Bulb Type Conversion'!B:B,(MATCH(All!D196,'Bulb Type Conversion'!A:A,0)))</f>
        <v>omnidirect</v>
      </c>
      <c r="S196" s="14"/>
      <c r="W196" s="44"/>
      <c r="X196" s="44"/>
    </row>
    <row r="197" spans="1:24" ht="30" customHeight="1">
      <c r="A197" s="49" t="str">
        <f>INDEX(RAW_TRM_queryforKate!C:C, MATCH(All!B197,RAW_TRM_queryforKate!A:A,0))</f>
        <v>MAXLITE</v>
      </c>
      <c r="B197" s="50" t="s">
        <v>677</v>
      </c>
      <c r="C197" s="51">
        <v>48</v>
      </c>
      <c r="D197" s="65" t="str">
        <f>INDEX([13]TRM_queryforKate!$G:$G,(MATCH(B197,[13]TRM_queryforKate!$A:$A)))</f>
        <v>A19</v>
      </c>
      <c r="E197" s="53">
        <v>10</v>
      </c>
      <c r="F197" s="52" t="s">
        <v>15</v>
      </c>
      <c r="G197" s="58" t="str">
        <f t="shared" si="20"/>
        <v>Less15W</v>
      </c>
      <c r="H197" s="49">
        <v>800</v>
      </c>
      <c r="I197" s="58">
        <f>INDEX([14]TRM_queryforKate!$H:$H, MATCH(B197,[14]TRM_queryforKate!$A:$A,0))</f>
        <v>1</v>
      </c>
      <c r="J197" s="58" t="s">
        <v>7280</v>
      </c>
      <c r="K197" s="49">
        <v>25000</v>
      </c>
      <c r="L197" s="31"/>
      <c r="M197" s="44"/>
      <c r="N197" s="32"/>
      <c r="O197" s="16">
        <v>43</v>
      </c>
      <c r="P197" s="69">
        <f t="shared" si="22"/>
        <v>17.777777777777779</v>
      </c>
      <c r="Q197" s="69" t="str">
        <f>INDEX('Bulb Type Conversion'!B:B,(MATCH(All!D197,'Bulb Type Conversion'!A:A,0)))</f>
        <v>omnidirect</v>
      </c>
      <c r="S197" s="14"/>
      <c r="W197" s="44"/>
      <c r="X197" s="44"/>
    </row>
    <row r="198" spans="1:24" ht="15.75" customHeight="1">
      <c r="B198" s="49"/>
      <c r="D198" s="65"/>
      <c r="I198" s="58"/>
      <c r="L198" s="14"/>
      <c r="M198" s="14"/>
      <c r="N198" s="14"/>
      <c r="P198" s="46"/>
      <c r="Q198" s="69"/>
      <c r="S198" s="14"/>
    </row>
    <row r="199" spans="1:24" ht="15.75" customHeight="1">
      <c r="B199" s="49"/>
      <c r="I199" s="58"/>
      <c r="L199" s="14"/>
      <c r="M199" s="14"/>
      <c r="N199" s="14"/>
      <c r="P199" s="46"/>
      <c r="Q199" s="69"/>
      <c r="S199" s="14"/>
    </row>
    <row r="200" spans="1:24" ht="15.75" customHeight="1">
      <c r="B200" s="49"/>
      <c r="I200" s="58"/>
      <c r="L200" s="14"/>
      <c r="M200" s="14"/>
      <c r="N200" s="14"/>
      <c r="P200" s="46"/>
      <c r="Q200" s="69"/>
      <c r="S200" s="14"/>
    </row>
    <row r="201" spans="1:24" ht="15.75" customHeight="1">
      <c r="B201" s="49"/>
      <c r="I201" s="58"/>
      <c r="L201" s="14"/>
      <c r="M201" s="14"/>
      <c r="N201" s="14"/>
      <c r="P201" s="46"/>
      <c r="Q201" s="69"/>
      <c r="S201" s="14"/>
    </row>
    <row r="202" spans="1:24" ht="15.75" customHeight="1">
      <c r="B202" s="49"/>
      <c r="I202" s="58"/>
      <c r="L202" s="14"/>
      <c r="M202" s="14"/>
      <c r="N202" s="14"/>
      <c r="P202" s="46"/>
      <c r="Q202" s="69"/>
      <c r="S202" s="14"/>
    </row>
    <row r="203" spans="1:24" ht="15.75" customHeight="1">
      <c r="B203" s="49"/>
      <c r="I203" s="58"/>
      <c r="L203" s="14"/>
      <c r="M203" s="14"/>
      <c r="N203" s="14"/>
      <c r="P203" s="46"/>
      <c r="Q203" s="69"/>
      <c r="S203" s="14"/>
    </row>
    <row r="204" spans="1:24" ht="15.75" customHeight="1">
      <c r="B204" s="49"/>
      <c r="I204" s="58"/>
      <c r="L204" s="14"/>
      <c r="M204" s="14"/>
      <c r="N204" s="14"/>
      <c r="P204" s="46"/>
      <c r="Q204" s="69"/>
      <c r="S204" s="14"/>
    </row>
    <row r="205" spans="1:24" ht="15.75" customHeight="1">
      <c r="B205" s="49"/>
      <c r="I205" s="58"/>
      <c r="L205" s="14"/>
      <c r="M205" s="14"/>
      <c r="N205" s="14"/>
      <c r="P205" s="46"/>
      <c r="Q205" s="69"/>
      <c r="S205" s="14"/>
    </row>
    <row r="206" spans="1:24" ht="15.75" customHeight="1">
      <c r="B206" s="49"/>
      <c r="I206" s="58"/>
      <c r="L206" s="14"/>
      <c r="M206" s="14"/>
      <c r="N206" s="14"/>
      <c r="P206" s="46"/>
      <c r="Q206" s="69"/>
      <c r="S206" s="14"/>
    </row>
    <row r="207" spans="1:24" ht="15.75" customHeight="1">
      <c r="B207" s="49"/>
      <c r="I207" s="58"/>
      <c r="L207" s="14"/>
      <c r="M207" s="14"/>
      <c r="N207" s="14"/>
      <c r="P207" s="46"/>
      <c r="Q207" s="69"/>
      <c r="S207" s="14"/>
    </row>
    <row r="208" spans="1:24" ht="15.75" customHeight="1">
      <c r="B208" s="49"/>
      <c r="I208" s="58"/>
      <c r="L208" s="14"/>
      <c r="M208" s="14"/>
      <c r="N208" s="14"/>
      <c r="P208" s="46"/>
      <c r="Q208" s="69"/>
      <c r="S208" s="14"/>
    </row>
    <row r="209" spans="2:19" ht="15.75" customHeight="1">
      <c r="B209" s="49"/>
      <c r="I209" s="58"/>
      <c r="L209" s="14"/>
      <c r="M209" s="14"/>
      <c r="N209" s="14"/>
      <c r="P209" s="46"/>
      <c r="Q209" s="69"/>
      <c r="S209" s="14"/>
    </row>
    <row r="210" spans="2:19" ht="15.75" customHeight="1">
      <c r="B210" s="49"/>
      <c r="I210" s="58"/>
      <c r="L210" s="14"/>
      <c r="M210" s="14"/>
      <c r="N210" s="14"/>
      <c r="P210" s="46"/>
      <c r="Q210" s="69"/>
      <c r="S210" s="14"/>
    </row>
    <row r="211" spans="2:19" ht="15.75" customHeight="1">
      <c r="B211" s="49"/>
      <c r="I211" s="58"/>
      <c r="L211" s="14"/>
      <c r="M211" s="14"/>
      <c r="N211" s="14"/>
      <c r="P211" s="46"/>
      <c r="Q211" s="69"/>
      <c r="S211" s="14"/>
    </row>
    <row r="212" spans="2:19" ht="15.75" customHeight="1">
      <c r="B212" s="49"/>
      <c r="I212" s="58"/>
      <c r="L212" s="14"/>
      <c r="M212" s="14"/>
      <c r="N212" s="14"/>
      <c r="P212" s="46"/>
      <c r="Q212" s="69"/>
      <c r="S212" s="14"/>
    </row>
    <row r="213" spans="2:19" ht="15.75" customHeight="1">
      <c r="B213" s="49"/>
      <c r="I213" s="58"/>
      <c r="L213" s="14"/>
      <c r="M213" s="14"/>
      <c r="N213" s="14"/>
      <c r="P213" s="46"/>
      <c r="Q213" s="69"/>
      <c r="S213" s="14"/>
    </row>
    <row r="214" spans="2:19" ht="15.75" customHeight="1">
      <c r="B214" s="49"/>
      <c r="I214" s="58"/>
      <c r="L214" s="14"/>
      <c r="M214" s="14"/>
      <c r="N214" s="14"/>
      <c r="P214" s="46"/>
      <c r="Q214" s="69"/>
      <c r="S214" s="14"/>
    </row>
    <row r="215" spans="2:19" ht="15.75" customHeight="1">
      <c r="B215" s="49"/>
      <c r="I215" s="58"/>
      <c r="L215" s="14"/>
      <c r="M215" s="14"/>
      <c r="N215" s="14"/>
      <c r="P215" s="46"/>
      <c r="Q215" s="69"/>
      <c r="S215" s="14"/>
    </row>
    <row r="216" spans="2:19" ht="15.75" customHeight="1">
      <c r="B216" s="49"/>
      <c r="I216" s="58"/>
      <c r="L216" s="14"/>
      <c r="M216" s="14"/>
      <c r="N216" s="14"/>
      <c r="P216" s="46"/>
      <c r="Q216" s="69"/>
      <c r="S216" s="14"/>
    </row>
    <row r="217" spans="2:19" ht="15.75" customHeight="1">
      <c r="B217" s="49"/>
      <c r="I217" s="58"/>
      <c r="L217" s="14"/>
      <c r="M217" s="14"/>
      <c r="N217" s="14"/>
      <c r="P217" s="46"/>
      <c r="Q217" s="69"/>
      <c r="S217" s="14"/>
    </row>
    <row r="218" spans="2:19" ht="15.75" customHeight="1">
      <c r="B218" s="49"/>
      <c r="I218" s="58"/>
      <c r="L218" s="14"/>
      <c r="M218" s="14"/>
      <c r="N218" s="14"/>
      <c r="P218" s="46"/>
      <c r="Q218" s="69"/>
      <c r="S218" s="14"/>
    </row>
    <row r="219" spans="2:19" ht="15.75" customHeight="1">
      <c r="B219" s="49"/>
      <c r="I219" s="58"/>
      <c r="L219" s="14"/>
      <c r="M219" s="14"/>
      <c r="N219" s="14"/>
      <c r="P219" s="46"/>
      <c r="Q219" s="69"/>
      <c r="S219" s="14"/>
    </row>
    <row r="220" spans="2:19" ht="15.75" customHeight="1">
      <c r="B220" s="49"/>
      <c r="I220" s="58"/>
      <c r="L220" s="14"/>
      <c r="M220" s="14"/>
      <c r="N220" s="14"/>
      <c r="P220" s="46"/>
      <c r="Q220" s="69"/>
      <c r="S220" s="14"/>
    </row>
    <row r="221" spans="2:19" ht="15.75" customHeight="1">
      <c r="B221" s="49"/>
      <c r="I221" s="58"/>
      <c r="L221" s="14"/>
      <c r="M221" s="14"/>
      <c r="N221" s="14"/>
      <c r="P221" s="46"/>
      <c r="Q221" s="69"/>
      <c r="S221" s="14"/>
    </row>
    <row r="222" spans="2:19" ht="15.75" customHeight="1">
      <c r="B222" s="49"/>
      <c r="I222" s="58"/>
      <c r="L222" s="14"/>
      <c r="M222" s="14"/>
      <c r="N222" s="14"/>
      <c r="P222" s="46"/>
      <c r="Q222" s="69"/>
      <c r="S222" s="14"/>
    </row>
    <row r="223" spans="2:19" ht="15.75" customHeight="1">
      <c r="B223" s="49"/>
      <c r="I223" s="58"/>
      <c r="L223" s="14"/>
      <c r="M223" s="14"/>
      <c r="N223" s="14"/>
      <c r="P223" s="46"/>
      <c r="Q223" s="69"/>
      <c r="S223" s="14"/>
    </row>
    <row r="224" spans="2:19" ht="15.75" customHeight="1">
      <c r="B224" s="49"/>
      <c r="I224" s="58"/>
      <c r="L224" s="14"/>
      <c r="M224" s="14"/>
      <c r="N224" s="14"/>
      <c r="P224" s="46"/>
      <c r="Q224" s="69"/>
      <c r="S224" s="14"/>
    </row>
    <row r="225" spans="2:19" ht="15.75" customHeight="1">
      <c r="B225" s="49"/>
      <c r="I225" s="58"/>
      <c r="L225" s="14"/>
      <c r="M225" s="14"/>
      <c r="N225" s="14"/>
      <c r="P225" s="46"/>
      <c r="Q225" s="69"/>
      <c r="S225" s="14"/>
    </row>
    <row r="226" spans="2:19" ht="15.75" customHeight="1">
      <c r="B226" s="49"/>
      <c r="I226" s="58"/>
      <c r="L226" s="14"/>
      <c r="M226" s="14"/>
      <c r="N226" s="14"/>
      <c r="P226" s="46"/>
      <c r="Q226" s="69"/>
      <c r="S226" s="14"/>
    </row>
    <row r="227" spans="2:19" ht="15.75" customHeight="1">
      <c r="B227" s="49"/>
      <c r="I227" s="58"/>
      <c r="L227" s="14"/>
      <c r="M227" s="14"/>
      <c r="N227" s="14"/>
      <c r="P227" s="46"/>
      <c r="Q227" s="69"/>
      <c r="S227" s="14"/>
    </row>
    <row r="228" spans="2:19" ht="15.75" customHeight="1">
      <c r="B228" s="49"/>
      <c r="I228" s="58"/>
      <c r="L228" s="14"/>
      <c r="M228" s="14"/>
      <c r="N228" s="14"/>
      <c r="P228" s="46"/>
      <c r="Q228" s="69"/>
      <c r="S228" s="14"/>
    </row>
    <row r="229" spans="2:19" ht="15.75" customHeight="1">
      <c r="B229" s="49"/>
      <c r="I229" s="58"/>
      <c r="L229" s="14"/>
      <c r="M229" s="14"/>
      <c r="N229" s="14"/>
      <c r="P229" s="46"/>
      <c r="Q229" s="69"/>
      <c r="S229" s="14"/>
    </row>
    <row r="230" spans="2:19" ht="15.75" customHeight="1">
      <c r="B230" s="49"/>
      <c r="I230" s="58"/>
      <c r="L230" s="14"/>
      <c r="M230" s="14"/>
      <c r="N230" s="14"/>
      <c r="P230" s="46"/>
      <c r="Q230" s="69"/>
      <c r="S230" s="14"/>
    </row>
    <row r="231" spans="2:19" ht="15.75" customHeight="1">
      <c r="B231" s="49"/>
      <c r="I231" s="58"/>
      <c r="L231" s="14"/>
      <c r="M231" s="14"/>
      <c r="N231" s="14"/>
      <c r="P231" s="46"/>
      <c r="Q231" s="69"/>
      <c r="S231" s="14"/>
    </row>
    <row r="232" spans="2:19" ht="15.75" customHeight="1">
      <c r="B232" s="49"/>
      <c r="I232" s="58"/>
      <c r="L232" s="14"/>
      <c r="M232" s="14"/>
      <c r="N232" s="14"/>
      <c r="P232" s="46"/>
      <c r="Q232" s="69"/>
      <c r="S232" s="14"/>
    </row>
    <row r="233" spans="2:19" ht="15.75" customHeight="1">
      <c r="B233" s="49"/>
      <c r="I233" s="58"/>
      <c r="L233" s="14"/>
      <c r="M233" s="14"/>
      <c r="N233" s="14"/>
      <c r="P233" s="46"/>
      <c r="Q233" s="69"/>
      <c r="S233" s="14"/>
    </row>
    <row r="234" spans="2:19" ht="15.75" customHeight="1">
      <c r="B234" s="49"/>
      <c r="I234" s="58"/>
      <c r="L234" s="14"/>
      <c r="M234" s="14"/>
      <c r="N234" s="14"/>
      <c r="P234" s="46"/>
      <c r="Q234" s="69"/>
      <c r="S234" s="14"/>
    </row>
    <row r="235" spans="2:19" ht="15.75" customHeight="1">
      <c r="B235" s="49"/>
      <c r="I235" s="58"/>
      <c r="L235" s="14"/>
      <c r="M235" s="14"/>
      <c r="N235" s="14"/>
      <c r="P235" s="46"/>
      <c r="Q235" s="69"/>
      <c r="S235" s="14"/>
    </row>
    <row r="236" spans="2:19" ht="15.75" customHeight="1">
      <c r="B236" s="49"/>
      <c r="I236" s="58"/>
      <c r="L236" s="14"/>
      <c r="M236" s="14"/>
      <c r="N236" s="14"/>
      <c r="P236" s="46"/>
      <c r="Q236" s="69"/>
      <c r="S236" s="14"/>
    </row>
    <row r="237" spans="2:19" ht="15.75" customHeight="1">
      <c r="B237" s="49"/>
      <c r="I237" s="58"/>
      <c r="L237" s="14"/>
      <c r="M237" s="14"/>
      <c r="N237" s="14"/>
      <c r="P237" s="46"/>
      <c r="Q237" s="69"/>
      <c r="S237" s="14"/>
    </row>
    <row r="238" spans="2:19" ht="15.75" customHeight="1">
      <c r="B238" s="49"/>
      <c r="I238" s="58"/>
      <c r="L238" s="14"/>
      <c r="M238" s="14"/>
      <c r="N238" s="14"/>
      <c r="P238" s="46"/>
      <c r="Q238" s="69"/>
      <c r="S238" s="14"/>
    </row>
    <row r="239" spans="2:19" ht="15.75" customHeight="1">
      <c r="B239" s="49"/>
      <c r="I239" s="58"/>
      <c r="L239" s="14"/>
      <c r="M239" s="14"/>
      <c r="N239" s="14"/>
      <c r="P239" s="46"/>
      <c r="Q239" s="69"/>
      <c r="S239" s="14"/>
    </row>
    <row r="240" spans="2:19" ht="15.75" customHeight="1">
      <c r="B240" s="49"/>
      <c r="I240" s="58"/>
      <c r="L240" s="14"/>
      <c r="M240" s="14"/>
      <c r="N240" s="14"/>
      <c r="P240" s="46"/>
      <c r="Q240" s="69"/>
      <c r="S240" s="14"/>
    </row>
    <row r="241" spans="2:19" ht="15.75" customHeight="1">
      <c r="B241" s="49"/>
      <c r="I241" s="58"/>
      <c r="L241" s="14"/>
      <c r="M241" s="14"/>
      <c r="N241" s="14"/>
      <c r="P241" s="46"/>
      <c r="Q241" s="69"/>
      <c r="S241" s="14"/>
    </row>
    <row r="242" spans="2:19" ht="15.75" customHeight="1">
      <c r="B242" s="49"/>
      <c r="I242" s="58"/>
      <c r="L242" s="14"/>
      <c r="M242" s="14"/>
      <c r="N242" s="14"/>
      <c r="P242" s="46"/>
      <c r="Q242" s="69"/>
      <c r="S242" s="14"/>
    </row>
    <row r="243" spans="2:19" ht="15.75" customHeight="1">
      <c r="B243" s="49"/>
      <c r="I243" s="58"/>
      <c r="L243" s="14"/>
      <c r="M243" s="14"/>
      <c r="N243" s="14"/>
      <c r="P243" s="46"/>
      <c r="Q243" s="69"/>
      <c r="S243" s="14"/>
    </row>
    <row r="244" spans="2:19" ht="15.75" customHeight="1">
      <c r="B244" s="49"/>
      <c r="I244" s="58"/>
      <c r="L244" s="14"/>
      <c r="M244" s="14"/>
      <c r="N244" s="14"/>
      <c r="P244" s="46"/>
      <c r="Q244" s="69"/>
      <c r="S244" s="14"/>
    </row>
    <row r="245" spans="2:19" ht="15.75" customHeight="1">
      <c r="B245" s="49"/>
      <c r="I245" s="58"/>
      <c r="L245" s="14"/>
      <c r="M245" s="14"/>
      <c r="N245" s="14"/>
      <c r="P245" s="46"/>
      <c r="Q245" s="69"/>
      <c r="S245" s="14"/>
    </row>
    <row r="246" spans="2:19" ht="15.75" customHeight="1">
      <c r="B246" s="49"/>
      <c r="I246" s="58"/>
      <c r="L246" s="14"/>
      <c r="M246" s="14"/>
      <c r="N246" s="14"/>
      <c r="P246" s="46"/>
      <c r="Q246" s="69"/>
      <c r="S246" s="14"/>
    </row>
    <row r="247" spans="2:19" ht="15.75" customHeight="1">
      <c r="B247" s="49"/>
      <c r="I247" s="58"/>
      <c r="L247" s="14"/>
      <c r="M247" s="14"/>
      <c r="N247" s="14"/>
      <c r="P247" s="46"/>
      <c r="Q247" s="69"/>
      <c r="S247" s="14"/>
    </row>
    <row r="248" spans="2:19" ht="15.75" customHeight="1">
      <c r="B248" s="49"/>
      <c r="I248" s="58"/>
      <c r="L248" s="14"/>
      <c r="M248" s="14"/>
      <c r="N248" s="14"/>
      <c r="P248" s="46"/>
      <c r="Q248" s="69"/>
      <c r="S248" s="14"/>
    </row>
    <row r="249" spans="2:19" ht="15.75" customHeight="1">
      <c r="B249" s="49"/>
      <c r="I249" s="58"/>
      <c r="L249" s="14"/>
      <c r="M249" s="14"/>
      <c r="N249" s="14"/>
      <c r="P249" s="46"/>
      <c r="Q249" s="69"/>
      <c r="S249" s="14"/>
    </row>
    <row r="250" spans="2:19" ht="15.75" customHeight="1">
      <c r="B250" s="49"/>
      <c r="I250" s="58"/>
      <c r="L250" s="14"/>
      <c r="M250" s="14"/>
      <c r="N250" s="14"/>
      <c r="P250" s="46"/>
      <c r="Q250" s="69"/>
      <c r="S250" s="14"/>
    </row>
    <row r="251" spans="2:19" ht="15.75" customHeight="1">
      <c r="B251" s="49"/>
      <c r="I251" s="58"/>
      <c r="L251" s="14"/>
      <c r="M251" s="14"/>
      <c r="N251" s="14"/>
      <c r="P251" s="46"/>
      <c r="Q251" s="69"/>
      <c r="S251" s="14"/>
    </row>
    <row r="252" spans="2:19" ht="15.75" customHeight="1">
      <c r="B252" s="49"/>
      <c r="I252" s="58"/>
      <c r="L252" s="14"/>
      <c r="M252" s="14"/>
      <c r="N252" s="14"/>
      <c r="P252" s="46"/>
      <c r="Q252" s="69"/>
      <c r="S252" s="14"/>
    </row>
    <row r="253" spans="2:19" ht="15.75" customHeight="1">
      <c r="B253" s="49"/>
      <c r="I253" s="58"/>
      <c r="L253" s="14"/>
      <c r="M253" s="14"/>
      <c r="N253" s="14"/>
      <c r="P253" s="46"/>
      <c r="Q253" s="69"/>
      <c r="S253" s="14"/>
    </row>
    <row r="254" spans="2:19" ht="15.75" customHeight="1">
      <c r="B254" s="49"/>
      <c r="I254" s="58"/>
      <c r="L254" s="14"/>
      <c r="M254" s="14"/>
      <c r="N254" s="14"/>
      <c r="P254" s="46"/>
      <c r="Q254" s="69"/>
      <c r="S254" s="14"/>
    </row>
    <row r="255" spans="2:19" ht="15.75" customHeight="1">
      <c r="B255" s="49"/>
      <c r="I255" s="58"/>
      <c r="L255" s="14"/>
      <c r="M255" s="14"/>
      <c r="N255" s="14"/>
      <c r="P255" s="46"/>
      <c r="Q255" s="69"/>
      <c r="S255" s="14"/>
    </row>
    <row r="256" spans="2:19" ht="15.75" customHeight="1">
      <c r="B256" s="49"/>
      <c r="I256" s="58"/>
      <c r="L256" s="14"/>
      <c r="M256" s="14"/>
      <c r="N256" s="14"/>
      <c r="P256" s="46"/>
      <c r="Q256" s="69"/>
      <c r="S256" s="14"/>
    </row>
    <row r="257" spans="2:19" ht="15.75" customHeight="1">
      <c r="B257" s="49"/>
      <c r="I257" s="58"/>
      <c r="L257" s="14"/>
      <c r="M257" s="14"/>
      <c r="N257" s="14"/>
      <c r="P257" s="46"/>
      <c r="Q257" s="69"/>
      <c r="S257" s="14"/>
    </row>
    <row r="258" spans="2:19" ht="15.75" customHeight="1">
      <c r="B258" s="49"/>
      <c r="I258" s="58"/>
      <c r="L258" s="14"/>
      <c r="M258" s="14"/>
      <c r="N258" s="14"/>
      <c r="P258" s="46"/>
      <c r="Q258" s="69"/>
      <c r="S258" s="14"/>
    </row>
    <row r="259" spans="2:19" ht="15.75" customHeight="1">
      <c r="B259" s="49"/>
      <c r="I259" s="58"/>
      <c r="L259" s="14"/>
      <c r="M259" s="14"/>
      <c r="N259" s="14"/>
      <c r="P259" s="46"/>
      <c r="Q259" s="69"/>
      <c r="S259" s="14"/>
    </row>
    <row r="260" spans="2:19" ht="15.75" customHeight="1">
      <c r="B260" s="49"/>
      <c r="I260" s="58"/>
      <c r="L260" s="14"/>
      <c r="M260" s="14"/>
      <c r="N260" s="14"/>
      <c r="P260" s="46"/>
      <c r="Q260" s="69"/>
      <c r="S260" s="14"/>
    </row>
    <row r="261" spans="2:19" ht="15.75" customHeight="1">
      <c r="B261" s="49"/>
      <c r="I261" s="58"/>
      <c r="L261" s="14"/>
      <c r="M261" s="14"/>
      <c r="N261" s="14"/>
      <c r="P261" s="46"/>
      <c r="Q261" s="69"/>
      <c r="S261" s="14"/>
    </row>
    <row r="262" spans="2:19" ht="15.75" customHeight="1">
      <c r="B262" s="49"/>
      <c r="I262" s="58"/>
      <c r="L262" s="14"/>
      <c r="M262" s="14"/>
      <c r="N262" s="14"/>
      <c r="P262" s="46"/>
      <c r="Q262" s="69"/>
      <c r="S262" s="14"/>
    </row>
    <row r="263" spans="2:19" ht="15.75" customHeight="1">
      <c r="B263" s="49"/>
      <c r="I263" s="58"/>
      <c r="L263" s="14"/>
      <c r="M263" s="14"/>
      <c r="N263" s="14"/>
      <c r="P263" s="46"/>
      <c r="Q263" s="69"/>
      <c r="S263" s="14"/>
    </row>
    <row r="264" spans="2:19" ht="15.75" customHeight="1">
      <c r="B264" s="49"/>
      <c r="I264" s="58"/>
      <c r="L264" s="14"/>
      <c r="M264" s="14"/>
      <c r="N264" s="14"/>
      <c r="P264" s="46"/>
      <c r="Q264" s="69"/>
      <c r="S264" s="14"/>
    </row>
    <row r="265" spans="2:19" ht="15.75" customHeight="1">
      <c r="B265" s="49"/>
      <c r="I265" s="58"/>
      <c r="L265" s="14"/>
      <c r="M265" s="14"/>
      <c r="N265" s="14"/>
      <c r="P265" s="46"/>
      <c r="Q265" s="69"/>
      <c r="S265" s="14"/>
    </row>
    <row r="266" spans="2:19" ht="15.75" customHeight="1">
      <c r="B266" s="49"/>
      <c r="I266" s="58"/>
      <c r="L266" s="14"/>
      <c r="M266" s="14"/>
      <c r="N266" s="14"/>
      <c r="P266" s="46"/>
      <c r="Q266" s="69"/>
      <c r="S266" s="14"/>
    </row>
    <row r="267" spans="2:19" ht="15.75" customHeight="1">
      <c r="B267" s="49"/>
      <c r="I267" s="58"/>
      <c r="L267" s="14"/>
      <c r="M267" s="14"/>
      <c r="N267" s="14"/>
      <c r="P267" s="46"/>
      <c r="Q267" s="69"/>
      <c r="S267" s="14"/>
    </row>
    <row r="268" spans="2:19" ht="15.75" customHeight="1">
      <c r="B268" s="49"/>
      <c r="I268" s="58"/>
      <c r="L268" s="14"/>
      <c r="M268" s="14"/>
      <c r="N268" s="14"/>
      <c r="P268" s="46"/>
      <c r="Q268" s="69"/>
      <c r="S268" s="14"/>
    </row>
    <row r="269" spans="2:19" ht="15.75" customHeight="1">
      <c r="B269" s="49"/>
      <c r="I269" s="58"/>
      <c r="L269" s="14"/>
      <c r="M269" s="14"/>
      <c r="N269" s="14"/>
      <c r="P269" s="46"/>
      <c r="Q269" s="69"/>
      <c r="S269" s="14"/>
    </row>
    <row r="270" spans="2:19" ht="15.75" customHeight="1">
      <c r="B270" s="49"/>
      <c r="I270" s="58"/>
      <c r="L270" s="14"/>
      <c r="M270" s="14"/>
      <c r="N270" s="14"/>
      <c r="P270" s="46"/>
      <c r="Q270" s="69"/>
      <c r="S270" s="14"/>
    </row>
    <row r="271" spans="2:19" ht="15.75" customHeight="1">
      <c r="B271" s="49"/>
      <c r="I271" s="58"/>
      <c r="L271" s="14"/>
      <c r="M271" s="14"/>
      <c r="N271" s="14"/>
      <c r="P271" s="46"/>
      <c r="Q271" s="69"/>
      <c r="S271" s="14"/>
    </row>
    <row r="272" spans="2:19" ht="15.75" customHeight="1">
      <c r="B272" s="49"/>
      <c r="I272" s="58"/>
      <c r="L272" s="14"/>
      <c r="M272" s="14"/>
      <c r="N272" s="14"/>
      <c r="P272" s="46"/>
      <c r="Q272" s="69"/>
      <c r="S272" s="14"/>
    </row>
    <row r="273" spans="2:19" ht="15.75" customHeight="1">
      <c r="B273" s="49"/>
      <c r="I273" s="58"/>
      <c r="L273" s="14"/>
      <c r="M273" s="14"/>
      <c r="N273" s="14"/>
      <c r="P273" s="46"/>
      <c r="Q273" s="69"/>
      <c r="S273" s="14"/>
    </row>
    <row r="274" spans="2:19" ht="15.75" customHeight="1">
      <c r="B274" s="49"/>
      <c r="I274" s="58"/>
      <c r="L274" s="14"/>
      <c r="M274" s="14"/>
      <c r="N274" s="14"/>
      <c r="P274" s="46"/>
      <c r="Q274" s="69"/>
      <c r="S274" s="14"/>
    </row>
    <row r="275" spans="2:19" ht="15.75" customHeight="1">
      <c r="B275" s="49"/>
      <c r="I275" s="58"/>
      <c r="L275" s="14"/>
      <c r="M275" s="14"/>
      <c r="N275" s="14"/>
      <c r="P275" s="46"/>
      <c r="Q275" s="69"/>
      <c r="S275" s="14"/>
    </row>
    <row r="276" spans="2:19" ht="15.75" customHeight="1">
      <c r="B276" s="49"/>
      <c r="I276" s="58"/>
      <c r="L276" s="14"/>
      <c r="M276" s="14"/>
      <c r="N276" s="14"/>
      <c r="P276" s="46"/>
      <c r="Q276" s="69"/>
      <c r="S276" s="14"/>
    </row>
    <row r="277" spans="2:19" ht="15.75" customHeight="1">
      <c r="B277" s="49"/>
      <c r="I277" s="58"/>
      <c r="L277" s="14"/>
      <c r="M277" s="14"/>
      <c r="N277" s="14"/>
      <c r="P277" s="46"/>
      <c r="Q277" s="69"/>
      <c r="S277" s="14"/>
    </row>
    <row r="278" spans="2:19" ht="15.75" customHeight="1">
      <c r="B278" s="49"/>
      <c r="I278" s="58"/>
      <c r="L278" s="14"/>
      <c r="M278" s="14"/>
      <c r="N278" s="14"/>
      <c r="P278" s="46"/>
      <c r="Q278" s="69"/>
      <c r="S278" s="14"/>
    </row>
    <row r="279" spans="2:19" ht="15.75" customHeight="1">
      <c r="B279" s="49"/>
      <c r="I279" s="58"/>
      <c r="L279" s="14"/>
      <c r="M279" s="14"/>
      <c r="N279" s="14"/>
      <c r="P279" s="46"/>
      <c r="Q279" s="69"/>
      <c r="S279" s="14"/>
    </row>
    <row r="280" spans="2:19">
      <c r="B280" s="49"/>
      <c r="L280" s="14"/>
      <c r="M280" s="14"/>
      <c r="N280" s="14"/>
      <c r="S280" s="14"/>
    </row>
    <row r="281" spans="2:19">
      <c r="B281" s="49"/>
      <c r="L281" s="14"/>
      <c r="M281" s="14"/>
      <c r="N281" s="14"/>
      <c r="S281" s="14"/>
    </row>
    <row r="282" spans="2:19">
      <c r="B282" s="49"/>
      <c r="L282" s="14"/>
      <c r="M282" s="14"/>
      <c r="N282" s="14"/>
      <c r="S282" s="14"/>
    </row>
    <row r="283" spans="2:19">
      <c r="B283" s="49"/>
      <c r="L283" s="14"/>
      <c r="M283" s="14"/>
      <c r="N283" s="14"/>
      <c r="S283" s="14"/>
    </row>
    <row r="284" spans="2:19">
      <c r="B284" s="49"/>
      <c r="L284" s="14"/>
      <c r="M284" s="14"/>
      <c r="N284" s="14"/>
      <c r="S284" s="14"/>
    </row>
    <row r="285" spans="2:19">
      <c r="B285" s="49"/>
      <c r="L285" s="14"/>
      <c r="M285" s="14"/>
      <c r="N285" s="14"/>
      <c r="S285" s="14"/>
    </row>
    <row r="286" spans="2:19">
      <c r="B286" s="49"/>
      <c r="L286" s="14"/>
      <c r="M286" s="14"/>
      <c r="N286" s="14"/>
      <c r="S286" s="14"/>
    </row>
    <row r="287" spans="2:19">
      <c r="B287" s="49"/>
      <c r="L287" s="14"/>
      <c r="M287" s="14"/>
      <c r="N287" s="14"/>
      <c r="S287" s="14"/>
    </row>
    <row r="288" spans="2:19">
      <c r="B288" s="49"/>
      <c r="L288" s="14"/>
      <c r="M288" s="14"/>
      <c r="N288" s="14"/>
      <c r="S288" s="14"/>
    </row>
    <row r="289" spans="2:19">
      <c r="B289" s="49"/>
      <c r="L289" s="14"/>
      <c r="M289" s="14"/>
      <c r="N289" s="14"/>
      <c r="S289" s="14"/>
    </row>
    <row r="290" spans="2:19">
      <c r="B290" s="49"/>
      <c r="L290" s="14"/>
      <c r="M290" s="14"/>
      <c r="N290" s="14"/>
      <c r="S290" s="14"/>
    </row>
    <row r="291" spans="2:19">
      <c r="B291" s="49"/>
      <c r="L291" s="14"/>
      <c r="M291" s="14"/>
      <c r="N291" s="14"/>
      <c r="S291" s="14"/>
    </row>
    <row r="292" spans="2:19">
      <c r="B292" s="49"/>
      <c r="L292" s="14"/>
      <c r="M292" s="14"/>
      <c r="N292" s="14"/>
      <c r="S292" s="14"/>
    </row>
    <row r="293" spans="2:19">
      <c r="B293" s="49"/>
      <c r="L293" s="14"/>
      <c r="M293" s="14"/>
      <c r="N293" s="14"/>
      <c r="S293" s="14"/>
    </row>
    <row r="294" spans="2:19">
      <c r="B294" s="49"/>
      <c r="L294" s="14"/>
      <c r="M294" s="14"/>
      <c r="N294" s="14"/>
      <c r="S294" s="14"/>
    </row>
    <row r="295" spans="2:19">
      <c r="B295" s="49"/>
      <c r="L295" s="14"/>
      <c r="M295" s="14"/>
      <c r="N295" s="14"/>
      <c r="S295" s="14"/>
    </row>
    <row r="296" spans="2:19">
      <c r="B296" s="49"/>
      <c r="L296" s="14"/>
      <c r="M296" s="14"/>
      <c r="N296" s="14"/>
      <c r="S296" s="14"/>
    </row>
    <row r="297" spans="2:19">
      <c r="B297" s="49"/>
      <c r="L297" s="14"/>
      <c r="M297" s="14"/>
      <c r="N297" s="14"/>
      <c r="S297" s="14"/>
    </row>
    <row r="298" spans="2:19">
      <c r="B298" s="49"/>
      <c r="L298" s="14"/>
      <c r="M298" s="14"/>
      <c r="N298" s="14"/>
      <c r="S298" s="14"/>
    </row>
    <row r="299" spans="2:19">
      <c r="B299" s="49"/>
      <c r="L299" s="14"/>
      <c r="M299" s="14"/>
      <c r="N299" s="14"/>
      <c r="S299" s="14"/>
    </row>
    <row r="300" spans="2:19">
      <c r="B300" s="49"/>
      <c r="L300" s="14"/>
      <c r="M300" s="14"/>
      <c r="N300" s="14"/>
      <c r="S300" s="14"/>
    </row>
    <row r="301" spans="2:19">
      <c r="B301" s="49"/>
      <c r="L301" s="14"/>
      <c r="M301" s="14"/>
      <c r="N301" s="14"/>
      <c r="S301" s="14"/>
    </row>
    <row r="302" spans="2:19">
      <c r="B302" s="49"/>
      <c r="L302" s="14"/>
      <c r="M302" s="14"/>
      <c r="N302" s="14"/>
      <c r="S302" s="14"/>
    </row>
    <row r="303" spans="2:19">
      <c r="B303" s="49"/>
      <c r="L303" s="14"/>
      <c r="M303" s="14"/>
      <c r="N303" s="14"/>
      <c r="S303" s="14"/>
    </row>
    <row r="304" spans="2:19">
      <c r="B304" s="49"/>
      <c r="L304" s="14"/>
      <c r="M304" s="14"/>
      <c r="N304" s="14"/>
      <c r="S304" s="14"/>
    </row>
    <row r="305" spans="2:19">
      <c r="B305" s="49"/>
      <c r="L305" s="14"/>
      <c r="M305" s="14"/>
      <c r="N305" s="14"/>
      <c r="S305" s="14"/>
    </row>
    <row r="306" spans="2:19">
      <c r="B306" s="49"/>
      <c r="L306" s="14"/>
      <c r="M306" s="14"/>
      <c r="N306" s="14"/>
      <c r="S306" s="14"/>
    </row>
    <row r="307" spans="2:19">
      <c r="B307" s="49"/>
      <c r="L307" s="14"/>
      <c r="M307" s="14"/>
      <c r="N307" s="14"/>
      <c r="S307" s="14"/>
    </row>
    <row r="308" spans="2:19">
      <c r="B308" s="49"/>
      <c r="L308" s="14"/>
      <c r="M308" s="14"/>
      <c r="N308" s="14"/>
      <c r="S308" s="14"/>
    </row>
    <row r="309" spans="2:19">
      <c r="B309" s="49"/>
      <c r="L309" s="14"/>
      <c r="M309" s="14"/>
      <c r="N309" s="14"/>
      <c r="S309" s="14"/>
    </row>
    <row r="310" spans="2:19">
      <c r="B310" s="49"/>
      <c r="L310" s="14"/>
      <c r="M310" s="14"/>
      <c r="N310" s="14"/>
      <c r="S310" s="14"/>
    </row>
    <row r="311" spans="2:19">
      <c r="B311" s="49"/>
      <c r="L311" s="14"/>
      <c r="M311" s="14"/>
      <c r="N311" s="14"/>
      <c r="S311" s="14"/>
    </row>
    <row r="312" spans="2:19">
      <c r="B312" s="49"/>
      <c r="L312" s="14"/>
      <c r="M312" s="14"/>
      <c r="N312" s="14"/>
      <c r="S312" s="14"/>
    </row>
    <row r="313" spans="2:19">
      <c r="B313" s="49"/>
      <c r="L313" s="14"/>
      <c r="M313" s="14"/>
      <c r="N313" s="14"/>
      <c r="S313" s="14"/>
    </row>
    <row r="314" spans="2:19">
      <c r="B314" s="49"/>
      <c r="L314" s="14"/>
      <c r="M314" s="14"/>
      <c r="N314" s="14"/>
      <c r="S314" s="14"/>
    </row>
    <row r="315" spans="2:19">
      <c r="B315" s="49"/>
      <c r="L315" s="14"/>
      <c r="M315" s="14"/>
      <c r="N315" s="14"/>
      <c r="S315" s="14"/>
    </row>
    <row r="316" spans="2:19">
      <c r="B316" s="49"/>
      <c r="L316" s="14"/>
      <c r="M316" s="14"/>
      <c r="N316" s="14"/>
      <c r="S316" s="14"/>
    </row>
    <row r="317" spans="2:19">
      <c r="B317" s="49"/>
      <c r="L317" s="14"/>
      <c r="M317" s="14"/>
      <c r="N317" s="14"/>
      <c r="S317" s="14"/>
    </row>
    <row r="318" spans="2:19">
      <c r="B318" s="49"/>
      <c r="L318" s="14"/>
      <c r="M318" s="14"/>
      <c r="N318" s="14"/>
      <c r="S318" s="14"/>
    </row>
    <row r="319" spans="2:19">
      <c r="B319" s="49"/>
      <c r="L319" s="14"/>
      <c r="M319" s="14"/>
      <c r="N319" s="14"/>
      <c r="S319" s="14"/>
    </row>
    <row r="320" spans="2:19">
      <c r="B320" s="49"/>
      <c r="L320" s="14"/>
      <c r="M320" s="14"/>
      <c r="N320" s="14"/>
      <c r="S320" s="14"/>
    </row>
    <row r="321" spans="2:19">
      <c r="B321" s="49"/>
      <c r="L321" s="14"/>
      <c r="M321" s="14"/>
      <c r="N321" s="14"/>
      <c r="S321" s="14"/>
    </row>
    <row r="322" spans="2:19">
      <c r="B322" s="49"/>
      <c r="L322" s="14"/>
      <c r="M322" s="14"/>
      <c r="N322" s="14"/>
      <c r="S322" s="14"/>
    </row>
    <row r="323" spans="2:19">
      <c r="B323" s="49"/>
      <c r="L323" s="14"/>
      <c r="M323" s="14"/>
      <c r="N323" s="14"/>
      <c r="S323" s="14"/>
    </row>
    <row r="324" spans="2:19">
      <c r="B324" s="49"/>
      <c r="L324" s="14"/>
      <c r="M324" s="14"/>
      <c r="N324" s="14"/>
      <c r="S324" s="14"/>
    </row>
    <row r="325" spans="2:19">
      <c r="B325" s="49"/>
      <c r="L325" s="14"/>
      <c r="M325" s="14"/>
      <c r="N325" s="14"/>
      <c r="S325" s="14"/>
    </row>
    <row r="326" spans="2:19">
      <c r="B326" s="49"/>
      <c r="L326" s="14"/>
      <c r="M326" s="14"/>
      <c r="N326" s="14"/>
      <c r="S326" s="14"/>
    </row>
    <row r="327" spans="2:19">
      <c r="B327" s="49"/>
      <c r="L327" s="14"/>
      <c r="M327" s="14"/>
      <c r="N327" s="14"/>
      <c r="S327" s="14"/>
    </row>
    <row r="328" spans="2:19">
      <c r="B328" s="49"/>
      <c r="L328" s="14"/>
      <c r="M328" s="14"/>
      <c r="N328" s="14"/>
      <c r="S328" s="14"/>
    </row>
    <row r="329" spans="2:19">
      <c r="B329" s="49"/>
      <c r="L329" s="14"/>
      <c r="M329" s="14"/>
      <c r="N329" s="14"/>
      <c r="S329" s="14"/>
    </row>
    <row r="330" spans="2:19">
      <c r="B330" s="49"/>
      <c r="L330" s="14"/>
      <c r="M330" s="14"/>
      <c r="N330" s="14"/>
      <c r="S330" s="14"/>
    </row>
    <row r="331" spans="2:19">
      <c r="B331" s="49"/>
      <c r="L331" s="14"/>
      <c r="M331" s="14"/>
      <c r="N331" s="14"/>
      <c r="S331" s="14"/>
    </row>
    <row r="332" spans="2:19">
      <c r="B332" s="49"/>
      <c r="L332" s="14"/>
      <c r="M332" s="14"/>
      <c r="N332" s="14"/>
      <c r="S332" s="14"/>
    </row>
    <row r="333" spans="2:19">
      <c r="B333" s="49"/>
      <c r="L333" s="14"/>
      <c r="M333" s="14"/>
      <c r="N333" s="14"/>
      <c r="S333" s="14"/>
    </row>
    <row r="334" spans="2:19">
      <c r="B334" s="49"/>
      <c r="L334" s="14"/>
      <c r="M334" s="14"/>
      <c r="N334" s="14"/>
      <c r="S334" s="14"/>
    </row>
    <row r="335" spans="2:19">
      <c r="B335" s="49"/>
      <c r="L335" s="14"/>
      <c r="M335" s="14"/>
      <c r="N335" s="14"/>
      <c r="S335" s="14"/>
    </row>
    <row r="336" spans="2:19">
      <c r="B336" s="49"/>
      <c r="L336" s="14"/>
      <c r="M336" s="14"/>
      <c r="N336" s="14"/>
      <c r="S336" s="14"/>
    </row>
    <row r="337" spans="2:19">
      <c r="B337" s="49"/>
      <c r="L337" s="14"/>
      <c r="M337" s="14"/>
      <c r="N337" s="14"/>
      <c r="S337" s="14"/>
    </row>
    <row r="338" spans="2:19">
      <c r="B338" s="49"/>
      <c r="L338" s="14"/>
      <c r="M338" s="14"/>
      <c r="N338" s="14"/>
      <c r="S338" s="14"/>
    </row>
    <row r="339" spans="2:19">
      <c r="B339" s="49"/>
      <c r="L339" s="14"/>
      <c r="M339" s="14"/>
      <c r="N339" s="14"/>
      <c r="S339" s="14"/>
    </row>
    <row r="340" spans="2:19">
      <c r="B340" s="49"/>
      <c r="L340" s="14"/>
      <c r="M340" s="14"/>
      <c r="N340" s="14"/>
      <c r="S340" s="14"/>
    </row>
    <row r="341" spans="2:19">
      <c r="B341" s="49"/>
      <c r="L341" s="14"/>
      <c r="M341" s="14"/>
      <c r="N341" s="14"/>
      <c r="S341" s="14"/>
    </row>
    <row r="342" spans="2:19">
      <c r="B342" s="49"/>
      <c r="L342" s="14"/>
      <c r="M342" s="14"/>
      <c r="N342" s="14"/>
      <c r="S342" s="14"/>
    </row>
    <row r="343" spans="2:19">
      <c r="B343" s="49"/>
      <c r="L343" s="14"/>
      <c r="M343" s="14"/>
      <c r="N343" s="14"/>
      <c r="S343" s="14"/>
    </row>
    <row r="344" spans="2:19">
      <c r="B344" s="49"/>
      <c r="L344" s="14"/>
      <c r="M344" s="14"/>
      <c r="N344" s="14"/>
      <c r="S344" s="14"/>
    </row>
    <row r="345" spans="2:19">
      <c r="B345" s="49"/>
      <c r="L345" s="14"/>
      <c r="M345" s="14"/>
      <c r="N345" s="14"/>
      <c r="S345" s="14"/>
    </row>
    <row r="346" spans="2:19">
      <c r="B346" s="49"/>
      <c r="L346" s="14"/>
      <c r="M346" s="14"/>
      <c r="N346" s="14"/>
      <c r="S346" s="14"/>
    </row>
    <row r="347" spans="2:19">
      <c r="B347" s="49"/>
      <c r="L347" s="14"/>
      <c r="M347" s="14"/>
      <c r="N347" s="14"/>
      <c r="S347" s="14"/>
    </row>
    <row r="348" spans="2:19">
      <c r="B348" s="49"/>
      <c r="L348" s="14"/>
      <c r="M348" s="14"/>
      <c r="N348" s="14"/>
      <c r="S348" s="14"/>
    </row>
    <row r="349" spans="2:19">
      <c r="B349" s="49"/>
      <c r="L349" s="14"/>
      <c r="M349" s="14"/>
      <c r="N349" s="14"/>
      <c r="S349" s="14"/>
    </row>
    <row r="350" spans="2:19">
      <c r="B350" s="49"/>
      <c r="L350" s="14"/>
      <c r="M350" s="14"/>
      <c r="N350" s="14"/>
      <c r="S350" s="14"/>
    </row>
    <row r="351" spans="2:19">
      <c r="B351" s="49"/>
      <c r="L351" s="14"/>
      <c r="M351" s="14"/>
      <c r="N351" s="14"/>
      <c r="S351" s="14"/>
    </row>
    <row r="352" spans="2:19">
      <c r="B352" s="49"/>
      <c r="L352" s="14"/>
      <c r="M352" s="14"/>
      <c r="N352" s="14"/>
      <c r="S352" s="14"/>
    </row>
    <row r="353" spans="2:19">
      <c r="B353" s="49"/>
      <c r="L353" s="14"/>
      <c r="M353" s="14"/>
      <c r="N353" s="14"/>
      <c r="S353" s="14"/>
    </row>
    <row r="354" spans="2:19">
      <c r="B354" s="49"/>
      <c r="L354" s="14"/>
      <c r="M354" s="14"/>
      <c r="N354" s="14"/>
      <c r="S354" s="14"/>
    </row>
    <row r="355" spans="2:19">
      <c r="B355" s="49"/>
      <c r="L355" s="14"/>
      <c r="M355" s="14"/>
      <c r="N355" s="14"/>
      <c r="S355" s="14"/>
    </row>
    <row r="356" spans="2:19">
      <c r="B356" s="49"/>
      <c r="L356" s="14"/>
      <c r="M356" s="14"/>
      <c r="N356" s="14"/>
      <c r="S356" s="14"/>
    </row>
    <row r="357" spans="2:19">
      <c r="B357" s="49"/>
      <c r="L357" s="14"/>
      <c r="M357" s="14"/>
      <c r="N357" s="14"/>
      <c r="S357" s="14"/>
    </row>
    <row r="358" spans="2:19">
      <c r="B358" s="49"/>
      <c r="L358" s="14"/>
      <c r="M358" s="14"/>
      <c r="N358" s="14"/>
      <c r="S358" s="14"/>
    </row>
    <row r="359" spans="2:19">
      <c r="B359" s="49"/>
      <c r="L359" s="14"/>
      <c r="M359" s="14"/>
      <c r="N359" s="14"/>
      <c r="S359" s="14"/>
    </row>
    <row r="360" spans="2:19">
      <c r="B360" s="49"/>
      <c r="L360" s="14"/>
      <c r="M360" s="14"/>
      <c r="N360" s="14"/>
      <c r="S360" s="14"/>
    </row>
    <row r="361" spans="2:19">
      <c r="B361" s="49"/>
      <c r="L361" s="14"/>
      <c r="M361" s="14"/>
      <c r="N361" s="14"/>
      <c r="S361" s="14"/>
    </row>
    <row r="362" spans="2:19">
      <c r="B362" s="49"/>
      <c r="L362" s="14"/>
      <c r="M362" s="14"/>
      <c r="N362" s="14"/>
      <c r="S362" s="14"/>
    </row>
    <row r="363" spans="2:19">
      <c r="B363" s="49"/>
      <c r="L363" s="14"/>
      <c r="M363" s="14"/>
      <c r="N363" s="14"/>
      <c r="S363" s="14"/>
    </row>
    <row r="364" spans="2:19">
      <c r="B364" s="49"/>
      <c r="L364" s="14"/>
      <c r="M364" s="14"/>
      <c r="N364" s="14"/>
      <c r="S364" s="14"/>
    </row>
    <row r="365" spans="2:19">
      <c r="B365" s="49"/>
      <c r="L365" s="14"/>
      <c r="M365" s="14"/>
      <c r="N365" s="14"/>
      <c r="S365" s="14"/>
    </row>
    <row r="366" spans="2:19">
      <c r="B366" s="49"/>
      <c r="L366" s="14"/>
      <c r="M366" s="14"/>
      <c r="N366" s="14"/>
      <c r="S366" s="14"/>
    </row>
    <row r="367" spans="2:19">
      <c r="B367" s="49"/>
      <c r="L367" s="14"/>
      <c r="M367" s="14"/>
      <c r="N367" s="14"/>
      <c r="S367" s="14"/>
    </row>
    <row r="368" spans="2:19">
      <c r="B368" s="49"/>
      <c r="L368" s="14"/>
      <c r="M368" s="14"/>
      <c r="N368" s="14"/>
      <c r="S368" s="14"/>
    </row>
    <row r="369" spans="2:19">
      <c r="B369" s="49"/>
      <c r="L369" s="14"/>
      <c r="M369" s="14"/>
      <c r="N369" s="14"/>
      <c r="S369" s="14"/>
    </row>
    <row r="370" spans="2:19">
      <c r="B370" s="49"/>
      <c r="L370" s="14"/>
      <c r="M370" s="14"/>
      <c r="N370" s="14"/>
      <c r="S370" s="14"/>
    </row>
    <row r="371" spans="2:19">
      <c r="B371" s="49"/>
      <c r="L371" s="14"/>
      <c r="M371" s="14"/>
      <c r="N371" s="14"/>
      <c r="S371" s="14"/>
    </row>
    <row r="372" spans="2:19">
      <c r="B372" s="49"/>
      <c r="L372" s="14"/>
      <c r="M372" s="14"/>
      <c r="N372" s="14"/>
      <c r="S372" s="14"/>
    </row>
    <row r="373" spans="2:19">
      <c r="B373" s="49"/>
      <c r="L373" s="14"/>
      <c r="M373" s="14"/>
      <c r="N373" s="14"/>
      <c r="S373" s="14"/>
    </row>
    <row r="374" spans="2:19">
      <c r="B374" s="49"/>
      <c r="L374" s="14"/>
      <c r="M374" s="14"/>
      <c r="N374" s="14"/>
      <c r="S374" s="14"/>
    </row>
    <row r="375" spans="2:19">
      <c r="B375" s="49"/>
      <c r="L375" s="14"/>
      <c r="M375" s="14"/>
      <c r="N375" s="14"/>
      <c r="S375" s="14"/>
    </row>
    <row r="376" spans="2:19">
      <c r="B376" s="49"/>
      <c r="L376" s="14"/>
      <c r="M376" s="14"/>
      <c r="N376" s="14"/>
      <c r="S376" s="14"/>
    </row>
    <row r="377" spans="2:19">
      <c r="B377" s="49"/>
      <c r="L377" s="14"/>
      <c r="M377" s="14"/>
      <c r="N377" s="14"/>
      <c r="S377" s="14"/>
    </row>
    <row r="378" spans="2:19">
      <c r="B378" s="49"/>
      <c r="L378" s="14"/>
      <c r="M378" s="14"/>
      <c r="N378" s="14"/>
      <c r="S378" s="14"/>
    </row>
    <row r="379" spans="2:19">
      <c r="B379" s="49"/>
      <c r="L379" s="14"/>
      <c r="M379" s="14"/>
      <c r="N379" s="14"/>
      <c r="S379" s="14"/>
    </row>
    <row r="380" spans="2:19">
      <c r="B380" s="49"/>
      <c r="L380" s="14"/>
      <c r="M380" s="14"/>
      <c r="N380" s="14"/>
      <c r="S380" s="14"/>
    </row>
    <row r="381" spans="2:19">
      <c r="B381" s="49"/>
      <c r="L381" s="14"/>
      <c r="M381" s="14"/>
      <c r="N381" s="14"/>
      <c r="S381" s="14"/>
    </row>
    <row r="382" spans="2:19">
      <c r="B382" s="49"/>
      <c r="L382" s="14"/>
      <c r="M382" s="14"/>
      <c r="N382" s="14"/>
      <c r="S382" s="14"/>
    </row>
    <row r="383" spans="2:19">
      <c r="B383" s="49"/>
      <c r="L383" s="14"/>
      <c r="M383" s="14"/>
      <c r="N383" s="14"/>
      <c r="S383" s="14"/>
    </row>
    <row r="384" spans="2:19">
      <c r="B384" s="49"/>
      <c r="L384" s="14"/>
      <c r="M384" s="14"/>
      <c r="N384" s="14"/>
      <c r="S384" s="14"/>
    </row>
    <row r="385" spans="2:19">
      <c r="B385" s="49"/>
      <c r="L385" s="14"/>
      <c r="M385" s="14"/>
      <c r="N385" s="14"/>
      <c r="S385" s="14"/>
    </row>
    <row r="386" spans="2:19">
      <c r="B386" s="49"/>
      <c r="L386" s="14"/>
      <c r="M386" s="14"/>
      <c r="N386" s="14"/>
      <c r="S386" s="14"/>
    </row>
    <row r="387" spans="2:19">
      <c r="B387" s="49"/>
      <c r="L387" s="14"/>
      <c r="M387" s="14"/>
      <c r="N387" s="14"/>
      <c r="S387" s="14"/>
    </row>
    <row r="388" spans="2:19">
      <c r="B388" s="49"/>
      <c r="L388" s="14"/>
      <c r="M388" s="14"/>
      <c r="N388" s="14"/>
      <c r="S388" s="14"/>
    </row>
    <row r="389" spans="2:19">
      <c r="B389" s="49"/>
      <c r="L389" s="14"/>
      <c r="M389" s="14"/>
      <c r="N389" s="14"/>
      <c r="S389" s="14"/>
    </row>
    <row r="390" spans="2:19">
      <c r="B390" s="49"/>
      <c r="L390" s="14"/>
      <c r="M390" s="14"/>
      <c r="N390" s="14"/>
      <c r="S390" s="14"/>
    </row>
    <row r="391" spans="2:19">
      <c r="B391" s="49"/>
      <c r="L391" s="14"/>
      <c r="M391" s="14"/>
      <c r="N391" s="14"/>
      <c r="S391" s="14"/>
    </row>
    <row r="392" spans="2:19">
      <c r="B392" s="49"/>
      <c r="L392" s="14"/>
      <c r="M392" s="14"/>
      <c r="N392" s="14"/>
      <c r="S392" s="14"/>
    </row>
    <row r="393" spans="2:19">
      <c r="B393" s="49"/>
      <c r="L393" s="14"/>
      <c r="M393" s="14"/>
      <c r="N393" s="14"/>
      <c r="S393" s="14"/>
    </row>
    <row r="394" spans="2:19">
      <c r="B394" s="49"/>
      <c r="L394" s="14"/>
      <c r="M394" s="14"/>
      <c r="N394" s="14"/>
      <c r="S394" s="14"/>
    </row>
    <row r="395" spans="2:19">
      <c r="B395" s="49"/>
      <c r="L395" s="14"/>
      <c r="M395" s="14"/>
      <c r="N395" s="14"/>
      <c r="S395" s="14"/>
    </row>
    <row r="396" spans="2:19">
      <c r="B396" s="49"/>
      <c r="L396" s="14"/>
      <c r="M396" s="14"/>
      <c r="N396" s="14"/>
      <c r="S396" s="14"/>
    </row>
    <row r="397" spans="2:19">
      <c r="B397" s="49"/>
      <c r="L397" s="14"/>
      <c r="M397" s="14"/>
      <c r="N397" s="14"/>
      <c r="S397" s="14"/>
    </row>
    <row r="398" spans="2:19">
      <c r="B398" s="49"/>
      <c r="L398" s="14"/>
      <c r="M398" s="14"/>
      <c r="N398" s="14"/>
      <c r="S398" s="14"/>
    </row>
    <row r="399" spans="2:19">
      <c r="B399" s="49"/>
      <c r="L399" s="14"/>
      <c r="M399" s="14"/>
      <c r="N399" s="14"/>
      <c r="S399" s="14"/>
    </row>
  </sheetData>
  <autoFilter ref="A1:AL197"/>
  <mergeCells count="8">
    <mergeCell ref="Y10:AI10"/>
    <mergeCell ref="Y3:AH3"/>
    <mergeCell ref="Y7:AH7"/>
    <mergeCell ref="AC9:AD9"/>
    <mergeCell ref="AC4:AD4"/>
    <mergeCell ref="AC8:AD8"/>
    <mergeCell ref="AC5:AD5"/>
    <mergeCell ref="AC6:AD6"/>
  </mergeCells>
  <pageMargins left="0.7" right="0.7" top="0.75" bottom="0.75" header="0.3" footer="0.3"/>
  <pageSetup orientation="portrait" verticalDpi="0"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1"/>
  <sheetViews>
    <sheetView workbookViewId="0">
      <selection activeCell="M14" sqref="M14"/>
    </sheetView>
  </sheetViews>
  <sheetFormatPr defaultRowHeight="12.75"/>
  <cols>
    <col min="1" max="1" width="29.5703125" style="293" customWidth="1"/>
    <col min="2" max="2" width="9.140625" style="293"/>
    <col min="3" max="3" width="17.28515625" style="293" bestFit="1" customWidth="1"/>
    <col min="4" max="4" width="13.28515625" style="293" customWidth="1"/>
    <col min="5" max="5" width="11.7109375" style="293" customWidth="1"/>
    <col min="6" max="8" width="9.140625" style="293"/>
    <col min="9" max="9" width="12.5703125" style="293" customWidth="1"/>
    <col min="10" max="14" width="9.140625" style="293"/>
    <col min="15" max="15" width="9.5703125" style="293" bestFit="1" customWidth="1"/>
    <col min="16" max="256" width="9.140625" style="293"/>
    <col min="257" max="257" width="29.5703125" style="293" customWidth="1"/>
    <col min="258" max="258" width="9.140625" style="293"/>
    <col min="259" max="259" width="17.28515625" style="293" bestFit="1" customWidth="1"/>
    <col min="260" max="260" width="13.28515625" style="293" customWidth="1"/>
    <col min="261" max="261" width="11.7109375" style="293" customWidth="1"/>
    <col min="262" max="264" width="9.140625" style="293"/>
    <col min="265" max="265" width="12.5703125" style="293" customWidth="1"/>
    <col min="266" max="270" width="9.140625" style="293"/>
    <col min="271" max="271" width="9.5703125" style="293" bestFit="1" customWidth="1"/>
    <col min="272" max="512" width="9.140625" style="293"/>
    <col min="513" max="513" width="29.5703125" style="293" customWidth="1"/>
    <col min="514" max="514" width="9.140625" style="293"/>
    <col min="515" max="515" width="17.28515625" style="293" bestFit="1" customWidth="1"/>
    <col min="516" max="516" width="13.28515625" style="293" customWidth="1"/>
    <col min="517" max="517" width="11.7109375" style="293" customWidth="1"/>
    <col min="518" max="520" width="9.140625" style="293"/>
    <col min="521" max="521" width="12.5703125" style="293" customWidth="1"/>
    <col min="522" max="526" width="9.140625" style="293"/>
    <col min="527" max="527" width="9.5703125" style="293" bestFit="1" customWidth="1"/>
    <col min="528" max="768" width="9.140625" style="293"/>
    <col min="769" max="769" width="29.5703125" style="293" customWidth="1"/>
    <col min="770" max="770" width="9.140625" style="293"/>
    <col min="771" max="771" width="17.28515625" style="293" bestFit="1" customWidth="1"/>
    <col min="772" max="772" width="13.28515625" style="293" customWidth="1"/>
    <col min="773" max="773" width="11.7109375" style="293" customWidth="1"/>
    <col min="774" max="776" width="9.140625" style="293"/>
    <col min="777" max="777" width="12.5703125" style="293" customWidth="1"/>
    <col min="778" max="782" width="9.140625" style="293"/>
    <col min="783" max="783" width="9.5703125" style="293" bestFit="1" customWidth="1"/>
    <col min="784" max="1024" width="9.140625" style="293"/>
    <col min="1025" max="1025" width="29.5703125" style="293" customWidth="1"/>
    <col min="1026" max="1026" width="9.140625" style="293"/>
    <col min="1027" max="1027" width="17.28515625" style="293" bestFit="1" customWidth="1"/>
    <col min="1028" max="1028" width="13.28515625" style="293" customWidth="1"/>
    <col min="1029" max="1029" width="11.7109375" style="293" customWidth="1"/>
    <col min="1030" max="1032" width="9.140625" style="293"/>
    <col min="1033" max="1033" width="12.5703125" style="293" customWidth="1"/>
    <col min="1034" max="1038" width="9.140625" style="293"/>
    <col min="1039" max="1039" width="9.5703125" style="293" bestFit="1" customWidth="1"/>
    <col min="1040" max="1280" width="9.140625" style="293"/>
    <col min="1281" max="1281" width="29.5703125" style="293" customWidth="1"/>
    <col min="1282" max="1282" width="9.140625" style="293"/>
    <col min="1283" max="1283" width="17.28515625" style="293" bestFit="1" customWidth="1"/>
    <col min="1284" max="1284" width="13.28515625" style="293" customWidth="1"/>
    <col min="1285" max="1285" width="11.7109375" style="293" customWidth="1"/>
    <col min="1286" max="1288" width="9.140625" style="293"/>
    <col min="1289" max="1289" width="12.5703125" style="293" customWidth="1"/>
    <col min="1290" max="1294" width="9.140625" style="293"/>
    <col min="1295" max="1295" width="9.5703125" style="293" bestFit="1" customWidth="1"/>
    <col min="1296" max="1536" width="9.140625" style="293"/>
    <col min="1537" max="1537" width="29.5703125" style="293" customWidth="1"/>
    <col min="1538" max="1538" width="9.140625" style="293"/>
    <col min="1539" max="1539" width="17.28515625" style="293" bestFit="1" customWidth="1"/>
    <col min="1540" max="1540" width="13.28515625" style="293" customWidth="1"/>
    <col min="1541" max="1541" width="11.7109375" style="293" customWidth="1"/>
    <col min="1542" max="1544" width="9.140625" style="293"/>
    <col min="1545" max="1545" width="12.5703125" style="293" customWidth="1"/>
    <col min="1546" max="1550" width="9.140625" style="293"/>
    <col min="1551" max="1551" width="9.5703125" style="293" bestFit="1" customWidth="1"/>
    <col min="1552" max="1792" width="9.140625" style="293"/>
    <col min="1793" max="1793" width="29.5703125" style="293" customWidth="1"/>
    <col min="1794" max="1794" width="9.140625" style="293"/>
    <col min="1795" max="1795" width="17.28515625" style="293" bestFit="1" customWidth="1"/>
    <col min="1796" max="1796" width="13.28515625" style="293" customWidth="1"/>
    <col min="1797" max="1797" width="11.7109375" style="293" customWidth="1"/>
    <col min="1798" max="1800" width="9.140625" style="293"/>
    <col min="1801" max="1801" width="12.5703125" style="293" customWidth="1"/>
    <col min="1802" max="1806" width="9.140625" style="293"/>
    <col min="1807" max="1807" width="9.5703125" style="293" bestFit="1" customWidth="1"/>
    <col min="1808" max="2048" width="9.140625" style="293"/>
    <col min="2049" max="2049" width="29.5703125" style="293" customWidth="1"/>
    <col min="2050" max="2050" width="9.140625" style="293"/>
    <col min="2051" max="2051" width="17.28515625" style="293" bestFit="1" customWidth="1"/>
    <col min="2052" max="2052" width="13.28515625" style="293" customWidth="1"/>
    <col min="2053" max="2053" width="11.7109375" style="293" customWidth="1"/>
    <col min="2054" max="2056" width="9.140625" style="293"/>
    <col min="2057" max="2057" width="12.5703125" style="293" customWidth="1"/>
    <col min="2058" max="2062" width="9.140625" style="293"/>
    <col min="2063" max="2063" width="9.5703125" style="293" bestFit="1" customWidth="1"/>
    <col min="2064" max="2304" width="9.140625" style="293"/>
    <col min="2305" max="2305" width="29.5703125" style="293" customWidth="1"/>
    <col min="2306" max="2306" width="9.140625" style="293"/>
    <col min="2307" max="2307" width="17.28515625" style="293" bestFit="1" customWidth="1"/>
    <col min="2308" max="2308" width="13.28515625" style="293" customWidth="1"/>
    <col min="2309" max="2309" width="11.7109375" style="293" customWidth="1"/>
    <col min="2310" max="2312" width="9.140625" style="293"/>
    <col min="2313" max="2313" width="12.5703125" style="293" customWidth="1"/>
    <col min="2314" max="2318" width="9.140625" style="293"/>
    <col min="2319" max="2319" width="9.5703125" style="293" bestFit="1" customWidth="1"/>
    <col min="2320" max="2560" width="9.140625" style="293"/>
    <col min="2561" max="2561" width="29.5703125" style="293" customWidth="1"/>
    <col min="2562" max="2562" width="9.140625" style="293"/>
    <col min="2563" max="2563" width="17.28515625" style="293" bestFit="1" customWidth="1"/>
    <col min="2564" max="2564" width="13.28515625" style="293" customWidth="1"/>
    <col min="2565" max="2565" width="11.7109375" style="293" customWidth="1"/>
    <col min="2566" max="2568" width="9.140625" style="293"/>
    <col min="2569" max="2569" width="12.5703125" style="293" customWidth="1"/>
    <col min="2570" max="2574" width="9.140625" style="293"/>
    <col min="2575" max="2575" width="9.5703125" style="293" bestFit="1" customWidth="1"/>
    <col min="2576" max="2816" width="9.140625" style="293"/>
    <col min="2817" max="2817" width="29.5703125" style="293" customWidth="1"/>
    <col min="2818" max="2818" width="9.140625" style="293"/>
    <col min="2819" max="2819" width="17.28515625" style="293" bestFit="1" customWidth="1"/>
    <col min="2820" max="2820" width="13.28515625" style="293" customWidth="1"/>
    <col min="2821" max="2821" width="11.7109375" style="293" customWidth="1"/>
    <col min="2822" max="2824" width="9.140625" style="293"/>
    <col min="2825" max="2825" width="12.5703125" style="293" customWidth="1"/>
    <col min="2826" max="2830" width="9.140625" style="293"/>
    <col min="2831" max="2831" width="9.5703125" style="293" bestFit="1" customWidth="1"/>
    <col min="2832" max="3072" width="9.140625" style="293"/>
    <col min="3073" max="3073" width="29.5703125" style="293" customWidth="1"/>
    <col min="3074" max="3074" width="9.140625" style="293"/>
    <col min="3075" max="3075" width="17.28515625" style="293" bestFit="1" customWidth="1"/>
    <col min="3076" max="3076" width="13.28515625" style="293" customWidth="1"/>
    <col min="3077" max="3077" width="11.7109375" style="293" customWidth="1"/>
    <col min="3078" max="3080" width="9.140625" style="293"/>
    <col min="3081" max="3081" width="12.5703125" style="293" customWidth="1"/>
    <col min="3082" max="3086" width="9.140625" style="293"/>
    <col min="3087" max="3087" width="9.5703125" style="293" bestFit="1" customWidth="1"/>
    <col min="3088" max="3328" width="9.140625" style="293"/>
    <col min="3329" max="3329" width="29.5703125" style="293" customWidth="1"/>
    <col min="3330" max="3330" width="9.140625" style="293"/>
    <col min="3331" max="3331" width="17.28515625" style="293" bestFit="1" customWidth="1"/>
    <col min="3332" max="3332" width="13.28515625" style="293" customWidth="1"/>
    <col min="3333" max="3333" width="11.7109375" style="293" customWidth="1"/>
    <col min="3334" max="3336" width="9.140625" style="293"/>
    <col min="3337" max="3337" width="12.5703125" style="293" customWidth="1"/>
    <col min="3338" max="3342" width="9.140625" style="293"/>
    <col min="3343" max="3343" width="9.5703125" style="293" bestFit="1" customWidth="1"/>
    <col min="3344" max="3584" width="9.140625" style="293"/>
    <col min="3585" max="3585" width="29.5703125" style="293" customWidth="1"/>
    <col min="3586" max="3586" width="9.140625" style="293"/>
    <col min="3587" max="3587" width="17.28515625" style="293" bestFit="1" customWidth="1"/>
    <col min="3588" max="3588" width="13.28515625" style="293" customWidth="1"/>
    <col min="3589" max="3589" width="11.7109375" style="293" customWidth="1"/>
    <col min="3590" max="3592" width="9.140625" style="293"/>
    <col min="3593" max="3593" width="12.5703125" style="293" customWidth="1"/>
    <col min="3594" max="3598" width="9.140625" style="293"/>
    <col min="3599" max="3599" width="9.5703125" style="293" bestFit="1" customWidth="1"/>
    <col min="3600" max="3840" width="9.140625" style="293"/>
    <col min="3841" max="3841" width="29.5703125" style="293" customWidth="1"/>
    <col min="3842" max="3842" width="9.140625" style="293"/>
    <col min="3843" max="3843" width="17.28515625" style="293" bestFit="1" customWidth="1"/>
    <col min="3844" max="3844" width="13.28515625" style="293" customWidth="1"/>
    <col min="3845" max="3845" width="11.7109375" style="293" customWidth="1"/>
    <col min="3846" max="3848" width="9.140625" style="293"/>
    <col min="3849" max="3849" width="12.5703125" style="293" customWidth="1"/>
    <col min="3850" max="3854" width="9.140625" style="293"/>
    <col min="3855" max="3855" width="9.5703125" style="293" bestFit="1" customWidth="1"/>
    <col min="3856" max="4096" width="9.140625" style="293"/>
    <col min="4097" max="4097" width="29.5703125" style="293" customWidth="1"/>
    <col min="4098" max="4098" width="9.140625" style="293"/>
    <col min="4099" max="4099" width="17.28515625" style="293" bestFit="1" customWidth="1"/>
    <col min="4100" max="4100" width="13.28515625" style="293" customWidth="1"/>
    <col min="4101" max="4101" width="11.7109375" style="293" customWidth="1"/>
    <col min="4102" max="4104" width="9.140625" style="293"/>
    <col min="4105" max="4105" width="12.5703125" style="293" customWidth="1"/>
    <col min="4106" max="4110" width="9.140625" style="293"/>
    <col min="4111" max="4111" width="9.5703125" style="293" bestFit="1" customWidth="1"/>
    <col min="4112" max="4352" width="9.140625" style="293"/>
    <col min="4353" max="4353" width="29.5703125" style="293" customWidth="1"/>
    <col min="4354" max="4354" width="9.140625" style="293"/>
    <col min="4355" max="4355" width="17.28515625" style="293" bestFit="1" customWidth="1"/>
    <col min="4356" max="4356" width="13.28515625" style="293" customWidth="1"/>
    <col min="4357" max="4357" width="11.7109375" style="293" customWidth="1"/>
    <col min="4358" max="4360" width="9.140625" style="293"/>
    <col min="4361" max="4361" width="12.5703125" style="293" customWidth="1"/>
    <col min="4362" max="4366" width="9.140625" style="293"/>
    <col min="4367" max="4367" width="9.5703125" style="293" bestFit="1" customWidth="1"/>
    <col min="4368" max="4608" width="9.140625" style="293"/>
    <col min="4609" max="4609" width="29.5703125" style="293" customWidth="1"/>
    <col min="4610" max="4610" width="9.140625" style="293"/>
    <col min="4611" max="4611" width="17.28515625" style="293" bestFit="1" customWidth="1"/>
    <col min="4612" max="4612" width="13.28515625" style="293" customWidth="1"/>
    <col min="4613" max="4613" width="11.7109375" style="293" customWidth="1"/>
    <col min="4614" max="4616" width="9.140625" style="293"/>
    <col min="4617" max="4617" width="12.5703125" style="293" customWidth="1"/>
    <col min="4618" max="4622" width="9.140625" style="293"/>
    <col min="4623" max="4623" width="9.5703125" style="293" bestFit="1" customWidth="1"/>
    <col min="4624" max="4864" width="9.140625" style="293"/>
    <col min="4865" max="4865" width="29.5703125" style="293" customWidth="1"/>
    <col min="4866" max="4866" width="9.140625" style="293"/>
    <col min="4867" max="4867" width="17.28515625" style="293" bestFit="1" customWidth="1"/>
    <col min="4868" max="4868" width="13.28515625" style="293" customWidth="1"/>
    <col min="4869" max="4869" width="11.7109375" style="293" customWidth="1"/>
    <col min="4870" max="4872" width="9.140625" style="293"/>
    <col min="4873" max="4873" width="12.5703125" style="293" customWidth="1"/>
    <col min="4874" max="4878" width="9.140625" style="293"/>
    <col min="4879" max="4879" width="9.5703125" style="293" bestFit="1" customWidth="1"/>
    <col min="4880" max="5120" width="9.140625" style="293"/>
    <col min="5121" max="5121" width="29.5703125" style="293" customWidth="1"/>
    <col min="5122" max="5122" width="9.140625" style="293"/>
    <col min="5123" max="5123" width="17.28515625" style="293" bestFit="1" customWidth="1"/>
    <col min="5124" max="5124" width="13.28515625" style="293" customWidth="1"/>
    <col min="5125" max="5125" width="11.7109375" style="293" customWidth="1"/>
    <col min="5126" max="5128" width="9.140625" style="293"/>
    <col min="5129" max="5129" width="12.5703125" style="293" customWidth="1"/>
    <col min="5130" max="5134" width="9.140625" style="293"/>
    <col min="5135" max="5135" width="9.5703125" style="293" bestFit="1" customWidth="1"/>
    <col min="5136" max="5376" width="9.140625" style="293"/>
    <col min="5377" max="5377" width="29.5703125" style="293" customWidth="1"/>
    <col min="5378" max="5378" width="9.140625" style="293"/>
    <col min="5379" max="5379" width="17.28515625" style="293" bestFit="1" customWidth="1"/>
    <col min="5380" max="5380" width="13.28515625" style="293" customWidth="1"/>
    <col min="5381" max="5381" width="11.7109375" style="293" customWidth="1"/>
    <col min="5382" max="5384" width="9.140625" style="293"/>
    <col min="5385" max="5385" width="12.5703125" style="293" customWidth="1"/>
    <col min="5386" max="5390" width="9.140625" style="293"/>
    <col min="5391" max="5391" width="9.5703125" style="293" bestFit="1" customWidth="1"/>
    <col min="5392" max="5632" width="9.140625" style="293"/>
    <col min="5633" max="5633" width="29.5703125" style="293" customWidth="1"/>
    <col min="5634" max="5634" width="9.140625" style="293"/>
    <col min="5635" max="5635" width="17.28515625" style="293" bestFit="1" customWidth="1"/>
    <col min="5636" max="5636" width="13.28515625" style="293" customWidth="1"/>
    <col min="5637" max="5637" width="11.7109375" style="293" customWidth="1"/>
    <col min="5638" max="5640" width="9.140625" style="293"/>
    <col min="5641" max="5641" width="12.5703125" style="293" customWidth="1"/>
    <col min="5642" max="5646" width="9.140625" style="293"/>
    <col min="5647" max="5647" width="9.5703125" style="293" bestFit="1" customWidth="1"/>
    <col min="5648" max="5888" width="9.140625" style="293"/>
    <col min="5889" max="5889" width="29.5703125" style="293" customWidth="1"/>
    <col min="5890" max="5890" width="9.140625" style="293"/>
    <col min="5891" max="5891" width="17.28515625" style="293" bestFit="1" customWidth="1"/>
    <col min="5892" max="5892" width="13.28515625" style="293" customWidth="1"/>
    <col min="5893" max="5893" width="11.7109375" style="293" customWidth="1"/>
    <col min="5894" max="5896" width="9.140625" style="293"/>
    <col min="5897" max="5897" width="12.5703125" style="293" customWidth="1"/>
    <col min="5898" max="5902" width="9.140625" style="293"/>
    <col min="5903" max="5903" width="9.5703125" style="293" bestFit="1" customWidth="1"/>
    <col min="5904" max="6144" width="9.140625" style="293"/>
    <col min="6145" max="6145" width="29.5703125" style="293" customWidth="1"/>
    <col min="6146" max="6146" width="9.140625" style="293"/>
    <col min="6147" max="6147" width="17.28515625" style="293" bestFit="1" customWidth="1"/>
    <col min="6148" max="6148" width="13.28515625" style="293" customWidth="1"/>
    <col min="6149" max="6149" width="11.7109375" style="293" customWidth="1"/>
    <col min="6150" max="6152" width="9.140625" style="293"/>
    <col min="6153" max="6153" width="12.5703125" style="293" customWidth="1"/>
    <col min="6154" max="6158" width="9.140625" style="293"/>
    <col min="6159" max="6159" width="9.5703125" style="293" bestFit="1" customWidth="1"/>
    <col min="6160" max="6400" width="9.140625" style="293"/>
    <col min="6401" max="6401" width="29.5703125" style="293" customWidth="1"/>
    <col min="6402" max="6402" width="9.140625" style="293"/>
    <col min="6403" max="6403" width="17.28515625" style="293" bestFit="1" customWidth="1"/>
    <col min="6404" max="6404" width="13.28515625" style="293" customWidth="1"/>
    <col min="6405" max="6405" width="11.7109375" style="293" customWidth="1"/>
    <col min="6406" max="6408" width="9.140625" style="293"/>
    <col min="6409" max="6409" width="12.5703125" style="293" customWidth="1"/>
    <col min="6410" max="6414" width="9.140625" style="293"/>
    <col min="6415" max="6415" width="9.5703125" style="293" bestFit="1" customWidth="1"/>
    <col min="6416" max="6656" width="9.140625" style="293"/>
    <col min="6657" max="6657" width="29.5703125" style="293" customWidth="1"/>
    <col min="6658" max="6658" width="9.140625" style="293"/>
    <col min="6659" max="6659" width="17.28515625" style="293" bestFit="1" customWidth="1"/>
    <col min="6660" max="6660" width="13.28515625" style="293" customWidth="1"/>
    <col min="6661" max="6661" width="11.7109375" style="293" customWidth="1"/>
    <col min="6662" max="6664" width="9.140625" style="293"/>
    <col min="6665" max="6665" width="12.5703125" style="293" customWidth="1"/>
    <col min="6666" max="6670" width="9.140625" style="293"/>
    <col min="6671" max="6671" width="9.5703125" style="293" bestFit="1" customWidth="1"/>
    <col min="6672" max="6912" width="9.140625" style="293"/>
    <col min="6913" max="6913" width="29.5703125" style="293" customWidth="1"/>
    <col min="6914" max="6914" width="9.140625" style="293"/>
    <col min="6915" max="6915" width="17.28515625" style="293" bestFit="1" customWidth="1"/>
    <col min="6916" max="6916" width="13.28515625" style="293" customWidth="1"/>
    <col min="6917" max="6917" width="11.7109375" style="293" customWidth="1"/>
    <col min="6918" max="6920" width="9.140625" style="293"/>
    <col min="6921" max="6921" width="12.5703125" style="293" customWidth="1"/>
    <col min="6922" max="6926" width="9.140625" style="293"/>
    <col min="6927" max="6927" width="9.5703125" style="293" bestFit="1" customWidth="1"/>
    <col min="6928" max="7168" width="9.140625" style="293"/>
    <col min="7169" max="7169" width="29.5703125" style="293" customWidth="1"/>
    <col min="7170" max="7170" width="9.140625" style="293"/>
    <col min="7171" max="7171" width="17.28515625" style="293" bestFit="1" customWidth="1"/>
    <col min="7172" max="7172" width="13.28515625" style="293" customWidth="1"/>
    <col min="7173" max="7173" width="11.7109375" style="293" customWidth="1"/>
    <col min="7174" max="7176" width="9.140625" style="293"/>
    <col min="7177" max="7177" width="12.5703125" style="293" customWidth="1"/>
    <col min="7178" max="7182" width="9.140625" style="293"/>
    <col min="7183" max="7183" width="9.5703125" style="293" bestFit="1" customWidth="1"/>
    <col min="7184" max="7424" width="9.140625" style="293"/>
    <col min="7425" max="7425" width="29.5703125" style="293" customWidth="1"/>
    <col min="7426" max="7426" width="9.140625" style="293"/>
    <col min="7427" max="7427" width="17.28515625" style="293" bestFit="1" customWidth="1"/>
    <col min="7428" max="7428" width="13.28515625" style="293" customWidth="1"/>
    <col min="7429" max="7429" width="11.7109375" style="293" customWidth="1"/>
    <col min="7430" max="7432" width="9.140625" style="293"/>
    <col min="7433" max="7433" width="12.5703125" style="293" customWidth="1"/>
    <col min="7434" max="7438" width="9.140625" style="293"/>
    <col min="7439" max="7439" width="9.5703125" style="293" bestFit="1" customWidth="1"/>
    <col min="7440" max="7680" width="9.140625" style="293"/>
    <col min="7681" max="7681" width="29.5703125" style="293" customWidth="1"/>
    <col min="7682" max="7682" width="9.140625" style="293"/>
    <col min="7683" max="7683" width="17.28515625" style="293" bestFit="1" customWidth="1"/>
    <col min="7684" max="7684" width="13.28515625" style="293" customWidth="1"/>
    <col min="7685" max="7685" width="11.7109375" style="293" customWidth="1"/>
    <col min="7686" max="7688" width="9.140625" style="293"/>
    <col min="7689" max="7689" width="12.5703125" style="293" customWidth="1"/>
    <col min="7690" max="7694" width="9.140625" style="293"/>
    <col min="7695" max="7695" width="9.5703125" style="293" bestFit="1" customWidth="1"/>
    <col min="7696" max="7936" width="9.140625" style="293"/>
    <col min="7937" max="7937" width="29.5703125" style="293" customWidth="1"/>
    <col min="7938" max="7938" width="9.140625" style="293"/>
    <col min="7939" max="7939" width="17.28515625" style="293" bestFit="1" customWidth="1"/>
    <col min="7940" max="7940" width="13.28515625" style="293" customWidth="1"/>
    <col min="7941" max="7941" width="11.7109375" style="293" customWidth="1"/>
    <col min="7942" max="7944" width="9.140625" style="293"/>
    <col min="7945" max="7945" width="12.5703125" style="293" customWidth="1"/>
    <col min="7946" max="7950" width="9.140625" style="293"/>
    <col min="7951" max="7951" width="9.5703125" style="293" bestFit="1" customWidth="1"/>
    <col min="7952" max="8192" width="9.140625" style="293"/>
    <col min="8193" max="8193" width="29.5703125" style="293" customWidth="1"/>
    <col min="8194" max="8194" width="9.140625" style="293"/>
    <col min="8195" max="8195" width="17.28515625" style="293" bestFit="1" customWidth="1"/>
    <col min="8196" max="8196" width="13.28515625" style="293" customWidth="1"/>
    <col min="8197" max="8197" width="11.7109375" style="293" customWidth="1"/>
    <col min="8198" max="8200" width="9.140625" style="293"/>
    <col min="8201" max="8201" width="12.5703125" style="293" customWidth="1"/>
    <col min="8202" max="8206" width="9.140625" style="293"/>
    <col min="8207" max="8207" width="9.5703125" style="293" bestFit="1" customWidth="1"/>
    <col min="8208" max="8448" width="9.140625" style="293"/>
    <col min="8449" max="8449" width="29.5703125" style="293" customWidth="1"/>
    <col min="8450" max="8450" width="9.140625" style="293"/>
    <col min="8451" max="8451" width="17.28515625" style="293" bestFit="1" customWidth="1"/>
    <col min="8452" max="8452" width="13.28515625" style="293" customWidth="1"/>
    <col min="8453" max="8453" width="11.7109375" style="293" customWidth="1"/>
    <col min="8454" max="8456" width="9.140625" style="293"/>
    <col min="8457" max="8457" width="12.5703125" style="293" customWidth="1"/>
    <col min="8458" max="8462" width="9.140625" style="293"/>
    <col min="8463" max="8463" width="9.5703125" style="293" bestFit="1" customWidth="1"/>
    <col min="8464" max="8704" width="9.140625" style="293"/>
    <col min="8705" max="8705" width="29.5703125" style="293" customWidth="1"/>
    <col min="8706" max="8706" width="9.140625" style="293"/>
    <col min="8707" max="8707" width="17.28515625" style="293" bestFit="1" customWidth="1"/>
    <col min="8708" max="8708" width="13.28515625" style="293" customWidth="1"/>
    <col min="8709" max="8709" width="11.7109375" style="293" customWidth="1"/>
    <col min="8710" max="8712" width="9.140625" style="293"/>
    <col min="8713" max="8713" width="12.5703125" style="293" customWidth="1"/>
    <col min="8714" max="8718" width="9.140625" style="293"/>
    <col min="8719" max="8719" width="9.5703125" style="293" bestFit="1" customWidth="1"/>
    <col min="8720" max="8960" width="9.140625" style="293"/>
    <col min="8961" max="8961" width="29.5703125" style="293" customWidth="1"/>
    <col min="8962" max="8962" width="9.140625" style="293"/>
    <col min="8963" max="8963" width="17.28515625" style="293" bestFit="1" customWidth="1"/>
    <col min="8964" max="8964" width="13.28515625" style="293" customWidth="1"/>
    <col min="8965" max="8965" width="11.7109375" style="293" customWidth="1"/>
    <col min="8966" max="8968" width="9.140625" style="293"/>
    <col min="8969" max="8969" width="12.5703125" style="293" customWidth="1"/>
    <col min="8970" max="8974" width="9.140625" style="293"/>
    <col min="8975" max="8975" width="9.5703125" style="293" bestFit="1" customWidth="1"/>
    <col min="8976" max="9216" width="9.140625" style="293"/>
    <col min="9217" max="9217" width="29.5703125" style="293" customWidth="1"/>
    <col min="9218" max="9218" width="9.140625" style="293"/>
    <col min="9219" max="9219" width="17.28515625" style="293" bestFit="1" customWidth="1"/>
    <col min="9220" max="9220" width="13.28515625" style="293" customWidth="1"/>
    <col min="9221" max="9221" width="11.7109375" style="293" customWidth="1"/>
    <col min="9222" max="9224" width="9.140625" style="293"/>
    <col min="9225" max="9225" width="12.5703125" style="293" customWidth="1"/>
    <col min="9226" max="9230" width="9.140625" style="293"/>
    <col min="9231" max="9231" width="9.5703125" style="293" bestFit="1" customWidth="1"/>
    <col min="9232" max="9472" width="9.140625" style="293"/>
    <col min="9473" max="9473" width="29.5703125" style="293" customWidth="1"/>
    <col min="9474" max="9474" width="9.140625" style="293"/>
    <col min="9475" max="9475" width="17.28515625" style="293" bestFit="1" customWidth="1"/>
    <col min="9476" max="9476" width="13.28515625" style="293" customWidth="1"/>
    <col min="9477" max="9477" width="11.7109375" style="293" customWidth="1"/>
    <col min="9478" max="9480" width="9.140625" style="293"/>
    <col min="9481" max="9481" width="12.5703125" style="293" customWidth="1"/>
    <col min="9482" max="9486" width="9.140625" style="293"/>
    <col min="9487" max="9487" width="9.5703125" style="293" bestFit="1" customWidth="1"/>
    <col min="9488" max="9728" width="9.140625" style="293"/>
    <col min="9729" max="9729" width="29.5703125" style="293" customWidth="1"/>
    <col min="9730" max="9730" width="9.140625" style="293"/>
    <col min="9731" max="9731" width="17.28515625" style="293" bestFit="1" customWidth="1"/>
    <col min="9732" max="9732" width="13.28515625" style="293" customWidth="1"/>
    <col min="9733" max="9733" width="11.7109375" style="293" customWidth="1"/>
    <col min="9734" max="9736" width="9.140625" style="293"/>
    <col min="9737" max="9737" width="12.5703125" style="293" customWidth="1"/>
    <col min="9738" max="9742" width="9.140625" style="293"/>
    <col min="9743" max="9743" width="9.5703125" style="293" bestFit="1" customWidth="1"/>
    <col min="9744" max="9984" width="9.140625" style="293"/>
    <col min="9985" max="9985" width="29.5703125" style="293" customWidth="1"/>
    <col min="9986" max="9986" width="9.140625" style="293"/>
    <col min="9987" max="9987" width="17.28515625" style="293" bestFit="1" customWidth="1"/>
    <col min="9988" max="9988" width="13.28515625" style="293" customWidth="1"/>
    <col min="9989" max="9989" width="11.7109375" style="293" customWidth="1"/>
    <col min="9990" max="9992" width="9.140625" style="293"/>
    <col min="9993" max="9993" width="12.5703125" style="293" customWidth="1"/>
    <col min="9994" max="9998" width="9.140625" style="293"/>
    <col min="9999" max="9999" width="9.5703125" style="293" bestFit="1" customWidth="1"/>
    <col min="10000" max="10240" width="9.140625" style="293"/>
    <col min="10241" max="10241" width="29.5703125" style="293" customWidth="1"/>
    <col min="10242" max="10242" width="9.140625" style="293"/>
    <col min="10243" max="10243" width="17.28515625" style="293" bestFit="1" customWidth="1"/>
    <col min="10244" max="10244" width="13.28515625" style="293" customWidth="1"/>
    <col min="10245" max="10245" width="11.7109375" style="293" customWidth="1"/>
    <col min="10246" max="10248" width="9.140625" style="293"/>
    <col min="10249" max="10249" width="12.5703125" style="293" customWidth="1"/>
    <col min="10250" max="10254" width="9.140625" style="293"/>
    <col min="10255" max="10255" width="9.5703125" style="293" bestFit="1" customWidth="1"/>
    <col min="10256" max="10496" width="9.140625" style="293"/>
    <col min="10497" max="10497" width="29.5703125" style="293" customWidth="1"/>
    <col min="10498" max="10498" width="9.140625" style="293"/>
    <col min="10499" max="10499" width="17.28515625" style="293" bestFit="1" customWidth="1"/>
    <col min="10500" max="10500" width="13.28515625" style="293" customWidth="1"/>
    <col min="10501" max="10501" width="11.7109375" style="293" customWidth="1"/>
    <col min="10502" max="10504" width="9.140625" style="293"/>
    <col min="10505" max="10505" width="12.5703125" style="293" customWidth="1"/>
    <col min="10506" max="10510" width="9.140625" style="293"/>
    <col min="10511" max="10511" width="9.5703125" style="293" bestFit="1" customWidth="1"/>
    <col min="10512" max="10752" width="9.140625" style="293"/>
    <col min="10753" max="10753" width="29.5703125" style="293" customWidth="1"/>
    <col min="10754" max="10754" width="9.140625" style="293"/>
    <col min="10755" max="10755" width="17.28515625" style="293" bestFit="1" customWidth="1"/>
    <col min="10756" max="10756" width="13.28515625" style="293" customWidth="1"/>
    <col min="10757" max="10757" width="11.7109375" style="293" customWidth="1"/>
    <col min="10758" max="10760" width="9.140625" style="293"/>
    <col min="10761" max="10761" width="12.5703125" style="293" customWidth="1"/>
    <col min="10762" max="10766" width="9.140625" style="293"/>
    <col min="10767" max="10767" width="9.5703125" style="293" bestFit="1" customWidth="1"/>
    <col min="10768" max="11008" width="9.140625" style="293"/>
    <col min="11009" max="11009" width="29.5703125" style="293" customWidth="1"/>
    <col min="11010" max="11010" width="9.140625" style="293"/>
    <col min="11011" max="11011" width="17.28515625" style="293" bestFit="1" customWidth="1"/>
    <col min="11012" max="11012" width="13.28515625" style="293" customWidth="1"/>
    <col min="11013" max="11013" width="11.7109375" style="293" customWidth="1"/>
    <col min="11014" max="11016" width="9.140625" style="293"/>
    <col min="11017" max="11017" width="12.5703125" style="293" customWidth="1"/>
    <col min="11018" max="11022" width="9.140625" style="293"/>
    <col min="11023" max="11023" width="9.5703125" style="293" bestFit="1" customWidth="1"/>
    <col min="11024" max="11264" width="9.140625" style="293"/>
    <col min="11265" max="11265" width="29.5703125" style="293" customWidth="1"/>
    <col min="11266" max="11266" width="9.140625" style="293"/>
    <col min="11267" max="11267" width="17.28515625" style="293" bestFit="1" customWidth="1"/>
    <col min="11268" max="11268" width="13.28515625" style="293" customWidth="1"/>
    <col min="11269" max="11269" width="11.7109375" style="293" customWidth="1"/>
    <col min="11270" max="11272" width="9.140625" style="293"/>
    <col min="11273" max="11273" width="12.5703125" style="293" customWidth="1"/>
    <col min="11274" max="11278" width="9.140625" style="293"/>
    <col min="11279" max="11279" width="9.5703125" style="293" bestFit="1" customWidth="1"/>
    <col min="11280" max="11520" width="9.140625" style="293"/>
    <col min="11521" max="11521" width="29.5703125" style="293" customWidth="1"/>
    <col min="11522" max="11522" width="9.140625" style="293"/>
    <col min="11523" max="11523" width="17.28515625" style="293" bestFit="1" customWidth="1"/>
    <col min="11524" max="11524" width="13.28515625" style="293" customWidth="1"/>
    <col min="11525" max="11525" width="11.7109375" style="293" customWidth="1"/>
    <col min="11526" max="11528" width="9.140625" style="293"/>
    <col min="11529" max="11529" width="12.5703125" style="293" customWidth="1"/>
    <col min="11530" max="11534" width="9.140625" style="293"/>
    <col min="11535" max="11535" width="9.5703125" style="293" bestFit="1" customWidth="1"/>
    <col min="11536" max="11776" width="9.140625" style="293"/>
    <col min="11777" max="11777" width="29.5703125" style="293" customWidth="1"/>
    <col min="11778" max="11778" width="9.140625" style="293"/>
    <col min="11779" max="11779" width="17.28515625" style="293" bestFit="1" customWidth="1"/>
    <col min="11780" max="11780" width="13.28515625" style="293" customWidth="1"/>
    <col min="11781" max="11781" width="11.7109375" style="293" customWidth="1"/>
    <col min="11782" max="11784" width="9.140625" style="293"/>
    <col min="11785" max="11785" width="12.5703125" style="293" customWidth="1"/>
    <col min="11786" max="11790" width="9.140625" style="293"/>
    <col min="11791" max="11791" width="9.5703125" style="293" bestFit="1" customWidth="1"/>
    <col min="11792" max="12032" width="9.140625" style="293"/>
    <col min="12033" max="12033" width="29.5703125" style="293" customWidth="1"/>
    <col min="12034" max="12034" width="9.140625" style="293"/>
    <col min="12035" max="12035" width="17.28515625" style="293" bestFit="1" customWidth="1"/>
    <col min="12036" max="12036" width="13.28515625" style="293" customWidth="1"/>
    <col min="12037" max="12037" width="11.7109375" style="293" customWidth="1"/>
    <col min="12038" max="12040" width="9.140625" style="293"/>
    <col min="12041" max="12041" width="12.5703125" style="293" customWidth="1"/>
    <col min="12042" max="12046" width="9.140625" style="293"/>
    <col min="12047" max="12047" width="9.5703125" style="293" bestFit="1" customWidth="1"/>
    <col min="12048" max="12288" width="9.140625" style="293"/>
    <col min="12289" max="12289" width="29.5703125" style="293" customWidth="1"/>
    <col min="12290" max="12290" width="9.140625" style="293"/>
    <col min="12291" max="12291" width="17.28515625" style="293" bestFit="1" customWidth="1"/>
    <col min="12292" max="12292" width="13.28515625" style="293" customWidth="1"/>
    <col min="12293" max="12293" width="11.7109375" style="293" customWidth="1"/>
    <col min="12294" max="12296" width="9.140625" style="293"/>
    <col min="12297" max="12297" width="12.5703125" style="293" customWidth="1"/>
    <col min="12298" max="12302" width="9.140625" style="293"/>
    <col min="12303" max="12303" width="9.5703125" style="293" bestFit="1" customWidth="1"/>
    <col min="12304" max="12544" width="9.140625" style="293"/>
    <col min="12545" max="12545" width="29.5703125" style="293" customWidth="1"/>
    <col min="12546" max="12546" width="9.140625" style="293"/>
    <col min="12547" max="12547" width="17.28515625" style="293" bestFit="1" customWidth="1"/>
    <col min="12548" max="12548" width="13.28515625" style="293" customWidth="1"/>
    <col min="12549" max="12549" width="11.7109375" style="293" customWidth="1"/>
    <col min="12550" max="12552" width="9.140625" style="293"/>
    <col min="12553" max="12553" width="12.5703125" style="293" customWidth="1"/>
    <col min="12554" max="12558" width="9.140625" style="293"/>
    <col min="12559" max="12559" width="9.5703125" style="293" bestFit="1" customWidth="1"/>
    <col min="12560" max="12800" width="9.140625" style="293"/>
    <col min="12801" max="12801" width="29.5703125" style="293" customWidth="1"/>
    <col min="12802" max="12802" width="9.140625" style="293"/>
    <col min="12803" max="12803" width="17.28515625" style="293" bestFit="1" customWidth="1"/>
    <col min="12804" max="12804" width="13.28515625" style="293" customWidth="1"/>
    <col min="12805" max="12805" width="11.7109375" style="293" customWidth="1"/>
    <col min="12806" max="12808" width="9.140625" style="293"/>
    <col min="12809" max="12809" width="12.5703125" style="293" customWidth="1"/>
    <col min="12810" max="12814" width="9.140625" style="293"/>
    <col min="12815" max="12815" width="9.5703125" style="293" bestFit="1" customWidth="1"/>
    <col min="12816" max="13056" width="9.140625" style="293"/>
    <col min="13057" max="13057" width="29.5703125" style="293" customWidth="1"/>
    <col min="13058" max="13058" width="9.140625" style="293"/>
    <col min="13059" max="13059" width="17.28515625" style="293" bestFit="1" customWidth="1"/>
    <col min="13060" max="13060" width="13.28515625" style="293" customWidth="1"/>
    <col min="13061" max="13061" width="11.7109375" style="293" customWidth="1"/>
    <col min="13062" max="13064" width="9.140625" style="293"/>
    <col min="13065" max="13065" width="12.5703125" style="293" customWidth="1"/>
    <col min="13066" max="13070" width="9.140625" style="293"/>
    <col min="13071" max="13071" width="9.5703125" style="293" bestFit="1" customWidth="1"/>
    <col min="13072" max="13312" width="9.140625" style="293"/>
    <col min="13313" max="13313" width="29.5703125" style="293" customWidth="1"/>
    <col min="13314" max="13314" width="9.140625" style="293"/>
    <col min="13315" max="13315" width="17.28515625" style="293" bestFit="1" customWidth="1"/>
    <col min="13316" max="13316" width="13.28515625" style="293" customWidth="1"/>
    <col min="13317" max="13317" width="11.7109375" style="293" customWidth="1"/>
    <col min="13318" max="13320" width="9.140625" style="293"/>
    <col min="13321" max="13321" width="12.5703125" style="293" customWidth="1"/>
    <col min="13322" max="13326" width="9.140625" style="293"/>
    <col min="13327" max="13327" width="9.5703125" style="293" bestFit="1" customWidth="1"/>
    <col min="13328" max="13568" width="9.140625" style="293"/>
    <col min="13569" max="13569" width="29.5703125" style="293" customWidth="1"/>
    <col min="13570" max="13570" width="9.140625" style="293"/>
    <col min="13571" max="13571" width="17.28515625" style="293" bestFit="1" customWidth="1"/>
    <col min="13572" max="13572" width="13.28515625" style="293" customWidth="1"/>
    <col min="13573" max="13573" width="11.7109375" style="293" customWidth="1"/>
    <col min="13574" max="13576" width="9.140625" style="293"/>
    <col min="13577" max="13577" width="12.5703125" style="293" customWidth="1"/>
    <col min="13578" max="13582" width="9.140625" style="293"/>
    <col min="13583" max="13583" width="9.5703125" style="293" bestFit="1" customWidth="1"/>
    <col min="13584" max="13824" width="9.140625" style="293"/>
    <col min="13825" max="13825" width="29.5703125" style="293" customWidth="1"/>
    <col min="13826" max="13826" width="9.140625" style="293"/>
    <col min="13827" max="13827" width="17.28515625" style="293" bestFit="1" customWidth="1"/>
    <col min="13828" max="13828" width="13.28515625" style="293" customWidth="1"/>
    <col min="13829" max="13829" width="11.7109375" style="293" customWidth="1"/>
    <col min="13830" max="13832" width="9.140625" style="293"/>
    <col min="13833" max="13833" width="12.5703125" style="293" customWidth="1"/>
    <col min="13834" max="13838" width="9.140625" style="293"/>
    <col min="13839" max="13839" width="9.5703125" style="293" bestFit="1" customWidth="1"/>
    <col min="13840" max="14080" width="9.140625" style="293"/>
    <col min="14081" max="14081" width="29.5703125" style="293" customWidth="1"/>
    <col min="14082" max="14082" width="9.140625" style="293"/>
    <col min="14083" max="14083" width="17.28515625" style="293" bestFit="1" customWidth="1"/>
    <col min="14084" max="14084" width="13.28515625" style="293" customWidth="1"/>
    <col min="14085" max="14085" width="11.7109375" style="293" customWidth="1"/>
    <col min="14086" max="14088" width="9.140625" style="293"/>
    <col min="14089" max="14089" width="12.5703125" style="293" customWidth="1"/>
    <col min="14090" max="14094" width="9.140625" style="293"/>
    <col min="14095" max="14095" width="9.5703125" style="293" bestFit="1" customWidth="1"/>
    <col min="14096" max="14336" width="9.140625" style="293"/>
    <col min="14337" max="14337" width="29.5703125" style="293" customWidth="1"/>
    <col min="14338" max="14338" width="9.140625" style="293"/>
    <col min="14339" max="14339" width="17.28515625" style="293" bestFit="1" customWidth="1"/>
    <col min="14340" max="14340" width="13.28515625" style="293" customWidth="1"/>
    <col min="14341" max="14341" width="11.7109375" style="293" customWidth="1"/>
    <col min="14342" max="14344" width="9.140625" style="293"/>
    <col min="14345" max="14345" width="12.5703125" style="293" customWidth="1"/>
    <col min="14346" max="14350" width="9.140625" style="293"/>
    <col min="14351" max="14351" width="9.5703125" style="293" bestFit="1" customWidth="1"/>
    <col min="14352" max="14592" width="9.140625" style="293"/>
    <col min="14593" max="14593" width="29.5703125" style="293" customWidth="1"/>
    <col min="14594" max="14594" width="9.140625" style="293"/>
    <col min="14595" max="14595" width="17.28515625" style="293" bestFit="1" customWidth="1"/>
    <col min="14596" max="14596" width="13.28515625" style="293" customWidth="1"/>
    <col min="14597" max="14597" width="11.7109375" style="293" customWidth="1"/>
    <col min="14598" max="14600" width="9.140625" style="293"/>
    <col min="14601" max="14601" width="12.5703125" style="293" customWidth="1"/>
    <col min="14602" max="14606" width="9.140625" style="293"/>
    <col min="14607" max="14607" width="9.5703125" style="293" bestFit="1" customWidth="1"/>
    <col min="14608" max="14848" width="9.140625" style="293"/>
    <col min="14849" max="14849" width="29.5703125" style="293" customWidth="1"/>
    <col min="14850" max="14850" width="9.140625" style="293"/>
    <col min="14851" max="14851" width="17.28515625" style="293" bestFit="1" customWidth="1"/>
    <col min="14852" max="14852" width="13.28515625" style="293" customWidth="1"/>
    <col min="14853" max="14853" width="11.7109375" style="293" customWidth="1"/>
    <col min="14854" max="14856" width="9.140625" style="293"/>
    <col min="14857" max="14857" width="12.5703125" style="293" customWidth="1"/>
    <col min="14858" max="14862" width="9.140625" style="293"/>
    <col min="14863" max="14863" width="9.5703125" style="293" bestFit="1" customWidth="1"/>
    <col min="14864" max="15104" width="9.140625" style="293"/>
    <col min="15105" max="15105" width="29.5703125" style="293" customWidth="1"/>
    <col min="15106" max="15106" width="9.140625" style="293"/>
    <col min="15107" max="15107" width="17.28515625" style="293" bestFit="1" customWidth="1"/>
    <col min="15108" max="15108" width="13.28515625" style="293" customWidth="1"/>
    <col min="15109" max="15109" width="11.7109375" style="293" customWidth="1"/>
    <col min="15110" max="15112" width="9.140625" style="293"/>
    <col min="15113" max="15113" width="12.5703125" style="293" customWidth="1"/>
    <col min="15114" max="15118" width="9.140625" style="293"/>
    <col min="15119" max="15119" width="9.5703125" style="293" bestFit="1" customWidth="1"/>
    <col min="15120" max="15360" width="9.140625" style="293"/>
    <col min="15361" max="15361" width="29.5703125" style="293" customWidth="1"/>
    <col min="15362" max="15362" width="9.140625" style="293"/>
    <col min="15363" max="15363" width="17.28515625" style="293" bestFit="1" customWidth="1"/>
    <col min="15364" max="15364" width="13.28515625" style="293" customWidth="1"/>
    <col min="15365" max="15365" width="11.7109375" style="293" customWidth="1"/>
    <col min="15366" max="15368" width="9.140625" style="293"/>
    <col min="15369" max="15369" width="12.5703125" style="293" customWidth="1"/>
    <col min="15370" max="15374" width="9.140625" style="293"/>
    <col min="15375" max="15375" width="9.5703125" style="293" bestFit="1" customWidth="1"/>
    <col min="15376" max="15616" width="9.140625" style="293"/>
    <col min="15617" max="15617" width="29.5703125" style="293" customWidth="1"/>
    <col min="15618" max="15618" width="9.140625" style="293"/>
    <col min="15619" max="15619" width="17.28515625" style="293" bestFit="1" customWidth="1"/>
    <col min="15620" max="15620" width="13.28515625" style="293" customWidth="1"/>
    <col min="15621" max="15621" width="11.7109375" style="293" customWidth="1"/>
    <col min="15622" max="15624" width="9.140625" style="293"/>
    <col min="15625" max="15625" width="12.5703125" style="293" customWidth="1"/>
    <col min="15626" max="15630" width="9.140625" style="293"/>
    <col min="15631" max="15631" width="9.5703125" style="293" bestFit="1" customWidth="1"/>
    <col min="15632" max="15872" width="9.140625" style="293"/>
    <col min="15873" max="15873" width="29.5703125" style="293" customWidth="1"/>
    <col min="15874" max="15874" width="9.140625" style="293"/>
    <col min="15875" max="15875" width="17.28515625" style="293" bestFit="1" customWidth="1"/>
    <col min="15876" max="15876" width="13.28515625" style="293" customWidth="1"/>
    <col min="15877" max="15877" width="11.7109375" style="293" customWidth="1"/>
    <col min="15878" max="15880" width="9.140625" style="293"/>
    <col min="15881" max="15881" width="12.5703125" style="293" customWidth="1"/>
    <col min="15882" max="15886" width="9.140625" style="293"/>
    <col min="15887" max="15887" width="9.5703125" style="293" bestFit="1" customWidth="1"/>
    <col min="15888" max="16128" width="9.140625" style="293"/>
    <col min="16129" max="16129" width="29.5703125" style="293" customWidth="1"/>
    <col min="16130" max="16130" width="9.140625" style="293"/>
    <col min="16131" max="16131" width="17.28515625" style="293" bestFit="1" customWidth="1"/>
    <col min="16132" max="16132" width="13.28515625" style="293" customWidth="1"/>
    <col min="16133" max="16133" width="11.7109375" style="293" customWidth="1"/>
    <col min="16134" max="16136" width="9.140625" style="293"/>
    <col min="16137" max="16137" width="12.5703125" style="293" customWidth="1"/>
    <col min="16138" max="16142" width="9.140625" style="293"/>
    <col min="16143" max="16143" width="9.5703125" style="293" bestFit="1" customWidth="1"/>
    <col min="16144" max="16384" width="9.140625" style="293"/>
  </cols>
  <sheetData>
    <row r="1" spans="1:15" ht="20.25">
      <c r="A1" s="292" t="s">
        <v>7322</v>
      </c>
    </row>
    <row r="2" spans="1:15">
      <c r="D2" s="294" t="s">
        <v>7323</v>
      </c>
    </row>
    <row r="3" spans="1:15" ht="63.75">
      <c r="A3" s="294" t="s">
        <v>7324</v>
      </c>
      <c r="D3" s="295" t="s">
        <v>7325</v>
      </c>
      <c r="E3" s="295" t="s">
        <v>7326</v>
      </c>
      <c r="F3" s="296" t="s">
        <v>715</v>
      </c>
      <c r="G3" s="296" t="s">
        <v>7327</v>
      </c>
      <c r="I3" s="294" t="s">
        <v>7328</v>
      </c>
      <c r="O3" s="296" t="s">
        <v>7329</v>
      </c>
    </row>
    <row r="4" spans="1:15">
      <c r="A4" s="293" t="s">
        <v>7330</v>
      </c>
      <c r="B4" s="293" t="s">
        <v>7331</v>
      </c>
      <c r="D4" s="297">
        <v>25</v>
      </c>
      <c r="E4" s="297">
        <v>200</v>
      </c>
      <c r="F4" s="298">
        <f t="shared" ref="F4:F9" si="0">IF(E4/55&lt;15,E4/55,E4/65)</f>
        <v>3.6363636363636362</v>
      </c>
      <c r="G4" s="298">
        <f t="shared" ref="G4:G9" si="1">D4-F4</f>
        <v>21.363636363636363</v>
      </c>
      <c r="H4" s="299"/>
      <c r="I4" s="300" t="s">
        <v>7332</v>
      </c>
      <c r="O4" s="298">
        <f t="shared" ref="O4:O9" si="2">E4/45</f>
        <v>4.4444444444444446</v>
      </c>
    </row>
    <row r="5" spans="1:15">
      <c r="A5" s="293" t="s">
        <v>7333</v>
      </c>
      <c r="B5" s="293" t="s">
        <v>7334</v>
      </c>
      <c r="D5" s="297">
        <v>35</v>
      </c>
      <c r="E5" s="297">
        <v>325</v>
      </c>
      <c r="F5" s="298">
        <f t="shared" si="0"/>
        <v>5.9090909090909092</v>
      </c>
      <c r="G5" s="298">
        <f t="shared" si="1"/>
        <v>29.09090909090909</v>
      </c>
      <c r="H5" s="299"/>
      <c r="O5" s="298">
        <f t="shared" si="2"/>
        <v>7.2222222222222223</v>
      </c>
    </row>
    <row r="6" spans="1:15">
      <c r="D6" s="297">
        <v>40</v>
      </c>
      <c r="E6" s="297">
        <v>450</v>
      </c>
      <c r="F6" s="298">
        <f t="shared" si="0"/>
        <v>8.1818181818181817</v>
      </c>
      <c r="G6" s="298">
        <f t="shared" si="1"/>
        <v>31.81818181818182</v>
      </c>
      <c r="H6" s="299"/>
      <c r="O6" s="298">
        <f t="shared" si="2"/>
        <v>10</v>
      </c>
    </row>
    <row r="7" spans="1:15">
      <c r="D7" s="297">
        <v>60</v>
      </c>
      <c r="E7" s="297">
        <v>800</v>
      </c>
      <c r="F7" s="297">
        <f t="shared" si="0"/>
        <v>14.545454545454545</v>
      </c>
      <c r="G7" s="297">
        <f t="shared" si="1"/>
        <v>45.454545454545453</v>
      </c>
      <c r="H7" s="299"/>
      <c r="I7" s="460" t="s">
        <v>795</v>
      </c>
      <c r="J7" s="460"/>
      <c r="K7" s="460"/>
      <c r="L7" s="460"/>
      <c r="O7" s="298">
        <f t="shared" si="2"/>
        <v>17.777777777777779</v>
      </c>
    </row>
    <row r="8" spans="1:15">
      <c r="D8" s="301">
        <v>75</v>
      </c>
      <c r="E8" s="302">
        <v>1100</v>
      </c>
      <c r="F8" s="303">
        <f t="shared" si="0"/>
        <v>16.923076923076923</v>
      </c>
      <c r="G8" s="303">
        <f t="shared" si="1"/>
        <v>58.07692307692308</v>
      </c>
      <c r="H8" s="299"/>
      <c r="I8" s="304" t="s">
        <v>715</v>
      </c>
      <c r="J8" s="304" t="s">
        <v>7305</v>
      </c>
      <c r="K8" s="304" t="s">
        <v>682</v>
      </c>
      <c r="L8" s="304" t="s">
        <v>7202</v>
      </c>
      <c r="O8" s="303">
        <f t="shared" si="2"/>
        <v>24.444444444444443</v>
      </c>
    </row>
    <row r="9" spans="1:15">
      <c r="D9" s="301">
        <v>100</v>
      </c>
      <c r="E9" s="302">
        <v>1600</v>
      </c>
      <c r="F9" s="303">
        <f t="shared" si="0"/>
        <v>24.615384615384617</v>
      </c>
      <c r="G9" s="303">
        <f t="shared" si="1"/>
        <v>75.384615384615387</v>
      </c>
      <c r="H9" s="299"/>
      <c r="I9" s="304" t="s">
        <v>722</v>
      </c>
      <c r="J9" s="305">
        <f>AVERAGE(D4:D7)</f>
        <v>40</v>
      </c>
      <c r="K9" s="305">
        <f>AVERAGE(F4:F7)</f>
        <v>8.0681818181818183</v>
      </c>
      <c r="L9" s="305">
        <f>J9-K9</f>
        <v>31.93181818181818</v>
      </c>
      <c r="O9" s="303">
        <f t="shared" si="2"/>
        <v>35.555555555555557</v>
      </c>
    </row>
    <row r="10" spans="1:15">
      <c r="H10" s="299"/>
      <c r="I10" s="304" t="s">
        <v>728</v>
      </c>
      <c r="J10" s="306">
        <f>AVERAGE(D8:D9)</f>
        <v>87.5</v>
      </c>
      <c r="K10" s="306">
        <f>AVERAGE(F8:F9)</f>
        <v>20.76923076923077</v>
      </c>
      <c r="L10" s="306">
        <f>J10-K10</f>
        <v>66.730769230769226</v>
      </c>
    </row>
    <row r="11" spans="1:15">
      <c r="H11" s="299"/>
      <c r="N11" s="304" t="s">
        <v>722</v>
      </c>
      <c r="O11" s="307">
        <f>AVERAGE(O4:O7)</f>
        <v>9.8611111111111107</v>
      </c>
    </row>
    <row r="12" spans="1:15">
      <c r="N12" s="304" t="s">
        <v>728</v>
      </c>
      <c r="O12" s="307">
        <f>AVERAGE(O8:O9)</f>
        <v>30</v>
      </c>
    </row>
    <row r="13" spans="1:15" ht="20.25">
      <c r="A13" s="292" t="s">
        <v>7335</v>
      </c>
    </row>
    <row r="14" spans="1:15">
      <c r="D14" s="294" t="s">
        <v>7323</v>
      </c>
    </row>
    <row r="15" spans="1:15" ht="63.75">
      <c r="A15" s="294" t="s">
        <v>7324</v>
      </c>
      <c r="D15" s="295" t="s">
        <v>7325</v>
      </c>
      <c r="E15" s="295" t="s">
        <v>7326</v>
      </c>
      <c r="F15" s="296" t="s">
        <v>715</v>
      </c>
      <c r="G15" s="296" t="s">
        <v>7327</v>
      </c>
      <c r="I15" s="294" t="s">
        <v>7328</v>
      </c>
    </row>
    <row r="16" spans="1:15">
      <c r="A16" s="293" t="s">
        <v>7336</v>
      </c>
      <c r="B16" s="293" t="s">
        <v>7337</v>
      </c>
      <c r="D16" s="304">
        <v>25</v>
      </c>
      <c r="E16" s="304">
        <v>150</v>
      </c>
      <c r="F16" s="308">
        <f>IF(E16/45&lt;15,E16/45,IF(E16/45&lt;25,E16/50,E16/60))</f>
        <v>3.3333333333333335</v>
      </c>
      <c r="G16" s="308">
        <f>D16-F16</f>
        <v>21.666666666666668</v>
      </c>
      <c r="I16" s="293" t="s">
        <v>7338</v>
      </c>
    </row>
    <row r="17" spans="1:12">
      <c r="A17" s="293" t="s">
        <v>7339</v>
      </c>
      <c r="B17" s="293" t="s">
        <v>7340</v>
      </c>
      <c r="D17" s="304">
        <v>40</v>
      </c>
      <c r="E17" s="304">
        <v>300</v>
      </c>
      <c r="F17" s="308">
        <f>IF(E17/45&lt;15,E17/45,IF(E17/45&lt;25,E17/50,E17/60))</f>
        <v>6.666666666666667</v>
      </c>
      <c r="G17" s="308">
        <f>D17-F17</f>
        <v>33.333333333333336</v>
      </c>
    </row>
    <row r="18" spans="1:12">
      <c r="A18" s="293" t="s">
        <v>7341</v>
      </c>
      <c r="B18" s="293" t="s">
        <v>7342</v>
      </c>
      <c r="D18" s="304">
        <v>60</v>
      </c>
      <c r="E18" s="304">
        <v>500</v>
      </c>
      <c r="F18" s="308">
        <f>IF(E18/45&lt;15,E18/45,IF(E18/45&lt;25,E18/50,E18/60))</f>
        <v>11.111111111111111</v>
      </c>
      <c r="G18" s="308">
        <f>D18-F18</f>
        <v>48.888888888888886</v>
      </c>
      <c r="I18" s="461" t="s">
        <v>723</v>
      </c>
      <c r="J18" s="462"/>
      <c r="K18" s="462"/>
      <c r="L18" s="463"/>
    </row>
    <row r="19" spans="1:12">
      <c r="D19" s="309">
        <v>75</v>
      </c>
      <c r="E19" s="309">
        <v>1100</v>
      </c>
      <c r="F19" s="308">
        <f t="shared" ref="F19:F20" si="3">IF(E19/45&lt;15,E19/45,IF(E19/45&lt;25,E19/50,E19/60))</f>
        <v>22</v>
      </c>
      <c r="G19" s="308">
        <f t="shared" ref="G19:G20" si="4">D19-F19</f>
        <v>53</v>
      </c>
      <c r="I19" s="304" t="s">
        <v>715</v>
      </c>
      <c r="J19" s="304" t="s">
        <v>7305</v>
      </c>
      <c r="K19" s="304" t="s">
        <v>682</v>
      </c>
      <c r="L19" s="304" t="s">
        <v>7202</v>
      </c>
    </row>
    <row r="20" spans="1:12">
      <c r="A20" s="293">
        <f>45*15</f>
        <v>675</v>
      </c>
      <c r="D20" s="309">
        <v>100</v>
      </c>
      <c r="E20" s="309">
        <v>1600</v>
      </c>
      <c r="F20" s="308">
        <f t="shared" si="3"/>
        <v>26.666666666666668</v>
      </c>
      <c r="G20" s="308">
        <f t="shared" si="4"/>
        <v>73.333333333333329</v>
      </c>
      <c r="I20" s="310" t="s">
        <v>722</v>
      </c>
      <c r="J20" s="305">
        <f>AVERAGE(D16:D18)</f>
        <v>41.666666666666664</v>
      </c>
      <c r="K20" s="305">
        <f>AVERAGE(F16:F18)</f>
        <v>7.0370370370370372</v>
      </c>
      <c r="L20" s="304">
        <f>J20-K20</f>
        <v>34.629629629629626</v>
      </c>
    </row>
    <row r="21" spans="1:12">
      <c r="A21" s="311">
        <f>50*25</f>
        <v>1250</v>
      </c>
      <c r="D21" s="309"/>
      <c r="E21" s="309"/>
      <c r="F21" s="308"/>
      <c r="G21" s="308"/>
      <c r="I21" s="304" t="s">
        <v>7343</v>
      </c>
      <c r="J21" s="304">
        <f>D19</f>
        <v>75</v>
      </c>
      <c r="K21" s="304">
        <v>22</v>
      </c>
      <c r="L21" s="304">
        <f>J21-K21</f>
        <v>53</v>
      </c>
    </row>
    <row r="22" spans="1:12">
      <c r="A22" s="293">
        <f>25*50</f>
        <v>1250</v>
      </c>
      <c r="D22" s="309"/>
      <c r="E22" s="309"/>
      <c r="F22" s="308"/>
      <c r="G22" s="308"/>
      <c r="I22" s="304" t="s">
        <v>7344</v>
      </c>
      <c r="J22" s="304">
        <f>AVERAGE(D20)</f>
        <v>100</v>
      </c>
      <c r="K22" s="305">
        <f>AVERAGE(F20)</f>
        <v>26.666666666666668</v>
      </c>
      <c r="L22" s="304">
        <f>J22-K22</f>
        <v>73.333333333333329</v>
      </c>
    </row>
    <row r="23" spans="1:12">
      <c r="A23" s="311">
        <f>25*60</f>
        <v>1500</v>
      </c>
      <c r="D23" s="309"/>
      <c r="E23" s="309"/>
      <c r="F23" s="308"/>
      <c r="G23" s="308"/>
    </row>
    <row r="24" spans="1:12" ht="12.75" customHeight="1">
      <c r="A24" s="293">
        <f>1600/60</f>
        <v>26.666666666666668</v>
      </c>
      <c r="D24" s="309"/>
      <c r="E24" s="309"/>
      <c r="F24" s="308"/>
      <c r="G24" s="308"/>
    </row>
    <row r="25" spans="1:12">
      <c r="D25" s="312"/>
      <c r="E25" s="312"/>
      <c r="F25" s="313"/>
      <c r="G25" s="313"/>
    </row>
    <row r="26" spans="1:12">
      <c r="D26" s="312"/>
      <c r="E26" s="312"/>
      <c r="F26" s="314"/>
      <c r="G26" s="314"/>
    </row>
    <row r="27" spans="1:12" ht="20.25">
      <c r="A27" s="292" t="s">
        <v>7345</v>
      </c>
    </row>
    <row r="28" spans="1:12" ht="20.25">
      <c r="A28" s="292"/>
      <c r="D28" s="294" t="s">
        <v>7323</v>
      </c>
    </row>
    <row r="29" spans="1:12">
      <c r="A29" s="294" t="s">
        <v>7324</v>
      </c>
      <c r="D29" s="464" t="s">
        <v>7346</v>
      </c>
      <c r="E29" s="464"/>
    </row>
    <row r="30" spans="1:12">
      <c r="A30" s="293" t="s">
        <v>7347</v>
      </c>
      <c r="B30" s="293" t="s">
        <v>7348</v>
      </c>
      <c r="C30" s="293" t="s">
        <v>7349</v>
      </c>
      <c r="D30" s="464"/>
      <c r="E30" s="464"/>
    </row>
    <row r="31" spans="1:12">
      <c r="A31" s="293" t="s">
        <v>7350</v>
      </c>
      <c r="B31" s="293" t="s">
        <v>7340</v>
      </c>
      <c r="C31" s="293" t="s">
        <v>7351</v>
      </c>
      <c r="D31" s="464"/>
      <c r="E31" s="464"/>
      <c r="I31" s="294" t="s">
        <v>7328</v>
      </c>
    </row>
    <row r="32" spans="1:12">
      <c r="D32" s="464"/>
      <c r="E32" s="464"/>
      <c r="I32" s="300" t="s">
        <v>7332</v>
      </c>
    </row>
    <row r="33" spans="4:12">
      <c r="D33" s="464"/>
      <c r="E33" s="464"/>
    </row>
    <row r="34" spans="4:12">
      <c r="I34" s="465" t="s">
        <v>726</v>
      </c>
      <c r="J34" s="466"/>
      <c r="K34" s="466"/>
      <c r="L34" s="467"/>
    </row>
    <row r="35" spans="4:12" ht="63.75">
      <c r="D35" s="295" t="s">
        <v>7325</v>
      </c>
      <c r="E35" s="295" t="s">
        <v>7326</v>
      </c>
      <c r="F35" s="296" t="s">
        <v>715</v>
      </c>
      <c r="G35" s="296" t="s">
        <v>7327</v>
      </c>
      <c r="I35" s="304" t="s">
        <v>715</v>
      </c>
      <c r="J35" s="304" t="s">
        <v>7305</v>
      </c>
      <c r="K35" s="304" t="s">
        <v>682</v>
      </c>
      <c r="L35" s="304" t="s">
        <v>7202</v>
      </c>
    </row>
    <row r="36" spans="4:12">
      <c r="D36" s="297">
        <v>25</v>
      </c>
      <c r="E36" s="297">
        <f t="shared" ref="E36:E41" si="5">D36*10</f>
        <v>250</v>
      </c>
      <c r="F36" s="298">
        <f t="shared" ref="F36:F41" si="6">IF(E36/40&lt;20,E36/40,E36/50)</f>
        <v>6.25</v>
      </c>
      <c r="G36" s="298">
        <f t="shared" ref="G36:G41" si="7">D36-F36</f>
        <v>18.75</v>
      </c>
      <c r="I36" s="304" t="s">
        <v>7220</v>
      </c>
      <c r="J36" s="305">
        <f>AVERAGE(D36:D40)</f>
        <v>47</v>
      </c>
      <c r="K36" s="305">
        <f>AVERAGE(F36:F40)</f>
        <v>11.75</v>
      </c>
      <c r="L36" s="305">
        <f>J36-K36</f>
        <v>35.25</v>
      </c>
    </row>
    <row r="37" spans="4:12">
      <c r="D37" s="297">
        <v>35</v>
      </c>
      <c r="E37" s="297">
        <f t="shared" si="5"/>
        <v>350</v>
      </c>
      <c r="F37" s="298">
        <f t="shared" si="6"/>
        <v>8.75</v>
      </c>
      <c r="G37" s="298">
        <f t="shared" si="7"/>
        <v>26.25</v>
      </c>
      <c r="I37" s="304" t="s">
        <v>7221</v>
      </c>
      <c r="J37" s="306">
        <f>AVERAGE(D41)</f>
        <v>100</v>
      </c>
      <c r="K37" s="306">
        <f>AVERAGE(F41)</f>
        <v>20</v>
      </c>
      <c r="L37" s="306">
        <f>J37-K37</f>
        <v>80</v>
      </c>
    </row>
    <row r="38" spans="4:12">
      <c r="D38" s="297">
        <v>40</v>
      </c>
      <c r="E38" s="297">
        <f t="shared" si="5"/>
        <v>400</v>
      </c>
      <c r="F38" s="298">
        <f t="shared" si="6"/>
        <v>10</v>
      </c>
      <c r="G38" s="298">
        <f t="shared" si="7"/>
        <v>30</v>
      </c>
    </row>
    <row r="39" spans="4:12">
      <c r="D39" s="297">
        <v>60</v>
      </c>
      <c r="E39" s="297">
        <f t="shared" si="5"/>
        <v>600</v>
      </c>
      <c r="F39" s="297">
        <f t="shared" si="6"/>
        <v>15</v>
      </c>
      <c r="G39" s="297">
        <f t="shared" si="7"/>
        <v>45</v>
      </c>
    </row>
    <row r="40" spans="4:12">
      <c r="D40" s="297">
        <v>75</v>
      </c>
      <c r="E40" s="297">
        <f t="shared" si="5"/>
        <v>750</v>
      </c>
      <c r="F40" s="297">
        <f t="shared" si="6"/>
        <v>18.75</v>
      </c>
      <c r="G40" s="297">
        <f t="shared" si="7"/>
        <v>56.25</v>
      </c>
    </row>
    <row r="41" spans="4:12">
      <c r="D41" s="301">
        <v>100</v>
      </c>
      <c r="E41" s="301">
        <f t="shared" si="5"/>
        <v>1000</v>
      </c>
      <c r="F41" s="303">
        <f t="shared" si="6"/>
        <v>20</v>
      </c>
      <c r="G41" s="303">
        <f t="shared" si="7"/>
        <v>80</v>
      </c>
    </row>
  </sheetData>
  <mergeCells count="4">
    <mergeCell ref="I7:L7"/>
    <mergeCell ref="I18:L18"/>
    <mergeCell ref="D29:E33"/>
    <mergeCell ref="I34:L34"/>
  </mergeCells>
  <pageMargins left="0.75" right="0.75" top="1" bottom="1" header="0.5" footer="0.5"/>
  <pageSetup orientation="portrait" verticalDpi="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opLeftCell="B1" workbookViewId="0">
      <selection activeCell="M14" sqref="M14"/>
    </sheetView>
  </sheetViews>
  <sheetFormatPr defaultRowHeight="15"/>
  <cols>
    <col min="1" max="1" width="28" style="150" bestFit="1" customWidth="1"/>
    <col min="2" max="2" width="11.85546875" style="150" bestFit="1" customWidth="1"/>
    <col min="3" max="3" width="17.7109375" style="150" bestFit="1" customWidth="1"/>
    <col min="4" max="4" width="24.5703125" style="150" bestFit="1" customWidth="1"/>
    <col min="5" max="5" width="24.5703125" style="317" customWidth="1"/>
    <col min="6" max="6" width="28" style="150" bestFit="1" customWidth="1"/>
    <col min="7" max="7" width="9.140625" style="150"/>
    <col min="8" max="8" width="23.5703125" style="150" bestFit="1" customWidth="1"/>
    <col min="9" max="9" width="13.42578125" style="150" bestFit="1" customWidth="1"/>
    <col min="10" max="10" width="14.140625" style="150" bestFit="1" customWidth="1"/>
    <col min="11" max="11" width="11.140625" style="150" bestFit="1" customWidth="1"/>
    <col min="12" max="12" width="9.140625" style="150" customWidth="1"/>
    <col min="13" max="13" width="26.7109375" style="150" bestFit="1" customWidth="1"/>
    <col min="14" max="18" width="9.140625" style="150" customWidth="1"/>
    <col min="19" max="19" width="9.140625" style="150"/>
    <col min="20" max="20" width="9.140625" style="316"/>
    <col min="21" max="21" width="9.140625" style="150"/>
    <col min="22" max="22" width="9.140625" style="150" customWidth="1"/>
    <col min="23" max="23" width="9.140625" style="150"/>
    <col min="24" max="36" width="0" style="150" hidden="1" customWidth="1"/>
    <col min="37" max="16384" width="9.140625" style="150"/>
  </cols>
  <sheetData>
    <row r="1" spans="1:36" s="324" customFormat="1" ht="15.75" thickBot="1">
      <c r="A1" s="326" t="s">
        <v>742</v>
      </c>
      <c r="B1" s="324" t="s">
        <v>743</v>
      </c>
      <c r="C1" s="324" t="s">
        <v>744</v>
      </c>
      <c r="D1" s="324" t="s">
        <v>745</v>
      </c>
      <c r="E1" s="325" t="s">
        <v>7363</v>
      </c>
      <c r="F1" s="324" t="s">
        <v>746</v>
      </c>
      <c r="G1" s="324" t="s">
        <v>747</v>
      </c>
      <c r="H1" s="324" t="s">
        <v>748</v>
      </c>
      <c r="I1" s="324" t="s">
        <v>749</v>
      </c>
      <c r="J1" s="324" t="s">
        <v>750</v>
      </c>
      <c r="K1" s="324" t="s">
        <v>751</v>
      </c>
      <c r="L1" s="324" t="s">
        <v>752</v>
      </c>
      <c r="M1" s="324" t="s">
        <v>753</v>
      </c>
      <c r="N1" s="324" t="s">
        <v>754</v>
      </c>
      <c r="O1" s="324" t="s">
        <v>755</v>
      </c>
      <c r="P1" s="324" t="s">
        <v>756</v>
      </c>
      <c r="Q1" s="324" t="s">
        <v>757</v>
      </c>
      <c r="R1" s="324" t="s">
        <v>758</v>
      </c>
      <c r="S1" s="324" t="s">
        <v>759</v>
      </c>
      <c r="T1" s="324" t="s">
        <v>760</v>
      </c>
      <c r="U1" s="324" t="s">
        <v>761</v>
      </c>
      <c r="V1" s="324" t="s">
        <v>762</v>
      </c>
      <c r="W1" s="324" t="s">
        <v>763</v>
      </c>
      <c r="X1" s="324" t="s">
        <v>764</v>
      </c>
      <c r="Y1" s="324" t="s">
        <v>765</v>
      </c>
      <c r="Z1" s="324" t="s">
        <v>766</v>
      </c>
      <c r="AA1" s="324" t="s">
        <v>767</v>
      </c>
      <c r="AB1" s="324" t="s">
        <v>768</v>
      </c>
      <c r="AC1" s="324" t="s">
        <v>769</v>
      </c>
      <c r="AD1" s="324" t="s">
        <v>770</v>
      </c>
      <c r="AE1" s="324" t="s">
        <v>771</v>
      </c>
      <c r="AF1" s="324" t="s">
        <v>772</v>
      </c>
      <c r="AG1" s="324" t="s">
        <v>773</v>
      </c>
      <c r="AH1" s="324" t="s">
        <v>774</v>
      </c>
      <c r="AI1" s="324" t="s">
        <v>775</v>
      </c>
      <c r="AJ1" s="324" t="s">
        <v>776</v>
      </c>
    </row>
    <row r="2" spans="1:36">
      <c r="A2" s="150" t="s">
        <v>2466</v>
      </c>
      <c r="B2" s="150" t="s">
        <v>2466</v>
      </c>
      <c r="C2" s="150" t="s">
        <v>7362</v>
      </c>
      <c r="D2" s="150">
        <v>68183</v>
      </c>
      <c r="E2" s="317">
        <f>AVERAGE(90, 76.55)</f>
        <v>83.275000000000006</v>
      </c>
      <c r="G2" s="150" t="s">
        <v>735</v>
      </c>
      <c r="H2" s="150" t="s">
        <v>780</v>
      </c>
      <c r="I2" s="150" t="s">
        <v>794</v>
      </c>
      <c r="J2" s="150" t="s">
        <v>726</v>
      </c>
      <c r="K2" s="150" t="s">
        <v>682</v>
      </c>
      <c r="L2" s="150">
        <v>3</v>
      </c>
      <c r="M2" s="150">
        <v>130</v>
      </c>
      <c r="N2" s="150">
        <v>130</v>
      </c>
      <c r="O2" s="150">
        <v>120</v>
      </c>
      <c r="P2" s="150">
        <v>25000</v>
      </c>
      <c r="R2" s="150">
        <v>12</v>
      </c>
      <c r="S2" s="150">
        <v>1500</v>
      </c>
      <c r="T2" s="316">
        <v>26.8</v>
      </c>
      <c r="U2" s="150">
        <v>56</v>
      </c>
      <c r="V2" s="150" t="s">
        <v>782</v>
      </c>
      <c r="W2" s="150">
        <v>25000</v>
      </c>
      <c r="X2" s="150">
        <v>3000</v>
      </c>
      <c r="Y2" s="150">
        <v>82</v>
      </c>
      <c r="Z2" s="150">
        <v>10</v>
      </c>
      <c r="AA2" s="150">
        <v>0.9</v>
      </c>
      <c r="AB2" s="150">
        <v>-20</v>
      </c>
      <c r="AC2" s="150" t="s">
        <v>769</v>
      </c>
      <c r="AD2" s="323">
        <v>0.2</v>
      </c>
      <c r="AE2" s="150" t="s">
        <v>783</v>
      </c>
      <c r="AF2" s="322">
        <v>41988</v>
      </c>
      <c r="AG2" s="322">
        <v>42010</v>
      </c>
      <c r="AH2" s="150" t="s">
        <v>842</v>
      </c>
      <c r="AI2" s="150" t="s">
        <v>7361</v>
      </c>
      <c r="AJ2" s="150">
        <v>2230579</v>
      </c>
    </row>
    <row r="3" spans="1:36">
      <c r="A3" s="150" t="s">
        <v>2466</v>
      </c>
      <c r="B3" s="150" t="s">
        <v>2466</v>
      </c>
      <c r="C3" s="150" t="s">
        <v>7360</v>
      </c>
      <c r="D3" s="150">
        <v>68184</v>
      </c>
      <c r="E3" s="317">
        <f>AVERAGE(90, 56.77, 56.75, 69.49, 71.96)</f>
        <v>68.994</v>
      </c>
      <c r="G3" s="150" t="s">
        <v>735</v>
      </c>
      <c r="H3" s="150" t="s">
        <v>780</v>
      </c>
      <c r="I3" s="150" t="s">
        <v>794</v>
      </c>
      <c r="J3" s="150" t="s">
        <v>726</v>
      </c>
      <c r="K3" s="150" t="s">
        <v>682</v>
      </c>
      <c r="L3" s="150">
        <v>3</v>
      </c>
      <c r="M3" s="150">
        <v>130</v>
      </c>
      <c r="N3" s="150">
        <v>130</v>
      </c>
      <c r="O3" s="150">
        <v>120</v>
      </c>
      <c r="P3" s="150">
        <v>7300</v>
      </c>
      <c r="R3" s="150">
        <v>25</v>
      </c>
      <c r="S3" s="150">
        <v>1500</v>
      </c>
      <c r="T3" s="316">
        <v>26.6</v>
      </c>
      <c r="U3" s="150">
        <v>56</v>
      </c>
      <c r="V3" s="150" t="s">
        <v>782</v>
      </c>
      <c r="W3" s="150">
        <v>25000</v>
      </c>
      <c r="X3" s="150">
        <v>3000</v>
      </c>
      <c r="Y3" s="150">
        <v>83</v>
      </c>
      <c r="Z3" s="150">
        <v>10</v>
      </c>
      <c r="AA3" s="150">
        <v>0.9</v>
      </c>
      <c r="AB3" s="150">
        <v>-20</v>
      </c>
      <c r="AC3" s="150" t="s">
        <v>769</v>
      </c>
      <c r="AD3" s="323">
        <v>0.2</v>
      </c>
      <c r="AE3" s="150" t="s">
        <v>783</v>
      </c>
      <c r="AF3" s="322">
        <v>41988</v>
      </c>
      <c r="AG3" s="322">
        <v>42010</v>
      </c>
      <c r="AH3" s="150" t="s">
        <v>842</v>
      </c>
      <c r="AI3" s="150" t="s">
        <v>7359</v>
      </c>
      <c r="AJ3" s="150">
        <v>2230574</v>
      </c>
    </row>
    <row r="4" spans="1:36">
      <c r="A4" s="150" t="s">
        <v>2466</v>
      </c>
      <c r="B4" s="150" t="s">
        <v>2466</v>
      </c>
      <c r="C4" s="150" t="s">
        <v>7358</v>
      </c>
      <c r="D4" s="150">
        <v>68185</v>
      </c>
      <c r="E4" s="317">
        <f>AVERAGE(90, 62.05, 71.96)</f>
        <v>74.67</v>
      </c>
      <c r="G4" s="150" t="s">
        <v>735</v>
      </c>
      <c r="H4" s="150" t="s">
        <v>780</v>
      </c>
      <c r="I4" s="150" t="s">
        <v>794</v>
      </c>
      <c r="J4" s="150" t="s">
        <v>726</v>
      </c>
      <c r="K4" s="150" t="s">
        <v>682</v>
      </c>
      <c r="L4" s="150">
        <v>3</v>
      </c>
      <c r="M4" s="150">
        <v>120</v>
      </c>
      <c r="N4" s="150">
        <v>130</v>
      </c>
      <c r="O4" s="150">
        <v>120</v>
      </c>
      <c r="P4" s="150">
        <v>3000</v>
      </c>
      <c r="R4" s="150">
        <v>40</v>
      </c>
      <c r="S4" s="150">
        <v>1500</v>
      </c>
      <c r="T4" s="316">
        <v>26</v>
      </c>
      <c r="U4" s="150">
        <v>57</v>
      </c>
      <c r="V4" s="150" t="s">
        <v>782</v>
      </c>
      <c r="W4" s="150">
        <v>25000</v>
      </c>
      <c r="X4" s="150">
        <v>3000</v>
      </c>
      <c r="Y4" s="150">
        <v>82</v>
      </c>
      <c r="Z4" s="150">
        <v>10</v>
      </c>
      <c r="AA4" s="150">
        <v>0.9</v>
      </c>
      <c r="AB4" s="150">
        <v>-20</v>
      </c>
      <c r="AC4" s="150" t="s">
        <v>769</v>
      </c>
      <c r="AD4" s="323">
        <v>0.2</v>
      </c>
      <c r="AE4" s="150" t="s">
        <v>783</v>
      </c>
      <c r="AF4" s="322">
        <v>41988</v>
      </c>
      <c r="AG4" s="322">
        <v>42010</v>
      </c>
      <c r="AH4" s="150" t="s">
        <v>842</v>
      </c>
      <c r="AI4" s="150" t="s">
        <v>7357</v>
      </c>
      <c r="AJ4" s="150">
        <v>2230575</v>
      </c>
    </row>
    <row r="5" spans="1:36">
      <c r="A5" s="150" t="s">
        <v>2466</v>
      </c>
      <c r="B5" s="150" t="s">
        <v>2466</v>
      </c>
      <c r="C5" s="150" t="s">
        <v>2525</v>
      </c>
      <c r="D5" s="150">
        <v>33647</v>
      </c>
      <c r="E5" s="317">
        <f>AVERAGE(62.29, 64.99, 62.2, 64.99, 64.99)</f>
        <v>63.89200000000001</v>
      </c>
      <c r="G5" s="150" t="s">
        <v>735</v>
      </c>
      <c r="H5" s="150" t="s">
        <v>780</v>
      </c>
      <c r="I5" s="150" t="s">
        <v>794</v>
      </c>
      <c r="J5" s="150" t="s">
        <v>726</v>
      </c>
      <c r="K5" s="150" t="s">
        <v>682</v>
      </c>
      <c r="L5" s="150">
        <v>3</v>
      </c>
      <c r="M5" s="150">
        <v>120</v>
      </c>
      <c r="N5" s="150">
        <v>135</v>
      </c>
      <c r="O5" s="150">
        <v>135</v>
      </c>
      <c r="P5" s="150">
        <v>31000</v>
      </c>
      <c r="R5" s="150">
        <v>12</v>
      </c>
      <c r="S5" s="150">
        <v>1900</v>
      </c>
      <c r="T5" s="316">
        <v>26.2</v>
      </c>
      <c r="U5" s="150">
        <v>60</v>
      </c>
      <c r="V5" s="150" t="s">
        <v>782</v>
      </c>
      <c r="W5" s="150">
        <v>25000</v>
      </c>
      <c r="X5" s="150">
        <v>3500</v>
      </c>
      <c r="Y5" s="150">
        <v>82</v>
      </c>
      <c r="Z5" s="150">
        <v>12</v>
      </c>
      <c r="AA5" s="150">
        <v>0.9</v>
      </c>
      <c r="AB5" s="150">
        <v>-20</v>
      </c>
      <c r="AC5" s="150" t="s">
        <v>769</v>
      </c>
      <c r="AD5" s="323">
        <v>0.2</v>
      </c>
      <c r="AE5" s="150" t="s">
        <v>900</v>
      </c>
      <c r="AF5" s="322">
        <v>41977</v>
      </c>
      <c r="AG5" s="322">
        <v>41977</v>
      </c>
      <c r="AH5" s="150" t="s">
        <v>842</v>
      </c>
      <c r="AI5" s="150" t="s">
        <v>2526</v>
      </c>
      <c r="AJ5" s="150">
        <v>2226665</v>
      </c>
    </row>
    <row r="6" spans="1:36">
      <c r="A6" s="150" t="s">
        <v>2466</v>
      </c>
      <c r="B6" s="150" t="s">
        <v>2466</v>
      </c>
      <c r="C6" s="150" t="s">
        <v>2527</v>
      </c>
      <c r="D6" s="150">
        <v>70591</v>
      </c>
      <c r="E6" s="317">
        <f>AVERAGE(63.99, 63.99)</f>
        <v>63.99</v>
      </c>
      <c r="G6" s="150" t="s">
        <v>735</v>
      </c>
      <c r="H6" s="150" t="s">
        <v>780</v>
      </c>
      <c r="I6" s="150" t="s">
        <v>794</v>
      </c>
      <c r="J6" s="150" t="s">
        <v>726</v>
      </c>
      <c r="K6" s="150" t="s">
        <v>682</v>
      </c>
      <c r="L6" s="150">
        <v>3</v>
      </c>
      <c r="M6" s="150">
        <v>120</v>
      </c>
      <c r="N6" s="150">
        <v>135</v>
      </c>
      <c r="O6" s="150">
        <v>135</v>
      </c>
      <c r="P6" s="150">
        <v>3200</v>
      </c>
      <c r="R6" s="150">
        <v>40</v>
      </c>
      <c r="S6" s="150">
        <v>1500</v>
      </c>
      <c r="T6" s="316">
        <v>26.2</v>
      </c>
      <c r="U6" s="150">
        <v>60</v>
      </c>
      <c r="V6" s="150" t="s">
        <v>782</v>
      </c>
      <c r="W6" s="150">
        <v>25000</v>
      </c>
      <c r="X6" s="150">
        <v>3500</v>
      </c>
      <c r="Y6" s="150">
        <v>82</v>
      </c>
      <c r="Z6" s="150">
        <v>12</v>
      </c>
      <c r="AA6" s="150">
        <v>0.9</v>
      </c>
      <c r="AB6" s="150">
        <v>-20</v>
      </c>
      <c r="AC6" s="150" t="s">
        <v>769</v>
      </c>
      <c r="AD6" s="323">
        <v>0.2</v>
      </c>
      <c r="AE6" s="150" t="s">
        <v>900</v>
      </c>
      <c r="AF6" s="322">
        <v>41977</v>
      </c>
      <c r="AG6" s="322">
        <v>41977</v>
      </c>
      <c r="AH6" s="150" t="s">
        <v>842</v>
      </c>
      <c r="AI6" s="150" t="s">
        <v>2528</v>
      </c>
      <c r="AJ6" s="150">
        <v>2226683</v>
      </c>
    </row>
    <row r="7" spans="1:36">
      <c r="A7" s="150" t="s">
        <v>2466</v>
      </c>
      <c r="B7" s="150" t="s">
        <v>2466</v>
      </c>
      <c r="C7" s="150" t="s">
        <v>7356</v>
      </c>
      <c r="D7" s="150">
        <v>68182</v>
      </c>
      <c r="E7" s="317">
        <f>AVERAGE(57.9, 57.99, 80)</f>
        <v>65.296666666666667</v>
      </c>
      <c r="F7" s="150" t="s">
        <v>7355</v>
      </c>
      <c r="G7" s="150" t="s">
        <v>735</v>
      </c>
      <c r="H7" s="150" t="s">
        <v>780</v>
      </c>
      <c r="I7" s="150" t="s">
        <v>794</v>
      </c>
      <c r="J7" s="150" t="s">
        <v>726</v>
      </c>
      <c r="K7" s="150" t="s">
        <v>682</v>
      </c>
      <c r="L7" s="150">
        <v>3</v>
      </c>
      <c r="M7" s="150">
        <v>120</v>
      </c>
      <c r="N7" s="150">
        <v>130</v>
      </c>
      <c r="O7" s="150">
        <v>120</v>
      </c>
      <c r="P7" s="150">
        <v>3000</v>
      </c>
      <c r="R7" s="150">
        <v>40</v>
      </c>
      <c r="S7" s="150">
        <v>1650</v>
      </c>
      <c r="T7" s="316">
        <v>26</v>
      </c>
      <c r="U7" s="150">
        <v>63</v>
      </c>
      <c r="V7" s="150" t="s">
        <v>782</v>
      </c>
      <c r="W7" s="150">
        <v>25000</v>
      </c>
      <c r="X7" s="150">
        <v>4000</v>
      </c>
      <c r="Y7" s="150">
        <v>85</v>
      </c>
      <c r="Z7" s="150">
        <v>10</v>
      </c>
      <c r="AA7" s="150">
        <v>0.9</v>
      </c>
      <c r="AB7" s="150">
        <v>-20</v>
      </c>
      <c r="AC7" s="150" t="s">
        <v>769</v>
      </c>
      <c r="AD7" s="323">
        <v>0.2</v>
      </c>
      <c r="AE7" s="150" t="s">
        <v>783</v>
      </c>
      <c r="AF7" s="322">
        <v>41988</v>
      </c>
      <c r="AG7" s="322">
        <v>42010</v>
      </c>
      <c r="AH7" s="150" t="s">
        <v>842</v>
      </c>
      <c r="AI7" s="150" t="s">
        <v>7354</v>
      </c>
      <c r="AJ7" s="150">
        <v>2230578</v>
      </c>
    </row>
    <row r="8" spans="1:36">
      <c r="A8" s="150" t="s">
        <v>2466</v>
      </c>
      <c r="B8" s="150" t="s">
        <v>2466</v>
      </c>
      <c r="C8" s="150" t="s">
        <v>2529</v>
      </c>
      <c r="D8" s="150">
        <v>15139</v>
      </c>
      <c r="E8" s="317">
        <f>AVERAGE(71.9, 81.71, 72.39)</f>
        <v>75.333333333333329</v>
      </c>
      <c r="G8" s="150" t="s">
        <v>735</v>
      </c>
      <c r="H8" s="150" t="s">
        <v>780</v>
      </c>
      <c r="I8" s="150" t="s">
        <v>794</v>
      </c>
      <c r="J8" s="150" t="s">
        <v>726</v>
      </c>
      <c r="K8" s="150" t="s">
        <v>682</v>
      </c>
      <c r="L8" s="150">
        <v>3</v>
      </c>
      <c r="M8" s="150">
        <v>150</v>
      </c>
      <c r="N8" s="150">
        <v>135</v>
      </c>
      <c r="O8" s="150">
        <v>135</v>
      </c>
      <c r="P8" s="150">
        <v>20000</v>
      </c>
      <c r="R8" s="150">
        <v>15</v>
      </c>
      <c r="S8" s="150">
        <v>2400</v>
      </c>
      <c r="T8" s="316">
        <v>28.3</v>
      </c>
      <c r="U8" s="150">
        <v>60</v>
      </c>
      <c r="V8" s="150" t="s">
        <v>782</v>
      </c>
      <c r="W8" s="150">
        <v>25000</v>
      </c>
      <c r="X8" s="150">
        <v>3000</v>
      </c>
      <c r="Y8" s="150">
        <v>82</v>
      </c>
      <c r="Z8" s="150">
        <v>8</v>
      </c>
      <c r="AA8" s="150">
        <v>0.9</v>
      </c>
      <c r="AB8" s="150">
        <v>-20</v>
      </c>
      <c r="AE8" s="150" t="s">
        <v>900</v>
      </c>
      <c r="AF8" s="322">
        <v>41920</v>
      </c>
      <c r="AG8" s="322">
        <v>41928</v>
      </c>
      <c r="AH8" s="150" t="s">
        <v>842</v>
      </c>
      <c r="AI8" s="150" t="s">
        <v>2530</v>
      </c>
      <c r="AJ8" s="150">
        <v>2222443</v>
      </c>
    </row>
    <row r="9" spans="1:36" s="318" customFormat="1">
      <c r="A9" s="318" t="s">
        <v>4155</v>
      </c>
      <c r="B9" s="318" t="s">
        <v>4156</v>
      </c>
      <c r="C9" s="318" t="s">
        <v>4157</v>
      </c>
      <c r="D9" s="318" t="s">
        <v>4163</v>
      </c>
      <c r="E9" s="321"/>
      <c r="G9" s="318" t="s">
        <v>735</v>
      </c>
      <c r="H9" s="318" t="s">
        <v>780</v>
      </c>
      <c r="I9" s="318" t="s">
        <v>794</v>
      </c>
      <c r="J9" s="318" t="s">
        <v>726</v>
      </c>
      <c r="K9" s="318" t="s">
        <v>682</v>
      </c>
      <c r="L9" s="318">
        <v>15</v>
      </c>
      <c r="M9" s="318">
        <v>150</v>
      </c>
      <c r="N9" s="318">
        <v>134.5</v>
      </c>
      <c r="O9" s="318">
        <v>120.3</v>
      </c>
      <c r="P9" s="318">
        <v>3691</v>
      </c>
      <c r="R9" s="318">
        <v>38</v>
      </c>
      <c r="S9" s="318">
        <v>2200</v>
      </c>
      <c r="T9" s="318">
        <v>30</v>
      </c>
      <c r="U9" s="318">
        <v>73.3</v>
      </c>
      <c r="V9" s="318" t="s">
        <v>782</v>
      </c>
      <c r="W9" s="318">
        <v>25000</v>
      </c>
      <c r="X9" s="318">
        <v>3000</v>
      </c>
      <c r="Y9" s="318">
        <v>82</v>
      </c>
      <c r="Z9" s="318">
        <v>15</v>
      </c>
      <c r="AA9" s="318">
        <v>0.9</v>
      </c>
      <c r="AB9" s="318">
        <v>-20</v>
      </c>
      <c r="AC9" s="318" t="s">
        <v>769</v>
      </c>
      <c r="AD9" s="320">
        <v>0.1</v>
      </c>
      <c r="AE9" s="318" t="s">
        <v>783</v>
      </c>
      <c r="AF9" s="319">
        <v>41883</v>
      </c>
      <c r="AG9" s="319">
        <v>41908</v>
      </c>
      <c r="AH9" s="318" t="s">
        <v>842</v>
      </c>
      <c r="AI9" s="318" t="s">
        <v>4164</v>
      </c>
      <c r="AJ9" s="318">
        <v>2221032</v>
      </c>
    </row>
    <row r="12" spans="1:36">
      <c r="A12" s="327" t="s">
        <v>7364</v>
      </c>
      <c r="B12" s="150">
        <f>AVERAGE(T2:T8)</f>
        <v>26.585714285714289</v>
      </c>
    </row>
    <row r="13" spans="1:36">
      <c r="A13" s="327" t="s">
        <v>7365</v>
      </c>
      <c r="B13" s="150">
        <f>AVERAGE(M2:M8)</f>
        <v>127.14285714285714</v>
      </c>
    </row>
    <row r="14" spans="1:36">
      <c r="A14" s="327" t="s">
        <v>7366</v>
      </c>
      <c r="B14" s="150">
        <f>AVERAGE(E2:E8)</f>
        <v>70.778714285714287</v>
      </c>
    </row>
    <row r="15" spans="1:36">
      <c r="A15" s="327" t="s">
        <v>7368</v>
      </c>
      <c r="B15" s="150">
        <f>AVERAGE(W2:W8)</f>
        <v>25000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M14" sqref="M14"/>
    </sheetView>
  </sheetViews>
  <sheetFormatPr defaultRowHeight="15"/>
  <cols>
    <col min="3" max="3" width="13.42578125" bestFit="1" customWidth="1"/>
  </cols>
  <sheetData>
    <row r="1" spans="1:8">
      <c r="C1" t="s">
        <v>7373</v>
      </c>
      <c r="D1" t="s">
        <v>7379</v>
      </c>
      <c r="E1" t="s">
        <v>7369</v>
      </c>
      <c r="F1" t="s">
        <v>767</v>
      </c>
      <c r="G1" t="s">
        <v>7385</v>
      </c>
      <c r="H1" t="s">
        <v>769</v>
      </c>
    </row>
    <row r="2" spans="1:8">
      <c r="A2" t="s">
        <v>7370</v>
      </c>
      <c r="B2" t="s">
        <v>795</v>
      </c>
      <c r="C2" t="s">
        <v>7374</v>
      </c>
      <c r="D2" t="s">
        <v>7378</v>
      </c>
      <c r="E2" t="s">
        <v>7380</v>
      </c>
      <c r="F2" t="s">
        <v>7383</v>
      </c>
      <c r="G2" t="s">
        <v>7386</v>
      </c>
      <c r="H2" t="s">
        <v>782</v>
      </c>
    </row>
    <row r="3" spans="1:8">
      <c r="A3" t="s">
        <v>7370</v>
      </c>
      <c r="B3" t="s">
        <v>726</v>
      </c>
      <c r="C3" t="s">
        <v>7375</v>
      </c>
      <c r="D3" t="s">
        <v>7378</v>
      </c>
      <c r="E3" t="s">
        <v>7380</v>
      </c>
      <c r="F3" t="s">
        <v>7383</v>
      </c>
      <c r="G3" t="s">
        <v>7386</v>
      </c>
      <c r="H3" t="s">
        <v>782</v>
      </c>
    </row>
    <row r="4" spans="1:8">
      <c r="A4" t="s">
        <v>7370</v>
      </c>
      <c r="B4" t="s">
        <v>723</v>
      </c>
      <c r="C4" t="s">
        <v>7375</v>
      </c>
      <c r="D4" t="s">
        <v>7378</v>
      </c>
      <c r="E4" t="s">
        <v>7380</v>
      </c>
      <c r="F4" t="s">
        <v>7383</v>
      </c>
      <c r="G4" t="s">
        <v>7386</v>
      </c>
      <c r="H4" t="s">
        <v>782</v>
      </c>
    </row>
    <row r="5" spans="1:8">
      <c r="A5" t="s">
        <v>7371</v>
      </c>
      <c r="B5" t="s">
        <v>795</v>
      </c>
      <c r="C5" t="s">
        <v>7376</v>
      </c>
      <c r="D5" t="s">
        <v>7378</v>
      </c>
      <c r="E5" t="s">
        <v>7381</v>
      </c>
      <c r="F5" t="s">
        <v>7383</v>
      </c>
      <c r="G5" t="s">
        <v>7387</v>
      </c>
      <c r="H5" t="s">
        <v>1360</v>
      </c>
    </row>
    <row r="6" spans="1:8">
      <c r="A6" t="s">
        <v>7371</v>
      </c>
      <c r="B6" t="s">
        <v>726</v>
      </c>
      <c r="C6" t="s">
        <v>7374</v>
      </c>
      <c r="D6" t="s">
        <v>7378</v>
      </c>
      <c r="E6" t="s">
        <v>7381</v>
      </c>
      <c r="F6" t="s">
        <v>7383</v>
      </c>
      <c r="G6" t="s">
        <v>7387</v>
      </c>
      <c r="H6" t="s">
        <v>1360</v>
      </c>
    </row>
    <row r="7" spans="1:8">
      <c r="A7" t="s">
        <v>7371</v>
      </c>
      <c r="B7" t="s">
        <v>723</v>
      </c>
      <c r="C7" t="s">
        <v>7377</v>
      </c>
      <c r="D7" t="s">
        <v>7378</v>
      </c>
      <c r="E7" t="s">
        <v>7381</v>
      </c>
      <c r="F7" t="s">
        <v>7383</v>
      </c>
      <c r="G7" t="s">
        <v>7387</v>
      </c>
      <c r="H7" t="s">
        <v>1360</v>
      </c>
    </row>
    <row r="8" spans="1:8">
      <c r="A8" t="s">
        <v>7372</v>
      </c>
      <c r="B8" t="s">
        <v>795</v>
      </c>
      <c r="C8" t="s">
        <v>7376</v>
      </c>
      <c r="D8" t="s">
        <v>7378</v>
      </c>
      <c r="E8" t="s">
        <v>7382</v>
      </c>
      <c r="F8" t="s">
        <v>7384</v>
      </c>
      <c r="G8" t="s">
        <v>7387</v>
      </c>
      <c r="H8" t="s">
        <v>1360</v>
      </c>
    </row>
    <row r="9" spans="1:8">
      <c r="A9" t="s">
        <v>7372</v>
      </c>
      <c r="B9" t="s">
        <v>726</v>
      </c>
      <c r="C9" t="s">
        <v>7374</v>
      </c>
      <c r="D9" t="s">
        <v>7378</v>
      </c>
      <c r="E9" t="s">
        <v>7382</v>
      </c>
      <c r="F9" t="s">
        <v>7384</v>
      </c>
      <c r="G9" t="s">
        <v>7387</v>
      </c>
      <c r="H9" t="s">
        <v>1360</v>
      </c>
    </row>
    <row r="10" spans="1:8">
      <c r="A10" t="s">
        <v>7372</v>
      </c>
      <c r="B10" t="s">
        <v>723</v>
      </c>
      <c r="C10" t="s">
        <v>7377</v>
      </c>
      <c r="D10" t="s">
        <v>7378</v>
      </c>
      <c r="E10" t="s">
        <v>7382</v>
      </c>
      <c r="F10" t="s">
        <v>7384</v>
      </c>
      <c r="G10" t="s">
        <v>7387</v>
      </c>
      <c r="H10" t="s">
        <v>1360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DC3"/>
    <pageSetUpPr fitToPage="1"/>
  </sheetPr>
  <dimension ref="A1:AB2938"/>
  <sheetViews>
    <sheetView zoomScale="80" zoomScaleNormal="80" workbookViewId="0">
      <pane ySplit="8" topLeftCell="A9" activePane="bottomLeft" state="frozen"/>
      <selection activeCell="M14" sqref="M14"/>
      <selection pane="bottomLeft" activeCell="M14" sqref="M14"/>
    </sheetView>
  </sheetViews>
  <sheetFormatPr defaultColWidth="9.140625" defaultRowHeight="12.75"/>
  <cols>
    <col min="1" max="1" width="10.42578125" style="341" customWidth="1"/>
    <col min="2" max="2" width="12" style="331" customWidth="1"/>
    <col min="3" max="3" width="12.5703125" style="331" customWidth="1"/>
    <col min="4" max="5" width="10.5703125" style="331" customWidth="1"/>
    <col min="6" max="6" width="12.85546875" style="331" customWidth="1"/>
    <col min="7" max="7" width="13.140625" style="331" customWidth="1"/>
    <col min="8" max="8" width="12.140625" style="331" customWidth="1"/>
    <col min="9" max="9" width="12.28515625" style="341" customWidth="1"/>
    <col min="10" max="10" width="15.7109375" style="331" customWidth="1"/>
    <col min="11" max="11" width="16.85546875" style="331" bestFit="1" customWidth="1"/>
    <col min="12" max="12" width="12.7109375" style="331" customWidth="1"/>
    <col min="13" max="13" width="9.42578125" style="331" customWidth="1"/>
    <col min="14" max="14" width="8.28515625" style="331" customWidth="1"/>
    <col min="15" max="15" width="13.5703125" style="331" customWidth="1"/>
    <col min="16" max="16" width="11.7109375" style="331" customWidth="1"/>
    <col min="17" max="17" width="12" style="331" customWidth="1"/>
    <col min="18" max="18" width="7.85546875" style="331" customWidth="1"/>
    <col min="19" max="19" width="15" style="331" customWidth="1"/>
    <col min="20" max="20" width="11.85546875" style="331" customWidth="1"/>
    <col min="21" max="21" width="9" style="331" customWidth="1"/>
    <col min="22" max="22" width="13.140625" style="331" customWidth="1"/>
    <col min="23" max="23" width="13.5703125" style="331" customWidth="1"/>
    <col min="24" max="24" width="11.42578125" style="331" customWidth="1"/>
    <col min="25" max="25" width="12.140625" style="331" customWidth="1"/>
    <col min="26" max="26" width="16.140625" style="331" customWidth="1"/>
    <col min="27" max="27" width="15.140625" style="331" customWidth="1"/>
    <col min="28" max="28" width="23.28515625" style="331" customWidth="1"/>
    <col min="29" max="16384" width="9.140625" style="331"/>
  </cols>
  <sheetData>
    <row r="1" spans="1:28" s="329" customFormat="1" ht="17.45" customHeight="1">
      <c r="A1" s="469" t="s">
        <v>7388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</row>
    <row r="2" spans="1:28" s="329" customFormat="1" ht="15">
      <c r="A2" s="470">
        <v>42018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</row>
    <row r="3" spans="1:28" s="330" customFormat="1" ht="12.75" customHeight="1">
      <c r="A3" s="471" t="s">
        <v>7389</v>
      </c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</row>
    <row r="4" spans="1:28" ht="12.75" customHeight="1">
      <c r="A4" s="472" t="s">
        <v>7390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</row>
    <row r="5" spans="1:28" ht="12.75" customHeight="1">
      <c r="A5" s="468" t="s">
        <v>7391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</row>
    <row r="6" spans="1:28" ht="12.75" customHeight="1">
      <c r="A6" s="468" t="s">
        <v>7392</v>
      </c>
      <c r="B6" s="468"/>
      <c r="C6" s="468"/>
      <c r="D6" s="468"/>
      <c r="E6" s="468"/>
      <c r="F6" s="468"/>
      <c r="G6" s="468"/>
      <c r="H6" s="468"/>
      <c r="I6" s="468"/>
      <c r="J6" s="468"/>
      <c r="K6" s="468"/>
      <c r="L6" s="468"/>
      <c r="M6" s="468"/>
    </row>
    <row r="7" spans="1:28" ht="12.75" customHeight="1">
      <c r="A7" s="468" t="s">
        <v>7393</v>
      </c>
      <c r="B7" s="468"/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</row>
    <row r="8" spans="1:28" s="333" customFormat="1" ht="12.75" customHeight="1">
      <c r="A8" s="332"/>
      <c r="B8" s="332"/>
      <c r="C8" s="332"/>
      <c r="D8" s="332"/>
      <c r="E8" s="332"/>
      <c r="F8" s="332"/>
      <c r="G8" s="332"/>
      <c r="H8" s="332"/>
      <c r="I8" s="332"/>
    </row>
    <row r="9" spans="1:28" s="335" customFormat="1" ht="66.75" customHeight="1">
      <c r="A9" s="334" t="s">
        <v>7394</v>
      </c>
      <c r="B9" s="334" t="s">
        <v>743</v>
      </c>
      <c r="C9" s="334" t="s">
        <v>744</v>
      </c>
      <c r="D9" s="334" t="s">
        <v>745</v>
      </c>
      <c r="E9" s="334" t="s">
        <v>747</v>
      </c>
      <c r="F9" s="334" t="s">
        <v>748</v>
      </c>
      <c r="G9" s="334" t="s">
        <v>749</v>
      </c>
      <c r="H9" s="334" t="s">
        <v>750</v>
      </c>
      <c r="I9" s="334" t="s">
        <v>752</v>
      </c>
      <c r="J9" s="334" t="s">
        <v>753</v>
      </c>
      <c r="K9" s="334" t="s">
        <v>7395</v>
      </c>
      <c r="L9" s="334" t="s">
        <v>7396</v>
      </c>
      <c r="M9" s="334" t="s">
        <v>757</v>
      </c>
      <c r="N9" s="334" t="s">
        <v>758</v>
      </c>
      <c r="O9" s="334" t="s">
        <v>759</v>
      </c>
      <c r="P9" s="334" t="s">
        <v>760</v>
      </c>
      <c r="Q9" s="334" t="s">
        <v>761</v>
      </c>
      <c r="R9" s="334" t="s">
        <v>763</v>
      </c>
      <c r="S9" s="334" t="s">
        <v>7397</v>
      </c>
      <c r="T9" s="334" t="s">
        <v>765</v>
      </c>
      <c r="U9" s="334" t="s">
        <v>767</v>
      </c>
      <c r="V9" s="334" t="s">
        <v>7398</v>
      </c>
      <c r="W9" s="334" t="s">
        <v>769</v>
      </c>
      <c r="X9" s="334" t="s">
        <v>770</v>
      </c>
      <c r="Y9" s="334" t="s">
        <v>771</v>
      </c>
      <c r="Z9" s="334" t="s">
        <v>772</v>
      </c>
      <c r="AA9" s="334" t="s">
        <v>7399</v>
      </c>
      <c r="AB9" s="334" t="s">
        <v>774</v>
      </c>
    </row>
    <row r="10" spans="1:28" s="340" customFormat="1">
      <c r="A10" s="336" t="s">
        <v>7400</v>
      </c>
      <c r="B10" s="336" t="s">
        <v>834</v>
      </c>
      <c r="C10" s="336" t="s">
        <v>7401</v>
      </c>
      <c r="D10" s="336" t="s">
        <v>7401</v>
      </c>
      <c r="E10" s="336" t="s">
        <v>792</v>
      </c>
      <c r="F10" s="336" t="s">
        <v>793</v>
      </c>
      <c r="G10" s="336" t="s">
        <v>794</v>
      </c>
      <c r="H10" s="336" t="s">
        <v>795</v>
      </c>
      <c r="I10" s="337">
        <v>5</v>
      </c>
      <c r="J10" s="337">
        <v>60</v>
      </c>
      <c r="K10" s="337">
        <v>112.7</v>
      </c>
      <c r="L10" s="337">
        <v>63.3</v>
      </c>
      <c r="M10" s="338"/>
      <c r="N10" s="338"/>
      <c r="O10" s="337">
        <v>800</v>
      </c>
      <c r="P10" s="337">
        <v>12</v>
      </c>
      <c r="Q10" s="337">
        <v>66.7</v>
      </c>
      <c r="R10" s="337">
        <v>25000</v>
      </c>
      <c r="S10" s="337">
        <v>3000</v>
      </c>
      <c r="T10" s="337">
        <v>96</v>
      </c>
      <c r="U10" s="337">
        <v>0.9</v>
      </c>
      <c r="V10" s="337">
        <v>-20</v>
      </c>
      <c r="W10" s="336" t="s">
        <v>769</v>
      </c>
      <c r="X10" s="336" t="s">
        <v>7402</v>
      </c>
      <c r="Y10" s="336" t="s">
        <v>783</v>
      </c>
      <c r="Z10" s="339">
        <v>41784</v>
      </c>
      <c r="AA10" s="339">
        <v>41850</v>
      </c>
      <c r="AB10" s="336" t="s">
        <v>784</v>
      </c>
    </row>
    <row r="11" spans="1:28" s="340" customFormat="1">
      <c r="A11" s="336" t="s">
        <v>7400</v>
      </c>
      <c r="B11" s="336" t="s">
        <v>834</v>
      </c>
      <c r="C11" s="336" t="s">
        <v>7403</v>
      </c>
      <c r="D11" s="336" t="s">
        <v>7403</v>
      </c>
      <c r="E11" s="336" t="s">
        <v>792</v>
      </c>
      <c r="F11" s="336" t="s">
        <v>793</v>
      </c>
      <c r="G11" s="336" t="s">
        <v>794</v>
      </c>
      <c r="H11" s="336" t="s">
        <v>795</v>
      </c>
      <c r="I11" s="337">
        <v>3</v>
      </c>
      <c r="J11" s="337">
        <v>60</v>
      </c>
      <c r="K11" s="337">
        <v>112.7</v>
      </c>
      <c r="L11" s="337">
        <v>59.9</v>
      </c>
      <c r="M11" s="338"/>
      <c r="N11" s="338"/>
      <c r="O11" s="337">
        <v>800</v>
      </c>
      <c r="P11" s="337">
        <v>12</v>
      </c>
      <c r="Q11" s="337">
        <v>66.7</v>
      </c>
      <c r="R11" s="337">
        <v>25000</v>
      </c>
      <c r="S11" s="337">
        <v>2700</v>
      </c>
      <c r="T11" s="337">
        <v>82</v>
      </c>
      <c r="U11" s="337">
        <v>0.9</v>
      </c>
      <c r="V11" s="337">
        <v>-20</v>
      </c>
      <c r="W11" s="336" t="s">
        <v>769</v>
      </c>
      <c r="X11" s="336" t="s">
        <v>7402</v>
      </c>
      <c r="Y11" s="336" t="s">
        <v>826</v>
      </c>
      <c r="Z11" s="339">
        <v>41848</v>
      </c>
      <c r="AA11" s="339">
        <v>41893</v>
      </c>
      <c r="AB11" s="336" t="s">
        <v>784</v>
      </c>
    </row>
    <row r="12" spans="1:28" s="340" customFormat="1">
      <c r="A12" s="336" t="s">
        <v>7400</v>
      </c>
      <c r="B12" s="336" t="s">
        <v>892</v>
      </c>
      <c r="C12" s="336" t="s">
        <v>893</v>
      </c>
      <c r="D12" s="336" t="s">
        <v>896</v>
      </c>
      <c r="E12" s="336" t="s">
        <v>792</v>
      </c>
      <c r="F12" s="336" t="s">
        <v>793</v>
      </c>
      <c r="G12" s="336" t="s">
        <v>794</v>
      </c>
      <c r="H12" s="336" t="s">
        <v>795</v>
      </c>
      <c r="I12" s="337">
        <v>5</v>
      </c>
      <c r="J12" s="337">
        <v>60</v>
      </c>
      <c r="K12" s="337">
        <v>112</v>
      </c>
      <c r="L12" s="337">
        <v>60</v>
      </c>
      <c r="M12" s="338"/>
      <c r="N12" s="338"/>
      <c r="O12" s="337">
        <v>800</v>
      </c>
      <c r="P12" s="337">
        <v>12</v>
      </c>
      <c r="Q12" s="337">
        <v>66.7</v>
      </c>
      <c r="R12" s="337">
        <v>25000</v>
      </c>
      <c r="S12" s="337">
        <v>3000</v>
      </c>
      <c r="T12" s="337">
        <v>81</v>
      </c>
      <c r="U12" s="337">
        <v>0.9</v>
      </c>
      <c r="V12" s="337">
        <v>-20</v>
      </c>
      <c r="W12" s="336" t="s">
        <v>769</v>
      </c>
      <c r="X12" s="336" t="s">
        <v>7402</v>
      </c>
      <c r="Y12" s="336" t="s">
        <v>789</v>
      </c>
      <c r="Z12" s="339">
        <v>41953</v>
      </c>
      <c r="AA12" s="339">
        <v>41955</v>
      </c>
      <c r="AB12" s="336" t="s">
        <v>784</v>
      </c>
    </row>
    <row r="13" spans="1:28" s="340" customFormat="1">
      <c r="A13" s="336" t="s">
        <v>7400</v>
      </c>
      <c r="B13" s="336" t="s">
        <v>1876</v>
      </c>
      <c r="C13" s="336" t="s">
        <v>682</v>
      </c>
      <c r="D13" s="336" t="s">
        <v>1877</v>
      </c>
      <c r="E13" s="336" t="s">
        <v>792</v>
      </c>
      <c r="F13" s="336" t="s">
        <v>793</v>
      </c>
      <c r="G13" s="336" t="s">
        <v>1011</v>
      </c>
      <c r="H13" s="336" t="s">
        <v>795</v>
      </c>
      <c r="I13" s="337">
        <v>3</v>
      </c>
      <c r="J13" s="337">
        <v>60</v>
      </c>
      <c r="K13" s="337">
        <v>104</v>
      </c>
      <c r="L13" s="337">
        <v>54</v>
      </c>
      <c r="M13" s="338"/>
      <c r="N13" s="338"/>
      <c r="O13" s="337">
        <v>800</v>
      </c>
      <c r="P13" s="337">
        <v>11.5</v>
      </c>
      <c r="Q13" s="337">
        <v>69.599999999999994</v>
      </c>
      <c r="R13" s="337">
        <v>40000</v>
      </c>
      <c r="S13" s="337">
        <v>3000</v>
      </c>
      <c r="T13" s="337">
        <v>84</v>
      </c>
      <c r="U13" s="337">
        <v>1</v>
      </c>
      <c r="V13" s="337">
        <v>-40</v>
      </c>
      <c r="W13" s="336" t="s">
        <v>769</v>
      </c>
      <c r="X13" s="336" t="s">
        <v>7402</v>
      </c>
      <c r="Y13" s="336" t="s">
        <v>789</v>
      </c>
      <c r="Z13" s="339">
        <v>41912</v>
      </c>
      <c r="AA13" s="339">
        <v>41893</v>
      </c>
      <c r="AB13" s="336" t="s">
        <v>842</v>
      </c>
    </row>
    <row r="14" spans="1:28" s="340" customFormat="1">
      <c r="A14" s="336" t="s">
        <v>7400</v>
      </c>
      <c r="B14" s="336" t="s">
        <v>1679</v>
      </c>
      <c r="C14" s="336" t="s">
        <v>682</v>
      </c>
      <c r="D14" s="336" t="s">
        <v>1796</v>
      </c>
      <c r="E14" s="336" t="s">
        <v>1051</v>
      </c>
      <c r="F14" s="336" t="s">
        <v>793</v>
      </c>
      <c r="G14" s="336" t="s">
        <v>1011</v>
      </c>
      <c r="H14" s="336" t="s">
        <v>795</v>
      </c>
      <c r="I14" s="337">
        <v>5</v>
      </c>
      <c r="J14" s="337">
        <v>100</v>
      </c>
      <c r="K14" s="337">
        <v>130</v>
      </c>
      <c r="L14" s="337">
        <v>70</v>
      </c>
      <c r="M14" s="338"/>
      <c r="N14" s="338"/>
      <c r="O14" s="337">
        <v>1600</v>
      </c>
      <c r="P14" s="337">
        <v>17</v>
      </c>
      <c r="Q14" s="337">
        <v>94.1</v>
      </c>
      <c r="R14" s="337">
        <v>25000</v>
      </c>
      <c r="S14" s="337">
        <v>2700</v>
      </c>
      <c r="T14" s="337">
        <v>82</v>
      </c>
      <c r="U14" s="337">
        <v>0.9</v>
      </c>
      <c r="V14" s="337">
        <v>-20</v>
      </c>
      <c r="W14" s="336" t="s">
        <v>769</v>
      </c>
      <c r="X14" s="336" t="s">
        <v>7402</v>
      </c>
      <c r="Y14" s="336" t="s">
        <v>826</v>
      </c>
      <c r="Z14" s="339">
        <v>41842</v>
      </c>
      <c r="AA14" s="339">
        <v>41842</v>
      </c>
      <c r="AB14" s="336" t="s">
        <v>842</v>
      </c>
    </row>
    <row r="15" spans="1:28" s="340" customFormat="1">
      <c r="A15" s="336" t="s">
        <v>7400</v>
      </c>
      <c r="B15" s="336" t="s">
        <v>1679</v>
      </c>
      <c r="C15" s="336" t="s">
        <v>682</v>
      </c>
      <c r="D15" s="336" t="s">
        <v>1800</v>
      </c>
      <c r="E15" s="336" t="s">
        <v>1051</v>
      </c>
      <c r="F15" s="336" t="s">
        <v>793</v>
      </c>
      <c r="G15" s="336" t="s">
        <v>1011</v>
      </c>
      <c r="H15" s="336" t="s">
        <v>795</v>
      </c>
      <c r="I15" s="337">
        <v>5</v>
      </c>
      <c r="J15" s="337">
        <v>100</v>
      </c>
      <c r="K15" s="337">
        <v>130</v>
      </c>
      <c r="L15" s="337">
        <v>70</v>
      </c>
      <c r="M15" s="338"/>
      <c r="N15" s="338"/>
      <c r="O15" s="337">
        <v>1600</v>
      </c>
      <c r="P15" s="337">
        <v>17</v>
      </c>
      <c r="Q15" s="337">
        <v>94.1</v>
      </c>
      <c r="R15" s="337">
        <v>25000</v>
      </c>
      <c r="S15" s="337">
        <v>3000</v>
      </c>
      <c r="T15" s="337">
        <v>82</v>
      </c>
      <c r="U15" s="337">
        <v>0.9</v>
      </c>
      <c r="V15" s="337">
        <v>-20</v>
      </c>
      <c r="W15" s="336" t="s">
        <v>769</v>
      </c>
      <c r="X15" s="336" t="s">
        <v>7402</v>
      </c>
      <c r="Y15" s="336" t="s">
        <v>826</v>
      </c>
      <c r="Z15" s="339">
        <v>41842</v>
      </c>
      <c r="AA15" s="339">
        <v>41842</v>
      </c>
      <c r="AB15" s="336" t="s">
        <v>842</v>
      </c>
    </row>
    <row r="16" spans="1:28" s="340" customFormat="1">
      <c r="A16" s="336" t="s">
        <v>7400</v>
      </c>
      <c r="B16" s="336" t="s">
        <v>1679</v>
      </c>
      <c r="C16" s="336" t="s">
        <v>682</v>
      </c>
      <c r="D16" s="336" t="s">
        <v>1837</v>
      </c>
      <c r="E16" s="336" t="s">
        <v>821</v>
      </c>
      <c r="F16" s="336" t="s">
        <v>736</v>
      </c>
      <c r="G16" s="336" t="s">
        <v>794</v>
      </c>
      <c r="H16" s="336" t="s">
        <v>795</v>
      </c>
      <c r="I16" s="337">
        <v>5</v>
      </c>
      <c r="J16" s="337">
        <v>40</v>
      </c>
      <c r="K16" s="337">
        <v>123</v>
      </c>
      <c r="L16" s="337">
        <v>79.900000000000006</v>
      </c>
      <c r="M16" s="338"/>
      <c r="N16" s="338"/>
      <c r="O16" s="337">
        <v>450</v>
      </c>
      <c r="P16" s="337">
        <v>6</v>
      </c>
      <c r="Q16" s="337">
        <v>75</v>
      </c>
      <c r="R16" s="337">
        <v>25000</v>
      </c>
      <c r="S16" s="337">
        <v>2700</v>
      </c>
      <c r="T16" s="337">
        <v>82</v>
      </c>
      <c r="U16" s="337">
        <v>0.7</v>
      </c>
      <c r="V16" s="337">
        <v>-20</v>
      </c>
      <c r="W16" s="336" t="s">
        <v>769</v>
      </c>
      <c r="X16" s="336" t="s">
        <v>7404</v>
      </c>
      <c r="Y16" s="336" t="s">
        <v>826</v>
      </c>
      <c r="Z16" s="339">
        <v>41815</v>
      </c>
      <c r="AA16" s="339">
        <v>41815</v>
      </c>
      <c r="AB16" s="336" t="s">
        <v>842</v>
      </c>
    </row>
    <row r="17" spans="1:28" s="340" customFormat="1">
      <c r="A17" s="336" t="s">
        <v>7400</v>
      </c>
      <c r="B17" s="336" t="s">
        <v>1679</v>
      </c>
      <c r="C17" s="336" t="s">
        <v>682</v>
      </c>
      <c r="D17" s="336" t="s">
        <v>1905</v>
      </c>
      <c r="E17" s="336" t="s">
        <v>792</v>
      </c>
      <c r="F17" s="336" t="s">
        <v>793</v>
      </c>
      <c r="G17" s="336" t="s">
        <v>794</v>
      </c>
      <c r="H17" s="336" t="s">
        <v>795</v>
      </c>
      <c r="I17" s="337">
        <v>5</v>
      </c>
      <c r="J17" s="337">
        <v>75</v>
      </c>
      <c r="K17" s="337">
        <v>112.7</v>
      </c>
      <c r="L17" s="337">
        <v>63.4</v>
      </c>
      <c r="M17" s="338"/>
      <c r="N17" s="338"/>
      <c r="O17" s="337">
        <v>1100</v>
      </c>
      <c r="P17" s="337">
        <v>12</v>
      </c>
      <c r="Q17" s="337">
        <v>91.7</v>
      </c>
      <c r="R17" s="337">
        <v>25000</v>
      </c>
      <c r="S17" s="337">
        <v>2700</v>
      </c>
      <c r="T17" s="337">
        <v>82</v>
      </c>
      <c r="U17" s="337">
        <v>0.9</v>
      </c>
      <c r="V17" s="337">
        <v>-20</v>
      </c>
      <c r="W17" s="336" t="s">
        <v>769</v>
      </c>
      <c r="X17" s="336" t="s">
        <v>7402</v>
      </c>
      <c r="Y17" s="336" t="s">
        <v>783</v>
      </c>
      <c r="Z17" s="339">
        <v>41806</v>
      </c>
      <c r="AA17" s="339">
        <v>41806</v>
      </c>
      <c r="AB17" s="336" t="s">
        <v>842</v>
      </c>
    </row>
    <row r="18" spans="1:28" s="340" customFormat="1">
      <c r="A18" s="336" t="s">
        <v>7400</v>
      </c>
      <c r="B18" s="336" t="s">
        <v>1679</v>
      </c>
      <c r="C18" s="336" t="s">
        <v>682</v>
      </c>
      <c r="D18" s="336" t="s">
        <v>1907</v>
      </c>
      <c r="E18" s="336" t="s">
        <v>792</v>
      </c>
      <c r="F18" s="336" t="s">
        <v>793</v>
      </c>
      <c r="G18" s="336" t="s">
        <v>1011</v>
      </c>
      <c r="H18" s="336" t="s">
        <v>795</v>
      </c>
      <c r="I18" s="337">
        <v>5</v>
      </c>
      <c r="J18" s="337">
        <v>75</v>
      </c>
      <c r="K18" s="337">
        <v>112.7</v>
      </c>
      <c r="L18" s="337">
        <v>63.4</v>
      </c>
      <c r="M18" s="338"/>
      <c r="N18" s="338"/>
      <c r="O18" s="337">
        <v>1100</v>
      </c>
      <c r="P18" s="337">
        <v>12</v>
      </c>
      <c r="Q18" s="337">
        <v>91.7</v>
      </c>
      <c r="R18" s="337">
        <v>25000</v>
      </c>
      <c r="S18" s="337">
        <v>2700</v>
      </c>
      <c r="T18" s="337">
        <v>82</v>
      </c>
      <c r="U18" s="337">
        <v>0.9</v>
      </c>
      <c r="V18" s="337">
        <v>-20</v>
      </c>
      <c r="W18" s="336" t="s">
        <v>769</v>
      </c>
      <c r="X18" s="336" t="s">
        <v>7402</v>
      </c>
      <c r="Y18" s="336" t="s">
        <v>826</v>
      </c>
      <c r="Z18" s="339">
        <v>41842</v>
      </c>
      <c r="AA18" s="339">
        <v>41842</v>
      </c>
      <c r="AB18" s="336" t="s">
        <v>842</v>
      </c>
    </row>
    <row r="19" spans="1:28" s="340" customFormat="1">
      <c r="A19" s="336" t="s">
        <v>7400</v>
      </c>
      <c r="B19" s="336" t="s">
        <v>2235</v>
      </c>
      <c r="C19" s="336" t="s">
        <v>2421</v>
      </c>
      <c r="D19" s="336" t="s">
        <v>2427</v>
      </c>
      <c r="E19" s="336" t="s">
        <v>792</v>
      </c>
      <c r="F19" s="336" t="s">
        <v>793</v>
      </c>
      <c r="G19" s="336" t="s">
        <v>794</v>
      </c>
      <c r="H19" s="336" t="s">
        <v>795</v>
      </c>
      <c r="I19" s="337">
        <v>5</v>
      </c>
      <c r="J19" s="337">
        <v>40</v>
      </c>
      <c r="K19" s="337">
        <v>109.6</v>
      </c>
      <c r="L19" s="337">
        <v>59.9</v>
      </c>
      <c r="M19" s="338"/>
      <c r="N19" s="338"/>
      <c r="O19" s="337">
        <v>485</v>
      </c>
      <c r="P19" s="337">
        <v>7.3</v>
      </c>
      <c r="Q19" s="337">
        <v>66</v>
      </c>
      <c r="R19" s="337">
        <v>25000</v>
      </c>
      <c r="S19" s="337">
        <v>2700</v>
      </c>
      <c r="T19" s="337">
        <v>91</v>
      </c>
      <c r="U19" s="337">
        <v>0.9</v>
      </c>
      <c r="V19" s="337">
        <v>-25</v>
      </c>
      <c r="W19" s="336" t="s">
        <v>769</v>
      </c>
      <c r="X19" s="336" t="s">
        <v>7405</v>
      </c>
      <c r="Y19" s="336" t="s">
        <v>826</v>
      </c>
      <c r="Z19" s="339">
        <v>41913</v>
      </c>
      <c r="AA19" s="339">
        <v>41899</v>
      </c>
      <c r="AB19" s="336" t="s">
        <v>784</v>
      </c>
    </row>
    <row r="20" spans="1:28" s="340" customFormat="1">
      <c r="A20" s="336" t="s">
        <v>7400</v>
      </c>
      <c r="B20" s="336" t="s">
        <v>2235</v>
      </c>
      <c r="C20" s="336" t="s">
        <v>2437</v>
      </c>
      <c r="D20" s="336" t="s">
        <v>2442</v>
      </c>
      <c r="E20" s="336" t="s">
        <v>792</v>
      </c>
      <c r="F20" s="336" t="s">
        <v>793</v>
      </c>
      <c r="G20" s="336" t="s">
        <v>794</v>
      </c>
      <c r="H20" s="336" t="s">
        <v>795</v>
      </c>
      <c r="I20" s="337">
        <v>5</v>
      </c>
      <c r="J20" s="337">
        <v>100</v>
      </c>
      <c r="K20" s="337">
        <v>134.6</v>
      </c>
      <c r="L20" s="337">
        <v>68</v>
      </c>
      <c r="M20" s="338"/>
      <c r="N20" s="338"/>
      <c r="O20" s="337">
        <v>1600</v>
      </c>
      <c r="P20" s="337">
        <v>15.5</v>
      </c>
      <c r="Q20" s="337">
        <v>103</v>
      </c>
      <c r="R20" s="337">
        <v>25000</v>
      </c>
      <c r="S20" s="337">
        <v>2700</v>
      </c>
      <c r="T20" s="337">
        <v>80</v>
      </c>
      <c r="U20" s="337">
        <v>0.9</v>
      </c>
      <c r="V20" s="337">
        <v>-25</v>
      </c>
      <c r="W20" s="336" t="s">
        <v>769</v>
      </c>
      <c r="X20" s="336" t="s">
        <v>7405</v>
      </c>
      <c r="Y20" s="336" t="s">
        <v>2443</v>
      </c>
      <c r="Z20" s="339">
        <v>41883</v>
      </c>
      <c r="AA20" s="339">
        <v>41893</v>
      </c>
      <c r="AB20" s="336" t="s">
        <v>784</v>
      </c>
    </row>
    <row r="21" spans="1:28" s="340" customFormat="1">
      <c r="A21" s="336" t="s">
        <v>7400</v>
      </c>
      <c r="B21" s="336" t="s">
        <v>970</v>
      </c>
      <c r="C21" s="336" t="s">
        <v>973</v>
      </c>
      <c r="D21" s="336" t="s">
        <v>973</v>
      </c>
      <c r="E21" s="336" t="s">
        <v>792</v>
      </c>
      <c r="F21" s="336" t="s">
        <v>793</v>
      </c>
      <c r="G21" s="336" t="s">
        <v>794</v>
      </c>
      <c r="H21" s="336" t="s">
        <v>795</v>
      </c>
      <c r="I21" s="337">
        <v>3</v>
      </c>
      <c r="J21" s="337">
        <v>60</v>
      </c>
      <c r="K21" s="337">
        <v>112.3</v>
      </c>
      <c r="L21" s="337">
        <v>60.9</v>
      </c>
      <c r="M21" s="338"/>
      <c r="N21" s="338"/>
      <c r="O21" s="337">
        <v>800</v>
      </c>
      <c r="P21" s="337">
        <v>9.8000000000000007</v>
      </c>
      <c r="Q21" s="337">
        <v>81.599999999999994</v>
      </c>
      <c r="R21" s="337">
        <v>25000</v>
      </c>
      <c r="S21" s="337">
        <v>2700</v>
      </c>
      <c r="T21" s="337">
        <v>81</v>
      </c>
      <c r="U21" s="337">
        <v>0.9</v>
      </c>
      <c r="V21" s="337">
        <v>-20</v>
      </c>
      <c r="W21" s="336" t="s">
        <v>769</v>
      </c>
      <c r="X21" s="336" t="s">
        <v>7402</v>
      </c>
      <c r="Y21" s="336" t="s">
        <v>974</v>
      </c>
      <c r="Z21" s="339">
        <v>41981</v>
      </c>
      <c r="AA21" s="339">
        <v>41981</v>
      </c>
      <c r="AB21" s="336" t="s">
        <v>842</v>
      </c>
    </row>
    <row r="22" spans="1:28" s="340" customFormat="1">
      <c r="A22" s="336" t="s">
        <v>7400</v>
      </c>
      <c r="B22" s="336" t="s">
        <v>778</v>
      </c>
      <c r="C22" s="336" t="s">
        <v>791</v>
      </c>
      <c r="D22" s="336" t="s">
        <v>791</v>
      </c>
      <c r="E22" s="336" t="s">
        <v>792</v>
      </c>
      <c r="F22" s="336" t="s">
        <v>793</v>
      </c>
      <c r="G22" s="336" t="s">
        <v>794</v>
      </c>
      <c r="H22" s="336" t="s">
        <v>795</v>
      </c>
      <c r="I22" s="337">
        <v>5</v>
      </c>
      <c r="J22" s="337">
        <v>40</v>
      </c>
      <c r="K22" s="337">
        <v>112</v>
      </c>
      <c r="L22" s="337">
        <v>60</v>
      </c>
      <c r="M22" s="338"/>
      <c r="N22" s="338"/>
      <c r="O22" s="337">
        <v>450</v>
      </c>
      <c r="P22" s="337">
        <v>6</v>
      </c>
      <c r="Q22" s="337">
        <v>75</v>
      </c>
      <c r="R22" s="337">
        <v>25000</v>
      </c>
      <c r="S22" s="337">
        <v>2700</v>
      </c>
      <c r="T22" s="337">
        <v>81</v>
      </c>
      <c r="U22" s="337">
        <v>0.9</v>
      </c>
      <c r="V22" s="337">
        <v>-20</v>
      </c>
      <c r="W22" s="336" t="s">
        <v>769</v>
      </c>
      <c r="X22" s="336" t="s">
        <v>7402</v>
      </c>
      <c r="Y22" s="336" t="s">
        <v>796</v>
      </c>
      <c r="Z22" s="339">
        <v>41907</v>
      </c>
      <c r="AA22" s="339">
        <v>41933</v>
      </c>
      <c r="AB22" s="336" t="s">
        <v>784</v>
      </c>
    </row>
    <row r="23" spans="1:28" s="340" customFormat="1">
      <c r="A23" s="336" t="s">
        <v>7400</v>
      </c>
      <c r="B23" s="336" t="s">
        <v>778</v>
      </c>
      <c r="C23" s="336" t="s">
        <v>798</v>
      </c>
      <c r="D23" s="336" t="s">
        <v>798</v>
      </c>
      <c r="E23" s="336" t="s">
        <v>792</v>
      </c>
      <c r="F23" s="336" t="s">
        <v>793</v>
      </c>
      <c r="G23" s="336" t="s">
        <v>794</v>
      </c>
      <c r="H23" s="336" t="s">
        <v>795</v>
      </c>
      <c r="I23" s="337">
        <v>5</v>
      </c>
      <c r="J23" s="337">
        <v>40</v>
      </c>
      <c r="K23" s="337">
        <v>60</v>
      </c>
      <c r="L23" s="337">
        <v>112</v>
      </c>
      <c r="M23" s="338"/>
      <c r="N23" s="338"/>
      <c r="O23" s="337">
        <v>450</v>
      </c>
      <c r="P23" s="337">
        <v>6</v>
      </c>
      <c r="Q23" s="337">
        <v>75</v>
      </c>
      <c r="R23" s="337">
        <v>25000</v>
      </c>
      <c r="S23" s="337">
        <v>3000</v>
      </c>
      <c r="T23" s="337">
        <v>80</v>
      </c>
      <c r="U23" s="337">
        <v>0.9</v>
      </c>
      <c r="V23" s="337">
        <v>-20</v>
      </c>
      <c r="W23" s="336" t="s">
        <v>769</v>
      </c>
      <c r="X23" s="336" t="s">
        <v>7406</v>
      </c>
      <c r="Y23" s="336" t="s">
        <v>783</v>
      </c>
      <c r="Z23" s="339">
        <v>41869</v>
      </c>
      <c r="AA23" s="339">
        <v>41852</v>
      </c>
      <c r="AB23" s="336" t="s">
        <v>784</v>
      </c>
    </row>
    <row r="24" spans="1:28" s="340" customFormat="1">
      <c r="A24" s="336" t="s">
        <v>7400</v>
      </c>
      <c r="B24" s="336" t="s">
        <v>778</v>
      </c>
      <c r="C24" s="336" t="s">
        <v>804</v>
      </c>
      <c r="D24" s="336" t="s">
        <v>804</v>
      </c>
      <c r="E24" s="336" t="s">
        <v>792</v>
      </c>
      <c r="F24" s="336" t="s">
        <v>793</v>
      </c>
      <c r="G24" s="336" t="s">
        <v>794</v>
      </c>
      <c r="H24" s="336" t="s">
        <v>795</v>
      </c>
      <c r="I24" s="337">
        <v>5</v>
      </c>
      <c r="J24" s="337">
        <v>60</v>
      </c>
      <c r="K24" s="337">
        <v>112</v>
      </c>
      <c r="L24" s="337">
        <v>60</v>
      </c>
      <c r="M24" s="338"/>
      <c r="N24" s="338"/>
      <c r="O24" s="337">
        <v>800</v>
      </c>
      <c r="P24" s="337">
        <v>8.6999999999999993</v>
      </c>
      <c r="Q24" s="337">
        <v>91.9</v>
      </c>
      <c r="R24" s="337">
        <v>25000</v>
      </c>
      <c r="S24" s="337">
        <v>2700</v>
      </c>
      <c r="T24" s="337">
        <v>80</v>
      </c>
      <c r="U24" s="337">
        <v>0.9</v>
      </c>
      <c r="V24" s="337">
        <v>-20</v>
      </c>
      <c r="W24" s="336" t="s">
        <v>769</v>
      </c>
      <c r="X24" s="336" t="s">
        <v>7402</v>
      </c>
      <c r="Y24" s="336" t="s">
        <v>796</v>
      </c>
      <c r="Z24" s="339">
        <v>41907</v>
      </c>
      <c r="AA24" s="339">
        <v>41933</v>
      </c>
      <c r="AB24" s="336" t="s">
        <v>784</v>
      </c>
    </row>
    <row r="25" spans="1:28" s="340" customFormat="1">
      <c r="A25" s="336" t="s">
        <v>7400</v>
      </c>
      <c r="B25" s="336" t="s">
        <v>778</v>
      </c>
      <c r="C25" s="336" t="s">
        <v>806</v>
      </c>
      <c r="D25" s="336" t="s">
        <v>806</v>
      </c>
      <c r="E25" s="336" t="s">
        <v>792</v>
      </c>
      <c r="F25" s="336" t="s">
        <v>793</v>
      </c>
      <c r="G25" s="336" t="s">
        <v>794</v>
      </c>
      <c r="H25" s="336" t="s">
        <v>795</v>
      </c>
      <c r="I25" s="337">
        <v>5</v>
      </c>
      <c r="J25" s="337">
        <v>60</v>
      </c>
      <c r="K25" s="337">
        <v>60</v>
      </c>
      <c r="L25" s="337">
        <v>112</v>
      </c>
      <c r="M25" s="338"/>
      <c r="N25" s="338"/>
      <c r="O25" s="337">
        <v>800</v>
      </c>
      <c r="P25" s="337">
        <v>8.5</v>
      </c>
      <c r="Q25" s="337">
        <v>94</v>
      </c>
      <c r="R25" s="337">
        <v>25000</v>
      </c>
      <c r="S25" s="337">
        <v>3000</v>
      </c>
      <c r="T25" s="337">
        <v>81</v>
      </c>
      <c r="U25" s="337">
        <v>0.9</v>
      </c>
      <c r="V25" s="337">
        <v>-20</v>
      </c>
      <c r="W25" s="336" t="s">
        <v>769</v>
      </c>
      <c r="X25" s="336" t="s">
        <v>7406</v>
      </c>
      <c r="Y25" s="336" t="s">
        <v>783</v>
      </c>
      <c r="Z25" s="339">
        <v>41869</v>
      </c>
      <c r="AA25" s="339">
        <v>41852</v>
      </c>
      <c r="AB25" s="336" t="s">
        <v>784</v>
      </c>
    </row>
    <row r="26" spans="1:28" s="340" customFormat="1">
      <c r="A26" s="336" t="s">
        <v>7400</v>
      </c>
      <c r="B26" s="336" t="s">
        <v>2257</v>
      </c>
      <c r="C26" s="336" t="s">
        <v>2275</v>
      </c>
      <c r="D26" s="336" t="s">
        <v>2275</v>
      </c>
      <c r="E26" s="336" t="s">
        <v>792</v>
      </c>
      <c r="F26" s="336" t="s">
        <v>793</v>
      </c>
      <c r="G26" s="336" t="s">
        <v>794</v>
      </c>
      <c r="H26" s="336" t="s">
        <v>795</v>
      </c>
      <c r="I26" s="337">
        <v>3</v>
      </c>
      <c r="J26" s="337">
        <v>60</v>
      </c>
      <c r="K26" s="337">
        <v>112.7</v>
      </c>
      <c r="L26" s="337">
        <v>59.9</v>
      </c>
      <c r="M26" s="338"/>
      <c r="N26" s="338"/>
      <c r="O26" s="337">
        <v>800</v>
      </c>
      <c r="P26" s="337">
        <v>12</v>
      </c>
      <c r="Q26" s="337">
        <v>66.7</v>
      </c>
      <c r="R26" s="337">
        <v>25000</v>
      </c>
      <c r="S26" s="337">
        <v>2700</v>
      </c>
      <c r="T26" s="337">
        <v>82</v>
      </c>
      <c r="U26" s="337">
        <v>0.9</v>
      </c>
      <c r="V26" s="337">
        <v>-20</v>
      </c>
      <c r="W26" s="336" t="s">
        <v>769</v>
      </c>
      <c r="X26" s="336" t="s">
        <v>7402</v>
      </c>
      <c r="Y26" s="336" t="s">
        <v>2276</v>
      </c>
      <c r="Z26" s="339">
        <v>41710</v>
      </c>
      <c r="AA26" s="339">
        <v>41808</v>
      </c>
      <c r="AB26" s="336" t="s">
        <v>842</v>
      </c>
    </row>
    <row r="27" spans="1:28" s="340" customFormat="1">
      <c r="A27" s="336" t="s">
        <v>7400</v>
      </c>
      <c r="B27" s="336" t="s">
        <v>2257</v>
      </c>
      <c r="C27" s="336" t="s">
        <v>2278</v>
      </c>
      <c r="D27" s="336" t="s">
        <v>2278</v>
      </c>
      <c r="E27" s="336" t="s">
        <v>792</v>
      </c>
      <c r="F27" s="336" t="s">
        <v>793</v>
      </c>
      <c r="G27" s="336" t="s">
        <v>794</v>
      </c>
      <c r="H27" s="336" t="s">
        <v>795</v>
      </c>
      <c r="I27" s="337">
        <v>3</v>
      </c>
      <c r="J27" s="337">
        <v>40</v>
      </c>
      <c r="K27" s="337">
        <v>108.9</v>
      </c>
      <c r="L27" s="337">
        <v>59.8</v>
      </c>
      <c r="M27" s="338"/>
      <c r="N27" s="338"/>
      <c r="O27" s="337">
        <v>490</v>
      </c>
      <c r="P27" s="337">
        <v>7</v>
      </c>
      <c r="Q27" s="337">
        <v>70</v>
      </c>
      <c r="R27" s="337">
        <v>25000</v>
      </c>
      <c r="S27" s="337">
        <v>2700</v>
      </c>
      <c r="T27" s="337">
        <v>81</v>
      </c>
      <c r="U27" s="337">
        <v>0.9</v>
      </c>
      <c r="V27" s="337">
        <v>-20</v>
      </c>
      <c r="W27" s="336" t="s">
        <v>769</v>
      </c>
      <c r="X27" s="336" t="s">
        <v>7402</v>
      </c>
      <c r="Y27" s="336" t="s">
        <v>2276</v>
      </c>
      <c r="Z27" s="339">
        <v>41710</v>
      </c>
      <c r="AA27" s="339">
        <v>41808</v>
      </c>
      <c r="AB27" s="336" t="s">
        <v>842</v>
      </c>
    </row>
    <row r="28" spans="1:28" s="340" customFormat="1">
      <c r="A28" s="336" t="s">
        <v>7400</v>
      </c>
      <c r="B28" s="336" t="s">
        <v>2289</v>
      </c>
      <c r="C28" s="336" t="s">
        <v>2290</v>
      </c>
      <c r="D28" s="336" t="s">
        <v>2290</v>
      </c>
      <c r="E28" s="336" t="s">
        <v>792</v>
      </c>
      <c r="F28" s="336" t="s">
        <v>793</v>
      </c>
      <c r="G28" s="336" t="s">
        <v>794</v>
      </c>
      <c r="H28" s="336" t="s">
        <v>795</v>
      </c>
      <c r="I28" s="337">
        <v>3</v>
      </c>
      <c r="J28" s="337">
        <v>60</v>
      </c>
      <c r="K28" s="337">
        <v>109.5</v>
      </c>
      <c r="L28" s="337">
        <v>59.8</v>
      </c>
      <c r="M28" s="338"/>
      <c r="N28" s="338"/>
      <c r="O28" s="337">
        <v>800</v>
      </c>
      <c r="P28" s="337">
        <v>9.5</v>
      </c>
      <c r="Q28" s="337">
        <v>84.2</v>
      </c>
      <c r="R28" s="337">
        <v>25000</v>
      </c>
      <c r="S28" s="337">
        <v>3000</v>
      </c>
      <c r="T28" s="337">
        <v>82</v>
      </c>
      <c r="U28" s="337">
        <v>1</v>
      </c>
      <c r="V28" s="337">
        <v>-20</v>
      </c>
      <c r="W28" s="336" t="s">
        <v>769</v>
      </c>
      <c r="X28" s="336" t="s">
        <v>7406</v>
      </c>
      <c r="Y28" s="336" t="s">
        <v>826</v>
      </c>
      <c r="Z28" s="339">
        <v>41866</v>
      </c>
      <c r="AA28" s="339">
        <v>41866</v>
      </c>
      <c r="AB28" s="336" t="s">
        <v>842</v>
      </c>
    </row>
    <row r="29" spans="1:28" s="340" customFormat="1">
      <c r="A29" s="336" t="s">
        <v>7400</v>
      </c>
      <c r="B29" s="336" t="s">
        <v>2289</v>
      </c>
      <c r="C29" s="336" t="s">
        <v>2292</v>
      </c>
      <c r="D29" s="336" t="s">
        <v>2293</v>
      </c>
      <c r="E29" s="336" t="s">
        <v>792</v>
      </c>
      <c r="F29" s="336" t="s">
        <v>793</v>
      </c>
      <c r="G29" s="336" t="s">
        <v>794</v>
      </c>
      <c r="H29" s="336" t="s">
        <v>795</v>
      </c>
      <c r="I29" s="337">
        <v>3</v>
      </c>
      <c r="J29" s="337">
        <v>60</v>
      </c>
      <c r="K29" s="337">
        <v>111.1</v>
      </c>
      <c r="L29" s="337">
        <v>60.4</v>
      </c>
      <c r="M29" s="338"/>
      <c r="N29" s="338"/>
      <c r="O29" s="337">
        <v>810</v>
      </c>
      <c r="P29" s="337">
        <v>10</v>
      </c>
      <c r="Q29" s="337">
        <v>81</v>
      </c>
      <c r="R29" s="337">
        <v>25000</v>
      </c>
      <c r="S29" s="337">
        <v>2700</v>
      </c>
      <c r="T29" s="337">
        <v>82</v>
      </c>
      <c r="U29" s="337">
        <v>0.9</v>
      </c>
      <c r="V29" s="337">
        <v>-18</v>
      </c>
      <c r="W29" s="336" t="s">
        <v>769</v>
      </c>
      <c r="X29" s="336" t="s">
        <v>7407</v>
      </c>
      <c r="Y29" s="336" t="s">
        <v>974</v>
      </c>
      <c r="Z29" s="339">
        <v>41964</v>
      </c>
      <c r="AA29" s="339">
        <v>41954</v>
      </c>
      <c r="AB29" s="336" t="s">
        <v>784</v>
      </c>
    </row>
    <row r="30" spans="1:28" s="340" customFormat="1">
      <c r="A30" s="336" t="s">
        <v>7400</v>
      </c>
      <c r="B30" s="336" t="s">
        <v>2289</v>
      </c>
      <c r="C30" s="336" t="s">
        <v>2295</v>
      </c>
      <c r="D30" s="336" t="s">
        <v>2296</v>
      </c>
      <c r="E30" s="336" t="s">
        <v>1051</v>
      </c>
      <c r="F30" s="336" t="s">
        <v>793</v>
      </c>
      <c r="G30" s="336" t="s">
        <v>794</v>
      </c>
      <c r="H30" s="336" t="s">
        <v>795</v>
      </c>
      <c r="I30" s="337">
        <v>5</v>
      </c>
      <c r="J30" s="337">
        <v>75</v>
      </c>
      <c r="K30" s="337">
        <v>122.7</v>
      </c>
      <c r="L30" s="337">
        <v>65.3</v>
      </c>
      <c r="M30" s="338"/>
      <c r="N30" s="338"/>
      <c r="O30" s="337">
        <v>1100</v>
      </c>
      <c r="P30" s="337">
        <v>13.7</v>
      </c>
      <c r="Q30" s="337">
        <v>80.3</v>
      </c>
      <c r="R30" s="337">
        <v>25000</v>
      </c>
      <c r="S30" s="337">
        <v>2700</v>
      </c>
      <c r="T30" s="337">
        <v>82</v>
      </c>
      <c r="U30" s="337">
        <v>1</v>
      </c>
      <c r="V30" s="337">
        <v>-20</v>
      </c>
      <c r="W30" s="336" t="s">
        <v>769</v>
      </c>
      <c r="X30" s="336" t="s">
        <v>7406</v>
      </c>
      <c r="Y30" s="336" t="s">
        <v>850</v>
      </c>
      <c r="Z30" s="339">
        <v>41881</v>
      </c>
      <c r="AA30" s="339">
        <v>41870</v>
      </c>
      <c r="AB30" s="336" t="s">
        <v>784</v>
      </c>
    </row>
    <row r="31" spans="1:28" s="340" customFormat="1">
      <c r="A31" s="336" t="s">
        <v>7400</v>
      </c>
      <c r="B31" s="336" t="s">
        <v>2289</v>
      </c>
      <c r="C31" s="336" t="s">
        <v>2298</v>
      </c>
      <c r="D31" s="336" t="s">
        <v>2299</v>
      </c>
      <c r="E31" s="336" t="s">
        <v>1051</v>
      </c>
      <c r="F31" s="336" t="s">
        <v>793</v>
      </c>
      <c r="G31" s="336" t="s">
        <v>794</v>
      </c>
      <c r="H31" s="336" t="s">
        <v>795</v>
      </c>
      <c r="I31" s="337">
        <v>3</v>
      </c>
      <c r="J31" s="337">
        <v>75</v>
      </c>
      <c r="K31" s="337">
        <v>120.5</v>
      </c>
      <c r="L31" s="337">
        <v>65.3</v>
      </c>
      <c r="M31" s="338"/>
      <c r="N31" s="338"/>
      <c r="O31" s="337">
        <v>1100</v>
      </c>
      <c r="P31" s="337">
        <v>13.5</v>
      </c>
      <c r="Q31" s="337">
        <v>81.5</v>
      </c>
      <c r="R31" s="337">
        <v>25000</v>
      </c>
      <c r="S31" s="337">
        <v>2700</v>
      </c>
      <c r="T31" s="337">
        <v>82</v>
      </c>
      <c r="U31" s="337">
        <v>0.9</v>
      </c>
      <c r="V31" s="337">
        <v>-18</v>
      </c>
      <c r="W31" s="336" t="s">
        <v>7</v>
      </c>
      <c r="X31" s="336" t="s">
        <v>7</v>
      </c>
      <c r="Y31" s="336" t="s">
        <v>974</v>
      </c>
      <c r="Z31" s="339">
        <v>41964</v>
      </c>
      <c r="AA31" s="339">
        <v>41954</v>
      </c>
      <c r="AB31" s="336" t="s">
        <v>784</v>
      </c>
    </row>
    <row r="32" spans="1:28" s="340" customFormat="1">
      <c r="A32" s="336" t="s">
        <v>7400</v>
      </c>
      <c r="B32" s="336" t="s">
        <v>2466</v>
      </c>
      <c r="C32" s="336" t="s">
        <v>2727</v>
      </c>
      <c r="D32" s="336" t="s">
        <v>7408</v>
      </c>
      <c r="E32" s="336" t="s">
        <v>1051</v>
      </c>
      <c r="F32" s="336" t="s">
        <v>793</v>
      </c>
      <c r="G32" s="336" t="s">
        <v>794</v>
      </c>
      <c r="H32" s="336" t="s">
        <v>795</v>
      </c>
      <c r="I32" s="337">
        <v>3</v>
      </c>
      <c r="J32" s="337">
        <v>75</v>
      </c>
      <c r="K32" s="337">
        <v>133.69999999999999</v>
      </c>
      <c r="L32" s="337">
        <v>72.400000000000006</v>
      </c>
      <c r="M32" s="338"/>
      <c r="N32" s="338"/>
      <c r="O32" s="337">
        <v>1100</v>
      </c>
      <c r="P32" s="337">
        <v>13</v>
      </c>
      <c r="Q32" s="337">
        <v>80</v>
      </c>
      <c r="R32" s="337">
        <v>25000</v>
      </c>
      <c r="S32" s="337">
        <v>2700</v>
      </c>
      <c r="T32" s="337">
        <v>81</v>
      </c>
      <c r="U32" s="337">
        <v>0.7</v>
      </c>
      <c r="V32" s="337">
        <v>-20</v>
      </c>
      <c r="W32" s="336" t="s">
        <v>769</v>
      </c>
      <c r="X32" s="336" t="s">
        <v>7406</v>
      </c>
      <c r="Y32" s="336" t="s">
        <v>2276</v>
      </c>
      <c r="Z32" s="339">
        <v>41835</v>
      </c>
      <c r="AA32" s="339">
        <v>41842</v>
      </c>
      <c r="AB32" s="336" t="s">
        <v>842</v>
      </c>
    </row>
    <row r="33" spans="1:28" s="340" customFormat="1">
      <c r="A33" s="336" t="s">
        <v>7400</v>
      </c>
      <c r="B33" s="336" t="s">
        <v>2466</v>
      </c>
      <c r="C33" s="336" t="s">
        <v>2742</v>
      </c>
      <c r="D33" s="336" t="s">
        <v>7409</v>
      </c>
      <c r="E33" s="336" t="s">
        <v>1051</v>
      </c>
      <c r="F33" s="336" t="s">
        <v>793</v>
      </c>
      <c r="G33" s="336" t="s">
        <v>794</v>
      </c>
      <c r="H33" s="336" t="s">
        <v>795</v>
      </c>
      <c r="I33" s="337">
        <v>3</v>
      </c>
      <c r="J33" s="337">
        <v>100</v>
      </c>
      <c r="K33" s="337">
        <v>133.69999999999999</v>
      </c>
      <c r="L33" s="337">
        <v>72.400000000000006</v>
      </c>
      <c r="M33" s="338"/>
      <c r="N33" s="338"/>
      <c r="O33" s="337">
        <v>1600</v>
      </c>
      <c r="P33" s="337">
        <v>16.8</v>
      </c>
      <c r="Q33" s="337">
        <v>100</v>
      </c>
      <c r="R33" s="337">
        <v>25000</v>
      </c>
      <c r="S33" s="337">
        <v>2700</v>
      </c>
      <c r="T33" s="337">
        <v>82</v>
      </c>
      <c r="U33" s="337">
        <v>0.9</v>
      </c>
      <c r="V33" s="337">
        <v>-20</v>
      </c>
      <c r="W33" s="336" t="s">
        <v>769</v>
      </c>
      <c r="X33" s="336" t="s">
        <v>7406</v>
      </c>
      <c r="Y33" s="336" t="s">
        <v>2276</v>
      </c>
      <c r="Z33" s="339">
        <v>41788</v>
      </c>
      <c r="AA33" s="339">
        <v>41794</v>
      </c>
      <c r="AB33" s="336" t="s">
        <v>842</v>
      </c>
    </row>
    <row r="34" spans="1:28" s="340" customFormat="1">
      <c r="A34" s="336" t="s">
        <v>7400</v>
      </c>
      <c r="B34" s="336" t="s">
        <v>2466</v>
      </c>
      <c r="C34" s="336" t="s">
        <v>2744</v>
      </c>
      <c r="D34" s="336" t="s">
        <v>125</v>
      </c>
      <c r="E34" s="336" t="s">
        <v>1051</v>
      </c>
      <c r="F34" s="336" t="s">
        <v>793</v>
      </c>
      <c r="G34" s="336" t="s">
        <v>794</v>
      </c>
      <c r="H34" s="336" t="s">
        <v>795</v>
      </c>
      <c r="I34" s="337">
        <v>3</v>
      </c>
      <c r="J34" s="337">
        <v>100</v>
      </c>
      <c r="K34" s="337">
        <v>133.69999999999999</v>
      </c>
      <c r="L34" s="337">
        <v>72.400000000000006</v>
      </c>
      <c r="M34" s="338"/>
      <c r="N34" s="338"/>
      <c r="O34" s="337">
        <v>1600</v>
      </c>
      <c r="P34" s="337">
        <v>16.8</v>
      </c>
      <c r="Q34" s="337">
        <v>100</v>
      </c>
      <c r="R34" s="337">
        <v>25000</v>
      </c>
      <c r="S34" s="337">
        <v>2700</v>
      </c>
      <c r="T34" s="337">
        <v>82</v>
      </c>
      <c r="U34" s="337">
        <v>0.9</v>
      </c>
      <c r="V34" s="337">
        <v>-20</v>
      </c>
      <c r="W34" s="336" t="s">
        <v>769</v>
      </c>
      <c r="X34" s="336" t="s">
        <v>7406</v>
      </c>
      <c r="Y34" s="336" t="s">
        <v>2276</v>
      </c>
      <c r="Z34" s="339">
        <v>41788</v>
      </c>
      <c r="AA34" s="339">
        <v>41794</v>
      </c>
      <c r="AB34" s="336" t="s">
        <v>842</v>
      </c>
    </row>
    <row r="35" spans="1:28" s="340" customFormat="1">
      <c r="A35" s="336" t="s">
        <v>7400</v>
      </c>
      <c r="B35" s="336" t="s">
        <v>2466</v>
      </c>
      <c r="C35" s="336" t="s">
        <v>2746</v>
      </c>
      <c r="D35" s="336" t="s">
        <v>7410</v>
      </c>
      <c r="E35" s="336" t="s">
        <v>1051</v>
      </c>
      <c r="F35" s="336" t="s">
        <v>793</v>
      </c>
      <c r="G35" s="336" t="s">
        <v>794</v>
      </c>
      <c r="H35" s="336" t="s">
        <v>795</v>
      </c>
      <c r="I35" s="337">
        <v>3</v>
      </c>
      <c r="J35" s="337">
        <v>100</v>
      </c>
      <c r="K35" s="337">
        <v>133.69999999999999</v>
      </c>
      <c r="L35" s="337">
        <v>72.400000000000006</v>
      </c>
      <c r="M35" s="338"/>
      <c r="N35" s="338"/>
      <c r="O35" s="337">
        <v>1600</v>
      </c>
      <c r="P35" s="337">
        <v>16.8</v>
      </c>
      <c r="Q35" s="337">
        <v>100</v>
      </c>
      <c r="R35" s="337">
        <v>25000</v>
      </c>
      <c r="S35" s="337">
        <v>2700</v>
      </c>
      <c r="T35" s="337">
        <v>82</v>
      </c>
      <c r="U35" s="337">
        <v>0.9</v>
      </c>
      <c r="V35" s="337">
        <v>-20</v>
      </c>
      <c r="W35" s="336" t="s">
        <v>769</v>
      </c>
      <c r="X35" s="336" t="s">
        <v>7406</v>
      </c>
      <c r="Y35" s="336" t="s">
        <v>2276</v>
      </c>
      <c r="Z35" s="339">
        <v>41788</v>
      </c>
      <c r="AA35" s="339">
        <v>41794</v>
      </c>
      <c r="AB35" s="336" t="s">
        <v>827</v>
      </c>
    </row>
    <row r="36" spans="1:28" s="340" customFormat="1">
      <c r="A36" s="336" t="s">
        <v>7400</v>
      </c>
      <c r="B36" s="336" t="s">
        <v>2466</v>
      </c>
      <c r="C36" s="336" t="s">
        <v>2748</v>
      </c>
      <c r="D36" s="336" t="s">
        <v>7411</v>
      </c>
      <c r="E36" s="336" t="s">
        <v>1051</v>
      </c>
      <c r="F36" s="336" t="s">
        <v>793</v>
      </c>
      <c r="G36" s="336" t="s">
        <v>794</v>
      </c>
      <c r="H36" s="336" t="s">
        <v>795</v>
      </c>
      <c r="I36" s="337">
        <v>3</v>
      </c>
      <c r="J36" s="337">
        <v>100</v>
      </c>
      <c r="K36" s="337">
        <v>133.69999999999999</v>
      </c>
      <c r="L36" s="337">
        <v>72.400000000000006</v>
      </c>
      <c r="M36" s="338"/>
      <c r="N36" s="338"/>
      <c r="O36" s="337">
        <v>1600</v>
      </c>
      <c r="P36" s="337">
        <v>16.8</v>
      </c>
      <c r="Q36" s="337">
        <v>100</v>
      </c>
      <c r="R36" s="337">
        <v>25000</v>
      </c>
      <c r="S36" s="337">
        <v>2700</v>
      </c>
      <c r="T36" s="337">
        <v>82</v>
      </c>
      <c r="U36" s="337">
        <v>0.9</v>
      </c>
      <c r="V36" s="337">
        <v>-20</v>
      </c>
      <c r="W36" s="336" t="s">
        <v>769</v>
      </c>
      <c r="X36" s="336" t="s">
        <v>7406</v>
      </c>
      <c r="Y36" s="336" t="s">
        <v>2276</v>
      </c>
      <c r="Z36" s="339">
        <v>41788</v>
      </c>
      <c r="AA36" s="339">
        <v>41794</v>
      </c>
      <c r="AB36" s="336" t="s">
        <v>842</v>
      </c>
    </row>
    <row r="37" spans="1:28" s="340" customFormat="1">
      <c r="A37" s="336" t="s">
        <v>7400</v>
      </c>
      <c r="B37" s="336" t="s">
        <v>2466</v>
      </c>
      <c r="C37" s="336" t="s">
        <v>2750</v>
      </c>
      <c r="D37" s="336" t="s">
        <v>7412</v>
      </c>
      <c r="E37" s="336" t="s">
        <v>1051</v>
      </c>
      <c r="F37" s="336" t="s">
        <v>793</v>
      </c>
      <c r="G37" s="336" t="s">
        <v>794</v>
      </c>
      <c r="H37" s="336" t="s">
        <v>795</v>
      </c>
      <c r="I37" s="337">
        <v>3</v>
      </c>
      <c r="J37" s="337">
        <v>100</v>
      </c>
      <c r="K37" s="337">
        <v>133.69999999999999</v>
      </c>
      <c r="L37" s="337">
        <v>72.400000000000006</v>
      </c>
      <c r="M37" s="338"/>
      <c r="N37" s="338"/>
      <c r="O37" s="337">
        <v>1600</v>
      </c>
      <c r="P37" s="337">
        <v>16.8</v>
      </c>
      <c r="Q37" s="337">
        <v>100</v>
      </c>
      <c r="R37" s="337">
        <v>25000</v>
      </c>
      <c r="S37" s="337">
        <v>2700</v>
      </c>
      <c r="T37" s="337">
        <v>82</v>
      </c>
      <c r="U37" s="337">
        <v>0.9</v>
      </c>
      <c r="V37" s="337">
        <v>-20</v>
      </c>
      <c r="W37" s="336" t="s">
        <v>769</v>
      </c>
      <c r="X37" s="336" t="s">
        <v>7406</v>
      </c>
      <c r="Y37" s="336" t="s">
        <v>2276</v>
      </c>
      <c r="Z37" s="339">
        <v>41788</v>
      </c>
      <c r="AA37" s="339">
        <v>41794</v>
      </c>
      <c r="AB37" s="336" t="s">
        <v>842</v>
      </c>
    </row>
    <row r="38" spans="1:28" s="340" customFormat="1">
      <c r="A38" s="336" t="s">
        <v>7400</v>
      </c>
      <c r="B38" s="336" t="s">
        <v>2466</v>
      </c>
      <c r="C38" s="336" t="s">
        <v>2753</v>
      </c>
      <c r="D38" s="336" t="s">
        <v>7413</v>
      </c>
      <c r="E38" s="336" t="s">
        <v>1051</v>
      </c>
      <c r="F38" s="336" t="s">
        <v>793</v>
      </c>
      <c r="G38" s="336" t="s">
        <v>794</v>
      </c>
      <c r="H38" s="336" t="s">
        <v>795</v>
      </c>
      <c r="I38" s="337">
        <v>3</v>
      </c>
      <c r="J38" s="337">
        <v>100</v>
      </c>
      <c r="K38" s="337">
        <v>134.19999999999999</v>
      </c>
      <c r="L38" s="337">
        <v>72.8</v>
      </c>
      <c r="M38" s="338"/>
      <c r="N38" s="338"/>
      <c r="O38" s="337">
        <v>1600</v>
      </c>
      <c r="P38" s="337">
        <v>16</v>
      </c>
      <c r="Q38" s="337">
        <v>100</v>
      </c>
      <c r="R38" s="337">
        <v>25000</v>
      </c>
      <c r="S38" s="337">
        <v>3000</v>
      </c>
      <c r="T38" s="337">
        <v>82</v>
      </c>
      <c r="U38" s="337">
        <v>0.9</v>
      </c>
      <c r="V38" s="337">
        <v>-20</v>
      </c>
      <c r="W38" s="336" t="s">
        <v>769</v>
      </c>
      <c r="X38" s="336" t="s">
        <v>7406</v>
      </c>
      <c r="Y38" s="336" t="s">
        <v>2276</v>
      </c>
      <c r="Z38" s="339">
        <v>41883</v>
      </c>
      <c r="AA38" s="339">
        <v>41894</v>
      </c>
      <c r="AB38" s="336" t="s">
        <v>842</v>
      </c>
    </row>
    <row r="39" spans="1:28" s="340" customFormat="1">
      <c r="A39" s="336" t="s">
        <v>7400</v>
      </c>
      <c r="B39" s="336" t="s">
        <v>1066</v>
      </c>
      <c r="C39" s="336" t="s">
        <v>1091</v>
      </c>
      <c r="D39" s="336" t="s">
        <v>1091</v>
      </c>
      <c r="E39" s="336" t="s">
        <v>1051</v>
      </c>
      <c r="F39" s="336" t="s">
        <v>793</v>
      </c>
      <c r="G39" s="336" t="s">
        <v>794</v>
      </c>
      <c r="H39" s="336" t="s">
        <v>795</v>
      </c>
      <c r="I39" s="337">
        <v>3</v>
      </c>
      <c r="J39" s="337">
        <v>100</v>
      </c>
      <c r="K39" s="337">
        <v>130</v>
      </c>
      <c r="L39" s="337">
        <v>70</v>
      </c>
      <c r="M39" s="338"/>
      <c r="N39" s="338"/>
      <c r="O39" s="337">
        <v>1600</v>
      </c>
      <c r="P39" s="337">
        <v>17</v>
      </c>
      <c r="Q39" s="337">
        <v>94.1</v>
      </c>
      <c r="R39" s="337">
        <v>25000</v>
      </c>
      <c r="S39" s="337">
        <v>2700</v>
      </c>
      <c r="T39" s="337">
        <v>82</v>
      </c>
      <c r="U39" s="337">
        <v>0.9</v>
      </c>
      <c r="V39" s="337">
        <v>-40</v>
      </c>
      <c r="W39" s="336" t="s">
        <v>769</v>
      </c>
      <c r="X39" s="336" t="s">
        <v>7402</v>
      </c>
      <c r="Y39" s="336" t="s">
        <v>783</v>
      </c>
      <c r="Z39" s="339">
        <v>41840</v>
      </c>
      <c r="AA39" s="339">
        <v>41848</v>
      </c>
      <c r="AB39" s="336" t="s">
        <v>842</v>
      </c>
    </row>
    <row r="40" spans="1:28" s="340" customFormat="1">
      <c r="A40" s="336" t="s">
        <v>7400</v>
      </c>
      <c r="B40" s="336" t="s">
        <v>1066</v>
      </c>
      <c r="C40" s="336" t="s">
        <v>1093</v>
      </c>
      <c r="D40" s="336" t="s">
        <v>1093</v>
      </c>
      <c r="E40" s="336" t="s">
        <v>821</v>
      </c>
      <c r="F40" s="336" t="s">
        <v>736</v>
      </c>
      <c r="G40" s="336" t="s">
        <v>794</v>
      </c>
      <c r="H40" s="336" t="s">
        <v>795</v>
      </c>
      <c r="I40" s="337">
        <v>3</v>
      </c>
      <c r="J40" s="337">
        <v>40</v>
      </c>
      <c r="K40" s="337">
        <v>123</v>
      </c>
      <c r="L40" s="337">
        <v>79.900000000000006</v>
      </c>
      <c r="M40" s="338"/>
      <c r="N40" s="338"/>
      <c r="O40" s="337">
        <v>450</v>
      </c>
      <c r="P40" s="337">
        <v>6</v>
      </c>
      <c r="Q40" s="337">
        <v>75</v>
      </c>
      <c r="R40" s="337">
        <v>25000</v>
      </c>
      <c r="S40" s="337">
        <v>2700</v>
      </c>
      <c r="T40" s="337">
        <v>82</v>
      </c>
      <c r="U40" s="337">
        <v>0.7</v>
      </c>
      <c r="V40" s="337">
        <v>-40</v>
      </c>
      <c r="W40" s="336" t="s">
        <v>769</v>
      </c>
      <c r="X40" s="336" t="s">
        <v>7404</v>
      </c>
      <c r="Y40" s="336" t="s">
        <v>783</v>
      </c>
      <c r="Z40" s="339">
        <v>41840</v>
      </c>
      <c r="AA40" s="339">
        <v>41848</v>
      </c>
      <c r="AB40" s="336" t="s">
        <v>842</v>
      </c>
    </row>
    <row r="41" spans="1:28" s="340" customFormat="1">
      <c r="A41" s="336" t="s">
        <v>7400</v>
      </c>
      <c r="B41" s="336" t="s">
        <v>1047</v>
      </c>
      <c r="C41" s="336" t="s">
        <v>1050</v>
      </c>
      <c r="D41" s="336" t="s">
        <v>1050</v>
      </c>
      <c r="E41" s="336" t="s">
        <v>1051</v>
      </c>
      <c r="F41" s="336" t="s">
        <v>793</v>
      </c>
      <c r="G41" s="336" t="s">
        <v>794</v>
      </c>
      <c r="H41" s="336" t="s">
        <v>795</v>
      </c>
      <c r="I41" s="337">
        <v>3</v>
      </c>
      <c r="J41" s="337">
        <v>100</v>
      </c>
      <c r="K41" s="337">
        <v>130</v>
      </c>
      <c r="L41" s="337">
        <v>70</v>
      </c>
      <c r="M41" s="338"/>
      <c r="N41" s="338"/>
      <c r="O41" s="337">
        <v>1600</v>
      </c>
      <c r="P41" s="337">
        <v>17</v>
      </c>
      <c r="Q41" s="337">
        <v>94.1</v>
      </c>
      <c r="R41" s="337">
        <v>25000</v>
      </c>
      <c r="S41" s="337">
        <v>2700</v>
      </c>
      <c r="T41" s="337">
        <v>82</v>
      </c>
      <c r="U41" s="337">
        <v>0.9</v>
      </c>
      <c r="V41" s="337">
        <v>-20</v>
      </c>
      <c r="W41" s="336" t="s">
        <v>769</v>
      </c>
      <c r="X41" s="336" t="s">
        <v>7402</v>
      </c>
      <c r="Y41" s="336" t="s">
        <v>783</v>
      </c>
      <c r="Z41" s="339">
        <v>41799</v>
      </c>
      <c r="AA41" s="339">
        <v>41799</v>
      </c>
      <c r="AB41" s="336" t="s">
        <v>842</v>
      </c>
    </row>
    <row r="42" spans="1:28" s="340" customFormat="1">
      <c r="A42" s="336" t="s">
        <v>7400</v>
      </c>
      <c r="B42" s="336" t="s">
        <v>1047</v>
      </c>
      <c r="C42" s="336" t="s">
        <v>1055</v>
      </c>
      <c r="D42" s="336" t="s">
        <v>1056</v>
      </c>
      <c r="E42" s="336" t="s">
        <v>792</v>
      </c>
      <c r="F42" s="336" t="s">
        <v>793</v>
      </c>
      <c r="G42" s="336" t="s">
        <v>794</v>
      </c>
      <c r="H42" s="336" t="s">
        <v>795</v>
      </c>
      <c r="I42" s="337">
        <v>3</v>
      </c>
      <c r="J42" s="337">
        <v>60</v>
      </c>
      <c r="K42" s="337">
        <v>112.7</v>
      </c>
      <c r="L42" s="337">
        <v>59.9</v>
      </c>
      <c r="M42" s="338"/>
      <c r="N42" s="338"/>
      <c r="O42" s="337">
        <v>800</v>
      </c>
      <c r="P42" s="337">
        <v>12</v>
      </c>
      <c r="Q42" s="337">
        <v>66.7</v>
      </c>
      <c r="R42" s="337">
        <v>25000</v>
      </c>
      <c r="S42" s="337">
        <v>2700</v>
      </c>
      <c r="T42" s="337">
        <v>82</v>
      </c>
      <c r="U42" s="337">
        <v>1</v>
      </c>
      <c r="V42" s="337">
        <v>-20</v>
      </c>
      <c r="W42" s="336" t="s">
        <v>769</v>
      </c>
      <c r="X42" s="336" t="s">
        <v>7402</v>
      </c>
      <c r="Y42" s="336" t="s">
        <v>783</v>
      </c>
      <c r="Z42" s="339">
        <v>41810</v>
      </c>
      <c r="AA42" s="339">
        <v>41810</v>
      </c>
      <c r="AB42" s="336" t="s">
        <v>842</v>
      </c>
    </row>
    <row r="43" spans="1:28" s="340" customFormat="1">
      <c r="A43" s="336" t="s">
        <v>7400</v>
      </c>
      <c r="B43" s="336" t="s">
        <v>1066</v>
      </c>
      <c r="C43" s="336" t="s">
        <v>1072</v>
      </c>
      <c r="D43" s="336" t="s">
        <v>1073</v>
      </c>
      <c r="E43" s="336" t="s">
        <v>792</v>
      </c>
      <c r="F43" s="336" t="s">
        <v>793</v>
      </c>
      <c r="G43" s="336" t="s">
        <v>794</v>
      </c>
      <c r="H43" s="336" t="s">
        <v>795</v>
      </c>
      <c r="I43" s="337">
        <v>3</v>
      </c>
      <c r="J43" s="337">
        <v>40</v>
      </c>
      <c r="K43" s="337">
        <v>109</v>
      </c>
      <c r="L43" s="337">
        <v>60</v>
      </c>
      <c r="M43" s="338"/>
      <c r="N43" s="338"/>
      <c r="O43" s="337">
        <v>480</v>
      </c>
      <c r="P43" s="337">
        <v>7</v>
      </c>
      <c r="Q43" s="337">
        <v>68.599999999999994</v>
      </c>
      <c r="R43" s="337">
        <v>25000</v>
      </c>
      <c r="S43" s="337">
        <v>2700</v>
      </c>
      <c r="T43" s="337">
        <v>83</v>
      </c>
      <c r="U43" s="337">
        <v>0.9</v>
      </c>
      <c r="V43" s="337">
        <v>-40</v>
      </c>
      <c r="W43" s="336" t="s">
        <v>769</v>
      </c>
      <c r="X43" s="336" t="s">
        <v>7402</v>
      </c>
      <c r="Y43" s="336" t="s">
        <v>783</v>
      </c>
      <c r="Z43" s="339">
        <v>41901</v>
      </c>
      <c r="AA43" s="339">
        <v>41908</v>
      </c>
      <c r="AB43" s="336" t="s">
        <v>842</v>
      </c>
    </row>
    <row r="44" spans="1:28" s="340" customFormat="1">
      <c r="A44" s="336" t="s">
        <v>7400</v>
      </c>
      <c r="B44" s="336" t="s">
        <v>1066</v>
      </c>
      <c r="C44" s="336" t="s">
        <v>1075</v>
      </c>
      <c r="D44" s="336" t="s">
        <v>1076</v>
      </c>
      <c r="E44" s="336" t="s">
        <v>1077</v>
      </c>
      <c r="F44" s="336" t="s">
        <v>723</v>
      </c>
      <c r="G44" s="336" t="s">
        <v>788</v>
      </c>
      <c r="H44" s="336" t="s">
        <v>795</v>
      </c>
      <c r="I44" s="337">
        <v>3</v>
      </c>
      <c r="J44" s="337">
        <v>60</v>
      </c>
      <c r="K44" s="337">
        <v>115</v>
      </c>
      <c r="L44" s="337">
        <v>43</v>
      </c>
      <c r="M44" s="338"/>
      <c r="N44" s="338"/>
      <c r="O44" s="337">
        <v>500</v>
      </c>
      <c r="P44" s="337">
        <v>7.1</v>
      </c>
      <c r="Q44" s="337">
        <v>70.400000000000006</v>
      </c>
      <c r="R44" s="337">
        <v>25000</v>
      </c>
      <c r="S44" s="337">
        <v>2700</v>
      </c>
      <c r="T44" s="337">
        <v>81</v>
      </c>
      <c r="U44" s="337">
        <v>0.7</v>
      </c>
      <c r="V44" s="337">
        <v>-40</v>
      </c>
      <c r="W44" s="336" t="s">
        <v>769</v>
      </c>
      <c r="X44" s="336" t="s">
        <v>7402</v>
      </c>
      <c r="Y44" s="336" t="s">
        <v>783</v>
      </c>
      <c r="Z44" s="339">
        <v>41901</v>
      </c>
      <c r="AA44" s="339">
        <v>41908</v>
      </c>
      <c r="AB44" s="336" t="s">
        <v>784</v>
      </c>
    </row>
    <row r="45" spans="1:28" s="340" customFormat="1">
      <c r="A45" s="336" t="s">
        <v>7400</v>
      </c>
      <c r="B45" s="336" t="s">
        <v>1066</v>
      </c>
      <c r="C45" s="336" t="s">
        <v>1079</v>
      </c>
      <c r="D45" s="336" t="s">
        <v>1080</v>
      </c>
      <c r="E45" s="336" t="s">
        <v>1077</v>
      </c>
      <c r="F45" s="336" t="s">
        <v>723</v>
      </c>
      <c r="G45" s="336" t="s">
        <v>794</v>
      </c>
      <c r="H45" s="336" t="s">
        <v>795</v>
      </c>
      <c r="I45" s="337">
        <v>3</v>
      </c>
      <c r="J45" s="337">
        <v>60</v>
      </c>
      <c r="K45" s="337">
        <v>115</v>
      </c>
      <c r="L45" s="337">
        <v>43</v>
      </c>
      <c r="M45" s="338"/>
      <c r="N45" s="338"/>
      <c r="O45" s="337">
        <v>500</v>
      </c>
      <c r="P45" s="337">
        <v>7.1</v>
      </c>
      <c r="Q45" s="337">
        <v>70.400000000000006</v>
      </c>
      <c r="R45" s="337">
        <v>25000</v>
      </c>
      <c r="S45" s="337">
        <v>2700</v>
      </c>
      <c r="T45" s="337">
        <v>81</v>
      </c>
      <c r="U45" s="337">
        <v>0.7</v>
      </c>
      <c r="V45" s="337">
        <v>-40</v>
      </c>
      <c r="W45" s="336" t="s">
        <v>769</v>
      </c>
      <c r="X45" s="336" t="s">
        <v>7402</v>
      </c>
      <c r="Y45" s="336" t="s">
        <v>783</v>
      </c>
      <c r="Z45" s="339">
        <v>41901</v>
      </c>
      <c r="AA45" s="339">
        <v>41908</v>
      </c>
      <c r="AB45" s="336" t="s">
        <v>784</v>
      </c>
    </row>
    <row r="46" spans="1:28" s="340" customFormat="1">
      <c r="A46" s="336" t="s">
        <v>7400</v>
      </c>
      <c r="B46" s="336" t="s">
        <v>1066</v>
      </c>
      <c r="C46" s="336" t="s">
        <v>1082</v>
      </c>
      <c r="D46" s="336" t="s">
        <v>1083</v>
      </c>
      <c r="E46" s="336" t="s">
        <v>792</v>
      </c>
      <c r="F46" s="336" t="s">
        <v>793</v>
      </c>
      <c r="G46" s="336" t="s">
        <v>794</v>
      </c>
      <c r="H46" s="336" t="s">
        <v>795</v>
      </c>
      <c r="I46" s="337">
        <v>3</v>
      </c>
      <c r="J46" s="337">
        <v>60</v>
      </c>
      <c r="K46" s="337">
        <v>110</v>
      </c>
      <c r="L46" s="337">
        <v>60</v>
      </c>
      <c r="M46" s="338"/>
      <c r="N46" s="338"/>
      <c r="O46" s="337">
        <v>850</v>
      </c>
      <c r="P46" s="337">
        <v>9.5</v>
      </c>
      <c r="Q46" s="337">
        <v>89.5</v>
      </c>
      <c r="R46" s="337">
        <v>25000</v>
      </c>
      <c r="S46" s="337">
        <v>2700</v>
      </c>
      <c r="T46" s="337">
        <v>81</v>
      </c>
      <c r="U46" s="337">
        <v>0.9</v>
      </c>
      <c r="V46" s="337">
        <v>-40</v>
      </c>
      <c r="W46" s="336" t="s">
        <v>769</v>
      </c>
      <c r="X46" s="336" t="s">
        <v>7402</v>
      </c>
      <c r="Y46" s="336" t="s">
        <v>974</v>
      </c>
      <c r="Z46" s="339">
        <v>41938</v>
      </c>
      <c r="AA46" s="339">
        <v>41946</v>
      </c>
      <c r="AB46" s="336" t="s">
        <v>784</v>
      </c>
    </row>
    <row r="47" spans="1:28" s="340" customFormat="1">
      <c r="A47" s="336" t="s">
        <v>7400</v>
      </c>
      <c r="B47" s="336" t="s">
        <v>1066</v>
      </c>
      <c r="C47" s="336" t="s">
        <v>1191</v>
      </c>
      <c r="D47" s="336" t="s">
        <v>1192</v>
      </c>
      <c r="E47" s="336" t="s">
        <v>792</v>
      </c>
      <c r="F47" s="336" t="s">
        <v>793</v>
      </c>
      <c r="G47" s="336" t="s">
        <v>794</v>
      </c>
      <c r="H47" s="336" t="s">
        <v>795</v>
      </c>
      <c r="I47" s="337">
        <v>3</v>
      </c>
      <c r="J47" s="337">
        <v>40</v>
      </c>
      <c r="K47" s="337">
        <v>109.1</v>
      </c>
      <c r="L47" s="337">
        <v>59.9</v>
      </c>
      <c r="M47" s="338"/>
      <c r="N47" s="338"/>
      <c r="O47" s="337">
        <v>480</v>
      </c>
      <c r="P47" s="337">
        <v>7</v>
      </c>
      <c r="Q47" s="337">
        <v>68.599999999999994</v>
      </c>
      <c r="R47" s="337">
        <v>25000</v>
      </c>
      <c r="S47" s="337">
        <v>5000</v>
      </c>
      <c r="T47" s="337">
        <v>86</v>
      </c>
      <c r="U47" s="337">
        <v>0.9</v>
      </c>
      <c r="V47" s="337">
        <v>-40</v>
      </c>
      <c r="W47" s="336" t="s">
        <v>769</v>
      </c>
      <c r="X47" s="336" t="s">
        <v>7402</v>
      </c>
      <c r="Y47" s="336" t="s">
        <v>974</v>
      </c>
      <c r="Z47" s="339">
        <v>41956</v>
      </c>
      <c r="AA47" s="339">
        <v>41957</v>
      </c>
      <c r="AB47" s="336" t="s">
        <v>842</v>
      </c>
    </row>
    <row r="48" spans="1:28" s="340" customFormat="1">
      <c r="A48" s="336" t="s">
        <v>7400</v>
      </c>
      <c r="B48" s="336" t="s">
        <v>834</v>
      </c>
      <c r="C48" s="336" t="s">
        <v>1003</v>
      </c>
      <c r="D48" s="336" t="s">
        <v>1003</v>
      </c>
      <c r="E48" s="336" t="s">
        <v>792</v>
      </c>
      <c r="F48" s="336" t="s">
        <v>793</v>
      </c>
      <c r="G48" s="336" t="s">
        <v>794</v>
      </c>
      <c r="H48" s="336" t="s">
        <v>795</v>
      </c>
      <c r="I48" s="337">
        <v>3</v>
      </c>
      <c r="J48" s="337">
        <v>40</v>
      </c>
      <c r="K48" s="337">
        <v>108.9</v>
      </c>
      <c r="L48" s="337">
        <v>59.8</v>
      </c>
      <c r="M48" s="338"/>
      <c r="N48" s="338"/>
      <c r="O48" s="337">
        <v>490</v>
      </c>
      <c r="P48" s="337">
        <v>7</v>
      </c>
      <c r="Q48" s="337">
        <v>70</v>
      </c>
      <c r="R48" s="337">
        <v>25000</v>
      </c>
      <c r="S48" s="337">
        <v>2700</v>
      </c>
      <c r="T48" s="337">
        <v>81</v>
      </c>
      <c r="U48" s="337">
        <v>0.9</v>
      </c>
      <c r="V48" s="337">
        <v>-20</v>
      </c>
      <c r="W48" s="336" t="s">
        <v>769</v>
      </c>
      <c r="X48" s="336" t="s">
        <v>7402</v>
      </c>
      <c r="Y48" s="336" t="s">
        <v>850</v>
      </c>
      <c r="Z48" s="339">
        <v>41894</v>
      </c>
      <c r="AA48" s="339">
        <v>41893</v>
      </c>
      <c r="AB48" s="336" t="s">
        <v>784</v>
      </c>
    </row>
    <row r="49" spans="1:28" s="340" customFormat="1">
      <c r="A49" s="336" t="s">
        <v>7400</v>
      </c>
      <c r="B49" s="336" t="s">
        <v>834</v>
      </c>
      <c r="C49" s="336" t="s">
        <v>1005</v>
      </c>
      <c r="D49" s="336" t="s">
        <v>7414</v>
      </c>
      <c r="E49" s="336" t="s">
        <v>792</v>
      </c>
      <c r="F49" s="336" t="s">
        <v>793</v>
      </c>
      <c r="G49" s="336" t="s">
        <v>794</v>
      </c>
      <c r="H49" s="336" t="s">
        <v>795</v>
      </c>
      <c r="I49" s="337">
        <v>3</v>
      </c>
      <c r="J49" s="337">
        <v>60</v>
      </c>
      <c r="K49" s="337">
        <v>116.3</v>
      </c>
      <c r="L49" s="337">
        <v>65.400000000000006</v>
      </c>
      <c r="M49" s="338"/>
      <c r="N49" s="338"/>
      <c r="O49" s="337">
        <v>800</v>
      </c>
      <c r="P49" s="337">
        <v>9.5</v>
      </c>
      <c r="Q49" s="337">
        <v>84.2</v>
      </c>
      <c r="R49" s="337">
        <v>25000</v>
      </c>
      <c r="S49" s="337">
        <v>2700</v>
      </c>
      <c r="T49" s="337">
        <v>82</v>
      </c>
      <c r="U49" s="337">
        <v>1</v>
      </c>
      <c r="V49" s="337">
        <v>-20</v>
      </c>
      <c r="W49" s="336" t="s">
        <v>769</v>
      </c>
      <c r="X49" s="336" t="s">
        <v>7406</v>
      </c>
      <c r="Y49" s="336" t="s">
        <v>783</v>
      </c>
      <c r="Z49" s="339">
        <v>41975</v>
      </c>
      <c r="AA49" s="339">
        <v>41975</v>
      </c>
      <c r="AB49" s="336" t="s">
        <v>842</v>
      </c>
    </row>
    <row r="50" spans="1:28" s="340" customFormat="1">
      <c r="A50" s="336" t="s">
        <v>7400</v>
      </c>
      <c r="B50" s="336" t="s">
        <v>1008</v>
      </c>
      <c r="C50" s="336" t="s">
        <v>1009</v>
      </c>
      <c r="D50" s="336" t="s">
        <v>1010</v>
      </c>
      <c r="E50" s="336" t="s">
        <v>792</v>
      </c>
      <c r="F50" s="336" t="s">
        <v>793</v>
      </c>
      <c r="G50" s="336" t="s">
        <v>1011</v>
      </c>
      <c r="H50" s="336" t="s">
        <v>795</v>
      </c>
      <c r="I50" s="337">
        <v>3</v>
      </c>
      <c r="J50" s="337">
        <v>60</v>
      </c>
      <c r="K50" s="337">
        <v>108</v>
      </c>
      <c r="L50" s="337">
        <v>56</v>
      </c>
      <c r="M50" s="338"/>
      <c r="N50" s="338"/>
      <c r="O50" s="337">
        <v>800</v>
      </c>
      <c r="P50" s="337">
        <v>12</v>
      </c>
      <c r="Q50" s="337">
        <v>66.7</v>
      </c>
      <c r="R50" s="337">
        <v>50000</v>
      </c>
      <c r="S50" s="337">
        <v>2700</v>
      </c>
      <c r="T50" s="337">
        <v>83</v>
      </c>
      <c r="U50" s="337">
        <v>0.8</v>
      </c>
      <c r="V50" s="337">
        <v>-20</v>
      </c>
      <c r="W50" s="336" t="s">
        <v>769</v>
      </c>
      <c r="X50" s="336" t="s">
        <v>7402</v>
      </c>
      <c r="Y50" s="336" t="s">
        <v>783</v>
      </c>
      <c r="Z50" s="339">
        <v>41720</v>
      </c>
      <c r="AA50" s="339">
        <v>41730</v>
      </c>
      <c r="AB50" s="336" t="s">
        <v>784</v>
      </c>
    </row>
    <row r="51" spans="1:28" s="340" customFormat="1">
      <c r="A51" s="336" t="s">
        <v>7400</v>
      </c>
      <c r="B51" s="336" t="s">
        <v>1008</v>
      </c>
      <c r="C51" s="336" t="s">
        <v>1009</v>
      </c>
      <c r="D51" s="336" t="s">
        <v>1013</v>
      </c>
      <c r="E51" s="336" t="s">
        <v>792</v>
      </c>
      <c r="F51" s="336" t="s">
        <v>793</v>
      </c>
      <c r="G51" s="336" t="s">
        <v>1011</v>
      </c>
      <c r="H51" s="336" t="s">
        <v>795</v>
      </c>
      <c r="I51" s="337">
        <v>3</v>
      </c>
      <c r="J51" s="337">
        <v>60</v>
      </c>
      <c r="K51" s="337">
        <v>108</v>
      </c>
      <c r="L51" s="337">
        <v>56</v>
      </c>
      <c r="M51" s="338"/>
      <c r="N51" s="338"/>
      <c r="O51" s="337">
        <v>800</v>
      </c>
      <c r="P51" s="337">
        <v>12</v>
      </c>
      <c r="Q51" s="337">
        <v>66.7</v>
      </c>
      <c r="R51" s="337">
        <v>50000</v>
      </c>
      <c r="S51" s="337">
        <v>3000</v>
      </c>
      <c r="T51" s="337">
        <v>81</v>
      </c>
      <c r="U51" s="337">
        <v>0.8</v>
      </c>
      <c r="V51" s="337">
        <v>-20</v>
      </c>
      <c r="W51" s="336" t="s">
        <v>769</v>
      </c>
      <c r="X51" s="336" t="s">
        <v>7402</v>
      </c>
      <c r="Y51" s="336" t="s">
        <v>783</v>
      </c>
      <c r="Z51" s="339">
        <v>41720</v>
      </c>
      <c r="AA51" s="339">
        <v>41730</v>
      </c>
      <c r="AB51" s="336" t="s">
        <v>784</v>
      </c>
    </row>
    <row r="52" spans="1:28" s="340" customFormat="1">
      <c r="A52" s="336" t="s">
        <v>7400</v>
      </c>
      <c r="B52" s="336" t="s">
        <v>1008</v>
      </c>
      <c r="C52" s="336" t="s">
        <v>1009</v>
      </c>
      <c r="D52" s="336" t="s">
        <v>1015</v>
      </c>
      <c r="E52" s="336" t="s">
        <v>792</v>
      </c>
      <c r="F52" s="336" t="s">
        <v>793</v>
      </c>
      <c r="G52" s="336" t="s">
        <v>794</v>
      </c>
      <c r="H52" s="336" t="s">
        <v>795</v>
      </c>
      <c r="I52" s="337">
        <v>3</v>
      </c>
      <c r="J52" s="337">
        <v>60</v>
      </c>
      <c r="K52" s="337">
        <v>108</v>
      </c>
      <c r="L52" s="337">
        <v>56</v>
      </c>
      <c r="M52" s="338"/>
      <c r="N52" s="338"/>
      <c r="O52" s="337">
        <v>800</v>
      </c>
      <c r="P52" s="337">
        <v>12</v>
      </c>
      <c r="Q52" s="337">
        <v>66.7</v>
      </c>
      <c r="R52" s="337">
        <v>50000</v>
      </c>
      <c r="S52" s="337">
        <v>2700</v>
      </c>
      <c r="T52" s="337">
        <v>83</v>
      </c>
      <c r="U52" s="337">
        <v>0.8</v>
      </c>
      <c r="V52" s="337">
        <v>-20</v>
      </c>
      <c r="W52" s="336" t="s">
        <v>769</v>
      </c>
      <c r="X52" s="336" t="s">
        <v>7402</v>
      </c>
      <c r="Y52" s="336" t="s">
        <v>783</v>
      </c>
      <c r="Z52" s="339">
        <v>41720</v>
      </c>
      <c r="AA52" s="339">
        <v>41730</v>
      </c>
      <c r="AB52" s="336" t="s">
        <v>784</v>
      </c>
    </row>
    <row r="53" spans="1:28" s="340" customFormat="1">
      <c r="A53" s="336" t="s">
        <v>7400</v>
      </c>
      <c r="B53" s="336" t="s">
        <v>1008</v>
      </c>
      <c r="C53" s="336" t="s">
        <v>1009</v>
      </c>
      <c r="D53" s="336" t="s">
        <v>1017</v>
      </c>
      <c r="E53" s="336" t="s">
        <v>792</v>
      </c>
      <c r="F53" s="336" t="s">
        <v>793</v>
      </c>
      <c r="G53" s="336" t="s">
        <v>794</v>
      </c>
      <c r="H53" s="336" t="s">
        <v>795</v>
      </c>
      <c r="I53" s="337">
        <v>3</v>
      </c>
      <c r="J53" s="337">
        <v>60</v>
      </c>
      <c r="K53" s="337">
        <v>108</v>
      </c>
      <c r="L53" s="337">
        <v>56</v>
      </c>
      <c r="M53" s="338"/>
      <c r="N53" s="338"/>
      <c r="O53" s="337">
        <v>800</v>
      </c>
      <c r="P53" s="337">
        <v>12</v>
      </c>
      <c r="Q53" s="337">
        <v>66.7</v>
      </c>
      <c r="R53" s="337">
        <v>50000</v>
      </c>
      <c r="S53" s="337">
        <v>3000</v>
      </c>
      <c r="T53" s="337">
        <v>81</v>
      </c>
      <c r="U53" s="337">
        <v>0.8</v>
      </c>
      <c r="V53" s="337">
        <v>-20</v>
      </c>
      <c r="W53" s="336" t="s">
        <v>769</v>
      </c>
      <c r="X53" s="336" t="s">
        <v>7402</v>
      </c>
      <c r="Y53" s="336" t="s">
        <v>783</v>
      </c>
      <c r="Z53" s="339">
        <v>41720</v>
      </c>
      <c r="AA53" s="339">
        <v>41730</v>
      </c>
      <c r="AB53" s="336" t="s">
        <v>784</v>
      </c>
    </row>
    <row r="54" spans="1:28" s="340" customFormat="1">
      <c r="A54" s="336" t="s">
        <v>7400</v>
      </c>
      <c r="B54" s="336" t="s">
        <v>1266</v>
      </c>
      <c r="C54" s="336" t="s">
        <v>1267</v>
      </c>
      <c r="D54" s="336" t="s">
        <v>1268</v>
      </c>
      <c r="E54" s="336" t="s">
        <v>792</v>
      </c>
      <c r="F54" s="336" t="s">
        <v>793</v>
      </c>
      <c r="G54" s="336" t="s">
        <v>794</v>
      </c>
      <c r="H54" s="336" t="s">
        <v>795</v>
      </c>
      <c r="I54" s="337">
        <v>3</v>
      </c>
      <c r="J54" s="337">
        <v>60</v>
      </c>
      <c r="K54" s="337">
        <v>111.8</v>
      </c>
      <c r="L54" s="337">
        <v>66</v>
      </c>
      <c r="M54" s="338"/>
      <c r="N54" s="338"/>
      <c r="O54" s="337">
        <v>800</v>
      </c>
      <c r="P54" s="337">
        <v>12</v>
      </c>
      <c r="Q54" s="337">
        <v>66.7</v>
      </c>
      <c r="R54" s="337">
        <v>30000</v>
      </c>
      <c r="S54" s="337">
        <v>2700</v>
      </c>
      <c r="T54" s="337">
        <v>94</v>
      </c>
      <c r="U54" s="337">
        <v>1</v>
      </c>
      <c r="V54" s="337">
        <v>-20</v>
      </c>
      <c r="W54" s="336" t="s">
        <v>769</v>
      </c>
      <c r="X54" s="336" t="s">
        <v>7415</v>
      </c>
      <c r="Y54" s="336" t="s">
        <v>783</v>
      </c>
      <c r="Z54" s="339">
        <v>41716</v>
      </c>
      <c r="AA54" s="339">
        <v>41710</v>
      </c>
      <c r="AB54" s="336" t="s">
        <v>784</v>
      </c>
    </row>
    <row r="55" spans="1:28" s="340" customFormat="1">
      <c r="A55" s="336" t="s">
        <v>7400</v>
      </c>
      <c r="B55" s="336" t="s">
        <v>1266</v>
      </c>
      <c r="C55" s="336" t="s">
        <v>1273</v>
      </c>
      <c r="D55" s="336" t="s">
        <v>1274</v>
      </c>
      <c r="E55" s="336" t="s">
        <v>792</v>
      </c>
      <c r="F55" s="336" t="s">
        <v>793</v>
      </c>
      <c r="G55" s="336" t="s">
        <v>794</v>
      </c>
      <c r="H55" s="336" t="s">
        <v>795</v>
      </c>
      <c r="I55" s="337">
        <v>3</v>
      </c>
      <c r="J55" s="337">
        <v>60</v>
      </c>
      <c r="K55" s="337">
        <v>112</v>
      </c>
      <c r="L55" s="337">
        <v>60</v>
      </c>
      <c r="M55" s="338"/>
      <c r="N55" s="338"/>
      <c r="O55" s="337">
        <v>800</v>
      </c>
      <c r="P55" s="337">
        <v>12</v>
      </c>
      <c r="Q55" s="337">
        <v>66.7</v>
      </c>
      <c r="R55" s="337">
        <v>25000</v>
      </c>
      <c r="S55" s="337">
        <v>3000</v>
      </c>
      <c r="T55" s="337">
        <v>81</v>
      </c>
      <c r="U55" s="337">
        <v>0.9</v>
      </c>
      <c r="V55" s="337">
        <v>-20</v>
      </c>
      <c r="W55" s="336" t="s">
        <v>769</v>
      </c>
      <c r="X55" s="336" t="s">
        <v>7402</v>
      </c>
      <c r="Y55" s="336" t="s">
        <v>783</v>
      </c>
      <c r="Z55" s="339">
        <v>41922</v>
      </c>
      <c r="AA55" s="339">
        <v>41933</v>
      </c>
      <c r="AB55" s="336" t="s">
        <v>784</v>
      </c>
    </row>
    <row r="56" spans="1:28" s="340" customFormat="1">
      <c r="A56" s="336" t="s">
        <v>7400</v>
      </c>
      <c r="B56" s="336" t="s">
        <v>1266</v>
      </c>
      <c r="C56" s="336" t="s">
        <v>1273</v>
      </c>
      <c r="D56" s="336" t="s">
        <v>1276</v>
      </c>
      <c r="E56" s="336" t="s">
        <v>792</v>
      </c>
      <c r="F56" s="336" t="s">
        <v>793</v>
      </c>
      <c r="G56" s="336" t="s">
        <v>794</v>
      </c>
      <c r="H56" s="336" t="s">
        <v>795</v>
      </c>
      <c r="I56" s="337">
        <v>3</v>
      </c>
      <c r="J56" s="337">
        <v>60</v>
      </c>
      <c r="K56" s="337">
        <v>112</v>
      </c>
      <c r="L56" s="337">
        <v>60</v>
      </c>
      <c r="M56" s="338"/>
      <c r="N56" s="338"/>
      <c r="O56" s="337">
        <v>800</v>
      </c>
      <c r="P56" s="337">
        <v>12</v>
      </c>
      <c r="Q56" s="337">
        <v>66.7</v>
      </c>
      <c r="R56" s="337">
        <v>25000</v>
      </c>
      <c r="S56" s="337">
        <v>4000</v>
      </c>
      <c r="T56" s="337">
        <v>83</v>
      </c>
      <c r="U56" s="337">
        <v>0.9</v>
      </c>
      <c r="V56" s="337">
        <v>-20</v>
      </c>
      <c r="W56" s="336" t="s">
        <v>769</v>
      </c>
      <c r="X56" s="336" t="s">
        <v>7402</v>
      </c>
      <c r="Y56" s="336" t="s">
        <v>783</v>
      </c>
      <c r="Z56" s="339">
        <v>41922</v>
      </c>
      <c r="AA56" s="339">
        <v>41933</v>
      </c>
      <c r="AB56" s="336" t="s">
        <v>784</v>
      </c>
    </row>
    <row r="57" spans="1:28" s="340" customFormat="1">
      <c r="A57" s="336" t="s">
        <v>7400</v>
      </c>
      <c r="B57" s="336" t="s">
        <v>1320</v>
      </c>
      <c r="C57" s="336" t="s">
        <v>682</v>
      </c>
      <c r="D57" s="336" t="s">
        <v>1321</v>
      </c>
      <c r="E57" s="336" t="s">
        <v>792</v>
      </c>
      <c r="F57" s="336" t="s">
        <v>793</v>
      </c>
      <c r="G57" s="336" t="s">
        <v>794</v>
      </c>
      <c r="H57" s="336" t="s">
        <v>795</v>
      </c>
      <c r="I57" s="337">
        <v>3</v>
      </c>
      <c r="J57" s="337">
        <v>60</v>
      </c>
      <c r="K57" s="337">
        <v>106.7</v>
      </c>
      <c r="L57" s="337">
        <v>55.9</v>
      </c>
      <c r="M57" s="338"/>
      <c r="N57" s="338"/>
      <c r="O57" s="337">
        <v>800</v>
      </c>
      <c r="P57" s="337">
        <v>11.5</v>
      </c>
      <c r="Q57" s="337">
        <v>69.599999999999994</v>
      </c>
      <c r="R57" s="337">
        <v>40000</v>
      </c>
      <c r="S57" s="337">
        <v>3000</v>
      </c>
      <c r="T57" s="337">
        <v>84</v>
      </c>
      <c r="U57" s="337">
        <v>1</v>
      </c>
      <c r="V57" s="337">
        <v>-18</v>
      </c>
      <c r="W57" s="336" t="s">
        <v>769</v>
      </c>
      <c r="X57" s="336" t="s">
        <v>7416</v>
      </c>
      <c r="Y57" s="336" t="s">
        <v>826</v>
      </c>
      <c r="Z57" s="339">
        <v>41713</v>
      </c>
      <c r="AA57" s="339">
        <v>41689</v>
      </c>
      <c r="AB57" s="336" t="s">
        <v>842</v>
      </c>
    </row>
    <row r="58" spans="1:28" s="340" customFormat="1">
      <c r="A58" s="336" t="s">
        <v>7400</v>
      </c>
      <c r="B58" s="336" t="s">
        <v>1320</v>
      </c>
      <c r="C58" s="336" t="s">
        <v>682</v>
      </c>
      <c r="D58" s="336" t="s">
        <v>1327</v>
      </c>
      <c r="E58" s="336" t="s">
        <v>792</v>
      </c>
      <c r="F58" s="336" t="s">
        <v>793</v>
      </c>
      <c r="G58" s="336" t="s">
        <v>794</v>
      </c>
      <c r="H58" s="336" t="s">
        <v>795</v>
      </c>
      <c r="I58" s="337">
        <v>3</v>
      </c>
      <c r="J58" s="337">
        <v>40</v>
      </c>
      <c r="K58" s="337">
        <v>109</v>
      </c>
      <c r="L58" s="337">
        <v>60</v>
      </c>
      <c r="M58" s="338"/>
      <c r="N58" s="338"/>
      <c r="O58" s="337">
        <v>480</v>
      </c>
      <c r="P58" s="337">
        <v>7.3</v>
      </c>
      <c r="Q58" s="337">
        <v>69.599999999999994</v>
      </c>
      <c r="R58" s="337">
        <v>25000</v>
      </c>
      <c r="S58" s="337">
        <v>3000</v>
      </c>
      <c r="T58" s="337">
        <v>84</v>
      </c>
      <c r="U58" s="337">
        <v>0.9</v>
      </c>
      <c r="V58" s="337">
        <v>-20</v>
      </c>
      <c r="W58" s="336" t="s">
        <v>769</v>
      </c>
      <c r="X58" s="336" t="s">
        <v>7402</v>
      </c>
      <c r="Y58" s="336" t="s">
        <v>783</v>
      </c>
      <c r="Z58" s="339">
        <v>41973</v>
      </c>
      <c r="AA58" s="339">
        <v>41964</v>
      </c>
      <c r="AB58" s="336" t="s">
        <v>842</v>
      </c>
    </row>
    <row r="59" spans="1:28" s="340" customFormat="1">
      <c r="A59" s="336" t="s">
        <v>7400</v>
      </c>
      <c r="B59" s="336" t="s">
        <v>1435</v>
      </c>
      <c r="C59" s="336" t="s">
        <v>1436</v>
      </c>
      <c r="D59" s="336" t="s">
        <v>1437</v>
      </c>
      <c r="E59" s="336" t="s">
        <v>792</v>
      </c>
      <c r="F59" s="336" t="s">
        <v>793</v>
      </c>
      <c r="G59" s="336" t="s">
        <v>794</v>
      </c>
      <c r="H59" s="336" t="s">
        <v>795</v>
      </c>
      <c r="I59" s="337">
        <v>10</v>
      </c>
      <c r="J59" s="337">
        <v>60</v>
      </c>
      <c r="K59" s="337">
        <v>107</v>
      </c>
      <c r="L59" s="337">
        <v>62</v>
      </c>
      <c r="M59" s="338"/>
      <c r="N59" s="338"/>
      <c r="O59" s="337">
        <v>800</v>
      </c>
      <c r="P59" s="337">
        <v>12</v>
      </c>
      <c r="Q59" s="337">
        <v>66.7</v>
      </c>
      <c r="R59" s="337">
        <v>25000</v>
      </c>
      <c r="S59" s="337">
        <v>2700</v>
      </c>
      <c r="T59" s="337">
        <v>83</v>
      </c>
      <c r="U59" s="337">
        <v>1</v>
      </c>
      <c r="V59" s="337">
        <v>-18</v>
      </c>
      <c r="W59" s="336" t="s">
        <v>769</v>
      </c>
      <c r="X59" s="336" t="s">
        <v>7405</v>
      </c>
      <c r="Y59" s="336" t="s">
        <v>783</v>
      </c>
      <c r="Z59" s="339">
        <v>41861</v>
      </c>
      <c r="AA59" s="339">
        <v>41849</v>
      </c>
      <c r="AB59" s="336" t="s">
        <v>784</v>
      </c>
    </row>
    <row r="60" spans="1:28" s="340" customFormat="1">
      <c r="A60" s="336" t="s">
        <v>7400</v>
      </c>
      <c r="B60" s="336" t="s">
        <v>1137</v>
      </c>
      <c r="C60" s="336" t="s">
        <v>682</v>
      </c>
      <c r="D60" s="336" t="s">
        <v>1138</v>
      </c>
      <c r="E60" s="336" t="s">
        <v>792</v>
      </c>
      <c r="F60" s="336" t="s">
        <v>793</v>
      </c>
      <c r="G60" s="336" t="s">
        <v>794</v>
      </c>
      <c r="H60" s="336" t="s">
        <v>795</v>
      </c>
      <c r="I60" s="337">
        <v>3</v>
      </c>
      <c r="J60" s="337">
        <v>60</v>
      </c>
      <c r="K60" s="337">
        <v>106.7</v>
      </c>
      <c r="L60" s="337">
        <v>55.9</v>
      </c>
      <c r="M60" s="338"/>
      <c r="N60" s="338"/>
      <c r="O60" s="337">
        <v>800</v>
      </c>
      <c r="P60" s="337">
        <v>11.5</v>
      </c>
      <c r="Q60" s="337">
        <v>69.599999999999994</v>
      </c>
      <c r="R60" s="337">
        <v>40000</v>
      </c>
      <c r="S60" s="337">
        <v>3000</v>
      </c>
      <c r="T60" s="337">
        <v>84</v>
      </c>
      <c r="U60" s="337">
        <v>1</v>
      </c>
      <c r="V60" s="337">
        <v>-40</v>
      </c>
      <c r="W60" s="336" t="s">
        <v>769</v>
      </c>
      <c r="X60" s="336" t="s">
        <v>7402</v>
      </c>
      <c r="Y60" s="336" t="s">
        <v>783</v>
      </c>
      <c r="Z60" s="339">
        <v>41744</v>
      </c>
      <c r="AA60" s="339">
        <v>41745</v>
      </c>
      <c r="AB60" s="336" t="s">
        <v>827</v>
      </c>
    </row>
    <row r="61" spans="1:28" s="340" customFormat="1">
      <c r="A61" s="336" t="s">
        <v>7400</v>
      </c>
      <c r="B61" s="336" t="s">
        <v>1156</v>
      </c>
      <c r="C61" s="336" t="s">
        <v>1156</v>
      </c>
      <c r="D61" s="336" t="s">
        <v>1171</v>
      </c>
      <c r="E61" s="336" t="s">
        <v>792</v>
      </c>
      <c r="F61" s="336" t="s">
        <v>793</v>
      </c>
      <c r="G61" s="336" t="s">
        <v>794</v>
      </c>
      <c r="H61" s="336" t="s">
        <v>795</v>
      </c>
      <c r="I61" s="337">
        <v>10</v>
      </c>
      <c r="J61" s="337">
        <v>40</v>
      </c>
      <c r="K61" s="337">
        <v>111.1</v>
      </c>
      <c r="L61" s="337">
        <v>60.1</v>
      </c>
      <c r="M61" s="338"/>
      <c r="N61" s="338"/>
      <c r="O61" s="337">
        <v>450</v>
      </c>
      <c r="P61" s="337">
        <v>6</v>
      </c>
      <c r="Q61" s="337">
        <v>75</v>
      </c>
      <c r="R61" s="337">
        <v>25000</v>
      </c>
      <c r="S61" s="337">
        <v>2700</v>
      </c>
      <c r="T61" s="337">
        <v>81</v>
      </c>
      <c r="U61" s="337">
        <v>0.9</v>
      </c>
      <c r="V61" s="337">
        <v>-25</v>
      </c>
      <c r="W61" s="336" t="s">
        <v>769</v>
      </c>
      <c r="X61" s="336" t="s">
        <v>7406</v>
      </c>
      <c r="Y61" s="336" t="s">
        <v>1159</v>
      </c>
      <c r="Z61" s="339">
        <v>41487</v>
      </c>
      <c r="AA61" s="339">
        <v>41717</v>
      </c>
      <c r="AB61" s="336" t="s">
        <v>842</v>
      </c>
    </row>
    <row r="62" spans="1:28" s="340" customFormat="1">
      <c r="A62" s="336" t="s">
        <v>7400</v>
      </c>
      <c r="B62" s="336" t="s">
        <v>1156</v>
      </c>
      <c r="C62" s="336" t="s">
        <v>1156</v>
      </c>
      <c r="D62" s="336" t="s">
        <v>1176</v>
      </c>
      <c r="E62" s="336" t="s">
        <v>792</v>
      </c>
      <c r="F62" s="336" t="s">
        <v>793</v>
      </c>
      <c r="G62" s="336" t="s">
        <v>794</v>
      </c>
      <c r="H62" s="336" t="s">
        <v>795</v>
      </c>
      <c r="I62" s="337">
        <v>10</v>
      </c>
      <c r="J62" s="337">
        <v>40</v>
      </c>
      <c r="K62" s="337">
        <v>111.3</v>
      </c>
      <c r="L62" s="337">
        <v>59.9</v>
      </c>
      <c r="M62" s="338"/>
      <c r="N62" s="338"/>
      <c r="O62" s="337">
        <v>450</v>
      </c>
      <c r="P62" s="337">
        <v>6</v>
      </c>
      <c r="Q62" s="337">
        <v>75</v>
      </c>
      <c r="R62" s="337">
        <v>25000</v>
      </c>
      <c r="S62" s="337">
        <v>5000</v>
      </c>
      <c r="T62" s="337">
        <v>82</v>
      </c>
      <c r="U62" s="337">
        <v>0.9</v>
      </c>
      <c r="V62" s="337">
        <v>-25</v>
      </c>
      <c r="W62" s="336" t="s">
        <v>769</v>
      </c>
      <c r="X62" s="336" t="s">
        <v>7406</v>
      </c>
      <c r="Y62" s="336" t="s">
        <v>1159</v>
      </c>
      <c r="Z62" s="339">
        <v>41693</v>
      </c>
      <c r="AA62" s="339">
        <v>41717</v>
      </c>
      <c r="AB62" s="336" t="s">
        <v>842</v>
      </c>
    </row>
    <row r="63" spans="1:28" s="340" customFormat="1">
      <c r="A63" s="336" t="s">
        <v>7400</v>
      </c>
      <c r="B63" s="336" t="s">
        <v>1156</v>
      </c>
      <c r="C63" s="336" t="s">
        <v>1156</v>
      </c>
      <c r="D63" s="336" t="s">
        <v>1179</v>
      </c>
      <c r="E63" s="336" t="s">
        <v>792</v>
      </c>
      <c r="F63" s="336" t="s">
        <v>793</v>
      </c>
      <c r="G63" s="336" t="s">
        <v>794</v>
      </c>
      <c r="H63" s="336" t="s">
        <v>795</v>
      </c>
      <c r="I63" s="337">
        <v>3</v>
      </c>
      <c r="J63" s="337">
        <v>40</v>
      </c>
      <c r="K63" s="337">
        <v>112.8</v>
      </c>
      <c r="L63" s="337">
        <v>63.5</v>
      </c>
      <c r="M63" s="338"/>
      <c r="N63" s="338"/>
      <c r="O63" s="337">
        <v>460</v>
      </c>
      <c r="P63" s="337">
        <v>6.7</v>
      </c>
      <c r="Q63" s="337">
        <v>68.7</v>
      </c>
      <c r="R63" s="337">
        <v>25000</v>
      </c>
      <c r="S63" s="337">
        <v>5000</v>
      </c>
      <c r="T63" s="337">
        <v>82</v>
      </c>
      <c r="U63" s="337">
        <v>0.9</v>
      </c>
      <c r="V63" s="337">
        <v>-25</v>
      </c>
      <c r="W63" s="336" t="s">
        <v>769</v>
      </c>
      <c r="X63" s="336" t="s">
        <v>7</v>
      </c>
      <c r="Y63" s="336" t="s">
        <v>1159</v>
      </c>
      <c r="Z63" s="339">
        <v>41944</v>
      </c>
      <c r="AA63" s="339">
        <v>41960</v>
      </c>
      <c r="AB63" s="336" t="s">
        <v>784</v>
      </c>
    </row>
    <row r="64" spans="1:28" s="340" customFormat="1">
      <c r="A64" s="336" t="s">
        <v>7400</v>
      </c>
      <c r="B64" s="336" t="s">
        <v>1156</v>
      </c>
      <c r="C64" s="336" t="s">
        <v>1156</v>
      </c>
      <c r="D64" s="336" t="s">
        <v>1181</v>
      </c>
      <c r="E64" s="336" t="s">
        <v>792</v>
      </c>
      <c r="F64" s="336" t="s">
        <v>793</v>
      </c>
      <c r="G64" s="336" t="s">
        <v>794</v>
      </c>
      <c r="H64" s="336" t="s">
        <v>795</v>
      </c>
      <c r="I64" s="337">
        <v>10</v>
      </c>
      <c r="J64" s="337">
        <v>60</v>
      </c>
      <c r="K64" s="337">
        <v>112.7</v>
      </c>
      <c r="L64" s="337">
        <v>60.3</v>
      </c>
      <c r="M64" s="338"/>
      <c r="N64" s="338"/>
      <c r="O64" s="337">
        <v>800</v>
      </c>
      <c r="P64" s="337">
        <v>9.5</v>
      </c>
      <c r="Q64" s="337">
        <v>84.2</v>
      </c>
      <c r="R64" s="337">
        <v>25000</v>
      </c>
      <c r="S64" s="337">
        <v>2700</v>
      </c>
      <c r="T64" s="337">
        <v>81</v>
      </c>
      <c r="U64" s="337">
        <v>0.9</v>
      </c>
      <c r="V64" s="337">
        <v>-25</v>
      </c>
      <c r="W64" s="336" t="s">
        <v>769</v>
      </c>
      <c r="X64" s="336" t="s">
        <v>7406</v>
      </c>
      <c r="Y64" s="336" t="s">
        <v>1159</v>
      </c>
      <c r="Z64" s="339">
        <v>41487</v>
      </c>
      <c r="AA64" s="339">
        <v>41894</v>
      </c>
      <c r="AB64" s="336" t="s">
        <v>842</v>
      </c>
    </row>
    <row r="65" spans="1:28" s="340" customFormat="1">
      <c r="A65" s="336" t="s">
        <v>7400</v>
      </c>
      <c r="B65" s="336" t="s">
        <v>1156</v>
      </c>
      <c r="C65" s="336" t="s">
        <v>1156</v>
      </c>
      <c r="D65" s="336" t="s">
        <v>1184</v>
      </c>
      <c r="E65" s="336" t="s">
        <v>792</v>
      </c>
      <c r="F65" s="336" t="s">
        <v>793</v>
      </c>
      <c r="G65" s="336" t="s">
        <v>794</v>
      </c>
      <c r="H65" s="336" t="s">
        <v>795</v>
      </c>
      <c r="I65" s="337">
        <v>3</v>
      </c>
      <c r="J65" s="337">
        <v>60</v>
      </c>
      <c r="K65" s="337">
        <v>112.8</v>
      </c>
      <c r="L65" s="337">
        <v>63.5</v>
      </c>
      <c r="M65" s="338"/>
      <c r="N65" s="338"/>
      <c r="O65" s="337">
        <v>815</v>
      </c>
      <c r="P65" s="337">
        <v>11</v>
      </c>
      <c r="Q65" s="337">
        <v>74.099999999999994</v>
      </c>
      <c r="R65" s="337">
        <v>25000</v>
      </c>
      <c r="S65" s="337">
        <v>2700</v>
      </c>
      <c r="T65" s="337">
        <v>82</v>
      </c>
      <c r="U65" s="337">
        <v>0.9</v>
      </c>
      <c r="V65" s="337">
        <v>-25</v>
      </c>
      <c r="W65" s="336" t="s">
        <v>769</v>
      </c>
      <c r="X65" s="336" t="s">
        <v>7417</v>
      </c>
      <c r="Y65" s="336" t="s">
        <v>1159</v>
      </c>
      <c r="Z65" s="339">
        <v>41944</v>
      </c>
      <c r="AA65" s="339">
        <v>41954</v>
      </c>
      <c r="AB65" s="336" t="s">
        <v>784</v>
      </c>
    </row>
    <row r="66" spans="1:28" s="340" customFormat="1">
      <c r="A66" s="336" t="s">
        <v>7400</v>
      </c>
      <c r="B66" s="336" t="s">
        <v>1156</v>
      </c>
      <c r="C66" s="336" t="s">
        <v>1156</v>
      </c>
      <c r="D66" s="336" t="s">
        <v>1188</v>
      </c>
      <c r="E66" s="336" t="s">
        <v>792</v>
      </c>
      <c r="F66" s="336" t="s">
        <v>793</v>
      </c>
      <c r="G66" s="336" t="s">
        <v>794</v>
      </c>
      <c r="H66" s="336" t="s">
        <v>795</v>
      </c>
      <c r="I66" s="337">
        <v>10</v>
      </c>
      <c r="J66" s="337">
        <v>75</v>
      </c>
      <c r="K66" s="337">
        <v>111.6</v>
      </c>
      <c r="L66" s="337">
        <v>60.2</v>
      </c>
      <c r="M66" s="338"/>
      <c r="N66" s="338"/>
      <c r="O66" s="337">
        <v>1100</v>
      </c>
      <c r="P66" s="337">
        <v>13.5</v>
      </c>
      <c r="Q66" s="337">
        <v>81.5</v>
      </c>
      <c r="R66" s="337">
        <v>25000</v>
      </c>
      <c r="S66" s="337">
        <v>2700</v>
      </c>
      <c r="T66" s="337">
        <v>81</v>
      </c>
      <c r="U66" s="337">
        <v>0.9</v>
      </c>
      <c r="V66" s="337">
        <v>-25</v>
      </c>
      <c r="W66" s="336" t="s">
        <v>769</v>
      </c>
      <c r="X66" s="336" t="s">
        <v>7406</v>
      </c>
      <c r="Y66" s="336" t="s">
        <v>1159</v>
      </c>
      <c r="Z66" s="339">
        <v>41579</v>
      </c>
      <c r="AA66" s="339">
        <v>41725</v>
      </c>
      <c r="AB66" s="336" t="s">
        <v>842</v>
      </c>
    </row>
    <row r="67" spans="1:28" s="340" customFormat="1">
      <c r="A67" s="336" t="s">
        <v>7400</v>
      </c>
      <c r="B67" s="336" t="s">
        <v>1156</v>
      </c>
      <c r="C67" s="336" t="s">
        <v>1156</v>
      </c>
      <c r="D67" s="336" t="s">
        <v>1504</v>
      </c>
      <c r="E67" s="336" t="s">
        <v>1051</v>
      </c>
      <c r="F67" s="336" t="s">
        <v>793</v>
      </c>
      <c r="G67" s="336" t="s">
        <v>794</v>
      </c>
      <c r="H67" s="336" t="s">
        <v>795</v>
      </c>
      <c r="I67" s="337">
        <v>10</v>
      </c>
      <c r="J67" s="337">
        <v>100</v>
      </c>
      <c r="K67" s="337">
        <v>128</v>
      </c>
      <c r="L67" s="337">
        <v>68</v>
      </c>
      <c r="M67" s="338"/>
      <c r="N67" s="338"/>
      <c r="O67" s="337">
        <v>1600</v>
      </c>
      <c r="P67" s="337">
        <v>18</v>
      </c>
      <c r="Q67" s="337">
        <v>88.9</v>
      </c>
      <c r="R67" s="337">
        <v>25000</v>
      </c>
      <c r="S67" s="337">
        <v>2700</v>
      </c>
      <c r="T67" s="337">
        <v>80</v>
      </c>
      <c r="U67" s="337">
        <v>0.9</v>
      </c>
      <c r="V67" s="337">
        <v>-25</v>
      </c>
      <c r="W67" s="336" t="s">
        <v>769</v>
      </c>
      <c r="X67" s="336" t="s">
        <v>7402</v>
      </c>
      <c r="Y67" s="336" t="s">
        <v>789</v>
      </c>
      <c r="Z67" s="339">
        <v>41713</v>
      </c>
      <c r="AA67" s="339">
        <v>41960</v>
      </c>
      <c r="AB67" s="336" t="s">
        <v>784</v>
      </c>
    </row>
    <row r="68" spans="1:28" s="340" customFormat="1">
      <c r="A68" s="336" t="s">
        <v>7400</v>
      </c>
      <c r="B68" s="336" t="s">
        <v>1156</v>
      </c>
      <c r="C68" s="336" t="s">
        <v>1156</v>
      </c>
      <c r="D68" s="336" t="s">
        <v>1506</v>
      </c>
      <c r="E68" s="336" t="s">
        <v>1051</v>
      </c>
      <c r="F68" s="336" t="s">
        <v>793</v>
      </c>
      <c r="G68" s="336" t="s">
        <v>794</v>
      </c>
      <c r="H68" s="336" t="s">
        <v>795</v>
      </c>
      <c r="I68" s="337">
        <v>10</v>
      </c>
      <c r="J68" s="337">
        <v>100</v>
      </c>
      <c r="K68" s="337">
        <v>128</v>
      </c>
      <c r="L68" s="337">
        <v>68</v>
      </c>
      <c r="M68" s="338"/>
      <c r="N68" s="338"/>
      <c r="O68" s="337">
        <v>1619</v>
      </c>
      <c r="P68" s="337">
        <v>18</v>
      </c>
      <c r="Q68" s="337">
        <v>89.9</v>
      </c>
      <c r="R68" s="337">
        <v>25000</v>
      </c>
      <c r="S68" s="337">
        <v>2700</v>
      </c>
      <c r="T68" s="337">
        <v>81</v>
      </c>
      <c r="U68" s="337">
        <v>0.9</v>
      </c>
      <c r="V68" s="337">
        <v>-25</v>
      </c>
      <c r="W68" s="336" t="s">
        <v>769</v>
      </c>
      <c r="X68" s="336" t="s">
        <v>7402</v>
      </c>
      <c r="Y68" s="336" t="s">
        <v>789</v>
      </c>
      <c r="Z68" s="339">
        <v>41760</v>
      </c>
      <c r="AA68" s="339">
        <v>41981</v>
      </c>
      <c r="AB68" s="336" t="s">
        <v>784</v>
      </c>
    </row>
    <row r="69" spans="1:28" s="340" customFormat="1">
      <c r="A69" s="336" t="s">
        <v>7400</v>
      </c>
      <c r="B69" s="336" t="s">
        <v>1156</v>
      </c>
      <c r="C69" s="336" t="s">
        <v>1156</v>
      </c>
      <c r="D69" s="336" t="s">
        <v>1508</v>
      </c>
      <c r="E69" s="336" t="s">
        <v>1051</v>
      </c>
      <c r="F69" s="336" t="s">
        <v>793</v>
      </c>
      <c r="G69" s="336" t="s">
        <v>794</v>
      </c>
      <c r="H69" s="336" t="s">
        <v>795</v>
      </c>
      <c r="I69" s="337">
        <v>10</v>
      </c>
      <c r="J69" s="337">
        <v>100</v>
      </c>
      <c r="K69" s="337">
        <v>128</v>
      </c>
      <c r="L69" s="337">
        <v>68</v>
      </c>
      <c r="M69" s="338"/>
      <c r="N69" s="338"/>
      <c r="O69" s="337">
        <v>1600</v>
      </c>
      <c r="P69" s="337">
        <v>18.2</v>
      </c>
      <c r="Q69" s="337">
        <v>88.9</v>
      </c>
      <c r="R69" s="337">
        <v>25000</v>
      </c>
      <c r="S69" s="337">
        <v>5000</v>
      </c>
      <c r="T69" s="337">
        <v>82</v>
      </c>
      <c r="U69" s="337">
        <v>0.9</v>
      </c>
      <c r="V69" s="337">
        <v>-25</v>
      </c>
      <c r="W69" s="336" t="s">
        <v>769</v>
      </c>
      <c r="X69" s="336" t="s">
        <v>7402</v>
      </c>
      <c r="Y69" s="336" t="s">
        <v>789</v>
      </c>
      <c r="Z69" s="339">
        <v>41713</v>
      </c>
      <c r="AA69" s="339">
        <v>41967</v>
      </c>
      <c r="AB69" s="336" t="s">
        <v>784</v>
      </c>
    </row>
    <row r="70" spans="1:28" s="340" customFormat="1">
      <c r="A70" s="336" t="s">
        <v>7400</v>
      </c>
      <c r="B70" s="336" t="s">
        <v>1679</v>
      </c>
      <c r="C70" s="336" t="s">
        <v>682</v>
      </c>
      <c r="D70" s="336" t="s">
        <v>1794</v>
      </c>
      <c r="E70" s="336" t="s">
        <v>1051</v>
      </c>
      <c r="F70" s="336" t="s">
        <v>793</v>
      </c>
      <c r="G70" s="336" t="s">
        <v>794</v>
      </c>
      <c r="H70" s="336" t="s">
        <v>795</v>
      </c>
      <c r="I70" s="337">
        <v>5</v>
      </c>
      <c r="J70" s="337">
        <v>100</v>
      </c>
      <c r="K70" s="337">
        <v>130</v>
      </c>
      <c r="L70" s="337">
        <v>70</v>
      </c>
      <c r="M70" s="338"/>
      <c r="N70" s="338"/>
      <c r="O70" s="337">
        <v>1600</v>
      </c>
      <c r="P70" s="337">
        <v>17</v>
      </c>
      <c r="Q70" s="337">
        <v>94.1</v>
      </c>
      <c r="R70" s="337">
        <v>25000</v>
      </c>
      <c r="S70" s="337">
        <v>2700</v>
      </c>
      <c r="T70" s="337">
        <v>82</v>
      </c>
      <c r="U70" s="337">
        <v>0.9</v>
      </c>
      <c r="V70" s="337">
        <v>-20</v>
      </c>
      <c r="W70" s="336" t="s">
        <v>769</v>
      </c>
      <c r="X70" s="336" t="s">
        <v>7402</v>
      </c>
      <c r="Y70" s="336" t="s">
        <v>783</v>
      </c>
      <c r="Z70" s="339">
        <v>41806</v>
      </c>
      <c r="AA70" s="339">
        <v>41806</v>
      </c>
      <c r="AB70" s="336" t="s">
        <v>842</v>
      </c>
    </row>
    <row r="71" spans="1:28" s="340" customFormat="1">
      <c r="A71" s="336" t="s">
        <v>7400</v>
      </c>
      <c r="B71" s="336" t="s">
        <v>1633</v>
      </c>
      <c r="C71" s="336" t="s">
        <v>682</v>
      </c>
      <c r="D71" s="336" t="s">
        <v>1674</v>
      </c>
      <c r="E71" s="336" t="s">
        <v>792</v>
      </c>
      <c r="F71" s="336" t="s">
        <v>793</v>
      </c>
      <c r="G71" s="336" t="s">
        <v>794</v>
      </c>
      <c r="H71" s="336" t="s">
        <v>795</v>
      </c>
      <c r="I71" s="337">
        <v>10</v>
      </c>
      <c r="J71" s="337">
        <v>60</v>
      </c>
      <c r="K71" s="337">
        <v>110</v>
      </c>
      <c r="L71" s="337">
        <v>60</v>
      </c>
      <c r="M71" s="338"/>
      <c r="N71" s="338"/>
      <c r="O71" s="337">
        <v>800</v>
      </c>
      <c r="P71" s="337">
        <v>9.5</v>
      </c>
      <c r="Q71" s="337">
        <v>84.2</v>
      </c>
      <c r="R71" s="337">
        <v>25000</v>
      </c>
      <c r="S71" s="337">
        <v>2700</v>
      </c>
      <c r="T71" s="337">
        <v>81</v>
      </c>
      <c r="U71" s="337">
        <v>0.9</v>
      </c>
      <c r="V71" s="337">
        <v>-20</v>
      </c>
      <c r="W71" s="336" t="s">
        <v>769</v>
      </c>
      <c r="X71" s="336" t="s">
        <v>7402</v>
      </c>
      <c r="Y71" s="336" t="s">
        <v>783</v>
      </c>
      <c r="Z71" s="339">
        <v>41917</v>
      </c>
      <c r="AA71" s="339">
        <v>41953</v>
      </c>
      <c r="AB71" s="336" t="s">
        <v>784</v>
      </c>
    </row>
    <row r="72" spans="1:28" s="340" customFormat="1">
      <c r="A72" s="336" t="s">
        <v>7400</v>
      </c>
      <c r="B72" s="336" t="s">
        <v>1840</v>
      </c>
      <c r="C72" s="336" t="s">
        <v>1841</v>
      </c>
      <c r="D72" s="336" t="s">
        <v>1842</v>
      </c>
      <c r="E72" s="336" t="s">
        <v>792</v>
      </c>
      <c r="F72" s="336" t="s">
        <v>793</v>
      </c>
      <c r="G72" s="336" t="s">
        <v>794</v>
      </c>
      <c r="H72" s="336" t="s">
        <v>795</v>
      </c>
      <c r="I72" s="337">
        <v>3</v>
      </c>
      <c r="J72" s="337">
        <v>60</v>
      </c>
      <c r="K72" s="337">
        <v>112.3</v>
      </c>
      <c r="L72" s="337">
        <v>60.9</v>
      </c>
      <c r="M72" s="338"/>
      <c r="N72" s="338"/>
      <c r="O72" s="337">
        <v>800</v>
      </c>
      <c r="P72" s="337">
        <v>9.6</v>
      </c>
      <c r="Q72" s="337">
        <v>83.3</v>
      </c>
      <c r="R72" s="337">
        <v>25000</v>
      </c>
      <c r="S72" s="337">
        <v>3000</v>
      </c>
      <c r="T72" s="337">
        <v>81</v>
      </c>
      <c r="U72" s="337">
        <v>0.9</v>
      </c>
      <c r="V72" s="337">
        <v>-20</v>
      </c>
      <c r="W72" s="336" t="s">
        <v>769</v>
      </c>
      <c r="X72" s="336" t="s">
        <v>7402</v>
      </c>
      <c r="Y72" s="336" t="s">
        <v>974</v>
      </c>
      <c r="Z72" s="339">
        <v>41937</v>
      </c>
      <c r="AA72" s="339">
        <v>41954</v>
      </c>
      <c r="AB72" s="336" t="s">
        <v>842</v>
      </c>
    </row>
    <row r="73" spans="1:28" s="340" customFormat="1">
      <c r="A73" s="336" t="s">
        <v>7400</v>
      </c>
      <c r="B73" s="336" t="s">
        <v>1942</v>
      </c>
      <c r="C73" s="336" t="s">
        <v>2045</v>
      </c>
      <c r="D73" s="336" t="s">
        <v>2045</v>
      </c>
      <c r="E73" s="336" t="s">
        <v>792</v>
      </c>
      <c r="F73" s="336" t="s">
        <v>793</v>
      </c>
      <c r="G73" s="336" t="s">
        <v>794</v>
      </c>
      <c r="H73" s="336" t="s">
        <v>795</v>
      </c>
      <c r="I73" s="337">
        <v>3</v>
      </c>
      <c r="J73" s="338"/>
      <c r="K73" s="337">
        <v>110</v>
      </c>
      <c r="L73" s="337">
        <v>61</v>
      </c>
      <c r="M73" s="338"/>
      <c r="N73" s="338"/>
      <c r="O73" s="337">
        <v>450</v>
      </c>
      <c r="P73" s="337">
        <v>7</v>
      </c>
      <c r="Q73" s="337">
        <v>73</v>
      </c>
      <c r="R73" s="337">
        <v>25000</v>
      </c>
      <c r="S73" s="337">
        <v>3000</v>
      </c>
      <c r="T73" s="337">
        <v>82</v>
      </c>
      <c r="U73" s="337">
        <v>0.9</v>
      </c>
      <c r="V73" s="337">
        <v>-20</v>
      </c>
      <c r="W73" s="336" t="s">
        <v>769</v>
      </c>
      <c r="X73" s="336" t="s">
        <v>7</v>
      </c>
      <c r="Y73" s="336" t="s">
        <v>1043</v>
      </c>
      <c r="Z73" s="339">
        <v>41649</v>
      </c>
      <c r="AA73" s="339">
        <v>41955</v>
      </c>
      <c r="AB73" s="336" t="s">
        <v>784</v>
      </c>
    </row>
    <row r="74" spans="1:28" s="340" customFormat="1">
      <c r="A74" s="336" t="s">
        <v>7400</v>
      </c>
      <c r="B74" s="336" t="s">
        <v>1942</v>
      </c>
      <c r="C74" s="336" t="s">
        <v>2047</v>
      </c>
      <c r="D74" s="336" t="s">
        <v>2047</v>
      </c>
      <c r="E74" s="336" t="s">
        <v>792</v>
      </c>
      <c r="F74" s="336" t="s">
        <v>793</v>
      </c>
      <c r="G74" s="336" t="s">
        <v>794</v>
      </c>
      <c r="H74" s="336" t="s">
        <v>795</v>
      </c>
      <c r="I74" s="337">
        <v>3</v>
      </c>
      <c r="J74" s="338"/>
      <c r="K74" s="337">
        <v>110</v>
      </c>
      <c r="L74" s="337">
        <v>61</v>
      </c>
      <c r="M74" s="338"/>
      <c r="N74" s="338"/>
      <c r="O74" s="337">
        <v>450</v>
      </c>
      <c r="P74" s="337">
        <v>7</v>
      </c>
      <c r="Q74" s="337">
        <v>69</v>
      </c>
      <c r="R74" s="337">
        <v>25000</v>
      </c>
      <c r="S74" s="337">
        <v>2700</v>
      </c>
      <c r="T74" s="337">
        <v>82</v>
      </c>
      <c r="U74" s="337">
        <v>0.9</v>
      </c>
      <c r="V74" s="337">
        <v>-20</v>
      </c>
      <c r="W74" s="336" t="s">
        <v>769</v>
      </c>
      <c r="X74" s="336" t="s">
        <v>7</v>
      </c>
      <c r="Y74" s="336" t="s">
        <v>1043</v>
      </c>
      <c r="Z74" s="339">
        <v>41649</v>
      </c>
      <c r="AA74" s="339">
        <v>41955</v>
      </c>
      <c r="AB74" s="336" t="s">
        <v>784</v>
      </c>
    </row>
    <row r="75" spans="1:28" s="340" customFormat="1">
      <c r="A75" s="336" t="s">
        <v>7400</v>
      </c>
      <c r="B75" s="336" t="s">
        <v>4172</v>
      </c>
      <c r="C75" s="336" t="s">
        <v>4434</v>
      </c>
      <c r="D75" s="336" t="s">
        <v>4434</v>
      </c>
      <c r="E75" s="336" t="s">
        <v>1051</v>
      </c>
      <c r="F75" s="336" t="s">
        <v>793</v>
      </c>
      <c r="G75" s="336" t="s">
        <v>794</v>
      </c>
      <c r="H75" s="336" t="s">
        <v>795</v>
      </c>
      <c r="I75" s="337">
        <v>5</v>
      </c>
      <c r="J75" s="337">
        <v>100</v>
      </c>
      <c r="K75" s="337">
        <v>130</v>
      </c>
      <c r="L75" s="337">
        <v>70</v>
      </c>
      <c r="M75" s="338"/>
      <c r="N75" s="338"/>
      <c r="O75" s="337">
        <v>1600</v>
      </c>
      <c r="P75" s="337">
        <v>17</v>
      </c>
      <c r="Q75" s="337">
        <v>94.1</v>
      </c>
      <c r="R75" s="337">
        <v>25000</v>
      </c>
      <c r="S75" s="337">
        <v>2700</v>
      </c>
      <c r="T75" s="337">
        <v>82</v>
      </c>
      <c r="U75" s="337">
        <v>0.9</v>
      </c>
      <c r="V75" s="337">
        <v>-20</v>
      </c>
      <c r="W75" s="336" t="s">
        <v>769</v>
      </c>
      <c r="X75" s="336" t="s">
        <v>7402</v>
      </c>
      <c r="Y75" s="336" t="s">
        <v>783</v>
      </c>
      <c r="Z75" s="339">
        <v>41800</v>
      </c>
      <c r="AA75" s="339">
        <v>41814</v>
      </c>
      <c r="AB75" s="336" t="s">
        <v>784</v>
      </c>
    </row>
    <row r="76" spans="1:28" s="340" customFormat="1">
      <c r="A76" s="336" t="s">
        <v>7400</v>
      </c>
      <c r="B76" s="336" t="s">
        <v>4438</v>
      </c>
      <c r="C76" s="336" t="s">
        <v>4439</v>
      </c>
      <c r="D76" s="336" t="s">
        <v>4439</v>
      </c>
      <c r="E76" s="336" t="s">
        <v>792</v>
      </c>
      <c r="F76" s="336" t="s">
        <v>793</v>
      </c>
      <c r="G76" s="336" t="s">
        <v>794</v>
      </c>
      <c r="H76" s="336" t="s">
        <v>795</v>
      </c>
      <c r="I76" s="337">
        <v>3</v>
      </c>
      <c r="J76" s="337">
        <v>60</v>
      </c>
      <c r="K76" s="337">
        <v>112.7</v>
      </c>
      <c r="L76" s="337">
        <v>63.3</v>
      </c>
      <c r="M76" s="338"/>
      <c r="N76" s="338"/>
      <c r="O76" s="337">
        <v>800</v>
      </c>
      <c r="P76" s="337">
        <v>12</v>
      </c>
      <c r="Q76" s="337">
        <v>66.7</v>
      </c>
      <c r="R76" s="337">
        <v>25000</v>
      </c>
      <c r="S76" s="337">
        <v>3000</v>
      </c>
      <c r="T76" s="337">
        <v>96</v>
      </c>
      <c r="U76" s="337">
        <v>0.9</v>
      </c>
      <c r="V76" s="337">
        <v>-20</v>
      </c>
      <c r="W76" s="336" t="s">
        <v>769</v>
      </c>
      <c r="X76" s="336" t="s">
        <v>7402</v>
      </c>
      <c r="Y76" s="336" t="s">
        <v>783</v>
      </c>
      <c r="Z76" s="339">
        <v>41838</v>
      </c>
      <c r="AA76" s="339">
        <v>41838</v>
      </c>
      <c r="AB76" s="336" t="s">
        <v>842</v>
      </c>
    </row>
    <row r="77" spans="1:28" s="340" customFormat="1">
      <c r="A77" s="336" t="s">
        <v>7400</v>
      </c>
      <c r="B77" s="336" t="s">
        <v>6627</v>
      </c>
      <c r="C77" s="336" t="s">
        <v>7418</v>
      </c>
      <c r="D77" s="336" t="s">
        <v>7418</v>
      </c>
      <c r="E77" s="336" t="s">
        <v>792</v>
      </c>
      <c r="F77" s="336" t="s">
        <v>793</v>
      </c>
      <c r="G77" s="336" t="s">
        <v>794</v>
      </c>
      <c r="H77" s="336" t="s">
        <v>795</v>
      </c>
      <c r="I77" s="337">
        <v>3</v>
      </c>
      <c r="J77" s="337">
        <v>40</v>
      </c>
      <c r="K77" s="337">
        <v>112.4</v>
      </c>
      <c r="L77" s="337">
        <v>61</v>
      </c>
      <c r="M77" s="338"/>
      <c r="N77" s="338"/>
      <c r="O77" s="337">
        <v>470</v>
      </c>
      <c r="P77" s="337">
        <v>7</v>
      </c>
      <c r="Q77" s="337">
        <v>67.099999999999994</v>
      </c>
      <c r="R77" s="337">
        <v>25000</v>
      </c>
      <c r="S77" s="337">
        <v>2700</v>
      </c>
      <c r="T77" s="337">
        <v>82</v>
      </c>
      <c r="U77" s="337">
        <v>0.9</v>
      </c>
      <c r="V77" s="337">
        <v>-20</v>
      </c>
      <c r="W77" s="336" t="s">
        <v>769</v>
      </c>
      <c r="X77" s="336" t="s">
        <v>7402</v>
      </c>
      <c r="Y77" s="336" t="s">
        <v>826</v>
      </c>
      <c r="Z77" s="339">
        <v>41995</v>
      </c>
      <c r="AA77" s="339">
        <v>41995</v>
      </c>
      <c r="AB77" s="336" t="s">
        <v>784</v>
      </c>
    </row>
    <row r="78" spans="1:28" s="340" customFormat="1">
      <c r="A78" s="336" t="s">
        <v>7400</v>
      </c>
      <c r="B78" s="336" t="s">
        <v>6627</v>
      </c>
      <c r="C78" s="336" t="s">
        <v>6642</v>
      </c>
      <c r="D78" s="336" t="s">
        <v>6642</v>
      </c>
      <c r="E78" s="336" t="s">
        <v>821</v>
      </c>
      <c r="F78" s="336" t="s">
        <v>736</v>
      </c>
      <c r="G78" s="336" t="s">
        <v>794</v>
      </c>
      <c r="H78" s="336" t="s">
        <v>795</v>
      </c>
      <c r="I78" s="337">
        <v>3</v>
      </c>
      <c r="J78" s="337">
        <v>40</v>
      </c>
      <c r="K78" s="337">
        <v>123</v>
      </c>
      <c r="L78" s="337">
        <v>79.900000000000006</v>
      </c>
      <c r="M78" s="338"/>
      <c r="N78" s="338"/>
      <c r="O78" s="337">
        <v>450</v>
      </c>
      <c r="P78" s="337">
        <v>6</v>
      </c>
      <c r="Q78" s="337">
        <v>75</v>
      </c>
      <c r="R78" s="337">
        <v>25000</v>
      </c>
      <c r="S78" s="337">
        <v>2700</v>
      </c>
      <c r="T78" s="337">
        <v>82</v>
      </c>
      <c r="U78" s="337">
        <v>0.7</v>
      </c>
      <c r="V78" s="337">
        <v>-20</v>
      </c>
      <c r="W78" s="336" t="s">
        <v>769</v>
      </c>
      <c r="X78" s="336" t="s">
        <v>7404</v>
      </c>
      <c r="Y78" s="336" t="s">
        <v>783</v>
      </c>
      <c r="Z78" s="339">
        <v>41822</v>
      </c>
      <c r="AA78" s="339">
        <v>41822</v>
      </c>
      <c r="AB78" s="336" t="s">
        <v>784</v>
      </c>
    </row>
    <row r="79" spans="1:28" s="340" customFormat="1">
      <c r="A79" s="336" t="s">
        <v>7400</v>
      </c>
      <c r="B79" s="336" t="s">
        <v>4855</v>
      </c>
      <c r="C79" s="336" t="s">
        <v>4862</v>
      </c>
      <c r="D79" s="336" t="s">
        <v>4862</v>
      </c>
      <c r="E79" s="336" t="s">
        <v>792</v>
      </c>
      <c r="F79" s="336" t="s">
        <v>793</v>
      </c>
      <c r="G79" s="336" t="s">
        <v>794</v>
      </c>
      <c r="H79" s="336" t="s">
        <v>795</v>
      </c>
      <c r="I79" s="337">
        <v>3</v>
      </c>
      <c r="J79" s="337">
        <v>40</v>
      </c>
      <c r="K79" s="337">
        <v>108.9</v>
      </c>
      <c r="L79" s="337">
        <v>59.8</v>
      </c>
      <c r="M79" s="338"/>
      <c r="N79" s="338"/>
      <c r="O79" s="337">
        <v>490</v>
      </c>
      <c r="P79" s="337">
        <v>7</v>
      </c>
      <c r="Q79" s="337">
        <v>70</v>
      </c>
      <c r="R79" s="337">
        <v>25000</v>
      </c>
      <c r="S79" s="337">
        <v>2700</v>
      </c>
      <c r="T79" s="337">
        <v>81</v>
      </c>
      <c r="U79" s="337">
        <v>0.9</v>
      </c>
      <c r="V79" s="337">
        <v>-20</v>
      </c>
      <c r="W79" s="336" t="s">
        <v>769</v>
      </c>
      <c r="X79" s="336" t="s">
        <v>7402</v>
      </c>
      <c r="Y79" s="336" t="s">
        <v>850</v>
      </c>
      <c r="Z79" s="339">
        <v>41820</v>
      </c>
      <c r="AA79" s="339">
        <v>41823</v>
      </c>
      <c r="AB79" s="336" t="s">
        <v>842</v>
      </c>
    </row>
    <row r="80" spans="1:28" s="340" customFormat="1">
      <c r="A80" s="336" t="s">
        <v>7400</v>
      </c>
      <c r="B80" s="336" t="s">
        <v>4875</v>
      </c>
      <c r="C80" s="336" t="s">
        <v>1943</v>
      </c>
      <c r="D80" s="336" t="s">
        <v>4876</v>
      </c>
      <c r="E80" s="336" t="s">
        <v>792</v>
      </c>
      <c r="F80" s="336" t="s">
        <v>793</v>
      </c>
      <c r="G80" s="336" t="s">
        <v>794</v>
      </c>
      <c r="H80" s="336" t="s">
        <v>795</v>
      </c>
      <c r="I80" s="337">
        <v>3</v>
      </c>
      <c r="J80" s="337">
        <v>60</v>
      </c>
      <c r="K80" s="337">
        <v>111</v>
      </c>
      <c r="L80" s="337">
        <v>61</v>
      </c>
      <c r="M80" s="338"/>
      <c r="N80" s="338"/>
      <c r="O80" s="337">
        <v>800</v>
      </c>
      <c r="P80" s="337">
        <v>11.5</v>
      </c>
      <c r="Q80" s="337">
        <v>69.599999999999994</v>
      </c>
      <c r="R80" s="337">
        <v>25000</v>
      </c>
      <c r="S80" s="337">
        <v>3000</v>
      </c>
      <c r="T80" s="337">
        <v>82</v>
      </c>
      <c r="U80" s="337">
        <v>1</v>
      </c>
      <c r="V80" s="337">
        <v>-20</v>
      </c>
      <c r="W80" s="336" t="s">
        <v>769</v>
      </c>
      <c r="X80" s="336" t="s">
        <v>7402</v>
      </c>
      <c r="Y80" s="336" t="s">
        <v>826</v>
      </c>
      <c r="Z80" s="339">
        <v>41640</v>
      </c>
      <c r="AA80" s="339">
        <v>41710</v>
      </c>
      <c r="AB80" s="336" t="s">
        <v>842</v>
      </c>
    </row>
    <row r="81" spans="1:28" s="340" customFormat="1">
      <c r="A81" s="336" t="s">
        <v>7400</v>
      </c>
      <c r="B81" s="336" t="s">
        <v>4875</v>
      </c>
      <c r="C81" s="336" t="s">
        <v>1943</v>
      </c>
      <c r="D81" s="336" t="s">
        <v>4878</v>
      </c>
      <c r="E81" s="336" t="s">
        <v>792</v>
      </c>
      <c r="F81" s="336" t="s">
        <v>793</v>
      </c>
      <c r="G81" s="336" t="s">
        <v>794</v>
      </c>
      <c r="H81" s="336" t="s">
        <v>795</v>
      </c>
      <c r="I81" s="337">
        <v>3</v>
      </c>
      <c r="J81" s="337">
        <v>60</v>
      </c>
      <c r="K81" s="337">
        <v>111</v>
      </c>
      <c r="L81" s="337">
        <v>61</v>
      </c>
      <c r="M81" s="338"/>
      <c r="N81" s="338"/>
      <c r="O81" s="337">
        <v>800</v>
      </c>
      <c r="P81" s="337">
        <v>11.5</v>
      </c>
      <c r="Q81" s="337">
        <v>69.599999999999994</v>
      </c>
      <c r="R81" s="337">
        <v>25000</v>
      </c>
      <c r="S81" s="337">
        <v>4000</v>
      </c>
      <c r="T81" s="337">
        <v>83</v>
      </c>
      <c r="U81" s="337">
        <v>1</v>
      </c>
      <c r="V81" s="337">
        <v>-20</v>
      </c>
      <c r="W81" s="336" t="s">
        <v>769</v>
      </c>
      <c r="X81" s="336" t="s">
        <v>7402</v>
      </c>
      <c r="Y81" s="336" t="s">
        <v>826</v>
      </c>
      <c r="Z81" s="339">
        <v>41640</v>
      </c>
      <c r="AA81" s="339">
        <v>41710</v>
      </c>
      <c r="AB81" s="336" t="s">
        <v>842</v>
      </c>
    </row>
    <row r="82" spans="1:28" s="340" customFormat="1">
      <c r="A82" s="336" t="s">
        <v>7400</v>
      </c>
      <c r="B82" s="336" t="s">
        <v>6806</v>
      </c>
      <c r="C82" s="336" t="s">
        <v>6815</v>
      </c>
      <c r="D82" s="336" t="s">
        <v>6816</v>
      </c>
      <c r="E82" s="336" t="s">
        <v>792</v>
      </c>
      <c r="F82" s="336" t="s">
        <v>793</v>
      </c>
      <c r="G82" s="336" t="s">
        <v>794</v>
      </c>
      <c r="H82" s="336" t="s">
        <v>795</v>
      </c>
      <c r="I82" s="337">
        <v>3</v>
      </c>
      <c r="J82" s="337">
        <v>60</v>
      </c>
      <c r="K82" s="337">
        <v>116</v>
      </c>
      <c r="L82" s="337">
        <v>60</v>
      </c>
      <c r="M82" s="338"/>
      <c r="N82" s="338"/>
      <c r="O82" s="337">
        <v>810</v>
      </c>
      <c r="P82" s="337">
        <v>11</v>
      </c>
      <c r="Q82" s="337">
        <v>74</v>
      </c>
      <c r="R82" s="337">
        <v>25000</v>
      </c>
      <c r="S82" s="337">
        <v>2700</v>
      </c>
      <c r="T82" s="337">
        <v>82</v>
      </c>
      <c r="U82" s="337">
        <v>1</v>
      </c>
      <c r="V82" s="337">
        <v>-20</v>
      </c>
      <c r="W82" s="336" t="s">
        <v>769</v>
      </c>
      <c r="X82" s="336" t="s">
        <v>7402</v>
      </c>
      <c r="Y82" s="336" t="s">
        <v>783</v>
      </c>
      <c r="Z82" s="339">
        <v>41873</v>
      </c>
      <c r="AA82" s="339">
        <v>41872</v>
      </c>
      <c r="AB82" s="336" t="s">
        <v>784</v>
      </c>
    </row>
    <row r="83" spans="1:28" s="340" customFormat="1">
      <c r="A83" s="336" t="s">
        <v>7400</v>
      </c>
      <c r="B83" s="336" t="s">
        <v>4875</v>
      </c>
      <c r="C83" s="336" t="s">
        <v>4893</v>
      </c>
      <c r="D83" s="336" t="s">
        <v>4893</v>
      </c>
      <c r="E83" s="336" t="s">
        <v>792</v>
      </c>
      <c r="F83" s="336" t="s">
        <v>793</v>
      </c>
      <c r="G83" s="336" t="s">
        <v>794</v>
      </c>
      <c r="H83" s="336" t="s">
        <v>795</v>
      </c>
      <c r="I83" s="337">
        <v>5</v>
      </c>
      <c r="J83" s="337">
        <v>40</v>
      </c>
      <c r="K83" s="337">
        <v>111.6</v>
      </c>
      <c r="L83" s="337">
        <v>59.5</v>
      </c>
      <c r="M83" s="338"/>
      <c r="N83" s="338"/>
      <c r="O83" s="337">
        <v>450</v>
      </c>
      <c r="P83" s="337">
        <v>6</v>
      </c>
      <c r="Q83" s="337">
        <v>75</v>
      </c>
      <c r="R83" s="337">
        <v>25000</v>
      </c>
      <c r="S83" s="337">
        <v>2700</v>
      </c>
      <c r="T83" s="337">
        <v>81</v>
      </c>
      <c r="U83" s="337">
        <v>0.9</v>
      </c>
      <c r="V83" s="337">
        <v>-20</v>
      </c>
      <c r="W83" s="336" t="s">
        <v>769</v>
      </c>
      <c r="X83" s="336" t="s">
        <v>7402</v>
      </c>
      <c r="Y83" s="336" t="s">
        <v>826</v>
      </c>
      <c r="Z83" s="339">
        <v>41739</v>
      </c>
      <c r="AA83" s="339">
        <v>41740</v>
      </c>
      <c r="AB83" s="336" t="s">
        <v>842</v>
      </c>
    </row>
    <row r="84" spans="1:28" s="340" customFormat="1">
      <c r="A84" s="336" t="s">
        <v>7400</v>
      </c>
      <c r="B84" s="336" t="s">
        <v>4875</v>
      </c>
      <c r="C84" s="336" t="s">
        <v>4896</v>
      </c>
      <c r="D84" s="336" t="s">
        <v>4896</v>
      </c>
      <c r="E84" s="336" t="s">
        <v>792</v>
      </c>
      <c r="F84" s="336" t="s">
        <v>793</v>
      </c>
      <c r="G84" s="336" t="s">
        <v>794</v>
      </c>
      <c r="H84" s="336" t="s">
        <v>795</v>
      </c>
      <c r="I84" s="337">
        <v>5</v>
      </c>
      <c r="J84" s="337">
        <v>60</v>
      </c>
      <c r="K84" s="337">
        <v>112.4</v>
      </c>
      <c r="L84" s="337">
        <v>59.8</v>
      </c>
      <c r="M84" s="338"/>
      <c r="N84" s="338"/>
      <c r="O84" s="337">
        <v>800</v>
      </c>
      <c r="P84" s="337">
        <v>8.5</v>
      </c>
      <c r="Q84" s="337">
        <v>94.1</v>
      </c>
      <c r="R84" s="337">
        <v>25000</v>
      </c>
      <c r="S84" s="337">
        <v>2700</v>
      </c>
      <c r="T84" s="337">
        <v>81</v>
      </c>
      <c r="U84" s="337">
        <v>0.9</v>
      </c>
      <c r="V84" s="337">
        <v>-20</v>
      </c>
      <c r="W84" s="336" t="s">
        <v>769</v>
      </c>
      <c r="X84" s="336" t="s">
        <v>7402</v>
      </c>
      <c r="Y84" s="336" t="s">
        <v>826</v>
      </c>
      <c r="Z84" s="339">
        <v>41739</v>
      </c>
      <c r="AA84" s="339">
        <v>41740</v>
      </c>
      <c r="AB84" s="336" t="s">
        <v>842</v>
      </c>
    </row>
    <row r="85" spans="1:28" s="340" customFormat="1">
      <c r="A85" s="336" t="s">
        <v>7400</v>
      </c>
      <c r="B85" s="336" t="s">
        <v>27</v>
      </c>
      <c r="C85" s="336" t="s">
        <v>5206</v>
      </c>
      <c r="D85" s="336" t="s">
        <v>5206</v>
      </c>
      <c r="E85" s="336" t="s">
        <v>792</v>
      </c>
      <c r="F85" s="336" t="s">
        <v>793</v>
      </c>
      <c r="G85" s="336" t="s">
        <v>794</v>
      </c>
      <c r="H85" s="336" t="s">
        <v>795</v>
      </c>
      <c r="I85" s="337">
        <v>3</v>
      </c>
      <c r="J85" s="337">
        <v>60</v>
      </c>
      <c r="K85" s="337">
        <v>113.5</v>
      </c>
      <c r="L85" s="337">
        <v>60.6</v>
      </c>
      <c r="M85" s="338"/>
      <c r="N85" s="338"/>
      <c r="O85" s="337">
        <v>800</v>
      </c>
      <c r="P85" s="337">
        <v>10</v>
      </c>
      <c r="Q85" s="337">
        <v>83</v>
      </c>
      <c r="R85" s="337">
        <v>25000</v>
      </c>
      <c r="S85" s="337">
        <v>2700</v>
      </c>
      <c r="T85" s="337">
        <v>82</v>
      </c>
      <c r="U85" s="337">
        <v>0.9</v>
      </c>
      <c r="V85" s="337">
        <v>-29</v>
      </c>
      <c r="W85" s="336" t="s">
        <v>769</v>
      </c>
      <c r="X85" s="336" t="s">
        <v>7405</v>
      </c>
      <c r="Y85" s="336" t="s">
        <v>1308</v>
      </c>
      <c r="Z85" s="339">
        <v>41791</v>
      </c>
      <c r="AA85" s="339">
        <v>41796</v>
      </c>
      <c r="AB85" s="336" t="s">
        <v>842</v>
      </c>
    </row>
    <row r="86" spans="1:28" s="340" customFormat="1">
      <c r="A86" s="336" t="s">
        <v>7400</v>
      </c>
      <c r="B86" s="336" t="s">
        <v>4562</v>
      </c>
      <c r="C86" s="336" t="s">
        <v>4563</v>
      </c>
      <c r="D86" s="336" t="s">
        <v>7419</v>
      </c>
      <c r="E86" s="336" t="s">
        <v>792</v>
      </c>
      <c r="F86" s="336" t="s">
        <v>793</v>
      </c>
      <c r="G86" s="336" t="s">
        <v>794</v>
      </c>
      <c r="H86" s="336" t="s">
        <v>795</v>
      </c>
      <c r="I86" s="337">
        <v>3</v>
      </c>
      <c r="J86" s="337">
        <v>60</v>
      </c>
      <c r="K86" s="337">
        <v>111.7</v>
      </c>
      <c r="L86" s="337">
        <v>68.900000000000006</v>
      </c>
      <c r="M86" s="338"/>
      <c r="N86" s="338"/>
      <c r="O86" s="337">
        <v>800</v>
      </c>
      <c r="P86" s="337">
        <v>10.5</v>
      </c>
      <c r="Q86" s="337">
        <v>76.2</v>
      </c>
      <c r="R86" s="337">
        <v>25000</v>
      </c>
      <c r="S86" s="337">
        <v>2700</v>
      </c>
      <c r="T86" s="337">
        <v>81</v>
      </c>
      <c r="U86" s="337">
        <v>0.9</v>
      </c>
      <c r="V86" s="337">
        <v>-20</v>
      </c>
      <c r="W86" s="336" t="s">
        <v>769</v>
      </c>
      <c r="X86" s="336" t="s">
        <v>7420</v>
      </c>
      <c r="Y86" s="336" t="s">
        <v>2276</v>
      </c>
      <c r="Z86" s="339">
        <v>41719</v>
      </c>
      <c r="AA86" s="339">
        <v>41862</v>
      </c>
      <c r="AB86" s="336" t="s">
        <v>784</v>
      </c>
    </row>
    <row r="87" spans="1:28" s="340" customFormat="1">
      <c r="A87" s="336" t="s">
        <v>7400</v>
      </c>
      <c r="B87" s="336" t="s">
        <v>4562</v>
      </c>
      <c r="C87" s="336" t="s">
        <v>4566</v>
      </c>
      <c r="D87" s="336" t="s">
        <v>7419</v>
      </c>
      <c r="E87" s="336" t="s">
        <v>792</v>
      </c>
      <c r="F87" s="336" t="s">
        <v>793</v>
      </c>
      <c r="G87" s="336" t="s">
        <v>794</v>
      </c>
      <c r="H87" s="336" t="s">
        <v>795</v>
      </c>
      <c r="I87" s="337">
        <v>3</v>
      </c>
      <c r="J87" s="337">
        <v>60</v>
      </c>
      <c r="K87" s="337">
        <v>111.7</v>
      </c>
      <c r="L87" s="337">
        <v>68.900000000000006</v>
      </c>
      <c r="M87" s="338"/>
      <c r="N87" s="338"/>
      <c r="O87" s="337">
        <v>800</v>
      </c>
      <c r="P87" s="337">
        <v>10.5</v>
      </c>
      <c r="Q87" s="337">
        <v>76.2</v>
      </c>
      <c r="R87" s="337">
        <v>25000</v>
      </c>
      <c r="S87" s="337">
        <v>2700</v>
      </c>
      <c r="T87" s="337">
        <v>81</v>
      </c>
      <c r="U87" s="337">
        <v>0.9</v>
      </c>
      <c r="V87" s="337">
        <v>-20</v>
      </c>
      <c r="W87" s="336" t="s">
        <v>769</v>
      </c>
      <c r="X87" s="336" t="s">
        <v>7420</v>
      </c>
      <c r="Y87" s="336" t="s">
        <v>2276</v>
      </c>
      <c r="Z87" s="339">
        <v>41862</v>
      </c>
      <c r="AA87" s="339">
        <v>41862</v>
      </c>
      <c r="AB87" s="336" t="s">
        <v>827</v>
      </c>
    </row>
    <row r="88" spans="1:28" s="340" customFormat="1">
      <c r="A88" s="336" t="s">
        <v>7400</v>
      </c>
      <c r="B88" s="336" t="s">
        <v>4562</v>
      </c>
      <c r="C88" s="336" t="s">
        <v>4569</v>
      </c>
      <c r="D88" s="336" t="s">
        <v>7419</v>
      </c>
      <c r="E88" s="336" t="s">
        <v>792</v>
      </c>
      <c r="F88" s="336" t="s">
        <v>793</v>
      </c>
      <c r="G88" s="336" t="s">
        <v>794</v>
      </c>
      <c r="H88" s="336" t="s">
        <v>795</v>
      </c>
      <c r="I88" s="337">
        <v>3</v>
      </c>
      <c r="J88" s="337">
        <v>60</v>
      </c>
      <c r="K88" s="337">
        <v>111.7</v>
      </c>
      <c r="L88" s="337">
        <v>68.900000000000006</v>
      </c>
      <c r="M88" s="338"/>
      <c r="N88" s="338"/>
      <c r="O88" s="337">
        <v>800</v>
      </c>
      <c r="P88" s="337">
        <v>10.5</v>
      </c>
      <c r="Q88" s="337">
        <v>76.2</v>
      </c>
      <c r="R88" s="337">
        <v>25000</v>
      </c>
      <c r="S88" s="337">
        <v>2700</v>
      </c>
      <c r="T88" s="337">
        <v>81</v>
      </c>
      <c r="U88" s="337">
        <v>0.9</v>
      </c>
      <c r="V88" s="337">
        <v>-20</v>
      </c>
      <c r="W88" s="336" t="s">
        <v>769</v>
      </c>
      <c r="X88" s="336" t="s">
        <v>7420</v>
      </c>
      <c r="Y88" s="336" t="s">
        <v>2276</v>
      </c>
      <c r="Z88" s="339">
        <v>41862</v>
      </c>
      <c r="AA88" s="339">
        <v>41862</v>
      </c>
      <c r="AB88" s="336" t="s">
        <v>827</v>
      </c>
    </row>
    <row r="89" spans="1:28" s="340" customFormat="1">
      <c r="A89" s="336" t="s">
        <v>7400</v>
      </c>
      <c r="B89" s="336" t="s">
        <v>4562</v>
      </c>
      <c r="C89" s="336" t="s">
        <v>4572</v>
      </c>
      <c r="D89" s="336" t="s">
        <v>7419</v>
      </c>
      <c r="E89" s="336" t="s">
        <v>792</v>
      </c>
      <c r="F89" s="336" t="s">
        <v>793</v>
      </c>
      <c r="G89" s="336" t="s">
        <v>794</v>
      </c>
      <c r="H89" s="336" t="s">
        <v>795</v>
      </c>
      <c r="I89" s="337">
        <v>3</v>
      </c>
      <c r="J89" s="337">
        <v>60</v>
      </c>
      <c r="K89" s="337">
        <v>111.7</v>
      </c>
      <c r="L89" s="337">
        <v>68.900000000000006</v>
      </c>
      <c r="M89" s="338"/>
      <c r="N89" s="338"/>
      <c r="O89" s="337">
        <v>800</v>
      </c>
      <c r="P89" s="337">
        <v>10.5</v>
      </c>
      <c r="Q89" s="337">
        <v>76.2</v>
      </c>
      <c r="R89" s="337">
        <v>25000</v>
      </c>
      <c r="S89" s="337">
        <v>2700</v>
      </c>
      <c r="T89" s="337">
        <v>81</v>
      </c>
      <c r="U89" s="337">
        <v>0.9</v>
      </c>
      <c r="V89" s="337">
        <v>-20</v>
      </c>
      <c r="W89" s="336" t="s">
        <v>769</v>
      </c>
      <c r="X89" s="336" t="s">
        <v>7420</v>
      </c>
      <c r="Y89" s="336" t="s">
        <v>2276</v>
      </c>
      <c r="Z89" s="339">
        <v>41838</v>
      </c>
      <c r="AA89" s="339">
        <v>41862</v>
      </c>
      <c r="AB89" s="336" t="s">
        <v>784</v>
      </c>
    </row>
    <row r="90" spans="1:28" s="340" customFormat="1">
      <c r="A90" s="336" t="s">
        <v>7400</v>
      </c>
      <c r="B90" s="336" t="s">
        <v>5403</v>
      </c>
      <c r="C90" s="336" t="s">
        <v>5406</v>
      </c>
      <c r="D90" s="336" t="s">
        <v>5406</v>
      </c>
      <c r="E90" s="336" t="s">
        <v>792</v>
      </c>
      <c r="F90" s="336" t="s">
        <v>793</v>
      </c>
      <c r="G90" s="336" t="s">
        <v>794</v>
      </c>
      <c r="H90" s="336" t="s">
        <v>795</v>
      </c>
      <c r="I90" s="337">
        <v>5</v>
      </c>
      <c r="J90" s="337">
        <v>60</v>
      </c>
      <c r="K90" s="337">
        <v>112.7</v>
      </c>
      <c r="L90" s="337">
        <v>63.3</v>
      </c>
      <c r="M90" s="338"/>
      <c r="N90" s="338"/>
      <c r="O90" s="337">
        <v>800</v>
      </c>
      <c r="P90" s="337">
        <v>12</v>
      </c>
      <c r="Q90" s="337">
        <v>66.7</v>
      </c>
      <c r="R90" s="337">
        <v>25000</v>
      </c>
      <c r="S90" s="337">
        <v>3000</v>
      </c>
      <c r="T90" s="337">
        <v>96</v>
      </c>
      <c r="U90" s="337">
        <v>0.9</v>
      </c>
      <c r="V90" s="337">
        <v>-20</v>
      </c>
      <c r="W90" s="336" t="s">
        <v>769</v>
      </c>
      <c r="X90" s="336" t="s">
        <v>7402</v>
      </c>
      <c r="Y90" s="336" t="s">
        <v>789</v>
      </c>
      <c r="Z90" s="339">
        <v>41897</v>
      </c>
      <c r="AA90" s="339">
        <v>41962</v>
      </c>
      <c r="AB90" s="336" t="s">
        <v>784</v>
      </c>
    </row>
    <row r="91" spans="1:28" s="340" customFormat="1">
      <c r="A91" s="336" t="s">
        <v>7400</v>
      </c>
      <c r="B91" s="336" t="s">
        <v>5403</v>
      </c>
      <c r="C91" s="336" t="s">
        <v>5408</v>
      </c>
      <c r="D91" s="336" t="s">
        <v>5408</v>
      </c>
      <c r="E91" s="336" t="s">
        <v>792</v>
      </c>
      <c r="F91" s="336" t="s">
        <v>793</v>
      </c>
      <c r="G91" s="336" t="s">
        <v>794</v>
      </c>
      <c r="H91" s="336" t="s">
        <v>795</v>
      </c>
      <c r="I91" s="337">
        <v>3</v>
      </c>
      <c r="J91" s="337">
        <v>60</v>
      </c>
      <c r="K91" s="337">
        <v>112.3</v>
      </c>
      <c r="L91" s="337">
        <v>60.9</v>
      </c>
      <c r="M91" s="338"/>
      <c r="N91" s="338"/>
      <c r="O91" s="337">
        <v>800</v>
      </c>
      <c r="P91" s="337">
        <v>9.6</v>
      </c>
      <c r="Q91" s="337">
        <v>83.3</v>
      </c>
      <c r="R91" s="337">
        <v>25000</v>
      </c>
      <c r="S91" s="337">
        <v>3000</v>
      </c>
      <c r="T91" s="337">
        <v>81</v>
      </c>
      <c r="U91" s="337">
        <v>0.9</v>
      </c>
      <c r="V91" s="337">
        <v>-20</v>
      </c>
      <c r="W91" s="336" t="s">
        <v>769</v>
      </c>
      <c r="X91" s="336" t="s">
        <v>7402</v>
      </c>
      <c r="Y91" s="336" t="s">
        <v>974</v>
      </c>
      <c r="Z91" s="339">
        <v>41942</v>
      </c>
      <c r="AA91" s="339">
        <v>41978</v>
      </c>
      <c r="AB91" s="336" t="s">
        <v>842</v>
      </c>
    </row>
    <row r="92" spans="1:28" s="340" customFormat="1">
      <c r="A92" s="336" t="s">
        <v>7400</v>
      </c>
      <c r="B92" s="336" t="s">
        <v>27</v>
      </c>
      <c r="C92" s="336" t="s">
        <v>5217</v>
      </c>
      <c r="D92" s="336" t="s">
        <v>5217</v>
      </c>
      <c r="E92" s="336" t="s">
        <v>792</v>
      </c>
      <c r="F92" s="336" t="s">
        <v>793</v>
      </c>
      <c r="G92" s="336" t="s">
        <v>794</v>
      </c>
      <c r="H92" s="336" t="s">
        <v>795</v>
      </c>
      <c r="I92" s="337">
        <v>3</v>
      </c>
      <c r="J92" s="337">
        <v>60</v>
      </c>
      <c r="K92" s="337">
        <v>112</v>
      </c>
      <c r="L92" s="337">
        <v>61</v>
      </c>
      <c r="M92" s="338"/>
      <c r="N92" s="338"/>
      <c r="O92" s="337">
        <v>800</v>
      </c>
      <c r="P92" s="337">
        <v>10</v>
      </c>
      <c r="Q92" s="337">
        <v>80</v>
      </c>
      <c r="R92" s="337">
        <v>25000</v>
      </c>
      <c r="S92" s="337">
        <v>2700</v>
      </c>
      <c r="T92" s="337">
        <v>83</v>
      </c>
      <c r="U92" s="337">
        <v>0.9</v>
      </c>
      <c r="V92" s="337">
        <v>-29</v>
      </c>
      <c r="W92" s="336" t="s">
        <v>7</v>
      </c>
      <c r="X92" s="336" t="s">
        <v>7</v>
      </c>
      <c r="Y92" s="336" t="s">
        <v>5035</v>
      </c>
      <c r="Z92" s="339">
        <v>41435</v>
      </c>
      <c r="AA92" s="339">
        <v>41862</v>
      </c>
      <c r="AB92" s="336" t="s">
        <v>842</v>
      </c>
    </row>
    <row r="93" spans="1:28" s="340" customFormat="1">
      <c r="A93" s="336" t="s">
        <v>7400</v>
      </c>
      <c r="B93" s="336" t="s">
        <v>1762</v>
      </c>
      <c r="C93" s="336" t="s">
        <v>1763</v>
      </c>
      <c r="D93" s="336" t="s">
        <v>1764</v>
      </c>
      <c r="E93" s="336" t="s">
        <v>792</v>
      </c>
      <c r="F93" s="336" t="s">
        <v>793</v>
      </c>
      <c r="G93" s="336" t="s">
        <v>794</v>
      </c>
      <c r="H93" s="336" t="s">
        <v>795</v>
      </c>
      <c r="I93" s="337">
        <v>5</v>
      </c>
      <c r="J93" s="337">
        <v>60</v>
      </c>
      <c r="K93" s="337">
        <v>110</v>
      </c>
      <c r="L93" s="337">
        <v>60</v>
      </c>
      <c r="M93" s="338"/>
      <c r="N93" s="338"/>
      <c r="O93" s="337">
        <v>800</v>
      </c>
      <c r="P93" s="337">
        <v>10.5</v>
      </c>
      <c r="Q93" s="337">
        <v>76.2</v>
      </c>
      <c r="R93" s="337">
        <v>25000</v>
      </c>
      <c r="S93" s="337">
        <v>2700</v>
      </c>
      <c r="T93" s="337">
        <v>81</v>
      </c>
      <c r="U93" s="337">
        <v>0.9</v>
      </c>
      <c r="V93" s="337">
        <v>-20</v>
      </c>
      <c r="W93" s="336" t="s">
        <v>769</v>
      </c>
      <c r="X93" s="336" t="s">
        <v>7402</v>
      </c>
      <c r="Y93" s="336" t="s">
        <v>783</v>
      </c>
      <c r="Z93" s="339">
        <v>41922</v>
      </c>
      <c r="AA93" s="339">
        <v>41933</v>
      </c>
      <c r="AB93" s="336" t="s">
        <v>842</v>
      </c>
    </row>
    <row r="94" spans="1:28" s="340" customFormat="1">
      <c r="A94" s="336" t="s">
        <v>7400</v>
      </c>
      <c r="B94" s="336" t="s">
        <v>1762</v>
      </c>
      <c r="C94" s="336" t="s">
        <v>1763</v>
      </c>
      <c r="D94" s="336" t="s">
        <v>1767</v>
      </c>
      <c r="E94" s="336" t="s">
        <v>792</v>
      </c>
      <c r="F94" s="336" t="s">
        <v>793</v>
      </c>
      <c r="G94" s="336" t="s">
        <v>794</v>
      </c>
      <c r="H94" s="336" t="s">
        <v>795</v>
      </c>
      <c r="I94" s="337">
        <v>5</v>
      </c>
      <c r="J94" s="337">
        <v>60</v>
      </c>
      <c r="K94" s="337">
        <v>110</v>
      </c>
      <c r="L94" s="337">
        <v>60</v>
      </c>
      <c r="M94" s="338"/>
      <c r="N94" s="338"/>
      <c r="O94" s="337">
        <v>800</v>
      </c>
      <c r="P94" s="337">
        <v>10.5</v>
      </c>
      <c r="Q94" s="337">
        <v>76.2</v>
      </c>
      <c r="R94" s="337">
        <v>25000</v>
      </c>
      <c r="S94" s="337">
        <v>3000</v>
      </c>
      <c r="T94" s="337">
        <v>81</v>
      </c>
      <c r="U94" s="337">
        <v>0.9</v>
      </c>
      <c r="V94" s="337">
        <v>-20</v>
      </c>
      <c r="W94" s="336" t="s">
        <v>769</v>
      </c>
      <c r="X94" s="336" t="s">
        <v>7402</v>
      </c>
      <c r="Y94" s="336" t="s">
        <v>783</v>
      </c>
      <c r="Z94" s="339">
        <v>41922</v>
      </c>
      <c r="AA94" s="339">
        <v>41933</v>
      </c>
      <c r="AB94" s="336" t="s">
        <v>842</v>
      </c>
    </row>
    <row r="95" spans="1:28" s="340" customFormat="1">
      <c r="A95" s="336" t="s">
        <v>7400</v>
      </c>
      <c r="B95" s="336" t="s">
        <v>1762</v>
      </c>
      <c r="C95" s="336" t="s">
        <v>919</v>
      </c>
      <c r="D95" s="336" t="s">
        <v>2106</v>
      </c>
      <c r="E95" s="336" t="s">
        <v>792</v>
      </c>
      <c r="F95" s="336" t="s">
        <v>793</v>
      </c>
      <c r="G95" s="336" t="s">
        <v>794</v>
      </c>
      <c r="H95" s="336" t="s">
        <v>795</v>
      </c>
      <c r="I95" s="337">
        <v>5</v>
      </c>
      <c r="J95" s="337">
        <v>40</v>
      </c>
      <c r="K95" s="337">
        <v>106.5</v>
      </c>
      <c r="L95" s="337">
        <v>59.2</v>
      </c>
      <c r="M95" s="338"/>
      <c r="N95" s="338"/>
      <c r="O95" s="337">
        <v>450</v>
      </c>
      <c r="P95" s="337">
        <v>7.5</v>
      </c>
      <c r="Q95" s="337">
        <v>76.7</v>
      </c>
      <c r="R95" s="337">
        <v>25000</v>
      </c>
      <c r="S95" s="337">
        <v>2700</v>
      </c>
      <c r="T95" s="337">
        <v>81</v>
      </c>
      <c r="U95" s="337">
        <v>0.9</v>
      </c>
      <c r="V95" s="337">
        <v>-20</v>
      </c>
      <c r="W95" s="336" t="s">
        <v>769</v>
      </c>
      <c r="X95" s="336" t="s">
        <v>7406</v>
      </c>
      <c r="Y95" s="336" t="s">
        <v>1146</v>
      </c>
      <c r="Z95" s="339">
        <v>41558</v>
      </c>
      <c r="AA95" s="339">
        <v>41893</v>
      </c>
      <c r="AB95" s="336" t="s">
        <v>842</v>
      </c>
    </row>
    <row r="96" spans="1:28" s="340" customFormat="1">
      <c r="A96" s="336" t="s">
        <v>7400</v>
      </c>
      <c r="B96" s="336" t="s">
        <v>1762</v>
      </c>
      <c r="C96" s="336" t="s">
        <v>919</v>
      </c>
      <c r="D96" s="336" t="s">
        <v>2106</v>
      </c>
      <c r="E96" s="336" t="s">
        <v>792</v>
      </c>
      <c r="F96" s="336" t="s">
        <v>793</v>
      </c>
      <c r="G96" s="336" t="s">
        <v>794</v>
      </c>
      <c r="H96" s="336" t="s">
        <v>795</v>
      </c>
      <c r="I96" s="337">
        <v>5</v>
      </c>
      <c r="J96" s="337">
        <v>40</v>
      </c>
      <c r="K96" s="337">
        <v>106.5</v>
      </c>
      <c r="L96" s="337">
        <v>59.2</v>
      </c>
      <c r="M96" s="338"/>
      <c r="N96" s="338"/>
      <c r="O96" s="337">
        <v>500</v>
      </c>
      <c r="P96" s="337">
        <v>7.5</v>
      </c>
      <c r="Q96" s="337">
        <v>80.5</v>
      </c>
      <c r="R96" s="337">
        <v>25000</v>
      </c>
      <c r="S96" s="337">
        <v>3000</v>
      </c>
      <c r="T96" s="337">
        <v>82</v>
      </c>
      <c r="U96" s="337">
        <v>0.9</v>
      </c>
      <c r="V96" s="337">
        <v>-20</v>
      </c>
      <c r="W96" s="336" t="s">
        <v>769</v>
      </c>
      <c r="X96" s="336" t="s">
        <v>7406</v>
      </c>
      <c r="Y96" s="336" t="s">
        <v>1146</v>
      </c>
      <c r="Z96" s="339">
        <v>41558</v>
      </c>
      <c r="AA96" s="339">
        <v>41893</v>
      </c>
      <c r="AB96" s="336" t="s">
        <v>842</v>
      </c>
    </row>
    <row r="97" spans="1:28" s="340" customFormat="1">
      <c r="A97" s="336" t="s">
        <v>7400</v>
      </c>
      <c r="B97" s="336" t="s">
        <v>2144</v>
      </c>
      <c r="C97" s="336" t="s">
        <v>1763</v>
      </c>
      <c r="D97" s="336" t="s">
        <v>1764</v>
      </c>
      <c r="E97" s="336" t="s">
        <v>792</v>
      </c>
      <c r="F97" s="336" t="s">
        <v>793</v>
      </c>
      <c r="G97" s="336" t="s">
        <v>794</v>
      </c>
      <c r="H97" s="336" t="s">
        <v>795</v>
      </c>
      <c r="I97" s="337">
        <v>5</v>
      </c>
      <c r="J97" s="337">
        <v>60</v>
      </c>
      <c r="K97" s="337">
        <v>110</v>
      </c>
      <c r="L97" s="337">
        <v>60</v>
      </c>
      <c r="M97" s="338"/>
      <c r="N97" s="338"/>
      <c r="O97" s="337">
        <v>800</v>
      </c>
      <c r="P97" s="337">
        <v>10.5</v>
      </c>
      <c r="Q97" s="337">
        <v>76.2</v>
      </c>
      <c r="R97" s="337">
        <v>25000</v>
      </c>
      <c r="S97" s="337">
        <v>2700</v>
      </c>
      <c r="T97" s="337">
        <v>81</v>
      </c>
      <c r="U97" s="337">
        <v>0.9</v>
      </c>
      <c r="V97" s="337">
        <v>-20</v>
      </c>
      <c r="W97" s="336" t="s">
        <v>769</v>
      </c>
      <c r="X97" s="336" t="s">
        <v>7402</v>
      </c>
      <c r="Y97" s="336" t="s">
        <v>783</v>
      </c>
      <c r="Z97" s="339">
        <v>41922</v>
      </c>
      <c r="AA97" s="339">
        <v>41933</v>
      </c>
      <c r="AB97" s="336" t="s">
        <v>842</v>
      </c>
    </row>
    <row r="98" spans="1:28" s="340" customFormat="1">
      <c r="A98" s="336" t="s">
        <v>7400</v>
      </c>
      <c r="B98" s="336" t="s">
        <v>2144</v>
      </c>
      <c r="C98" s="336" t="s">
        <v>919</v>
      </c>
      <c r="D98" s="336" t="s">
        <v>2152</v>
      </c>
      <c r="E98" s="336" t="s">
        <v>792</v>
      </c>
      <c r="F98" s="336" t="s">
        <v>793</v>
      </c>
      <c r="G98" s="336" t="s">
        <v>794</v>
      </c>
      <c r="H98" s="336" t="s">
        <v>795</v>
      </c>
      <c r="I98" s="337">
        <v>5</v>
      </c>
      <c r="J98" s="337">
        <v>40</v>
      </c>
      <c r="K98" s="337">
        <v>106.5</v>
      </c>
      <c r="L98" s="337">
        <v>59.2</v>
      </c>
      <c r="M98" s="338"/>
      <c r="N98" s="338"/>
      <c r="O98" s="337">
        <v>450</v>
      </c>
      <c r="P98" s="337">
        <v>7.5</v>
      </c>
      <c r="Q98" s="337">
        <v>76.7</v>
      </c>
      <c r="R98" s="337">
        <v>25000</v>
      </c>
      <c r="S98" s="337">
        <v>2700</v>
      </c>
      <c r="T98" s="337">
        <v>81</v>
      </c>
      <c r="U98" s="337">
        <v>0.9</v>
      </c>
      <c r="V98" s="337">
        <v>-20</v>
      </c>
      <c r="W98" s="336" t="s">
        <v>769</v>
      </c>
      <c r="X98" s="336" t="s">
        <v>7406</v>
      </c>
      <c r="Y98" s="336" t="s">
        <v>1146</v>
      </c>
      <c r="Z98" s="339">
        <v>41558</v>
      </c>
      <c r="AA98" s="339">
        <v>41893</v>
      </c>
      <c r="AB98" s="336" t="s">
        <v>842</v>
      </c>
    </row>
    <row r="99" spans="1:28" s="340" customFormat="1">
      <c r="A99" s="336" t="s">
        <v>7400</v>
      </c>
      <c r="B99" s="336" t="s">
        <v>2170</v>
      </c>
      <c r="C99" s="336" t="s">
        <v>2186</v>
      </c>
      <c r="D99" s="336" t="s">
        <v>2186</v>
      </c>
      <c r="E99" s="336" t="s">
        <v>792</v>
      </c>
      <c r="F99" s="336" t="s">
        <v>793</v>
      </c>
      <c r="G99" s="336" t="s">
        <v>794</v>
      </c>
      <c r="H99" s="336" t="s">
        <v>795</v>
      </c>
      <c r="I99" s="337">
        <v>3</v>
      </c>
      <c r="J99" s="337">
        <v>60</v>
      </c>
      <c r="K99" s="337">
        <v>112.3</v>
      </c>
      <c r="L99" s="337">
        <v>60.9</v>
      </c>
      <c r="M99" s="338"/>
      <c r="N99" s="338"/>
      <c r="O99" s="337">
        <v>800</v>
      </c>
      <c r="P99" s="337">
        <v>9.8000000000000007</v>
      </c>
      <c r="Q99" s="337">
        <v>81.599999999999994</v>
      </c>
      <c r="R99" s="337">
        <v>25000</v>
      </c>
      <c r="S99" s="337">
        <v>2700</v>
      </c>
      <c r="T99" s="337">
        <v>81</v>
      </c>
      <c r="U99" s="337">
        <v>0.9</v>
      </c>
      <c r="V99" s="337">
        <v>-20</v>
      </c>
      <c r="W99" s="336" t="s">
        <v>769</v>
      </c>
      <c r="X99" s="336" t="s">
        <v>7402</v>
      </c>
      <c r="Y99" s="336" t="s">
        <v>974</v>
      </c>
      <c r="Z99" s="339">
        <v>41953</v>
      </c>
      <c r="AA99" s="339">
        <v>41953</v>
      </c>
      <c r="AB99" s="336" t="s">
        <v>784</v>
      </c>
    </row>
    <row r="100" spans="1:28" s="340" customFormat="1">
      <c r="A100" s="336" t="s">
        <v>7400</v>
      </c>
      <c r="B100" s="336" t="s">
        <v>1942</v>
      </c>
      <c r="C100" s="336" t="s">
        <v>1943</v>
      </c>
      <c r="D100" s="336" t="s">
        <v>2075</v>
      </c>
      <c r="E100" s="336" t="s">
        <v>792</v>
      </c>
      <c r="F100" s="336" t="s">
        <v>793</v>
      </c>
      <c r="G100" s="336" t="s">
        <v>794</v>
      </c>
      <c r="H100" s="336" t="s">
        <v>795</v>
      </c>
      <c r="I100" s="337">
        <v>5</v>
      </c>
      <c r="J100" s="337">
        <v>40</v>
      </c>
      <c r="K100" s="337">
        <v>112</v>
      </c>
      <c r="L100" s="337">
        <v>60</v>
      </c>
      <c r="M100" s="338"/>
      <c r="N100" s="338"/>
      <c r="O100" s="337">
        <v>450</v>
      </c>
      <c r="P100" s="337">
        <v>6</v>
      </c>
      <c r="Q100" s="337">
        <v>75</v>
      </c>
      <c r="R100" s="337">
        <v>25000</v>
      </c>
      <c r="S100" s="337">
        <v>2700</v>
      </c>
      <c r="T100" s="337">
        <v>81</v>
      </c>
      <c r="U100" s="337">
        <v>0.9</v>
      </c>
      <c r="V100" s="337">
        <v>-20</v>
      </c>
      <c r="W100" s="336" t="s">
        <v>769</v>
      </c>
      <c r="X100" s="336" t="s">
        <v>7402</v>
      </c>
      <c r="Y100" s="336" t="s">
        <v>783</v>
      </c>
      <c r="Z100" s="339">
        <v>41760</v>
      </c>
      <c r="AA100" s="339">
        <v>41842</v>
      </c>
      <c r="AB100" s="336" t="s">
        <v>842</v>
      </c>
    </row>
    <row r="101" spans="1:28" s="340" customFormat="1">
      <c r="A101" s="336" t="s">
        <v>7400</v>
      </c>
      <c r="B101" s="336" t="s">
        <v>1942</v>
      </c>
      <c r="C101" s="336" t="s">
        <v>1943</v>
      </c>
      <c r="D101" s="336" t="s">
        <v>1952</v>
      </c>
      <c r="E101" s="336" t="s">
        <v>792</v>
      </c>
      <c r="F101" s="336" t="s">
        <v>793</v>
      </c>
      <c r="G101" s="336" t="s">
        <v>794</v>
      </c>
      <c r="H101" s="336" t="s">
        <v>795</v>
      </c>
      <c r="I101" s="337">
        <v>3</v>
      </c>
      <c r="J101" s="337">
        <v>40</v>
      </c>
      <c r="K101" s="337">
        <v>112</v>
      </c>
      <c r="L101" s="337">
        <v>60</v>
      </c>
      <c r="M101" s="338"/>
      <c r="N101" s="338"/>
      <c r="O101" s="337">
        <v>450</v>
      </c>
      <c r="P101" s="337">
        <v>6</v>
      </c>
      <c r="Q101" s="337">
        <v>75</v>
      </c>
      <c r="R101" s="337">
        <v>25000</v>
      </c>
      <c r="S101" s="337">
        <v>3000</v>
      </c>
      <c r="T101" s="337">
        <v>81</v>
      </c>
      <c r="U101" s="337">
        <v>0.9</v>
      </c>
      <c r="V101" s="337">
        <v>-20</v>
      </c>
      <c r="W101" s="336" t="s">
        <v>769</v>
      </c>
      <c r="X101" s="336" t="s">
        <v>7402</v>
      </c>
      <c r="Y101" s="336" t="s">
        <v>826</v>
      </c>
      <c r="Z101" s="339">
        <v>41760</v>
      </c>
      <c r="AA101" s="339">
        <v>41780</v>
      </c>
      <c r="AB101" s="336" t="s">
        <v>842</v>
      </c>
    </row>
    <row r="102" spans="1:28" s="340" customFormat="1">
      <c r="A102" s="336" t="s">
        <v>7400</v>
      </c>
      <c r="B102" s="336" t="s">
        <v>1942</v>
      </c>
      <c r="C102" s="336" t="s">
        <v>1943</v>
      </c>
      <c r="D102" s="336" t="s">
        <v>1954</v>
      </c>
      <c r="E102" s="336" t="s">
        <v>792</v>
      </c>
      <c r="F102" s="336" t="s">
        <v>793</v>
      </c>
      <c r="G102" s="336" t="s">
        <v>794</v>
      </c>
      <c r="H102" s="336" t="s">
        <v>795</v>
      </c>
      <c r="I102" s="337">
        <v>5</v>
      </c>
      <c r="J102" s="337">
        <v>40</v>
      </c>
      <c r="K102" s="337">
        <v>112</v>
      </c>
      <c r="L102" s="337">
        <v>60</v>
      </c>
      <c r="M102" s="338"/>
      <c r="N102" s="338"/>
      <c r="O102" s="337">
        <v>450</v>
      </c>
      <c r="P102" s="337">
        <v>6</v>
      </c>
      <c r="Q102" s="337">
        <v>76.7</v>
      </c>
      <c r="R102" s="337">
        <v>25000</v>
      </c>
      <c r="S102" s="337">
        <v>2700</v>
      </c>
      <c r="T102" s="337">
        <v>82</v>
      </c>
      <c r="U102" s="337">
        <v>0.9</v>
      </c>
      <c r="V102" s="337">
        <v>-20</v>
      </c>
      <c r="W102" s="336" t="s">
        <v>769</v>
      </c>
      <c r="X102" s="336" t="s">
        <v>7402</v>
      </c>
      <c r="Y102" s="336" t="s">
        <v>783</v>
      </c>
      <c r="Z102" s="339">
        <v>41791</v>
      </c>
      <c r="AA102" s="339">
        <v>41943</v>
      </c>
      <c r="AB102" s="336" t="s">
        <v>842</v>
      </c>
    </row>
    <row r="103" spans="1:28" s="340" customFormat="1">
      <c r="A103" s="336" t="s">
        <v>7400</v>
      </c>
      <c r="B103" s="336" t="s">
        <v>1942</v>
      </c>
      <c r="C103" s="336" t="s">
        <v>1943</v>
      </c>
      <c r="D103" s="336" t="s">
        <v>1956</v>
      </c>
      <c r="E103" s="336" t="s">
        <v>792</v>
      </c>
      <c r="F103" s="336" t="s">
        <v>793</v>
      </c>
      <c r="G103" s="336" t="s">
        <v>794</v>
      </c>
      <c r="H103" s="336" t="s">
        <v>795</v>
      </c>
      <c r="I103" s="337">
        <v>3</v>
      </c>
      <c r="J103" s="337">
        <v>40</v>
      </c>
      <c r="K103" s="337">
        <v>112</v>
      </c>
      <c r="L103" s="337">
        <v>60</v>
      </c>
      <c r="M103" s="338"/>
      <c r="N103" s="338"/>
      <c r="O103" s="337">
        <v>450</v>
      </c>
      <c r="P103" s="337">
        <v>6</v>
      </c>
      <c r="Q103" s="337">
        <v>75</v>
      </c>
      <c r="R103" s="337">
        <v>25000</v>
      </c>
      <c r="S103" s="337">
        <v>2700</v>
      </c>
      <c r="T103" s="337">
        <v>81</v>
      </c>
      <c r="U103" s="337">
        <v>0.9</v>
      </c>
      <c r="V103" s="337">
        <v>-20</v>
      </c>
      <c r="W103" s="336" t="s">
        <v>769</v>
      </c>
      <c r="X103" s="336" t="s">
        <v>7402</v>
      </c>
      <c r="Y103" s="336" t="s">
        <v>826</v>
      </c>
      <c r="Z103" s="339">
        <v>41760</v>
      </c>
      <c r="AA103" s="339">
        <v>41780</v>
      </c>
      <c r="AB103" s="336" t="s">
        <v>842</v>
      </c>
    </row>
    <row r="104" spans="1:28" s="340" customFormat="1">
      <c r="A104" s="336" t="s">
        <v>7400</v>
      </c>
      <c r="B104" s="336" t="s">
        <v>1942</v>
      </c>
      <c r="C104" s="336" t="s">
        <v>1943</v>
      </c>
      <c r="D104" s="336" t="s">
        <v>1970</v>
      </c>
      <c r="E104" s="336" t="s">
        <v>792</v>
      </c>
      <c r="F104" s="336" t="s">
        <v>793</v>
      </c>
      <c r="G104" s="336" t="s">
        <v>794</v>
      </c>
      <c r="H104" s="336" t="s">
        <v>795</v>
      </c>
      <c r="I104" s="337">
        <v>5</v>
      </c>
      <c r="J104" s="337">
        <v>60</v>
      </c>
      <c r="K104" s="337">
        <v>112</v>
      </c>
      <c r="L104" s="337">
        <v>60</v>
      </c>
      <c r="M104" s="337">
        <v>0</v>
      </c>
      <c r="N104" s="338"/>
      <c r="O104" s="337">
        <v>800</v>
      </c>
      <c r="P104" s="337">
        <v>8.5</v>
      </c>
      <c r="Q104" s="337">
        <v>94.1</v>
      </c>
      <c r="R104" s="337">
        <v>25000</v>
      </c>
      <c r="S104" s="337">
        <v>2700</v>
      </c>
      <c r="T104" s="337">
        <v>81</v>
      </c>
      <c r="U104" s="337">
        <v>0.9</v>
      </c>
      <c r="V104" s="337">
        <v>-20</v>
      </c>
      <c r="W104" s="336" t="s">
        <v>769</v>
      </c>
      <c r="X104" s="336" t="s">
        <v>7402</v>
      </c>
      <c r="Y104" s="336" t="s">
        <v>783</v>
      </c>
      <c r="Z104" s="339">
        <v>41760</v>
      </c>
      <c r="AA104" s="339">
        <v>41842</v>
      </c>
      <c r="AB104" s="336" t="s">
        <v>842</v>
      </c>
    </row>
    <row r="105" spans="1:28" s="340" customFormat="1">
      <c r="A105" s="336" t="s">
        <v>7400</v>
      </c>
      <c r="B105" s="336" t="s">
        <v>1942</v>
      </c>
      <c r="C105" s="336" t="s">
        <v>1943</v>
      </c>
      <c r="D105" s="336" t="s">
        <v>1982</v>
      </c>
      <c r="E105" s="336" t="s">
        <v>792</v>
      </c>
      <c r="F105" s="336" t="s">
        <v>793</v>
      </c>
      <c r="G105" s="336" t="s">
        <v>794</v>
      </c>
      <c r="H105" s="336" t="s">
        <v>795</v>
      </c>
      <c r="I105" s="337">
        <v>3</v>
      </c>
      <c r="J105" s="337">
        <v>60</v>
      </c>
      <c r="K105" s="337">
        <v>112</v>
      </c>
      <c r="L105" s="337">
        <v>60</v>
      </c>
      <c r="M105" s="338"/>
      <c r="N105" s="338"/>
      <c r="O105" s="337">
        <v>800</v>
      </c>
      <c r="P105" s="337">
        <v>8.5</v>
      </c>
      <c r="Q105" s="337">
        <v>94.1</v>
      </c>
      <c r="R105" s="337">
        <v>25000</v>
      </c>
      <c r="S105" s="337">
        <v>3000</v>
      </c>
      <c r="T105" s="337">
        <v>81</v>
      </c>
      <c r="U105" s="337">
        <v>0.9</v>
      </c>
      <c r="V105" s="337">
        <v>-20</v>
      </c>
      <c r="W105" s="336" t="s">
        <v>769</v>
      </c>
      <c r="X105" s="336" t="s">
        <v>7402</v>
      </c>
      <c r="Y105" s="336" t="s">
        <v>826</v>
      </c>
      <c r="Z105" s="339">
        <v>41760</v>
      </c>
      <c r="AA105" s="339">
        <v>41780</v>
      </c>
      <c r="AB105" s="336" t="s">
        <v>842</v>
      </c>
    </row>
    <row r="106" spans="1:28" s="340" customFormat="1">
      <c r="A106" s="336" t="s">
        <v>7400</v>
      </c>
      <c r="B106" s="336" t="s">
        <v>1942</v>
      </c>
      <c r="C106" s="336" t="s">
        <v>1943</v>
      </c>
      <c r="D106" s="336" t="s">
        <v>1986</v>
      </c>
      <c r="E106" s="336" t="s">
        <v>792</v>
      </c>
      <c r="F106" s="336" t="s">
        <v>793</v>
      </c>
      <c r="G106" s="336" t="s">
        <v>794</v>
      </c>
      <c r="H106" s="336" t="s">
        <v>795</v>
      </c>
      <c r="I106" s="337">
        <v>3</v>
      </c>
      <c r="J106" s="337">
        <v>60</v>
      </c>
      <c r="K106" s="337">
        <v>112</v>
      </c>
      <c r="L106" s="337">
        <v>60</v>
      </c>
      <c r="M106" s="338"/>
      <c r="N106" s="338"/>
      <c r="O106" s="337">
        <v>800</v>
      </c>
      <c r="P106" s="337">
        <v>8.5</v>
      </c>
      <c r="Q106" s="337">
        <v>94.1</v>
      </c>
      <c r="R106" s="337">
        <v>25000</v>
      </c>
      <c r="S106" s="337">
        <v>2700</v>
      </c>
      <c r="T106" s="337">
        <v>81</v>
      </c>
      <c r="U106" s="337">
        <v>0.9</v>
      </c>
      <c r="V106" s="337">
        <v>-20</v>
      </c>
      <c r="W106" s="336" t="s">
        <v>769</v>
      </c>
      <c r="X106" s="336" t="s">
        <v>7402</v>
      </c>
      <c r="Y106" s="336" t="s">
        <v>826</v>
      </c>
      <c r="Z106" s="339">
        <v>41760</v>
      </c>
      <c r="AA106" s="339">
        <v>41780</v>
      </c>
      <c r="AB106" s="336" t="s">
        <v>842</v>
      </c>
    </row>
    <row r="107" spans="1:28" s="340" customFormat="1">
      <c r="A107" s="336" t="s">
        <v>7400</v>
      </c>
      <c r="B107" s="336" t="s">
        <v>1942</v>
      </c>
      <c r="C107" s="336" t="s">
        <v>1943</v>
      </c>
      <c r="D107" s="336" t="s">
        <v>1988</v>
      </c>
      <c r="E107" s="336" t="s">
        <v>792</v>
      </c>
      <c r="F107" s="336" t="s">
        <v>793</v>
      </c>
      <c r="G107" s="336" t="s">
        <v>794</v>
      </c>
      <c r="H107" s="336" t="s">
        <v>795</v>
      </c>
      <c r="I107" s="337">
        <v>5</v>
      </c>
      <c r="J107" s="337">
        <v>60</v>
      </c>
      <c r="K107" s="337">
        <v>111</v>
      </c>
      <c r="L107" s="337">
        <v>61</v>
      </c>
      <c r="M107" s="338"/>
      <c r="N107" s="338"/>
      <c r="O107" s="337">
        <v>800</v>
      </c>
      <c r="P107" s="337">
        <v>12</v>
      </c>
      <c r="Q107" s="337">
        <v>66.7</v>
      </c>
      <c r="R107" s="337">
        <v>25000</v>
      </c>
      <c r="S107" s="337">
        <v>3000</v>
      </c>
      <c r="T107" s="337">
        <v>94</v>
      </c>
      <c r="U107" s="337">
        <v>1</v>
      </c>
      <c r="V107" s="337">
        <v>-20</v>
      </c>
      <c r="W107" s="336" t="s">
        <v>769</v>
      </c>
      <c r="X107" s="336" t="s">
        <v>7402</v>
      </c>
      <c r="Y107" s="336" t="s">
        <v>783</v>
      </c>
      <c r="Z107" s="339">
        <v>41791</v>
      </c>
      <c r="AA107" s="339">
        <v>41919</v>
      </c>
      <c r="AB107" s="336" t="s">
        <v>842</v>
      </c>
    </row>
    <row r="108" spans="1:28" s="340" customFormat="1">
      <c r="A108" s="336" t="s">
        <v>7400</v>
      </c>
      <c r="B108" s="336" t="s">
        <v>1942</v>
      </c>
      <c r="C108" s="336" t="s">
        <v>1943</v>
      </c>
      <c r="D108" s="336" t="s">
        <v>1996</v>
      </c>
      <c r="E108" s="336" t="s">
        <v>792</v>
      </c>
      <c r="F108" s="336" t="s">
        <v>793</v>
      </c>
      <c r="G108" s="336" t="s">
        <v>794</v>
      </c>
      <c r="H108" s="336" t="s">
        <v>795</v>
      </c>
      <c r="I108" s="337">
        <v>5</v>
      </c>
      <c r="J108" s="337">
        <v>75</v>
      </c>
      <c r="K108" s="337">
        <v>116</v>
      </c>
      <c r="L108" s="337">
        <v>60</v>
      </c>
      <c r="M108" s="338"/>
      <c r="N108" s="338"/>
      <c r="O108" s="337">
        <v>1100</v>
      </c>
      <c r="P108" s="337">
        <v>12.5</v>
      </c>
      <c r="Q108" s="337">
        <v>88</v>
      </c>
      <c r="R108" s="337">
        <v>25000</v>
      </c>
      <c r="S108" s="337">
        <v>2700</v>
      </c>
      <c r="T108" s="337">
        <v>82</v>
      </c>
      <c r="U108" s="337">
        <v>0.9</v>
      </c>
      <c r="V108" s="337">
        <v>-20</v>
      </c>
      <c r="W108" s="336" t="s">
        <v>769</v>
      </c>
      <c r="X108" s="336" t="s">
        <v>7402</v>
      </c>
      <c r="Y108" s="336" t="s">
        <v>783</v>
      </c>
      <c r="Z108" s="339">
        <v>41791</v>
      </c>
      <c r="AA108" s="339">
        <v>41955</v>
      </c>
      <c r="AB108" s="336" t="s">
        <v>842</v>
      </c>
    </row>
    <row r="109" spans="1:28" s="340" customFormat="1">
      <c r="A109" s="336" t="s">
        <v>7400</v>
      </c>
      <c r="B109" s="336" t="s">
        <v>1942</v>
      </c>
      <c r="C109" s="336" t="s">
        <v>1943</v>
      </c>
      <c r="D109" s="336" t="s">
        <v>1998</v>
      </c>
      <c r="E109" s="336" t="s">
        <v>792</v>
      </c>
      <c r="F109" s="336" t="s">
        <v>793</v>
      </c>
      <c r="G109" s="336" t="s">
        <v>794</v>
      </c>
      <c r="H109" s="336" t="s">
        <v>795</v>
      </c>
      <c r="I109" s="337">
        <v>3</v>
      </c>
      <c r="J109" s="337">
        <v>75</v>
      </c>
      <c r="K109" s="337">
        <v>110</v>
      </c>
      <c r="L109" s="337">
        <v>60</v>
      </c>
      <c r="M109" s="338"/>
      <c r="N109" s="338"/>
      <c r="O109" s="337">
        <v>1100</v>
      </c>
      <c r="P109" s="337">
        <v>16</v>
      </c>
      <c r="Q109" s="337">
        <v>68.8</v>
      </c>
      <c r="R109" s="337">
        <v>25000</v>
      </c>
      <c r="S109" s="337">
        <v>4000</v>
      </c>
      <c r="T109" s="337">
        <v>83</v>
      </c>
      <c r="U109" s="337">
        <v>0.9</v>
      </c>
      <c r="V109" s="337">
        <v>-20</v>
      </c>
      <c r="W109" s="336" t="s">
        <v>769</v>
      </c>
      <c r="X109" s="336" t="s">
        <v>7402</v>
      </c>
      <c r="Y109" s="336" t="s">
        <v>783</v>
      </c>
      <c r="Z109" s="339">
        <v>41365</v>
      </c>
      <c r="AA109" s="339">
        <v>41964</v>
      </c>
      <c r="AB109" s="336" t="s">
        <v>842</v>
      </c>
    </row>
    <row r="110" spans="1:28" s="340" customFormat="1">
      <c r="A110" s="336" t="s">
        <v>7400</v>
      </c>
      <c r="B110" s="336" t="s">
        <v>1942</v>
      </c>
      <c r="C110" s="336" t="s">
        <v>1943</v>
      </c>
      <c r="D110" s="336" t="s">
        <v>2000</v>
      </c>
      <c r="E110" s="336" t="s">
        <v>792</v>
      </c>
      <c r="F110" s="336" t="s">
        <v>793</v>
      </c>
      <c r="G110" s="336" t="s">
        <v>794</v>
      </c>
      <c r="H110" s="336" t="s">
        <v>795</v>
      </c>
      <c r="I110" s="337">
        <v>3</v>
      </c>
      <c r="J110" s="337">
        <v>75</v>
      </c>
      <c r="K110" s="337">
        <v>110</v>
      </c>
      <c r="L110" s="337">
        <v>60</v>
      </c>
      <c r="M110" s="338"/>
      <c r="N110" s="338"/>
      <c r="O110" s="337">
        <v>1100</v>
      </c>
      <c r="P110" s="337">
        <v>16</v>
      </c>
      <c r="Q110" s="337">
        <v>68.8</v>
      </c>
      <c r="R110" s="337">
        <v>25000</v>
      </c>
      <c r="S110" s="337">
        <v>3000</v>
      </c>
      <c r="T110" s="337">
        <v>81</v>
      </c>
      <c r="U110" s="337">
        <v>0.9</v>
      </c>
      <c r="V110" s="337">
        <v>-20</v>
      </c>
      <c r="W110" s="336" t="s">
        <v>769</v>
      </c>
      <c r="X110" s="336" t="s">
        <v>7402</v>
      </c>
      <c r="Y110" s="336" t="s">
        <v>783</v>
      </c>
      <c r="Z110" s="339">
        <v>41365</v>
      </c>
      <c r="AA110" s="339">
        <v>41964</v>
      </c>
      <c r="AB110" s="336" t="s">
        <v>842</v>
      </c>
    </row>
    <row r="111" spans="1:28" s="340" customFormat="1">
      <c r="A111" s="336" t="s">
        <v>7400</v>
      </c>
      <c r="B111" s="336" t="s">
        <v>1942</v>
      </c>
      <c r="C111" s="336" t="s">
        <v>1943</v>
      </c>
      <c r="D111" s="336" t="s">
        <v>2008</v>
      </c>
      <c r="E111" s="336" t="s">
        <v>1051</v>
      </c>
      <c r="F111" s="336" t="s">
        <v>793</v>
      </c>
      <c r="G111" s="336" t="s">
        <v>794</v>
      </c>
      <c r="H111" s="336" t="s">
        <v>795</v>
      </c>
      <c r="I111" s="337">
        <v>5</v>
      </c>
      <c r="J111" s="337">
        <v>100</v>
      </c>
      <c r="K111" s="337">
        <v>120</v>
      </c>
      <c r="L111" s="337">
        <v>65</v>
      </c>
      <c r="M111" s="338"/>
      <c r="N111" s="338"/>
      <c r="O111" s="337">
        <v>1600</v>
      </c>
      <c r="P111" s="337">
        <v>17.5</v>
      </c>
      <c r="Q111" s="337">
        <v>91.4</v>
      </c>
      <c r="R111" s="337">
        <v>25000</v>
      </c>
      <c r="S111" s="337">
        <v>2700</v>
      </c>
      <c r="T111" s="337">
        <v>81</v>
      </c>
      <c r="U111" s="337">
        <v>0.9</v>
      </c>
      <c r="V111" s="337">
        <v>-20</v>
      </c>
      <c r="W111" s="336" t="s">
        <v>769</v>
      </c>
      <c r="X111" s="336" t="s">
        <v>7402</v>
      </c>
      <c r="Y111" s="336" t="s">
        <v>783</v>
      </c>
      <c r="Z111" s="339">
        <v>41791</v>
      </c>
      <c r="AA111" s="339">
        <v>41955</v>
      </c>
      <c r="AB111" s="336" t="s">
        <v>842</v>
      </c>
    </row>
    <row r="112" spans="1:28" s="340" customFormat="1">
      <c r="A112" s="336" t="s">
        <v>7400</v>
      </c>
      <c r="B112" s="336" t="s">
        <v>1942</v>
      </c>
      <c r="C112" s="336" t="s">
        <v>1943</v>
      </c>
      <c r="D112" s="336" t="s">
        <v>2012</v>
      </c>
      <c r="E112" s="336" t="s">
        <v>792</v>
      </c>
      <c r="F112" s="336" t="s">
        <v>793</v>
      </c>
      <c r="G112" s="336" t="s">
        <v>794</v>
      </c>
      <c r="H112" s="336" t="s">
        <v>795</v>
      </c>
      <c r="I112" s="337">
        <v>3</v>
      </c>
      <c r="J112" s="337">
        <v>100</v>
      </c>
      <c r="K112" s="337">
        <v>110</v>
      </c>
      <c r="L112" s="337">
        <v>60</v>
      </c>
      <c r="M112" s="338"/>
      <c r="N112" s="338"/>
      <c r="O112" s="337">
        <v>1600</v>
      </c>
      <c r="P112" s="337">
        <v>22.5</v>
      </c>
      <c r="Q112" s="337">
        <v>71.099999999999994</v>
      </c>
      <c r="R112" s="337">
        <v>25000</v>
      </c>
      <c r="S112" s="337">
        <v>3000</v>
      </c>
      <c r="T112" s="337">
        <v>82</v>
      </c>
      <c r="U112" s="337">
        <v>0.9</v>
      </c>
      <c r="V112" s="337">
        <v>-20</v>
      </c>
      <c r="W112" s="336" t="s">
        <v>769</v>
      </c>
      <c r="X112" s="336" t="s">
        <v>7402</v>
      </c>
      <c r="Y112" s="336" t="s">
        <v>783</v>
      </c>
      <c r="Z112" s="339">
        <v>41365</v>
      </c>
      <c r="AA112" s="339">
        <v>41964</v>
      </c>
      <c r="AB112" s="336" t="s">
        <v>842</v>
      </c>
    </row>
    <row r="113" spans="1:28" s="340" customFormat="1">
      <c r="A113" s="336" t="s">
        <v>7400</v>
      </c>
      <c r="B113" s="336" t="s">
        <v>6674</v>
      </c>
      <c r="C113" s="336" t="s">
        <v>682</v>
      </c>
      <c r="D113" s="336" t="s">
        <v>6675</v>
      </c>
      <c r="E113" s="336" t="s">
        <v>792</v>
      </c>
      <c r="F113" s="336" t="s">
        <v>793</v>
      </c>
      <c r="G113" s="336" t="s">
        <v>794</v>
      </c>
      <c r="H113" s="336" t="s">
        <v>795</v>
      </c>
      <c r="I113" s="337">
        <v>5</v>
      </c>
      <c r="J113" s="337">
        <v>60</v>
      </c>
      <c r="K113" s="337">
        <v>106.7</v>
      </c>
      <c r="L113" s="337">
        <v>55.9</v>
      </c>
      <c r="M113" s="338"/>
      <c r="N113" s="338"/>
      <c r="O113" s="337">
        <v>800</v>
      </c>
      <c r="P113" s="337">
        <v>11.5</v>
      </c>
      <c r="Q113" s="337">
        <v>69.599999999999994</v>
      </c>
      <c r="R113" s="337">
        <v>25000</v>
      </c>
      <c r="S113" s="337">
        <v>3000</v>
      </c>
      <c r="T113" s="337">
        <v>84</v>
      </c>
      <c r="U113" s="337">
        <v>1</v>
      </c>
      <c r="V113" s="337">
        <v>-40</v>
      </c>
      <c r="W113" s="336" t="s">
        <v>769</v>
      </c>
      <c r="X113" s="336" t="s">
        <v>7402</v>
      </c>
      <c r="Y113" s="336" t="s">
        <v>783</v>
      </c>
      <c r="Z113" s="339">
        <v>41753</v>
      </c>
      <c r="AA113" s="339">
        <v>41746</v>
      </c>
      <c r="AB113" s="336" t="s">
        <v>784</v>
      </c>
    </row>
    <row r="114" spans="1:28" s="340" customFormat="1">
      <c r="A114" s="336" t="s">
        <v>7400</v>
      </c>
      <c r="B114" s="336" t="s">
        <v>6674</v>
      </c>
      <c r="C114" s="336" t="s">
        <v>682</v>
      </c>
      <c r="D114" s="336" t="s">
        <v>7421</v>
      </c>
      <c r="E114" s="336" t="s">
        <v>792</v>
      </c>
      <c r="F114" s="336" t="s">
        <v>793</v>
      </c>
      <c r="G114" s="336" t="s">
        <v>794</v>
      </c>
      <c r="H114" s="336" t="s">
        <v>795</v>
      </c>
      <c r="I114" s="337">
        <v>3</v>
      </c>
      <c r="J114" s="337">
        <v>60</v>
      </c>
      <c r="K114" s="337">
        <v>106</v>
      </c>
      <c r="L114" s="337">
        <v>54</v>
      </c>
      <c r="M114" s="338"/>
      <c r="N114" s="338"/>
      <c r="O114" s="337">
        <v>800</v>
      </c>
      <c r="P114" s="337">
        <v>12</v>
      </c>
      <c r="Q114" s="337">
        <v>66.7</v>
      </c>
      <c r="R114" s="337">
        <v>25000</v>
      </c>
      <c r="S114" s="337">
        <v>3000</v>
      </c>
      <c r="T114" s="337">
        <v>84</v>
      </c>
      <c r="U114" s="337">
        <v>1</v>
      </c>
      <c r="V114" s="337">
        <v>-40</v>
      </c>
      <c r="W114" s="336" t="s">
        <v>769</v>
      </c>
      <c r="X114" s="336" t="s">
        <v>7402</v>
      </c>
      <c r="Y114" s="336" t="s">
        <v>783</v>
      </c>
      <c r="Z114" s="339">
        <v>41973</v>
      </c>
      <c r="AA114" s="339">
        <v>41978</v>
      </c>
      <c r="AB114" s="336" t="s">
        <v>842</v>
      </c>
    </row>
    <row r="115" spans="1:28" s="340" customFormat="1">
      <c r="A115" s="336" t="s">
        <v>7400</v>
      </c>
      <c r="B115" s="336" t="s">
        <v>6700</v>
      </c>
      <c r="C115" s="336" t="s">
        <v>3506</v>
      </c>
      <c r="D115" s="336" t="s">
        <v>7422</v>
      </c>
      <c r="E115" s="336" t="s">
        <v>792</v>
      </c>
      <c r="F115" s="336" t="s">
        <v>793</v>
      </c>
      <c r="G115" s="336" t="s">
        <v>794</v>
      </c>
      <c r="H115" s="336" t="s">
        <v>795</v>
      </c>
      <c r="I115" s="337">
        <v>3</v>
      </c>
      <c r="J115" s="337">
        <v>60</v>
      </c>
      <c r="K115" s="337">
        <v>109.4</v>
      </c>
      <c r="L115" s="337">
        <v>59.7</v>
      </c>
      <c r="M115" s="338"/>
      <c r="N115" s="338"/>
      <c r="O115" s="337">
        <v>800</v>
      </c>
      <c r="P115" s="337">
        <v>9.8000000000000007</v>
      </c>
      <c r="Q115" s="337">
        <v>81.599999999999994</v>
      </c>
      <c r="R115" s="337">
        <v>25000</v>
      </c>
      <c r="S115" s="337">
        <v>2700</v>
      </c>
      <c r="T115" s="337">
        <v>80</v>
      </c>
      <c r="U115" s="337">
        <v>0.9</v>
      </c>
      <c r="V115" s="337">
        <v>-20</v>
      </c>
      <c r="W115" s="336" t="s">
        <v>769</v>
      </c>
      <c r="X115" s="336" t="s">
        <v>7406</v>
      </c>
      <c r="Y115" s="336" t="s">
        <v>1308</v>
      </c>
      <c r="Z115" s="339">
        <v>41480</v>
      </c>
      <c r="AA115" s="339">
        <v>41848</v>
      </c>
      <c r="AB115" s="336" t="s">
        <v>827</v>
      </c>
    </row>
    <row r="116" spans="1:28" s="340" customFormat="1">
      <c r="A116" s="336" t="s">
        <v>7400</v>
      </c>
      <c r="B116" s="336" t="s">
        <v>6700</v>
      </c>
      <c r="C116" s="336" t="s">
        <v>3506</v>
      </c>
      <c r="D116" s="336" t="s">
        <v>7422</v>
      </c>
      <c r="E116" s="336" t="s">
        <v>792</v>
      </c>
      <c r="F116" s="336" t="s">
        <v>793</v>
      </c>
      <c r="G116" s="336" t="s">
        <v>794</v>
      </c>
      <c r="H116" s="336" t="s">
        <v>795</v>
      </c>
      <c r="I116" s="337">
        <v>3</v>
      </c>
      <c r="J116" s="337">
        <v>60</v>
      </c>
      <c r="K116" s="337">
        <v>109.4</v>
      </c>
      <c r="L116" s="337">
        <v>59.7</v>
      </c>
      <c r="M116" s="338"/>
      <c r="N116" s="338"/>
      <c r="O116" s="337">
        <v>800</v>
      </c>
      <c r="P116" s="337">
        <v>9.8000000000000007</v>
      </c>
      <c r="Q116" s="337">
        <v>81.599999999999994</v>
      </c>
      <c r="R116" s="337">
        <v>25000</v>
      </c>
      <c r="S116" s="337">
        <v>2700</v>
      </c>
      <c r="T116" s="337">
        <v>80</v>
      </c>
      <c r="U116" s="337">
        <v>0.9</v>
      </c>
      <c r="V116" s="337">
        <v>-20</v>
      </c>
      <c r="W116" s="336" t="s">
        <v>769</v>
      </c>
      <c r="X116" s="336" t="s">
        <v>7406</v>
      </c>
      <c r="Y116" s="336" t="s">
        <v>1308</v>
      </c>
      <c r="Z116" s="339">
        <v>41480</v>
      </c>
      <c r="AA116" s="339">
        <v>41848</v>
      </c>
      <c r="AB116" s="336" t="s">
        <v>784</v>
      </c>
    </row>
    <row r="117" spans="1:28" s="340" customFormat="1">
      <c r="A117" s="336" t="s">
        <v>7400</v>
      </c>
      <c r="B117" s="336" t="s">
        <v>6700</v>
      </c>
      <c r="C117" s="336" t="s">
        <v>3506</v>
      </c>
      <c r="D117" s="336" t="s">
        <v>7422</v>
      </c>
      <c r="E117" s="336" t="s">
        <v>792</v>
      </c>
      <c r="F117" s="336" t="s">
        <v>793</v>
      </c>
      <c r="G117" s="336" t="s">
        <v>794</v>
      </c>
      <c r="H117" s="336" t="s">
        <v>795</v>
      </c>
      <c r="I117" s="337">
        <v>3</v>
      </c>
      <c r="J117" s="337">
        <v>60</v>
      </c>
      <c r="K117" s="337">
        <v>109.4</v>
      </c>
      <c r="L117" s="337">
        <v>59.7</v>
      </c>
      <c r="M117" s="338"/>
      <c r="N117" s="338"/>
      <c r="O117" s="337">
        <v>800</v>
      </c>
      <c r="P117" s="337">
        <v>9.8000000000000007</v>
      </c>
      <c r="Q117" s="337">
        <v>81.599999999999994</v>
      </c>
      <c r="R117" s="337">
        <v>25000</v>
      </c>
      <c r="S117" s="337">
        <v>2700</v>
      </c>
      <c r="T117" s="337">
        <v>80</v>
      </c>
      <c r="U117" s="337">
        <v>0.9</v>
      </c>
      <c r="V117" s="337">
        <v>-20</v>
      </c>
      <c r="W117" s="336" t="s">
        <v>769</v>
      </c>
      <c r="X117" s="336" t="s">
        <v>7406</v>
      </c>
      <c r="Y117" s="336" t="s">
        <v>1308</v>
      </c>
      <c r="Z117" s="339">
        <v>41480</v>
      </c>
      <c r="AA117" s="339">
        <v>41848</v>
      </c>
      <c r="AB117" s="336" t="s">
        <v>784</v>
      </c>
    </row>
    <row r="118" spans="1:28" s="340" customFormat="1">
      <c r="A118" s="336" t="s">
        <v>7400</v>
      </c>
      <c r="B118" s="336" t="s">
        <v>1942</v>
      </c>
      <c r="C118" s="336" t="s">
        <v>2034</v>
      </c>
      <c r="D118" s="336" t="s">
        <v>2188</v>
      </c>
      <c r="E118" s="336" t="s">
        <v>792</v>
      </c>
      <c r="F118" s="336" t="s">
        <v>793</v>
      </c>
      <c r="G118" s="336" t="s">
        <v>794</v>
      </c>
      <c r="H118" s="336" t="s">
        <v>795</v>
      </c>
      <c r="I118" s="337">
        <v>5</v>
      </c>
      <c r="J118" s="337">
        <v>60</v>
      </c>
      <c r="K118" s="337">
        <v>110</v>
      </c>
      <c r="L118" s="337">
        <v>61</v>
      </c>
      <c r="M118" s="338"/>
      <c r="N118" s="338"/>
      <c r="O118" s="337">
        <v>800</v>
      </c>
      <c r="P118" s="337">
        <v>10.199999999999999</v>
      </c>
      <c r="Q118" s="337">
        <v>78.400000000000006</v>
      </c>
      <c r="R118" s="337">
        <v>25000</v>
      </c>
      <c r="S118" s="337">
        <v>2700</v>
      </c>
      <c r="T118" s="337">
        <v>82</v>
      </c>
      <c r="U118" s="337">
        <v>0.9</v>
      </c>
      <c r="V118" s="337">
        <v>-20</v>
      </c>
      <c r="W118" s="336" t="s">
        <v>769</v>
      </c>
      <c r="X118" s="336" t="s">
        <v>7423</v>
      </c>
      <c r="Y118" s="336" t="s">
        <v>783</v>
      </c>
      <c r="Z118" s="339">
        <v>41649</v>
      </c>
      <c r="AA118" s="339">
        <v>41955</v>
      </c>
      <c r="AB118" s="336" t="s">
        <v>784</v>
      </c>
    </row>
    <row r="119" spans="1:28" s="340" customFormat="1">
      <c r="A119" s="336" t="s">
        <v>7400</v>
      </c>
      <c r="B119" s="336" t="s">
        <v>1942</v>
      </c>
      <c r="C119" s="336" t="s">
        <v>2190</v>
      </c>
      <c r="D119" s="336" t="s">
        <v>2194</v>
      </c>
      <c r="E119" s="336" t="s">
        <v>792</v>
      </c>
      <c r="F119" s="336" t="s">
        <v>793</v>
      </c>
      <c r="G119" s="336" t="s">
        <v>794</v>
      </c>
      <c r="H119" s="336" t="s">
        <v>795</v>
      </c>
      <c r="I119" s="337">
        <v>5</v>
      </c>
      <c r="J119" s="337">
        <v>40</v>
      </c>
      <c r="K119" s="337">
        <v>111.6</v>
      </c>
      <c r="L119" s="337">
        <v>59.8</v>
      </c>
      <c r="M119" s="338"/>
      <c r="N119" s="338"/>
      <c r="O119" s="337">
        <v>450</v>
      </c>
      <c r="P119" s="337">
        <v>6</v>
      </c>
      <c r="Q119" s="337">
        <v>75</v>
      </c>
      <c r="R119" s="337">
        <v>25000</v>
      </c>
      <c r="S119" s="337">
        <v>2700</v>
      </c>
      <c r="T119" s="337">
        <v>82</v>
      </c>
      <c r="U119" s="337">
        <v>0.9</v>
      </c>
      <c r="V119" s="337">
        <v>-20</v>
      </c>
      <c r="W119" s="336" t="s">
        <v>769</v>
      </c>
      <c r="X119" s="336" t="s">
        <v>7402</v>
      </c>
      <c r="Y119" s="336" t="s">
        <v>2192</v>
      </c>
      <c r="Z119" s="339">
        <v>41937</v>
      </c>
      <c r="AA119" s="339">
        <v>41940</v>
      </c>
      <c r="AB119" s="336" t="s">
        <v>842</v>
      </c>
    </row>
    <row r="120" spans="1:28" s="340" customFormat="1">
      <c r="A120" s="336" t="s">
        <v>7400</v>
      </c>
      <c r="B120" s="336" t="s">
        <v>1942</v>
      </c>
      <c r="C120" s="336" t="s">
        <v>2190</v>
      </c>
      <c r="D120" s="336" t="s">
        <v>2198</v>
      </c>
      <c r="E120" s="336" t="s">
        <v>792</v>
      </c>
      <c r="F120" s="336" t="s">
        <v>793</v>
      </c>
      <c r="G120" s="336" t="s">
        <v>794</v>
      </c>
      <c r="H120" s="336" t="s">
        <v>795</v>
      </c>
      <c r="I120" s="337">
        <v>5</v>
      </c>
      <c r="J120" s="337">
        <v>60</v>
      </c>
      <c r="K120" s="337">
        <v>112.4</v>
      </c>
      <c r="L120" s="337">
        <v>59.9</v>
      </c>
      <c r="M120" s="338"/>
      <c r="N120" s="338"/>
      <c r="O120" s="337">
        <v>800</v>
      </c>
      <c r="P120" s="337">
        <v>8.5</v>
      </c>
      <c r="Q120" s="337">
        <v>94.1</v>
      </c>
      <c r="R120" s="337">
        <v>25000</v>
      </c>
      <c r="S120" s="337">
        <v>2700</v>
      </c>
      <c r="T120" s="337">
        <v>82</v>
      </c>
      <c r="U120" s="337">
        <v>0.9</v>
      </c>
      <c r="V120" s="337">
        <v>-20</v>
      </c>
      <c r="W120" s="336" t="s">
        <v>769</v>
      </c>
      <c r="X120" s="336" t="s">
        <v>7402</v>
      </c>
      <c r="Y120" s="336" t="s">
        <v>796</v>
      </c>
      <c r="Z120" s="339">
        <v>41941</v>
      </c>
      <c r="AA120" s="339">
        <v>41942</v>
      </c>
      <c r="AB120" s="336" t="s">
        <v>842</v>
      </c>
    </row>
    <row r="121" spans="1:28" s="340" customFormat="1">
      <c r="A121" s="336" t="s">
        <v>7400</v>
      </c>
      <c r="B121" s="336" t="s">
        <v>4392</v>
      </c>
      <c r="C121" s="336" t="s">
        <v>984</v>
      </c>
      <c r="D121" s="336" t="s">
        <v>4520</v>
      </c>
      <c r="E121" s="336" t="s">
        <v>792</v>
      </c>
      <c r="F121" s="336" t="s">
        <v>793</v>
      </c>
      <c r="G121" s="336" t="s">
        <v>794</v>
      </c>
      <c r="H121" s="336" t="s">
        <v>795</v>
      </c>
      <c r="I121" s="337">
        <v>5</v>
      </c>
      <c r="J121" s="337">
        <v>60</v>
      </c>
      <c r="K121" s="337">
        <v>116</v>
      </c>
      <c r="L121" s="337">
        <v>60</v>
      </c>
      <c r="M121" s="338"/>
      <c r="N121" s="338"/>
      <c r="O121" s="337">
        <v>810</v>
      </c>
      <c r="P121" s="337">
        <v>9.5</v>
      </c>
      <c r="Q121" s="337">
        <v>85.3</v>
      </c>
      <c r="R121" s="337">
        <v>25000</v>
      </c>
      <c r="S121" s="337">
        <v>2700</v>
      </c>
      <c r="T121" s="337">
        <v>82</v>
      </c>
      <c r="U121" s="337">
        <v>1</v>
      </c>
      <c r="V121" s="337">
        <v>-20</v>
      </c>
      <c r="W121" s="336" t="s">
        <v>769</v>
      </c>
      <c r="X121" s="336" t="s">
        <v>7402</v>
      </c>
      <c r="Y121" s="336" t="s">
        <v>783</v>
      </c>
      <c r="Z121" s="339">
        <v>41884</v>
      </c>
      <c r="AA121" s="339">
        <v>41893</v>
      </c>
      <c r="AB121" s="336" t="s">
        <v>784</v>
      </c>
    </row>
    <row r="122" spans="1:28" s="340" customFormat="1">
      <c r="A122" s="336" t="s">
        <v>7400</v>
      </c>
      <c r="B122" s="336" t="s">
        <v>7424</v>
      </c>
      <c r="C122" s="336" t="s">
        <v>4073</v>
      </c>
      <c r="D122" s="336" t="s">
        <v>7425</v>
      </c>
      <c r="E122" s="336" t="s">
        <v>792</v>
      </c>
      <c r="F122" s="336" t="s">
        <v>793</v>
      </c>
      <c r="G122" s="336" t="s">
        <v>794</v>
      </c>
      <c r="H122" s="336" t="s">
        <v>795</v>
      </c>
      <c r="I122" s="337">
        <v>3</v>
      </c>
      <c r="J122" s="337">
        <v>60</v>
      </c>
      <c r="K122" s="337">
        <v>109.4</v>
      </c>
      <c r="L122" s="337">
        <v>59.7</v>
      </c>
      <c r="M122" s="338"/>
      <c r="N122" s="338"/>
      <c r="O122" s="337">
        <v>800</v>
      </c>
      <c r="P122" s="337">
        <v>10</v>
      </c>
      <c r="Q122" s="337">
        <v>79.8</v>
      </c>
      <c r="R122" s="337">
        <v>25000</v>
      </c>
      <c r="S122" s="337">
        <v>2700</v>
      </c>
      <c r="T122" s="337">
        <v>80</v>
      </c>
      <c r="U122" s="337">
        <v>0.9</v>
      </c>
      <c r="V122" s="337">
        <v>-20</v>
      </c>
      <c r="W122" s="336" t="s">
        <v>769</v>
      </c>
      <c r="X122" s="336" t="s">
        <v>7406</v>
      </c>
      <c r="Y122" s="336" t="s">
        <v>783</v>
      </c>
      <c r="Z122" s="339">
        <v>41937</v>
      </c>
      <c r="AA122" s="339">
        <v>42004</v>
      </c>
      <c r="AB122" s="336" t="s">
        <v>842</v>
      </c>
    </row>
    <row r="123" spans="1:28" s="340" customFormat="1">
      <c r="A123" s="336" t="s">
        <v>7400</v>
      </c>
      <c r="B123" s="336" t="s">
        <v>6543</v>
      </c>
      <c r="C123" s="336" t="s">
        <v>682</v>
      </c>
      <c r="D123" s="336" t="s">
        <v>7426</v>
      </c>
      <c r="E123" s="336" t="s">
        <v>792</v>
      </c>
      <c r="F123" s="336" t="s">
        <v>793</v>
      </c>
      <c r="G123" s="336" t="s">
        <v>794</v>
      </c>
      <c r="H123" s="336" t="s">
        <v>795</v>
      </c>
      <c r="I123" s="337">
        <v>5</v>
      </c>
      <c r="J123" s="338"/>
      <c r="K123" s="337">
        <v>106.7</v>
      </c>
      <c r="L123" s="337">
        <v>55.9</v>
      </c>
      <c r="M123" s="338"/>
      <c r="N123" s="338"/>
      <c r="O123" s="337">
        <v>800</v>
      </c>
      <c r="P123" s="337">
        <v>11.5</v>
      </c>
      <c r="Q123" s="337">
        <v>69.599999999999994</v>
      </c>
      <c r="R123" s="337">
        <v>25000</v>
      </c>
      <c r="S123" s="337">
        <v>2700</v>
      </c>
      <c r="T123" s="337">
        <v>83</v>
      </c>
      <c r="U123" s="337">
        <v>0.9</v>
      </c>
      <c r="V123" s="337">
        <v>-25</v>
      </c>
      <c r="W123" s="336" t="s">
        <v>769</v>
      </c>
      <c r="X123" s="336" t="s">
        <v>7402</v>
      </c>
      <c r="Y123" s="336" t="s">
        <v>783</v>
      </c>
      <c r="Z123" s="339">
        <v>41694</v>
      </c>
      <c r="AA123" s="339">
        <v>41682</v>
      </c>
      <c r="AB123" s="336" t="s">
        <v>827</v>
      </c>
    </row>
    <row r="124" spans="1:28" s="340" customFormat="1">
      <c r="A124" s="336" t="s">
        <v>7400</v>
      </c>
      <c r="B124" s="336" t="s">
        <v>7033</v>
      </c>
      <c r="C124" s="336" t="s">
        <v>682</v>
      </c>
      <c r="D124" s="336" t="s">
        <v>7034</v>
      </c>
      <c r="E124" s="336" t="s">
        <v>792</v>
      </c>
      <c r="F124" s="336" t="s">
        <v>793</v>
      </c>
      <c r="G124" s="336" t="s">
        <v>794</v>
      </c>
      <c r="H124" s="336" t="s">
        <v>795</v>
      </c>
      <c r="I124" s="337">
        <v>3</v>
      </c>
      <c r="J124" s="337">
        <v>60</v>
      </c>
      <c r="K124" s="337">
        <v>106.7</v>
      </c>
      <c r="L124" s="337">
        <v>55.9</v>
      </c>
      <c r="M124" s="338"/>
      <c r="N124" s="338"/>
      <c r="O124" s="337">
        <v>800</v>
      </c>
      <c r="P124" s="337">
        <v>11.5</v>
      </c>
      <c r="Q124" s="337">
        <v>69.599999999999994</v>
      </c>
      <c r="R124" s="337">
        <v>40000</v>
      </c>
      <c r="S124" s="337">
        <v>3000</v>
      </c>
      <c r="T124" s="337">
        <v>84</v>
      </c>
      <c r="U124" s="337">
        <v>1</v>
      </c>
      <c r="V124" s="337">
        <v>-40</v>
      </c>
      <c r="W124" s="336" t="s">
        <v>769</v>
      </c>
      <c r="X124" s="336" t="s">
        <v>7416</v>
      </c>
      <c r="Y124" s="336" t="s">
        <v>826</v>
      </c>
      <c r="Z124" s="339">
        <v>41713</v>
      </c>
      <c r="AA124" s="339">
        <v>41689</v>
      </c>
      <c r="AB124" s="336" t="s">
        <v>842</v>
      </c>
    </row>
    <row r="125" spans="1:28" s="340" customFormat="1">
      <c r="A125" s="336" t="s">
        <v>7400</v>
      </c>
      <c r="B125" s="336" t="s">
        <v>7033</v>
      </c>
      <c r="C125" s="336" t="s">
        <v>682</v>
      </c>
      <c r="D125" s="336" t="s">
        <v>7427</v>
      </c>
      <c r="E125" s="336" t="s">
        <v>792</v>
      </c>
      <c r="F125" s="336" t="s">
        <v>793</v>
      </c>
      <c r="G125" s="336" t="s">
        <v>794</v>
      </c>
      <c r="H125" s="336" t="s">
        <v>795</v>
      </c>
      <c r="I125" s="337">
        <v>3</v>
      </c>
      <c r="J125" s="337">
        <v>40</v>
      </c>
      <c r="K125" s="337">
        <v>109</v>
      </c>
      <c r="L125" s="337">
        <v>60</v>
      </c>
      <c r="M125" s="338"/>
      <c r="N125" s="338"/>
      <c r="O125" s="337">
        <v>480</v>
      </c>
      <c r="P125" s="337">
        <v>7.3</v>
      </c>
      <c r="Q125" s="337">
        <v>65.8</v>
      </c>
      <c r="R125" s="337">
        <v>25000</v>
      </c>
      <c r="S125" s="337">
        <v>3000</v>
      </c>
      <c r="T125" s="337">
        <v>84</v>
      </c>
      <c r="U125" s="337">
        <v>0.9</v>
      </c>
      <c r="V125" s="337">
        <v>-40</v>
      </c>
      <c r="W125" s="336" t="s">
        <v>769</v>
      </c>
      <c r="X125" s="336" t="s">
        <v>7402</v>
      </c>
      <c r="Y125" s="336" t="s">
        <v>783</v>
      </c>
      <c r="Z125" s="339">
        <v>41993</v>
      </c>
      <c r="AA125" s="339">
        <v>41978</v>
      </c>
      <c r="AB125" s="336" t="s">
        <v>827</v>
      </c>
    </row>
    <row r="126" spans="1:28" s="340" customFormat="1">
      <c r="A126" s="336" t="s">
        <v>7400</v>
      </c>
      <c r="B126" s="336" t="s">
        <v>6543</v>
      </c>
      <c r="C126" s="336" t="s">
        <v>682</v>
      </c>
      <c r="D126" s="336" t="s">
        <v>7428</v>
      </c>
      <c r="E126" s="336" t="s">
        <v>792</v>
      </c>
      <c r="F126" s="336" t="s">
        <v>793</v>
      </c>
      <c r="G126" s="336" t="s">
        <v>794</v>
      </c>
      <c r="H126" s="336" t="s">
        <v>795</v>
      </c>
      <c r="I126" s="337">
        <v>5</v>
      </c>
      <c r="J126" s="337">
        <v>40</v>
      </c>
      <c r="K126" s="337">
        <v>109</v>
      </c>
      <c r="L126" s="337">
        <v>60</v>
      </c>
      <c r="M126" s="338"/>
      <c r="N126" s="338"/>
      <c r="O126" s="337">
        <v>480</v>
      </c>
      <c r="P126" s="337">
        <v>7.3</v>
      </c>
      <c r="Q126" s="337">
        <v>68.5</v>
      </c>
      <c r="R126" s="337">
        <v>25000</v>
      </c>
      <c r="S126" s="337">
        <v>3000</v>
      </c>
      <c r="T126" s="337">
        <v>84</v>
      </c>
      <c r="U126" s="337">
        <v>0.9</v>
      </c>
      <c r="V126" s="337">
        <v>-40</v>
      </c>
      <c r="W126" s="336" t="s">
        <v>769</v>
      </c>
      <c r="X126" s="336" t="s">
        <v>7402</v>
      </c>
      <c r="Y126" s="336" t="s">
        <v>783</v>
      </c>
      <c r="Z126" s="339">
        <v>41942</v>
      </c>
      <c r="AA126" s="339">
        <v>41943</v>
      </c>
      <c r="AB126" s="336" t="s">
        <v>827</v>
      </c>
    </row>
    <row r="127" spans="1:28" s="340" customFormat="1">
      <c r="A127" s="336" t="s">
        <v>7400</v>
      </c>
      <c r="B127" s="336" t="s">
        <v>6755</v>
      </c>
      <c r="C127" s="336" t="s">
        <v>6900</v>
      </c>
      <c r="D127" s="336" t="s">
        <v>6901</v>
      </c>
      <c r="E127" s="336" t="s">
        <v>792</v>
      </c>
      <c r="F127" s="336" t="s">
        <v>793</v>
      </c>
      <c r="G127" s="336" t="s">
        <v>794</v>
      </c>
      <c r="H127" s="336" t="s">
        <v>795</v>
      </c>
      <c r="I127" s="337">
        <v>3</v>
      </c>
      <c r="J127" s="337">
        <v>60</v>
      </c>
      <c r="K127" s="337">
        <v>112</v>
      </c>
      <c r="L127" s="337">
        <v>60</v>
      </c>
      <c r="M127" s="338"/>
      <c r="N127" s="338"/>
      <c r="O127" s="337">
        <v>800</v>
      </c>
      <c r="P127" s="337">
        <v>12</v>
      </c>
      <c r="Q127" s="337">
        <v>66.7</v>
      </c>
      <c r="R127" s="337">
        <v>25000</v>
      </c>
      <c r="S127" s="337">
        <v>3000</v>
      </c>
      <c r="T127" s="337">
        <v>81</v>
      </c>
      <c r="U127" s="337">
        <v>0.9</v>
      </c>
      <c r="V127" s="337">
        <v>-20</v>
      </c>
      <c r="W127" s="336" t="s">
        <v>769</v>
      </c>
      <c r="X127" s="336" t="s">
        <v>7402</v>
      </c>
      <c r="Y127" s="336" t="s">
        <v>783</v>
      </c>
      <c r="Z127" s="339">
        <v>41942</v>
      </c>
      <c r="AA127" s="339">
        <v>41935</v>
      </c>
      <c r="AB127" s="336" t="s">
        <v>784</v>
      </c>
    </row>
    <row r="128" spans="1:28" s="340" customFormat="1">
      <c r="A128" s="336" t="s">
        <v>7400</v>
      </c>
      <c r="B128" s="336" t="s">
        <v>6755</v>
      </c>
      <c r="C128" s="336" t="s">
        <v>6900</v>
      </c>
      <c r="D128" s="336" t="s">
        <v>6903</v>
      </c>
      <c r="E128" s="336" t="s">
        <v>792</v>
      </c>
      <c r="F128" s="336" t="s">
        <v>793</v>
      </c>
      <c r="G128" s="336" t="s">
        <v>794</v>
      </c>
      <c r="H128" s="336" t="s">
        <v>795</v>
      </c>
      <c r="I128" s="337">
        <v>3</v>
      </c>
      <c r="J128" s="337">
        <v>60</v>
      </c>
      <c r="K128" s="337">
        <v>112</v>
      </c>
      <c r="L128" s="337">
        <v>60</v>
      </c>
      <c r="M128" s="338"/>
      <c r="N128" s="338"/>
      <c r="O128" s="337">
        <v>800</v>
      </c>
      <c r="P128" s="337">
        <v>12</v>
      </c>
      <c r="Q128" s="337">
        <v>66.7</v>
      </c>
      <c r="R128" s="337">
        <v>25000</v>
      </c>
      <c r="S128" s="337">
        <v>4000</v>
      </c>
      <c r="T128" s="337">
        <v>83</v>
      </c>
      <c r="U128" s="337">
        <v>0.9</v>
      </c>
      <c r="V128" s="337">
        <v>-20</v>
      </c>
      <c r="W128" s="336" t="s">
        <v>769</v>
      </c>
      <c r="X128" s="336" t="s">
        <v>7402</v>
      </c>
      <c r="Y128" s="336" t="s">
        <v>783</v>
      </c>
      <c r="Z128" s="339">
        <v>41942</v>
      </c>
      <c r="AA128" s="339">
        <v>41935</v>
      </c>
      <c r="AB128" s="336" t="s">
        <v>784</v>
      </c>
    </row>
    <row r="129" spans="1:28" s="340" customFormat="1">
      <c r="A129" s="336" t="s">
        <v>7400</v>
      </c>
      <c r="B129" s="336" t="s">
        <v>6908</v>
      </c>
      <c r="C129" s="336" t="s">
        <v>7429</v>
      </c>
      <c r="D129" s="336" t="s">
        <v>7429</v>
      </c>
      <c r="E129" s="336" t="s">
        <v>792</v>
      </c>
      <c r="F129" s="336" t="s">
        <v>793</v>
      </c>
      <c r="G129" s="336" t="s">
        <v>794</v>
      </c>
      <c r="H129" s="336" t="s">
        <v>795</v>
      </c>
      <c r="I129" s="337">
        <v>3</v>
      </c>
      <c r="J129" s="337">
        <v>60</v>
      </c>
      <c r="K129" s="337">
        <v>112.7</v>
      </c>
      <c r="L129" s="337">
        <v>59.9</v>
      </c>
      <c r="M129" s="338"/>
      <c r="N129" s="338"/>
      <c r="O129" s="337">
        <v>800</v>
      </c>
      <c r="P129" s="337">
        <v>12</v>
      </c>
      <c r="Q129" s="337">
        <v>66.7</v>
      </c>
      <c r="R129" s="337">
        <v>25000</v>
      </c>
      <c r="S129" s="337">
        <v>2700</v>
      </c>
      <c r="T129" s="337">
        <v>82</v>
      </c>
      <c r="U129" s="337">
        <v>0.9</v>
      </c>
      <c r="V129" s="337">
        <v>-20</v>
      </c>
      <c r="W129" s="336" t="s">
        <v>769</v>
      </c>
      <c r="X129" s="336" t="s">
        <v>7402</v>
      </c>
      <c r="Y129" s="336" t="s">
        <v>826</v>
      </c>
      <c r="Z129" s="339">
        <v>41885</v>
      </c>
      <c r="AA129" s="339">
        <v>41911</v>
      </c>
      <c r="AB129" s="336" t="s">
        <v>842</v>
      </c>
    </row>
    <row r="130" spans="1:28" s="340" customFormat="1">
      <c r="A130" s="336" t="s">
        <v>7400</v>
      </c>
      <c r="B130" s="336" t="s">
        <v>2235</v>
      </c>
      <c r="C130" s="336" t="s">
        <v>2323</v>
      </c>
      <c r="D130" s="336" t="s">
        <v>2324</v>
      </c>
      <c r="E130" s="336" t="s">
        <v>1051</v>
      </c>
      <c r="F130" s="336" t="s">
        <v>793</v>
      </c>
      <c r="G130" s="336" t="s">
        <v>794</v>
      </c>
      <c r="H130" s="336" t="s">
        <v>795</v>
      </c>
      <c r="I130" s="337">
        <v>3</v>
      </c>
      <c r="J130" s="337">
        <v>100</v>
      </c>
      <c r="K130" s="337">
        <v>135</v>
      </c>
      <c r="L130" s="337">
        <v>68</v>
      </c>
      <c r="M130" s="338"/>
      <c r="N130" s="338"/>
      <c r="O130" s="337">
        <v>1600</v>
      </c>
      <c r="P130" s="337">
        <v>16</v>
      </c>
      <c r="Q130" s="337">
        <v>100</v>
      </c>
      <c r="R130" s="337">
        <v>25000</v>
      </c>
      <c r="S130" s="337">
        <v>3000</v>
      </c>
      <c r="T130" s="337">
        <v>81</v>
      </c>
      <c r="U130" s="337">
        <v>0.9</v>
      </c>
      <c r="V130" s="337">
        <v>-25</v>
      </c>
      <c r="W130" s="336" t="s">
        <v>769</v>
      </c>
      <c r="X130" s="336" t="s">
        <v>7405</v>
      </c>
      <c r="Y130" s="336" t="s">
        <v>783</v>
      </c>
      <c r="Z130" s="339">
        <v>41883</v>
      </c>
      <c r="AA130" s="339">
        <v>41919</v>
      </c>
      <c r="AB130" s="336" t="s">
        <v>784</v>
      </c>
    </row>
    <row r="131" spans="1:28" s="340" customFormat="1">
      <c r="A131" s="336" t="s">
        <v>7400</v>
      </c>
      <c r="B131" s="336" t="s">
        <v>2235</v>
      </c>
      <c r="C131" s="336" t="s">
        <v>5168</v>
      </c>
      <c r="D131" s="336" t="s">
        <v>7430</v>
      </c>
      <c r="E131" s="336" t="s">
        <v>792</v>
      </c>
      <c r="F131" s="336" t="s">
        <v>793</v>
      </c>
      <c r="G131" s="336" t="s">
        <v>794</v>
      </c>
      <c r="H131" s="336" t="s">
        <v>795</v>
      </c>
      <c r="I131" s="337">
        <v>3</v>
      </c>
      <c r="J131" s="337">
        <v>40</v>
      </c>
      <c r="K131" s="337">
        <v>116</v>
      </c>
      <c r="L131" s="337">
        <v>60</v>
      </c>
      <c r="M131" s="338"/>
      <c r="N131" s="338"/>
      <c r="O131" s="337">
        <v>500</v>
      </c>
      <c r="P131" s="337">
        <v>7.5</v>
      </c>
      <c r="Q131" s="337">
        <v>66</v>
      </c>
      <c r="R131" s="337">
        <v>25000</v>
      </c>
      <c r="S131" s="337">
        <v>3000</v>
      </c>
      <c r="T131" s="337">
        <v>83</v>
      </c>
      <c r="U131" s="337">
        <v>0.9</v>
      </c>
      <c r="V131" s="337">
        <v>-13</v>
      </c>
      <c r="W131" s="336" t="s">
        <v>769</v>
      </c>
      <c r="X131" s="336" t="s">
        <v>7405</v>
      </c>
      <c r="Y131" s="336" t="s">
        <v>783</v>
      </c>
      <c r="Z131" s="339">
        <v>41988</v>
      </c>
      <c r="AA131" s="339">
        <v>41991</v>
      </c>
      <c r="AB131" s="336" t="s">
        <v>784</v>
      </c>
    </row>
    <row r="132" spans="1:28" s="340" customFormat="1">
      <c r="A132" s="336" t="s">
        <v>7400</v>
      </c>
      <c r="B132" s="336" t="s">
        <v>2235</v>
      </c>
      <c r="C132" s="336" t="s">
        <v>2332</v>
      </c>
      <c r="D132" s="336" t="s">
        <v>2333</v>
      </c>
      <c r="E132" s="336" t="s">
        <v>792</v>
      </c>
      <c r="F132" s="336" t="s">
        <v>793</v>
      </c>
      <c r="G132" s="336" t="s">
        <v>794</v>
      </c>
      <c r="H132" s="336" t="s">
        <v>795</v>
      </c>
      <c r="I132" s="337">
        <v>3</v>
      </c>
      <c r="J132" s="337">
        <v>60</v>
      </c>
      <c r="K132" s="337">
        <v>108</v>
      </c>
      <c r="L132" s="337">
        <v>62</v>
      </c>
      <c r="M132" s="338"/>
      <c r="N132" s="338"/>
      <c r="O132" s="337">
        <v>820</v>
      </c>
      <c r="P132" s="337">
        <v>10.5</v>
      </c>
      <c r="Q132" s="337">
        <v>78.099999999999994</v>
      </c>
      <c r="R132" s="337">
        <v>25000</v>
      </c>
      <c r="S132" s="337">
        <v>3000</v>
      </c>
      <c r="T132" s="337">
        <v>82</v>
      </c>
      <c r="U132" s="337">
        <v>1</v>
      </c>
      <c r="V132" s="337">
        <v>-25</v>
      </c>
      <c r="W132" s="336" t="s">
        <v>769</v>
      </c>
      <c r="X132" s="336" t="s">
        <v>7405</v>
      </c>
      <c r="Y132" s="336" t="s">
        <v>783</v>
      </c>
      <c r="Z132" s="339">
        <v>41897</v>
      </c>
      <c r="AA132" s="339">
        <v>41919</v>
      </c>
      <c r="AB132" s="336" t="s">
        <v>784</v>
      </c>
    </row>
    <row r="133" spans="1:28" s="340" customFormat="1">
      <c r="A133" s="336" t="s">
        <v>7400</v>
      </c>
      <c r="B133" s="336" t="s">
        <v>2257</v>
      </c>
      <c r="C133" s="336" t="s">
        <v>2258</v>
      </c>
      <c r="D133" s="336" t="s">
        <v>2259</v>
      </c>
      <c r="E133" s="336" t="s">
        <v>792</v>
      </c>
      <c r="F133" s="336" t="s">
        <v>793</v>
      </c>
      <c r="G133" s="336" t="s">
        <v>794</v>
      </c>
      <c r="H133" s="336" t="s">
        <v>795</v>
      </c>
      <c r="I133" s="337">
        <v>3</v>
      </c>
      <c r="J133" s="337">
        <v>40</v>
      </c>
      <c r="K133" s="337">
        <v>109.4</v>
      </c>
      <c r="L133" s="337">
        <v>60.1</v>
      </c>
      <c r="M133" s="338"/>
      <c r="N133" s="338"/>
      <c r="O133" s="337">
        <v>470</v>
      </c>
      <c r="P133" s="337">
        <v>5.7</v>
      </c>
      <c r="Q133" s="337">
        <v>82.5</v>
      </c>
      <c r="R133" s="337">
        <v>25000</v>
      </c>
      <c r="S133" s="337">
        <v>2700</v>
      </c>
      <c r="T133" s="337">
        <v>82</v>
      </c>
      <c r="U133" s="337">
        <v>0.9</v>
      </c>
      <c r="V133" s="337">
        <v>-20</v>
      </c>
      <c r="W133" s="336" t="s">
        <v>769</v>
      </c>
      <c r="X133" s="336" t="s">
        <v>7406</v>
      </c>
      <c r="Y133" s="336" t="s">
        <v>2260</v>
      </c>
      <c r="Z133" s="339">
        <v>41933</v>
      </c>
      <c r="AA133" s="339">
        <v>41932</v>
      </c>
      <c r="AB133" s="336" t="s">
        <v>842</v>
      </c>
    </row>
    <row r="134" spans="1:28" s="340" customFormat="1">
      <c r="A134" s="336" t="s">
        <v>7400</v>
      </c>
      <c r="B134" s="336" t="s">
        <v>2257</v>
      </c>
      <c r="C134" s="336" t="s">
        <v>2258</v>
      </c>
      <c r="D134" s="336" t="s">
        <v>1005</v>
      </c>
      <c r="E134" s="336" t="s">
        <v>792</v>
      </c>
      <c r="F134" s="336" t="s">
        <v>793</v>
      </c>
      <c r="G134" s="336" t="s">
        <v>794</v>
      </c>
      <c r="H134" s="336" t="s">
        <v>795</v>
      </c>
      <c r="I134" s="337">
        <v>3</v>
      </c>
      <c r="J134" s="337">
        <v>60</v>
      </c>
      <c r="K134" s="337">
        <v>116.3</v>
      </c>
      <c r="L134" s="337">
        <v>65.400000000000006</v>
      </c>
      <c r="M134" s="338"/>
      <c r="N134" s="338"/>
      <c r="O134" s="337">
        <v>800</v>
      </c>
      <c r="P134" s="337">
        <v>9.5</v>
      </c>
      <c r="Q134" s="337">
        <v>84.2</v>
      </c>
      <c r="R134" s="337">
        <v>25000</v>
      </c>
      <c r="S134" s="337">
        <v>2700</v>
      </c>
      <c r="T134" s="337">
        <v>82</v>
      </c>
      <c r="U134" s="337">
        <v>1</v>
      </c>
      <c r="V134" s="337">
        <v>-20</v>
      </c>
      <c r="W134" s="336" t="s">
        <v>769</v>
      </c>
      <c r="X134" s="336" t="s">
        <v>7406</v>
      </c>
      <c r="Y134" s="336" t="s">
        <v>2260</v>
      </c>
      <c r="Z134" s="339">
        <v>41933</v>
      </c>
      <c r="AA134" s="339">
        <v>41932</v>
      </c>
      <c r="AB134" s="336" t="s">
        <v>842</v>
      </c>
    </row>
    <row r="135" spans="1:28" s="340" customFormat="1">
      <c r="A135" s="336" t="s">
        <v>7400</v>
      </c>
      <c r="B135" s="336" t="s">
        <v>2466</v>
      </c>
      <c r="C135" s="336" t="s">
        <v>2488</v>
      </c>
      <c r="D135" s="336" t="s">
        <v>223</v>
      </c>
      <c r="E135" s="336" t="s">
        <v>792</v>
      </c>
      <c r="F135" s="336" t="s">
        <v>793</v>
      </c>
      <c r="G135" s="336" t="s">
        <v>794</v>
      </c>
      <c r="H135" s="336" t="s">
        <v>795</v>
      </c>
      <c r="I135" s="337">
        <v>3</v>
      </c>
      <c r="J135" s="337">
        <v>60</v>
      </c>
      <c r="K135" s="337">
        <v>111.3</v>
      </c>
      <c r="L135" s="337">
        <v>59.8</v>
      </c>
      <c r="M135" s="338"/>
      <c r="N135" s="338"/>
      <c r="O135" s="337">
        <v>800</v>
      </c>
      <c r="P135" s="337">
        <v>11.6</v>
      </c>
      <c r="Q135" s="337">
        <v>69</v>
      </c>
      <c r="R135" s="337">
        <v>25000</v>
      </c>
      <c r="S135" s="337">
        <v>2700</v>
      </c>
      <c r="T135" s="337">
        <v>81</v>
      </c>
      <c r="U135" s="337">
        <v>0.9</v>
      </c>
      <c r="V135" s="337">
        <v>-20</v>
      </c>
      <c r="W135" s="336" t="s">
        <v>769</v>
      </c>
      <c r="X135" s="336" t="s">
        <v>7406</v>
      </c>
      <c r="Y135" s="336" t="s">
        <v>2276</v>
      </c>
      <c r="Z135" s="339">
        <v>41907</v>
      </c>
      <c r="AA135" s="339">
        <v>41963</v>
      </c>
      <c r="AB135" s="336" t="s">
        <v>842</v>
      </c>
    </row>
    <row r="136" spans="1:28" s="340" customFormat="1">
      <c r="A136" s="336" t="s">
        <v>7400</v>
      </c>
      <c r="B136" s="336" t="s">
        <v>2466</v>
      </c>
      <c r="C136" s="336" t="s">
        <v>2491</v>
      </c>
      <c r="D136" s="336" t="s">
        <v>7431</v>
      </c>
      <c r="E136" s="336" t="s">
        <v>792</v>
      </c>
      <c r="F136" s="336" t="s">
        <v>793</v>
      </c>
      <c r="G136" s="336" t="s">
        <v>794</v>
      </c>
      <c r="H136" s="336" t="s">
        <v>795</v>
      </c>
      <c r="I136" s="337">
        <v>3</v>
      </c>
      <c r="J136" s="337">
        <v>60</v>
      </c>
      <c r="K136" s="337">
        <v>111.3</v>
      </c>
      <c r="L136" s="337">
        <v>59.8</v>
      </c>
      <c r="M136" s="338"/>
      <c r="N136" s="338"/>
      <c r="O136" s="337">
        <v>800</v>
      </c>
      <c r="P136" s="337">
        <v>11.1</v>
      </c>
      <c r="Q136" s="337">
        <v>72</v>
      </c>
      <c r="R136" s="337">
        <v>25000</v>
      </c>
      <c r="S136" s="337">
        <v>3000</v>
      </c>
      <c r="T136" s="337">
        <v>81</v>
      </c>
      <c r="U136" s="337">
        <v>0.9</v>
      </c>
      <c r="V136" s="337">
        <v>-20</v>
      </c>
      <c r="W136" s="336" t="s">
        <v>769</v>
      </c>
      <c r="X136" s="336" t="s">
        <v>7406</v>
      </c>
      <c r="Y136" s="336" t="s">
        <v>2276</v>
      </c>
      <c r="Z136" s="339">
        <v>41907</v>
      </c>
      <c r="AA136" s="339">
        <v>41963</v>
      </c>
      <c r="AB136" s="336" t="s">
        <v>842</v>
      </c>
    </row>
    <row r="137" spans="1:28" s="340" customFormat="1">
      <c r="A137" s="336" t="s">
        <v>7400</v>
      </c>
      <c r="B137" s="336" t="s">
        <v>2466</v>
      </c>
      <c r="C137" s="336" t="s">
        <v>7432</v>
      </c>
      <c r="D137" s="336" t="s">
        <v>7433</v>
      </c>
      <c r="E137" s="336" t="s">
        <v>792</v>
      </c>
      <c r="F137" s="336" t="s">
        <v>793</v>
      </c>
      <c r="G137" s="336" t="s">
        <v>794</v>
      </c>
      <c r="H137" s="336" t="s">
        <v>795</v>
      </c>
      <c r="I137" s="337">
        <v>10</v>
      </c>
      <c r="J137" s="337">
        <v>60</v>
      </c>
      <c r="K137" s="337">
        <v>111.3</v>
      </c>
      <c r="L137" s="337">
        <v>59.8</v>
      </c>
      <c r="M137" s="338"/>
      <c r="N137" s="338"/>
      <c r="O137" s="337">
        <v>1000</v>
      </c>
      <c r="P137" s="337">
        <v>11.2</v>
      </c>
      <c r="Q137" s="337">
        <v>89.3</v>
      </c>
      <c r="R137" s="337">
        <v>25000</v>
      </c>
      <c r="S137" s="337">
        <v>5000</v>
      </c>
      <c r="T137" s="337">
        <v>80</v>
      </c>
      <c r="U137" s="337">
        <v>0.9</v>
      </c>
      <c r="V137" s="337">
        <v>-20</v>
      </c>
      <c r="W137" s="336" t="s">
        <v>769</v>
      </c>
      <c r="X137" s="336" t="s">
        <v>7406</v>
      </c>
      <c r="Y137" s="336" t="s">
        <v>2276</v>
      </c>
      <c r="Z137" s="339">
        <v>41907</v>
      </c>
      <c r="AA137" s="339">
        <v>42010</v>
      </c>
      <c r="AB137" s="336" t="s">
        <v>842</v>
      </c>
    </row>
    <row r="138" spans="1:28" s="340" customFormat="1">
      <c r="A138" s="336" t="s">
        <v>7400</v>
      </c>
      <c r="B138" s="336" t="s">
        <v>2466</v>
      </c>
      <c r="C138" s="336" t="s">
        <v>2681</v>
      </c>
      <c r="D138" s="336" t="s">
        <v>7434</v>
      </c>
      <c r="E138" s="336" t="s">
        <v>792</v>
      </c>
      <c r="F138" s="336" t="s">
        <v>793</v>
      </c>
      <c r="G138" s="336" t="s">
        <v>794</v>
      </c>
      <c r="H138" s="336" t="s">
        <v>795</v>
      </c>
      <c r="I138" s="337">
        <v>3</v>
      </c>
      <c r="J138" s="337">
        <v>40</v>
      </c>
      <c r="K138" s="337">
        <v>111.5</v>
      </c>
      <c r="L138" s="337">
        <v>59.7</v>
      </c>
      <c r="M138" s="338"/>
      <c r="N138" s="338"/>
      <c r="O138" s="337">
        <v>450</v>
      </c>
      <c r="P138" s="337">
        <v>7</v>
      </c>
      <c r="Q138" s="337">
        <v>65</v>
      </c>
      <c r="R138" s="337">
        <v>25000</v>
      </c>
      <c r="S138" s="337">
        <v>2700</v>
      </c>
      <c r="T138" s="337">
        <v>82</v>
      </c>
      <c r="U138" s="337">
        <v>0.7</v>
      </c>
      <c r="V138" s="337">
        <v>-20</v>
      </c>
      <c r="W138" s="336" t="s">
        <v>769</v>
      </c>
      <c r="X138" s="336" t="s">
        <v>7406</v>
      </c>
      <c r="Y138" s="336" t="s">
        <v>2276</v>
      </c>
      <c r="Z138" s="339">
        <v>41821</v>
      </c>
      <c r="AA138" s="339">
        <v>41845</v>
      </c>
      <c r="AB138" s="336" t="s">
        <v>842</v>
      </c>
    </row>
    <row r="139" spans="1:28" s="340" customFormat="1">
      <c r="A139" s="336" t="s">
        <v>7400</v>
      </c>
      <c r="B139" s="336" t="s">
        <v>2466</v>
      </c>
      <c r="C139" s="336" t="s">
        <v>2683</v>
      </c>
      <c r="D139" s="336" t="s">
        <v>123</v>
      </c>
      <c r="E139" s="336" t="s">
        <v>792</v>
      </c>
      <c r="F139" s="336" t="s">
        <v>793</v>
      </c>
      <c r="G139" s="336" t="s">
        <v>794</v>
      </c>
      <c r="H139" s="336" t="s">
        <v>795</v>
      </c>
      <c r="I139" s="337">
        <v>3</v>
      </c>
      <c r="J139" s="337">
        <v>40</v>
      </c>
      <c r="K139" s="337">
        <v>111.5</v>
      </c>
      <c r="L139" s="337">
        <v>59.7</v>
      </c>
      <c r="M139" s="338"/>
      <c r="N139" s="338"/>
      <c r="O139" s="337">
        <v>450</v>
      </c>
      <c r="P139" s="337">
        <v>7</v>
      </c>
      <c r="Q139" s="337">
        <v>65</v>
      </c>
      <c r="R139" s="337">
        <v>25000</v>
      </c>
      <c r="S139" s="337">
        <v>2700</v>
      </c>
      <c r="T139" s="337">
        <v>82</v>
      </c>
      <c r="U139" s="337">
        <v>0.7</v>
      </c>
      <c r="V139" s="337">
        <v>-20</v>
      </c>
      <c r="W139" s="336" t="s">
        <v>769</v>
      </c>
      <c r="X139" s="336" t="s">
        <v>7406</v>
      </c>
      <c r="Y139" s="336" t="s">
        <v>2276</v>
      </c>
      <c r="Z139" s="339">
        <v>41821</v>
      </c>
      <c r="AA139" s="339">
        <v>41845</v>
      </c>
      <c r="AB139" s="336" t="s">
        <v>842</v>
      </c>
    </row>
    <row r="140" spans="1:28" s="340" customFormat="1">
      <c r="A140" s="336" t="s">
        <v>7400</v>
      </c>
      <c r="B140" s="336" t="s">
        <v>2466</v>
      </c>
      <c r="C140" s="336" t="s">
        <v>2685</v>
      </c>
      <c r="D140" s="336" t="s">
        <v>7435</v>
      </c>
      <c r="E140" s="336" t="s">
        <v>792</v>
      </c>
      <c r="F140" s="336" t="s">
        <v>793</v>
      </c>
      <c r="G140" s="336" t="s">
        <v>794</v>
      </c>
      <c r="H140" s="336" t="s">
        <v>795</v>
      </c>
      <c r="I140" s="337">
        <v>3</v>
      </c>
      <c r="J140" s="337">
        <v>40</v>
      </c>
      <c r="K140" s="337">
        <v>111.5</v>
      </c>
      <c r="L140" s="337">
        <v>59.7</v>
      </c>
      <c r="M140" s="338"/>
      <c r="N140" s="338"/>
      <c r="O140" s="337">
        <v>450</v>
      </c>
      <c r="P140" s="337">
        <v>7</v>
      </c>
      <c r="Q140" s="337">
        <v>65</v>
      </c>
      <c r="R140" s="337">
        <v>25000</v>
      </c>
      <c r="S140" s="337">
        <v>2700</v>
      </c>
      <c r="T140" s="337">
        <v>82</v>
      </c>
      <c r="U140" s="337">
        <v>0.7</v>
      </c>
      <c r="V140" s="337">
        <v>-20</v>
      </c>
      <c r="W140" s="336" t="s">
        <v>769</v>
      </c>
      <c r="X140" s="336" t="s">
        <v>7406</v>
      </c>
      <c r="Y140" s="336" t="s">
        <v>2276</v>
      </c>
      <c r="Z140" s="339">
        <v>41821</v>
      </c>
      <c r="AA140" s="339">
        <v>41845</v>
      </c>
      <c r="AB140" s="336" t="s">
        <v>827</v>
      </c>
    </row>
    <row r="141" spans="1:28" s="340" customFormat="1">
      <c r="A141" s="336" t="s">
        <v>7400</v>
      </c>
      <c r="B141" s="336" t="s">
        <v>2466</v>
      </c>
      <c r="C141" s="336" t="s">
        <v>2687</v>
      </c>
      <c r="D141" s="336" t="s">
        <v>7436</v>
      </c>
      <c r="E141" s="336" t="s">
        <v>792</v>
      </c>
      <c r="F141" s="336" t="s">
        <v>793</v>
      </c>
      <c r="G141" s="336" t="s">
        <v>794</v>
      </c>
      <c r="H141" s="336" t="s">
        <v>795</v>
      </c>
      <c r="I141" s="337">
        <v>3</v>
      </c>
      <c r="J141" s="337">
        <v>40</v>
      </c>
      <c r="K141" s="337">
        <v>111.5</v>
      </c>
      <c r="L141" s="337">
        <v>59.7</v>
      </c>
      <c r="M141" s="338"/>
      <c r="N141" s="338"/>
      <c r="O141" s="337">
        <v>450</v>
      </c>
      <c r="P141" s="337">
        <v>7</v>
      </c>
      <c r="Q141" s="337">
        <v>65</v>
      </c>
      <c r="R141" s="337">
        <v>25000</v>
      </c>
      <c r="S141" s="337">
        <v>3000</v>
      </c>
      <c r="T141" s="337">
        <v>83</v>
      </c>
      <c r="U141" s="337">
        <v>0.7</v>
      </c>
      <c r="V141" s="337">
        <v>-20</v>
      </c>
      <c r="W141" s="336" t="s">
        <v>769</v>
      </c>
      <c r="X141" s="336" t="s">
        <v>7406</v>
      </c>
      <c r="Y141" s="336" t="s">
        <v>2276</v>
      </c>
      <c r="Z141" s="339">
        <v>41821</v>
      </c>
      <c r="AA141" s="339">
        <v>41845</v>
      </c>
      <c r="AB141" s="336" t="s">
        <v>842</v>
      </c>
    </row>
    <row r="142" spans="1:28" s="340" customFormat="1">
      <c r="A142" s="336" t="s">
        <v>7400</v>
      </c>
      <c r="B142" s="336" t="s">
        <v>736</v>
      </c>
      <c r="C142" s="336" t="s">
        <v>2635</v>
      </c>
      <c r="D142" s="336" t="s">
        <v>7437</v>
      </c>
      <c r="E142" s="336" t="s">
        <v>792</v>
      </c>
      <c r="F142" s="336" t="s">
        <v>793</v>
      </c>
      <c r="G142" s="336" t="s">
        <v>794</v>
      </c>
      <c r="H142" s="336" t="s">
        <v>795</v>
      </c>
      <c r="I142" s="337">
        <v>23</v>
      </c>
      <c r="J142" s="337">
        <v>40</v>
      </c>
      <c r="K142" s="337">
        <v>111.8</v>
      </c>
      <c r="L142" s="337">
        <v>59.6</v>
      </c>
      <c r="M142" s="338"/>
      <c r="N142" s="338"/>
      <c r="O142" s="337">
        <v>470</v>
      </c>
      <c r="P142" s="337">
        <v>6.5</v>
      </c>
      <c r="Q142" s="337">
        <v>72.3</v>
      </c>
      <c r="R142" s="337">
        <v>25000</v>
      </c>
      <c r="S142" s="337">
        <v>2700</v>
      </c>
      <c r="T142" s="337">
        <v>81</v>
      </c>
      <c r="U142" s="337">
        <v>0.9</v>
      </c>
      <c r="V142" s="337">
        <v>-20</v>
      </c>
      <c r="W142" s="336" t="s">
        <v>7</v>
      </c>
      <c r="X142" s="336" t="s">
        <v>7</v>
      </c>
      <c r="Y142" s="336" t="s">
        <v>783</v>
      </c>
      <c r="Z142" s="339">
        <v>41850</v>
      </c>
      <c r="AA142" s="339">
        <v>41850</v>
      </c>
      <c r="AB142" s="336" t="s">
        <v>842</v>
      </c>
    </row>
    <row r="143" spans="1:28" s="340" customFormat="1">
      <c r="A143" s="336" t="s">
        <v>7400</v>
      </c>
      <c r="B143" s="336" t="s">
        <v>736</v>
      </c>
      <c r="C143" s="336" t="s">
        <v>2638</v>
      </c>
      <c r="D143" s="336" t="s">
        <v>7438</v>
      </c>
      <c r="E143" s="336" t="s">
        <v>792</v>
      </c>
      <c r="F143" s="336" t="s">
        <v>793</v>
      </c>
      <c r="G143" s="336" t="s">
        <v>794</v>
      </c>
      <c r="H143" s="336" t="s">
        <v>795</v>
      </c>
      <c r="I143" s="337">
        <v>23</v>
      </c>
      <c r="J143" s="337">
        <v>40</v>
      </c>
      <c r="K143" s="337">
        <v>112.1</v>
      </c>
      <c r="L143" s="337">
        <v>59.9</v>
      </c>
      <c r="M143" s="338"/>
      <c r="N143" s="338"/>
      <c r="O143" s="337">
        <v>470</v>
      </c>
      <c r="P143" s="337">
        <v>6.9</v>
      </c>
      <c r="Q143" s="337">
        <v>69.099999999999994</v>
      </c>
      <c r="R143" s="337">
        <v>25000</v>
      </c>
      <c r="S143" s="337">
        <v>2700</v>
      </c>
      <c r="T143" s="337">
        <v>81</v>
      </c>
      <c r="U143" s="337">
        <v>1</v>
      </c>
      <c r="V143" s="337">
        <v>-20</v>
      </c>
      <c r="W143" s="336" t="s">
        <v>769</v>
      </c>
      <c r="X143" s="336" t="s">
        <v>7</v>
      </c>
      <c r="Y143" s="336" t="s">
        <v>783</v>
      </c>
      <c r="Z143" s="339">
        <v>41850</v>
      </c>
      <c r="AA143" s="339">
        <v>41850</v>
      </c>
      <c r="AB143" s="336" t="s">
        <v>842</v>
      </c>
    </row>
    <row r="144" spans="1:28" s="340" customFormat="1">
      <c r="A144" s="336" t="s">
        <v>7400</v>
      </c>
      <c r="B144" s="336" t="s">
        <v>736</v>
      </c>
      <c r="C144" s="336" t="s">
        <v>2985</v>
      </c>
      <c r="D144" s="336" t="s">
        <v>7439</v>
      </c>
      <c r="E144" s="336" t="s">
        <v>792</v>
      </c>
      <c r="F144" s="336" t="s">
        <v>793</v>
      </c>
      <c r="G144" s="336" t="s">
        <v>794</v>
      </c>
      <c r="H144" s="336" t="s">
        <v>795</v>
      </c>
      <c r="I144" s="337">
        <v>23</v>
      </c>
      <c r="J144" s="337">
        <v>60</v>
      </c>
      <c r="K144" s="337">
        <v>115.9</v>
      </c>
      <c r="L144" s="337">
        <v>60</v>
      </c>
      <c r="M144" s="338"/>
      <c r="N144" s="338"/>
      <c r="O144" s="337">
        <v>810</v>
      </c>
      <c r="P144" s="337">
        <v>8.8000000000000007</v>
      </c>
      <c r="Q144" s="337">
        <v>92</v>
      </c>
      <c r="R144" s="337">
        <v>25000</v>
      </c>
      <c r="S144" s="337">
        <v>2700</v>
      </c>
      <c r="T144" s="337">
        <v>82</v>
      </c>
      <c r="U144" s="337">
        <v>0.9</v>
      </c>
      <c r="V144" s="337">
        <v>-20</v>
      </c>
      <c r="W144" s="336" t="s">
        <v>7</v>
      </c>
      <c r="X144" s="336" t="s">
        <v>7</v>
      </c>
      <c r="Y144" s="336" t="s">
        <v>783</v>
      </c>
      <c r="Z144" s="339">
        <v>41850</v>
      </c>
      <c r="AA144" s="339">
        <v>41850</v>
      </c>
      <c r="AB144" s="336" t="s">
        <v>842</v>
      </c>
    </row>
    <row r="145" spans="1:28" s="340" customFormat="1">
      <c r="A145" s="336" t="s">
        <v>7400</v>
      </c>
      <c r="B145" s="336" t="s">
        <v>736</v>
      </c>
      <c r="C145" s="336" t="s">
        <v>2987</v>
      </c>
      <c r="D145" s="336" t="s">
        <v>7440</v>
      </c>
      <c r="E145" s="336" t="s">
        <v>792</v>
      </c>
      <c r="F145" s="336" t="s">
        <v>793</v>
      </c>
      <c r="G145" s="336" t="s">
        <v>794</v>
      </c>
      <c r="H145" s="336" t="s">
        <v>795</v>
      </c>
      <c r="I145" s="337">
        <v>23</v>
      </c>
      <c r="J145" s="337">
        <v>60</v>
      </c>
      <c r="K145" s="337">
        <v>115.7</v>
      </c>
      <c r="L145" s="337">
        <v>59.7</v>
      </c>
      <c r="M145" s="338"/>
      <c r="N145" s="338"/>
      <c r="O145" s="337">
        <v>810</v>
      </c>
      <c r="P145" s="337">
        <v>9.5</v>
      </c>
      <c r="Q145" s="337">
        <v>85.2</v>
      </c>
      <c r="R145" s="337">
        <v>25000</v>
      </c>
      <c r="S145" s="337">
        <v>2700</v>
      </c>
      <c r="T145" s="337">
        <v>82</v>
      </c>
      <c r="U145" s="337">
        <v>0.9</v>
      </c>
      <c r="V145" s="337">
        <v>-20</v>
      </c>
      <c r="W145" s="336" t="s">
        <v>769</v>
      </c>
      <c r="X145" s="336" t="s">
        <v>7</v>
      </c>
      <c r="Y145" s="336" t="s">
        <v>783</v>
      </c>
      <c r="Z145" s="339">
        <v>41850</v>
      </c>
      <c r="AA145" s="339">
        <v>41850</v>
      </c>
      <c r="AB145" s="336" t="s">
        <v>842</v>
      </c>
    </row>
    <row r="146" spans="1:28" s="340" customFormat="1">
      <c r="A146" s="336" t="s">
        <v>7400</v>
      </c>
      <c r="B146" s="336" t="s">
        <v>99</v>
      </c>
      <c r="C146" s="336" t="s">
        <v>7441</v>
      </c>
      <c r="D146" s="336" t="s">
        <v>7441</v>
      </c>
      <c r="E146" s="336" t="s">
        <v>792</v>
      </c>
      <c r="F146" s="336" t="s">
        <v>793</v>
      </c>
      <c r="G146" s="336" t="s">
        <v>794</v>
      </c>
      <c r="H146" s="336" t="s">
        <v>795</v>
      </c>
      <c r="I146" s="337">
        <v>3</v>
      </c>
      <c r="J146" s="337">
        <v>60</v>
      </c>
      <c r="K146" s="337">
        <v>110</v>
      </c>
      <c r="L146" s="337">
        <v>60</v>
      </c>
      <c r="M146" s="338"/>
      <c r="N146" s="338"/>
      <c r="O146" s="337">
        <v>800</v>
      </c>
      <c r="P146" s="337">
        <v>9.3000000000000007</v>
      </c>
      <c r="Q146" s="337">
        <v>86</v>
      </c>
      <c r="R146" s="337">
        <v>25000</v>
      </c>
      <c r="S146" s="337">
        <v>2700</v>
      </c>
      <c r="T146" s="337">
        <v>81</v>
      </c>
      <c r="U146" s="337">
        <v>0.9</v>
      </c>
      <c r="V146" s="337">
        <v>-40</v>
      </c>
      <c r="W146" s="336" t="s">
        <v>769</v>
      </c>
      <c r="X146" s="336" t="s">
        <v>7402</v>
      </c>
      <c r="Y146" s="336" t="s">
        <v>796</v>
      </c>
      <c r="Z146" s="339">
        <v>42010</v>
      </c>
      <c r="AA146" s="339">
        <v>42010</v>
      </c>
      <c r="AB146" s="336" t="s">
        <v>842</v>
      </c>
    </row>
    <row r="147" spans="1:28" s="340" customFormat="1">
      <c r="A147" s="336" t="s">
        <v>7400</v>
      </c>
      <c r="B147" s="336" t="s">
        <v>7442</v>
      </c>
      <c r="C147" s="336" t="s">
        <v>4073</v>
      </c>
      <c r="D147" s="336" t="s">
        <v>7443</v>
      </c>
      <c r="E147" s="336" t="s">
        <v>792</v>
      </c>
      <c r="F147" s="336" t="s">
        <v>793</v>
      </c>
      <c r="G147" s="336" t="s">
        <v>794</v>
      </c>
      <c r="H147" s="336" t="s">
        <v>795</v>
      </c>
      <c r="I147" s="337">
        <v>3</v>
      </c>
      <c r="J147" s="337">
        <v>60</v>
      </c>
      <c r="K147" s="337">
        <v>109.4</v>
      </c>
      <c r="L147" s="337">
        <v>59.7</v>
      </c>
      <c r="M147" s="338"/>
      <c r="N147" s="338"/>
      <c r="O147" s="337">
        <v>800</v>
      </c>
      <c r="P147" s="337">
        <v>10</v>
      </c>
      <c r="Q147" s="337">
        <v>80</v>
      </c>
      <c r="R147" s="337">
        <v>25000</v>
      </c>
      <c r="S147" s="337">
        <v>2700</v>
      </c>
      <c r="T147" s="337">
        <v>80</v>
      </c>
      <c r="U147" s="337">
        <v>0.9</v>
      </c>
      <c r="V147" s="337">
        <v>-20</v>
      </c>
      <c r="W147" s="336" t="s">
        <v>769</v>
      </c>
      <c r="X147" s="336" t="s">
        <v>7406</v>
      </c>
      <c r="Y147" s="336" t="s">
        <v>783</v>
      </c>
      <c r="Z147" s="339">
        <v>41937</v>
      </c>
      <c r="AA147" s="339">
        <v>41995</v>
      </c>
      <c r="AB147" s="336" t="s">
        <v>842</v>
      </c>
    </row>
    <row r="148" spans="1:28" s="340" customFormat="1">
      <c r="A148" s="336" t="s">
        <v>7400</v>
      </c>
      <c r="B148" s="336" t="s">
        <v>3050</v>
      </c>
      <c r="C148" s="336" t="s">
        <v>7444</v>
      </c>
      <c r="D148" s="336" t="s">
        <v>7444</v>
      </c>
      <c r="E148" s="336" t="s">
        <v>792</v>
      </c>
      <c r="F148" s="336" t="s">
        <v>793</v>
      </c>
      <c r="G148" s="336" t="s">
        <v>794</v>
      </c>
      <c r="H148" s="336" t="s">
        <v>795</v>
      </c>
      <c r="I148" s="337">
        <v>5</v>
      </c>
      <c r="J148" s="337">
        <v>60</v>
      </c>
      <c r="K148" s="337">
        <v>116</v>
      </c>
      <c r="L148" s="337">
        <v>60</v>
      </c>
      <c r="M148" s="338"/>
      <c r="N148" s="338"/>
      <c r="O148" s="337">
        <v>810</v>
      </c>
      <c r="P148" s="337">
        <v>10.5</v>
      </c>
      <c r="Q148" s="337">
        <v>77.099999999999994</v>
      </c>
      <c r="R148" s="337">
        <v>25000</v>
      </c>
      <c r="S148" s="337">
        <v>2700</v>
      </c>
      <c r="T148" s="337">
        <v>82</v>
      </c>
      <c r="U148" s="337">
        <v>1</v>
      </c>
      <c r="V148" s="337">
        <v>-20</v>
      </c>
      <c r="W148" s="336" t="s">
        <v>769</v>
      </c>
      <c r="X148" s="336" t="s">
        <v>7402</v>
      </c>
      <c r="Y148" s="336" t="s">
        <v>783</v>
      </c>
      <c r="Z148" s="339">
        <v>41852</v>
      </c>
      <c r="AA148" s="339">
        <v>41886</v>
      </c>
      <c r="AB148" s="336" t="s">
        <v>784</v>
      </c>
    </row>
    <row r="149" spans="1:28" s="340" customFormat="1">
      <c r="A149" s="336" t="s">
        <v>7400</v>
      </c>
      <c r="B149" s="336" t="s">
        <v>99</v>
      </c>
      <c r="C149" s="336" t="s">
        <v>2911</v>
      </c>
      <c r="D149" s="336" t="s">
        <v>2912</v>
      </c>
      <c r="E149" s="336" t="s">
        <v>792</v>
      </c>
      <c r="F149" s="336" t="s">
        <v>793</v>
      </c>
      <c r="G149" s="336" t="s">
        <v>794</v>
      </c>
      <c r="H149" s="336" t="s">
        <v>795</v>
      </c>
      <c r="I149" s="337">
        <v>3</v>
      </c>
      <c r="J149" s="337">
        <v>60</v>
      </c>
      <c r="K149" s="337">
        <v>112.5</v>
      </c>
      <c r="L149" s="337">
        <v>62</v>
      </c>
      <c r="M149" s="338"/>
      <c r="N149" s="338"/>
      <c r="O149" s="337">
        <v>800</v>
      </c>
      <c r="P149" s="337">
        <v>10</v>
      </c>
      <c r="Q149" s="337">
        <v>80</v>
      </c>
      <c r="R149" s="337">
        <v>25000</v>
      </c>
      <c r="S149" s="337">
        <v>3000</v>
      </c>
      <c r="T149" s="337">
        <v>82</v>
      </c>
      <c r="U149" s="337">
        <v>1</v>
      </c>
      <c r="V149" s="337">
        <v>-20</v>
      </c>
      <c r="W149" s="336" t="s">
        <v>7</v>
      </c>
      <c r="X149" s="336" t="s">
        <v>7</v>
      </c>
      <c r="Y149" s="336" t="s">
        <v>826</v>
      </c>
      <c r="Z149" s="339">
        <v>41879</v>
      </c>
      <c r="AA149" s="339">
        <v>41879</v>
      </c>
      <c r="AB149" s="336" t="s">
        <v>784</v>
      </c>
    </row>
    <row r="150" spans="1:28" s="340" customFormat="1">
      <c r="A150" s="336" t="s">
        <v>7400</v>
      </c>
      <c r="B150" s="336" t="s">
        <v>99</v>
      </c>
      <c r="C150" s="336" t="s">
        <v>2914</v>
      </c>
      <c r="D150" s="336" t="s">
        <v>2914</v>
      </c>
      <c r="E150" s="336" t="s">
        <v>792</v>
      </c>
      <c r="F150" s="336" t="s">
        <v>793</v>
      </c>
      <c r="G150" s="336" t="s">
        <v>794</v>
      </c>
      <c r="H150" s="336" t="s">
        <v>795</v>
      </c>
      <c r="I150" s="337">
        <v>3</v>
      </c>
      <c r="J150" s="337">
        <v>60</v>
      </c>
      <c r="K150" s="337">
        <v>112.7</v>
      </c>
      <c r="L150" s="337">
        <v>61.7</v>
      </c>
      <c r="M150" s="338"/>
      <c r="N150" s="338"/>
      <c r="O150" s="337">
        <v>800</v>
      </c>
      <c r="P150" s="337">
        <v>10</v>
      </c>
      <c r="Q150" s="337">
        <v>80</v>
      </c>
      <c r="R150" s="337">
        <v>25000</v>
      </c>
      <c r="S150" s="337">
        <v>3000</v>
      </c>
      <c r="T150" s="337">
        <v>82</v>
      </c>
      <c r="U150" s="337">
        <v>1</v>
      </c>
      <c r="V150" s="337">
        <v>-20</v>
      </c>
      <c r="W150" s="336" t="s">
        <v>769</v>
      </c>
      <c r="X150" s="336" t="s">
        <v>7405</v>
      </c>
      <c r="Y150" s="336" t="s">
        <v>826</v>
      </c>
      <c r="Z150" s="339">
        <v>41845</v>
      </c>
      <c r="AA150" s="339">
        <v>41845</v>
      </c>
      <c r="AB150" s="336" t="s">
        <v>842</v>
      </c>
    </row>
    <row r="151" spans="1:28" s="340" customFormat="1">
      <c r="A151" s="336" t="s">
        <v>7400</v>
      </c>
      <c r="B151" s="336" t="s">
        <v>99</v>
      </c>
      <c r="C151" s="336" t="s">
        <v>2932</v>
      </c>
      <c r="D151" s="336" t="s">
        <v>2932</v>
      </c>
      <c r="E151" s="336" t="s">
        <v>792</v>
      </c>
      <c r="F151" s="336" t="s">
        <v>793</v>
      </c>
      <c r="G151" s="336" t="s">
        <v>794</v>
      </c>
      <c r="H151" s="336" t="s">
        <v>795</v>
      </c>
      <c r="I151" s="337">
        <v>5</v>
      </c>
      <c r="J151" s="337">
        <v>60</v>
      </c>
      <c r="K151" s="337">
        <v>112.5</v>
      </c>
      <c r="L151" s="337">
        <v>59.9</v>
      </c>
      <c r="M151" s="338"/>
      <c r="N151" s="338"/>
      <c r="O151" s="337">
        <v>800</v>
      </c>
      <c r="P151" s="337">
        <v>12</v>
      </c>
      <c r="Q151" s="337">
        <v>66.7</v>
      </c>
      <c r="R151" s="337">
        <v>25000</v>
      </c>
      <c r="S151" s="337">
        <v>2700</v>
      </c>
      <c r="T151" s="337">
        <v>92</v>
      </c>
      <c r="U151" s="337">
        <v>1</v>
      </c>
      <c r="V151" s="337">
        <v>-20</v>
      </c>
      <c r="W151" s="336" t="s">
        <v>769</v>
      </c>
      <c r="X151" s="336" t="s">
        <v>7405</v>
      </c>
      <c r="Y151" s="336" t="s">
        <v>796</v>
      </c>
      <c r="Z151" s="339">
        <v>41872</v>
      </c>
      <c r="AA151" s="339">
        <v>41886</v>
      </c>
      <c r="AB151" s="336" t="s">
        <v>784</v>
      </c>
    </row>
    <row r="152" spans="1:28" s="340" customFormat="1">
      <c r="A152" s="336" t="s">
        <v>7400</v>
      </c>
      <c r="B152" s="336" t="s">
        <v>99</v>
      </c>
      <c r="C152" s="336" t="s">
        <v>7445</v>
      </c>
      <c r="D152" s="336" t="s">
        <v>7445</v>
      </c>
      <c r="E152" s="336" t="s">
        <v>5877</v>
      </c>
      <c r="F152" s="336" t="s">
        <v>793</v>
      </c>
      <c r="G152" s="336" t="s">
        <v>794</v>
      </c>
      <c r="H152" s="336" t="s">
        <v>795</v>
      </c>
      <c r="I152" s="337">
        <v>3</v>
      </c>
      <c r="J152" s="337">
        <v>40</v>
      </c>
      <c r="K152" s="337">
        <v>88.7</v>
      </c>
      <c r="L152" s="337">
        <v>47.8</v>
      </c>
      <c r="M152" s="338"/>
      <c r="N152" s="338"/>
      <c r="O152" s="337">
        <v>475</v>
      </c>
      <c r="P152" s="337">
        <v>7</v>
      </c>
      <c r="Q152" s="337">
        <v>67.900000000000006</v>
      </c>
      <c r="R152" s="337">
        <v>25000</v>
      </c>
      <c r="S152" s="337">
        <v>3000</v>
      </c>
      <c r="T152" s="337">
        <v>82</v>
      </c>
      <c r="U152" s="337">
        <v>1</v>
      </c>
      <c r="V152" s="337">
        <v>-20</v>
      </c>
      <c r="W152" s="336" t="s">
        <v>769</v>
      </c>
      <c r="X152" s="336" t="s">
        <v>7405</v>
      </c>
      <c r="Y152" s="336" t="s">
        <v>974</v>
      </c>
      <c r="Z152" s="339">
        <v>42012</v>
      </c>
      <c r="AA152" s="339">
        <v>42012</v>
      </c>
      <c r="AB152" s="336" t="s">
        <v>842</v>
      </c>
    </row>
    <row r="153" spans="1:28" s="340" customFormat="1">
      <c r="A153" s="336" t="s">
        <v>7400</v>
      </c>
      <c r="B153" s="336" t="s">
        <v>2997</v>
      </c>
      <c r="C153" s="336" t="s">
        <v>2998</v>
      </c>
      <c r="D153" s="336" t="s">
        <v>2999</v>
      </c>
      <c r="E153" s="336" t="s">
        <v>1051</v>
      </c>
      <c r="F153" s="336" t="s">
        <v>793</v>
      </c>
      <c r="G153" s="336" t="s">
        <v>794</v>
      </c>
      <c r="H153" s="336" t="s">
        <v>795</v>
      </c>
      <c r="I153" s="337">
        <v>3</v>
      </c>
      <c r="J153" s="337">
        <v>100</v>
      </c>
      <c r="K153" s="337">
        <v>130.4</v>
      </c>
      <c r="L153" s="337">
        <v>68</v>
      </c>
      <c r="M153" s="338"/>
      <c r="N153" s="338"/>
      <c r="O153" s="337">
        <v>1600</v>
      </c>
      <c r="P153" s="337">
        <v>23</v>
      </c>
      <c r="Q153" s="337">
        <v>69.599999999999994</v>
      </c>
      <c r="R153" s="337">
        <v>25000</v>
      </c>
      <c r="S153" s="337">
        <v>2700</v>
      </c>
      <c r="T153" s="337">
        <v>80</v>
      </c>
      <c r="U153" s="337">
        <v>0.9</v>
      </c>
      <c r="V153" s="337">
        <v>-25</v>
      </c>
      <c r="W153" s="336" t="s">
        <v>769</v>
      </c>
      <c r="X153" s="336" t="s">
        <v>7405</v>
      </c>
      <c r="Y153" s="336" t="s">
        <v>783</v>
      </c>
      <c r="Z153" s="339">
        <v>41091</v>
      </c>
      <c r="AA153" s="339">
        <v>41913</v>
      </c>
      <c r="AB153" s="336" t="s">
        <v>784</v>
      </c>
    </row>
    <row r="154" spans="1:28" s="340" customFormat="1">
      <c r="A154" s="336" t="s">
        <v>7400</v>
      </c>
      <c r="B154" s="336" t="s">
        <v>2813</v>
      </c>
      <c r="C154" s="336" t="s">
        <v>2938</v>
      </c>
      <c r="D154" s="336" t="s">
        <v>2938</v>
      </c>
      <c r="E154" s="336" t="s">
        <v>792</v>
      </c>
      <c r="F154" s="336" t="s">
        <v>793</v>
      </c>
      <c r="G154" s="336" t="s">
        <v>794</v>
      </c>
      <c r="H154" s="336" t="s">
        <v>795</v>
      </c>
      <c r="I154" s="337">
        <v>3</v>
      </c>
      <c r="J154" s="337">
        <v>60</v>
      </c>
      <c r="K154" s="337">
        <v>116</v>
      </c>
      <c r="L154" s="337">
        <v>60</v>
      </c>
      <c r="M154" s="338"/>
      <c r="N154" s="338"/>
      <c r="O154" s="337">
        <v>800</v>
      </c>
      <c r="P154" s="337">
        <v>9</v>
      </c>
      <c r="Q154" s="337">
        <v>88.9</v>
      </c>
      <c r="R154" s="337">
        <v>25000</v>
      </c>
      <c r="S154" s="337">
        <v>2700</v>
      </c>
      <c r="T154" s="337">
        <v>82</v>
      </c>
      <c r="U154" s="337">
        <v>0.9</v>
      </c>
      <c r="V154" s="337">
        <v>-20</v>
      </c>
      <c r="W154" s="336" t="s">
        <v>7</v>
      </c>
      <c r="X154" s="336" t="s">
        <v>7</v>
      </c>
      <c r="Y154" s="336" t="s">
        <v>2817</v>
      </c>
      <c r="Z154" s="339">
        <v>41883</v>
      </c>
      <c r="AA154" s="339">
        <v>41908</v>
      </c>
      <c r="AB154" s="336" t="s">
        <v>842</v>
      </c>
    </row>
    <row r="155" spans="1:28" s="340" customFormat="1">
      <c r="A155" s="336" t="s">
        <v>7400</v>
      </c>
      <c r="B155" s="336" t="s">
        <v>2813</v>
      </c>
      <c r="C155" s="336" t="s">
        <v>2940</v>
      </c>
      <c r="D155" s="336" t="s">
        <v>2940</v>
      </c>
      <c r="E155" s="336" t="s">
        <v>792</v>
      </c>
      <c r="F155" s="336" t="s">
        <v>793</v>
      </c>
      <c r="G155" s="336" t="s">
        <v>794</v>
      </c>
      <c r="H155" s="336" t="s">
        <v>795</v>
      </c>
      <c r="I155" s="337">
        <v>3</v>
      </c>
      <c r="J155" s="337">
        <v>60</v>
      </c>
      <c r="K155" s="337">
        <v>116</v>
      </c>
      <c r="L155" s="337">
        <v>60</v>
      </c>
      <c r="M155" s="338"/>
      <c r="N155" s="338"/>
      <c r="O155" s="337">
        <v>800</v>
      </c>
      <c r="P155" s="337">
        <v>9</v>
      </c>
      <c r="Q155" s="337">
        <v>88.9</v>
      </c>
      <c r="R155" s="337">
        <v>25000</v>
      </c>
      <c r="S155" s="337">
        <v>3000</v>
      </c>
      <c r="T155" s="337">
        <v>83</v>
      </c>
      <c r="U155" s="337">
        <v>0.9</v>
      </c>
      <c r="V155" s="337">
        <v>-20</v>
      </c>
      <c r="W155" s="336" t="s">
        <v>7</v>
      </c>
      <c r="X155" s="336" t="s">
        <v>7</v>
      </c>
      <c r="Y155" s="336" t="s">
        <v>2817</v>
      </c>
      <c r="Z155" s="339">
        <v>41883</v>
      </c>
      <c r="AA155" s="339">
        <v>41908</v>
      </c>
      <c r="AB155" s="336" t="s">
        <v>842</v>
      </c>
    </row>
    <row r="156" spans="1:28" s="340" customFormat="1">
      <c r="A156" s="336" t="s">
        <v>7400</v>
      </c>
      <c r="B156" s="336" t="s">
        <v>2813</v>
      </c>
      <c r="C156" s="336" t="s">
        <v>2942</v>
      </c>
      <c r="D156" s="336" t="s">
        <v>2942</v>
      </c>
      <c r="E156" s="336" t="s">
        <v>792</v>
      </c>
      <c r="F156" s="336" t="s">
        <v>793</v>
      </c>
      <c r="G156" s="336" t="s">
        <v>794</v>
      </c>
      <c r="H156" s="336" t="s">
        <v>795</v>
      </c>
      <c r="I156" s="337">
        <v>3</v>
      </c>
      <c r="J156" s="337">
        <v>60</v>
      </c>
      <c r="K156" s="337">
        <v>116</v>
      </c>
      <c r="L156" s="337">
        <v>60</v>
      </c>
      <c r="M156" s="338"/>
      <c r="N156" s="338"/>
      <c r="O156" s="337">
        <v>850</v>
      </c>
      <c r="P156" s="337">
        <v>9</v>
      </c>
      <c r="Q156" s="337">
        <v>94.4</v>
      </c>
      <c r="R156" s="337">
        <v>25000</v>
      </c>
      <c r="S156" s="337">
        <v>4000</v>
      </c>
      <c r="T156" s="337">
        <v>85</v>
      </c>
      <c r="U156" s="337">
        <v>0.9</v>
      </c>
      <c r="V156" s="337">
        <v>-20</v>
      </c>
      <c r="W156" s="336" t="s">
        <v>7</v>
      </c>
      <c r="X156" s="336" t="s">
        <v>7</v>
      </c>
      <c r="Y156" s="336" t="s">
        <v>2817</v>
      </c>
      <c r="Z156" s="339">
        <v>41883</v>
      </c>
      <c r="AA156" s="339">
        <v>41908</v>
      </c>
      <c r="AB156" s="336" t="s">
        <v>842</v>
      </c>
    </row>
    <row r="157" spans="1:28" s="340" customFormat="1">
      <c r="A157" s="336" t="s">
        <v>7400</v>
      </c>
      <c r="B157" s="336" t="s">
        <v>2813</v>
      </c>
      <c r="C157" s="336" t="s">
        <v>2944</v>
      </c>
      <c r="D157" s="336" t="s">
        <v>2944</v>
      </c>
      <c r="E157" s="336" t="s">
        <v>792</v>
      </c>
      <c r="F157" s="336" t="s">
        <v>793</v>
      </c>
      <c r="G157" s="336" t="s">
        <v>794</v>
      </c>
      <c r="H157" s="336" t="s">
        <v>795</v>
      </c>
      <c r="I157" s="337">
        <v>3</v>
      </c>
      <c r="J157" s="337">
        <v>60</v>
      </c>
      <c r="K157" s="337">
        <v>116</v>
      </c>
      <c r="L157" s="337">
        <v>60</v>
      </c>
      <c r="M157" s="338"/>
      <c r="N157" s="338"/>
      <c r="O157" s="337">
        <v>800</v>
      </c>
      <c r="P157" s="337">
        <v>9</v>
      </c>
      <c r="Q157" s="337">
        <v>88.9</v>
      </c>
      <c r="R157" s="337">
        <v>25000</v>
      </c>
      <c r="S157" s="337">
        <v>2700</v>
      </c>
      <c r="T157" s="337">
        <v>82</v>
      </c>
      <c r="U157" s="337">
        <v>0.9</v>
      </c>
      <c r="V157" s="337">
        <v>-20</v>
      </c>
      <c r="W157" s="336" t="s">
        <v>769</v>
      </c>
      <c r="X157" s="336" t="s">
        <v>7402</v>
      </c>
      <c r="Y157" s="336" t="s">
        <v>2817</v>
      </c>
      <c r="Z157" s="339">
        <v>41883</v>
      </c>
      <c r="AA157" s="339">
        <v>41908</v>
      </c>
      <c r="AB157" s="336" t="s">
        <v>842</v>
      </c>
    </row>
    <row r="158" spans="1:28" s="340" customFormat="1">
      <c r="A158" s="336" t="s">
        <v>7400</v>
      </c>
      <c r="B158" s="336" t="s">
        <v>3050</v>
      </c>
      <c r="C158" s="336" t="s">
        <v>3140</v>
      </c>
      <c r="D158" s="336" t="s">
        <v>7446</v>
      </c>
      <c r="E158" s="336" t="s">
        <v>792</v>
      </c>
      <c r="F158" s="336" t="s">
        <v>793</v>
      </c>
      <c r="G158" s="336" t="s">
        <v>794</v>
      </c>
      <c r="H158" s="336" t="s">
        <v>795</v>
      </c>
      <c r="I158" s="337">
        <v>5</v>
      </c>
      <c r="J158" s="337">
        <v>40</v>
      </c>
      <c r="K158" s="337">
        <v>116</v>
      </c>
      <c r="L158" s="337">
        <v>60</v>
      </c>
      <c r="M158" s="338"/>
      <c r="N158" s="338"/>
      <c r="O158" s="337">
        <v>470</v>
      </c>
      <c r="P158" s="337">
        <v>7</v>
      </c>
      <c r="Q158" s="337">
        <v>67.099999999999994</v>
      </c>
      <c r="R158" s="337">
        <v>25000</v>
      </c>
      <c r="S158" s="337">
        <v>2700</v>
      </c>
      <c r="T158" s="337">
        <v>81</v>
      </c>
      <c r="U158" s="337">
        <v>1</v>
      </c>
      <c r="V158" s="337">
        <v>-20</v>
      </c>
      <c r="W158" s="336" t="s">
        <v>769</v>
      </c>
      <c r="X158" s="336" t="s">
        <v>7402</v>
      </c>
      <c r="Y158" s="336" t="s">
        <v>783</v>
      </c>
      <c r="Z158" s="339">
        <v>41864</v>
      </c>
      <c r="AA158" s="339">
        <v>41864</v>
      </c>
      <c r="AB158" s="336" t="s">
        <v>784</v>
      </c>
    </row>
    <row r="159" spans="1:28" s="340" customFormat="1">
      <c r="A159" s="336" t="s">
        <v>7400</v>
      </c>
      <c r="B159" s="336" t="s">
        <v>3050</v>
      </c>
      <c r="C159" s="336" t="s">
        <v>3142</v>
      </c>
      <c r="D159" s="336" t="s">
        <v>7447</v>
      </c>
      <c r="E159" s="336" t="s">
        <v>792</v>
      </c>
      <c r="F159" s="336" t="s">
        <v>793</v>
      </c>
      <c r="G159" s="336" t="s">
        <v>794</v>
      </c>
      <c r="H159" s="336" t="s">
        <v>795</v>
      </c>
      <c r="I159" s="337">
        <v>5</v>
      </c>
      <c r="J159" s="337">
        <v>40</v>
      </c>
      <c r="K159" s="337">
        <v>116</v>
      </c>
      <c r="L159" s="337">
        <v>60</v>
      </c>
      <c r="M159" s="338"/>
      <c r="N159" s="338"/>
      <c r="O159" s="337">
        <v>470</v>
      </c>
      <c r="P159" s="337">
        <v>7</v>
      </c>
      <c r="Q159" s="337">
        <v>67.099999999999994</v>
      </c>
      <c r="R159" s="337">
        <v>25000</v>
      </c>
      <c r="S159" s="337">
        <v>3000</v>
      </c>
      <c r="T159" s="337">
        <v>83</v>
      </c>
      <c r="U159" s="337">
        <v>1</v>
      </c>
      <c r="V159" s="337">
        <v>-20</v>
      </c>
      <c r="W159" s="336" t="s">
        <v>769</v>
      </c>
      <c r="X159" s="336" t="s">
        <v>7402</v>
      </c>
      <c r="Y159" s="336" t="s">
        <v>783</v>
      </c>
      <c r="Z159" s="339">
        <v>41864</v>
      </c>
      <c r="AA159" s="339">
        <v>41864</v>
      </c>
      <c r="AB159" s="336" t="s">
        <v>784</v>
      </c>
    </row>
    <row r="160" spans="1:28" s="340" customFormat="1">
      <c r="A160" s="336" t="s">
        <v>7400</v>
      </c>
      <c r="B160" s="336" t="s">
        <v>3050</v>
      </c>
      <c r="C160" s="336" t="s">
        <v>682</v>
      </c>
      <c r="D160" s="336" t="s">
        <v>7448</v>
      </c>
      <c r="E160" s="336" t="s">
        <v>792</v>
      </c>
      <c r="F160" s="336" t="s">
        <v>793</v>
      </c>
      <c r="G160" s="336" t="s">
        <v>794</v>
      </c>
      <c r="H160" s="336" t="s">
        <v>795</v>
      </c>
      <c r="I160" s="337">
        <v>5</v>
      </c>
      <c r="J160" s="337">
        <v>60</v>
      </c>
      <c r="K160" s="337">
        <v>106.7</v>
      </c>
      <c r="L160" s="337">
        <v>55.9</v>
      </c>
      <c r="M160" s="338"/>
      <c r="N160" s="338"/>
      <c r="O160" s="337">
        <v>800</v>
      </c>
      <c r="P160" s="337">
        <v>11.5</v>
      </c>
      <c r="Q160" s="337">
        <v>69.599999999999994</v>
      </c>
      <c r="R160" s="337">
        <v>25000</v>
      </c>
      <c r="S160" s="337">
        <v>2700</v>
      </c>
      <c r="T160" s="337">
        <v>83</v>
      </c>
      <c r="U160" s="337">
        <v>1</v>
      </c>
      <c r="V160" s="337">
        <v>-20</v>
      </c>
      <c r="W160" s="336" t="s">
        <v>769</v>
      </c>
      <c r="X160" s="336" t="s">
        <v>7402</v>
      </c>
      <c r="Y160" s="336" t="s">
        <v>850</v>
      </c>
      <c r="Z160" s="339">
        <v>41718</v>
      </c>
      <c r="AA160" s="339">
        <v>41711</v>
      </c>
      <c r="AB160" s="336" t="s">
        <v>784</v>
      </c>
    </row>
    <row r="161" spans="1:28" s="340" customFormat="1">
      <c r="A161" s="336" t="s">
        <v>7400</v>
      </c>
      <c r="B161" s="336" t="s">
        <v>3050</v>
      </c>
      <c r="C161" s="336" t="s">
        <v>682</v>
      </c>
      <c r="D161" s="336" t="s">
        <v>7449</v>
      </c>
      <c r="E161" s="336" t="s">
        <v>792</v>
      </c>
      <c r="F161" s="336" t="s">
        <v>793</v>
      </c>
      <c r="G161" s="336" t="s">
        <v>794</v>
      </c>
      <c r="H161" s="336" t="s">
        <v>795</v>
      </c>
      <c r="I161" s="337">
        <v>5</v>
      </c>
      <c r="J161" s="337">
        <v>60</v>
      </c>
      <c r="K161" s="337">
        <v>106.7</v>
      </c>
      <c r="L161" s="337">
        <v>55.9</v>
      </c>
      <c r="M161" s="338"/>
      <c r="N161" s="338"/>
      <c r="O161" s="337">
        <v>800</v>
      </c>
      <c r="P161" s="337">
        <v>11.5</v>
      </c>
      <c r="Q161" s="337">
        <v>69.599999999999994</v>
      </c>
      <c r="R161" s="337">
        <v>25000</v>
      </c>
      <c r="S161" s="337">
        <v>3000</v>
      </c>
      <c r="T161" s="337">
        <v>84</v>
      </c>
      <c r="U161" s="337">
        <v>1</v>
      </c>
      <c r="V161" s="337">
        <v>-20</v>
      </c>
      <c r="W161" s="336" t="s">
        <v>769</v>
      </c>
      <c r="X161" s="336" t="s">
        <v>7402</v>
      </c>
      <c r="Y161" s="336" t="s">
        <v>783</v>
      </c>
      <c r="Z161" s="339">
        <v>41744</v>
      </c>
      <c r="AA161" s="339">
        <v>41746</v>
      </c>
      <c r="AB161" s="336" t="s">
        <v>784</v>
      </c>
    </row>
    <row r="162" spans="1:28" s="340" customFormat="1">
      <c r="A162" s="336" t="s">
        <v>7400</v>
      </c>
      <c r="B162" s="336" t="s">
        <v>3061</v>
      </c>
      <c r="C162" s="336" t="s">
        <v>2034</v>
      </c>
      <c r="D162" s="336" t="s">
        <v>3089</v>
      </c>
      <c r="E162" s="336" t="s">
        <v>792</v>
      </c>
      <c r="F162" s="336" t="s">
        <v>793</v>
      </c>
      <c r="G162" s="336" t="s">
        <v>794</v>
      </c>
      <c r="H162" s="336" t="s">
        <v>795</v>
      </c>
      <c r="I162" s="337">
        <v>3</v>
      </c>
      <c r="J162" s="338"/>
      <c r="K162" s="337">
        <v>110</v>
      </c>
      <c r="L162" s="337">
        <v>61</v>
      </c>
      <c r="M162" s="338"/>
      <c r="N162" s="338"/>
      <c r="O162" s="337">
        <v>800</v>
      </c>
      <c r="P162" s="337">
        <v>10.199999999999999</v>
      </c>
      <c r="Q162" s="337">
        <v>78.400000000000006</v>
      </c>
      <c r="R162" s="337">
        <v>25000</v>
      </c>
      <c r="S162" s="337">
        <v>2700</v>
      </c>
      <c r="T162" s="337">
        <v>82</v>
      </c>
      <c r="U162" s="337">
        <v>0.9</v>
      </c>
      <c r="V162" s="337">
        <v>-20</v>
      </c>
      <c r="W162" s="336" t="s">
        <v>769</v>
      </c>
      <c r="X162" s="336" t="s">
        <v>7</v>
      </c>
      <c r="Y162" s="336" t="s">
        <v>783</v>
      </c>
      <c r="Z162" s="339">
        <v>41649</v>
      </c>
      <c r="AA162" s="339">
        <v>41960</v>
      </c>
      <c r="AB162" s="336" t="s">
        <v>784</v>
      </c>
    </row>
    <row r="163" spans="1:28" s="340" customFormat="1">
      <c r="A163" s="336" t="s">
        <v>7400</v>
      </c>
      <c r="B163" s="336" t="s">
        <v>3065</v>
      </c>
      <c r="C163" s="336" t="s">
        <v>1943</v>
      </c>
      <c r="D163" s="336" t="s">
        <v>7450</v>
      </c>
      <c r="E163" s="336" t="s">
        <v>792</v>
      </c>
      <c r="F163" s="336" t="s">
        <v>793</v>
      </c>
      <c r="G163" s="336" t="s">
        <v>794</v>
      </c>
      <c r="H163" s="336" t="s">
        <v>795</v>
      </c>
      <c r="I163" s="337">
        <v>5</v>
      </c>
      <c r="J163" s="337">
        <v>40</v>
      </c>
      <c r="K163" s="337">
        <v>112</v>
      </c>
      <c r="L163" s="337">
        <v>60</v>
      </c>
      <c r="M163" s="338"/>
      <c r="N163" s="338"/>
      <c r="O163" s="337">
        <v>450</v>
      </c>
      <c r="P163" s="337">
        <v>6</v>
      </c>
      <c r="Q163" s="337">
        <v>75</v>
      </c>
      <c r="R163" s="337">
        <v>25000</v>
      </c>
      <c r="S163" s="337">
        <v>2700</v>
      </c>
      <c r="T163" s="337">
        <v>81</v>
      </c>
      <c r="U163" s="337">
        <v>0.9</v>
      </c>
      <c r="V163" s="337">
        <v>-20</v>
      </c>
      <c r="W163" s="336" t="s">
        <v>769</v>
      </c>
      <c r="X163" s="336" t="s">
        <v>7402</v>
      </c>
      <c r="Y163" s="336" t="s">
        <v>783</v>
      </c>
      <c r="Z163" s="339">
        <v>41760</v>
      </c>
      <c r="AA163" s="339">
        <v>41884</v>
      </c>
      <c r="AB163" s="336" t="s">
        <v>842</v>
      </c>
    </row>
    <row r="164" spans="1:28" s="340" customFormat="1">
      <c r="A164" s="336" t="s">
        <v>7400</v>
      </c>
      <c r="B164" s="336" t="s">
        <v>3065</v>
      </c>
      <c r="C164" s="336" t="s">
        <v>1943</v>
      </c>
      <c r="D164" s="336" t="s">
        <v>7451</v>
      </c>
      <c r="E164" s="336" t="s">
        <v>792</v>
      </c>
      <c r="F164" s="336" t="s">
        <v>793</v>
      </c>
      <c r="G164" s="336" t="s">
        <v>794</v>
      </c>
      <c r="H164" s="336" t="s">
        <v>795</v>
      </c>
      <c r="I164" s="337">
        <v>5</v>
      </c>
      <c r="J164" s="337">
        <v>60</v>
      </c>
      <c r="K164" s="337">
        <v>112</v>
      </c>
      <c r="L164" s="337">
        <v>60</v>
      </c>
      <c r="M164" s="338"/>
      <c r="N164" s="338"/>
      <c r="O164" s="337">
        <v>800</v>
      </c>
      <c r="P164" s="337">
        <v>8.6999999999999993</v>
      </c>
      <c r="Q164" s="337">
        <v>94.1</v>
      </c>
      <c r="R164" s="337">
        <v>25000</v>
      </c>
      <c r="S164" s="337">
        <v>2700</v>
      </c>
      <c r="T164" s="337">
        <v>81</v>
      </c>
      <c r="U164" s="337">
        <v>0.9</v>
      </c>
      <c r="V164" s="337">
        <v>-20</v>
      </c>
      <c r="W164" s="336" t="s">
        <v>769</v>
      </c>
      <c r="X164" s="336" t="s">
        <v>7402</v>
      </c>
      <c r="Y164" s="336" t="s">
        <v>783</v>
      </c>
      <c r="Z164" s="339">
        <v>41760</v>
      </c>
      <c r="AA164" s="339">
        <v>41884</v>
      </c>
      <c r="AB164" s="336" t="s">
        <v>842</v>
      </c>
    </row>
    <row r="165" spans="1:28" s="340" customFormat="1">
      <c r="A165" s="336" t="s">
        <v>7400</v>
      </c>
      <c r="B165" s="336" t="s">
        <v>7452</v>
      </c>
      <c r="C165" s="336" t="s">
        <v>7453</v>
      </c>
      <c r="D165" s="336" t="s">
        <v>7454</v>
      </c>
      <c r="E165" s="336" t="s">
        <v>1051</v>
      </c>
      <c r="F165" s="336" t="s">
        <v>793</v>
      </c>
      <c r="G165" s="336" t="s">
        <v>794</v>
      </c>
      <c r="H165" s="336" t="s">
        <v>795</v>
      </c>
      <c r="I165" s="337">
        <v>5</v>
      </c>
      <c r="J165" s="337">
        <v>100</v>
      </c>
      <c r="K165" s="337">
        <v>134.6</v>
      </c>
      <c r="L165" s="337">
        <v>68</v>
      </c>
      <c r="M165" s="338"/>
      <c r="N165" s="338"/>
      <c r="O165" s="337">
        <v>1600</v>
      </c>
      <c r="P165" s="337">
        <v>16</v>
      </c>
      <c r="Q165" s="337">
        <v>100</v>
      </c>
      <c r="R165" s="337">
        <v>25000</v>
      </c>
      <c r="S165" s="337">
        <v>2700</v>
      </c>
      <c r="T165" s="337">
        <v>81</v>
      </c>
      <c r="U165" s="337">
        <v>0.9</v>
      </c>
      <c r="V165" s="337">
        <v>-25</v>
      </c>
      <c r="W165" s="336" t="s">
        <v>769</v>
      </c>
      <c r="X165" s="336" t="s">
        <v>7405</v>
      </c>
      <c r="Y165" s="336" t="s">
        <v>783</v>
      </c>
      <c r="Z165" s="339">
        <v>41640</v>
      </c>
      <c r="AA165" s="339">
        <v>41989</v>
      </c>
      <c r="AB165" s="336" t="s">
        <v>784</v>
      </c>
    </row>
    <row r="166" spans="1:28" s="340" customFormat="1">
      <c r="A166" s="336" t="s">
        <v>7400</v>
      </c>
      <c r="B166" s="336" t="s">
        <v>1129</v>
      </c>
      <c r="C166" s="336" t="s">
        <v>682</v>
      </c>
      <c r="D166" s="336" t="s">
        <v>7455</v>
      </c>
      <c r="E166" s="336" t="s">
        <v>792</v>
      </c>
      <c r="F166" s="336" t="s">
        <v>793</v>
      </c>
      <c r="G166" s="336" t="s">
        <v>794</v>
      </c>
      <c r="H166" s="336" t="s">
        <v>795</v>
      </c>
      <c r="I166" s="337">
        <v>3</v>
      </c>
      <c r="J166" s="337">
        <v>40</v>
      </c>
      <c r="K166" s="337">
        <v>109</v>
      </c>
      <c r="L166" s="337">
        <v>60</v>
      </c>
      <c r="M166" s="338"/>
      <c r="N166" s="338"/>
      <c r="O166" s="337">
        <v>480</v>
      </c>
      <c r="P166" s="337">
        <v>7</v>
      </c>
      <c r="Q166" s="337">
        <v>68.599999999999994</v>
      </c>
      <c r="R166" s="337">
        <v>25000</v>
      </c>
      <c r="S166" s="337">
        <v>2700</v>
      </c>
      <c r="T166" s="337">
        <v>83</v>
      </c>
      <c r="U166" s="337">
        <v>0.9</v>
      </c>
      <c r="V166" s="337">
        <v>-40</v>
      </c>
      <c r="W166" s="336" t="s">
        <v>769</v>
      </c>
      <c r="X166" s="336" t="s">
        <v>7402</v>
      </c>
      <c r="Y166" s="336" t="s">
        <v>783</v>
      </c>
      <c r="Z166" s="339">
        <v>41973</v>
      </c>
      <c r="AA166" s="339">
        <v>41962</v>
      </c>
      <c r="AB166" s="336" t="s">
        <v>784</v>
      </c>
    </row>
    <row r="167" spans="1:28" s="340" customFormat="1">
      <c r="A167" s="336" t="s">
        <v>7400</v>
      </c>
      <c r="B167" s="336" t="s">
        <v>1129</v>
      </c>
      <c r="C167" s="336" t="s">
        <v>682</v>
      </c>
      <c r="D167" s="336" t="s">
        <v>7456</v>
      </c>
      <c r="E167" s="336" t="s">
        <v>792</v>
      </c>
      <c r="F167" s="336" t="s">
        <v>793</v>
      </c>
      <c r="G167" s="336" t="s">
        <v>794</v>
      </c>
      <c r="H167" s="336" t="s">
        <v>795</v>
      </c>
      <c r="I167" s="337">
        <v>3</v>
      </c>
      <c r="J167" s="337">
        <v>40</v>
      </c>
      <c r="K167" s="337">
        <v>109</v>
      </c>
      <c r="L167" s="337">
        <v>60</v>
      </c>
      <c r="M167" s="338"/>
      <c r="N167" s="338"/>
      <c r="O167" s="337">
        <v>480</v>
      </c>
      <c r="P167" s="337">
        <v>7.3</v>
      </c>
      <c r="Q167" s="337">
        <v>65.8</v>
      </c>
      <c r="R167" s="337">
        <v>25000</v>
      </c>
      <c r="S167" s="337">
        <v>3000</v>
      </c>
      <c r="T167" s="337">
        <v>84</v>
      </c>
      <c r="U167" s="337">
        <v>0.9</v>
      </c>
      <c r="V167" s="337">
        <v>-40</v>
      </c>
      <c r="W167" s="336" t="s">
        <v>769</v>
      </c>
      <c r="X167" s="336" t="s">
        <v>7402</v>
      </c>
      <c r="Y167" s="336" t="s">
        <v>783</v>
      </c>
      <c r="Z167" s="339">
        <v>41973</v>
      </c>
      <c r="AA167" s="339">
        <v>41962</v>
      </c>
      <c r="AB167" s="336" t="s">
        <v>784</v>
      </c>
    </row>
    <row r="168" spans="1:28" s="340" customFormat="1">
      <c r="A168" s="336" t="s">
        <v>7400</v>
      </c>
      <c r="B168" s="336" t="s">
        <v>1129</v>
      </c>
      <c r="C168" s="336" t="s">
        <v>682</v>
      </c>
      <c r="D168" s="336" t="s">
        <v>7457</v>
      </c>
      <c r="E168" s="336" t="s">
        <v>792</v>
      </c>
      <c r="F168" s="336" t="s">
        <v>793</v>
      </c>
      <c r="G168" s="336" t="s">
        <v>794</v>
      </c>
      <c r="H168" s="336" t="s">
        <v>795</v>
      </c>
      <c r="I168" s="337">
        <v>3</v>
      </c>
      <c r="J168" s="337">
        <v>40</v>
      </c>
      <c r="K168" s="337">
        <v>109</v>
      </c>
      <c r="L168" s="337">
        <v>60</v>
      </c>
      <c r="M168" s="338"/>
      <c r="N168" s="338"/>
      <c r="O168" s="337">
        <v>480</v>
      </c>
      <c r="P168" s="337">
        <v>7.3</v>
      </c>
      <c r="Q168" s="337">
        <v>66.099999999999994</v>
      </c>
      <c r="R168" s="337">
        <v>25000</v>
      </c>
      <c r="S168" s="337">
        <v>4000</v>
      </c>
      <c r="T168" s="337">
        <v>87</v>
      </c>
      <c r="U168" s="337">
        <v>0.9</v>
      </c>
      <c r="V168" s="337">
        <v>-40</v>
      </c>
      <c r="W168" s="336" t="s">
        <v>769</v>
      </c>
      <c r="X168" s="336" t="s">
        <v>7402</v>
      </c>
      <c r="Y168" s="336" t="s">
        <v>783</v>
      </c>
      <c r="Z168" s="339">
        <v>41973</v>
      </c>
      <c r="AA168" s="339">
        <v>41962</v>
      </c>
      <c r="AB168" s="336" t="s">
        <v>784</v>
      </c>
    </row>
    <row r="169" spans="1:28" s="340" customFormat="1">
      <c r="A169" s="336" t="s">
        <v>7400</v>
      </c>
      <c r="B169" s="336" t="s">
        <v>1129</v>
      </c>
      <c r="C169" s="336" t="s">
        <v>682</v>
      </c>
      <c r="D169" s="336" t="s">
        <v>7458</v>
      </c>
      <c r="E169" s="336" t="s">
        <v>792</v>
      </c>
      <c r="F169" s="336" t="s">
        <v>793</v>
      </c>
      <c r="G169" s="336" t="s">
        <v>794</v>
      </c>
      <c r="H169" s="336" t="s">
        <v>795</v>
      </c>
      <c r="I169" s="337">
        <v>3</v>
      </c>
      <c r="J169" s="337">
        <v>60</v>
      </c>
      <c r="K169" s="337">
        <v>110</v>
      </c>
      <c r="L169" s="337">
        <v>56</v>
      </c>
      <c r="M169" s="338"/>
      <c r="N169" s="338"/>
      <c r="O169" s="337">
        <v>800</v>
      </c>
      <c r="P169" s="337">
        <v>11.5</v>
      </c>
      <c r="Q169" s="337">
        <v>69.599999999999994</v>
      </c>
      <c r="R169" s="337">
        <v>40000</v>
      </c>
      <c r="S169" s="337">
        <v>4000</v>
      </c>
      <c r="T169" s="337">
        <v>85</v>
      </c>
      <c r="U169" s="337">
        <v>0.9</v>
      </c>
      <c r="V169" s="337">
        <v>-40</v>
      </c>
      <c r="W169" s="336" t="s">
        <v>769</v>
      </c>
      <c r="X169" s="336" t="s">
        <v>7402</v>
      </c>
      <c r="Y169" s="336" t="s">
        <v>1143</v>
      </c>
      <c r="Z169" s="339">
        <v>41840</v>
      </c>
      <c r="AA169" s="339">
        <v>41837</v>
      </c>
      <c r="AB169" s="336" t="s">
        <v>784</v>
      </c>
    </row>
    <row r="170" spans="1:28" s="340" customFormat="1">
      <c r="A170" s="336" t="s">
        <v>7400</v>
      </c>
      <c r="B170" s="336" t="s">
        <v>1129</v>
      </c>
      <c r="C170" s="336" t="s">
        <v>682</v>
      </c>
      <c r="D170" s="336" t="s">
        <v>7459</v>
      </c>
      <c r="E170" s="336" t="s">
        <v>792</v>
      </c>
      <c r="F170" s="336" t="s">
        <v>793</v>
      </c>
      <c r="G170" s="336" t="s">
        <v>794</v>
      </c>
      <c r="H170" s="336" t="s">
        <v>795</v>
      </c>
      <c r="I170" s="337">
        <v>3</v>
      </c>
      <c r="J170" s="337">
        <v>60</v>
      </c>
      <c r="K170" s="337">
        <v>111</v>
      </c>
      <c r="L170" s="337">
        <v>60</v>
      </c>
      <c r="M170" s="338"/>
      <c r="N170" s="338"/>
      <c r="O170" s="337">
        <v>800</v>
      </c>
      <c r="P170" s="337">
        <v>8.5</v>
      </c>
      <c r="Q170" s="337">
        <v>94.1</v>
      </c>
      <c r="R170" s="337">
        <v>25000</v>
      </c>
      <c r="S170" s="337">
        <v>2700</v>
      </c>
      <c r="T170" s="337">
        <v>81</v>
      </c>
      <c r="U170" s="337">
        <v>1</v>
      </c>
      <c r="V170" s="337">
        <v>-40</v>
      </c>
      <c r="W170" s="336" t="s">
        <v>7</v>
      </c>
      <c r="X170" s="336" t="s">
        <v>7</v>
      </c>
      <c r="Y170" s="336" t="s">
        <v>783</v>
      </c>
      <c r="Z170" s="339">
        <v>41973</v>
      </c>
      <c r="AA170" s="339">
        <v>41977</v>
      </c>
      <c r="AB170" s="336" t="s">
        <v>784</v>
      </c>
    </row>
    <row r="171" spans="1:28" s="340" customFormat="1">
      <c r="A171" s="336" t="s">
        <v>7400</v>
      </c>
      <c r="B171" s="336" t="s">
        <v>1129</v>
      </c>
      <c r="C171" s="336" t="s">
        <v>682</v>
      </c>
      <c r="D171" s="336" t="s">
        <v>7460</v>
      </c>
      <c r="E171" s="336" t="s">
        <v>792</v>
      </c>
      <c r="F171" s="336" t="s">
        <v>793</v>
      </c>
      <c r="G171" s="336" t="s">
        <v>794</v>
      </c>
      <c r="H171" s="336" t="s">
        <v>795</v>
      </c>
      <c r="I171" s="337">
        <v>3</v>
      </c>
      <c r="J171" s="337">
        <v>60</v>
      </c>
      <c r="K171" s="337">
        <v>111</v>
      </c>
      <c r="L171" s="337">
        <v>60</v>
      </c>
      <c r="M171" s="338"/>
      <c r="N171" s="338"/>
      <c r="O171" s="337">
        <v>800</v>
      </c>
      <c r="P171" s="337">
        <v>8.5</v>
      </c>
      <c r="Q171" s="337">
        <v>94.1</v>
      </c>
      <c r="R171" s="337">
        <v>25000</v>
      </c>
      <c r="S171" s="337">
        <v>3000</v>
      </c>
      <c r="T171" s="337">
        <v>83</v>
      </c>
      <c r="U171" s="337">
        <v>1</v>
      </c>
      <c r="V171" s="337">
        <v>-40</v>
      </c>
      <c r="W171" s="336" t="s">
        <v>7</v>
      </c>
      <c r="X171" s="336" t="s">
        <v>7</v>
      </c>
      <c r="Y171" s="336" t="s">
        <v>783</v>
      </c>
      <c r="Z171" s="339">
        <v>41973</v>
      </c>
      <c r="AA171" s="339">
        <v>41977</v>
      </c>
      <c r="AB171" s="336" t="s">
        <v>784</v>
      </c>
    </row>
    <row r="172" spans="1:28" s="340" customFormat="1">
      <c r="A172" s="336" t="s">
        <v>7400</v>
      </c>
      <c r="B172" s="336" t="s">
        <v>1129</v>
      </c>
      <c r="C172" s="336" t="s">
        <v>682</v>
      </c>
      <c r="D172" s="336" t="s">
        <v>7461</v>
      </c>
      <c r="E172" s="336" t="s">
        <v>792</v>
      </c>
      <c r="F172" s="336" t="s">
        <v>793</v>
      </c>
      <c r="G172" s="336" t="s">
        <v>794</v>
      </c>
      <c r="H172" s="336" t="s">
        <v>795</v>
      </c>
      <c r="I172" s="337">
        <v>3</v>
      </c>
      <c r="J172" s="337">
        <v>60</v>
      </c>
      <c r="K172" s="337">
        <v>111</v>
      </c>
      <c r="L172" s="337">
        <v>60</v>
      </c>
      <c r="M172" s="338"/>
      <c r="N172" s="338"/>
      <c r="O172" s="337">
        <v>800</v>
      </c>
      <c r="P172" s="337">
        <v>8.5</v>
      </c>
      <c r="Q172" s="337">
        <v>94.1</v>
      </c>
      <c r="R172" s="337">
        <v>25000</v>
      </c>
      <c r="S172" s="337">
        <v>4000</v>
      </c>
      <c r="T172" s="337">
        <v>85</v>
      </c>
      <c r="U172" s="337">
        <v>1</v>
      </c>
      <c r="V172" s="337">
        <v>-40</v>
      </c>
      <c r="W172" s="336" t="s">
        <v>7</v>
      </c>
      <c r="X172" s="336" t="s">
        <v>7</v>
      </c>
      <c r="Y172" s="336" t="s">
        <v>783</v>
      </c>
      <c r="Z172" s="339">
        <v>41973</v>
      </c>
      <c r="AA172" s="339">
        <v>41977</v>
      </c>
      <c r="AB172" s="336" t="s">
        <v>784</v>
      </c>
    </row>
    <row r="173" spans="1:28" s="340" customFormat="1">
      <c r="A173" s="336" t="s">
        <v>7400</v>
      </c>
      <c r="B173" s="336" t="s">
        <v>1129</v>
      </c>
      <c r="C173" s="336" t="s">
        <v>682</v>
      </c>
      <c r="D173" s="336" t="s">
        <v>7462</v>
      </c>
      <c r="E173" s="336" t="s">
        <v>792</v>
      </c>
      <c r="F173" s="336" t="s">
        <v>793</v>
      </c>
      <c r="G173" s="336" t="s">
        <v>794</v>
      </c>
      <c r="H173" s="336" t="s">
        <v>795</v>
      </c>
      <c r="I173" s="337">
        <v>3</v>
      </c>
      <c r="J173" s="337">
        <v>60</v>
      </c>
      <c r="K173" s="337">
        <v>111</v>
      </c>
      <c r="L173" s="337">
        <v>60</v>
      </c>
      <c r="M173" s="338"/>
      <c r="N173" s="338"/>
      <c r="O173" s="337">
        <v>800</v>
      </c>
      <c r="P173" s="337">
        <v>8.5</v>
      </c>
      <c r="Q173" s="337">
        <v>94.1</v>
      </c>
      <c r="R173" s="337">
        <v>25000</v>
      </c>
      <c r="S173" s="337">
        <v>5000</v>
      </c>
      <c r="T173" s="337">
        <v>85</v>
      </c>
      <c r="U173" s="337">
        <v>1</v>
      </c>
      <c r="V173" s="337">
        <v>-40</v>
      </c>
      <c r="W173" s="336" t="s">
        <v>7</v>
      </c>
      <c r="X173" s="336" t="s">
        <v>7</v>
      </c>
      <c r="Y173" s="336" t="s">
        <v>783</v>
      </c>
      <c r="Z173" s="339">
        <v>41973</v>
      </c>
      <c r="AA173" s="339">
        <v>41977</v>
      </c>
      <c r="AB173" s="336" t="s">
        <v>784</v>
      </c>
    </row>
    <row r="174" spans="1:28" s="340" customFormat="1">
      <c r="A174" s="336" t="s">
        <v>7400</v>
      </c>
      <c r="B174" s="336" t="s">
        <v>1129</v>
      </c>
      <c r="C174" s="336" t="s">
        <v>682</v>
      </c>
      <c r="D174" s="336" t="s">
        <v>7463</v>
      </c>
      <c r="E174" s="336" t="s">
        <v>792</v>
      </c>
      <c r="F174" s="336" t="s">
        <v>793</v>
      </c>
      <c r="G174" s="336" t="s">
        <v>794</v>
      </c>
      <c r="H174" s="336" t="s">
        <v>795</v>
      </c>
      <c r="I174" s="337">
        <v>3</v>
      </c>
      <c r="J174" s="337">
        <v>40</v>
      </c>
      <c r="K174" s="337">
        <v>111</v>
      </c>
      <c r="L174" s="337">
        <v>60</v>
      </c>
      <c r="M174" s="338"/>
      <c r="N174" s="338"/>
      <c r="O174" s="337">
        <v>630</v>
      </c>
      <c r="P174" s="337">
        <v>6.7</v>
      </c>
      <c r="Q174" s="337">
        <v>93.8</v>
      </c>
      <c r="R174" s="337">
        <v>25000</v>
      </c>
      <c r="S174" s="337">
        <v>2700</v>
      </c>
      <c r="T174" s="337">
        <v>82</v>
      </c>
      <c r="U174" s="337">
        <v>1</v>
      </c>
      <c r="V174" s="337">
        <v>-40</v>
      </c>
      <c r="W174" s="336" t="s">
        <v>7</v>
      </c>
      <c r="X174" s="336" t="s">
        <v>7</v>
      </c>
      <c r="Y174" s="336" t="s">
        <v>783</v>
      </c>
      <c r="Z174" s="339">
        <v>41973</v>
      </c>
      <c r="AA174" s="339">
        <v>41977</v>
      </c>
      <c r="AB174" s="336" t="s">
        <v>784</v>
      </c>
    </row>
    <row r="175" spans="1:28" s="340" customFormat="1">
      <c r="A175" s="336" t="s">
        <v>7400</v>
      </c>
      <c r="B175" s="336" t="s">
        <v>1129</v>
      </c>
      <c r="C175" s="336" t="s">
        <v>682</v>
      </c>
      <c r="D175" s="336" t="s">
        <v>7464</v>
      </c>
      <c r="E175" s="336" t="s">
        <v>792</v>
      </c>
      <c r="F175" s="336" t="s">
        <v>793</v>
      </c>
      <c r="G175" s="336" t="s">
        <v>794</v>
      </c>
      <c r="H175" s="336" t="s">
        <v>795</v>
      </c>
      <c r="I175" s="337">
        <v>3</v>
      </c>
      <c r="J175" s="337">
        <v>40</v>
      </c>
      <c r="K175" s="337">
        <v>111</v>
      </c>
      <c r="L175" s="337">
        <v>60</v>
      </c>
      <c r="M175" s="338"/>
      <c r="N175" s="338"/>
      <c r="O175" s="337">
        <v>650</v>
      </c>
      <c r="P175" s="337">
        <v>6.8</v>
      </c>
      <c r="Q175" s="337">
        <v>95.9</v>
      </c>
      <c r="R175" s="337">
        <v>25000</v>
      </c>
      <c r="S175" s="337">
        <v>3000</v>
      </c>
      <c r="T175" s="337">
        <v>83</v>
      </c>
      <c r="U175" s="337">
        <v>1</v>
      </c>
      <c r="V175" s="337">
        <v>-40</v>
      </c>
      <c r="W175" s="336" t="s">
        <v>7</v>
      </c>
      <c r="X175" s="336" t="s">
        <v>7</v>
      </c>
      <c r="Y175" s="336" t="s">
        <v>783</v>
      </c>
      <c r="Z175" s="339">
        <v>41973</v>
      </c>
      <c r="AA175" s="339">
        <v>41977</v>
      </c>
      <c r="AB175" s="336" t="s">
        <v>784</v>
      </c>
    </row>
    <row r="176" spans="1:28" s="340" customFormat="1">
      <c r="A176" s="336" t="s">
        <v>7400</v>
      </c>
      <c r="B176" s="336" t="s">
        <v>1129</v>
      </c>
      <c r="C176" s="336" t="s">
        <v>682</v>
      </c>
      <c r="D176" s="336" t="s">
        <v>7465</v>
      </c>
      <c r="E176" s="336" t="s">
        <v>792</v>
      </c>
      <c r="F176" s="336" t="s">
        <v>793</v>
      </c>
      <c r="G176" s="336" t="s">
        <v>794</v>
      </c>
      <c r="H176" s="336" t="s">
        <v>795</v>
      </c>
      <c r="I176" s="337">
        <v>3</v>
      </c>
      <c r="J176" s="337">
        <v>40</v>
      </c>
      <c r="K176" s="337">
        <v>111</v>
      </c>
      <c r="L176" s="337">
        <v>60</v>
      </c>
      <c r="M176" s="338"/>
      <c r="N176" s="338"/>
      <c r="O176" s="337">
        <v>650</v>
      </c>
      <c r="P176" s="337">
        <v>6.8</v>
      </c>
      <c r="Q176" s="337">
        <v>96.2</v>
      </c>
      <c r="R176" s="337">
        <v>25000</v>
      </c>
      <c r="S176" s="337">
        <v>4000</v>
      </c>
      <c r="T176" s="337">
        <v>86</v>
      </c>
      <c r="U176" s="337">
        <v>1</v>
      </c>
      <c r="V176" s="337">
        <v>-40</v>
      </c>
      <c r="W176" s="336" t="s">
        <v>7</v>
      </c>
      <c r="X176" s="336" t="s">
        <v>7</v>
      </c>
      <c r="Y176" s="336" t="s">
        <v>783</v>
      </c>
      <c r="Z176" s="339">
        <v>41973</v>
      </c>
      <c r="AA176" s="339">
        <v>41977</v>
      </c>
      <c r="AB176" s="336" t="s">
        <v>784</v>
      </c>
    </row>
    <row r="177" spans="1:28" s="340" customFormat="1">
      <c r="A177" s="336" t="s">
        <v>7400</v>
      </c>
      <c r="B177" s="336" t="s">
        <v>1129</v>
      </c>
      <c r="C177" s="336" t="s">
        <v>682</v>
      </c>
      <c r="D177" s="336" t="s">
        <v>7466</v>
      </c>
      <c r="E177" s="336" t="s">
        <v>792</v>
      </c>
      <c r="F177" s="336" t="s">
        <v>793</v>
      </c>
      <c r="G177" s="336" t="s">
        <v>794</v>
      </c>
      <c r="H177" s="336" t="s">
        <v>795</v>
      </c>
      <c r="I177" s="337">
        <v>3</v>
      </c>
      <c r="J177" s="337">
        <v>40</v>
      </c>
      <c r="K177" s="337">
        <v>111</v>
      </c>
      <c r="L177" s="337">
        <v>60</v>
      </c>
      <c r="M177" s="338"/>
      <c r="N177" s="338"/>
      <c r="O177" s="337">
        <v>650</v>
      </c>
      <c r="P177" s="337">
        <v>6.6</v>
      </c>
      <c r="Q177" s="337">
        <v>98.5</v>
      </c>
      <c r="R177" s="337">
        <v>25000</v>
      </c>
      <c r="S177" s="337">
        <v>5000</v>
      </c>
      <c r="T177" s="337">
        <v>86</v>
      </c>
      <c r="U177" s="337">
        <v>1</v>
      </c>
      <c r="V177" s="337">
        <v>-40</v>
      </c>
      <c r="W177" s="336" t="s">
        <v>7</v>
      </c>
      <c r="X177" s="336" t="s">
        <v>7</v>
      </c>
      <c r="Y177" s="336" t="s">
        <v>783</v>
      </c>
      <c r="Z177" s="339">
        <v>41973</v>
      </c>
      <c r="AA177" s="339">
        <v>41977</v>
      </c>
      <c r="AB177" s="336" t="s">
        <v>784</v>
      </c>
    </row>
    <row r="178" spans="1:28" s="340" customFormat="1">
      <c r="A178" s="336" t="s">
        <v>7400</v>
      </c>
      <c r="B178" s="336" t="s">
        <v>1129</v>
      </c>
      <c r="C178" s="336" t="s">
        <v>682</v>
      </c>
      <c r="D178" s="336" t="s">
        <v>7467</v>
      </c>
      <c r="E178" s="336" t="s">
        <v>792</v>
      </c>
      <c r="F178" s="336" t="s">
        <v>793</v>
      </c>
      <c r="G178" s="336" t="s">
        <v>794</v>
      </c>
      <c r="H178" s="336" t="s">
        <v>795</v>
      </c>
      <c r="I178" s="337">
        <v>3</v>
      </c>
      <c r="J178" s="337">
        <v>60</v>
      </c>
      <c r="K178" s="337">
        <v>107</v>
      </c>
      <c r="L178" s="337">
        <v>56</v>
      </c>
      <c r="M178" s="338"/>
      <c r="N178" s="338"/>
      <c r="O178" s="337">
        <v>800</v>
      </c>
      <c r="P178" s="337">
        <v>11.5</v>
      </c>
      <c r="Q178" s="337">
        <v>69.599999999999994</v>
      </c>
      <c r="R178" s="337">
        <v>40000</v>
      </c>
      <c r="S178" s="337">
        <v>2700</v>
      </c>
      <c r="T178" s="337">
        <v>83</v>
      </c>
      <c r="U178" s="337">
        <v>1</v>
      </c>
      <c r="V178" s="337">
        <v>-40</v>
      </c>
      <c r="W178" s="336" t="s">
        <v>769</v>
      </c>
      <c r="X178" s="336" t="s">
        <v>7402</v>
      </c>
      <c r="Y178" s="336" t="s">
        <v>1143</v>
      </c>
      <c r="Z178" s="339">
        <v>41593</v>
      </c>
      <c r="AA178" s="339">
        <v>41837</v>
      </c>
      <c r="AB178" s="336" t="s">
        <v>784</v>
      </c>
    </row>
    <row r="179" spans="1:28" s="340" customFormat="1">
      <c r="A179" s="336" t="s">
        <v>7400</v>
      </c>
      <c r="B179" s="336" t="s">
        <v>1129</v>
      </c>
      <c r="C179" s="336" t="s">
        <v>682</v>
      </c>
      <c r="D179" s="336" t="s">
        <v>7468</v>
      </c>
      <c r="E179" s="336" t="s">
        <v>792</v>
      </c>
      <c r="F179" s="336" t="s">
        <v>793</v>
      </c>
      <c r="G179" s="336" t="s">
        <v>794</v>
      </c>
      <c r="H179" s="336" t="s">
        <v>795</v>
      </c>
      <c r="I179" s="337">
        <v>3</v>
      </c>
      <c r="J179" s="337">
        <v>60</v>
      </c>
      <c r="K179" s="337">
        <v>104</v>
      </c>
      <c r="L179" s="337">
        <v>54</v>
      </c>
      <c r="M179" s="338"/>
      <c r="N179" s="338"/>
      <c r="O179" s="337">
        <v>800</v>
      </c>
      <c r="P179" s="337">
        <v>11.5</v>
      </c>
      <c r="Q179" s="337">
        <v>69.599999999999994</v>
      </c>
      <c r="R179" s="337">
        <v>40000</v>
      </c>
      <c r="S179" s="337">
        <v>3000</v>
      </c>
      <c r="T179" s="337">
        <v>84</v>
      </c>
      <c r="U179" s="337">
        <v>1</v>
      </c>
      <c r="V179" s="337">
        <v>-40</v>
      </c>
      <c r="W179" s="336" t="s">
        <v>769</v>
      </c>
      <c r="X179" s="336" t="s">
        <v>7402</v>
      </c>
      <c r="Y179" s="336" t="s">
        <v>789</v>
      </c>
      <c r="Z179" s="339">
        <v>41912</v>
      </c>
      <c r="AA179" s="339">
        <v>41893</v>
      </c>
      <c r="AB179" s="336" t="s">
        <v>784</v>
      </c>
    </row>
    <row r="180" spans="1:28" s="340" customFormat="1">
      <c r="A180" s="336" t="s">
        <v>7400</v>
      </c>
      <c r="B180" s="336" t="s">
        <v>1129</v>
      </c>
      <c r="C180" s="336" t="s">
        <v>682</v>
      </c>
      <c r="D180" s="336" t="s">
        <v>7469</v>
      </c>
      <c r="E180" s="336" t="s">
        <v>792</v>
      </c>
      <c r="F180" s="336" t="s">
        <v>793</v>
      </c>
      <c r="G180" s="336" t="s">
        <v>794</v>
      </c>
      <c r="H180" s="336" t="s">
        <v>795</v>
      </c>
      <c r="I180" s="337">
        <v>3</v>
      </c>
      <c r="J180" s="337">
        <v>60</v>
      </c>
      <c r="K180" s="337">
        <v>106</v>
      </c>
      <c r="L180" s="337">
        <v>54</v>
      </c>
      <c r="M180" s="338"/>
      <c r="N180" s="338"/>
      <c r="O180" s="337">
        <v>800</v>
      </c>
      <c r="P180" s="337">
        <v>11.5</v>
      </c>
      <c r="Q180" s="337">
        <v>69.599999999999994</v>
      </c>
      <c r="R180" s="337">
        <v>40000</v>
      </c>
      <c r="S180" s="337">
        <v>3000</v>
      </c>
      <c r="T180" s="337">
        <v>84</v>
      </c>
      <c r="U180" s="337">
        <v>1</v>
      </c>
      <c r="V180" s="337">
        <v>-40</v>
      </c>
      <c r="W180" s="336" t="s">
        <v>769</v>
      </c>
      <c r="X180" s="336" t="s">
        <v>7402</v>
      </c>
      <c r="Y180" s="336" t="s">
        <v>789</v>
      </c>
      <c r="Z180" s="339">
        <v>41912</v>
      </c>
      <c r="AA180" s="339">
        <v>41893</v>
      </c>
      <c r="AB180" s="336" t="s">
        <v>784</v>
      </c>
    </row>
    <row r="181" spans="1:28" s="340" customFormat="1">
      <c r="A181" s="336" t="s">
        <v>7400</v>
      </c>
      <c r="B181" s="336" t="s">
        <v>3604</v>
      </c>
      <c r="C181" s="336" t="s">
        <v>3611</v>
      </c>
      <c r="D181" s="336" t="s">
        <v>3611</v>
      </c>
      <c r="E181" s="336" t="s">
        <v>792</v>
      </c>
      <c r="F181" s="336" t="s">
        <v>793</v>
      </c>
      <c r="G181" s="336" t="s">
        <v>794</v>
      </c>
      <c r="H181" s="336" t="s">
        <v>795</v>
      </c>
      <c r="I181" s="337">
        <v>3</v>
      </c>
      <c r="J181" s="337">
        <v>60</v>
      </c>
      <c r="K181" s="337">
        <v>112.7</v>
      </c>
      <c r="L181" s="337">
        <v>59.9</v>
      </c>
      <c r="M181" s="338"/>
      <c r="N181" s="338"/>
      <c r="O181" s="337">
        <v>800</v>
      </c>
      <c r="P181" s="337">
        <v>12</v>
      </c>
      <c r="Q181" s="337">
        <v>66.7</v>
      </c>
      <c r="R181" s="337">
        <v>25000</v>
      </c>
      <c r="S181" s="337">
        <v>2700</v>
      </c>
      <c r="T181" s="337">
        <v>82</v>
      </c>
      <c r="U181" s="337">
        <v>0.9</v>
      </c>
      <c r="V181" s="337">
        <v>-20</v>
      </c>
      <c r="W181" s="336" t="s">
        <v>769</v>
      </c>
      <c r="X181" s="336" t="s">
        <v>7402</v>
      </c>
      <c r="Y181" s="336" t="s">
        <v>826</v>
      </c>
      <c r="Z181" s="339">
        <v>41876</v>
      </c>
      <c r="AA181" s="339">
        <v>41866</v>
      </c>
      <c r="AB181" s="336" t="s">
        <v>842</v>
      </c>
    </row>
    <row r="182" spans="1:28" s="340" customFormat="1">
      <c r="A182" s="336" t="s">
        <v>7400</v>
      </c>
      <c r="B182" s="336" t="s">
        <v>3250</v>
      </c>
      <c r="C182" s="336" t="s">
        <v>3397</v>
      </c>
      <c r="D182" s="336" t="s">
        <v>3398</v>
      </c>
      <c r="E182" s="336" t="s">
        <v>792</v>
      </c>
      <c r="F182" s="336" t="s">
        <v>793</v>
      </c>
      <c r="G182" s="336" t="s">
        <v>794</v>
      </c>
      <c r="H182" s="336" t="s">
        <v>795</v>
      </c>
      <c r="I182" s="337">
        <v>3</v>
      </c>
      <c r="J182" s="337">
        <v>60</v>
      </c>
      <c r="K182" s="337">
        <v>108</v>
      </c>
      <c r="L182" s="337">
        <v>56</v>
      </c>
      <c r="M182" s="338"/>
      <c r="N182" s="338"/>
      <c r="O182" s="337">
        <v>800</v>
      </c>
      <c r="P182" s="337">
        <v>12</v>
      </c>
      <c r="Q182" s="337">
        <v>66.7</v>
      </c>
      <c r="R182" s="337">
        <v>50000</v>
      </c>
      <c r="S182" s="337">
        <v>3000</v>
      </c>
      <c r="T182" s="337">
        <v>81</v>
      </c>
      <c r="U182" s="337">
        <v>0.8</v>
      </c>
      <c r="V182" s="337">
        <v>-20</v>
      </c>
      <c r="W182" s="336" t="s">
        <v>769</v>
      </c>
      <c r="X182" s="336" t="s">
        <v>7402</v>
      </c>
      <c r="Y182" s="336" t="s">
        <v>783</v>
      </c>
      <c r="Z182" s="339">
        <v>41720</v>
      </c>
      <c r="AA182" s="339">
        <v>41730</v>
      </c>
      <c r="AB182" s="336" t="s">
        <v>784</v>
      </c>
    </row>
    <row r="183" spans="1:28" s="340" customFormat="1">
      <c r="A183" s="336" t="s">
        <v>7400</v>
      </c>
      <c r="B183" s="336" t="s">
        <v>3250</v>
      </c>
      <c r="C183" s="336" t="s">
        <v>3397</v>
      </c>
      <c r="D183" s="336" t="s">
        <v>3400</v>
      </c>
      <c r="E183" s="336" t="s">
        <v>792</v>
      </c>
      <c r="F183" s="336" t="s">
        <v>793</v>
      </c>
      <c r="G183" s="336" t="s">
        <v>794</v>
      </c>
      <c r="H183" s="336" t="s">
        <v>795</v>
      </c>
      <c r="I183" s="337">
        <v>3</v>
      </c>
      <c r="J183" s="337">
        <v>60</v>
      </c>
      <c r="K183" s="337">
        <v>108</v>
      </c>
      <c r="L183" s="337">
        <v>56</v>
      </c>
      <c r="M183" s="338"/>
      <c r="N183" s="338"/>
      <c r="O183" s="337">
        <v>800</v>
      </c>
      <c r="P183" s="337">
        <v>12</v>
      </c>
      <c r="Q183" s="337">
        <v>66.7</v>
      </c>
      <c r="R183" s="337">
        <v>50000</v>
      </c>
      <c r="S183" s="337">
        <v>2700</v>
      </c>
      <c r="T183" s="337">
        <v>83</v>
      </c>
      <c r="U183" s="337">
        <v>0.8</v>
      </c>
      <c r="V183" s="337">
        <v>-20</v>
      </c>
      <c r="W183" s="336" t="s">
        <v>769</v>
      </c>
      <c r="X183" s="336" t="s">
        <v>7402</v>
      </c>
      <c r="Y183" s="336" t="s">
        <v>783</v>
      </c>
      <c r="Z183" s="339">
        <v>41720</v>
      </c>
      <c r="AA183" s="339">
        <v>41730</v>
      </c>
      <c r="AB183" s="336" t="s">
        <v>784</v>
      </c>
    </row>
    <row r="184" spans="1:28" s="340" customFormat="1">
      <c r="A184" s="336" t="s">
        <v>7400</v>
      </c>
      <c r="B184" s="336" t="s">
        <v>3250</v>
      </c>
      <c r="C184" s="336" t="s">
        <v>3397</v>
      </c>
      <c r="D184" s="336" t="s">
        <v>3402</v>
      </c>
      <c r="E184" s="336" t="s">
        <v>792</v>
      </c>
      <c r="F184" s="336" t="s">
        <v>793</v>
      </c>
      <c r="G184" s="336" t="s">
        <v>1011</v>
      </c>
      <c r="H184" s="336" t="s">
        <v>795</v>
      </c>
      <c r="I184" s="337">
        <v>3</v>
      </c>
      <c r="J184" s="337">
        <v>60</v>
      </c>
      <c r="K184" s="337">
        <v>108</v>
      </c>
      <c r="L184" s="337">
        <v>56</v>
      </c>
      <c r="M184" s="338"/>
      <c r="N184" s="338"/>
      <c r="O184" s="337">
        <v>800</v>
      </c>
      <c r="P184" s="337">
        <v>12</v>
      </c>
      <c r="Q184" s="337">
        <v>66.7</v>
      </c>
      <c r="R184" s="337">
        <v>50000</v>
      </c>
      <c r="S184" s="337">
        <v>3000</v>
      </c>
      <c r="T184" s="337">
        <v>81</v>
      </c>
      <c r="U184" s="337">
        <v>0.8</v>
      </c>
      <c r="V184" s="337">
        <v>-20</v>
      </c>
      <c r="W184" s="336" t="s">
        <v>769</v>
      </c>
      <c r="X184" s="336" t="s">
        <v>7402</v>
      </c>
      <c r="Y184" s="336" t="s">
        <v>783</v>
      </c>
      <c r="Z184" s="339">
        <v>41720</v>
      </c>
      <c r="AA184" s="339">
        <v>41730</v>
      </c>
      <c r="AB184" s="336" t="s">
        <v>784</v>
      </c>
    </row>
    <row r="185" spans="1:28" s="340" customFormat="1">
      <c r="A185" s="336" t="s">
        <v>7400</v>
      </c>
      <c r="B185" s="336" t="s">
        <v>3250</v>
      </c>
      <c r="C185" s="336" t="s">
        <v>3397</v>
      </c>
      <c r="D185" s="336" t="s">
        <v>3404</v>
      </c>
      <c r="E185" s="336" t="s">
        <v>792</v>
      </c>
      <c r="F185" s="336" t="s">
        <v>793</v>
      </c>
      <c r="G185" s="336" t="s">
        <v>1011</v>
      </c>
      <c r="H185" s="336" t="s">
        <v>795</v>
      </c>
      <c r="I185" s="337">
        <v>3</v>
      </c>
      <c r="J185" s="337">
        <v>60</v>
      </c>
      <c r="K185" s="337">
        <v>108</v>
      </c>
      <c r="L185" s="337">
        <v>56</v>
      </c>
      <c r="M185" s="338"/>
      <c r="N185" s="338"/>
      <c r="O185" s="337">
        <v>800</v>
      </c>
      <c r="P185" s="337">
        <v>12</v>
      </c>
      <c r="Q185" s="337">
        <v>66.7</v>
      </c>
      <c r="R185" s="337">
        <v>50000</v>
      </c>
      <c r="S185" s="337">
        <v>2700</v>
      </c>
      <c r="T185" s="337">
        <v>83</v>
      </c>
      <c r="U185" s="337">
        <v>0.8</v>
      </c>
      <c r="V185" s="337">
        <v>-20</v>
      </c>
      <c r="W185" s="336" t="s">
        <v>769</v>
      </c>
      <c r="X185" s="336" t="s">
        <v>7402</v>
      </c>
      <c r="Y185" s="336" t="s">
        <v>783</v>
      </c>
      <c r="Z185" s="339">
        <v>41720</v>
      </c>
      <c r="AA185" s="339">
        <v>41730</v>
      </c>
      <c r="AB185" s="336" t="s">
        <v>784</v>
      </c>
    </row>
    <row r="186" spans="1:28" s="340" customFormat="1">
      <c r="A186" s="336" t="s">
        <v>7400</v>
      </c>
      <c r="B186" s="336" t="s">
        <v>3250</v>
      </c>
      <c r="C186" s="336" t="s">
        <v>3418</v>
      </c>
      <c r="D186" s="336" t="s">
        <v>3419</v>
      </c>
      <c r="E186" s="336" t="s">
        <v>792</v>
      </c>
      <c r="F186" s="336" t="s">
        <v>793</v>
      </c>
      <c r="G186" s="336" t="s">
        <v>794</v>
      </c>
      <c r="H186" s="336" t="s">
        <v>795</v>
      </c>
      <c r="I186" s="337">
        <v>3</v>
      </c>
      <c r="J186" s="337">
        <v>60</v>
      </c>
      <c r="K186" s="337">
        <v>111.8</v>
      </c>
      <c r="L186" s="337">
        <v>66</v>
      </c>
      <c r="M186" s="338"/>
      <c r="N186" s="338"/>
      <c r="O186" s="337">
        <v>800</v>
      </c>
      <c r="P186" s="337">
        <v>12</v>
      </c>
      <c r="Q186" s="337">
        <v>66.7</v>
      </c>
      <c r="R186" s="337">
        <v>30000</v>
      </c>
      <c r="S186" s="337">
        <v>2700</v>
      </c>
      <c r="T186" s="337">
        <v>94</v>
      </c>
      <c r="U186" s="337">
        <v>1</v>
      </c>
      <c r="V186" s="337">
        <v>-20</v>
      </c>
      <c r="W186" s="336" t="s">
        <v>769</v>
      </c>
      <c r="X186" s="336" t="s">
        <v>7402</v>
      </c>
      <c r="Y186" s="336" t="s">
        <v>783</v>
      </c>
      <c r="Z186" s="339">
        <v>41695</v>
      </c>
      <c r="AA186" s="339">
        <v>41691</v>
      </c>
      <c r="AB186" s="336" t="s">
        <v>784</v>
      </c>
    </row>
    <row r="187" spans="1:28" s="340" customFormat="1">
      <c r="A187" s="336" t="s">
        <v>7400</v>
      </c>
      <c r="B187" s="336" t="s">
        <v>3250</v>
      </c>
      <c r="C187" s="336" t="s">
        <v>3421</v>
      </c>
      <c r="D187" s="336" t="s">
        <v>3422</v>
      </c>
      <c r="E187" s="336" t="s">
        <v>792</v>
      </c>
      <c r="F187" s="336" t="s">
        <v>793</v>
      </c>
      <c r="G187" s="336" t="s">
        <v>794</v>
      </c>
      <c r="H187" s="336" t="s">
        <v>795</v>
      </c>
      <c r="I187" s="337">
        <v>3</v>
      </c>
      <c r="J187" s="337">
        <v>60</v>
      </c>
      <c r="K187" s="337">
        <v>111</v>
      </c>
      <c r="L187" s="337">
        <v>65</v>
      </c>
      <c r="M187" s="338"/>
      <c r="N187" s="338"/>
      <c r="O187" s="337">
        <v>800</v>
      </c>
      <c r="P187" s="337">
        <v>12</v>
      </c>
      <c r="Q187" s="337">
        <v>66.7</v>
      </c>
      <c r="R187" s="337">
        <v>30000</v>
      </c>
      <c r="S187" s="337">
        <v>3000</v>
      </c>
      <c r="T187" s="337">
        <v>82</v>
      </c>
      <c r="U187" s="337">
        <v>0.7</v>
      </c>
      <c r="V187" s="337">
        <v>-20</v>
      </c>
      <c r="W187" s="336" t="s">
        <v>769</v>
      </c>
      <c r="X187" s="336" t="s">
        <v>7402</v>
      </c>
      <c r="Y187" s="336" t="s">
        <v>783</v>
      </c>
      <c r="Z187" s="339">
        <v>41774</v>
      </c>
      <c r="AA187" s="339">
        <v>41789</v>
      </c>
      <c r="AB187" s="336" t="s">
        <v>784</v>
      </c>
    </row>
    <row r="188" spans="1:28" s="340" customFormat="1">
      <c r="A188" s="336" t="s">
        <v>7400</v>
      </c>
      <c r="B188" s="336" t="s">
        <v>3250</v>
      </c>
      <c r="C188" s="336" t="s">
        <v>3424</v>
      </c>
      <c r="D188" s="336" t="s">
        <v>3425</v>
      </c>
      <c r="E188" s="336" t="s">
        <v>792</v>
      </c>
      <c r="F188" s="336" t="s">
        <v>793</v>
      </c>
      <c r="G188" s="336" t="s">
        <v>794</v>
      </c>
      <c r="H188" s="336" t="s">
        <v>795</v>
      </c>
      <c r="I188" s="337">
        <v>3</v>
      </c>
      <c r="J188" s="337">
        <v>60</v>
      </c>
      <c r="K188" s="337">
        <v>112</v>
      </c>
      <c r="L188" s="337">
        <v>60</v>
      </c>
      <c r="M188" s="338"/>
      <c r="N188" s="338"/>
      <c r="O188" s="337">
        <v>800</v>
      </c>
      <c r="P188" s="337">
        <v>12</v>
      </c>
      <c r="Q188" s="337">
        <v>66.7</v>
      </c>
      <c r="R188" s="337">
        <v>25000</v>
      </c>
      <c r="S188" s="337">
        <v>3000</v>
      </c>
      <c r="T188" s="337">
        <v>81</v>
      </c>
      <c r="U188" s="337">
        <v>0.9</v>
      </c>
      <c r="V188" s="337">
        <v>-20</v>
      </c>
      <c r="W188" s="336" t="s">
        <v>769</v>
      </c>
      <c r="X188" s="336" t="s">
        <v>7402</v>
      </c>
      <c r="Y188" s="336" t="s">
        <v>783</v>
      </c>
      <c r="Z188" s="339">
        <v>41922</v>
      </c>
      <c r="AA188" s="339">
        <v>41933</v>
      </c>
      <c r="AB188" s="336" t="s">
        <v>784</v>
      </c>
    </row>
    <row r="189" spans="1:28" s="340" customFormat="1">
      <c r="A189" s="336" t="s">
        <v>7400</v>
      </c>
      <c r="B189" s="336" t="s">
        <v>3250</v>
      </c>
      <c r="C189" s="336" t="s">
        <v>3424</v>
      </c>
      <c r="D189" s="336" t="s">
        <v>3427</v>
      </c>
      <c r="E189" s="336" t="s">
        <v>792</v>
      </c>
      <c r="F189" s="336" t="s">
        <v>793</v>
      </c>
      <c r="G189" s="336" t="s">
        <v>794</v>
      </c>
      <c r="H189" s="336" t="s">
        <v>795</v>
      </c>
      <c r="I189" s="337">
        <v>3</v>
      </c>
      <c r="J189" s="337">
        <v>60</v>
      </c>
      <c r="K189" s="337">
        <v>112</v>
      </c>
      <c r="L189" s="337">
        <v>60</v>
      </c>
      <c r="M189" s="338"/>
      <c r="N189" s="338"/>
      <c r="O189" s="337">
        <v>800</v>
      </c>
      <c r="P189" s="337">
        <v>12</v>
      </c>
      <c r="Q189" s="337">
        <v>66.7</v>
      </c>
      <c r="R189" s="337">
        <v>25000</v>
      </c>
      <c r="S189" s="337">
        <v>4000</v>
      </c>
      <c r="T189" s="337">
        <v>83</v>
      </c>
      <c r="U189" s="337">
        <v>0.9</v>
      </c>
      <c r="V189" s="337">
        <v>-20</v>
      </c>
      <c r="W189" s="336" t="s">
        <v>769</v>
      </c>
      <c r="X189" s="336" t="s">
        <v>7402</v>
      </c>
      <c r="Y189" s="336" t="s">
        <v>783</v>
      </c>
      <c r="Z189" s="339">
        <v>41922</v>
      </c>
      <c r="AA189" s="339">
        <v>41933</v>
      </c>
      <c r="AB189" s="336" t="s">
        <v>784</v>
      </c>
    </row>
    <row r="190" spans="1:28" s="340" customFormat="1">
      <c r="A190" s="336" t="s">
        <v>7400</v>
      </c>
      <c r="B190" s="336" t="s">
        <v>3443</v>
      </c>
      <c r="C190" s="336" t="s">
        <v>3754</v>
      </c>
      <c r="D190" s="336" t="s">
        <v>3754</v>
      </c>
      <c r="E190" s="336" t="s">
        <v>792</v>
      </c>
      <c r="F190" s="336" t="s">
        <v>793</v>
      </c>
      <c r="G190" s="336" t="s">
        <v>794</v>
      </c>
      <c r="H190" s="336" t="s">
        <v>795</v>
      </c>
      <c r="I190" s="337">
        <v>3</v>
      </c>
      <c r="J190" s="337">
        <v>40</v>
      </c>
      <c r="K190" s="337">
        <v>108</v>
      </c>
      <c r="L190" s="337">
        <v>61</v>
      </c>
      <c r="M190" s="338"/>
      <c r="N190" s="338"/>
      <c r="O190" s="337">
        <v>500</v>
      </c>
      <c r="P190" s="337">
        <v>7</v>
      </c>
      <c r="Q190" s="337">
        <v>71.400000000000006</v>
      </c>
      <c r="R190" s="337">
        <v>25000</v>
      </c>
      <c r="S190" s="337">
        <v>2700</v>
      </c>
      <c r="T190" s="337">
        <v>81</v>
      </c>
      <c r="U190" s="337">
        <v>1</v>
      </c>
      <c r="V190" s="337">
        <v>-20</v>
      </c>
      <c r="W190" s="336" t="s">
        <v>769</v>
      </c>
      <c r="X190" s="336" t="s">
        <v>7406</v>
      </c>
      <c r="Y190" s="336" t="s">
        <v>900</v>
      </c>
      <c r="Z190" s="339">
        <v>41912</v>
      </c>
      <c r="AA190" s="339">
        <v>41929</v>
      </c>
      <c r="AB190" s="336" t="s">
        <v>784</v>
      </c>
    </row>
    <row r="191" spans="1:28" s="340" customFormat="1">
      <c r="A191" s="336" t="s">
        <v>7400</v>
      </c>
      <c r="B191" s="336" t="s">
        <v>3476</v>
      </c>
      <c r="C191" s="336" t="s">
        <v>1009</v>
      </c>
      <c r="D191" s="336" t="s">
        <v>3477</v>
      </c>
      <c r="E191" s="336" t="s">
        <v>792</v>
      </c>
      <c r="F191" s="336" t="s">
        <v>793</v>
      </c>
      <c r="G191" s="336" t="s">
        <v>1011</v>
      </c>
      <c r="H191" s="336" t="s">
        <v>795</v>
      </c>
      <c r="I191" s="337">
        <v>3</v>
      </c>
      <c r="J191" s="337">
        <v>60</v>
      </c>
      <c r="K191" s="337">
        <v>108</v>
      </c>
      <c r="L191" s="337">
        <v>56</v>
      </c>
      <c r="M191" s="338"/>
      <c r="N191" s="338"/>
      <c r="O191" s="337">
        <v>800</v>
      </c>
      <c r="P191" s="337">
        <v>12</v>
      </c>
      <c r="Q191" s="337">
        <v>66.7</v>
      </c>
      <c r="R191" s="337">
        <v>50000</v>
      </c>
      <c r="S191" s="337">
        <v>2700</v>
      </c>
      <c r="T191" s="337">
        <v>83</v>
      </c>
      <c r="U191" s="337">
        <v>0.8</v>
      </c>
      <c r="V191" s="337">
        <v>-20</v>
      </c>
      <c r="W191" s="336" t="s">
        <v>769</v>
      </c>
      <c r="X191" s="336" t="s">
        <v>7402</v>
      </c>
      <c r="Y191" s="336" t="s">
        <v>783</v>
      </c>
      <c r="Z191" s="339">
        <v>41720</v>
      </c>
      <c r="AA191" s="339">
        <v>41745</v>
      </c>
      <c r="AB191" s="336" t="s">
        <v>784</v>
      </c>
    </row>
    <row r="192" spans="1:28" s="340" customFormat="1">
      <c r="A192" s="336" t="s">
        <v>7400</v>
      </c>
      <c r="B192" s="336" t="s">
        <v>3476</v>
      </c>
      <c r="C192" s="336" t="s">
        <v>1009</v>
      </c>
      <c r="D192" s="336" t="s">
        <v>3479</v>
      </c>
      <c r="E192" s="336" t="s">
        <v>792</v>
      </c>
      <c r="F192" s="336" t="s">
        <v>793</v>
      </c>
      <c r="G192" s="336" t="s">
        <v>1011</v>
      </c>
      <c r="H192" s="336" t="s">
        <v>795</v>
      </c>
      <c r="I192" s="337">
        <v>3</v>
      </c>
      <c r="J192" s="337">
        <v>60</v>
      </c>
      <c r="K192" s="337">
        <v>108</v>
      </c>
      <c r="L192" s="337">
        <v>56</v>
      </c>
      <c r="M192" s="338"/>
      <c r="N192" s="338"/>
      <c r="O192" s="337">
        <v>800</v>
      </c>
      <c r="P192" s="337">
        <v>12</v>
      </c>
      <c r="Q192" s="337">
        <v>66.7</v>
      </c>
      <c r="R192" s="337">
        <v>50000</v>
      </c>
      <c r="S192" s="337">
        <v>3000</v>
      </c>
      <c r="T192" s="337">
        <v>81</v>
      </c>
      <c r="U192" s="337">
        <v>0.8</v>
      </c>
      <c r="V192" s="337">
        <v>-20</v>
      </c>
      <c r="W192" s="336" t="s">
        <v>769</v>
      </c>
      <c r="X192" s="336" t="s">
        <v>7402</v>
      </c>
      <c r="Y192" s="336" t="s">
        <v>783</v>
      </c>
      <c r="Z192" s="339">
        <v>41720</v>
      </c>
      <c r="AA192" s="339">
        <v>41745</v>
      </c>
      <c r="AB192" s="336" t="s">
        <v>784</v>
      </c>
    </row>
    <row r="193" spans="1:28" s="340" customFormat="1">
      <c r="A193" s="336" t="s">
        <v>7400</v>
      </c>
      <c r="B193" s="336" t="s">
        <v>3482</v>
      </c>
      <c r="C193" s="336" t="s">
        <v>1943</v>
      </c>
      <c r="D193" s="336" t="s">
        <v>3489</v>
      </c>
      <c r="E193" s="336" t="s">
        <v>792</v>
      </c>
      <c r="F193" s="336" t="s">
        <v>793</v>
      </c>
      <c r="G193" s="336" t="s">
        <v>794</v>
      </c>
      <c r="H193" s="336" t="s">
        <v>795</v>
      </c>
      <c r="I193" s="337">
        <v>5</v>
      </c>
      <c r="J193" s="337">
        <v>60</v>
      </c>
      <c r="K193" s="337">
        <v>111</v>
      </c>
      <c r="L193" s="337">
        <v>61</v>
      </c>
      <c r="M193" s="338"/>
      <c r="N193" s="338"/>
      <c r="O193" s="337">
        <v>800</v>
      </c>
      <c r="P193" s="337">
        <v>12</v>
      </c>
      <c r="Q193" s="337">
        <v>66.7</v>
      </c>
      <c r="R193" s="337">
        <v>25000</v>
      </c>
      <c r="S193" s="337">
        <v>3000</v>
      </c>
      <c r="T193" s="337">
        <v>94</v>
      </c>
      <c r="U193" s="337">
        <v>1</v>
      </c>
      <c r="V193" s="337">
        <v>-20</v>
      </c>
      <c r="W193" s="336" t="s">
        <v>769</v>
      </c>
      <c r="X193" s="336" t="s">
        <v>7402</v>
      </c>
      <c r="Y193" s="336" t="s">
        <v>783</v>
      </c>
      <c r="Z193" s="339">
        <v>41791</v>
      </c>
      <c r="AA193" s="339">
        <v>41919</v>
      </c>
      <c r="AB193" s="336" t="s">
        <v>842</v>
      </c>
    </row>
    <row r="194" spans="1:28" s="340" customFormat="1">
      <c r="A194" s="336" t="s">
        <v>7400</v>
      </c>
      <c r="B194" s="336" t="s">
        <v>3997</v>
      </c>
      <c r="C194" s="336" t="s">
        <v>7470</v>
      </c>
      <c r="D194" s="336" t="s">
        <v>7470</v>
      </c>
      <c r="E194" s="336" t="s">
        <v>792</v>
      </c>
      <c r="F194" s="336" t="s">
        <v>793</v>
      </c>
      <c r="G194" s="336" t="s">
        <v>794</v>
      </c>
      <c r="H194" s="336" t="s">
        <v>795</v>
      </c>
      <c r="I194" s="337">
        <v>3</v>
      </c>
      <c r="J194" s="337">
        <v>40</v>
      </c>
      <c r="K194" s="337">
        <v>108.9</v>
      </c>
      <c r="L194" s="337">
        <v>59.8</v>
      </c>
      <c r="M194" s="338"/>
      <c r="N194" s="338"/>
      <c r="O194" s="337">
        <v>490</v>
      </c>
      <c r="P194" s="337">
        <v>7</v>
      </c>
      <c r="Q194" s="337">
        <v>70</v>
      </c>
      <c r="R194" s="337">
        <v>25000</v>
      </c>
      <c r="S194" s="337">
        <v>2700</v>
      </c>
      <c r="T194" s="337">
        <v>81</v>
      </c>
      <c r="U194" s="337">
        <v>0.9</v>
      </c>
      <c r="V194" s="337">
        <v>-20</v>
      </c>
      <c r="W194" s="336" t="s">
        <v>769</v>
      </c>
      <c r="X194" s="336" t="s">
        <v>7402</v>
      </c>
      <c r="Y194" s="336" t="s">
        <v>783</v>
      </c>
      <c r="Z194" s="339">
        <v>41859</v>
      </c>
      <c r="AA194" s="339">
        <v>41862</v>
      </c>
      <c r="AB194" s="336" t="s">
        <v>842</v>
      </c>
    </row>
    <row r="195" spans="1:28" s="340" customFormat="1">
      <c r="A195" s="336" t="s">
        <v>7400</v>
      </c>
      <c r="B195" s="336" t="s">
        <v>3999</v>
      </c>
      <c r="C195" s="336" t="s">
        <v>7471</v>
      </c>
      <c r="D195" s="336" t="s">
        <v>7471</v>
      </c>
      <c r="E195" s="336" t="s">
        <v>792</v>
      </c>
      <c r="F195" s="336" t="s">
        <v>793</v>
      </c>
      <c r="G195" s="336" t="s">
        <v>794</v>
      </c>
      <c r="H195" s="336" t="s">
        <v>795</v>
      </c>
      <c r="I195" s="337">
        <v>3</v>
      </c>
      <c r="J195" s="337">
        <v>60</v>
      </c>
      <c r="K195" s="337">
        <v>112.7</v>
      </c>
      <c r="L195" s="337">
        <v>59.9</v>
      </c>
      <c r="M195" s="338"/>
      <c r="N195" s="338"/>
      <c r="O195" s="337">
        <v>800</v>
      </c>
      <c r="P195" s="337">
        <v>12</v>
      </c>
      <c r="Q195" s="337">
        <v>66.7</v>
      </c>
      <c r="R195" s="337">
        <v>25000</v>
      </c>
      <c r="S195" s="337">
        <v>2700</v>
      </c>
      <c r="T195" s="337">
        <v>82</v>
      </c>
      <c r="U195" s="337">
        <v>0.9</v>
      </c>
      <c r="V195" s="337">
        <v>-20</v>
      </c>
      <c r="W195" s="336" t="s">
        <v>769</v>
      </c>
      <c r="X195" s="336" t="s">
        <v>7402</v>
      </c>
      <c r="Y195" s="336" t="s">
        <v>783</v>
      </c>
      <c r="Z195" s="339">
        <v>41739</v>
      </c>
      <c r="AA195" s="339">
        <v>41843</v>
      </c>
      <c r="AB195" s="336" t="s">
        <v>842</v>
      </c>
    </row>
    <row r="196" spans="1:28" s="340" customFormat="1">
      <c r="A196" s="336" t="s">
        <v>7400</v>
      </c>
      <c r="B196" s="336" t="s">
        <v>3999</v>
      </c>
      <c r="C196" s="336" t="s">
        <v>7470</v>
      </c>
      <c r="D196" s="336" t="s">
        <v>7470</v>
      </c>
      <c r="E196" s="336" t="s">
        <v>792</v>
      </c>
      <c r="F196" s="336" t="s">
        <v>793</v>
      </c>
      <c r="G196" s="336" t="s">
        <v>794</v>
      </c>
      <c r="H196" s="336" t="s">
        <v>795</v>
      </c>
      <c r="I196" s="337">
        <v>3</v>
      </c>
      <c r="J196" s="337">
        <v>40</v>
      </c>
      <c r="K196" s="337">
        <v>108.9</v>
      </c>
      <c r="L196" s="337">
        <v>59.8</v>
      </c>
      <c r="M196" s="338"/>
      <c r="N196" s="338"/>
      <c r="O196" s="337">
        <v>490</v>
      </c>
      <c r="P196" s="337">
        <v>7</v>
      </c>
      <c r="Q196" s="337">
        <v>70</v>
      </c>
      <c r="R196" s="337">
        <v>25000</v>
      </c>
      <c r="S196" s="337">
        <v>2700</v>
      </c>
      <c r="T196" s="337">
        <v>81</v>
      </c>
      <c r="U196" s="337">
        <v>0.9</v>
      </c>
      <c r="V196" s="337">
        <v>-20</v>
      </c>
      <c r="W196" s="336" t="s">
        <v>769</v>
      </c>
      <c r="X196" s="336" t="s">
        <v>7402</v>
      </c>
      <c r="Y196" s="336" t="s">
        <v>783</v>
      </c>
      <c r="Z196" s="339">
        <v>41739</v>
      </c>
      <c r="AA196" s="339">
        <v>41843</v>
      </c>
      <c r="AB196" s="336" t="s">
        <v>827</v>
      </c>
    </row>
    <row r="197" spans="1:28" s="340" customFormat="1">
      <c r="A197" s="336" t="s">
        <v>7400</v>
      </c>
      <c r="B197" s="336" t="s">
        <v>3999</v>
      </c>
      <c r="C197" s="336" t="s">
        <v>7472</v>
      </c>
      <c r="D197" s="336" t="s">
        <v>7472</v>
      </c>
      <c r="E197" s="336" t="s">
        <v>792</v>
      </c>
      <c r="F197" s="336" t="s">
        <v>793</v>
      </c>
      <c r="G197" s="336" t="s">
        <v>794</v>
      </c>
      <c r="H197" s="336" t="s">
        <v>795</v>
      </c>
      <c r="I197" s="337">
        <v>3</v>
      </c>
      <c r="J197" s="337">
        <v>60</v>
      </c>
      <c r="K197" s="337">
        <v>108.5</v>
      </c>
      <c r="L197" s="337">
        <v>59.7</v>
      </c>
      <c r="M197" s="338"/>
      <c r="N197" s="338"/>
      <c r="O197" s="337">
        <v>800</v>
      </c>
      <c r="P197" s="337">
        <v>11.3</v>
      </c>
      <c r="Q197" s="337">
        <v>72.2</v>
      </c>
      <c r="R197" s="337">
        <v>25000</v>
      </c>
      <c r="S197" s="337">
        <v>2700</v>
      </c>
      <c r="T197" s="337">
        <v>82</v>
      </c>
      <c r="U197" s="337">
        <v>0.9</v>
      </c>
      <c r="V197" s="337">
        <v>-20</v>
      </c>
      <c r="W197" s="336" t="s">
        <v>769</v>
      </c>
      <c r="X197" s="336" t="s">
        <v>7402</v>
      </c>
      <c r="Y197" s="336" t="s">
        <v>789</v>
      </c>
      <c r="Z197" s="339">
        <v>41992</v>
      </c>
      <c r="AA197" s="339">
        <v>42004</v>
      </c>
      <c r="AB197" s="336" t="s">
        <v>842</v>
      </c>
    </row>
    <row r="198" spans="1:28" s="340" customFormat="1">
      <c r="A198" s="336" t="s">
        <v>7400</v>
      </c>
      <c r="B198" s="336" t="s">
        <v>3768</v>
      </c>
      <c r="C198" s="336" t="s">
        <v>682</v>
      </c>
      <c r="D198" s="336" t="s">
        <v>7473</v>
      </c>
      <c r="E198" s="336" t="s">
        <v>792</v>
      </c>
      <c r="F198" s="336" t="s">
        <v>793</v>
      </c>
      <c r="G198" s="336" t="s">
        <v>794</v>
      </c>
      <c r="H198" s="336" t="s">
        <v>795</v>
      </c>
      <c r="I198" s="337">
        <v>5</v>
      </c>
      <c r="J198" s="337">
        <v>60</v>
      </c>
      <c r="K198" s="337">
        <v>110</v>
      </c>
      <c r="L198" s="337">
        <v>60</v>
      </c>
      <c r="M198" s="338"/>
      <c r="N198" s="338"/>
      <c r="O198" s="337">
        <v>800</v>
      </c>
      <c r="P198" s="337">
        <v>9.5</v>
      </c>
      <c r="Q198" s="337">
        <v>84.2</v>
      </c>
      <c r="R198" s="337">
        <v>25000</v>
      </c>
      <c r="S198" s="337">
        <v>2700</v>
      </c>
      <c r="T198" s="337">
        <v>81</v>
      </c>
      <c r="U198" s="337">
        <v>0.9</v>
      </c>
      <c r="V198" s="337">
        <v>-40</v>
      </c>
      <c r="W198" s="336" t="s">
        <v>769</v>
      </c>
      <c r="X198" s="336" t="s">
        <v>7405</v>
      </c>
      <c r="Y198" s="336" t="s">
        <v>783</v>
      </c>
      <c r="Z198" s="339">
        <v>42009</v>
      </c>
      <c r="AA198" s="339">
        <v>42010</v>
      </c>
      <c r="AB198" s="336" t="s">
        <v>842</v>
      </c>
    </row>
    <row r="199" spans="1:28" s="340" customFormat="1">
      <c r="A199" s="336" t="s">
        <v>7400</v>
      </c>
      <c r="B199" s="336" t="s">
        <v>3510</v>
      </c>
      <c r="C199" s="336" t="s">
        <v>3511</v>
      </c>
      <c r="D199" s="336" t="s">
        <v>3512</v>
      </c>
      <c r="E199" s="336" t="s">
        <v>792</v>
      </c>
      <c r="F199" s="336" t="s">
        <v>793</v>
      </c>
      <c r="G199" s="336" t="s">
        <v>794</v>
      </c>
      <c r="H199" s="336" t="s">
        <v>795</v>
      </c>
      <c r="I199" s="337">
        <v>3</v>
      </c>
      <c r="J199" s="337">
        <v>40</v>
      </c>
      <c r="K199" s="337">
        <v>109</v>
      </c>
      <c r="L199" s="337">
        <v>60</v>
      </c>
      <c r="M199" s="338"/>
      <c r="N199" s="338"/>
      <c r="O199" s="337">
        <v>480</v>
      </c>
      <c r="P199" s="337">
        <v>7</v>
      </c>
      <c r="Q199" s="337">
        <v>68.599999999999994</v>
      </c>
      <c r="R199" s="337">
        <v>25000</v>
      </c>
      <c r="S199" s="337">
        <v>2700</v>
      </c>
      <c r="T199" s="337">
        <v>83</v>
      </c>
      <c r="U199" s="337">
        <v>0.9</v>
      </c>
      <c r="V199" s="337">
        <v>-40</v>
      </c>
      <c r="W199" s="336" t="s">
        <v>769</v>
      </c>
      <c r="X199" s="336" t="s">
        <v>7402</v>
      </c>
      <c r="Y199" s="336" t="s">
        <v>789</v>
      </c>
      <c r="Z199" s="339">
        <v>41963</v>
      </c>
      <c r="AA199" s="339">
        <v>41967</v>
      </c>
      <c r="AB199" s="336" t="s">
        <v>784</v>
      </c>
    </row>
    <row r="200" spans="1:28" s="340" customFormat="1">
      <c r="A200" s="336" t="s">
        <v>7400</v>
      </c>
      <c r="B200" s="336" t="s">
        <v>3510</v>
      </c>
      <c r="C200" s="336" t="s">
        <v>3511</v>
      </c>
      <c r="D200" s="336" t="s">
        <v>3514</v>
      </c>
      <c r="E200" s="336" t="s">
        <v>792</v>
      </c>
      <c r="F200" s="336" t="s">
        <v>793</v>
      </c>
      <c r="G200" s="336" t="s">
        <v>794</v>
      </c>
      <c r="H200" s="336" t="s">
        <v>795</v>
      </c>
      <c r="I200" s="337">
        <v>3</v>
      </c>
      <c r="J200" s="337">
        <v>40</v>
      </c>
      <c r="K200" s="337">
        <v>109</v>
      </c>
      <c r="L200" s="337">
        <v>60</v>
      </c>
      <c r="M200" s="338"/>
      <c r="N200" s="338"/>
      <c r="O200" s="337">
        <v>480</v>
      </c>
      <c r="P200" s="337">
        <v>7.3</v>
      </c>
      <c r="Q200" s="337">
        <v>68.599999999999994</v>
      </c>
      <c r="R200" s="337">
        <v>25000</v>
      </c>
      <c r="S200" s="337">
        <v>3000</v>
      </c>
      <c r="T200" s="337">
        <v>84</v>
      </c>
      <c r="U200" s="337">
        <v>0.9</v>
      </c>
      <c r="V200" s="337">
        <v>-20</v>
      </c>
      <c r="W200" s="336" t="s">
        <v>769</v>
      </c>
      <c r="X200" s="336" t="s">
        <v>7402</v>
      </c>
      <c r="Y200" s="336" t="s">
        <v>789</v>
      </c>
      <c r="Z200" s="339">
        <v>41963</v>
      </c>
      <c r="AA200" s="339">
        <v>41967</v>
      </c>
      <c r="AB200" s="336" t="s">
        <v>784</v>
      </c>
    </row>
    <row r="201" spans="1:28" s="340" customFormat="1">
      <c r="A201" s="336" t="s">
        <v>7400</v>
      </c>
      <c r="B201" s="336" t="s">
        <v>3510</v>
      </c>
      <c r="C201" s="336" t="s">
        <v>3511</v>
      </c>
      <c r="D201" s="336" t="s">
        <v>3516</v>
      </c>
      <c r="E201" s="336" t="s">
        <v>792</v>
      </c>
      <c r="F201" s="336" t="s">
        <v>793</v>
      </c>
      <c r="G201" s="336" t="s">
        <v>794</v>
      </c>
      <c r="H201" s="336" t="s">
        <v>795</v>
      </c>
      <c r="I201" s="337">
        <v>3</v>
      </c>
      <c r="J201" s="337">
        <v>60</v>
      </c>
      <c r="K201" s="337">
        <v>110</v>
      </c>
      <c r="L201" s="337">
        <v>60</v>
      </c>
      <c r="M201" s="338"/>
      <c r="N201" s="338"/>
      <c r="O201" s="337">
        <v>800</v>
      </c>
      <c r="P201" s="337">
        <v>9.5</v>
      </c>
      <c r="Q201" s="337">
        <v>84.2</v>
      </c>
      <c r="R201" s="337">
        <v>25000</v>
      </c>
      <c r="S201" s="337">
        <v>2700</v>
      </c>
      <c r="T201" s="337">
        <v>81</v>
      </c>
      <c r="U201" s="337">
        <v>0.9</v>
      </c>
      <c r="V201" s="337">
        <v>-20</v>
      </c>
      <c r="W201" s="336" t="s">
        <v>769</v>
      </c>
      <c r="X201" s="336" t="s">
        <v>7402</v>
      </c>
      <c r="Y201" s="336" t="s">
        <v>974</v>
      </c>
      <c r="Z201" s="339">
        <v>41963</v>
      </c>
      <c r="AA201" s="339">
        <v>41967</v>
      </c>
      <c r="AB201" s="336" t="s">
        <v>784</v>
      </c>
    </row>
    <row r="202" spans="1:28" s="340" customFormat="1">
      <c r="A202" s="336" t="s">
        <v>7400</v>
      </c>
      <c r="B202" s="336" t="s">
        <v>4211</v>
      </c>
      <c r="C202" s="336" t="s">
        <v>4268</v>
      </c>
      <c r="D202" s="336" t="s">
        <v>4268</v>
      </c>
      <c r="E202" s="336" t="s">
        <v>821</v>
      </c>
      <c r="F202" s="336" t="s">
        <v>736</v>
      </c>
      <c r="G202" s="336" t="s">
        <v>794</v>
      </c>
      <c r="H202" s="336" t="s">
        <v>795</v>
      </c>
      <c r="I202" s="337">
        <v>5</v>
      </c>
      <c r="J202" s="337">
        <v>40</v>
      </c>
      <c r="K202" s="337">
        <v>123</v>
      </c>
      <c r="L202" s="337">
        <v>79.900000000000006</v>
      </c>
      <c r="M202" s="338"/>
      <c r="N202" s="338"/>
      <c r="O202" s="337">
        <v>450</v>
      </c>
      <c r="P202" s="337">
        <v>6.1</v>
      </c>
      <c r="Q202" s="337">
        <v>75</v>
      </c>
      <c r="R202" s="337">
        <v>25000</v>
      </c>
      <c r="S202" s="337">
        <v>2700</v>
      </c>
      <c r="T202" s="337">
        <v>82</v>
      </c>
      <c r="U202" s="337">
        <v>0.7</v>
      </c>
      <c r="V202" s="337">
        <v>-20</v>
      </c>
      <c r="W202" s="336" t="s">
        <v>769</v>
      </c>
      <c r="X202" s="336" t="s">
        <v>7402</v>
      </c>
      <c r="Y202" s="336" t="s">
        <v>826</v>
      </c>
      <c r="Z202" s="339">
        <v>41904</v>
      </c>
      <c r="AA202" s="339">
        <v>41911</v>
      </c>
      <c r="AB202" s="336" t="s">
        <v>784</v>
      </c>
    </row>
    <row r="203" spans="1:28" s="340" customFormat="1">
      <c r="A203" s="336" t="s">
        <v>7400</v>
      </c>
      <c r="B203" s="336" t="s">
        <v>4211</v>
      </c>
      <c r="C203" s="336" t="s">
        <v>4271</v>
      </c>
      <c r="D203" s="336" t="s">
        <v>4271</v>
      </c>
      <c r="E203" s="336" t="s">
        <v>792</v>
      </c>
      <c r="F203" s="336" t="s">
        <v>793</v>
      </c>
      <c r="G203" s="336" t="s">
        <v>794</v>
      </c>
      <c r="H203" s="336" t="s">
        <v>795</v>
      </c>
      <c r="I203" s="337">
        <v>5</v>
      </c>
      <c r="J203" s="337">
        <v>40</v>
      </c>
      <c r="K203" s="337">
        <v>112</v>
      </c>
      <c r="L203" s="337">
        <v>63.5</v>
      </c>
      <c r="M203" s="338"/>
      <c r="N203" s="338"/>
      <c r="O203" s="337">
        <v>470</v>
      </c>
      <c r="P203" s="337">
        <v>7</v>
      </c>
      <c r="Q203" s="337">
        <v>67.099999999999994</v>
      </c>
      <c r="R203" s="337">
        <v>25000</v>
      </c>
      <c r="S203" s="337">
        <v>2700</v>
      </c>
      <c r="T203" s="337">
        <v>83</v>
      </c>
      <c r="U203" s="337">
        <v>0.9</v>
      </c>
      <c r="V203" s="337">
        <v>-20</v>
      </c>
      <c r="W203" s="336" t="s">
        <v>769</v>
      </c>
      <c r="X203" s="336" t="s">
        <v>7402</v>
      </c>
      <c r="Y203" s="336" t="s">
        <v>826</v>
      </c>
      <c r="Z203" s="339">
        <v>41821</v>
      </c>
      <c r="AA203" s="339">
        <v>41838</v>
      </c>
      <c r="AB203" s="336" t="s">
        <v>784</v>
      </c>
    </row>
    <row r="204" spans="1:28" s="340" customFormat="1">
      <c r="A204" s="336" t="s">
        <v>7400</v>
      </c>
      <c r="B204" s="336" t="s">
        <v>4211</v>
      </c>
      <c r="C204" s="336" t="s">
        <v>4274</v>
      </c>
      <c r="D204" s="336" t="s">
        <v>4274</v>
      </c>
      <c r="E204" s="336" t="s">
        <v>792</v>
      </c>
      <c r="F204" s="336" t="s">
        <v>793</v>
      </c>
      <c r="G204" s="336" t="s">
        <v>794</v>
      </c>
      <c r="H204" s="336" t="s">
        <v>795</v>
      </c>
      <c r="I204" s="337">
        <v>5</v>
      </c>
      <c r="J204" s="337">
        <v>40</v>
      </c>
      <c r="K204" s="337">
        <v>112</v>
      </c>
      <c r="L204" s="337">
        <v>63.5</v>
      </c>
      <c r="M204" s="338"/>
      <c r="N204" s="338"/>
      <c r="O204" s="337">
        <v>470</v>
      </c>
      <c r="P204" s="337">
        <v>7</v>
      </c>
      <c r="Q204" s="337">
        <v>67.099999999999994</v>
      </c>
      <c r="R204" s="337">
        <v>25000</v>
      </c>
      <c r="S204" s="337">
        <v>3000</v>
      </c>
      <c r="T204" s="337">
        <v>83</v>
      </c>
      <c r="U204" s="337">
        <v>0.9</v>
      </c>
      <c r="V204" s="337">
        <v>-20</v>
      </c>
      <c r="W204" s="336" t="s">
        <v>769</v>
      </c>
      <c r="X204" s="336" t="s">
        <v>7402</v>
      </c>
      <c r="Y204" s="336" t="s">
        <v>826</v>
      </c>
      <c r="Z204" s="339">
        <v>41821</v>
      </c>
      <c r="AA204" s="339">
        <v>41838</v>
      </c>
      <c r="AB204" s="336" t="s">
        <v>784</v>
      </c>
    </row>
    <row r="205" spans="1:28" s="340" customFormat="1">
      <c r="A205" s="336" t="s">
        <v>7400</v>
      </c>
      <c r="B205" s="336" t="s">
        <v>4211</v>
      </c>
      <c r="C205" s="336" t="s">
        <v>4276</v>
      </c>
      <c r="D205" s="336" t="s">
        <v>4276</v>
      </c>
      <c r="E205" s="336" t="s">
        <v>792</v>
      </c>
      <c r="F205" s="336" t="s">
        <v>793</v>
      </c>
      <c r="G205" s="336" t="s">
        <v>1011</v>
      </c>
      <c r="H205" s="336" t="s">
        <v>795</v>
      </c>
      <c r="I205" s="337">
        <v>5</v>
      </c>
      <c r="J205" s="337">
        <v>40</v>
      </c>
      <c r="K205" s="337">
        <v>112</v>
      </c>
      <c r="L205" s="337">
        <v>63.5</v>
      </c>
      <c r="M205" s="338"/>
      <c r="N205" s="338"/>
      <c r="O205" s="337">
        <v>470</v>
      </c>
      <c r="P205" s="337">
        <v>7</v>
      </c>
      <c r="Q205" s="337">
        <v>67.099999999999994</v>
      </c>
      <c r="R205" s="337">
        <v>25000</v>
      </c>
      <c r="S205" s="337">
        <v>2700</v>
      </c>
      <c r="T205" s="337">
        <v>83</v>
      </c>
      <c r="U205" s="337">
        <v>0.9</v>
      </c>
      <c r="V205" s="337">
        <v>-20</v>
      </c>
      <c r="W205" s="336" t="s">
        <v>769</v>
      </c>
      <c r="X205" s="336" t="s">
        <v>7402</v>
      </c>
      <c r="Y205" s="336" t="s">
        <v>826</v>
      </c>
      <c r="Z205" s="339">
        <v>41821</v>
      </c>
      <c r="AA205" s="339">
        <v>41838</v>
      </c>
      <c r="AB205" s="336" t="s">
        <v>784</v>
      </c>
    </row>
    <row r="206" spans="1:28" s="340" customFormat="1">
      <c r="A206" s="336" t="s">
        <v>7400</v>
      </c>
      <c r="B206" s="336" t="s">
        <v>4211</v>
      </c>
      <c r="C206" s="336" t="s">
        <v>4278</v>
      </c>
      <c r="D206" s="336" t="s">
        <v>4278</v>
      </c>
      <c r="E206" s="336" t="s">
        <v>792</v>
      </c>
      <c r="F206" s="336" t="s">
        <v>793</v>
      </c>
      <c r="G206" s="336" t="s">
        <v>1011</v>
      </c>
      <c r="H206" s="336" t="s">
        <v>795</v>
      </c>
      <c r="I206" s="337">
        <v>5</v>
      </c>
      <c r="J206" s="337">
        <v>40</v>
      </c>
      <c r="K206" s="337">
        <v>112</v>
      </c>
      <c r="L206" s="337">
        <v>63.5</v>
      </c>
      <c r="M206" s="338"/>
      <c r="N206" s="338"/>
      <c r="O206" s="337">
        <v>470</v>
      </c>
      <c r="P206" s="337">
        <v>7</v>
      </c>
      <c r="Q206" s="337">
        <v>67.099999999999994</v>
      </c>
      <c r="R206" s="337">
        <v>25000</v>
      </c>
      <c r="S206" s="337">
        <v>3000</v>
      </c>
      <c r="T206" s="337">
        <v>83</v>
      </c>
      <c r="U206" s="337">
        <v>0.9</v>
      </c>
      <c r="V206" s="337">
        <v>-20</v>
      </c>
      <c r="W206" s="336" t="s">
        <v>769</v>
      </c>
      <c r="X206" s="336" t="s">
        <v>7402</v>
      </c>
      <c r="Y206" s="336" t="s">
        <v>826</v>
      </c>
      <c r="Z206" s="339">
        <v>41821</v>
      </c>
      <c r="AA206" s="339">
        <v>41838</v>
      </c>
      <c r="AB206" s="336" t="s">
        <v>784</v>
      </c>
    </row>
    <row r="207" spans="1:28" s="340" customFormat="1">
      <c r="A207" s="336" t="s">
        <v>7400</v>
      </c>
      <c r="B207" s="336" t="s">
        <v>3776</v>
      </c>
      <c r="C207" s="336" t="s">
        <v>3823</v>
      </c>
      <c r="D207" s="336" t="s">
        <v>3823</v>
      </c>
      <c r="E207" s="336" t="s">
        <v>792</v>
      </c>
      <c r="F207" s="336" t="s">
        <v>793</v>
      </c>
      <c r="G207" s="336" t="s">
        <v>794</v>
      </c>
      <c r="H207" s="336" t="s">
        <v>795</v>
      </c>
      <c r="I207" s="337">
        <v>3</v>
      </c>
      <c r="J207" s="337">
        <v>40</v>
      </c>
      <c r="K207" s="337">
        <v>108.9</v>
      </c>
      <c r="L207" s="337">
        <v>59.8</v>
      </c>
      <c r="M207" s="338"/>
      <c r="N207" s="338"/>
      <c r="O207" s="337">
        <v>490</v>
      </c>
      <c r="P207" s="337">
        <v>7</v>
      </c>
      <c r="Q207" s="337">
        <v>70</v>
      </c>
      <c r="R207" s="337">
        <v>25000</v>
      </c>
      <c r="S207" s="337">
        <v>2700</v>
      </c>
      <c r="T207" s="337">
        <v>81</v>
      </c>
      <c r="U207" s="337">
        <v>0.9</v>
      </c>
      <c r="V207" s="337">
        <v>-20</v>
      </c>
      <c r="W207" s="336" t="s">
        <v>769</v>
      </c>
      <c r="X207" s="336" t="s">
        <v>7402</v>
      </c>
      <c r="Y207" s="336" t="s">
        <v>826</v>
      </c>
      <c r="Z207" s="339">
        <v>41779</v>
      </c>
      <c r="AA207" s="339">
        <v>41843</v>
      </c>
      <c r="AB207" s="336" t="s">
        <v>842</v>
      </c>
    </row>
    <row r="208" spans="1:28" s="340" customFormat="1">
      <c r="A208" s="336" t="s">
        <v>7400</v>
      </c>
      <c r="B208" s="336" t="s">
        <v>3776</v>
      </c>
      <c r="C208" s="336" t="s">
        <v>3825</v>
      </c>
      <c r="D208" s="336" t="s">
        <v>3825</v>
      </c>
      <c r="E208" s="336" t="s">
        <v>792</v>
      </c>
      <c r="F208" s="336" t="s">
        <v>793</v>
      </c>
      <c r="G208" s="336" t="s">
        <v>794</v>
      </c>
      <c r="H208" s="336" t="s">
        <v>795</v>
      </c>
      <c r="I208" s="337">
        <v>3</v>
      </c>
      <c r="J208" s="337">
        <v>60</v>
      </c>
      <c r="K208" s="337">
        <v>112.7</v>
      </c>
      <c r="L208" s="337">
        <v>59.9</v>
      </c>
      <c r="M208" s="338"/>
      <c r="N208" s="338"/>
      <c r="O208" s="337">
        <v>800</v>
      </c>
      <c r="P208" s="337">
        <v>12</v>
      </c>
      <c r="Q208" s="337">
        <v>66.7</v>
      </c>
      <c r="R208" s="337">
        <v>25000</v>
      </c>
      <c r="S208" s="337">
        <v>2700</v>
      </c>
      <c r="T208" s="337">
        <v>82</v>
      </c>
      <c r="U208" s="337">
        <v>0.9</v>
      </c>
      <c r="V208" s="337">
        <v>-20</v>
      </c>
      <c r="W208" s="336" t="s">
        <v>769</v>
      </c>
      <c r="X208" s="336" t="s">
        <v>7402</v>
      </c>
      <c r="Y208" s="336" t="s">
        <v>826</v>
      </c>
      <c r="Z208" s="339">
        <v>41779</v>
      </c>
      <c r="AA208" s="339">
        <v>41843</v>
      </c>
      <c r="AB208" s="336" t="s">
        <v>842</v>
      </c>
    </row>
    <row r="209" spans="1:28" s="340" customFormat="1">
      <c r="A209" s="336" t="s">
        <v>7400</v>
      </c>
      <c r="B209" s="336" t="s">
        <v>3776</v>
      </c>
      <c r="C209" s="336" t="s">
        <v>3829</v>
      </c>
      <c r="D209" s="336" t="s">
        <v>3830</v>
      </c>
      <c r="E209" s="336" t="s">
        <v>792</v>
      </c>
      <c r="F209" s="336" t="s">
        <v>793</v>
      </c>
      <c r="G209" s="336" t="s">
        <v>794</v>
      </c>
      <c r="H209" s="336" t="s">
        <v>795</v>
      </c>
      <c r="I209" s="337">
        <v>5</v>
      </c>
      <c r="J209" s="337">
        <v>60</v>
      </c>
      <c r="K209" s="337">
        <v>112</v>
      </c>
      <c r="L209" s="337">
        <v>66</v>
      </c>
      <c r="M209" s="338"/>
      <c r="N209" s="338"/>
      <c r="O209" s="337">
        <v>1025</v>
      </c>
      <c r="P209" s="337">
        <v>11</v>
      </c>
      <c r="Q209" s="337">
        <v>93.1</v>
      </c>
      <c r="R209" s="337">
        <v>50000</v>
      </c>
      <c r="S209" s="337">
        <v>2700</v>
      </c>
      <c r="T209" s="337">
        <v>81</v>
      </c>
      <c r="U209" s="337">
        <v>1</v>
      </c>
      <c r="V209" s="337">
        <v>-20</v>
      </c>
      <c r="W209" s="336" t="s">
        <v>769</v>
      </c>
      <c r="X209" s="336" t="s">
        <v>7402</v>
      </c>
      <c r="Y209" s="336" t="s">
        <v>783</v>
      </c>
      <c r="Z209" s="339">
        <v>41763</v>
      </c>
      <c r="AA209" s="339">
        <v>41778</v>
      </c>
      <c r="AB209" s="336" t="s">
        <v>784</v>
      </c>
    </row>
    <row r="210" spans="1:28" s="340" customFormat="1">
      <c r="A210" s="336" t="s">
        <v>7400</v>
      </c>
      <c r="B210" s="336" t="s">
        <v>3843</v>
      </c>
      <c r="C210" s="336" t="s">
        <v>682</v>
      </c>
      <c r="D210" s="336" t="s">
        <v>3844</v>
      </c>
      <c r="E210" s="336" t="s">
        <v>792</v>
      </c>
      <c r="F210" s="336" t="s">
        <v>793</v>
      </c>
      <c r="G210" s="336" t="s">
        <v>794</v>
      </c>
      <c r="H210" s="336" t="s">
        <v>795</v>
      </c>
      <c r="I210" s="337">
        <v>5</v>
      </c>
      <c r="J210" s="337">
        <v>60</v>
      </c>
      <c r="K210" s="337">
        <v>107</v>
      </c>
      <c r="L210" s="337">
        <v>56</v>
      </c>
      <c r="M210" s="338"/>
      <c r="N210" s="338"/>
      <c r="O210" s="337">
        <v>800</v>
      </c>
      <c r="P210" s="337">
        <v>11.5</v>
      </c>
      <c r="Q210" s="337">
        <v>69.599999999999994</v>
      </c>
      <c r="R210" s="337">
        <v>40000</v>
      </c>
      <c r="S210" s="337">
        <v>2700</v>
      </c>
      <c r="T210" s="337">
        <v>83</v>
      </c>
      <c r="U210" s="337">
        <v>1</v>
      </c>
      <c r="V210" s="337">
        <v>-40</v>
      </c>
      <c r="W210" s="336" t="s">
        <v>769</v>
      </c>
      <c r="X210" s="336" t="s">
        <v>7402</v>
      </c>
      <c r="Y210" s="336" t="s">
        <v>783</v>
      </c>
      <c r="Z210" s="339">
        <v>41881</v>
      </c>
      <c r="AA210" s="339">
        <v>41893</v>
      </c>
      <c r="AB210" s="336" t="s">
        <v>827</v>
      </c>
    </row>
    <row r="211" spans="1:28" s="340" customFormat="1">
      <c r="A211" s="336" t="s">
        <v>7400</v>
      </c>
      <c r="B211" s="336" t="s">
        <v>4057</v>
      </c>
      <c r="C211" s="336" t="s">
        <v>682</v>
      </c>
      <c r="D211" s="336" t="s">
        <v>4058</v>
      </c>
      <c r="E211" s="336" t="s">
        <v>792</v>
      </c>
      <c r="F211" s="336" t="s">
        <v>793</v>
      </c>
      <c r="G211" s="336" t="s">
        <v>794</v>
      </c>
      <c r="H211" s="336" t="s">
        <v>795</v>
      </c>
      <c r="I211" s="337">
        <v>3</v>
      </c>
      <c r="J211" s="337">
        <v>60</v>
      </c>
      <c r="K211" s="337">
        <v>107</v>
      </c>
      <c r="L211" s="337">
        <v>56</v>
      </c>
      <c r="M211" s="338"/>
      <c r="N211" s="338"/>
      <c r="O211" s="337">
        <v>800</v>
      </c>
      <c r="P211" s="337">
        <v>11.5</v>
      </c>
      <c r="Q211" s="337">
        <v>69.599999999999994</v>
      </c>
      <c r="R211" s="337">
        <v>40000</v>
      </c>
      <c r="S211" s="337">
        <v>2700</v>
      </c>
      <c r="T211" s="337">
        <v>83</v>
      </c>
      <c r="U211" s="337">
        <v>0.9</v>
      </c>
      <c r="V211" s="337">
        <v>-40</v>
      </c>
      <c r="W211" s="336" t="s">
        <v>769</v>
      </c>
      <c r="X211" s="336" t="s">
        <v>7416</v>
      </c>
      <c r="Y211" s="336" t="s">
        <v>1143</v>
      </c>
      <c r="Z211" s="339">
        <v>41713</v>
      </c>
      <c r="AA211" s="339">
        <v>41848</v>
      </c>
      <c r="AB211" s="336" t="s">
        <v>784</v>
      </c>
    </row>
    <row r="212" spans="1:28" s="340" customFormat="1">
      <c r="A212" s="336" t="s">
        <v>7400</v>
      </c>
      <c r="B212" s="336" t="s">
        <v>4057</v>
      </c>
      <c r="C212" s="336" t="s">
        <v>682</v>
      </c>
      <c r="D212" s="336" t="s">
        <v>4060</v>
      </c>
      <c r="E212" s="336" t="s">
        <v>792</v>
      </c>
      <c r="F212" s="336" t="s">
        <v>793</v>
      </c>
      <c r="G212" s="336" t="s">
        <v>794</v>
      </c>
      <c r="H212" s="336" t="s">
        <v>795</v>
      </c>
      <c r="I212" s="337">
        <v>3</v>
      </c>
      <c r="J212" s="337">
        <v>60</v>
      </c>
      <c r="K212" s="337">
        <v>106.7</v>
      </c>
      <c r="L212" s="337">
        <v>55.9</v>
      </c>
      <c r="M212" s="338"/>
      <c r="N212" s="338"/>
      <c r="O212" s="337">
        <v>800</v>
      </c>
      <c r="P212" s="337">
        <v>11.5</v>
      </c>
      <c r="Q212" s="337">
        <v>69.599999999999994</v>
      </c>
      <c r="R212" s="337">
        <v>40000</v>
      </c>
      <c r="S212" s="337">
        <v>3000</v>
      </c>
      <c r="T212" s="337">
        <v>84</v>
      </c>
      <c r="U212" s="337">
        <v>1</v>
      </c>
      <c r="V212" s="337">
        <v>-40</v>
      </c>
      <c r="W212" s="336" t="s">
        <v>769</v>
      </c>
      <c r="X212" s="336" t="s">
        <v>7416</v>
      </c>
      <c r="Y212" s="336" t="s">
        <v>826</v>
      </c>
      <c r="Z212" s="339">
        <v>41713</v>
      </c>
      <c r="AA212" s="339">
        <v>41688</v>
      </c>
      <c r="AB212" s="336" t="s">
        <v>784</v>
      </c>
    </row>
    <row r="213" spans="1:28" s="340" customFormat="1">
      <c r="A213" s="336" t="s">
        <v>7400</v>
      </c>
      <c r="B213" s="336" t="s">
        <v>4057</v>
      </c>
      <c r="C213" s="336" t="s">
        <v>682</v>
      </c>
      <c r="D213" s="336" t="s">
        <v>4063</v>
      </c>
      <c r="E213" s="336" t="s">
        <v>792</v>
      </c>
      <c r="F213" s="336" t="s">
        <v>793</v>
      </c>
      <c r="G213" s="336" t="s">
        <v>794</v>
      </c>
      <c r="H213" s="336" t="s">
        <v>795</v>
      </c>
      <c r="I213" s="337">
        <v>3</v>
      </c>
      <c r="J213" s="337">
        <v>60</v>
      </c>
      <c r="K213" s="337">
        <v>110</v>
      </c>
      <c r="L213" s="337">
        <v>56</v>
      </c>
      <c r="M213" s="338"/>
      <c r="N213" s="338"/>
      <c r="O213" s="337">
        <v>800</v>
      </c>
      <c r="P213" s="337">
        <v>11.5</v>
      </c>
      <c r="Q213" s="337">
        <v>69.599999999999994</v>
      </c>
      <c r="R213" s="337">
        <v>40000</v>
      </c>
      <c r="S213" s="337">
        <v>4000</v>
      </c>
      <c r="T213" s="337">
        <v>85</v>
      </c>
      <c r="U213" s="337">
        <v>0.9</v>
      </c>
      <c r="V213" s="337">
        <v>-40</v>
      </c>
      <c r="W213" s="336" t="s">
        <v>769</v>
      </c>
      <c r="X213" s="336" t="s">
        <v>7416</v>
      </c>
      <c r="Y213" s="336" t="s">
        <v>1143</v>
      </c>
      <c r="Z213" s="339">
        <v>41850</v>
      </c>
      <c r="AA213" s="339">
        <v>41848</v>
      </c>
      <c r="AB213" s="336" t="s">
        <v>784</v>
      </c>
    </row>
    <row r="214" spans="1:28" s="340" customFormat="1">
      <c r="A214" s="336" t="s">
        <v>7400</v>
      </c>
      <c r="B214" s="336" t="s">
        <v>4057</v>
      </c>
      <c r="C214" s="336" t="s">
        <v>682</v>
      </c>
      <c r="D214" s="336" t="s">
        <v>4065</v>
      </c>
      <c r="E214" s="336" t="s">
        <v>792</v>
      </c>
      <c r="F214" s="336" t="s">
        <v>793</v>
      </c>
      <c r="G214" s="336" t="s">
        <v>794</v>
      </c>
      <c r="H214" s="336" t="s">
        <v>795</v>
      </c>
      <c r="I214" s="337">
        <v>3</v>
      </c>
      <c r="J214" s="337">
        <v>40</v>
      </c>
      <c r="K214" s="337">
        <v>109</v>
      </c>
      <c r="L214" s="337">
        <v>60</v>
      </c>
      <c r="M214" s="338"/>
      <c r="N214" s="338"/>
      <c r="O214" s="337">
        <v>480</v>
      </c>
      <c r="P214" s="337">
        <v>7</v>
      </c>
      <c r="Q214" s="337">
        <v>68.599999999999994</v>
      </c>
      <c r="R214" s="337">
        <v>25000</v>
      </c>
      <c r="S214" s="337">
        <v>3000</v>
      </c>
      <c r="T214" s="337">
        <v>84</v>
      </c>
      <c r="U214" s="337">
        <v>0.9</v>
      </c>
      <c r="V214" s="337">
        <v>-40</v>
      </c>
      <c r="W214" s="336" t="s">
        <v>769</v>
      </c>
      <c r="X214" s="336" t="s">
        <v>7402</v>
      </c>
      <c r="Y214" s="336" t="s">
        <v>783</v>
      </c>
      <c r="Z214" s="339">
        <v>41917</v>
      </c>
      <c r="AA214" s="339">
        <v>41920</v>
      </c>
      <c r="AB214" s="336" t="s">
        <v>784</v>
      </c>
    </row>
    <row r="215" spans="1:28" s="340" customFormat="1">
      <c r="A215" s="336" t="s">
        <v>7400</v>
      </c>
      <c r="B215" s="336" t="s">
        <v>4057</v>
      </c>
      <c r="C215" s="336" t="s">
        <v>682</v>
      </c>
      <c r="D215" s="336" t="s">
        <v>4067</v>
      </c>
      <c r="E215" s="336" t="s">
        <v>792</v>
      </c>
      <c r="F215" s="336" t="s">
        <v>793</v>
      </c>
      <c r="G215" s="336" t="s">
        <v>794</v>
      </c>
      <c r="H215" s="336" t="s">
        <v>795</v>
      </c>
      <c r="I215" s="337">
        <v>3</v>
      </c>
      <c r="J215" s="337">
        <v>40</v>
      </c>
      <c r="K215" s="337">
        <v>109</v>
      </c>
      <c r="L215" s="337">
        <v>60</v>
      </c>
      <c r="M215" s="338"/>
      <c r="N215" s="338"/>
      <c r="O215" s="337">
        <v>480</v>
      </c>
      <c r="P215" s="337">
        <v>7</v>
      </c>
      <c r="Q215" s="337">
        <v>68.599999999999994</v>
      </c>
      <c r="R215" s="337">
        <v>25000</v>
      </c>
      <c r="S215" s="337">
        <v>4000</v>
      </c>
      <c r="T215" s="337">
        <v>87</v>
      </c>
      <c r="U215" s="337">
        <v>0.9</v>
      </c>
      <c r="V215" s="337">
        <v>-40</v>
      </c>
      <c r="W215" s="336" t="s">
        <v>769</v>
      </c>
      <c r="X215" s="336" t="s">
        <v>7402</v>
      </c>
      <c r="Y215" s="336" t="s">
        <v>783</v>
      </c>
      <c r="Z215" s="339">
        <v>41917</v>
      </c>
      <c r="AA215" s="339">
        <v>41920</v>
      </c>
      <c r="AB215" s="336" t="s">
        <v>784</v>
      </c>
    </row>
    <row r="216" spans="1:28" s="340" customFormat="1">
      <c r="A216" s="336" t="s">
        <v>7400</v>
      </c>
      <c r="B216" s="336" t="s">
        <v>4211</v>
      </c>
      <c r="C216" s="336" t="s">
        <v>4226</v>
      </c>
      <c r="D216" s="336" t="s">
        <v>4226</v>
      </c>
      <c r="E216" s="336" t="s">
        <v>792</v>
      </c>
      <c r="F216" s="336" t="s">
        <v>793</v>
      </c>
      <c r="G216" s="336" t="s">
        <v>794</v>
      </c>
      <c r="H216" s="336" t="s">
        <v>795</v>
      </c>
      <c r="I216" s="337">
        <v>5</v>
      </c>
      <c r="J216" s="337">
        <v>75</v>
      </c>
      <c r="K216" s="337">
        <v>112.7</v>
      </c>
      <c r="L216" s="337">
        <v>63.4</v>
      </c>
      <c r="M216" s="338"/>
      <c r="N216" s="338"/>
      <c r="O216" s="337">
        <v>1100</v>
      </c>
      <c r="P216" s="337">
        <v>12</v>
      </c>
      <c r="Q216" s="337">
        <v>91.7</v>
      </c>
      <c r="R216" s="337">
        <v>25000</v>
      </c>
      <c r="S216" s="337">
        <v>2700</v>
      </c>
      <c r="T216" s="337">
        <v>82</v>
      </c>
      <c r="U216" s="337">
        <v>0.9</v>
      </c>
      <c r="V216" s="337">
        <v>-20</v>
      </c>
      <c r="W216" s="336" t="s">
        <v>769</v>
      </c>
      <c r="X216" s="336" t="s">
        <v>7405</v>
      </c>
      <c r="Y216" s="336" t="s">
        <v>826</v>
      </c>
      <c r="Z216" s="339">
        <v>41813</v>
      </c>
      <c r="AA216" s="339">
        <v>41814</v>
      </c>
      <c r="AB216" s="336" t="s">
        <v>784</v>
      </c>
    </row>
    <row r="217" spans="1:28" s="340" customFormat="1">
      <c r="A217" s="336" t="s">
        <v>7400</v>
      </c>
      <c r="B217" s="336" t="s">
        <v>4211</v>
      </c>
      <c r="C217" s="336" t="s">
        <v>4231</v>
      </c>
      <c r="D217" s="336" t="s">
        <v>4231</v>
      </c>
      <c r="E217" s="336" t="s">
        <v>792</v>
      </c>
      <c r="F217" s="336" t="s">
        <v>793</v>
      </c>
      <c r="G217" s="336" t="s">
        <v>794</v>
      </c>
      <c r="H217" s="336" t="s">
        <v>795</v>
      </c>
      <c r="I217" s="337">
        <v>5</v>
      </c>
      <c r="J217" s="337">
        <v>60</v>
      </c>
      <c r="K217" s="337">
        <v>112.7</v>
      </c>
      <c r="L217" s="337">
        <v>63.3</v>
      </c>
      <c r="M217" s="338"/>
      <c r="N217" s="338"/>
      <c r="O217" s="337">
        <v>800</v>
      </c>
      <c r="P217" s="337">
        <v>12</v>
      </c>
      <c r="Q217" s="337">
        <v>66.7</v>
      </c>
      <c r="R217" s="337">
        <v>25000</v>
      </c>
      <c r="S217" s="337">
        <v>3000</v>
      </c>
      <c r="T217" s="337">
        <v>96</v>
      </c>
      <c r="U217" s="337">
        <v>0.9</v>
      </c>
      <c r="V217" s="337">
        <v>-20</v>
      </c>
      <c r="W217" s="336" t="s">
        <v>769</v>
      </c>
      <c r="X217" s="336" t="s">
        <v>7402</v>
      </c>
      <c r="Y217" s="336" t="s">
        <v>826</v>
      </c>
      <c r="Z217" s="339">
        <v>41904</v>
      </c>
      <c r="AA217" s="339">
        <v>41911</v>
      </c>
      <c r="AB217" s="336" t="s">
        <v>784</v>
      </c>
    </row>
    <row r="218" spans="1:28" s="340" customFormat="1">
      <c r="A218" s="336" t="s">
        <v>7400</v>
      </c>
      <c r="B218" s="336" t="s">
        <v>4211</v>
      </c>
      <c r="C218" s="336" t="s">
        <v>4234</v>
      </c>
      <c r="D218" s="336" t="s">
        <v>4234</v>
      </c>
      <c r="E218" s="336" t="s">
        <v>792</v>
      </c>
      <c r="F218" s="336" t="s">
        <v>793</v>
      </c>
      <c r="G218" s="336" t="s">
        <v>1011</v>
      </c>
      <c r="H218" s="336" t="s">
        <v>795</v>
      </c>
      <c r="I218" s="337">
        <v>5</v>
      </c>
      <c r="J218" s="337">
        <v>75</v>
      </c>
      <c r="K218" s="337">
        <v>112.7</v>
      </c>
      <c r="L218" s="337">
        <v>63.4</v>
      </c>
      <c r="M218" s="338"/>
      <c r="N218" s="338"/>
      <c r="O218" s="337">
        <v>1100</v>
      </c>
      <c r="P218" s="337">
        <v>12</v>
      </c>
      <c r="Q218" s="337">
        <v>91.7</v>
      </c>
      <c r="R218" s="337">
        <v>25000</v>
      </c>
      <c r="S218" s="337">
        <v>2700</v>
      </c>
      <c r="T218" s="337">
        <v>82</v>
      </c>
      <c r="U218" s="337">
        <v>0.9</v>
      </c>
      <c r="V218" s="337">
        <v>-20</v>
      </c>
      <c r="W218" s="336" t="s">
        <v>769</v>
      </c>
      <c r="X218" s="336" t="s">
        <v>7405</v>
      </c>
      <c r="Y218" s="336" t="s">
        <v>826</v>
      </c>
      <c r="Z218" s="339">
        <v>41813</v>
      </c>
      <c r="AA218" s="339">
        <v>41814</v>
      </c>
      <c r="AB218" s="336" t="s">
        <v>784</v>
      </c>
    </row>
    <row r="219" spans="1:28" s="340" customFormat="1">
      <c r="A219" s="336" t="s">
        <v>7400</v>
      </c>
      <c r="B219" s="336" t="s">
        <v>4211</v>
      </c>
      <c r="C219" s="336" t="s">
        <v>4252</v>
      </c>
      <c r="D219" s="336" t="s">
        <v>4252</v>
      </c>
      <c r="E219" s="336" t="s">
        <v>1051</v>
      </c>
      <c r="F219" s="336" t="s">
        <v>793</v>
      </c>
      <c r="G219" s="336" t="s">
        <v>794</v>
      </c>
      <c r="H219" s="336" t="s">
        <v>795</v>
      </c>
      <c r="I219" s="337">
        <v>5</v>
      </c>
      <c r="J219" s="337">
        <v>100</v>
      </c>
      <c r="K219" s="337">
        <v>130</v>
      </c>
      <c r="L219" s="337">
        <v>70</v>
      </c>
      <c r="M219" s="338"/>
      <c r="N219" s="338"/>
      <c r="O219" s="337">
        <v>1600</v>
      </c>
      <c r="P219" s="337">
        <v>17</v>
      </c>
      <c r="Q219" s="337">
        <v>94.1</v>
      </c>
      <c r="R219" s="337">
        <v>25000</v>
      </c>
      <c r="S219" s="337">
        <v>2700</v>
      </c>
      <c r="T219" s="337">
        <v>82</v>
      </c>
      <c r="U219" s="337">
        <v>0.9</v>
      </c>
      <c r="V219" s="337">
        <v>-20</v>
      </c>
      <c r="W219" s="336" t="s">
        <v>769</v>
      </c>
      <c r="X219" s="336" t="s">
        <v>7405</v>
      </c>
      <c r="Y219" s="336" t="s">
        <v>826</v>
      </c>
      <c r="Z219" s="339">
        <v>41813</v>
      </c>
      <c r="AA219" s="339">
        <v>41814</v>
      </c>
      <c r="AB219" s="336" t="s">
        <v>784</v>
      </c>
    </row>
    <row r="220" spans="1:28" s="340" customFormat="1">
      <c r="A220" s="336" t="s">
        <v>7400</v>
      </c>
      <c r="B220" s="336" t="s">
        <v>4211</v>
      </c>
      <c r="C220" s="336" t="s">
        <v>4257</v>
      </c>
      <c r="D220" s="336" t="s">
        <v>4257</v>
      </c>
      <c r="E220" s="336" t="s">
        <v>1051</v>
      </c>
      <c r="F220" s="336" t="s">
        <v>793</v>
      </c>
      <c r="G220" s="336" t="s">
        <v>1011</v>
      </c>
      <c r="H220" s="336" t="s">
        <v>795</v>
      </c>
      <c r="I220" s="337">
        <v>5</v>
      </c>
      <c r="J220" s="337">
        <v>100</v>
      </c>
      <c r="K220" s="337">
        <v>130</v>
      </c>
      <c r="L220" s="337">
        <v>70</v>
      </c>
      <c r="M220" s="338"/>
      <c r="N220" s="338"/>
      <c r="O220" s="337">
        <v>1600</v>
      </c>
      <c r="P220" s="337">
        <v>17</v>
      </c>
      <c r="Q220" s="337">
        <v>94.1</v>
      </c>
      <c r="R220" s="337">
        <v>25000</v>
      </c>
      <c r="S220" s="337">
        <v>2700</v>
      </c>
      <c r="T220" s="337">
        <v>82</v>
      </c>
      <c r="U220" s="337">
        <v>0.9</v>
      </c>
      <c r="V220" s="337">
        <v>-20</v>
      </c>
      <c r="W220" s="336" t="s">
        <v>769</v>
      </c>
      <c r="X220" s="336" t="s">
        <v>7405</v>
      </c>
      <c r="Y220" s="336" t="s">
        <v>826</v>
      </c>
      <c r="Z220" s="339">
        <v>41813</v>
      </c>
      <c r="AA220" s="339">
        <v>41814</v>
      </c>
      <c r="AB220" s="336" t="s">
        <v>784</v>
      </c>
    </row>
    <row r="221" spans="1:28" s="340" customFormat="1">
      <c r="A221" s="336" t="s">
        <v>7400</v>
      </c>
      <c r="B221" s="336" t="s">
        <v>4438</v>
      </c>
      <c r="C221" s="336" t="s">
        <v>7474</v>
      </c>
      <c r="D221" s="336" t="s">
        <v>7474</v>
      </c>
      <c r="E221" s="336" t="s">
        <v>792</v>
      </c>
      <c r="F221" s="336" t="s">
        <v>793</v>
      </c>
      <c r="G221" s="336" t="s">
        <v>794</v>
      </c>
      <c r="H221" s="336" t="s">
        <v>795</v>
      </c>
      <c r="I221" s="337">
        <v>3</v>
      </c>
      <c r="J221" s="337">
        <v>60</v>
      </c>
      <c r="K221" s="337">
        <v>112.3</v>
      </c>
      <c r="L221" s="337">
        <v>60.9</v>
      </c>
      <c r="M221" s="338"/>
      <c r="N221" s="338"/>
      <c r="O221" s="337">
        <v>800</v>
      </c>
      <c r="P221" s="337">
        <v>11</v>
      </c>
      <c r="Q221" s="337">
        <v>72.7</v>
      </c>
      <c r="R221" s="337">
        <v>25000</v>
      </c>
      <c r="S221" s="337">
        <v>2700</v>
      </c>
      <c r="T221" s="337">
        <v>81</v>
      </c>
      <c r="U221" s="337">
        <v>0.9</v>
      </c>
      <c r="V221" s="337">
        <v>-20</v>
      </c>
      <c r="W221" s="336" t="s">
        <v>769</v>
      </c>
      <c r="X221" s="336" t="s">
        <v>7402</v>
      </c>
      <c r="Y221" s="336" t="s">
        <v>789</v>
      </c>
      <c r="Z221" s="339">
        <v>41988</v>
      </c>
      <c r="AA221" s="339">
        <v>41989</v>
      </c>
      <c r="AB221" s="336" t="s">
        <v>784</v>
      </c>
    </row>
    <row r="222" spans="1:28" s="340" customFormat="1">
      <c r="A222" s="336" t="s">
        <v>7400</v>
      </c>
      <c r="B222" s="336" t="s">
        <v>4438</v>
      </c>
      <c r="C222" s="336" t="s">
        <v>4441</v>
      </c>
      <c r="D222" s="336" t="s">
        <v>4441</v>
      </c>
      <c r="E222" s="336" t="s">
        <v>792</v>
      </c>
      <c r="F222" s="336" t="s">
        <v>793</v>
      </c>
      <c r="G222" s="336" t="s">
        <v>794</v>
      </c>
      <c r="H222" s="336" t="s">
        <v>795</v>
      </c>
      <c r="I222" s="337">
        <v>3</v>
      </c>
      <c r="J222" s="337">
        <v>60</v>
      </c>
      <c r="K222" s="337">
        <v>112.3</v>
      </c>
      <c r="L222" s="337">
        <v>60.9</v>
      </c>
      <c r="M222" s="338"/>
      <c r="N222" s="338"/>
      <c r="O222" s="337">
        <v>800</v>
      </c>
      <c r="P222" s="337">
        <v>11</v>
      </c>
      <c r="Q222" s="337">
        <v>72.7</v>
      </c>
      <c r="R222" s="337">
        <v>25000</v>
      </c>
      <c r="S222" s="337">
        <v>3000</v>
      </c>
      <c r="T222" s="337">
        <v>81</v>
      </c>
      <c r="U222" s="337">
        <v>0.9</v>
      </c>
      <c r="V222" s="337">
        <v>-20</v>
      </c>
      <c r="W222" s="336" t="s">
        <v>769</v>
      </c>
      <c r="X222" s="336" t="s">
        <v>7402</v>
      </c>
      <c r="Y222" s="336" t="s">
        <v>974</v>
      </c>
      <c r="Z222" s="339">
        <v>41978</v>
      </c>
      <c r="AA222" s="339">
        <v>41978</v>
      </c>
      <c r="AB222" s="336" t="s">
        <v>842</v>
      </c>
    </row>
    <row r="223" spans="1:28" s="340" customFormat="1">
      <c r="A223" s="336" t="s">
        <v>7400</v>
      </c>
      <c r="B223" s="336" t="s">
        <v>4455</v>
      </c>
      <c r="C223" s="336" t="s">
        <v>4456</v>
      </c>
      <c r="D223" s="336" t="s">
        <v>7475</v>
      </c>
      <c r="E223" s="336" t="s">
        <v>792</v>
      </c>
      <c r="F223" s="336" t="s">
        <v>793</v>
      </c>
      <c r="G223" s="336" t="s">
        <v>794</v>
      </c>
      <c r="H223" s="336" t="s">
        <v>795</v>
      </c>
      <c r="I223" s="337">
        <v>5</v>
      </c>
      <c r="J223" s="337">
        <v>60</v>
      </c>
      <c r="K223" s="337">
        <v>112.3</v>
      </c>
      <c r="L223" s="337">
        <v>62</v>
      </c>
      <c r="M223" s="338"/>
      <c r="N223" s="338"/>
      <c r="O223" s="337">
        <v>800</v>
      </c>
      <c r="P223" s="337">
        <v>12</v>
      </c>
      <c r="Q223" s="337">
        <v>66.7</v>
      </c>
      <c r="R223" s="337">
        <v>25000</v>
      </c>
      <c r="S223" s="337">
        <v>2700</v>
      </c>
      <c r="T223" s="337">
        <v>82</v>
      </c>
      <c r="U223" s="337">
        <v>1</v>
      </c>
      <c r="V223" s="337">
        <v>-20</v>
      </c>
      <c r="W223" s="336" t="s">
        <v>769</v>
      </c>
      <c r="X223" s="336" t="s">
        <v>7</v>
      </c>
      <c r="Y223" s="336" t="s">
        <v>826</v>
      </c>
      <c r="Z223" s="339">
        <v>41671</v>
      </c>
      <c r="AA223" s="339">
        <v>41849</v>
      </c>
      <c r="AB223" s="336" t="s">
        <v>842</v>
      </c>
    </row>
    <row r="224" spans="1:28" s="340" customFormat="1">
      <c r="A224" s="336" t="s">
        <v>7400</v>
      </c>
      <c r="B224" s="336" t="s">
        <v>6627</v>
      </c>
      <c r="C224" s="336" t="s">
        <v>6632</v>
      </c>
      <c r="D224" s="336" t="s">
        <v>6632</v>
      </c>
      <c r="E224" s="336" t="s">
        <v>792</v>
      </c>
      <c r="F224" s="336" t="s">
        <v>793</v>
      </c>
      <c r="G224" s="336" t="s">
        <v>794</v>
      </c>
      <c r="H224" s="336" t="s">
        <v>795</v>
      </c>
      <c r="I224" s="337">
        <v>3</v>
      </c>
      <c r="J224" s="337">
        <v>60</v>
      </c>
      <c r="K224" s="337">
        <v>112.3</v>
      </c>
      <c r="L224" s="337">
        <v>60.9</v>
      </c>
      <c r="M224" s="338"/>
      <c r="N224" s="338"/>
      <c r="O224" s="337">
        <v>800</v>
      </c>
      <c r="P224" s="337">
        <v>9.8000000000000007</v>
      </c>
      <c r="Q224" s="337">
        <v>81.599999999999994</v>
      </c>
      <c r="R224" s="337">
        <v>25000</v>
      </c>
      <c r="S224" s="337">
        <v>2700</v>
      </c>
      <c r="T224" s="337">
        <v>81</v>
      </c>
      <c r="U224" s="337">
        <v>0.9</v>
      </c>
      <c r="V224" s="337">
        <v>-20</v>
      </c>
      <c r="W224" s="336" t="s">
        <v>769</v>
      </c>
      <c r="X224" s="336" t="s">
        <v>7402</v>
      </c>
      <c r="Y224" s="336" t="s">
        <v>974</v>
      </c>
      <c r="Z224" s="339">
        <v>41984</v>
      </c>
      <c r="AA224" s="339">
        <v>41984</v>
      </c>
      <c r="AB224" s="336" t="s">
        <v>784</v>
      </c>
    </row>
    <row r="225" spans="1:28" s="340" customFormat="1">
      <c r="A225" s="336" t="s">
        <v>7400</v>
      </c>
      <c r="B225" s="336" t="s">
        <v>6627</v>
      </c>
      <c r="C225" s="336" t="s">
        <v>6636</v>
      </c>
      <c r="D225" s="336" t="s">
        <v>6636</v>
      </c>
      <c r="E225" s="336" t="s">
        <v>792</v>
      </c>
      <c r="F225" s="336" t="s">
        <v>793</v>
      </c>
      <c r="G225" s="336" t="s">
        <v>794</v>
      </c>
      <c r="H225" s="336" t="s">
        <v>795</v>
      </c>
      <c r="I225" s="337">
        <v>3</v>
      </c>
      <c r="J225" s="337">
        <v>40</v>
      </c>
      <c r="K225" s="337">
        <v>112</v>
      </c>
      <c r="L225" s="337">
        <v>63.5</v>
      </c>
      <c r="M225" s="338"/>
      <c r="N225" s="338"/>
      <c r="O225" s="337">
        <v>470</v>
      </c>
      <c r="P225" s="337">
        <v>7</v>
      </c>
      <c r="Q225" s="337">
        <v>67.099999999999994</v>
      </c>
      <c r="R225" s="337">
        <v>25000</v>
      </c>
      <c r="S225" s="337">
        <v>2700</v>
      </c>
      <c r="T225" s="337">
        <v>83</v>
      </c>
      <c r="U225" s="337">
        <v>0.9</v>
      </c>
      <c r="V225" s="337">
        <v>-20</v>
      </c>
      <c r="W225" s="336" t="s">
        <v>769</v>
      </c>
      <c r="X225" s="336" t="s">
        <v>7404</v>
      </c>
      <c r="Y225" s="336" t="s">
        <v>783</v>
      </c>
      <c r="Z225" s="339">
        <v>41840</v>
      </c>
      <c r="AA225" s="339">
        <v>41841</v>
      </c>
      <c r="AB225" s="336" t="s">
        <v>784</v>
      </c>
    </row>
    <row r="226" spans="1:28" s="340" customFormat="1">
      <c r="A226" s="336" t="s">
        <v>7400</v>
      </c>
      <c r="B226" s="336" t="s">
        <v>4900</v>
      </c>
      <c r="C226" s="336" t="s">
        <v>7132</v>
      </c>
      <c r="D226" s="336" t="s">
        <v>7476</v>
      </c>
      <c r="E226" s="336" t="s">
        <v>821</v>
      </c>
      <c r="F226" s="336" t="s">
        <v>736</v>
      </c>
      <c r="G226" s="336" t="s">
        <v>794</v>
      </c>
      <c r="H226" s="336" t="s">
        <v>795</v>
      </c>
      <c r="I226" s="337">
        <v>5</v>
      </c>
      <c r="J226" s="337">
        <v>40</v>
      </c>
      <c r="K226" s="337">
        <v>123</v>
      </c>
      <c r="L226" s="337">
        <v>79.900000000000006</v>
      </c>
      <c r="M226" s="338"/>
      <c r="N226" s="338"/>
      <c r="O226" s="337">
        <v>450</v>
      </c>
      <c r="P226" s="337">
        <v>6.1</v>
      </c>
      <c r="Q226" s="337">
        <v>73.8</v>
      </c>
      <c r="R226" s="337">
        <v>25000</v>
      </c>
      <c r="S226" s="337">
        <v>2700</v>
      </c>
      <c r="T226" s="337">
        <v>82</v>
      </c>
      <c r="U226" s="337">
        <v>0.7</v>
      </c>
      <c r="V226" s="337">
        <v>-20</v>
      </c>
      <c r="W226" s="336" t="s">
        <v>769</v>
      </c>
      <c r="X226" s="336" t="s">
        <v>7402</v>
      </c>
      <c r="Y226" s="336" t="s">
        <v>783</v>
      </c>
      <c r="Z226" s="339">
        <v>41830</v>
      </c>
      <c r="AA226" s="339">
        <v>41904</v>
      </c>
      <c r="AB226" s="336" t="s">
        <v>842</v>
      </c>
    </row>
    <row r="227" spans="1:28" s="340" customFormat="1">
      <c r="A227" s="336" t="s">
        <v>7400</v>
      </c>
      <c r="B227" s="336" t="s">
        <v>4900</v>
      </c>
      <c r="C227" s="336" t="s">
        <v>682</v>
      </c>
      <c r="D227" s="336" t="s">
        <v>7477</v>
      </c>
      <c r="E227" s="336" t="s">
        <v>792</v>
      </c>
      <c r="F227" s="336" t="s">
        <v>793</v>
      </c>
      <c r="G227" s="336" t="s">
        <v>794</v>
      </c>
      <c r="H227" s="336" t="s">
        <v>795</v>
      </c>
      <c r="I227" s="337">
        <v>5</v>
      </c>
      <c r="J227" s="337">
        <v>60</v>
      </c>
      <c r="K227" s="337">
        <v>106.7</v>
      </c>
      <c r="L227" s="337">
        <v>55.9</v>
      </c>
      <c r="M227" s="338"/>
      <c r="N227" s="338"/>
      <c r="O227" s="337">
        <v>800</v>
      </c>
      <c r="P227" s="337">
        <v>11.5</v>
      </c>
      <c r="Q227" s="337">
        <v>69.599999999999994</v>
      </c>
      <c r="R227" s="337">
        <v>40000</v>
      </c>
      <c r="S227" s="337">
        <v>2700</v>
      </c>
      <c r="T227" s="337">
        <v>83</v>
      </c>
      <c r="U227" s="337">
        <v>0.9</v>
      </c>
      <c r="V227" s="337">
        <v>-40</v>
      </c>
      <c r="W227" s="336" t="s">
        <v>769</v>
      </c>
      <c r="X227" s="336" t="s">
        <v>7416</v>
      </c>
      <c r="Y227" s="336" t="s">
        <v>826</v>
      </c>
      <c r="Z227" s="339">
        <v>41713</v>
      </c>
      <c r="AA227" s="339">
        <v>41704</v>
      </c>
      <c r="AB227" s="336" t="s">
        <v>784</v>
      </c>
    </row>
    <row r="228" spans="1:28" s="340" customFormat="1">
      <c r="A228" s="336" t="s">
        <v>7400</v>
      </c>
      <c r="B228" s="336" t="s">
        <v>4900</v>
      </c>
      <c r="C228" s="336" t="s">
        <v>682</v>
      </c>
      <c r="D228" s="336" t="s">
        <v>7478</v>
      </c>
      <c r="E228" s="336" t="s">
        <v>792</v>
      </c>
      <c r="F228" s="336" t="s">
        <v>793</v>
      </c>
      <c r="G228" s="336" t="s">
        <v>794</v>
      </c>
      <c r="H228" s="336" t="s">
        <v>795</v>
      </c>
      <c r="I228" s="337">
        <v>5</v>
      </c>
      <c r="J228" s="337">
        <v>60</v>
      </c>
      <c r="K228" s="337">
        <v>106.7</v>
      </c>
      <c r="L228" s="337">
        <v>55.9</v>
      </c>
      <c r="M228" s="338"/>
      <c r="N228" s="338"/>
      <c r="O228" s="337">
        <v>800</v>
      </c>
      <c r="P228" s="337">
        <v>11.5</v>
      </c>
      <c r="Q228" s="337">
        <v>69.599999999999994</v>
      </c>
      <c r="R228" s="337">
        <v>40000</v>
      </c>
      <c r="S228" s="337">
        <v>3000</v>
      </c>
      <c r="T228" s="337">
        <v>84</v>
      </c>
      <c r="U228" s="337">
        <v>1</v>
      </c>
      <c r="V228" s="337">
        <v>-40</v>
      </c>
      <c r="W228" s="336" t="s">
        <v>769</v>
      </c>
      <c r="X228" s="336" t="s">
        <v>7416</v>
      </c>
      <c r="Y228" s="336" t="s">
        <v>826</v>
      </c>
      <c r="Z228" s="339">
        <v>41713</v>
      </c>
      <c r="AA228" s="339">
        <v>41704</v>
      </c>
      <c r="AB228" s="336" t="s">
        <v>784</v>
      </c>
    </row>
    <row r="229" spans="1:28" s="340" customFormat="1">
      <c r="A229" s="336" t="s">
        <v>7400</v>
      </c>
      <c r="B229" s="336" t="s">
        <v>4900</v>
      </c>
      <c r="C229" s="336" t="s">
        <v>682</v>
      </c>
      <c r="D229" s="336" t="s">
        <v>7479</v>
      </c>
      <c r="E229" s="336" t="s">
        <v>792</v>
      </c>
      <c r="F229" s="336" t="s">
        <v>793</v>
      </c>
      <c r="G229" s="336" t="s">
        <v>794</v>
      </c>
      <c r="H229" s="336" t="s">
        <v>795</v>
      </c>
      <c r="I229" s="337">
        <v>5</v>
      </c>
      <c r="J229" s="337">
        <v>60</v>
      </c>
      <c r="K229" s="337">
        <v>110</v>
      </c>
      <c r="L229" s="337">
        <v>60</v>
      </c>
      <c r="M229" s="338"/>
      <c r="N229" s="338"/>
      <c r="O229" s="337">
        <v>800</v>
      </c>
      <c r="P229" s="337">
        <v>9.5</v>
      </c>
      <c r="Q229" s="337">
        <v>84.2</v>
      </c>
      <c r="R229" s="337">
        <v>25000</v>
      </c>
      <c r="S229" s="337">
        <v>2700</v>
      </c>
      <c r="T229" s="337">
        <v>81</v>
      </c>
      <c r="U229" s="337">
        <v>0.9</v>
      </c>
      <c r="V229" s="337">
        <v>-20</v>
      </c>
      <c r="W229" s="336" t="s">
        <v>769</v>
      </c>
      <c r="X229" s="336" t="s">
        <v>7402</v>
      </c>
      <c r="Y229" s="336" t="s">
        <v>783</v>
      </c>
      <c r="Z229" s="339">
        <v>41993</v>
      </c>
      <c r="AA229" s="339">
        <v>41992</v>
      </c>
      <c r="AB229" s="336" t="s">
        <v>784</v>
      </c>
    </row>
    <row r="230" spans="1:28" s="340" customFormat="1">
      <c r="A230" s="336" t="s">
        <v>7400</v>
      </c>
      <c r="B230" s="336" t="s">
        <v>4925</v>
      </c>
      <c r="C230" s="336" t="s">
        <v>5064</v>
      </c>
      <c r="D230" s="336" t="s">
        <v>5064</v>
      </c>
      <c r="E230" s="336" t="s">
        <v>792</v>
      </c>
      <c r="F230" s="336" t="s">
        <v>793</v>
      </c>
      <c r="G230" s="336" t="s">
        <v>794</v>
      </c>
      <c r="H230" s="336" t="s">
        <v>795</v>
      </c>
      <c r="I230" s="337">
        <v>3</v>
      </c>
      <c r="J230" s="337">
        <v>40</v>
      </c>
      <c r="K230" s="337">
        <v>112</v>
      </c>
      <c r="L230" s="337">
        <v>61</v>
      </c>
      <c r="M230" s="338"/>
      <c r="N230" s="338"/>
      <c r="O230" s="337">
        <v>450</v>
      </c>
      <c r="P230" s="337">
        <v>7</v>
      </c>
      <c r="Q230" s="337">
        <v>65</v>
      </c>
      <c r="R230" s="337">
        <v>25000</v>
      </c>
      <c r="S230" s="337">
        <v>2700</v>
      </c>
      <c r="T230" s="337">
        <v>83</v>
      </c>
      <c r="U230" s="337">
        <v>0.9</v>
      </c>
      <c r="V230" s="337">
        <v>-29</v>
      </c>
      <c r="W230" s="336" t="s">
        <v>769</v>
      </c>
      <c r="X230" s="336" t="s">
        <v>7405</v>
      </c>
      <c r="Y230" s="336" t="s">
        <v>5035</v>
      </c>
      <c r="Z230" s="339">
        <v>41429</v>
      </c>
      <c r="AA230" s="339">
        <v>41801</v>
      </c>
      <c r="AB230" s="336" t="s">
        <v>842</v>
      </c>
    </row>
    <row r="231" spans="1:28" s="340" customFormat="1">
      <c r="A231" s="336" t="s">
        <v>7400</v>
      </c>
      <c r="B231" s="336" t="s">
        <v>4925</v>
      </c>
      <c r="C231" s="336" t="s">
        <v>7480</v>
      </c>
      <c r="D231" s="336" t="s">
        <v>7480</v>
      </c>
      <c r="E231" s="336" t="s">
        <v>792</v>
      </c>
      <c r="F231" s="336" t="s">
        <v>793</v>
      </c>
      <c r="G231" s="336" t="s">
        <v>794</v>
      </c>
      <c r="H231" s="336" t="s">
        <v>795</v>
      </c>
      <c r="I231" s="337">
        <v>3</v>
      </c>
      <c r="J231" s="337">
        <v>60</v>
      </c>
      <c r="K231" s="337">
        <v>115</v>
      </c>
      <c r="L231" s="337">
        <v>61</v>
      </c>
      <c r="M231" s="338"/>
      <c r="N231" s="338"/>
      <c r="O231" s="337">
        <v>800</v>
      </c>
      <c r="P231" s="337">
        <v>10</v>
      </c>
      <c r="Q231" s="337">
        <v>80</v>
      </c>
      <c r="R231" s="337">
        <v>25000</v>
      </c>
      <c r="S231" s="337">
        <v>2700</v>
      </c>
      <c r="T231" s="337">
        <v>82</v>
      </c>
      <c r="U231" s="337">
        <v>0.9</v>
      </c>
      <c r="V231" s="337">
        <v>-29</v>
      </c>
      <c r="W231" s="336" t="s">
        <v>769</v>
      </c>
      <c r="X231" s="336" t="s">
        <v>7405</v>
      </c>
      <c r="Y231" s="336" t="s">
        <v>7481</v>
      </c>
      <c r="Z231" s="339">
        <v>41745</v>
      </c>
      <c r="AA231" s="339">
        <v>41641</v>
      </c>
      <c r="AB231" s="336" t="s">
        <v>842</v>
      </c>
    </row>
    <row r="232" spans="1:28" s="340" customFormat="1">
      <c r="A232" s="336" t="s">
        <v>7400</v>
      </c>
      <c r="B232" s="336" t="s">
        <v>4925</v>
      </c>
      <c r="C232" s="336" t="s">
        <v>5078</v>
      </c>
      <c r="D232" s="336" t="s">
        <v>5078</v>
      </c>
      <c r="E232" s="336" t="s">
        <v>792</v>
      </c>
      <c r="F232" s="336" t="s">
        <v>793</v>
      </c>
      <c r="G232" s="336" t="s">
        <v>794</v>
      </c>
      <c r="H232" s="336" t="s">
        <v>795</v>
      </c>
      <c r="I232" s="337">
        <v>5</v>
      </c>
      <c r="J232" s="337">
        <v>60</v>
      </c>
      <c r="K232" s="337">
        <v>115.2</v>
      </c>
      <c r="L232" s="337">
        <v>60.1</v>
      </c>
      <c r="M232" s="338"/>
      <c r="N232" s="338"/>
      <c r="O232" s="337">
        <v>800</v>
      </c>
      <c r="P232" s="337">
        <v>11.5</v>
      </c>
      <c r="Q232" s="337">
        <v>69.5</v>
      </c>
      <c r="R232" s="337">
        <v>25000</v>
      </c>
      <c r="S232" s="337">
        <v>2700</v>
      </c>
      <c r="T232" s="337">
        <v>93</v>
      </c>
      <c r="U232" s="337">
        <v>0.9</v>
      </c>
      <c r="V232" s="337">
        <v>-29</v>
      </c>
      <c r="W232" s="336" t="s">
        <v>769</v>
      </c>
      <c r="X232" s="336" t="s">
        <v>7405</v>
      </c>
      <c r="Y232" s="336" t="s">
        <v>783</v>
      </c>
      <c r="Z232" s="339">
        <v>41883</v>
      </c>
      <c r="AA232" s="339">
        <v>41890</v>
      </c>
      <c r="AB232" s="336" t="s">
        <v>842</v>
      </c>
    </row>
    <row r="233" spans="1:28" s="340" customFormat="1">
      <c r="A233" s="336" t="s">
        <v>7400</v>
      </c>
      <c r="B233" s="336" t="s">
        <v>4925</v>
      </c>
      <c r="C233" s="336" t="s">
        <v>579</v>
      </c>
      <c r="D233" s="336" t="s">
        <v>579</v>
      </c>
      <c r="E233" s="336" t="s">
        <v>792</v>
      </c>
      <c r="F233" s="336" t="s">
        <v>793</v>
      </c>
      <c r="G233" s="336" t="s">
        <v>794</v>
      </c>
      <c r="H233" s="336" t="s">
        <v>795</v>
      </c>
      <c r="I233" s="337">
        <v>3</v>
      </c>
      <c r="J233" s="337">
        <v>40</v>
      </c>
      <c r="K233" s="337">
        <v>112</v>
      </c>
      <c r="L233" s="337">
        <v>61</v>
      </c>
      <c r="M233" s="338"/>
      <c r="N233" s="338"/>
      <c r="O233" s="337">
        <v>450</v>
      </c>
      <c r="P233" s="337">
        <v>7</v>
      </c>
      <c r="Q233" s="337">
        <v>65</v>
      </c>
      <c r="R233" s="337">
        <v>25000</v>
      </c>
      <c r="S233" s="337">
        <v>2700</v>
      </c>
      <c r="T233" s="337">
        <v>83</v>
      </c>
      <c r="U233" s="337">
        <v>0.9</v>
      </c>
      <c r="V233" s="337">
        <v>-29</v>
      </c>
      <c r="W233" s="336" t="s">
        <v>769</v>
      </c>
      <c r="X233" s="336" t="s">
        <v>7405</v>
      </c>
      <c r="Y233" s="336" t="s">
        <v>5035</v>
      </c>
      <c r="Z233" s="339">
        <v>41429</v>
      </c>
      <c r="AA233" s="339">
        <v>41801</v>
      </c>
      <c r="AB233" s="336" t="s">
        <v>842</v>
      </c>
    </row>
    <row r="234" spans="1:28" s="340" customFormat="1">
      <c r="A234" s="336" t="s">
        <v>7400</v>
      </c>
      <c r="B234" s="336" t="s">
        <v>6017</v>
      </c>
      <c r="C234" s="336" t="s">
        <v>6018</v>
      </c>
      <c r="D234" s="336" t="s">
        <v>6019</v>
      </c>
      <c r="E234" s="336" t="s">
        <v>792</v>
      </c>
      <c r="F234" s="336" t="s">
        <v>793</v>
      </c>
      <c r="G234" s="336" t="s">
        <v>794</v>
      </c>
      <c r="H234" s="336" t="s">
        <v>795</v>
      </c>
      <c r="I234" s="337">
        <v>5</v>
      </c>
      <c r="J234" s="337">
        <v>60</v>
      </c>
      <c r="K234" s="337">
        <v>115.9</v>
      </c>
      <c r="L234" s="337">
        <v>59.8</v>
      </c>
      <c r="M234" s="338"/>
      <c r="N234" s="338"/>
      <c r="O234" s="337">
        <v>800</v>
      </c>
      <c r="P234" s="337">
        <v>10</v>
      </c>
      <c r="Q234" s="337">
        <v>80</v>
      </c>
      <c r="R234" s="337">
        <v>25000</v>
      </c>
      <c r="S234" s="337">
        <v>2700</v>
      </c>
      <c r="T234" s="337">
        <v>82</v>
      </c>
      <c r="U234" s="337">
        <v>1</v>
      </c>
      <c r="V234" s="337">
        <v>-20</v>
      </c>
      <c r="W234" s="336" t="s">
        <v>769</v>
      </c>
      <c r="X234" s="336" t="s">
        <v>7402</v>
      </c>
      <c r="Y234" s="336" t="s">
        <v>789</v>
      </c>
      <c r="Z234" s="339">
        <v>41831</v>
      </c>
      <c r="AA234" s="339">
        <v>41914</v>
      </c>
      <c r="AB234" s="336" t="s">
        <v>784</v>
      </c>
    </row>
    <row r="235" spans="1:28" s="340" customFormat="1">
      <c r="A235" s="336" t="s">
        <v>7400</v>
      </c>
      <c r="B235" s="336" t="s">
        <v>5567</v>
      </c>
      <c r="C235" s="336" t="s">
        <v>1009</v>
      </c>
      <c r="D235" s="336" t="s">
        <v>5568</v>
      </c>
      <c r="E235" s="336" t="s">
        <v>792</v>
      </c>
      <c r="F235" s="336" t="s">
        <v>793</v>
      </c>
      <c r="G235" s="336" t="s">
        <v>794</v>
      </c>
      <c r="H235" s="336" t="s">
        <v>795</v>
      </c>
      <c r="I235" s="337">
        <v>3</v>
      </c>
      <c r="J235" s="337">
        <v>60</v>
      </c>
      <c r="K235" s="337">
        <v>115.7</v>
      </c>
      <c r="L235" s="337">
        <v>60.2</v>
      </c>
      <c r="M235" s="338"/>
      <c r="N235" s="338"/>
      <c r="O235" s="337">
        <v>800</v>
      </c>
      <c r="P235" s="337">
        <v>9.5</v>
      </c>
      <c r="Q235" s="337">
        <v>84.2</v>
      </c>
      <c r="R235" s="337">
        <v>25000</v>
      </c>
      <c r="S235" s="337">
        <v>3000</v>
      </c>
      <c r="T235" s="337">
        <v>82</v>
      </c>
      <c r="U235" s="337">
        <v>1</v>
      </c>
      <c r="V235" s="337">
        <v>-25</v>
      </c>
      <c r="W235" s="336" t="s">
        <v>769</v>
      </c>
      <c r="X235" s="336" t="s">
        <v>7402</v>
      </c>
      <c r="Y235" s="336" t="s">
        <v>5569</v>
      </c>
      <c r="Z235" s="339">
        <v>41948</v>
      </c>
      <c r="AA235" s="339">
        <v>41955</v>
      </c>
      <c r="AB235" s="336" t="s">
        <v>842</v>
      </c>
    </row>
    <row r="236" spans="1:28" s="340" customFormat="1">
      <c r="A236" s="336" t="s">
        <v>7400</v>
      </c>
      <c r="B236" s="336" t="s">
        <v>6017</v>
      </c>
      <c r="C236" s="336" t="s">
        <v>6024</v>
      </c>
      <c r="D236" s="336" t="s">
        <v>6025</v>
      </c>
      <c r="E236" s="336" t="s">
        <v>792</v>
      </c>
      <c r="F236" s="336" t="s">
        <v>793</v>
      </c>
      <c r="G236" s="336" t="s">
        <v>794</v>
      </c>
      <c r="H236" s="336" t="s">
        <v>795</v>
      </c>
      <c r="I236" s="337">
        <v>5</v>
      </c>
      <c r="J236" s="337">
        <v>40</v>
      </c>
      <c r="K236" s="337">
        <v>112.1</v>
      </c>
      <c r="L236" s="337">
        <v>59.9</v>
      </c>
      <c r="M236" s="338"/>
      <c r="N236" s="338"/>
      <c r="O236" s="337">
        <v>470</v>
      </c>
      <c r="P236" s="337">
        <v>7</v>
      </c>
      <c r="Q236" s="337">
        <v>67.099999999999994</v>
      </c>
      <c r="R236" s="337">
        <v>25000</v>
      </c>
      <c r="S236" s="337">
        <v>2700</v>
      </c>
      <c r="T236" s="337">
        <v>81</v>
      </c>
      <c r="U236" s="337">
        <v>1</v>
      </c>
      <c r="V236" s="337">
        <v>-20</v>
      </c>
      <c r="W236" s="336" t="s">
        <v>769</v>
      </c>
      <c r="X236" s="336" t="s">
        <v>7402</v>
      </c>
      <c r="Y236" s="336" t="s">
        <v>789</v>
      </c>
      <c r="Z236" s="339">
        <v>41807</v>
      </c>
      <c r="AA236" s="339">
        <v>41914</v>
      </c>
      <c r="AB236" s="336" t="s">
        <v>784</v>
      </c>
    </row>
    <row r="237" spans="1:28" s="340" customFormat="1">
      <c r="A237" s="336" t="s">
        <v>7400</v>
      </c>
      <c r="B237" s="336" t="s">
        <v>6195</v>
      </c>
      <c r="C237" s="336" t="s">
        <v>1943</v>
      </c>
      <c r="D237" s="336" t="s">
        <v>7482</v>
      </c>
      <c r="E237" s="336" t="s">
        <v>792</v>
      </c>
      <c r="F237" s="336" t="s">
        <v>793</v>
      </c>
      <c r="G237" s="336" t="s">
        <v>794</v>
      </c>
      <c r="H237" s="336" t="s">
        <v>795</v>
      </c>
      <c r="I237" s="337">
        <v>3</v>
      </c>
      <c r="J237" s="337">
        <v>60</v>
      </c>
      <c r="K237" s="337">
        <v>112</v>
      </c>
      <c r="L237" s="337">
        <v>60</v>
      </c>
      <c r="M237" s="338"/>
      <c r="N237" s="338"/>
      <c r="O237" s="337">
        <v>800</v>
      </c>
      <c r="P237" s="337">
        <v>8.5</v>
      </c>
      <c r="Q237" s="337">
        <v>94.1</v>
      </c>
      <c r="R237" s="337">
        <v>25000</v>
      </c>
      <c r="S237" s="337">
        <v>3000</v>
      </c>
      <c r="T237" s="337">
        <v>81</v>
      </c>
      <c r="U237" s="337">
        <v>0.9</v>
      </c>
      <c r="V237" s="337">
        <v>-20</v>
      </c>
      <c r="W237" s="336" t="s">
        <v>769</v>
      </c>
      <c r="X237" s="336" t="s">
        <v>7402</v>
      </c>
      <c r="Y237" s="336" t="s">
        <v>783</v>
      </c>
      <c r="Z237" s="339">
        <v>41760</v>
      </c>
      <c r="AA237" s="339">
        <v>41850</v>
      </c>
      <c r="AB237" s="336" t="s">
        <v>842</v>
      </c>
    </row>
    <row r="238" spans="1:28" s="340" customFormat="1">
      <c r="A238" s="336" t="s">
        <v>7400</v>
      </c>
      <c r="B238" s="336" t="s">
        <v>6195</v>
      </c>
      <c r="C238" s="336" t="s">
        <v>1943</v>
      </c>
      <c r="D238" s="336" t="s">
        <v>7483</v>
      </c>
      <c r="E238" s="336" t="s">
        <v>792</v>
      </c>
      <c r="F238" s="336" t="s">
        <v>793</v>
      </c>
      <c r="G238" s="336" t="s">
        <v>794</v>
      </c>
      <c r="H238" s="336" t="s">
        <v>795</v>
      </c>
      <c r="I238" s="337">
        <v>3</v>
      </c>
      <c r="J238" s="337">
        <v>60</v>
      </c>
      <c r="K238" s="337">
        <v>112</v>
      </c>
      <c r="L238" s="337">
        <v>60</v>
      </c>
      <c r="M238" s="338"/>
      <c r="N238" s="338"/>
      <c r="O238" s="337">
        <v>800</v>
      </c>
      <c r="P238" s="337">
        <v>8.5</v>
      </c>
      <c r="Q238" s="337">
        <v>94.1</v>
      </c>
      <c r="R238" s="337">
        <v>25000</v>
      </c>
      <c r="S238" s="337">
        <v>2700</v>
      </c>
      <c r="T238" s="337">
        <v>81</v>
      </c>
      <c r="U238" s="337">
        <v>0.9</v>
      </c>
      <c r="V238" s="337">
        <v>-20</v>
      </c>
      <c r="W238" s="336" t="s">
        <v>769</v>
      </c>
      <c r="X238" s="336" t="s">
        <v>7402</v>
      </c>
      <c r="Y238" s="336" t="s">
        <v>783</v>
      </c>
      <c r="Z238" s="339">
        <v>41760</v>
      </c>
      <c r="AA238" s="339">
        <v>41850</v>
      </c>
      <c r="AB238" s="336" t="s">
        <v>842</v>
      </c>
    </row>
    <row r="239" spans="1:28" s="340" customFormat="1">
      <c r="A239" s="336" t="s">
        <v>7400</v>
      </c>
      <c r="B239" s="336" t="s">
        <v>5653</v>
      </c>
      <c r="C239" s="336" t="s">
        <v>5654</v>
      </c>
      <c r="D239" s="336" t="s">
        <v>5654</v>
      </c>
      <c r="E239" s="336" t="s">
        <v>792</v>
      </c>
      <c r="F239" s="336" t="s">
        <v>793</v>
      </c>
      <c r="G239" s="336" t="s">
        <v>794</v>
      </c>
      <c r="H239" s="336" t="s">
        <v>795</v>
      </c>
      <c r="I239" s="337">
        <v>3</v>
      </c>
      <c r="J239" s="337">
        <v>40</v>
      </c>
      <c r="K239" s="337">
        <v>112</v>
      </c>
      <c r="L239" s="337">
        <v>64</v>
      </c>
      <c r="M239" s="338"/>
      <c r="N239" s="338"/>
      <c r="O239" s="337">
        <v>470</v>
      </c>
      <c r="P239" s="337">
        <v>7</v>
      </c>
      <c r="Q239" s="337">
        <v>67.099999999999994</v>
      </c>
      <c r="R239" s="337">
        <v>25000</v>
      </c>
      <c r="S239" s="337">
        <v>2700</v>
      </c>
      <c r="T239" s="337">
        <v>82</v>
      </c>
      <c r="U239" s="337">
        <v>0.9</v>
      </c>
      <c r="V239" s="337">
        <v>-20</v>
      </c>
      <c r="W239" s="336" t="s">
        <v>7</v>
      </c>
      <c r="X239" s="336" t="s">
        <v>7</v>
      </c>
      <c r="Y239" s="336" t="s">
        <v>783</v>
      </c>
      <c r="Z239" s="339">
        <v>41751</v>
      </c>
      <c r="AA239" s="339">
        <v>41751</v>
      </c>
      <c r="AB239" s="336" t="s">
        <v>784</v>
      </c>
    </row>
    <row r="240" spans="1:28" s="340" customFormat="1">
      <c r="A240" s="336" t="s">
        <v>7400</v>
      </c>
      <c r="B240" s="336" t="s">
        <v>5653</v>
      </c>
      <c r="C240" s="336" t="s">
        <v>5656</v>
      </c>
      <c r="D240" s="336" t="s">
        <v>5656</v>
      </c>
      <c r="E240" s="336" t="s">
        <v>792</v>
      </c>
      <c r="F240" s="336" t="s">
        <v>793</v>
      </c>
      <c r="G240" s="336" t="s">
        <v>794</v>
      </c>
      <c r="H240" s="336" t="s">
        <v>795</v>
      </c>
      <c r="I240" s="337">
        <v>3</v>
      </c>
      <c r="J240" s="337">
        <v>60</v>
      </c>
      <c r="K240" s="337">
        <v>112</v>
      </c>
      <c r="L240" s="337">
        <v>63.5</v>
      </c>
      <c r="M240" s="338"/>
      <c r="N240" s="338"/>
      <c r="O240" s="337">
        <v>800</v>
      </c>
      <c r="P240" s="337">
        <v>9.8000000000000007</v>
      </c>
      <c r="Q240" s="337">
        <v>81.599999999999994</v>
      </c>
      <c r="R240" s="337">
        <v>25000</v>
      </c>
      <c r="S240" s="337">
        <v>2700</v>
      </c>
      <c r="T240" s="337">
        <v>81</v>
      </c>
      <c r="U240" s="337">
        <v>0.9</v>
      </c>
      <c r="V240" s="337">
        <v>-20</v>
      </c>
      <c r="W240" s="336" t="s">
        <v>7</v>
      </c>
      <c r="X240" s="336" t="s">
        <v>7</v>
      </c>
      <c r="Y240" s="336" t="s">
        <v>783</v>
      </c>
      <c r="Z240" s="339">
        <v>41751</v>
      </c>
      <c r="AA240" s="339">
        <v>41751</v>
      </c>
      <c r="AB240" s="336" t="s">
        <v>784</v>
      </c>
    </row>
    <row r="241" spans="1:28" s="340" customFormat="1">
      <c r="A241" s="336" t="s">
        <v>7400</v>
      </c>
      <c r="B241" s="336" t="s">
        <v>5653</v>
      </c>
      <c r="C241" s="336" t="s">
        <v>7484</v>
      </c>
      <c r="D241" s="336" t="s">
        <v>7484</v>
      </c>
      <c r="E241" s="336" t="s">
        <v>792</v>
      </c>
      <c r="F241" s="336" t="s">
        <v>793</v>
      </c>
      <c r="G241" s="336" t="s">
        <v>794</v>
      </c>
      <c r="H241" s="336" t="s">
        <v>795</v>
      </c>
      <c r="I241" s="337">
        <v>3</v>
      </c>
      <c r="J241" s="337">
        <v>60</v>
      </c>
      <c r="K241" s="337">
        <v>112.3</v>
      </c>
      <c r="L241" s="337">
        <v>60.9</v>
      </c>
      <c r="M241" s="338"/>
      <c r="N241" s="338"/>
      <c r="O241" s="337">
        <v>800</v>
      </c>
      <c r="P241" s="337">
        <v>9.8000000000000007</v>
      </c>
      <c r="Q241" s="337">
        <v>81.599999999999994</v>
      </c>
      <c r="R241" s="337">
        <v>25000</v>
      </c>
      <c r="S241" s="337">
        <v>2700</v>
      </c>
      <c r="T241" s="337">
        <v>81</v>
      </c>
      <c r="U241" s="337">
        <v>0.9</v>
      </c>
      <c r="V241" s="337">
        <v>-20</v>
      </c>
      <c r="W241" s="336" t="s">
        <v>769</v>
      </c>
      <c r="X241" s="336" t="s">
        <v>7402</v>
      </c>
      <c r="Y241" s="336" t="s">
        <v>974</v>
      </c>
      <c r="Z241" s="339">
        <v>41953</v>
      </c>
      <c r="AA241" s="339">
        <v>41953</v>
      </c>
      <c r="AB241" s="336" t="s">
        <v>784</v>
      </c>
    </row>
    <row r="242" spans="1:28" s="340" customFormat="1">
      <c r="A242" s="336" t="s">
        <v>7400</v>
      </c>
      <c r="B242" s="336" t="s">
        <v>5665</v>
      </c>
      <c r="C242" s="336" t="s">
        <v>5666</v>
      </c>
      <c r="D242" s="336" t="s">
        <v>5666</v>
      </c>
      <c r="E242" s="336" t="s">
        <v>792</v>
      </c>
      <c r="F242" s="336" t="s">
        <v>793</v>
      </c>
      <c r="G242" s="336" t="s">
        <v>794</v>
      </c>
      <c r="H242" s="336" t="s">
        <v>795</v>
      </c>
      <c r="I242" s="337">
        <v>3</v>
      </c>
      <c r="J242" s="337">
        <v>60</v>
      </c>
      <c r="K242" s="337">
        <v>107.5</v>
      </c>
      <c r="L242" s="337">
        <v>59.8</v>
      </c>
      <c r="M242" s="338"/>
      <c r="N242" s="338"/>
      <c r="O242" s="337">
        <v>800</v>
      </c>
      <c r="P242" s="337">
        <v>9</v>
      </c>
      <c r="Q242" s="337">
        <v>88.9</v>
      </c>
      <c r="R242" s="337">
        <v>25000</v>
      </c>
      <c r="S242" s="337">
        <v>3000</v>
      </c>
      <c r="T242" s="337">
        <v>84</v>
      </c>
      <c r="U242" s="337">
        <v>0.9</v>
      </c>
      <c r="V242" s="337">
        <v>-20</v>
      </c>
      <c r="W242" s="336" t="s">
        <v>7</v>
      </c>
      <c r="X242" s="336" t="s">
        <v>7</v>
      </c>
      <c r="Y242" s="336" t="s">
        <v>826</v>
      </c>
      <c r="Z242" s="339">
        <v>41832</v>
      </c>
      <c r="AA242" s="339">
        <v>41830</v>
      </c>
      <c r="AB242" s="336" t="s">
        <v>842</v>
      </c>
    </row>
    <row r="243" spans="1:28" s="340" customFormat="1">
      <c r="A243" s="336" t="s">
        <v>7400</v>
      </c>
      <c r="B243" s="336" t="s">
        <v>5665</v>
      </c>
      <c r="C243" s="336" t="s">
        <v>5668</v>
      </c>
      <c r="D243" s="336" t="s">
        <v>5668</v>
      </c>
      <c r="E243" s="336" t="s">
        <v>792</v>
      </c>
      <c r="F243" s="336" t="s">
        <v>793</v>
      </c>
      <c r="G243" s="336" t="s">
        <v>794</v>
      </c>
      <c r="H243" s="336" t="s">
        <v>795</v>
      </c>
      <c r="I243" s="337">
        <v>3</v>
      </c>
      <c r="J243" s="337">
        <v>60</v>
      </c>
      <c r="K243" s="337">
        <v>109.5</v>
      </c>
      <c r="L243" s="337">
        <v>59.8</v>
      </c>
      <c r="M243" s="338"/>
      <c r="N243" s="338"/>
      <c r="O243" s="337">
        <v>800</v>
      </c>
      <c r="P243" s="337">
        <v>9.5</v>
      </c>
      <c r="Q243" s="337">
        <v>84.2</v>
      </c>
      <c r="R243" s="337">
        <v>25000</v>
      </c>
      <c r="S243" s="337">
        <v>3000</v>
      </c>
      <c r="T243" s="337">
        <v>82</v>
      </c>
      <c r="U243" s="337">
        <v>1</v>
      </c>
      <c r="V243" s="337">
        <v>-20</v>
      </c>
      <c r="W243" s="336" t="s">
        <v>769</v>
      </c>
      <c r="X243" s="336" t="s">
        <v>7406</v>
      </c>
      <c r="Y243" s="336" t="s">
        <v>826</v>
      </c>
      <c r="Z243" s="339">
        <v>41832</v>
      </c>
      <c r="AA243" s="339">
        <v>41830</v>
      </c>
      <c r="AB243" s="336" t="s">
        <v>842</v>
      </c>
    </row>
    <row r="244" spans="1:28" s="340" customFormat="1">
      <c r="A244" s="336" t="s">
        <v>7400</v>
      </c>
      <c r="B244" s="336" t="s">
        <v>5671</v>
      </c>
      <c r="C244" s="336" t="s">
        <v>5672</v>
      </c>
      <c r="D244" s="336" t="s">
        <v>5673</v>
      </c>
      <c r="E244" s="336" t="s">
        <v>792</v>
      </c>
      <c r="F244" s="336" t="s">
        <v>793</v>
      </c>
      <c r="G244" s="336" t="s">
        <v>794</v>
      </c>
      <c r="H244" s="336" t="s">
        <v>795</v>
      </c>
      <c r="I244" s="337">
        <v>3</v>
      </c>
      <c r="J244" s="337">
        <v>40</v>
      </c>
      <c r="K244" s="337">
        <v>107.4</v>
      </c>
      <c r="L244" s="337">
        <v>57.7</v>
      </c>
      <c r="M244" s="338"/>
      <c r="N244" s="338"/>
      <c r="O244" s="337">
        <v>480</v>
      </c>
      <c r="P244" s="337">
        <v>6.5</v>
      </c>
      <c r="Q244" s="337">
        <v>72.7</v>
      </c>
      <c r="R244" s="337">
        <v>25000</v>
      </c>
      <c r="S244" s="337">
        <v>2700</v>
      </c>
      <c r="T244" s="337">
        <v>81</v>
      </c>
      <c r="U244" s="337">
        <v>1</v>
      </c>
      <c r="V244" s="337">
        <v>-20</v>
      </c>
      <c r="W244" s="336" t="s">
        <v>769</v>
      </c>
      <c r="X244" s="336" t="s">
        <v>7402</v>
      </c>
      <c r="Y244" s="336" t="s">
        <v>826</v>
      </c>
      <c r="Z244" s="339">
        <v>41881</v>
      </c>
      <c r="AA244" s="339">
        <v>41904</v>
      </c>
      <c r="AB244" s="336" t="s">
        <v>842</v>
      </c>
    </row>
    <row r="245" spans="1:28" s="340" customFormat="1">
      <c r="A245" s="336" t="s">
        <v>7400</v>
      </c>
      <c r="B245" s="336" t="s">
        <v>6207</v>
      </c>
      <c r="C245" s="336" t="s">
        <v>1943</v>
      </c>
      <c r="D245" s="336" t="s">
        <v>6208</v>
      </c>
      <c r="E245" s="336" t="s">
        <v>792</v>
      </c>
      <c r="F245" s="336" t="s">
        <v>793</v>
      </c>
      <c r="G245" s="336" t="s">
        <v>794</v>
      </c>
      <c r="H245" s="336" t="s">
        <v>795</v>
      </c>
      <c r="I245" s="337">
        <v>3</v>
      </c>
      <c r="J245" s="337">
        <v>60</v>
      </c>
      <c r="K245" s="337">
        <v>111</v>
      </c>
      <c r="L245" s="337">
        <v>61</v>
      </c>
      <c r="M245" s="338"/>
      <c r="N245" s="338"/>
      <c r="O245" s="337">
        <v>800</v>
      </c>
      <c r="P245" s="337">
        <v>11.5</v>
      </c>
      <c r="Q245" s="337">
        <v>69.599999999999994</v>
      </c>
      <c r="R245" s="337">
        <v>25000</v>
      </c>
      <c r="S245" s="337">
        <v>3000</v>
      </c>
      <c r="T245" s="337">
        <v>82</v>
      </c>
      <c r="U245" s="337">
        <v>1</v>
      </c>
      <c r="V245" s="337">
        <v>-20</v>
      </c>
      <c r="W245" s="336" t="s">
        <v>769</v>
      </c>
      <c r="X245" s="336" t="s">
        <v>7402</v>
      </c>
      <c r="Y245" s="336" t="s">
        <v>826</v>
      </c>
      <c r="Z245" s="339">
        <v>41640</v>
      </c>
      <c r="AA245" s="339">
        <v>41950</v>
      </c>
      <c r="AB245" s="336" t="s">
        <v>842</v>
      </c>
    </row>
    <row r="246" spans="1:28" s="340" customFormat="1">
      <c r="A246" s="336" t="s">
        <v>7400</v>
      </c>
      <c r="B246" s="336" t="s">
        <v>6207</v>
      </c>
      <c r="C246" s="336" t="s">
        <v>1943</v>
      </c>
      <c r="D246" s="336" t="s">
        <v>6210</v>
      </c>
      <c r="E246" s="336" t="s">
        <v>792</v>
      </c>
      <c r="F246" s="336" t="s">
        <v>793</v>
      </c>
      <c r="G246" s="336" t="s">
        <v>794</v>
      </c>
      <c r="H246" s="336" t="s">
        <v>795</v>
      </c>
      <c r="I246" s="337">
        <v>3</v>
      </c>
      <c r="J246" s="337">
        <v>60</v>
      </c>
      <c r="K246" s="337">
        <v>111</v>
      </c>
      <c r="L246" s="337">
        <v>61</v>
      </c>
      <c r="M246" s="338"/>
      <c r="N246" s="338"/>
      <c r="O246" s="337">
        <v>800</v>
      </c>
      <c r="P246" s="337">
        <v>11.5</v>
      </c>
      <c r="Q246" s="337">
        <v>69.599999999999994</v>
      </c>
      <c r="R246" s="337">
        <v>25000</v>
      </c>
      <c r="S246" s="337">
        <v>4000</v>
      </c>
      <c r="T246" s="337">
        <v>83</v>
      </c>
      <c r="U246" s="337">
        <v>1</v>
      </c>
      <c r="V246" s="337">
        <v>-20</v>
      </c>
      <c r="W246" s="336" t="s">
        <v>769</v>
      </c>
      <c r="X246" s="336" t="s">
        <v>7402</v>
      </c>
      <c r="Y246" s="336" t="s">
        <v>826</v>
      </c>
      <c r="Z246" s="339">
        <v>41640</v>
      </c>
      <c r="AA246" s="339">
        <v>41950</v>
      </c>
      <c r="AB246" s="336" t="s">
        <v>842</v>
      </c>
    </row>
    <row r="247" spans="1:28" s="340" customFormat="1">
      <c r="A247" s="336" t="s">
        <v>7400</v>
      </c>
      <c r="B247" s="336" t="s">
        <v>6207</v>
      </c>
      <c r="C247" s="336" t="s">
        <v>1943</v>
      </c>
      <c r="D247" s="336" t="s">
        <v>6212</v>
      </c>
      <c r="E247" s="336" t="s">
        <v>792</v>
      </c>
      <c r="F247" s="336" t="s">
        <v>793</v>
      </c>
      <c r="G247" s="336" t="s">
        <v>794</v>
      </c>
      <c r="H247" s="336" t="s">
        <v>795</v>
      </c>
      <c r="I247" s="337">
        <v>3</v>
      </c>
      <c r="J247" s="337">
        <v>75</v>
      </c>
      <c r="K247" s="337">
        <v>110</v>
      </c>
      <c r="L247" s="337">
        <v>60</v>
      </c>
      <c r="M247" s="338"/>
      <c r="N247" s="338"/>
      <c r="O247" s="337">
        <v>1100</v>
      </c>
      <c r="P247" s="337">
        <v>16</v>
      </c>
      <c r="Q247" s="337">
        <v>68.8</v>
      </c>
      <c r="R247" s="337">
        <v>25000</v>
      </c>
      <c r="S247" s="337">
        <v>3000</v>
      </c>
      <c r="T247" s="337">
        <v>81</v>
      </c>
      <c r="U247" s="337">
        <v>0.9</v>
      </c>
      <c r="V247" s="337">
        <v>-20</v>
      </c>
      <c r="W247" s="336" t="s">
        <v>769</v>
      </c>
      <c r="X247" s="336" t="s">
        <v>7402</v>
      </c>
      <c r="Y247" s="336" t="s">
        <v>826</v>
      </c>
      <c r="Z247" s="339">
        <v>41365</v>
      </c>
      <c r="AA247" s="339">
        <v>41955</v>
      </c>
      <c r="AB247" s="336" t="s">
        <v>842</v>
      </c>
    </row>
    <row r="248" spans="1:28" s="340" customFormat="1">
      <c r="A248" s="336" t="s">
        <v>7400</v>
      </c>
      <c r="B248" s="336" t="s">
        <v>6207</v>
      </c>
      <c r="C248" s="336" t="s">
        <v>1943</v>
      </c>
      <c r="D248" s="336" t="s">
        <v>6214</v>
      </c>
      <c r="E248" s="336" t="s">
        <v>792</v>
      </c>
      <c r="F248" s="336" t="s">
        <v>793</v>
      </c>
      <c r="G248" s="336" t="s">
        <v>794</v>
      </c>
      <c r="H248" s="336" t="s">
        <v>795</v>
      </c>
      <c r="I248" s="337">
        <v>3</v>
      </c>
      <c r="J248" s="337">
        <v>75</v>
      </c>
      <c r="K248" s="337">
        <v>110</v>
      </c>
      <c r="L248" s="337">
        <v>60</v>
      </c>
      <c r="M248" s="338"/>
      <c r="N248" s="338"/>
      <c r="O248" s="337">
        <v>1100</v>
      </c>
      <c r="P248" s="337">
        <v>16</v>
      </c>
      <c r="Q248" s="337">
        <v>68.8</v>
      </c>
      <c r="R248" s="337">
        <v>25000</v>
      </c>
      <c r="S248" s="337">
        <v>4000</v>
      </c>
      <c r="T248" s="337">
        <v>82</v>
      </c>
      <c r="U248" s="337">
        <v>0.9</v>
      </c>
      <c r="V248" s="337">
        <v>-20</v>
      </c>
      <c r="W248" s="336" t="s">
        <v>769</v>
      </c>
      <c r="X248" s="336" t="s">
        <v>7402</v>
      </c>
      <c r="Y248" s="336" t="s">
        <v>826</v>
      </c>
      <c r="Z248" s="339">
        <v>41365</v>
      </c>
      <c r="AA248" s="339">
        <v>41955</v>
      </c>
      <c r="AB248" s="336" t="s">
        <v>842</v>
      </c>
    </row>
    <row r="249" spans="1:28" s="340" customFormat="1">
      <c r="A249" s="336" t="s">
        <v>7400</v>
      </c>
      <c r="B249" s="336" t="s">
        <v>6207</v>
      </c>
      <c r="C249" s="336" t="s">
        <v>1943</v>
      </c>
      <c r="D249" s="336" t="s">
        <v>6216</v>
      </c>
      <c r="E249" s="336" t="s">
        <v>792</v>
      </c>
      <c r="F249" s="336" t="s">
        <v>793</v>
      </c>
      <c r="G249" s="336" t="s">
        <v>794</v>
      </c>
      <c r="H249" s="336" t="s">
        <v>795</v>
      </c>
      <c r="I249" s="337">
        <v>3</v>
      </c>
      <c r="J249" s="337">
        <v>100</v>
      </c>
      <c r="K249" s="337">
        <v>110</v>
      </c>
      <c r="L249" s="337">
        <v>60</v>
      </c>
      <c r="M249" s="338"/>
      <c r="N249" s="338"/>
      <c r="O249" s="337">
        <v>1600</v>
      </c>
      <c r="P249" s="337">
        <v>22.5</v>
      </c>
      <c r="Q249" s="337">
        <v>71.099999999999994</v>
      </c>
      <c r="R249" s="337">
        <v>25000</v>
      </c>
      <c r="S249" s="337">
        <v>3000</v>
      </c>
      <c r="T249" s="337">
        <v>81</v>
      </c>
      <c r="U249" s="337">
        <v>0.9</v>
      </c>
      <c r="V249" s="337">
        <v>-20</v>
      </c>
      <c r="W249" s="336" t="s">
        <v>769</v>
      </c>
      <c r="X249" s="336" t="s">
        <v>7402</v>
      </c>
      <c r="Y249" s="336" t="s">
        <v>826</v>
      </c>
      <c r="Z249" s="339">
        <v>41365</v>
      </c>
      <c r="AA249" s="339">
        <v>41955</v>
      </c>
      <c r="AB249" s="336" t="s">
        <v>842</v>
      </c>
    </row>
    <row r="250" spans="1:28" s="340" customFormat="1">
      <c r="A250" s="336" t="s">
        <v>7400</v>
      </c>
      <c r="B250" s="336" t="s">
        <v>6207</v>
      </c>
      <c r="C250" s="336" t="s">
        <v>1943</v>
      </c>
      <c r="D250" s="336" t="s">
        <v>7485</v>
      </c>
      <c r="E250" s="336" t="s">
        <v>792</v>
      </c>
      <c r="F250" s="336" t="s">
        <v>793</v>
      </c>
      <c r="G250" s="336" t="s">
        <v>794</v>
      </c>
      <c r="H250" s="336" t="s">
        <v>795</v>
      </c>
      <c r="I250" s="337">
        <v>3</v>
      </c>
      <c r="J250" s="337">
        <v>60</v>
      </c>
      <c r="K250" s="337">
        <v>112</v>
      </c>
      <c r="L250" s="337">
        <v>60</v>
      </c>
      <c r="M250" s="338"/>
      <c r="N250" s="338"/>
      <c r="O250" s="337">
        <v>800</v>
      </c>
      <c r="P250" s="337">
        <v>8.5</v>
      </c>
      <c r="Q250" s="337">
        <v>94.1</v>
      </c>
      <c r="R250" s="337">
        <v>25000</v>
      </c>
      <c r="S250" s="337">
        <v>2700</v>
      </c>
      <c r="T250" s="337">
        <v>82</v>
      </c>
      <c r="U250" s="337">
        <v>0.9</v>
      </c>
      <c r="V250" s="337">
        <v>-20</v>
      </c>
      <c r="W250" s="336" t="s">
        <v>769</v>
      </c>
      <c r="X250" s="336" t="s">
        <v>7402</v>
      </c>
      <c r="Y250" s="336" t="s">
        <v>783</v>
      </c>
      <c r="Z250" s="339">
        <v>41791</v>
      </c>
      <c r="AA250" s="339">
        <v>41991</v>
      </c>
      <c r="AB250" s="336" t="s">
        <v>842</v>
      </c>
    </row>
    <row r="251" spans="1:28" s="340" customFormat="1">
      <c r="A251" s="336" t="s">
        <v>7400</v>
      </c>
      <c r="B251" s="336" t="s">
        <v>6399</v>
      </c>
      <c r="C251" s="336" t="s">
        <v>3754</v>
      </c>
      <c r="D251" s="336" t="s">
        <v>3754</v>
      </c>
      <c r="E251" s="336" t="s">
        <v>792</v>
      </c>
      <c r="F251" s="336" t="s">
        <v>793</v>
      </c>
      <c r="G251" s="336" t="s">
        <v>794</v>
      </c>
      <c r="H251" s="336" t="s">
        <v>795</v>
      </c>
      <c r="I251" s="337">
        <v>3</v>
      </c>
      <c r="J251" s="337">
        <v>40</v>
      </c>
      <c r="K251" s="337">
        <v>108</v>
      </c>
      <c r="L251" s="337">
        <v>61</v>
      </c>
      <c r="M251" s="338"/>
      <c r="N251" s="338"/>
      <c r="O251" s="337">
        <v>500</v>
      </c>
      <c r="P251" s="337">
        <v>7</v>
      </c>
      <c r="Q251" s="337">
        <v>71.400000000000006</v>
      </c>
      <c r="R251" s="337">
        <v>25000</v>
      </c>
      <c r="S251" s="337">
        <v>2700</v>
      </c>
      <c r="T251" s="337">
        <v>81</v>
      </c>
      <c r="U251" s="337">
        <v>1</v>
      </c>
      <c r="V251" s="337">
        <v>-20</v>
      </c>
      <c r="W251" s="336" t="s">
        <v>769</v>
      </c>
      <c r="X251" s="336" t="s">
        <v>7406</v>
      </c>
      <c r="Y251" s="336" t="s">
        <v>900</v>
      </c>
      <c r="Z251" s="339">
        <v>41912</v>
      </c>
      <c r="AA251" s="339">
        <v>41962</v>
      </c>
      <c r="AB251" s="336" t="s">
        <v>842</v>
      </c>
    </row>
    <row r="252" spans="1:28" s="340" customFormat="1">
      <c r="A252" s="336" t="s">
        <v>7400</v>
      </c>
      <c r="B252" s="336" t="s">
        <v>6399</v>
      </c>
      <c r="C252" s="336" t="s">
        <v>682</v>
      </c>
      <c r="D252" s="336" t="s">
        <v>6488</v>
      </c>
      <c r="E252" s="336" t="s">
        <v>792</v>
      </c>
      <c r="F252" s="336" t="s">
        <v>793</v>
      </c>
      <c r="G252" s="336" t="s">
        <v>794</v>
      </c>
      <c r="H252" s="336" t="s">
        <v>795</v>
      </c>
      <c r="I252" s="337">
        <v>3</v>
      </c>
      <c r="J252" s="338"/>
      <c r="K252" s="337">
        <v>106.7</v>
      </c>
      <c r="L252" s="337">
        <v>55.9</v>
      </c>
      <c r="M252" s="338"/>
      <c r="N252" s="338"/>
      <c r="O252" s="337">
        <v>800</v>
      </c>
      <c r="P252" s="337">
        <v>11.5</v>
      </c>
      <c r="Q252" s="337">
        <v>69.599999999999994</v>
      </c>
      <c r="R252" s="337">
        <v>40000</v>
      </c>
      <c r="S252" s="337">
        <v>3000</v>
      </c>
      <c r="T252" s="337">
        <v>84</v>
      </c>
      <c r="U252" s="337">
        <v>0.9</v>
      </c>
      <c r="V252" s="337">
        <v>-40</v>
      </c>
      <c r="W252" s="336" t="s">
        <v>769</v>
      </c>
      <c r="X252" s="336" t="s">
        <v>7402</v>
      </c>
      <c r="Y252" s="336" t="s">
        <v>783</v>
      </c>
      <c r="Z252" s="339">
        <v>41694</v>
      </c>
      <c r="AA252" s="339">
        <v>41682</v>
      </c>
      <c r="AB252" s="336" t="s">
        <v>784</v>
      </c>
    </row>
    <row r="253" spans="1:28" s="340" customFormat="1">
      <c r="A253" s="336" t="s">
        <v>7400</v>
      </c>
      <c r="B253" s="336" t="s">
        <v>4828</v>
      </c>
      <c r="C253" s="336" t="s">
        <v>1041</v>
      </c>
      <c r="D253" s="336" t="s">
        <v>4848</v>
      </c>
      <c r="E253" s="336" t="s">
        <v>792</v>
      </c>
      <c r="F253" s="336" t="s">
        <v>793</v>
      </c>
      <c r="G253" s="336" t="s">
        <v>794</v>
      </c>
      <c r="H253" s="336" t="s">
        <v>795</v>
      </c>
      <c r="I253" s="337">
        <v>5</v>
      </c>
      <c r="J253" s="337">
        <v>60</v>
      </c>
      <c r="K253" s="337">
        <v>108</v>
      </c>
      <c r="L253" s="337">
        <v>56</v>
      </c>
      <c r="M253" s="338"/>
      <c r="N253" s="338"/>
      <c r="O253" s="337">
        <v>800</v>
      </c>
      <c r="P253" s="337">
        <v>12</v>
      </c>
      <c r="Q253" s="337">
        <v>66.7</v>
      </c>
      <c r="R253" s="337">
        <v>50000</v>
      </c>
      <c r="S253" s="337">
        <v>2700</v>
      </c>
      <c r="T253" s="337">
        <v>83</v>
      </c>
      <c r="U253" s="337">
        <v>0.8</v>
      </c>
      <c r="V253" s="337">
        <v>-20</v>
      </c>
      <c r="W253" s="336" t="s">
        <v>769</v>
      </c>
      <c r="X253" s="336" t="s">
        <v>7402</v>
      </c>
      <c r="Y253" s="336" t="s">
        <v>783</v>
      </c>
      <c r="Z253" s="339">
        <v>41720</v>
      </c>
      <c r="AA253" s="339">
        <v>41730</v>
      </c>
      <c r="AB253" s="336" t="s">
        <v>784</v>
      </c>
    </row>
    <row r="254" spans="1:28" s="340" customFormat="1">
      <c r="A254" s="336" t="s">
        <v>7400</v>
      </c>
      <c r="B254" s="336" t="s">
        <v>4828</v>
      </c>
      <c r="C254" s="336" t="s">
        <v>984</v>
      </c>
      <c r="D254" s="336" t="s">
        <v>4852</v>
      </c>
      <c r="E254" s="336" t="s">
        <v>792</v>
      </c>
      <c r="F254" s="336" t="s">
        <v>793</v>
      </c>
      <c r="G254" s="336" t="s">
        <v>794</v>
      </c>
      <c r="H254" s="336" t="s">
        <v>795</v>
      </c>
      <c r="I254" s="337">
        <v>10</v>
      </c>
      <c r="J254" s="337">
        <v>60</v>
      </c>
      <c r="K254" s="337">
        <v>116</v>
      </c>
      <c r="L254" s="337">
        <v>60</v>
      </c>
      <c r="M254" s="338"/>
      <c r="N254" s="338"/>
      <c r="O254" s="337">
        <v>810</v>
      </c>
      <c r="P254" s="337">
        <v>9.5</v>
      </c>
      <c r="Q254" s="337">
        <v>85.3</v>
      </c>
      <c r="R254" s="337">
        <v>25000</v>
      </c>
      <c r="S254" s="337">
        <v>2700</v>
      </c>
      <c r="T254" s="337">
        <v>82</v>
      </c>
      <c r="U254" s="337">
        <v>1</v>
      </c>
      <c r="V254" s="337">
        <v>-20</v>
      </c>
      <c r="W254" s="336" t="s">
        <v>769</v>
      </c>
      <c r="X254" s="336" t="s">
        <v>7402</v>
      </c>
      <c r="Y254" s="336" t="s">
        <v>1146</v>
      </c>
      <c r="Z254" s="339">
        <v>41884</v>
      </c>
      <c r="AA254" s="339">
        <v>41893</v>
      </c>
      <c r="AB254" s="336" t="s">
        <v>784</v>
      </c>
    </row>
    <row r="255" spans="1:28" s="340" customFormat="1">
      <c r="A255" s="336" t="s">
        <v>7400</v>
      </c>
      <c r="B255" s="336" t="s">
        <v>4855</v>
      </c>
      <c r="C255" s="336" t="s">
        <v>4860</v>
      </c>
      <c r="D255" s="336" t="s">
        <v>4860</v>
      </c>
      <c r="E255" s="336" t="s">
        <v>792</v>
      </c>
      <c r="F255" s="336" t="s">
        <v>793</v>
      </c>
      <c r="G255" s="336" t="s">
        <v>794</v>
      </c>
      <c r="H255" s="336" t="s">
        <v>795</v>
      </c>
      <c r="I255" s="337">
        <v>3</v>
      </c>
      <c r="J255" s="337">
        <v>60</v>
      </c>
      <c r="K255" s="337">
        <v>112.7</v>
      </c>
      <c r="L255" s="337">
        <v>59.9</v>
      </c>
      <c r="M255" s="338"/>
      <c r="N255" s="338"/>
      <c r="O255" s="337">
        <v>800</v>
      </c>
      <c r="P255" s="337">
        <v>12</v>
      </c>
      <c r="Q255" s="337">
        <v>66.7</v>
      </c>
      <c r="R255" s="337">
        <v>25000</v>
      </c>
      <c r="S255" s="337">
        <v>2700</v>
      </c>
      <c r="T255" s="337">
        <v>82</v>
      </c>
      <c r="U255" s="337">
        <v>0.9</v>
      </c>
      <c r="V255" s="337">
        <v>-20</v>
      </c>
      <c r="W255" s="336" t="s">
        <v>769</v>
      </c>
      <c r="X255" s="336" t="s">
        <v>7402</v>
      </c>
      <c r="Y255" s="336" t="s">
        <v>850</v>
      </c>
      <c r="Z255" s="339">
        <v>41820</v>
      </c>
      <c r="AA255" s="339">
        <v>41823</v>
      </c>
      <c r="AB255" s="336" t="s">
        <v>842</v>
      </c>
    </row>
    <row r="256" spans="1:28" s="340" customFormat="1">
      <c r="A256" s="336" t="s">
        <v>7400</v>
      </c>
      <c r="B256" s="336" t="s">
        <v>4537</v>
      </c>
      <c r="C256" s="336" t="s">
        <v>4768</v>
      </c>
      <c r="D256" s="336" t="s">
        <v>4768</v>
      </c>
      <c r="E256" s="336" t="s">
        <v>792</v>
      </c>
      <c r="F256" s="336" t="s">
        <v>793</v>
      </c>
      <c r="G256" s="336" t="s">
        <v>794</v>
      </c>
      <c r="H256" s="336" t="s">
        <v>795</v>
      </c>
      <c r="I256" s="337">
        <v>3</v>
      </c>
      <c r="J256" s="337">
        <v>60</v>
      </c>
      <c r="K256" s="337">
        <v>104.6</v>
      </c>
      <c r="L256" s="337">
        <v>61.2</v>
      </c>
      <c r="M256" s="338"/>
      <c r="N256" s="338"/>
      <c r="O256" s="337">
        <v>830</v>
      </c>
      <c r="P256" s="337">
        <v>12</v>
      </c>
      <c r="Q256" s="337">
        <v>69.099999999999994</v>
      </c>
      <c r="R256" s="337">
        <v>25000</v>
      </c>
      <c r="S256" s="337">
        <v>5000</v>
      </c>
      <c r="T256" s="337">
        <v>84</v>
      </c>
      <c r="U256" s="337">
        <v>0.9</v>
      </c>
      <c r="V256" s="337">
        <v>0</v>
      </c>
      <c r="W256" s="336" t="s">
        <v>769</v>
      </c>
      <c r="X256" s="336" t="s">
        <v>7402</v>
      </c>
      <c r="Y256" s="336" t="s">
        <v>850</v>
      </c>
      <c r="Z256" s="339">
        <v>41724</v>
      </c>
      <c r="AA256" s="339">
        <v>41736</v>
      </c>
      <c r="AB256" s="336" t="s">
        <v>784</v>
      </c>
    </row>
    <row r="257" spans="1:28" s="340" customFormat="1">
      <c r="A257" s="336" t="s">
        <v>7400</v>
      </c>
      <c r="B257" s="336" t="s">
        <v>4537</v>
      </c>
      <c r="C257" s="336" t="s">
        <v>4785</v>
      </c>
      <c r="D257" s="336" t="s">
        <v>7419</v>
      </c>
      <c r="E257" s="336" t="s">
        <v>792</v>
      </c>
      <c r="F257" s="336" t="s">
        <v>793</v>
      </c>
      <c r="G257" s="336" t="s">
        <v>794</v>
      </c>
      <c r="H257" s="336" t="s">
        <v>795</v>
      </c>
      <c r="I257" s="337">
        <v>3</v>
      </c>
      <c r="J257" s="337">
        <v>60</v>
      </c>
      <c r="K257" s="337">
        <v>111.7</v>
      </c>
      <c r="L257" s="337">
        <v>68.900000000000006</v>
      </c>
      <c r="M257" s="338"/>
      <c r="N257" s="338"/>
      <c r="O257" s="337">
        <v>800</v>
      </c>
      <c r="P257" s="337">
        <v>10.5</v>
      </c>
      <c r="Q257" s="337">
        <v>76.2</v>
      </c>
      <c r="R257" s="337">
        <v>25000</v>
      </c>
      <c r="S257" s="337">
        <v>2700</v>
      </c>
      <c r="T257" s="337">
        <v>81</v>
      </c>
      <c r="U257" s="337">
        <v>0.9</v>
      </c>
      <c r="V257" s="337">
        <v>-20</v>
      </c>
      <c r="W257" s="336" t="s">
        <v>769</v>
      </c>
      <c r="X257" s="336" t="s">
        <v>7420</v>
      </c>
      <c r="Y257" s="336" t="s">
        <v>2276</v>
      </c>
      <c r="Z257" s="339">
        <v>41719</v>
      </c>
      <c r="AA257" s="339">
        <v>41862</v>
      </c>
      <c r="AB257" s="336" t="s">
        <v>784</v>
      </c>
    </row>
    <row r="258" spans="1:28" s="340" customFormat="1">
      <c r="A258" s="336" t="s">
        <v>7400</v>
      </c>
      <c r="B258" s="336" t="s">
        <v>4537</v>
      </c>
      <c r="C258" s="336" t="s">
        <v>4785</v>
      </c>
      <c r="D258" s="336" t="s">
        <v>7419</v>
      </c>
      <c r="E258" s="336" t="s">
        <v>792</v>
      </c>
      <c r="F258" s="336" t="s">
        <v>793</v>
      </c>
      <c r="G258" s="336" t="s">
        <v>794</v>
      </c>
      <c r="H258" s="336" t="s">
        <v>795</v>
      </c>
      <c r="I258" s="337">
        <v>3</v>
      </c>
      <c r="J258" s="337">
        <v>60</v>
      </c>
      <c r="K258" s="337">
        <v>111.7</v>
      </c>
      <c r="L258" s="337">
        <v>68.900000000000006</v>
      </c>
      <c r="M258" s="338"/>
      <c r="N258" s="338"/>
      <c r="O258" s="337">
        <v>800</v>
      </c>
      <c r="P258" s="337">
        <v>10.5</v>
      </c>
      <c r="Q258" s="337">
        <v>76.2</v>
      </c>
      <c r="R258" s="337">
        <v>25000</v>
      </c>
      <c r="S258" s="337">
        <v>2700</v>
      </c>
      <c r="T258" s="337">
        <v>81</v>
      </c>
      <c r="U258" s="337">
        <v>0.9</v>
      </c>
      <c r="V258" s="337">
        <v>-20</v>
      </c>
      <c r="W258" s="336" t="s">
        <v>769</v>
      </c>
      <c r="X258" s="336" t="s">
        <v>7420</v>
      </c>
      <c r="Y258" s="336" t="s">
        <v>2276</v>
      </c>
      <c r="Z258" s="339">
        <v>41719</v>
      </c>
      <c r="AA258" s="339">
        <v>41862</v>
      </c>
      <c r="AB258" s="336" t="s">
        <v>827</v>
      </c>
    </row>
    <row r="259" spans="1:28" s="340" customFormat="1">
      <c r="A259" s="336" t="s">
        <v>7400</v>
      </c>
      <c r="B259" s="336" t="s">
        <v>4537</v>
      </c>
      <c r="C259" s="336" t="s">
        <v>4785</v>
      </c>
      <c r="D259" s="336" t="s">
        <v>7419</v>
      </c>
      <c r="E259" s="336" t="s">
        <v>792</v>
      </c>
      <c r="F259" s="336" t="s">
        <v>793</v>
      </c>
      <c r="G259" s="336" t="s">
        <v>794</v>
      </c>
      <c r="H259" s="336" t="s">
        <v>795</v>
      </c>
      <c r="I259" s="337">
        <v>3</v>
      </c>
      <c r="J259" s="337">
        <v>60</v>
      </c>
      <c r="K259" s="337">
        <v>111.7</v>
      </c>
      <c r="L259" s="337">
        <v>68.900000000000006</v>
      </c>
      <c r="M259" s="338"/>
      <c r="N259" s="338"/>
      <c r="O259" s="337">
        <v>800</v>
      </c>
      <c r="P259" s="337">
        <v>10.5</v>
      </c>
      <c r="Q259" s="337">
        <v>76.2</v>
      </c>
      <c r="R259" s="337">
        <v>25000</v>
      </c>
      <c r="S259" s="337">
        <v>2700</v>
      </c>
      <c r="T259" s="337">
        <v>81</v>
      </c>
      <c r="U259" s="337">
        <v>0.9</v>
      </c>
      <c r="V259" s="337">
        <v>-20</v>
      </c>
      <c r="W259" s="336" t="s">
        <v>769</v>
      </c>
      <c r="X259" s="336" t="s">
        <v>7420</v>
      </c>
      <c r="Y259" s="336" t="s">
        <v>2276</v>
      </c>
      <c r="Z259" s="339">
        <v>41719</v>
      </c>
      <c r="AA259" s="339">
        <v>41862</v>
      </c>
      <c r="AB259" s="336" t="s">
        <v>784</v>
      </c>
    </row>
    <row r="260" spans="1:28" s="340" customFormat="1">
      <c r="A260" s="336" t="s">
        <v>7400</v>
      </c>
      <c r="B260" s="336" t="s">
        <v>4537</v>
      </c>
      <c r="C260" s="336" t="s">
        <v>4785</v>
      </c>
      <c r="D260" s="336" t="s">
        <v>7419</v>
      </c>
      <c r="E260" s="336" t="s">
        <v>792</v>
      </c>
      <c r="F260" s="336" t="s">
        <v>793</v>
      </c>
      <c r="G260" s="336" t="s">
        <v>794</v>
      </c>
      <c r="H260" s="336" t="s">
        <v>795</v>
      </c>
      <c r="I260" s="337">
        <v>3</v>
      </c>
      <c r="J260" s="337">
        <v>60</v>
      </c>
      <c r="K260" s="337">
        <v>111.7</v>
      </c>
      <c r="L260" s="337">
        <v>68.900000000000006</v>
      </c>
      <c r="M260" s="338"/>
      <c r="N260" s="338"/>
      <c r="O260" s="337">
        <v>800</v>
      </c>
      <c r="P260" s="337">
        <v>10.5</v>
      </c>
      <c r="Q260" s="337">
        <v>76.2</v>
      </c>
      <c r="R260" s="337">
        <v>25000</v>
      </c>
      <c r="S260" s="337">
        <v>2700</v>
      </c>
      <c r="T260" s="337">
        <v>81</v>
      </c>
      <c r="U260" s="337">
        <v>0.9</v>
      </c>
      <c r="V260" s="337">
        <v>-20</v>
      </c>
      <c r="W260" s="336" t="s">
        <v>769</v>
      </c>
      <c r="X260" s="336" t="s">
        <v>7420</v>
      </c>
      <c r="Y260" s="336" t="s">
        <v>2276</v>
      </c>
      <c r="Z260" s="339">
        <v>41719</v>
      </c>
      <c r="AA260" s="339">
        <v>41862</v>
      </c>
      <c r="AB260" s="336" t="s">
        <v>784</v>
      </c>
    </row>
    <row r="261" spans="1:28" s="340" customFormat="1">
      <c r="A261" s="336" t="s">
        <v>7400</v>
      </c>
      <c r="B261" s="336" t="s">
        <v>4537</v>
      </c>
      <c r="C261" s="336" t="s">
        <v>4785</v>
      </c>
      <c r="D261" s="336" t="s">
        <v>7419</v>
      </c>
      <c r="E261" s="336" t="s">
        <v>792</v>
      </c>
      <c r="F261" s="336" t="s">
        <v>793</v>
      </c>
      <c r="G261" s="336" t="s">
        <v>794</v>
      </c>
      <c r="H261" s="336" t="s">
        <v>795</v>
      </c>
      <c r="I261" s="337">
        <v>3</v>
      </c>
      <c r="J261" s="337">
        <v>60</v>
      </c>
      <c r="K261" s="337">
        <v>111.7</v>
      </c>
      <c r="L261" s="337">
        <v>68.900000000000006</v>
      </c>
      <c r="M261" s="338"/>
      <c r="N261" s="338"/>
      <c r="O261" s="337">
        <v>800</v>
      </c>
      <c r="P261" s="337">
        <v>10.5</v>
      </c>
      <c r="Q261" s="337">
        <v>76.2</v>
      </c>
      <c r="R261" s="337">
        <v>25000</v>
      </c>
      <c r="S261" s="337">
        <v>2700</v>
      </c>
      <c r="T261" s="337">
        <v>81</v>
      </c>
      <c r="U261" s="337">
        <v>0.9</v>
      </c>
      <c r="V261" s="337">
        <v>-20</v>
      </c>
      <c r="W261" s="336" t="s">
        <v>769</v>
      </c>
      <c r="X261" s="336" t="s">
        <v>7420</v>
      </c>
      <c r="Y261" s="336" t="s">
        <v>2276</v>
      </c>
      <c r="Z261" s="339">
        <v>41719</v>
      </c>
      <c r="AA261" s="339">
        <v>41862</v>
      </c>
      <c r="AB261" s="336" t="s">
        <v>827</v>
      </c>
    </row>
    <row r="262" spans="1:28" s="340" customFormat="1">
      <c r="A262" s="336" t="s">
        <v>7400</v>
      </c>
      <c r="B262" s="336" t="s">
        <v>4537</v>
      </c>
      <c r="C262" s="336" t="s">
        <v>4796</v>
      </c>
      <c r="D262" s="336" t="s">
        <v>7419</v>
      </c>
      <c r="E262" s="336" t="s">
        <v>792</v>
      </c>
      <c r="F262" s="336" t="s">
        <v>793</v>
      </c>
      <c r="G262" s="336" t="s">
        <v>794</v>
      </c>
      <c r="H262" s="336" t="s">
        <v>795</v>
      </c>
      <c r="I262" s="337">
        <v>3</v>
      </c>
      <c r="J262" s="337">
        <v>60</v>
      </c>
      <c r="K262" s="337">
        <v>111.7</v>
      </c>
      <c r="L262" s="337">
        <v>68.900000000000006</v>
      </c>
      <c r="M262" s="338"/>
      <c r="N262" s="338"/>
      <c r="O262" s="337">
        <v>800</v>
      </c>
      <c r="P262" s="337">
        <v>10.5</v>
      </c>
      <c r="Q262" s="337">
        <v>76.2</v>
      </c>
      <c r="R262" s="337">
        <v>25000</v>
      </c>
      <c r="S262" s="337">
        <v>2700</v>
      </c>
      <c r="T262" s="337">
        <v>81</v>
      </c>
      <c r="U262" s="337">
        <v>0.9</v>
      </c>
      <c r="V262" s="337">
        <v>-20</v>
      </c>
      <c r="W262" s="336" t="s">
        <v>769</v>
      </c>
      <c r="X262" s="336" t="s">
        <v>7420</v>
      </c>
      <c r="Y262" s="336" t="s">
        <v>2276</v>
      </c>
      <c r="Z262" s="339">
        <v>41719</v>
      </c>
      <c r="AA262" s="339">
        <v>41862</v>
      </c>
      <c r="AB262" s="336" t="s">
        <v>784</v>
      </c>
    </row>
    <row r="263" spans="1:28" s="340" customFormat="1">
      <c r="A263" s="336" t="s">
        <v>7400</v>
      </c>
      <c r="B263" s="336" t="s">
        <v>4934</v>
      </c>
      <c r="C263" s="336" t="s">
        <v>4938</v>
      </c>
      <c r="D263" s="336" t="s">
        <v>4941</v>
      </c>
      <c r="E263" s="336" t="s">
        <v>792</v>
      </c>
      <c r="F263" s="336" t="s">
        <v>793</v>
      </c>
      <c r="G263" s="336" t="s">
        <v>794</v>
      </c>
      <c r="H263" s="336" t="s">
        <v>795</v>
      </c>
      <c r="I263" s="337">
        <v>5</v>
      </c>
      <c r="J263" s="337">
        <v>60</v>
      </c>
      <c r="K263" s="337">
        <v>101.6</v>
      </c>
      <c r="L263" s="337">
        <v>63.5</v>
      </c>
      <c r="M263" s="338"/>
      <c r="N263" s="338"/>
      <c r="O263" s="337">
        <v>830</v>
      </c>
      <c r="P263" s="337">
        <v>11</v>
      </c>
      <c r="Q263" s="337">
        <v>75.5</v>
      </c>
      <c r="R263" s="337">
        <v>35000</v>
      </c>
      <c r="S263" s="337">
        <v>3500</v>
      </c>
      <c r="T263" s="337">
        <v>81</v>
      </c>
      <c r="U263" s="337">
        <v>1</v>
      </c>
      <c r="V263" s="337">
        <v>-20</v>
      </c>
      <c r="W263" s="336" t="s">
        <v>769</v>
      </c>
      <c r="X263" s="336" t="s">
        <v>7406</v>
      </c>
      <c r="Y263" s="336" t="s">
        <v>789</v>
      </c>
      <c r="Z263" s="339">
        <v>41925</v>
      </c>
      <c r="AA263" s="339">
        <v>41936</v>
      </c>
      <c r="AB263" s="336" t="s">
        <v>842</v>
      </c>
    </row>
    <row r="264" spans="1:28" s="340" customFormat="1">
      <c r="A264" s="336" t="s">
        <v>7400</v>
      </c>
      <c r="B264" s="336" t="s">
        <v>4934</v>
      </c>
      <c r="C264" s="336" t="s">
        <v>4938</v>
      </c>
      <c r="D264" s="336" t="s">
        <v>4945</v>
      </c>
      <c r="E264" s="336" t="s">
        <v>792</v>
      </c>
      <c r="F264" s="336" t="s">
        <v>793</v>
      </c>
      <c r="G264" s="336" t="s">
        <v>1011</v>
      </c>
      <c r="H264" s="336" t="s">
        <v>795</v>
      </c>
      <c r="I264" s="337">
        <v>5</v>
      </c>
      <c r="J264" s="337">
        <v>60</v>
      </c>
      <c r="K264" s="337">
        <v>101.6</v>
      </c>
      <c r="L264" s="337">
        <v>63.5</v>
      </c>
      <c r="M264" s="338"/>
      <c r="N264" s="338"/>
      <c r="O264" s="337">
        <v>830</v>
      </c>
      <c r="P264" s="337">
        <v>11</v>
      </c>
      <c r="Q264" s="337">
        <v>75.5</v>
      </c>
      <c r="R264" s="337">
        <v>35000</v>
      </c>
      <c r="S264" s="337">
        <v>3500</v>
      </c>
      <c r="T264" s="337">
        <v>81</v>
      </c>
      <c r="U264" s="337">
        <v>1</v>
      </c>
      <c r="V264" s="337">
        <v>-20</v>
      </c>
      <c r="W264" s="336" t="s">
        <v>769</v>
      </c>
      <c r="X264" s="336" t="s">
        <v>7406</v>
      </c>
      <c r="Y264" s="336" t="s">
        <v>789</v>
      </c>
      <c r="Z264" s="339">
        <v>41934</v>
      </c>
      <c r="AA264" s="339">
        <v>41936</v>
      </c>
      <c r="AB264" s="336" t="s">
        <v>842</v>
      </c>
    </row>
    <row r="265" spans="1:28" s="340" customFormat="1">
      <c r="A265" s="336" t="s">
        <v>7400</v>
      </c>
      <c r="B265" s="336" t="s">
        <v>4985</v>
      </c>
      <c r="C265" s="336" t="s">
        <v>7051</v>
      </c>
      <c r="D265" s="336" t="s">
        <v>7051</v>
      </c>
      <c r="E265" s="336" t="s">
        <v>792</v>
      </c>
      <c r="F265" s="336" t="s">
        <v>793</v>
      </c>
      <c r="G265" s="336" t="s">
        <v>794</v>
      </c>
      <c r="H265" s="336" t="s">
        <v>795</v>
      </c>
      <c r="I265" s="337">
        <v>3</v>
      </c>
      <c r="J265" s="337">
        <v>40</v>
      </c>
      <c r="K265" s="337">
        <v>108.9</v>
      </c>
      <c r="L265" s="337">
        <v>59.8</v>
      </c>
      <c r="M265" s="338"/>
      <c r="N265" s="338"/>
      <c r="O265" s="337">
        <v>490</v>
      </c>
      <c r="P265" s="337">
        <v>7</v>
      </c>
      <c r="Q265" s="337">
        <v>70</v>
      </c>
      <c r="R265" s="337">
        <v>25000</v>
      </c>
      <c r="S265" s="337">
        <v>2700</v>
      </c>
      <c r="T265" s="337">
        <v>81</v>
      </c>
      <c r="U265" s="337">
        <v>0.9</v>
      </c>
      <c r="V265" s="337">
        <v>-20</v>
      </c>
      <c r="W265" s="336" t="s">
        <v>769</v>
      </c>
      <c r="X265" s="336" t="s">
        <v>7402</v>
      </c>
      <c r="Y265" s="336" t="s">
        <v>783</v>
      </c>
      <c r="Z265" s="339">
        <v>41857</v>
      </c>
      <c r="AA265" s="339">
        <v>41857</v>
      </c>
      <c r="AB265" s="336" t="s">
        <v>842</v>
      </c>
    </row>
    <row r="266" spans="1:28" s="340" customFormat="1">
      <c r="A266" s="336" t="s">
        <v>7400</v>
      </c>
      <c r="B266" s="336" t="s">
        <v>4985</v>
      </c>
      <c r="C266" s="336" t="s">
        <v>7053</v>
      </c>
      <c r="D266" s="336" t="s">
        <v>7053</v>
      </c>
      <c r="E266" s="336" t="s">
        <v>792</v>
      </c>
      <c r="F266" s="336" t="s">
        <v>793</v>
      </c>
      <c r="G266" s="336" t="s">
        <v>794</v>
      </c>
      <c r="H266" s="336" t="s">
        <v>795</v>
      </c>
      <c r="I266" s="337">
        <v>3</v>
      </c>
      <c r="J266" s="337">
        <v>60</v>
      </c>
      <c r="K266" s="337">
        <v>112.7</v>
      </c>
      <c r="L266" s="337">
        <v>59.9</v>
      </c>
      <c r="M266" s="338"/>
      <c r="N266" s="338"/>
      <c r="O266" s="337">
        <v>800</v>
      </c>
      <c r="P266" s="337">
        <v>12</v>
      </c>
      <c r="Q266" s="337">
        <v>66.7</v>
      </c>
      <c r="R266" s="337">
        <v>25000</v>
      </c>
      <c r="S266" s="337">
        <v>2700</v>
      </c>
      <c r="T266" s="337">
        <v>82</v>
      </c>
      <c r="U266" s="337">
        <v>0.9</v>
      </c>
      <c r="V266" s="337">
        <v>-20</v>
      </c>
      <c r="W266" s="336" t="s">
        <v>769</v>
      </c>
      <c r="X266" s="336" t="s">
        <v>7402</v>
      </c>
      <c r="Y266" s="336" t="s">
        <v>783</v>
      </c>
      <c r="Z266" s="339">
        <v>41857</v>
      </c>
      <c r="AA266" s="339">
        <v>41857</v>
      </c>
      <c r="AB266" s="336" t="s">
        <v>842</v>
      </c>
    </row>
    <row r="267" spans="1:28" s="340" customFormat="1">
      <c r="A267" s="336" t="s">
        <v>7400</v>
      </c>
      <c r="B267" s="336" t="s">
        <v>4985</v>
      </c>
      <c r="C267" s="336" t="s">
        <v>682</v>
      </c>
      <c r="D267" s="336" t="s">
        <v>7486</v>
      </c>
      <c r="E267" s="336" t="s">
        <v>792</v>
      </c>
      <c r="F267" s="336" t="s">
        <v>793</v>
      </c>
      <c r="G267" s="336" t="s">
        <v>794</v>
      </c>
      <c r="H267" s="336" t="s">
        <v>795</v>
      </c>
      <c r="I267" s="337">
        <v>3</v>
      </c>
      <c r="J267" s="337">
        <v>60</v>
      </c>
      <c r="K267" s="337">
        <v>106.7</v>
      </c>
      <c r="L267" s="337">
        <v>55.9</v>
      </c>
      <c r="M267" s="338"/>
      <c r="N267" s="338"/>
      <c r="O267" s="337">
        <v>800</v>
      </c>
      <c r="P267" s="337">
        <v>11.5</v>
      </c>
      <c r="Q267" s="337">
        <v>69.599999999999994</v>
      </c>
      <c r="R267" s="337">
        <v>25000</v>
      </c>
      <c r="S267" s="337">
        <v>3000</v>
      </c>
      <c r="T267" s="337">
        <v>84</v>
      </c>
      <c r="U267" s="337">
        <v>0.9</v>
      </c>
      <c r="V267" s="337">
        <v>-40</v>
      </c>
      <c r="W267" s="336" t="s">
        <v>769</v>
      </c>
      <c r="X267" s="336" t="s">
        <v>7402</v>
      </c>
      <c r="Y267" s="336" t="s">
        <v>783</v>
      </c>
      <c r="Z267" s="339">
        <v>41698</v>
      </c>
      <c r="AA267" s="339">
        <v>41688</v>
      </c>
      <c r="AB267" s="336" t="s">
        <v>784</v>
      </c>
    </row>
    <row r="268" spans="1:28" s="340" customFormat="1">
      <c r="A268" s="336" t="s">
        <v>7400</v>
      </c>
      <c r="B268" s="336" t="s">
        <v>4537</v>
      </c>
      <c r="C268" s="336" t="s">
        <v>4810</v>
      </c>
      <c r="D268" s="336" t="s">
        <v>4768</v>
      </c>
      <c r="E268" s="336" t="s">
        <v>792</v>
      </c>
      <c r="F268" s="336" t="s">
        <v>793</v>
      </c>
      <c r="G268" s="336" t="s">
        <v>794</v>
      </c>
      <c r="H268" s="336" t="s">
        <v>795</v>
      </c>
      <c r="I268" s="337">
        <v>5</v>
      </c>
      <c r="J268" s="337">
        <v>60</v>
      </c>
      <c r="K268" s="337">
        <v>104.6</v>
      </c>
      <c r="L268" s="337">
        <v>61.2</v>
      </c>
      <c r="M268" s="338"/>
      <c r="N268" s="338"/>
      <c r="O268" s="337">
        <v>830</v>
      </c>
      <c r="P268" s="337">
        <v>12</v>
      </c>
      <c r="Q268" s="337">
        <v>69.099999999999994</v>
      </c>
      <c r="R268" s="337">
        <v>25000</v>
      </c>
      <c r="S268" s="337">
        <v>5000</v>
      </c>
      <c r="T268" s="337">
        <v>84</v>
      </c>
      <c r="U268" s="337">
        <v>0.9</v>
      </c>
      <c r="V268" s="337">
        <v>0</v>
      </c>
      <c r="W268" s="336" t="s">
        <v>769</v>
      </c>
      <c r="X268" s="336" t="s">
        <v>7402</v>
      </c>
      <c r="Y268" s="336" t="s">
        <v>850</v>
      </c>
      <c r="Z268" s="339">
        <v>41850</v>
      </c>
      <c r="AA268" s="339">
        <v>41851</v>
      </c>
      <c r="AB268" s="336" t="s">
        <v>842</v>
      </c>
    </row>
    <row r="269" spans="1:28" s="340" customFormat="1">
      <c r="A269" s="336" t="s">
        <v>7400</v>
      </c>
      <c r="B269" s="336" t="s">
        <v>4537</v>
      </c>
      <c r="C269" s="336" t="s">
        <v>4810</v>
      </c>
      <c r="D269" s="336" t="s">
        <v>4768</v>
      </c>
      <c r="E269" s="336" t="s">
        <v>792</v>
      </c>
      <c r="F269" s="336" t="s">
        <v>793</v>
      </c>
      <c r="G269" s="336" t="s">
        <v>794</v>
      </c>
      <c r="H269" s="336" t="s">
        <v>795</v>
      </c>
      <c r="I269" s="337">
        <v>5</v>
      </c>
      <c r="J269" s="337">
        <v>60</v>
      </c>
      <c r="K269" s="337">
        <v>104.6</v>
      </c>
      <c r="L269" s="337">
        <v>61.2</v>
      </c>
      <c r="M269" s="338"/>
      <c r="N269" s="338"/>
      <c r="O269" s="337">
        <v>830</v>
      </c>
      <c r="P269" s="337">
        <v>12</v>
      </c>
      <c r="Q269" s="337">
        <v>69.099999999999994</v>
      </c>
      <c r="R269" s="337">
        <v>25000</v>
      </c>
      <c r="S269" s="337">
        <v>5000</v>
      </c>
      <c r="T269" s="337">
        <v>84</v>
      </c>
      <c r="U269" s="337">
        <v>0.9</v>
      </c>
      <c r="V269" s="337">
        <v>0</v>
      </c>
      <c r="W269" s="336" t="s">
        <v>769</v>
      </c>
      <c r="X269" s="336" t="s">
        <v>7402</v>
      </c>
      <c r="Y269" s="336" t="s">
        <v>850</v>
      </c>
      <c r="Z269" s="339">
        <v>41850</v>
      </c>
      <c r="AA269" s="339">
        <v>41851</v>
      </c>
      <c r="AB269" s="336" t="s">
        <v>842</v>
      </c>
    </row>
    <row r="270" spans="1:28" s="340" customFormat="1">
      <c r="A270" s="336" t="s">
        <v>7400</v>
      </c>
      <c r="B270" s="336" t="s">
        <v>4985</v>
      </c>
      <c r="C270" s="336" t="s">
        <v>1943</v>
      </c>
      <c r="D270" s="336" t="s">
        <v>7487</v>
      </c>
      <c r="E270" s="336" t="s">
        <v>792</v>
      </c>
      <c r="F270" s="336" t="s">
        <v>793</v>
      </c>
      <c r="G270" s="336" t="s">
        <v>794</v>
      </c>
      <c r="H270" s="336" t="s">
        <v>795</v>
      </c>
      <c r="I270" s="337">
        <v>3</v>
      </c>
      <c r="J270" s="337">
        <v>60</v>
      </c>
      <c r="K270" s="337">
        <v>112</v>
      </c>
      <c r="L270" s="337">
        <v>60</v>
      </c>
      <c r="M270" s="338"/>
      <c r="N270" s="338"/>
      <c r="O270" s="337">
        <v>800</v>
      </c>
      <c r="P270" s="337">
        <v>8.6999999999999993</v>
      </c>
      <c r="Q270" s="337">
        <v>94.1</v>
      </c>
      <c r="R270" s="337">
        <v>25000</v>
      </c>
      <c r="S270" s="337">
        <v>2700</v>
      </c>
      <c r="T270" s="337">
        <v>81</v>
      </c>
      <c r="U270" s="337">
        <v>0.9</v>
      </c>
      <c r="V270" s="337">
        <v>-20</v>
      </c>
      <c r="W270" s="336" t="s">
        <v>769</v>
      </c>
      <c r="X270" s="336" t="s">
        <v>7402</v>
      </c>
      <c r="Y270" s="336" t="s">
        <v>783</v>
      </c>
      <c r="Z270" s="339">
        <v>41760</v>
      </c>
      <c r="AA270" s="339">
        <v>41893</v>
      </c>
      <c r="AB270" s="336" t="s">
        <v>842</v>
      </c>
    </row>
    <row r="271" spans="1:28" s="340" customFormat="1">
      <c r="A271" s="336" t="s">
        <v>7400</v>
      </c>
      <c r="B271" s="336" t="s">
        <v>27</v>
      </c>
      <c r="C271" s="336" t="s">
        <v>5034</v>
      </c>
      <c r="D271" s="336" t="s">
        <v>5034</v>
      </c>
      <c r="E271" s="336" t="s">
        <v>792</v>
      </c>
      <c r="F271" s="336" t="s">
        <v>793</v>
      </c>
      <c r="G271" s="336" t="s">
        <v>794</v>
      </c>
      <c r="H271" s="336" t="s">
        <v>795</v>
      </c>
      <c r="I271" s="337">
        <v>5</v>
      </c>
      <c r="J271" s="337">
        <v>40</v>
      </c>
      <c r="K271" s="337">
        <v>112</v>
      </c>
      <c r="L271" s="337">
        <v>61</v>
      </c>
      <c r="M271" s="338"/>
      <c r="N271" s="338"/>
      <c r="O271" s="337">
        <v>450</v>
      </c>
      <c r="P271" s="337">
        <v>7</v>
      </c>
      <c r="Q271" s="337">
        <v>65</v>
      </c>
      <c r="R271" s="337">
        <v>25000</v>
      </c>
      <c r="S271" s="337">
        <v>2700</v>
      </c>
      <c r="T271" s="337">
        <v>83</v>
      </c>
      <c r="U271" s="337">
        <v>0.9</v>
      </c>
      <c r="V271" s="337">
        <v>-30</v>
      </c>
      <c r="W271" s="336" t="s">
        <v>769</v>
      </c>
      <c r="X271" s="336" t="s">
        <v>7405</v>
      </c>
      <c r="Y271" s="336" t="s">
        <v>5035</v>
      </c>
      <c r="Z271" s="339">
        <v>41429</v>
      </c>
      <c r="AA271" s="339">
        <v>41801</v>
      </c>
      <c r="AB271" s="336" t="s">
        <v>842</v>
      </c>
    </row>
    <row r="272" spans="1:28" s="340" customFormat="1">
      <c r="A272" s="336" t="s">
        <v>7400</v>
      </c>
      <c r="B272" s="336" t="s">
        <v>27</v>
      </c>
      <c r="C272" s="336" t="s">
        <v>5037</v>
      </c>
      <c r="D272" s="336" t="s">
        <v>5037</v>
      </c>
      <c r="E272" s="336" t="s">
        <v>792</v>
      </c>
      <c r="F272" s="336" t="s">
        <v>793</v>
      </c>
      <c r="G272" s="336" t="s">
        <v>794</v>
      </c>
      <c r="H272" s="336" t="s">
        <v>795</v>
      </c>
      <c r="I272" s="337">
        <v>5</v>
      </c>
      <c r="J272" s="337">
        <v>40</v>
      </c>
      <c r="K272" s="337">
        <v>112</v>
      </c>
      <c r="L272" s="337">
        <v>61</v>
      </c>
      <c r="M272" s="338"/>
      <c r="N272" s="338"/>
      <c r="O272" s="337">
        <v>475</v>
      </c>
      <c r="P272" s="337">
        <v>7</v>
      </c>
      <c r="Q272" s="337">
        <v>68</v>
      </c>
      <c r="R272" s="337">
        <v>25000</v>
      </c>
      <c r="S272" s="337">
        <v>3000</v>
      </c>
      <c r="T272" s="337">
        <v>84</v>
      </c>
      <c r="U272" s="337">
        <v>0.7</v>
      </c>
      <c r="V272" s="337">
        <v>-29</v>
      </c>
      <c r="W272" s="336" t="s">
        <v>769</v>
      </c>
      <c r="X272" s="336" t="s">
        <v>7405</v>
      </c>
      <c r="Y272" s="336" t="s">
        <v>5038</v>
      </c>
      <c r="Z272" s="339">
        <v>41275</v>
      </c>
      <c r="AA272" s="339">
        <v>41927</v>
      </c>
      <c r="AB272" s="336" t="s">
        <v>842</v>
      </c>
    </row>
    <row r="273" spans="1:28" s="340" customFormat="1">
      <c r="A273" s="336" t="s">
        <v>7400</v>
      </c>
      <c r="B273" s="336" t="s">
        <v>27</v>
      </c>
      <c r="C273" s="336" t="s">
        <v>5040</v>
      </c>
      <c r="D273" s="336" t="s">
        <v>5040</v>
      </c>
      <c r="E273" s="336" t="s">
        <v>792</v>
      </c>
      <c r="F273" s="336" t="s">
        <v>793</v>
      </c>
      <c r="G273" s="336" t="s">
        <v>794</v>
      </c>
      <c r="H273" s="336" t="s">
        <v>795</v>
      </c>
      <c r="I273" s="337">
        <v>5</v>
      </c>
      <c r="J273" s="337">
        <v>40</v>
      </c>
      <c r="K273" s="337">
        <v>112</v>
      </c>
      <c r="L273" s="337">
        <v>61</v>
      </c>
      <c r="M273" s="338"/>
      <c r="N273" s="338"/>
      <c r="O273" s="337">
        <v>465</v>
      </c>
      <c r="P273" s="337">
        <v>7</v>
      </c>
      <c r="Q273" s="337">
        <v>65</v>
      </c>
      <c r="R273" s="337">
        <v>25000</v>
      </c>
      <c r="S273" s="337">
        <v>4000</v>
      </c>
      <c r="T273" s="337">
        <v>85</v>
      </c>
      <c r="U273" s="337">
        <v>0.9</v>
      </c>
      <c r="V273" s="337">
        <v>-30</v>
      </c>
      <c r="W273" s="336" t="s">
        <v>769</v>
      </c>
      <c r="X273" s="336" t="s">
        <v>7405</v>
      </c>
      <c r="Y273" s="336" t="s">
        <v>5035</v>
      </c>
      <c r="Z273" s="339">
        <v>41429</v>
      </c>
      <c r="AA273" s="339">
        <v>41801</v>
      </c>
      <c r="AB273" s="336" t="s">
        <v>842</v>
      </c>
    </row>
    <row r="274" spans="1:28" s="340" customFormat="1">
      <c r="A274" s="336" t="s">
        <v>7400</v>
      </c>
      <c r="B274" s="336" t="s">
        <v>5161</v>
      </c>
      <c r="C274" s="336" t="s">
        <v>2323</v>
      </c>
      <c r="D274" s="336" t="s">
        <v>5166</v>
      </c>
      <c r="E274" s="336" t="s">
        <v>1051</v>
      </c>
      <c r="F274" s="336" t="s">
        <v>793</v>
      </c>
      <c r="G274" s="336" t="s">
        <v>794</v>
      </c>
      <c r="H274" s="336" t="s">
        <v>795</v>
      </c>
      <c r="I274" s="337">
        <v>3</v>
      </c>
      <c r="J274" s="337">
        <v>100</v>
      </c>
      <c r="K274" s="337">
        <v>135.19999999999999</v>
      </c>
      <c r="L274" s="337">
        <v>78</v>
      </c>
      <c r="M274" s="338"/>
      <c r="N274" s="338"/>
      <c r="O274" s="337">
        <v>1600</v>
      </c>
      <c r="P274" s="337">
        <v>16</v>
      </c>
      <c r="Q274" s="337">
        <v>100</v>
      </c>
      <c r="R274" s="337">
        <v>25000</v>
      </c>
      <c r="S274" s="337">
        <v>3000</v>
      </c>
      <c r="T274" s="337">
        <v>82</v>
      </c>
      <c r="U274" s="337">
        <v>0.9</v>
      </c>
      <c r="V274" s="337">
        <v>-25</v>
      </c>
      <c r="W274" s="336" t="s">
        <v>769</v>
      </c>
      <c r="X274" s="336" t="s">
        <v>7405</v>
      </c>
      <c r="Y274" s="336" t="s">
        <v>783</v>
      </c>
      <c r="Z274" s="339">
        <v>41883</v>
      </c>
      <c r="AA274" s="339">
        <v>41919</v>
      </c>
      <c r="AB274" s="336" t="s">
        <v>784</v>
      </c>
    </row>
    <row r="275" spans="1:28" s="340" customFormat="1">
      <c r="A275" s="336" t="s">
        <v>7400</v>
      </c>
      <c r="B275" s="336" t="s">
        <v>5161</v>
      </c>
      <c r="C275" s="336" t="s">
        <v>5168</v>
      </c>
      <c r="D275" s="336" t="s">
        <v>5169</v>
      </c>
      <c r="E275" s="336" t="s">
        <v>792</v>
      </c>
      <c r="F275" s="336" t="s">
        <v>793</v>
      </c>
      <c r="G275" s="336" t="s">
        <v>794</v>
      </c>
      <c r="H275" s="336" t="s">
        <v>795</v>
      </c>
      <c r="I275" s="337">
        <v>3</v>
      </c>
      <c r="J275" s="337">
        <v>40</v>
      </c>
      <c r="K275" s="337">
        <v>115.5</v>
      </c>
      <c r="L275" s="337">
        <v>59.8</v>
      </c>
      <c r="M275" s="338"/>
      <c r="N275" s="338"/>
      <c r="O275" s="337">
        <v>500</v>
      </c>
      <c r="P275" s="337">
        <v>7.5</v>
      </c>
      <c r="Q275" s="337">
        <v>66</v>
      </c>
      <c r="R275" s="337">
        <v>25000</v>
      </c>
      <c r="S275" s="337">
        <v>3000</v>
      </c>
      <c r="T275" s="337">
        <v>83</v>
      </c>
      <c r="U275" s="337">
        <v>0.9</v>
      </c>
      <c r="V275" s="337">
        <v>-13</v>
      </c>
      <c r="W275" s="336" t="s">
        <v>769</v>
      </c>
      <c r="X275" s="336" t="s">
        <v>7405</v>
      </c>
      <c r="Y275" s="336" t="s">
        <v>783</v>
      </c>
      <c r="Z275" s="339">
        <v>41913</v>
      </c>
      <c r="AA275" s="339">
        <v>41941</v>
      </c>
      <c r="AB275" s="336" t="s">
        <v>784</v>
      </c>
    </row>
    <row r="276" spans="1:28" s="340" customFormat="1">
      <c r="A276" s="336" t="s">
        <v>7400</v>
      </c>
      <c r="B276" s="336" t="s">
        <v>27</v>
      </c>
      <c r="C276" s="336" t="s">
        <v>5348</v>
      </c>
      <c r="D276" s="336" t="s">
        <v>5348</v>
      </c>
      <c r="E276" s="336" t="s">
        <v>792</v>
      </c>
      <c r="F276" s="336" t="s">
        <v>793</v>
      </c>
      <c r="G276" s="336" t="s">
        <v>794</v>
      </c>
      <c r="H276" s="336" t="s">
        <v>795</v>
      </c>
      <c r="I276" s="337">
        <v>3</v>
      </c>
      <c r="J276" s="337">
        <v>40</v>
      </c>
      <c r="K276" s="337">
        <v>112</v>
      </c>
      <c r="L276" s="337">
        <v>61</v>
      </c>
      <c r="M276" s="338"/>
      <c r="N276" s="338"/>
      <c r="O276" s="337">
        <v>450</v>
      </c>
      <c r="P276" s="337">
        <v>7</v>
      </c>
      <c r="Q276" s="337">
        <v>65</v>
      </c>
      <c r="R276" s="337">
        <v>25000</v>
      </c>
      <c r="S276" s="337">
        <v>2700</v>
      </c>
      <c r="T276" s="337">
        <v>83</v>
      </c>
      <c r="U276" s="337">
        <v>0.9</v>
      </c>
      <c r="V276" s="337">
        <v>-29</v>
      </c>
      <c r="W276" s="336" t="s">
        <v>769</v>
      </c>
      <c r="X276" s="336" t="s">
        <v>7405</v>
      </c>
      <c r="Y276" s="336" t="s">
        <v>5035</v>
      </c>
      <c r="Z276" s="339">
        <v>41429</v>
      </c>
      <c r="AA276" s="339">
        <v>41801</v>
      </c>
      <c r="AB276" s="336" t="s">
        <v>842</v>
      </c>
    </row>
    <row r="277" spans="1:28" s="340" customFormat="1">
      <c r="A277" s="336" t="s">
        <v>7400</v>
      </c>
      <c r="B277" s="336" t="s">
        <v>27</v>
      </c>
      <c r="C277" s="336" t="s">
        <v>5350</v>
      </c>
      <c r="D277" s="336" t="s">
        <v>5350</v>
      </c>
      <c r="E277" s="336" t="s">
        <v>792</v>
      </c>
      <c r="F277" s="336" t="s">
        <v>793</v>
      </c>
      <c r="G277" s="336" t="s">
        <v>794</v>
      </c>
      <c r="H277" s="336" t="s">
        <v>795</v>
      </c>
      <c r="I277" s="337">
        <v>3</v>
      </c>
      <c r="J277" s="337">
        <v>40</v>
      </c>
      <c r="K277" s="337">
        <v>112</v>
      </c>
      <c r="L277" s="337">
        <v>61</v>
      </c>
      <c r="M277" s="338"/>
      <c r="N277" s="338"/>
      <c r="O277" s="337">
        <v>450</v>
      </c>
      <c r="P277" s="337">
        <v>7</v>
      </c>
      <c r="Q277" s="337">
        <v>65</v>
      </c>
      <c r="R277" s="337">
        <v>25000</v>
      </c>
      <c r="S277" s="337">
        <v>2700</v>
      </c>
      <c r="T277" s="337">
        <v>83</v>
      </c>
      <c r="U277" s="337">
        <v>0.9</v>
      </c>
      <c r="V277" s="337">
        <v>-29</v>
      </c>
      <c r="W277" s="336" t="s">
        <v>769</v>
      </c>
      <c r="X277" s="336" t="s">
        <v>7405</v>
      </c>
      <c r="Y277" s="336" t="s">
        <v>5035</v>
      </c>
      <c r="Z277" s="339">
        <v>41429</v>
      </c>
      <c r="AA277" s="339">
        <v>41810</v>
      </c>
      <c r="AB277" s="336" t="s">
        <v>842</v>
      </c>
    </row>
    <row r="278" spans="1:28" s="340" customFormat="1">
      <c r="A278" s="336" t="s">
        <v>7400</v>
      </c>
      <c r="B278" s="336" t="s">
        <v>4562</v>
      </c>
      <c r="C278" s="336" t="s">
        <v>4623</v>
      </c>
      <c r="D278" s="336" t="s">
        <v>7488</v>
      </c>
      <c r="E278" s="336" t="s">
        <v>792</v>
      </c>
      <c r="F278" s="336" t="s">
        <v>793</v>
      </c>
      <c r="G278" s="336" t="s">
        <v>794</v>
      </c>
      <c r="H278" s="336" t="s">
        <v>795</v>
      </c>
      <c r="I278" s="337">
        <v>5</v>
      </c>
      <c r="J278" s="337">
        <v>40</v>
      </c>
      <c r="K278" s="337">
        <v>109.9</v>
      </c>
      <c r="L278" s="337">
        <v>61.9</v>
      </c>
      <c r="M278" s="338"/>
      <c r="N278" s="338"/>
      <c r="O278" s="337">
        <v>450</v>
      </c>
      <c r="P278" s="337">
        <v>5.5</v>
      </c>
      <c r="Q278" s="337">
        <v>81.8</v>
      </c>
      <c r="R278" s="337">
        <v>25000</v>
      </c>
      <c r="S278" s="337">
        <v>5000</v>
      </c>
      <c r="T278" s="337">
        <v>82</v>
      </c>
      <c r="U278" s="337">
        <v>0.7</v>
      </c>
      <c r="V278" s="337">
        <v>0</v>
      </c>
      <c r="W278" s="336" t="s">
        <v>769</v>
      </c>
      <c r="X278" s="336" t="s">
        <v>7406</v>
      </c>
      <c r="Y278" s="336" t="s">
        <v>2468</v>
      </c>
      <c r="Z278" s="339">
        <v>41852</v>
      </c>
      <c r="AA278" s="339">
        <v>41942</v>
      </c>
      <c r="AB278" s="336" t="s">
        <v>842</v>
      </c>
    </row>
    <row r="279" spans="1:28" s="340" customFormat="1">
      <c r="A279" s="336" t="s">
        <v>7400</v>
      </c>
      <c r="B279" s="336" t="s">
        <v>4562</v>
      </c>
      <c r="C279" s="336" t="s">
        <v>4626</v>
      </c>
      <c r="D279" s="336" t="s">
        <v>7489</v>
      </c>
      <c r="E279" s="336" t="s">
        <v>792</v>
      </c>
      <c r="F279" s="336" t="s">
        <v>793</v>
      </c>
      <c r="G279" s="336" t="s">
        <v>794</v>
      </c>
      <c r="H279" s="336" t="s">
        <v>795</v>
      </c>
      <c r="I279" s="337">
        <v>5</v>
      </c>
      <c r="J279" s="337">
        <v>40</v>
      </c>
      <c r="K279" s="337">
        <v>110.4</v>
      </c>
      <c r="L279" s="337">
        <v>61.9</v>
      </c>
      <c r="M279" s="338"/>
      <c r="N279" s="338"/>
      <c r="O279" s="337">
        <v>450</v>
      </c>
      <c r="P279" s="337">
        <v>6.5</v>
      </c>
      <c r="Q279" s="337">
        <v>69.3</v>
      </c>
      <c r="R279" s="337">
        <v>25000</v>
      </c>
      <c r="S279" s="337">
        <v>2700</v>
      </c>
      <c r="T279" s="337">
        <v>82</v>
      </c>
      <c r="U279" s="337">
        <v>0.7</v>
      </c>
      <c r="V279" s="337">
        <v>0</v>
      </c>
      <c r="W279" s="336" t="s">
        <v>769</v>
      </c>
      <c r="X279" s="336" t="s">
        <v>7406</v>
      </c>
      <c r="Y279" s="336" t="s">
        <v>4628</v>
      </c>
      <c r="Z279" s="339">
        <v>41852</v>
      </c>
      <c r="AA279" s="339">
        <v>41942</v>
      </c>
      <c r="AB279" s="336" t="s">
        <v>842</v>
      </c>
    </row>
    <row r="280" spans="1:28" s="340" customFormat="1">
      <c r="A280" s="336" t="s">
        <v>7400</v>
      </c>
      <c r="B280" s="336" t="s">
        <v>4562</v>
      </c>
      <c r="C280" s="336" t="s">
        <v>4654</v>
      </c>
      <c r="D280" s="336" t="s">
        <v>7490</v>
      </c>
      <c r="E280" s="336" t="s">
        <v>792</v>
      </c>
      <c r="F280" s="336" t="s">
        <v>793</v>
      </c>
      <c r="G280" s="336" t="s">
        <v>794</v>
      </c>
      <c r="H280" s="336" t="s">
        <v>795</v>
      </c>
      <c r="I280" s="337">
        <v>5</v>
      </c>
      <c r="J280" s="337">
        <v>60</v>
      </c>
      <c r="K280" s="337">
        <v>109.4</v>
      </c>
      <c r="L280" s="337">
        <v>61.7</v>
      </c>
      <c r="M280" s="338"/>
      <c r="N280" s="338"/>
      <c r="O280" s="337">
        <v>800</v>
      </c>
      <c r="P280" s="337">
        <v>9.5</v>
      </c>
      <c r="Q280" s="337">
        <v>84.2</v>
      </c>
      <c r="R280" s="337">
        <v>25000</v>
      </c>
      <c r="S280" s="337">
        <v>2700</v>
      </c>
      <c r="T280" s="337">
        <v>82</v>
      </c>
      <c r="U280" s="337">
        <v>0.8</v>
      </c>
      <c r="V280" s="337">
        <v>0</v>
      </c>
      <c r="W280" s="336" t="s">
        <v>769</v>
      </c>
      <c r="X280" s="336" t="s">
        <v>7406</v>
      </c>
      <c r="Y280" s="336" t="s">
        <v>4628</v>
      </c>
      <c r="Z280" s="339">
        <v>41852</v>
      </c>
      <c r="AA280" s="339">
        <v>41942</v>
      </c>
      <c r="AB280" s="336" t="s">
        <v>842</v>
      </c>
    </row>
    <row r="281" spans="1:28" s="340" customFormat="1">
      <c r="A281" s="336" t="s">
        <v>7400</v>
      </c>
      <c r="B281" s="336" t="s">
        <v>4562</v>
      </c>
      <c r="C281" s="336" t="s">
        <v>4664</v>
      </c>
      <c r="D281" s="336" t="s">
        <v>4665</v>
      </c>
      <c r="E281" s="336" t="s">
        <v>792</v>
      </c>
      <c r="F281" s="336" t="s">
        <v>793</v>
      </c>
      <c r="G281" s="336" t="s">
        <v>794</v>
      </c>
      <c r="H281" s="336" t="s">
        <v>795</v>
      </c>
      <c r="I281" s="337">
        <v>5</v>
      </c>
      <c r="J281" s="337">
        <v>60</v>
      </c>
      <c r="K281" s="337">
        <v>106.2</v>
      </c>
      <c r="L281" s="337">
        <v>61.3</v>
      </c>
      <c r="M281" s="338"/>
      <c r="N281" s="338"/>
      <c r="O281" s="337">
        <v>880</v>
      </c>
      <c r="P281" s="337">
        <v>11.9</v>
      </c>
      <c r="Q281" s="337">
        <v>73.900000000000006</v>
      </c>
      <c r="R281" s="337">
        <v>25000</v>
      </c>
      <c r="S281" s="337">
        <v>2700</v>
      </c>
      <c r="T281" s="337">
        <v>81</v>
      </c>
      <c r="U281" s="337">
        <v>0.9</v>
      </c>
      <c r="V281" s="337">
        <v>-20</v>
      </c>
      <c r="W281" s="336" t="s">
        <v>769</v>
      </c>
      <c r="X281" s="336" t="s">
        <v>7406</v>
      </c>
      <c r="Y281" s="336" t="s">
        <v>789</v>
      </c>
      <c r="Z281" s="339">
        <v>41925</v>
      </c>
      <c r="AA281" s="339">
        <v>41942</v>
      </c>
      <c r="AB281" s="336" t="s">
        <v>784</v>
      </c>
    </row>
    <row r="282" spans="1:28" s="340" customFormat="1">
      <c r="A282" s="336" t="s">
        <v>7400</v>
      </c>
      <c r="B282" s="336" t="s">
        <v>4562</v>
      </c>
      <c r="C282" s="336" t="s">
        <v>4668</v>
      </c>
      <c r="D282" s="336" t="s">
        <v>4669</v>
      </c>
      <c r="E282" s="336" t="s">
        <v>1051</v>
      </c>
      <c r="F282" s="336" t="s">
        <v>793</v>
      </c>
      <c r="G282" s="336" t="s">
        <v>794</v>
      </c>
      <c r="H282" s="336" t="s">
        <v>795</v>
      </c>
      <c r="I282" s="337">
        <v>5</v>
      </c>
      <c r="J282" s="337">
        <v>75</v>
      </c>
      <c r="K282" s="337">
        <v>125.9</v>
      </c>
      <c r="L282" s="337">
        <v>65.7</v>
      </c>
      <c r="M282" s="338"/>
      <c r="N282" s="338"/>
      <c r="O282" s="337">
        <v>1145</v>
      </c>
      <c r="P282" s="337">
        <v>15</v>
      </c>
      <c r="Q282" s="337">
        <v>76.3</v>
      </c>
      <c r="R282" s="337">
        <v>25000</v>
      </c>
      <c r="S282" s="337">
        <v>2700</v>
      </c>
      <c r="T282" s="337">
        <v>80</v>
      </c>
      <c r="U282" s="337">
        <v>0.9</v>
      </c>
      <c r="V282" s="337">
        <v>-20</v>
      </c>
      <c r="W282" s="336" t="s">
        <v>769</v>
      </c>
      <c r="X282" s="336" t="s">
        <v>7415</v>
      </c>
      <c r="Y282" s="336" t="s">
        <v>2276</v>
      </c>
      <c r="Z282" s="339">
        <v>41802</v>
      </c>
      <c r="AA282" s="339">
        <v>41808</v>
      </c>
      <c r="AB282" s="336" t="s">
        <v>784</v>
      </c>
    </row>
    <row r="283" spans="1:28" s="340" customFormat="1">
      <c r="A283" s="336" t="s">
        <v>7400</v>
      </c>
      <c r="B283" s="336" t="s">
        <v>4562</v>
      </c>
      <c r="C283" s="336" t="s">
        <v>4672</v>
      </c>
      <c r="D283" s="336" t="s">
        <v>4673</v>
      </c>
      <c r="E283" s="336" t="s">
        <v>1051</v>
      </c>
      <c r="F283" s="336" t="s">
        <v>793</v>
      </c>
      <c r="G283" s="336" t="s">
        <v>794</v>
      </c>
      <c r="H283" s="336" t="s">
        <v>795</v>
      </c>
      <c r="I283" s="337">
        <v>5</v>
      </c>
      <c r="J283" s="337">
        <v>100</v>
      </c>
      <c r="K283" s="337">
        <v>125.7</v>
      </c>
      <c r="L283" s="337">
        <v>65.900000000000006</v>
      </c>
      <c r="M283" s="338"/>
      <c r="N283" s="338"/>
      <c r="O283" s="337">
        <v>1620</v>
      </c>
      <c r="P283" s="337">
        <v>19</v>
      </c>
      <c r="Q283" s="337">
        <v>85.3</v>
      </c>
      <c r="R283" s="337">
        <v>25000</v>
      </c>
      <c r="S283" s="337">
        <v>2700</v>
      </c>
      <c r="T283" s="337">
        <v>80</v>
      </c>
      <c r="U283" s="337">
        <v>0.9</v>
      </c>
      <c r="V283" s="337">
        <v>-20</v>
      </c>
      <c r="W283" s="336" t="s">
        <v>769</v>
      </c>
      <c r="X283" s="336" t="s">
        <v>7415</v>
      </c>
      <c r="Y283" s="336" t="s">
        <v>2276</v>
      </c>
      <c r="Z283" s="339">
        <v>41802</v>
      </c>
      <c r="AA283" s="339">
        <v>41808</v>
      </c>
      <c r="AB283" s="336" t="s">
        <v>784</v>
      </c>
    </row>
    <row r="284" spans="1:28" s="340" customFormat="1">
      <c r="A284" s="336" t="s">
        <v>7400</v>
      </c>
      <c r="B284" s="336" t="s">
        <v>4562</v>
      </c>
      <c r="C284" s="336" t="s">
        <v>4676</v>
      </c>
      <c r="D284" s="336" t="s">
        <v>4677</v>
      </c>
      <c r="E284" s="336" t="s">
        <v>792</v>
      </c>
      <c r="F284" s="336" t="s">
        <v>793</v>
      </c>
      <c r="G284" s="336" t="s">
        <v>794</v>
      </c>
      <c r="H284" s="336" t="s">
        <v>795</v>
      </c>
      <c r="I284" s="337">
        <v>5</v>
      </c>
      <c r="J284" s="337">
        <v>40</v>
      </c>
      <c r="K284" s="337">
        <v>107.1</v>
      </c>
      <c r="L284" s="337">
        <v>61.4</v>
      </c>
      <c r="M284" s="338"/>
      <c r="N284" s="338"/>
      <c r="O284" s="337">
        <v>470</v>
      </c>
      <c r="P284" s="337">
        <v>7</v>
      </c>
      <c r="Q284" s="337">
        <v>67</v>
      </c>
      <c r="R284" s="337">
        <v>25000</v>
      </c>
      <c r="S284" s="337">
        <v>2700</v>
      </c>
      <c r="T284" s="337">
        <v>82</v>
      </c>
      <c r="U284" s="337">
        <v>0.8</v>
      </c>
      <c r="V284" s="337">
        <v>-20</v>
      </c>
      <c r="W284" s="336" t="s">
        <v>769</v>
      </c>
      <c r="X284" s="336" t="s">
        <v>7406</v>
      </c>
      <c r="Y284" s="336" t="s">
        <v>850</v>
      </c>
      <c r="Z284" s="339">
        <v>41934</v>
      </c>
      <c r="AA284" s="339">
        <v>41942</v>
      </c>
      <c r="AB284" s="336" t="s">
        <v>842</v>
      </c>
    </row>
    <row r="285" spans="1:28" s="340" customFormat="1">
      <c r="A285" s="336" t="s">
        <v>7400</v>
      </c>
      <c r="B285" s="336" t="s">
        <v>5601</v>
      </c>
      <c r="C285" s="336" t="s">
        <v>3506</v>
      </c>
      <c r="D285" s="336" t="s">
        <v>5606</v>
      </c>
      <c r="E285" s="336" t="s">
        <v>792</v>
      </c>
      <c r="F285" s="336" t="s">
        <v>793</v>
      </c>
      <c r="G285" s="336" t="s">
        <v>794</v>
      </c>
      <c r="H285" s="336" t="s">
        <v>795</v>
      </c>
      <c r="I285" s="337">
        <v>3</v>
      </c>
      <c r="J285" s="337">
        <v>60</v>
      </c>
      <c r="K285" s="337">
        <v>109.4</v>
      </c>
      <c r="L285" s="337">
        <v>59.7</v>
      </c>
      <c r="M285" s="338"/>
      <c r="N285" s="338"/>
      <c r="O285" s="337">
        <v>800</v>
      </c>
      <c r="P285" s="337">
        <v>9.8000000000000007</v>
      </c>
      <c r="Q285" s="337">
        <v>81.599999999999994</v>
      </c>
      <c r="R285" s="337">
        <v>25000</v>
      </c>
      <c r="S285" s="337">
        <v>2700</v>
      </c>
      <c r="T285" s="337">
        <v>80</v>
      </c>
      <c r="U285" s="337">
        <v>0.9</v>
      </c>
      <c r="V285" s="337">
        <v>-20</v>
      </c>
      <c r="W285" s="336" t="s">
        <v>769</v>
      </c>
      <c r="X285" s="336" t="s">
        <v>7406</v>
      </c>
      <c r="Y285" s="336" t="s">
        <v>1308</v>
      </c>
      <c r="Z285" s="339">
        <v>41480</v>
      </c>
      <c r="AA285" s="339">
        <v>41838</v>
      </c>
      <c r="AB285" s="336" t="s">
        <v>827</v>
      </c>
    </row>
    <row r="286" spans="1:28" s="340" customFormat="1">
      <c r="A286" s="336" t="s">
        <v>7400</v>
      </c>
      <c r="B286" s="336" t="s">
        <v>5601</v>
      </c>
      <c r="C286" s="336" t="s">
        <v>3506</v>
      </c>
      <c r="D286" s="336" t="s">
        <v>5606</v>
      </c>
      <c r="E286" s="336" t="s">
        <v>792</v>
      </c>
      <c r="F286" s="336" t="s">
        <v>793</v>
      </c>
      <c r="G286" s="336" t="s">
        <v>794</v>
      </c>
      <c r="H286" s="336" t="s">
        <v>795</v>
      </c>
      <c r="I286" s="337">
        <v>3</v>
      </c>
      <c r="J286" s="337">
        <v>60</v>
      </c>
      <c r="K286" s="337">
        <v>109.4</v>
      </c>
      <c r="L286" s="337">
        <v>59.7</v>
      </c>
      <c r="M286" s="338"/>
      <c r="N286" s="338"/>
      <c r="O286" s="337">
        <v>800</v>
      </c>
      <c r="P286" s="337">
        <v>9.8000000000000007</v>
      </c>
      <c r="Q286" s="337">
        <v>81.599999999999994</v>
      </c>
      <c r="R286" s="337">
        <v>25000</v>
      </c>
      <c r="S286" s="337">
        <v>2700</v>
      </c>
      <c r="T286" s="337">
        <v>80</v>
      </c>
      <c r="U286" s="337">
        <v>0.9</v>
      </c>
      <c r="V286" s="337">
        <v>-20</v>
      </c>
      <c r="W286" s="336" t="s">
        <v>769</v>
      </c>
      <c r="X286" s="336" t="s">
        <v>7406</v>
      </c>
      <c r="Y286" s="336" t="s">
        <v>1308</v>
      </c>
      <c r="Z286" s="339">
        <v>41480</v>
      </c>
      <c r="AA286" s="339">
        <v>41838</v>
      </c>
      <c r="AB286" s="336" t="s">
        <v>784</v>
      </c>
    </row>
    <row r="287" spans="1:28" s="340" customFormat="1">
      <c r="A287" s="336" t="s">
        <v>7400</v>
      </c>
      <c r="B287" s="336" t="s">
        <v>5601</v>
      </c>
      <c r="C287" s="336" t="s">
        <v>3506</v>
      </c>
      <c r="D287" s="336" t="s">
        <v>5606</v>
      </c>
      <c r="E287" s="336" t="s">
        <v>792</v>
      </c>
      <c r="F287" s="336" t="s">
        <v>793</v>
      </c>
      <c r="G287" s="336" t="s">
        <v>794</v>
      </c>
      <c r="H287" s="336" t="s">
        <v>795</v>
      </c>
      <c r="I287" s="337">
        <v>3</v>
      </c>
      <c r="J287" s="337">
        <v>60</v>
      </c>
      <c r="K287" s="337">
        <v>109.4</v>
      </c>
      <c r="L287" s="337">
        <v>59.7</v>
      </c>
      <c r="M287" s="338"/>
      <c r="N287" s="338"/>
      <c r="O287" s="337">
        <v>800</v>
      </c>
      <c r="P287" s="337">
        <v>9.8000000000000007</v>
      </c>
      <c r="Q287" s="337">
        <v>81.599999999999994</v>
      </c>
      <c r="R287" s="337">
        <v>25000</v>
      </c>
      <c r="S287" s="337">
        <v>2700</v>
      </c>
      <c r="T287" s="337">
        <v>80</v>
      </c>
      <c r="U287" s="337">
        <v>0.9</v>
      </c>
      <c r="V287" s="337">
        <v>-20</v>
      </c>
      <c r="W287" s="336" t="s">
        <v>769</v>
      </c>
      <c r="X287" s="336" t="s">
        <v>7406</v>
      </c>
      <c r="Y287" s="336" t="s">
        <v>1308</v>
      </c>
      <c r="Z287" s="339">
        <v>41480</v>
      </c>
      <c r="AA287" s="339">
        <v>41838</v>
      </c>
      <c r="AB287" s="336" t="s">
        <v>784</v>
      </c>
    </row>
    <row r="288" spans="1:28" s="340" customFormat="1">
      <c r="A288" s="336" t="s">
        <v>7400</v>
      </c>
      <c r="B288" s="336" t="s">
        <v>27</v>
      </c>
      <c r="C288" s="336" t="s">
        <v>5778</v>
      </c>
      <c r="D288" s="336" t="s">
        <v>5778</v>
      </c>
      <c r="E288" s="336" t="s">
        <v>792</v>
      </c>
      <c r="F288" s="336" t="s">
        <v>793</v>
      </c>
      <c r="G288" s="336" t="s">
        <v>794</v>
      </c>
      <c r="H288" s="336" t="s">
        <v>795</v>
      </c>
      <c r="I288" s="337">
        <v>3</v>
      </c>
      <c r="J288" s="337">
        <v>40</v>
      </c>
      <c r="K288" s="337">
        <v>112</v>
      </c>
      <c r="L288" s="337">
        <v>61</v>
      </c>
      <c r="M288" s="338"/>
      <c r="N288" s="338"/>
      <c r="O288" s="337">
        <v>450</v>
      </c>
      <c r="P288" s="337">
        <v>7</v>
      </c>
      <c r="Q288" s="337">
        <v>65</v>
      </c>
      <c r="R288" s="337">
        <v>25000</v>
      </c>
      <c r="S288" s="337">
        <v>2700</v>
      </c>
      <c r="T288" s="337">
        <v>83</v>
      </c>
      <c r="U288" s="337">
        <v>0.9</v>
      </c>
      <c r="V288" s="337">
        <v>-29</v>
      </c>
      <c r="W288" s="336" t="s">
        <v>769</v>
      </c>
      <c r="X288" s="336" t="s">
        <v>7405</v>
      </c>
      <c r="Y288" s="336" t="s">
        <v>5035</v>
      </c>
      <c r="Z288" s="339">
        <v>41429</v>
      </c>
      <c r="AA288" s="339">
        <v>41810</v>
      </c>
      <c r="AB288" s="336" t="s">
        <v>842</v>
      </c>
    </row>
    <row r="289" spans="1:28" s="340" customFormat="1">
      <c r="A289" s="336" t="s">
        <v>7400</v>
      </c>
      <c r="B289" s="336" t="s">
        <v>219</v>
      </c>
      <c r="C289" s="336" t="s">
        <v>4456</v>
      </c>
      <c r="D289" s="336" t="s">
        <v>4456</v>
      </c>
      <c r="E289" s="336" t="s">
        <v>792</v>
      </c>
      <c r="F289" s="336" t="s">
        <v>793</v>
      </c>
      <c r="G289" s="336" t="s">
        <v>794</v>
      </c>
      <c r="H289" s="336" t="s">
        <v>795</v>
      </c>
      <c r="I289" s="337">
        <v>3</v>
      </c>
      <c r="J289" s="338"/>
      <c r="K289" s="337">
        <v>112.7</v>
      </c>
      <c r="L289" s="337">
        <v>69.5</v>
      </c>
      <c r="M289" s="338"/>
      <c r="N289" s="338"/>
      <c r="O289" s="337">
        <v>820</v>
      </c>
      <c r="P289" s="337">
        <v>12</v>
      </c>
      <c r="Q289" s="337">
        <v>70</v>
      </c>
      <c r="R289" s="337">
        <v>25000</v>
      </c>
      <c r="S289" s="337">
        <v>2700</v>
      </c>
      <c r="T289" s="337">
        <v>82</v>
      </c>
      <c r="U289" s="337">
        <v>1</v>
      </c>
      <c r="V289" s="337">
        <v>-18</v>
      </c>
      <c r="W289" s="336" t="s">
        <v>769</v>
      </c>
      <c r="X289" s="336" t="s">
        <v>7</v>
      </c>
      <c r="Y289" s="336" t="s">
        <v>783</v>
      </c>
      <c r="Z289" s="339">
        <v>41640</v>
      </c>
      <c r="AA289" s="339">
        <v>41785</v>
      </c>
      <c r="AB289" s="336" t="s">
        <v>842</v>
      </c>
    </row>
    <row r="290" spans="1:28" s="340" customFormat="1">
      <c r="A290" s="336" t="s">
        <v>7400</v>
      </c>
      <c r="B290" s="336" t="s">
        <v>219</v>
      </c>
      <c r="C290" s="336" t="s">
        <v>4479</v>
      </c>
      <c r="D290" s="336" t="s">
        <v>4479</v>
      </c>
      <c r="E290" s="336" t="s">
        <v>792</v>
      </c>
      <c r="F290" s="336" t="s">
        <v>793</v>
      </c>
      <c r="G290" s="336" t="s">
        <v>794</v>
      </c>
      <c r="H290" s="336" t="s">
        <v>795</v>
      </c>
      <c r="I290" s="337">
        <v>3</v>
      </c>
      <c r="J290" s="338"/>
      <c r="K290" s="337">
        <v>112.7</v>
      </c>
      <c r="L290" s="337">
        <v>69.5</v>
      </c>
      <c r="M290" s="338"/>
      <c r="N290" s="338"/>
      <c r="O290" s="337">
        <v>820</v>
      </c>
      <c r="P290" s="337">
        <v>12</v>
      </c>
      <c r="Q290" s="337">
        <v>70</v>
      </c>
      <c r="R290" s="337">
        <v>25000</v>
      </c>
      <c r="S290" s="337">
        <v>2700</v>
      </c>
      <c r="T290" s="337">
        <v>82</v>
      </c>
      <c r="U290" s="337">
        <v>1</v>
      </c>
      <c r="V290" s="337">
        <v>-18</v>
      </c>
      <c r="W290" s="336" t="s">
        <v>769</v>
      </c>
      <c r="X290" s="336" t="s">
        <v>7</v>
      </c>
      <c r="Y290" s="336" t="s">
        <v>783</v>
      </c>
      <c r="Z290" s="339">
        <v>41640</v>
      </c>
      <c r="AA290" s="339">
        <v>41785</v>
      </c>
      <c r="AB290" s="336" t="s">
        <v>842</v>
      </c>
    </row>
    <row r="291" spans="1:28" s="340" customFormat="1">
      <c r="A291" s="336" t="s">
        <v>7400</v>
      </c>
      <c r="B291" s="336" t="s">
        <v>6069</v>
      </c>
      <c r="C291" s="336" t="s">
        <v>6072</v>
      </c>
      <c r="D291" s="336" t="s">
        <v>6072</v>
      </c>
      <c r="E291" s="336" t="s">
        <v>792</v>
      </c>
      <c r="F291" s="336" t="s">
        <v>793</v>
      </c>
      <c r="G291" s="336" t="s">
        <v>794</v>
      </c>
      <c r="H291" s="336" t="s">
        <v>795</v>
      </c>
      <c r="I291" s="337">
        <v>3</v>
      </c>
      <c r="J291" s="337">
        <v>60</v>
      </c>
      <c r="K291" s="337">
        <v>112</v>
      </c>
      <c r="L291" s="337">
        <v>66</v>
      </c>
      <c r="M291" s="338"/>
      <c r="N291" s="338"/>
      <c r="O291" s="337">
        <v>800</v>
      </c>
      <c r="P291" s="337">
        <v>12</v>
      </c>
      <c r="Q291" s="337">
        <v>66.7</v>
      </c>
      <c r="R291" s="337">
        <v>30000</v>
      </c>
      <c r="S291" s="337">
        <v>2700</v>
      </c>
      <c r="T291" s="337">
        <v>94</v>
      </c>
      <c r="U291" s="337">
        <v>1</v>
      </c>
      <c r="V291" s="337">
        <v>-20</v>
      </c>
      <c r="W291" s="336" t="s">
        <v>769</v>
      </c>
      <c r="X291" s="336" t="s">
        <v>7402</v>
      </c>
      <c r="Y291" s="336" t="s">
        <v>783</v>
      </c>
      <c r="Z291" s="339">
        <v>41840</v>
      </c>
      <c r="AA291" s="339">
        <v>41842</v>
      </c>
      <c r="AB291" s="336" t="s">
        <v>842</v>
      </c>
    </row>
    <row r="292" spans="1:28" s="340" customFormat="1">
      <c r="A292" s="336" t="s">
        <v>7400</v>
      </c>
      <c r="B292" s="336" t="s">
        <v>6069</v>
      </c>
      <c r="C292" s="336" t="s">
        <v>6074</v>
      </c>
      <c r="D292" s="336" t="s">
        <v>6074</v>
      </c>
      <c r="E292" s="336" t="s">
        <v>792</v>
      </c>
      <c r="F292" s="336" t="s">
        <v>793</v>
      </c>
      <c r="G292" s="336" t="s">
        <v>794</v>
      </c>
      <c r="H292" s="336" t="s">
        <v>795</v>
      </c>
      <c r="I292" s="337">
        <v>3</v>
      </c>
      <c r="J292" s="337">
        <v>60</v>
      </c>
      <c r="K292" s="337">
        <v>111</v>
      </c>
      <c r="L292" s="337">
        <v>65</v>
      </c>
      <c r="M292" s="338"/>
      <c r="N292" s="338"/>
      <c r="O292" s="337">
        <v>860</v>
      </c>
      <c r="P292" s="337">
        <v>13</v>
      </c>
      <c r="Q292" s="337">
        <v>71.7</v>
      </c>
      <c r="R292" s="337">
        <v>30000</v>
      </c>
      <c r="S292" s="337">
        <v>3000</v>
      </c>
      <c r="T292" s="337">
        <v>82</v>
      </c>
      <c r="U292" s="337">
        <v>0.8</v>
      </c>
      <c r="V292" s="337">
        <v>-20</v>
      </c>
      <c r="W292" s="336" t="s">
        <v>769</v>
      </c>
      <c r="X292" s="336" t="s">
        <v>7402</v>
      </c>
      <c r="Y292" s="336" t="s">
        <v>783</v>
      </c>
      <c r="Z292" s="339">
        <v>41927</v>
      </c>
      <c r="AA292" s="339">
        <v>41933</v>
      </c>
      <c r="AB292" s="336" t="s">
        <v>784</v>
      </c>
    </row>
    <row r="293" spans="1:28" s="340" customFormat="1">
      <c r="A293" s="336" t="s">
        <v>7400</v>
      </c>
      <c r="B293" s="336" t="s">
        <v>6069</v>
      </c>
      <c r="C293" s="336" t="s">
        <v>6232</v>
      </c>
      <c r="D293" s="336" t="s">
        <v>6232</v>
      </c>
      <c r="E293" s="336" t="s">
        <v>792</v>
      </c>
      <c r="F293" s="336" t="s">
        <v>793</v>
      </c>
      <c r="G293" s="336" t="s">
        <v>794</v>
      </c>
      <c r="H293" s="336" t="s">
        <v>795</v>
      </c>
      <c r="I293" s="337">
        <v>3</v>
      </c>
      <c r="J293" s="337">
        <v>40</v>
      </c>
      <c r="K293" s="337">
        <v>112</v>
      </c>
      <c r="L293" s="337">
        <v>60</v>
      </c>
      <c r="M293" s="338"/>
      <c r="N293" s="338"/>
      <c r="O293" s="337">
        <v>500</v>
      </c>
      <c r="P293" s="337">
        <v>7.2</v>
      </c>
      <c r="Q293" s="337">
        <v>69.400000000000006</v>
      </c>
      <c r="R293" s="337">
        <v>25000</v>
      </c>
      <c r="S293" s="337">
        <v>2700</v>
      </c>
      <c r="T293" s="337">
        <v>81</v>
      </c>
      <c r="U293" s="337">
        <v>1</v>
      </c>
      <c r="V293" s="337">
        <v>-20</v>
      </c>
      <c r="W293" s="336" t="s">
        <v>769</v>
      </c>
      <c r="X293" s="336" t="s">
        <v>7402</v>
      </c>
      <c r="Y293" s="336" t="s">
        <v>783</v>
      </c>
      <c r="Z293" s="339">
        <v>41912</v>
      </c>
      <c r="AA293" s="339">
        <v>41928</v>
      </c>
      <c r="AB293" s="336" t="s">
        <v>842</v>
      </c>
    </row>
    <row r="294" spans="1:28" s="340" customFormat="1">
      <c r="A294" s="336" t="s">
        <v>7400</v>
      </c>
      <c r="B294" s="336" t="s">
        <v>6069</v>
      </c>
      <c r="C294" s="336" t="s">
        <v>6234</v>
      </c>
      <c r="D294" s="336" t="s">
        <v>6234</v>
      </c>
      <c r="E294" s="336" t="s">
        <v>792</v>
      </c>
      <c r="F294" s="336" t="s">
        <v>793</v>
      </c>
      <c r="G294" s="336" t="s">
        <v>794</v>
      </c>
      <c r="H294" s="336" t="s">
        <v>795</v>
      </c>
      <c r="I294" s="337">
        <v>3</v>
      </c>
      <c r="J294" s="337">
        <v>40</v>
      </c>
      <c r="K294" s="337">
        <v>112</v>
      </c>
      <c r="L294" s="337">
        <v>60</v>
      </c>
      <c r="M294" s="338"/>
      <c r="N294" s="338"/>
      <c r="O294" s="337">
        <v>500</v>
      </c>
      <c r="P294" s="337">
        <v>7.3</v>
      </c>
      <c r="Q294" s="337">
        <v>69.400000000000006</v>
      </c>
      <c r="R294" s="337">
        <v>25000</v>
      </c>
      <c r="S294" s="337">
        <v>3000</v>
      </c>
      <c r="T294" s="337">
        <v>83</v>
      </c>
      <c r="U294" s="337">
        <v>1</v>
      </c>
      <c r="V294" s="337">
        <v>-20</v>
      </c>
      <c r="W294" s="336" t="s">
        <v>769</v>
      </c>
      <c r="X294" s="336" t="s">
        <v>7402</v>
      </c>
      <c r="Y294" s="336" t="s">
        <v>783</v>
      </c>
      <c r="Z294" s="339">
        <v>41912</v>
      </c>
      <c r="AA294" s="339">
        <v>41928</v>
      </c>
      <c r="AB294" s="336" t="s">
        <v>842</v>
      </c>
    </row>
    <row r="295" spans="1:28" s="340" customFormat="1">
      <c r="A295" s="336" t="s">
        <v>7400</v>
      </c>
      <c r="B295" s="336" t="s">
        <v>6069</v>
      </c>
      <c r="C295" s="336" t="s">
        <v>6236</v>
      </c>
      <c r="D295" s="336" t="s">
        <v>6236</v>
      </c>
      <c r="E295" s="336" t="s">
        <v>792</v>
      </c>
      <c r="F295" s="336" t="s">
        <v>793</v>
      </c>
      <c r="G295" s="336" t="s">
        <v>794</v>
      </c>
      <c r="H295" s="336" t="s">
        <v>795</v>
      </c>
      <c r="I295" s="337">
        <v>3</v>
      </c>
      <c r="J295" s="337">
        <v>40</v>
      </c>
      <c r="K295" s="337">
        <v>112</v>
      </c>
      <c r="L295" s="337">
        <v>60</v>
      </c>
      <c r="M295" s="338"/>
      <c r="N295" s="338"/>
      <c r="O295" s="337">
        <v>500</v>
      </c>
      <c r="P295" s="337">
        <v>7.9</v>
      </c>
      <c r="Q295" s="337">
        <v>69.400000000000006</v>
      </c>
      <c r="R295" s="337">
        <v>25000</v>
      </c>
      <c r="S295" s="337">
        <v>4000</v>
      </c>
      <c r="T295" s="337">
        <v>84</v>
      </c>
      <c r="U295" s="337">
        <v>1</v>
      </c>
      <c r="V295" s="337">
        <v>-20</v>
      </c>
      <c r="W295" s="336" t="s">
        <v>769</v>
      </c>
      <c r="X295" s="336" t="s">
        <v>7402</v>
      </c>
      <c r="Y295" s="336" t="s">
        <v>783</v>
      </c>
      <c r="Z295" s="339">
        <v>41912</v>
      </c>
      <c r="AA295" s="339">
        <v>41928</v>
      </c>
      <c r="AB295" s="336" t="s">
        <v>842</v>
      </c>
    </row>
    <row r="296" spans="1:28" s="340" customFormat="1">
      <c r="A296" s="336" t="s">
        <v>7400</v>
      </c>
      <c r="B296" s="336" t="s">
        <v>6069</v>
      </c>
      <c r="C296" s="336" t="s">
        <v>6238</v>
      </c>
      <c r="D296" s="336" t="s">
        <v>6238</v>
      </c>
      <c r="E296" s="336" t="s">
        <v>792</v>
      </c>
      <c r="F296" s="336" t="s">
        <v>793</v>
      </c>
      <c r="G296" s="336" t="s">
        <v>794</v>
      </c>
      <c r="H296" s="336" t="s">
        <v>795</v>
      </c>
      <c r="I296" s="337">
        <v>3</v>
      </c>
      <c r="J296" s="337">
        <v>40</v>
      </c>
      <c r="K296" s="337">
        <v>112</v>
      </c>
      <c r="L296" s="337">
        <v>60</v>
      </c>
      <c r="M296" s="338"/>
      <c r="N296" s="338"/>
      <c r="O296" s="337">
        <v>500</v>
      </c>
      <c r="P296" s="337">
        <v>7.9</v>
      </c>
      <c r="Q296" s="337">
        <v>69.400000000000006</v>
      </c>
      <c r="R296" s="337">
        <v>25000</v>
      </c>
      <c r="S296" s="337">
        <v>5000</v>
      </c>
      <c r="T296" s="337">
        <v>85</v>
      </c>
      <c r="U296" s="337">
        <v>1</v>
      </c>
      <c r="V296" s="337">
        <v>-20</v>
      </c>
      <c r="W296" s="336" t="s">
        <v>769</v>
      </c>
      <c r="X296" s="336" t="s">
        <v>7402</v>
      </c>
      <c r="Y296" s="336" t="s">
        <v>783</v>
      </c>
      <c r="Z296" s="339">
        <v>41912</v>
      </c>
      <c r="AA296" s="339">
        <v>41928</v>
      </c>
      <c r="AB296" s="336" t="s">
        <v>842</v>
      </c>
    </row>
    <row r="297" spans="1:28" s="340" customFormat="1">
      <c r="A297" s="336" t="s">
        <v>7400</v>
      </c>
      <c r="B297" s="336" t="s">
        <v>6069</v>
      </c>
      <c r="C297" s="336" t="s">
        <v>6240</v>
      </c>
      <c r="D297" s="336" t="s">
        <v>6240</v>
      </c>
      <c r="E297" s="336" t="s">
        <v>821</v>
      </c>
      <c r="F297" s="336" t="s">
        <v>736</v>
      </c>
      <c r="G297" s="336" t="s">
        <v>794</v>
      </c>
      <c r="H297" s="336" t="s">
        <v>795</v>
      </c>
      <c r="I297" s="337">
        <v>3</v>
      </c>
      <c r="J297" s="337">
        <v>40</v>
      </c>
      <c r="K297" s="337">
        <v>123</v>
      </c>
      <c r="L297" s="337">
        <v>79.900000000000006</v>
      </c>
      <c r="M297" s="338"/>
      <c r="N297" s="338"/>
      <c r="O297" s="337">
        <v>450</v>
      </c>
      <c r="P297" s="337">
        <v>6</v>
      </c>
      <c r="Q297" s="337">
        <v>75</v>
      </c>
      <c r="R297" s="337">
        <v>15000</v>
      </c>
      <c r="S297" s="337">
        <v>2700</v>
      </c>
      <c r="T297" s="337">
        <v>82</v>
      </c>
      <c r="U297" s="337">
        <v>0.7</v>
      </c>
      <c r="V297" s="337">
        <v>-20</v>
      </c>
      <c r="W297" s="336" t="s">
        <v>769</v>
      </c>
      <c r="X297" s="336" t="s">
        <v>7404</v>
      </c>
      <c r="Y297" s="336" t="s">
        <v>826</v>
      </c>
      <c r="Z297" s="339">
        <v>41736</v>
      </c>
      <c r="AA297" s="339">
        <v>41863</v>
      </c>
      <c r="AB297" s="336" t="s">
        <v>784</v>
      </c>
    </row>
    <row r="298" spans="1:28" s="340" customFormat="1">
      <c r="A298" s="336" t="s">
        <v>7400</v>
      </c>
      <c r="B298" s="336" t="s">
        <v>6069</v>
      </c>
      <c r="C298" s="336" t="s">
        <v>6252</v>
      </c>
      <c r="D298" s="336" t="s">
        <v>6252</v>
      </c>
      <c r="E298" s="336" t="s">
        <v>792</v>
      </c>
      <c r="F298" s="336" t="s">
        <v>793</v>
      </c>
      <c r="G298" s="336" t="s">
        <v>794</v>
      </c>
      <c r="H298" s="336" t="s">
        <v>795</v>
      </c>
      <c r="I298" s="337">
        <v>3</v>
      </c>
      <c r="J298" s="337">
        <v>60</v>
      </c>
      <c r="K298" s="337">
        <v>116</v>
      </c>
      <c r="L298" s="337">
        <v>60</v>
      </c>
      <c r="M298" s="338"/>
      <c r="N298" s="338"/>
      <c r="O298" s="337">
        <v>810</v>
      </c>
      <c r="P298" s="337">
        <v>9.5</v>
      </c>
      <c r="Q298" s="337">
        <v>85.3</v>
      </c>
      <c r="R298" s="337">
        <v>25000</v>
      </c>
      <c r="S298" s="337">
        <v>2700</v>
      </c>
      <c r="T298" s="337">
        <v>82</v>
      </c>
      <c r="U298" s="337">
        <v>1</v>
      </c>
      <c r="V298" s="337">
        <v>-20</v>
      </c>
      <c r="W298" s="336" t="s">
        <v>769</v>
      </c>
      <c r="X298" s="336" t="s">
        <v>7402</v>
      </c>
      <c r="Y298" s="336" t="s">
        <v>789</v>
      </c>
      <c r="Z298" s="339">
        <v>41907</v>
      </c>
      <c r="AA298" s="339">
        <v>41911</v>
      </c>
      <c r="AB298" s="336" t="s">
        <v>842</v>
      </c>
    </row>
    <row r="299" spans="1:28" s="340" customFormat="1">
      <c r="A299" s="336" t="s">
        <v>7400</v>
      </c>
      <c r="B299" s="336" t="s">
        <v>219</v>
      </c>
      <c r="C299" s="336" t="s">
        <v>4328</v>
      </c>
      <c r="D299" s="336" t="s">
        <v>4328</v>
      </c>
      <c r="E299" s="336" t="s">
        <v>792</v>
      </c>
      <c r="F299" s="336" t="s">
        <v>793</v>
      </c>
      <c r="G299" s="336" t="s">
        <v>794</v>
      </c>
      <c r="H299" s="336" t="s">
        <v>795</v>
      </c>
      <c r="I299" s="337">
        <v>3</v>
      </c>
      <c r="J299" s="338"/>
      <c r="K299" s="337">
        <v>112.7</v>
      </c>
      <c r="L299" s="337">
        <v>69.5</v>
      </c>
      <c r="M299" s="338"/>
      <c r="N299" s="338"/>
      <c r="O299" s="337">
        <v>464</v>
      </c>
      <c r="P299" s="337">
        <v>8</v>
      </c>
      <c r="Q299" s="337">
        <v>65</v>
      </c>
      <c r="R299" s="337">
        <v>25000</v>
      </c>
      <c r="S299" s="337">
        <v>2700</v>
      </c>
      <c r="T299" s="337">
        <v>81</v>
      </c>
      <c r="U299" s="337">
        <v>1</v>
      </c>
      <c r="V299" s="337">
        <v>-18</v>
      </c>
      <c r="W299" s="336" t="s">
        <v>769</v>
      </c>
      <c r="X299" s="336" t="s">
        <v>7</v>
      </c>
      <c r="Y299" s="336" t="s">
        <v>783</v>
      </c>
      <c r="Z299" s="339">
        <v>41640</v>
      </c>
      <c r="AA299" s="339">
        <v>41785</v>
      </c>
      <c r="AB299" s="336" t="s">
        <v>842</v>
      </c>
    </row>
    <row r="300" spans="1:28" s="340" customFormat="1">
      <c r="A300" s="336" t="s">
        <v>7400</v>
      </c>
      <c r="B300" s="336" t="s">
        <v>219</v>
      </c>
      <c r="C300" s="336" t="s">
        <v>4331</v>
      </c>
      <c r="D300" s="336" t="s">
        <v>4331</v>
      </c>
      <c r="E300" s="336" t="s">
        <v>792</v>
      </c>
      <c r="F300" s="336" t="s">
        <v>793</v>
      </c>
      <c r="G300" s="336" t="s">
        <v>794</v>
      </c>
      <c r="H300" s="336" t="s">
        <v>795</v>
      </c>
      <c r="I300" s="337">
        <v>3</v>
      </c>
      <c r="J300" s="338"/>
      <c r="K300" s="337">
        <v>112.7</v>
      </c>
      <c r="L300" s="337">
        <v>69.5</v>
      </c>
      <c r="M300" s="338"/>
      <c r="N300" s="338"/>
      <c r="O300" s="337">
        <v>464</v>
      </c>
      <c r="P300" s="337">
        <v>8</v>
      </c>
      <c r="Q300" s="337">
        <v>65</v>
      </c>
      <c r="R300" s="337">
        <v>25000</v>
      </c>
      <c r="S300" s="337">
        <v>2700</v>
      </c>
      <c r="T300" s="337">
        <v>81</v>
      </c>
      <c r="U300" s="337">
        <v>1</v>
      </c>
      <c r="V300" s="337">
        <v>-18</v>
      </c>
      <c r="W300" s="336" t="s">
        <v>769</v>
      </c>
      <c r="X300" s="336" t="s">
        <v>7</v>
      </c>
      <c r="Y300" s="336" t="s">
        <v>783</v>
      </c>
      <c r="Z300" s="339">
        <v>41640</v>
      </c>
      <c r="AA300" s="339">
        <v>41785</v>
      </c>
      <c r="AB300" s="336" t="s">
        <v>842</v>
      </c>
    </row>
    <row r="301" spans="1:28" s="340" customFormat="1">
      <c r="A301" s="336" t="s">
        <v>7400</v>
      </c>
      <c r="B301" s="336" t="s">
        <v>219</v>
      </c>
      <c r="C301" s="336" t="s">
        <v>4331</v>
      </c>
      <c r="D301" s="336" t="s">
        <v>4331</v>
      </c>
      <c r="E301" s="336" t="s">
        <v>792</v>
      </c>
      <c r="F301" s="336" t="s">
        <v>793</v>
      </c>
      <c r="G301" s="336" t="s">
        <v>794</v>
      </c>
      <c r="H301" s="336" t="s">
        <v>795</v>
      </c>
      <c r="I301" s="337">
        <v>3</v>
      </c>
      <c r="J301" s="338"/>
      <c r="K301" s="337">
        <v>112.7</v>
      </c>
      <c r="L301" s="337">
        <v>69.5</v>
      </c>
      <c r="M301" s="338"/>
      <c r="N301" s="338"/>
      <c r="O301" s="337">
        <v>464</v>
      </c>
      <c r="P301" s="337">
        <v>8</v>
      </c>
      <c r="Q301" s="337">
        <v>65</v>
      </c>
      <c r="R301" s="337">
        <v>25000</v>
      </c>
      <c r="S301" s="337">
        <v>2700</v>
      </c>
      <c r="T301" s="337">
        <v>81</v>
      </c>
      <c r="U301" s="337">
        <v>1</v>
      </c>
      <c r="V301" s="337">
        <v>-18</v>
      </c>
      <c r="W301" s="336" t="s">
        <v>769</v>
      </c>
      <c r="X301" s="336" t="s">
        <v>7</v>
      </c>
      <c r="Y301" s="336" t="s">
        <v>783</v>
      </c>
      <c r="Z301" s="339">
        <v>41640</v>
      </c>
      <c r="AA301" s="339">
        <v>41785</v>
      </c>
      <c r="AB301" s="336" t="s">
        <v>842</v>
      </c>
    </row>
    <row r="302" spans="1:28" s="340" customFormat="1">
      <c r="A302" s="336" t="s">
        <v>7400</v>
      </c>
      <c r="B302" s="336" t="s">
        <v>219</v>
      </c>
      <c r="C302" s="336" t="s">
        <v>4339</v>
      </c>
      <c r="D302" s="336" t="s">
        <v>4339</v>
      </c>
      <c r="E302" s="336" t="s">
        <v>792</v>
      </c>
      <c r="F302" s="336" t="s">
        <v>793</v>
      </c>
      <c r="G302" s="336" t="s">
        <v>794</v>
      </c>
      <c r="H302" s="336" t="s">
        <v>795</v>
      </c>
      <c r="I302" s="337">
        <v>5</v>
      </c>
      <c r="J302" s="337">
        <v>40</v>
      </c>
      <c r="K302" s="337">
        <v>111.6</v>
      </c>
      <c r="L302" s="337">
        <v>59.5</v>
      </c>
      <c r="M302" s="338"/>
      <c r="N302" s="338"/>
      <c r="O302" s="337">
        <v>450</v>
      </c>
      <c r="P302" s="337">
        <v>6</v>
      </c>
      <c r="Q302" s="337">
        <v>75</v>
      </c>
      <c r="R302" s="337">
        <v>25000</v>
      </c>
      <c r="S302" s="337">
        <v>2700</v>
      </c>
      <c r="T302" s="337">
        <v>81</v>
      </c>
      <c r="U302" s="337">
        <v>0.9</v>
      </c>
      <c r="V302" s="337">
        <v>-20</v>
      </c>
      <c r="W302" s="336" t="s">
        <v>769</v>
      </c>
      <c r="X302" s="336" t="s">
        <v>7491</v>
      </c>
      <c r="Y302" s="336" t="s">
        <v>783</v>
      </c>
      <c r="Z302" s="339">
        <v>41746</v>
      </c>
      <c r="AA302" s="339">
        <v>41746</v>
      </c>
      <c r="AB302" s="336" t="s">
        <v>784</v>
      </c>
    </row>
    <row r="303" spans="1:28" s="340" customFormat="1">
      <c r="A303" s="336" t="s">
        <v>7400</v>
      </c>
      <c r="B303" s="336" t="s">
        <v>219</v>
      </c>
      <c r="C303" s="336" t="s">
        <v>4345</v>
      </c>
      <c r="D303" s="336" t="s">
        <v>4345</v>
      </c>
      <c r="E303" s="336" t="s">
        <v>792</v>
      </c>
      <c r="F303" s="336" t="s">
        <v>793</v>
      </c>
      <c r="G303" s="336" t="s">
        <v>794</v>
      </c>
      <c r="H303" s="336" t="s">
        <v>795</v>
      </c>
      <c r="I303" s="337">
        <v>5</v>
      </c>
      <c r="J303" s="337">
        <v>60</v>
      </c>
      <c r="K303" s="337">
        <v>112.4</v>
      </c>
      <c r="L303" s="337">
        <v>59.8</v>
      </c>
      <c r="M303" s="338"/>
      <c r="N303" s="338"/>
      <c r="O303" s="337">
        <v>800</v>
      </c>
      <c r="P303" s="337">
        <v>8.5</v>
      </c>
      <c r="Q303" s="337">
        <v>94.1</v>
      </c>
      <c r="R303" s="337">
        <v>25000</v>
      </c>
      <c r="S303" s="337">
        <v>2700</v>
      </c>
      <c r="T303" s="337">
        <v>81</v>
      </c>
      <c r="U303" s="337">
        <v>0.9</v>
      </c>
      <c r="V303" s="337">
        <v>-20</v>
      </c>
      <c r="W303" s="336" t="s">
        <v>769</v>
      </c>
      <c r="X303" s="336" t="s">
        <v>7492</v>
      </c>
      <c r="Y303" s="336" t="s">
        <v>783</v>
      </c>
      <c r="Z303" s="339">
        <v>41746</v>
      </c>
      <c r="AA303" s="339">
        <v>41746</v>
      </c>
      <c r="AB303" s="336" t="s">
        <v>784</v>
      </c>
    </row>
    <row r="304" spans="1:28" s="340" customFormat="1">
      <c r="A304" s="336" t="s">
        <v>7400</v>
      </c>
      <c r="B304" s="336" t="s">
        <v>6069</v>
      </c>
      <c r="C304" s="336" t="s">
        <v>6263</v>
      </c>
      <c r="D304" s="336" t="s">
        <v>6263</v>
      </c>
      <c r="E304" s="336" t="s">
        <v>792</v>
      </c>
      <c r="F304" s="336" t="s">
        <v>793</v>
      </c>
      <c r="G304" s="336" t="s">
        <v>794</v>
      </c>
      <c r="H304" s="336" t="s">
        <v>795</v>
      </c>
      <c r="I304" s="337">
        <v>3</v>
      </c>
      <c r="J304" s="337">
        <v>60</v>
      </c>
      <c r="K304" s="337">
        <v>112.7</v>
      </c>
      <c r="L304" s="337">
        <v>59.9</v>
      </c>
      <c r="M304" s="338"/>
      <c r="N304" s="338"/>
      <c r="O304" s="337">
        <v>810</v>
      </c>
      <c r="P304" s="337">
        <v>12</v>
      </c>
      <c r="Q304" s="337">
        <v>67.5</v>
      </c>
      <c r="R304" s="337">
        <v>25000</v>
      </c>
      <c r="S304" s="337">
        <v>2700</v>
      </c>
      <c r="T304" s="337">
        <v>82</v>
      </c>
      <c r="U304" s="337">
        <v>0.9</v>
      </c>
      <c r="V304" s="337">
        <v>-20</v>
      </c>
      <c r="W304" s="336" t="s">
        <v>769</v>
      </c>
      <c r="X304" s="336" t="s">
        <v>7404</v>
      </c>
      <c r="Y304" s="336" t="s">
        <v>783</v>
      </c>
      <c r="Z304" s="339">
        <v>41702</v>
      </c>
      <c r="AA304" s="339">
        <v>41726</v>
      </c>
      <c r="AB304" s="336" t="s">
        <v>784</v>
      </c>
    </row>
    <row r="305" spans="1:28" s="340" customFormat="1">
      <c r="A305" s="336" t="s">
        <v>7400</v>
      </c>
      <c r="B305" s="336" t="s">
        <v>6069</v>
      </c>
      <c r="C305" s="336" t="s">
        <v>6271</v>
      </c>
      <c r="D305" s="336" t="s">
        <v>6271</v>
      </c>
      <c r="E305" s="336" t="s">
        <v>792</v>
      </c>
      <c r="F305" s="336" t="s">
        <v>793</v>
      </c>
      <c r="G305" s="336" t="s">
        <v>794</v>
      </c>
      <c r="H305" s="336" t="s">
        <v>795</v>
      </c>
      <c r="I305" s="337">
        <v>3</v>
      </c>
      <c r="J305" s="337">
        <v>40</v>
      </c>
      <c r="K305" s="337">
        <v>108.9</v>
      </c>
      <c r="L305" s="337">
        <v>59.8</v>
      </c>
      <c r="M305" s="338"/>
      <c r="N305" s="338"/>
      <c r="O305" s="337">
        <v>500</v>
      </c>
      <c r="P305" s="337">
        <v>7</v>
      </c>
      <c r="Q305" s="337">
        <v>72.8</v>
      </c>
      <c r="R305" s="337">
        <v>25000</v>
      </c>
      <c r="S305" s="337">
        <v>2700</v>
      </c>
      <c r="T305" s="337">
        <v>81</v>
      </c>
      <c r="U305" s="337">
        <v>0.9</v>
      </c>
      <c r="V305" s="337">
        <v>-20</v>
      </c>
      <c r="W305" s="336" t="s">
        <v>769</v>
      </c>
      <c r="X305" s="336" t="s">
        <v>7493</v>
      </c>
      <c r="Y305" s="336" t="s">
        <v>783</v>
      </c>
      <c r="Z305" s="339">
        <v>41702</v>
      </c>
      <c r="AA305" s="339">
        <v>41708</v>
      </c>
      <c r="AB305" s="336" t="s">
        <v>784</v>
      </c>
    </row>
    <row r="306" spans="1:28" s="340" customFormat="1">
      <c r="A306" s="336" t="s">
        <v>7400</v>
      </c>
      <c r="B306" s="336" t="s">
        <v>6112</v>
      </c>
      <c r="C306" s="336" t="s">
        <v>6113</v>
      </c>
      <c r="D306" s="336" t="s">
        <v>6114</v>
      </c>
      <c r="E306" s="336" t="s">
        <v>792</v>
      </c>
      <c r="F306" s="336" t="s">
        <v>793</v>
      </c>
      <c r="G306" s="336" t="s">
        <v>794</v>
      </c>
      <c r="H306" s="336" t="s">
        <v>795</v>
      </c>
      <c r="I306" s="337">
        <v>3</v>
      </c>
      <c r="J306" s="337">
        <v>40</v>
      </c>
      <c r="K306" s="337">
        <v>108.9</v>
      </c>
      <c r="L306" s="337">
        <v>59.7</v>
      </c>
      <c r="M306" s="338"/>
      <c r="N306" s="338"/>
      <c r="O306" s="337">
        <v>490</v>
      </c>
      <c r="P306" s="337">
        <v>7</v>
      </c>
      <c r="Q306" s="337">
        <v>70</v>
      </c>
      <c r="R306" s="337">
        <v>25000</v>
      </c>
      <c r="S306" s="337">
        <v>2700</v>
      </c>
      <c r="T306" s="337">
        <v>81</v>
      </c>
      <c r="U306" s="337">
        <v>0.9</v>
      </c>
      <c r="V306" s="337">
        <v>-20</v>
      </c>
      <c r="W306" s="336" t="s">
        <v>769</v>
      </c>
      <c r="X306" s="336" t="s">
        <v>7404</v>
      </c>
      <c r="Y306" s="336" t="s">
        <v>783</v>
      </c>
      <c r="Z306" s="339">
        <v>41760</v>
      </c>
      <c r="AA306" s="339">
        <v>41885</v>
      </c>
      <c r="AB306" s="336" t="s">
        <v>842</v>
      </c>
    </row>
    <row r="307" spans="1:28" s="340" customFormat="1">
      <c r="A307" s="336" t="s">
        <v>7400</v>
      </c>
      <c r="B307" s="336" t="s">
        <v>27</v>
      </c>
      <c r="C307" s="336" t="s">
        <v>5967</v>
      </c>
      <c r="D307" s="336" t="s">
        <v>5967</v>
      </c>
      <c r="E307" s="336" t="s">
        <v>792</v>
      </c>
      <c r="F307" s="336" t="s">
        <v>793</v>
      </c>
      <c r="G307" s="336" t="s">
        <v>794</v>
      </c>
      <c r="H307" s="336" t="s">
        <v>795</v>
      </c>
      <c r="I307" s="337">
        <v>5</v>
      </c>
      <c r="J307" s="337">
        <v>60</v>
      </c>
      <c r="K307" s="337">
        <v>112</v>
      </c>
      <c r="L307" s="337">
        <v>61</v>
      </c>
      <c r="M307" s="338"/>
      <c r="N307" s="338"/>
      <c r="O307" s="337">
        <v>800</v>
      </c>
      <c r="P307" s="337">
        <v>10</v>
      </c>
      <c r="Q307" s="337">
        <v>80</v>
      </c>
      <c r="R307" s="337">
        <v>25000</v>
      </c>
      <c r="S307" s="337">
        <v>2700</v>
      </c>
      <c r="T307" s="337">
        <v>83</v>
      </c>
      <c r="U307" s="337">
        <v>0.9</v>
      </c>
      <c r="V307" s="337">
        <v>-30</v>
      </c>
      <c r="W307" s="336" t="s">
        <v>7</v>
      </c>
      <c r="X307" s="336" t="s">
        <v>7</v>
      </c>
      <c r="Y307" s="336" t="s">
        <v>5035</v>
      </c>
      <c r="Z307" s="339">
        <v>41435</v>
      </c>
      <c r="AA307" s="339">
        <v>41801</v>
      </c>
      <c r="AB307" s="336" t="s">
        <v>842</v>
      </c>
    </row>
    <row r="308" spans="1:28" s="340" customFormat="1">
      <c r="A308" s="336" t="s">
        <v>7400</v>
      </c>
      <c r="B308" s="336" t="s">
        <v>27</v>
      </c>
      <c r="C308" s="336" t="s">
        <v>5969</v>
      </c>
      <c r="D308" s="336" t="s">
        <v>5969</v>
      </c>
      <c r="E308" s="336" t="s">
        <v>792</v>
      </c>
      <c r="F308" s="336" t="s">
        <v>793</v>
      </c>
      <c r="G308" s="336" t="s">
        <v>794</v>
      </c>
      <c r="H308" s="336" t="s">
        <v>795</v>
      </c>
      <c r="I308" s="337">
        <v>5</v>
      </c>
      <c r="J308" s="337">
        <v>60</v>
      </c>
      <c r="K308" s="337">
        <v>112</v>
      </c>
      <c r="L308" s="337">
        <v>61</v>
      </c>
      <c r="M308" s="338"/>
      <c r="N308" s="338"/>
      <c r="O308" s="337">
        <v>825</v>
      </c>
      <c r="P308" s="337">
        <v>10</v>
      </c>
      <c r="Q308" s="337">
        <v>80</v>
      </c>
      <c r="R308" s="337">
        <v>25000</v>
      </c>
      <c r="S308" s="337">
        <v>3000</v>
      </c>
      <c r="T308" s="337">
        <v>84</v>
      </c>
      <c r="U308" s="337">
        <v>0.9</v>
      </c>
      <c r="V308" s="337">
        <v>-30</v>
      </c>
      <c r="W308" s="336" t="s">
        <v>7</v>
      </c>
      <c r="X308" s="336" t="s">
        <v>7</v>
      </c>
      <c r="Y308" s="336" t="s">
        <v>5035</v>
      </c>
      <c r="Z308" s="339">
        <v>41435</v>
      </c>
      <c r="AA308" s="339">
        <v>41801</v>
      </c>
      <c r="AB308" s="336" t="s">
        <v>842</v>
      </c>
    </row>
    <row r="309" spans="1:28" s="340" customFormat="1">
      <c r="A309" s="336" t="s">
        <v>7400</v>
      </c>
      <c r="B309" s="336" t="s">
        <v>6419</v>
      </c>
      <c r="C309" s="336" t="s">
        <v>6420</v>
      </c>
      <c r="D309" s="336" t="s">
        <v>6421</v>
      </c>
      <c r="E309" s="336" t="s">
        <v>792</v>
      </c>
      <c r="F309" s="336" t="s">
        <v>793</v>
      </c>
      <c r="G309" s="336" t="s">
        <v>794</v>
      </c>
      <c r="H309" s="336" t="s">
        <v>795</v>
      </c>
      <c r="I309" s="337">
        <v>3</v>
      </c>
      <c r="J309" s="337">
        <v>60</v>
      </c>
      <c r="K309" s="337">
        <v>112</v>
      </c>
      <c r="L309" s="337">
        <v>63.5</v>
      </c>
      <c r="M309" s="338"/>
      <c r="N309" s="338"/>
      <c r="O309" s="337">
        <v>800</v>
      </c>
      <c r="P309" s="337">
        <v>10.199999999999999</v>
      </c>
      <c r="Q309" s="337">
        <v>78.400000000000006</v>
      </c>
      <c r="R309" s="337">
        <v>25000</v>
      </c>
      <c r="S309" s="337">
        <v>2700</v>
      </c>
      <c r="T309" s="337">
        <v>81</v>
      </c>
      <c r="U309" s="337">
        <v>0.9</v>
      </c>
      <c r="V309" s="337">
        <v>-20</v>
      </c>
      <c r="W309" s="336" t="s">
        <v>7</v>
      </c>
      <c r="X309" s="336" t="s">
        <v>7</v>
      </c>
      <c r="Y309" s="336" t="s">
        <v>783</v>
      </c>
      <c r="Z309" s="339">
        <v>41871</v>
      </c>
      <c r="AA309" s="339">
        <v>41914</v>
      </c>
      <c r="AB309" s="336" t="s">
        <v>784</v>
      </c>
    </row>
    <row r="310" spans="1:28" s="340" customFormat="1">
      <c r="A310" s="336" t="s">
        <v>7400</v>
      </c>
      <c r="B310" s="336" t="s">
        <v>6419</v>
      </c>
      <c r="C310" s="336" t="s">
        <v>6431</v>
      </c>
      <c r="D310" s="336" t="s">
        <v>6431</v>
      </c>
      <c r="E310" s="336" t="s">
        <v>792</v>
      </c>
      <c r="F310" s="336" t="s">
        <v>793</v>
      </c>
      <c r="G310" s="336" t="s">
        <v>794</v>
      </c>
      <c r="H310" s="336" t="s">
        <v>795</v>
      </c>
      <c r="I310" s="337">
        <v>3</v>
      </c>
      <c r="J310" s="338"/>
      <c r="K310" s="337">
        <v>112</v>
      </c>
      <c r="L310" s="337">
        <v>63.5</v>
      </c>
      <c r="M310" s="338"/>
      <c r="N310" s="338"/>
      <c r="O310" s="337">
        <v>800</v>
      </c>
      <c r="P310" s="337">
        <v>9.8000000000000007</v>
      </c>
      <c r="Q310" s="337">
        <v>81.599999999999994</v>
      </c>
      <c r="R310" s="337">
        <v>25000</v>
      </c>
      <c r="S310" s="337">
        <v>3000</v>
      </c>
      <c r="T310" s="337">
        <v>82</v>
      </c>
      <c r="U310" s="337">
        <v>0.9</v>
      </c>
      <c r="V310" s="337">
        <v>-20</v>
      </c>
      <c r="W310" s="336" t="s">
        <v>7</v>
      </c>
      <c r="X310" s="336" t="s">
        <v>7</v>
      </c>
      <c r="Y310" s="336" t="s">
        <v>783</v>
      </c>
      <c r="Z310" s="339">
        <v>41800</v>
      </c>
      <c r="AA310" s="339">
        <v>41835</v>
      </c>
      <c r="AB310" s="336" t="s">
        <v>784</v>
      </c>
    </row>
    <row r="311" spans="1:28" s="340" customFormat="1">
      <c r="A311" s="336" t="s">
        <v>7400</v>
      </c>
      <c r="B311" s="336" t="s">
        <v>6543</v>
      </c>
      <c r="C311" s="336" t="s">
        <v>682</v>
      </c>
      <c r="D311" s="336" t="s">
        <v>7494</v>
      </c>
      <c r="E311" s="336" t="s">
        <v>792</v>
      </c>
      <c r="F311" s="336" t="s">
        <v>793</v>
      </c>
      <c r="G311" s="336" t="s">
        <v>794</v>
      </c>
      <c r="H311" s="336" t="s">
        <v>795</v>
      </c>
      <c r="I311" s="337">
        <v>5</v>
      </c>
      <c r="J311" s="338"/>
      <c r="K311" s="337">
        <v>106.7</v>
      </c>
      <c r="L311" s="337">
        <v>55.9</v>
      </c>
      <c r="M311" s="338"/>
      <c r="N311" s="338"/>
      <c r="O311" s="337">
        <v>800</v>
      </c>
      <c r="P311" s="337">
        <v>11.5</v>
      </c>
      <c r="Q311" s="337">
        <v>69.599999999999994</v>
      </c>
      <c r="R311" s="337">
        <v>25000</v>
      </c>
      <c r="S311" s="337">
        <v>3000</v>
      </c>
      <c r="T311" s="337">
        <v>84</v>
      </c>
      <c r="U311" s="337">
        <v>0.9</v>
      </c>
      <c r="V311" s="337">
        <v>-25</v>
      </c>
      <c r="W311" s="336" t="s">
        <v>769</v>
      </c>
      <c r="X311" s="336" t="s">
        <v>7402</v>
      </c>
      <c r="Y311" s="336" t="s">
        <v>783</v>
      </c>
      <c r="Z311" s="339">
        <v>41694</v>
      </c>
      <c r="AA311" s="339">
        <v>41682</v>
      </c>
      <c r="AB311" s="336" t="s">
        <v>827</v>
      </c>
    </row>
    <row r="312" spans="1:28" s="340" customFormat="1">
      <c r="A312" s="336" t="s">
        <v>7400</v>
      </c>
      <c r="B312" s="336" t="s">
        <v>6543</v>
      </c>
      <c r="C312" s="336" t="s">
        <v>682</v>
      </c>
      <c r="D312" s="336" t="s">
        <v>7495</v>
      </c>
      <c r="E312" s="336" t="s">
        <v>792</v>
      </c>
      <c r="F312" s="336" t="s">
        <v>793</v>
      </c>
      <c r="G312" s="336" t="s">
        <v>794</v>
      </c>
      <c r="H312" s="336" t="s">
        <v>795</v>
      </c>
      <c r="I312" s="337">
        <v>5</v>
      </c>
      <c r="J312" s="337">
        <v>60</v>
      </c>
      <c r="K312" s="337">
        <v>110</v>
      </c>
      <c r="L312" s="337">
        <v>60</v>
      </c>
      <c r="M312" s="338"/>
      <c r="N312" s="338"/>
      <c r="O312" s="337">
        <v>800</v>
      </c>
      <c r="P312" s="337">
        <v>9.5</v>
      </c>
      <c r="Q312" s="337">
        <v>84.2</v>
      </c>
      <c r="R312" s="337">
        <v>25000</v>
      </c>
      <c r="S312" s="337">
        <v>2700</v>
      </c>
      <c r="T312" s="337">
        <v>81</v>
      </c>
      <c r="U312" s="337">
        <v>0.9</v>
      </c>
      <c r="V312" s="337">
        <v>-40</v>
      </c>
      <c r="W312" s="336" t="s">
        <v>769</v>
      </c>
      <c r="X312" s="336" t="s">
        <v>7402</v>
      </c>
      <c r="Y312" s="336" t="s">
        <v>783</v>
      </c>
      <c r="Z312" s="339">
        <v>41942</v>
      </c>
      <c r="AA312" s="339">
        <v>41943</v>
      </c>
      <c r="AB312" s="336" t="s">
        <v>827</v>
      </c>
    </row>
    <row r="313" spans="1:28" s="340" customFormat="1">
      <c r="A313" s="336" t="s">
        <v>7400</v>
      </c>
      <c r="B313" s="336" t="s">
        <v>6543</v>
      </c>
      <c r="C313" s="336" t="s">
        <v>682</v>
      </c>
      <c r="D313" s="336" t="s">
        <v>7496</v>
      </c>
      <c r="E313" s="336" t="s">
        <v>792</v>
      </c>
      <c r="F313" s="336" t="s">
        <v>793</v>
      </c>
      <c r="G313" s="336" t="s">
        <v>794</v>
      </c>
      <c r="H313" s="336" t="s">
        <v>795</v>
      </c>
      <c r="I313" s="337">
        <v>5</v>
      </c>
      <c r="J313" s="337">
        <v>40</v>
      </c>
      <c r="K313" s="337">
        <v>109</v>
      </c>
      <c r="L313" s="337">
        <v>60</v>
      </c>
      <c r="M313" s="338"/>
      <c r="N313" s="338"/>
      <c r="O313" s="337">
        <v>480</v>
      </c>
      <c r="P313" s="337">
        <v>7</v>
      </c>
      <c r="Q313" s="337">
        <v>68.599999999999994</v>
      </c>
      <c r="R313" s="337">
        <v>25000</v>
      </c>
      <c r="S313" s="337">
        <v>2700</v>
      </c>
      <c r="T313" s="337">
        <v>83</v>
      </c>
      <c r="U313" s="337">
        <v>0.9</v>
      </c>
      <c r="V313" s="337">
        <v>-40</v>
      </c>
      <c r="W313" s="336" t="s">
        <v>769</v>
      </c>
      <c r="X313" s="336" t="s">
        <v>7402</v>
      </c>
      <c r="Y313" s="336" t="s">
        <v>783</v>
      </c>
      <c r="Z313" s="339">
        <v>41942</v>
      </c>
      <c r="AA313" s="339">
        <v>41943</v>
      </c>
      <c r="AB313" s="336" t="s">
        <v>827</v>
      </c>
    </row>
    <row r="314" spans="1:28" s="340" customFormat="1">
      <c r="A314" s="336" t="s">
        <v>7400</v>
      </c>
      <c r="B314" s="336" t="s">
        <v>4537</v>
      </c>
      <c r="C314" s="336" t="s">
        <v>4538</v>
      </c>
      <c r="D314" s="336" t="s">
        <v>7419</v>
      </c>
      <c r="E314" s="336" t="s">
        <v>792</v>
      </c>
      <c r="F314" s="336" t="s">
        <v>793</v>
      </c>
      <c r="G314" s="336" t="s">
        <v>794</v>
      </c>
      <c r="H314" s="336" t="s">
        <v>795</v>
      </c>
      <c r="I314" s="337">
        <v>3</v>
      </c>
      <c r="J314" s="337">
        <v>60</v>
      </c>
      <c r="K314" s="337">
        <v>111.7</v>
      </c>
      <c r="L314" s="337">
        <v>68.900000000000006</v>
      </c>
      <c r="M314" s="338"/>
      <c r="N314" s="338"/>
      <c r="O314" s="337">
        <v>800</v>
      </c>
      <c r="P314" s="337">
        <v>10.5</v>
      </c>
      <c r="Q314" s="337">
        <v>76.2</v>
      </c>
      <c r="R314" s="337">
        <v>25000</v>
      </c>
      <c r="S314" s="337">
        <v>2700</v>
      </c>
      <c r="T314" s="337">
        <v>81</v>
      </c>
      <c r="U314" s="337">
        <v>0.9</v>
      </c>
      <c r="V314" s="337">
        <v>-20</v>
      </c>
      <c r="W314" s="336" t="s">
        <v>769</v>
      </c>
      <c r="X314" s="336" t="s">
        <v>7420</v>
      </c>
      <c r="Y314" s="336" t="s">
        <v>2276</v>
      </c>
      <c r="Z314" s="339">
        <v>41719</v>
      </c>
      <c r="AA314" s="339">
        <v>41862</v>
      </c>
      <c r="AB314" s="336" t="s">
        <v>784</v>
      </c>
    </row>
    <row r="315" spans="1:28" s="340" customFormat="1">
      <c r="A315" s="336" t="s">
        <v>7400</v>
      </c>
      <c r="B315" s="336" t="s">
        <v>4537</v>
      </c>
      <c r="C315" s="336" t="s">
        <v>7497</v>
      </c>
      <c r="D315" s="336" t="s">
        <v>7498</v>
      </c>
      <c r="E315" s="336" t="s">
        <v>1051</v>
      </c>
      <c r="F315" s="336" t="s">
        <v>793</v>
      </c>
      <c r="G315" s="336" t="s">
        <v>7499</v>
      </c>
      <c r="H315" s="336" t="s">
        <v>795</v>
      </c>
      <c r="I315" s="337">
        <v>3</v>
      </c>
      <c r="J315" s="337">
        <v>100</v>
      </c>
      <c r="K315" s="337">
        <v>125.5</v>
      </c>
      <c r="L315" s="337">
        <v>66.099999999999994</v>
      </c>
      <c r="M315" s="338"/>
      <c r="N315" s="338"/>
      <c r="O315" s="337">
        <v>1620</v>
      </c>
      <c r="P315" s="337">
        <v>20</v>
      </c>
      <c r="Q315" s="337">
        <v>81</v>
      </c>
      <c r="R315" s="337">
        <v>25000</v>
      </c>
      <c r="S315" s="337">
        <v>2700</v>
      </c>
      <c r="T315" s="337">
        <v>81</v>
      </c>
      <c r="U315" s="337">
        <v>1</v>
      </c>
      <c r="V315" s="337">
        <v>-20</v>
      </c>
      <c r="W315" s="336" t="s">
        <v>7</v>
      </c>
      <c r="X315" s="336" t="s">
        <v>7</v>
      </c>
      <c r="Y315" s="336" t="s">
        <v>2276</v>
      </c>
      <c r="Z315" s="339">
        <v>41991</v>
      </c>
      <c r="AA315" s="339">
        <v>41990</v>
      </c>
      <c r="AB315" s="336" t="s">
        <v>784</v>
      </c>
    </row>
    <row r="316" spans="1:28" s="340" customFormat="1">
      <c r="A316" s="336" t="s">
        <v>7400</v>
      </c>
      <c r="B316" s="336" t="s">
        <v>1679</v>
      </c>
      <c r="C316" s="336" t="s">
        <v>682</v>
      </c>
      <c r="D316" s="336" t="s">
        <v>1833</v>
      </c>
      <c r="E316" s="336" t="s">
        <v>787</v>
      </c>
      <c r="F316" s="336" t="s">
        <v>723</v>
      </c>
      <c r="G316" s="336" t="s">
        <v>788</v>
      </c>
      <c r="H316" s="336" t="s">
        <v>723</v>
      </c>
      <c r="I316" s="337">
        <v>5</v>
      </c>
      <c r="J316" s="337">
        <v>40</v>
      </c>
      <c r="K316" s="337">
        <v>103</v>
      </c>
      <c r="L316" s="337">
        <v>35</v>
      </c>
      <c r="M316" s="338"/>
      <c r="N316" s="338"/>
      <c r="O316" s="337">
        <v>315</v>
      </c>
      <c r="P316" s="337">
        <v>5</v>
      </c>
      <c r="Q316" s="337">
        <v>64.3</v>
      </c>
      <c r="R316" s="337">
        <v>40000</v>
      </c>
      <c r="S316" s="337">
        <v>2700</v>
      </c>
      <c r="T316" s="337">
        <v>82</v>
      </c>
      <c r="U316" s="337">
        <v>0.7</v>
      </c>
      <c r="V316" s="337">
        <v>-40</v>
      </c>
      <c r="W316" s="336" t="s">
        <v>769</v>
      </c>
      <c r="X316" s="336" t="s">
        <v>7402</v>
      </c>
      <c r="Y316" s="336" t="s">
        <v>783</v>
      </c>
      <c r="Z316" s="339">
        <v>41871</v>
      </c>
      <c r="AA316" s="339">
        <v>41884</v>
      </c>
      <c r="AB316" s="336" t="s">
        <v>827</v>
      </c>
    </row>
    <row r="317" spans="1:28" s="340" customFormat="1">
      <c r="A317" s="336" t="s">
        <v>7400</v>
      </c>
      <c r="B317" s="336" t="s">
        <v>778</v>
      </c>
      <c r="C317" s="336" t="s">
        <v>820</v>
      </c>
      <c r="D317" s="336" t="s">
        <v>820</v>
      </c>
      <c r="E317" s="336" t="s">
        <v>821</v>
      </c>
      <c r="F317" s="336" t="s">
        <v>736</v>
      </c>
      <c r="G317" s="336" t="s">
        <v>794</v>
      </c>
      <c r="H317" s="336" t="s">
        <v>723</v>
      </c>
      <c r="I317" s="337">
        <v>5</v>
      </c>
      <c r="J317" s="337">
        <v>60</v>
      </c>
      <c r="K317" s="337">
        <v>114</v>
      </c>
      <c r="L317" s="337">
        <v>80</v>
      </c>
      <c r="M317" s="338"/>
      <c r="N317" s="338"/>
      <c r="O317" s="337">
        <v>500</v>
      </c>
      <c r="P317" s="337">
        <v>8.1</v>
      </c>
      <c r="Q317" s="337">
        <v>62.5</v>
      </c>
      <c r="R317" s="337">
        <v>25000</v>
      </c>
      <c r="S317" s="337">
        <v>3000</v>
      </c>
      <c r="T317" s="337">
        <v>82</v>
      </c>
      <c r="U317" s="337">
        <v>0.9</v>
      </c>
      <c r="V317" s="337">
        <v>-20</v>
      </c>
      <c r="W317" s="336" t="s">
        <v>769</v>
      </c>
      <c r="X317" s="336" t="s">
        <v>7402</v>
      </c>
      <c r="Y317" s="336" t="s">
        <v>783</v>
      </c>
      <c r="Z317" s="339">
        <v>41873</v>
      </c>
      <c r="AA317" s="339">
        <v>41852</v>
      </c>
      <c r="AB317" s="336" t="s">
        <v>784</v>
      </c>
    </row>
    <row r="318" spans="1:28" s="340" customFormat="1">
      <c r="A318" s="336" t="s">
        <v>7400</v>
      </c>
      <c r="B318" s="336" t="s">
        <v>2257</v>
      </c>
      <c r="C318" s="336" t="s">
        <v>2269</v>
      </c>
      <c r="D318" s="336" t="s">
        <v>2269</v>
      </c>
      <c r="E318" s="336" t="s">
        <v>787</v>
      </c>
      <c r="F318" s="336" t="s">
        <v>723</v>
      </c>
      <c r="G318" s="336" t="s">
        <v>788</v>
      </c>
      <c r="H318" s="336" t="s">
        <v>723</v>
      </c>
      <c r="I318" s="337">
        <v>3</v>
      </c>
      <c r="J318" s="337">
        <v>25</v>
      </c>
      <c r="K318" s="337">
        <v>117.1</v>
      </c>
      <c r="L318" s="337">
        <v>35.299999999999997</v>
      </c>
      <c r="M318" s="338"/>
      <c r="N318" s="338"/>
      <c r="O318" s="337">
        <v>250</v>
      </c>
      <c r="P318" s="337">
        <v>4</v>
      </c>
      <c r="Q318" s="337">
        <v>62.5</v>
      </c>
      <c r="R318" s="337">
        <v>25000</v>
      </c>
      <c r="S318" s="337">
        <v>2700</v>
      </c>
      <c r="T318" s="337">
        <v>82</v>
      </c>
      <c r="U318" s="337">
        <v>0.7</v>
      </c>
      <c r="V318" s="337">
        <v>-20</v>
      </c>
      <c r="W318" s="336" t="s">
        <v>769</v>
      </c>
      <c r="X318" s="336" t="s">
        <v>7406</v>
      </c>
      <c r="Y318" s="336" t="s">
        <v>2270</v>
      </c>
      <c r="Z318" s="339">
        <v>41873</v>
      </c>
      <c r="AA318" s="339">
        <v>41907</v>
      </c>
      <c r="AB318" s="336" t="s">
        <v>842</v>
      </c>
    </row>
    <row r="319" spans="1:28" s="340" customFormat="1">
      <c r="A319" s="336" t="s">
        <v>7400</v>
      </c>
      <c r="B319" s="336" t="s">
        <v>1336</v>
      </c>
      <c r="C319" s="336" t="s">
        <v>1009</v>
      </c>
      <c r="D319" s="336" t="s">
        <v>1337</v>
      </c>
      <c r="E319" s="336" t="s">
        <v>835</v>
      </c>
      <c r="F319" s="336" t="s">
        <v>723</v>
      </c>
      <c r="G319" s="336" t="s">
        <v>788</v>
      </c>
      <c r="H319" s="336" t="s">
        <v>723</v>
      </c>
      <c r="I319" s="337">
        <v>3</v>
      </c>
      <c r="J319" s="337">
        <v>40</v>
      </c>
      <c r="K319" s="337">
        <v>111.5</v>
      </c>
      <c r="L319" s="337">
        <v>37.9</v>
      </c>
      <c r="M319" s="338"/>
      <c r="N319" s="338"/>
      <c r="O319" s="337">
        <v>330</v>
      </c>
      <c r="P319" s="337">
        <v>6</v>
      </c>
      <c r="Q319" s="337">
        <v>55</v>
      </c>
      <c r="R319" s="337">
        <v>25000</v>
      </c>
      <c r="S319" s="337">
        <v>2700</v>
      </c>
      <c r="T319" s="337">
        <v>82</v>
      </c>
      <c r="U319" s="337">
        <v>0.7</v>
      </c>
      <c r="V319" s="337">
        <v>-20</v>
      </c>
      <c r="W319" s="336" t="s">
        <v>769</v>
      </c>
      <c r="X319" s="336" t="s">
        <v>7405</v>
      </c>
      <c r="Y319" s="336" t="s">
        <v>1339</v>
      </c>
      <c r="Z319" s="339">
        <v>41912</v>
      </c>
      <c r="AA319" s="339">
        <v>41914</v>
      </c>
      <c r="AB319" s="336" t="s">
        <v>842</v>
      </c>
    </row>
    <row r="320" spans="1:28" s="340" customFormat="1">
      <c r="A320" s="336" t="s">
        <v>7400</v>
      </c>
      <c r="B320" s="336" t="s">
        <v>1066</v>
      </c>
      <c r="C320" s="336" t="s">
        <v>1095</v>
      </c>
      <c r="D320" s="336" t="s">
        <v>1095</v>
      </c>
      <c r="E320" s="336" t="s">
        <v>787</v>
      </c>
      <c r="F320" s="336" t="s">
        <v>723</v>
      </c>
      <c r="G320" s="336" t="s">
        <v>794</v>
      </c>
      <c r="H320" s="336" t="s">
        <v>723</v>
      </c>
      <c r="I320" s="337">
        <v>3</v>
      </c>
      <c r="J320" s="337">
        <v>40</v>
      </c>
      <c r="K320" s="337">
        <v>82.7</v>
      </c>
      <c r="L320" s="337">
        <v>49.8</v>
      </c>
      <c r="M320" s="338"/>
      <c r="N320" s="338"/>
      <c r="O320" s="337">
        <v>350</v>
      </c>
      <c r="P320" s="337">
        <v>5</v>
      </c>
      <c r="Q320" s="337">
        <v>70</v>
      </c>
      <c r="R320" s="337">
        <v>25000</v>
      </c>
      <c r="S320" s="337">
        <v>2700</v>
      </c>
      <c r="T320" s="337">
        <v>82</v>
      </c>
      <c r="U320" s="337">
        <v>0.7</v>
      </c>
      <c r="V320" s="337">
        <v>-40</v>
      </c>
      <c r="W320" s="336" t="s">
        <v>769</v>
      </c>
      <c r="X320" s="336" t="s">
        <v>7492</v>
      </c>
      <c r="Y320" s="336" t="s">
        <v>783</v>
      </c>
      <c r="Z320" s="339">
        <v>41840</v>
      </c>
      <c r="AA320" s="339">
        <v>41848</v>
      </c>
      <c r="AB320" s="336" t="s">
        <v>842</v>
      </c>
    </row>
    <row r="321" spans="1:28" s="340" customFormat="1">
      <c r="A321" s="336" t="s">
        <v>7400</v>
      </c>
      <c r="B321" s="336" t="s">
        <v>1047</v>
      </c>
      <c r="C321" s="336" t="s">
        <v>7500</v>
      </c>
      <c r="D321" s="336" t="s">
        <v>7500</v>
      </c>
      <c r="E321" s="336" t="s">
        <v>3757</v>
      </c>
      <c r="F321" s="336" t="s">
        <v>723</v>
      </c>
      <c r="G321" s="336" t="s">
        <v>788</v>
      </c>
      <c r="H321" s="336" t="s">
        <v>723</v>
      </c>
      <c r="I321" s="337">
        <v>3</v>
      </c>
      <c r="J321" s="337">
        <v>40</v>
      </c>
      <c r="K321" s="337">
        <v>97</v>
      </c>
      <c r="L321" s="337">
        <v>35</v>
      </c>
      <c r="M321" s="338"/>
      <c r="N321" s="338"/>
      <c r="O321" s="337">
        <v>325</v>
      </c>
      <c r="P321" s="337">
        <v>5.3</v>
      </c>
      <c r="Q321" s="337">
        <v>61.3</v>
      </c>
      <c r="R321" s="337">
        <v>25000</v>
      </c>
      <c r="S321" s="337">
        <v>3000</v>
      </c>
      <c r="T321" s="337">
        <v>82</v>
      </c>
      <c r="U321" s="337">
        <v>0.9</v>
      </c>
      <c r="V321" s="337">
        <v>-20</v>
      </c>
      <c r="W321" s="336" t="s">
        <v>769</v>
      </c>
      <c r="X321" s="336" t="s">
        <v>7404</v>
      </c>
      <c r="Y321" s="336" t="s">
        <v>783</v>
      </c>
      <c r="Z321" s="339">
        <v>42003</v>
      </c>
      <c r="AA321" s="339">
        <v>42009</v>
      </c>
      <c r="AB321" s="336" t="s">
        <v>842</v>
      </c>
    </row>
    <row r="322" spans="1:28" s="340" customFormat="1">
      <c r="A322" s="336" t="s">
        <v>7400</v>
      </c>
      <c r="B322" s="336" t="s">
        <v>1008</v>
      </c>
      <c r="C322" s="336" t="s">
        <v>1009</v>
      </c>
      <c r="D322" s="336" t="s">
        <v>1247</v>
      </c>
      <c r="E322" s="336" t="s">
        <v>787</v>
      </c>
      <c r="F322" s="336" t="s">
        <v>723</v>
      </c>
      <c r="G322" s="336" t="s">
        <v>788</v>
      </c>
      <c r="H322" s="336" t="s">
        <v>723</v>
      </c>
      <c r="I322" s="337">
        <v>3</v>
      </c>
      <c r="J322" s="337">
        <v>25</v>
      </c>
      <c r="K322" s="337">
        <v>109</v>
      </c>
      <c r="L322" s="337">
        <v>38</v>
      </c>
      <c r="M322" s="338"/>
      <c r="N322" s="338"/>
      <c r="O322" s="337">
        <v>300</v>
      </c>
      <c r="P322" s="337">
        <v>5.0999999999999996</v>
      </c>
      <c r="Q322" s="337">
        <v>58.8</v>
      </c>
      <c r="R322" s="337">
        <v>50000</v>
      </c>
      <c r="S322" s="337">
        <v>3000</v>
      </c>
      <c r="T322" s="337">
        <v>84</v>
      </c>
      <c r="U322" s="337">
        <v>0.7</v>
      </c>
      <c r="V322" s="337">
        <v>-20</v>
      </c>
      <c r="W322" s="336" t="s">
        <v>769</v>
      </c>
      <c r="X322" s="336" t="s">
        <v>7402</v>
      </c>
      <c r="Y322" s="336" t="s">
        <v>783</v>
      </c>
      <c r="Z322" s="339">
        <v>41810</v>
      </c>
      <c r="AA322" s="339">
        <v>41843</v>
      </c>
      <c r="AB322" s="336" t="s">
        <v>784</v>
      </c>
    </row>
    <row r="323" spans="1:28" s="340" customFormat="1">
      <c r="A323" s="336" t="s">
        <v>7400</v>
      </c>
      <c r="B323" s="336" t="s">
        <v>1008</v>
      </c>
      <c r="C323" s="336" t="s">
        <v>1009</v>
      </c>
      <c r="D323" s="336" t="s">
        <v>1254</v>
      </c>
      <c r="E323" s="336" t="s">
        <v>821</v>
      </c>
      <c r="F323" s="336" t="s">
        <v>736</v>
      </c>
      <c r="G323" s="336" t="s">
        <v>794</v>
      </c>
      <c r="H323" s="336" t="s">
        <v>723</v>
      </c>
      <c r="I323" s="337">
        <v>3</v>
      </c>
      <c r="J323" s="337">
        <v>60</v>
      </c>
      <c r="K323" s="337">
        <v>117</v>
      </c>
      <c r="L323" s="337">
        <v>79</v>
      </c>
      <c r="M323" s="338"/>
      <c r="N323" s="338"/>
      <c r="O323" s="337">
        <v>550</v>
      </c>
      <c r="P323" s="337">
        <v>8.5</v>
      </c>
      <c r="Q323" s="337">
        <v>64.400000000000006</v>
      </c>
      <c r="R323" s="337">
        <v>40000</v>
      </c>
      <c r="S323" s="337">
        <v>2700</v>
      </c>
      <c r="T323" s="337">
        <v>81</v>
      </c>
      <c r="U323" s="337">
        <v>0.8</v>
      </c>
      <c r="V323" s="337">
        <v>-20</v>
      </c>
      <c r="W323" s="336" t="s">
        <v>769</v>
      </c>
      <c r="X323" s="336" t="s">
        <v>7402</v>
      </c>
      <c r="Y323" s="336" t="s">
        <v>783</v>
      </c>
      <c r="Z323" s="339">
        <v>41973</v>
      </c>
      <c r="AA323" s="339">
        <v>41975</v>
      </c>
      <c r="AB323" s="336" t="s">
        <v>784</v>
      </c>
    </row>
    <row r="324" spans="1:28" s="340" customFormat="1">
      <c r="A324" s="336" t="s">
        <v>7400</v>
      </c>
      <c r="B324" s="336" t="s">
        <v>2466</v>
      </c>
      <c r="C324" s="336" t="s">
        <v>2551</v>
      </c>
      <c r="D324" s="336" t="s">
        <v>7501</v>
      </c>
      <c r="E324" s="336" t="s">
        <v>787</v>
      </c>
      <c r="F324" s="336" t="s">
        <v>723</v>
      </c>
      <c r="G324" s="336" t="s">
        <v>788</v>
      </c>
      <c r="H324" s="336" t="s">
        <v>723</v>
      </c>
      <c r="I324" s="337">
        <v>5</v>
      </c>
      <c r="J324" s="337">
        <v>40</v>
      </c>
      <c r="K324" s="337">
        <v>110</v>
      </c>
      <c r="L324" s="337">
        <v>36</v>
      </c>
      <c r="M324" s="338"/>
      <c r="N324" s="338"/>
      <c r="O324" s="337">
        <v>300</v>
      </c>
      <c r="P324" s="337">
        <v>4.5</v>
      </c>
      <c r="Q324" s="337">
        <v>67</v>
      </c>
      <c r="R324" s="337">
        <v>15000</v>
      </c>
      <c r="S324" s="337">
        <v>2700</v>
      </c>
      <c r="T324" s="337">
        <v>82</v>
      </c>
      <c r="U324" s="337">
        <v>0.8</v>
      </c>
      <c r="V324" s="337">
        <v>-20</v>
      </c>
      <c r="W324" s="336" t="s">
        <v>769</v>
      </c>
      <c r="X324" s="336" t="s">
        <v>7406</v>
      </c>
      <c r="Y324" s="336" t="s">
        <v>826</v>
      </c>
      <c r="Z324" s="339">
        <v>41803</v>
      </c>
      <c r="AA324" s="339">
        <v>41820</v>
      </c>
      <c r="AB324" s="336" t="s">
        <v>842</v>
      </c>
    </row>
    <row r="325" spans="1:28" s="340" customFormat="1">
      <c r="A325" s="336" t="s">
        <v>7400</v>
      </c>
      <c r="B325" s="336" t="s">
        <v>2466</v>
      </c>
      <c r="C325" s="336" t="s">
        <v>2553</v>
      </c>
      <c r="D325" s="336" t="s">
        <v>432</v>
      </c>
      <c r="E325" s="336" t="s">
        <v>787</v>
      </c>
      <c r="F325" s="336" t="s">
        <v>723</v>
      </c>
      <c r="G325" s="336" t="s">
        <v>788</v>
      </c>
      <c r="H325" s="336" t="s">
        <v>723</v>
      </c>
      <c r="I325" s="337">
        <v>5</v>
      </c>
      <c r="J325" s="337">
        <v>40</v>
      </c>
      <c r="K325" s="337">
        <v>110</v>
      </c>
      <c r="L325" s="337">
        <v>36</v>
      </c>
      <c r="M325" s="338"/>
      <c r="N325" s="338"/>
      <c r="O325" s="337">
        <v>300</v>
      </c>
      <c r="P325" s="337">
        <v>4.5</v>
      </c>
      <c r="Q325" s="337">
        <v>67</v>
      </c>
      <c r="R325" s="337">
        <v>15000</v>
      </c>
      <c r="S325" s="337">
        <v>2700</v>
      </c>
      <c r="T325" s="337">
        <v>82</v>
      </c>
      <c r="U325" s="337">
        <v>0.8</v>
      </c>
      <c r="V325" s="337">
        <v>-20</v>
      </c>
      <c r="W325" s="336" t="s">
        <v>769</v>
      </c>
      <c r="X325" s="336" t="s">
        <v>7406</v>
      </c>
      <c r="Y325" s="336" t="s">
        <v>826</v>
      </c>
      <c r="Z325" s="339">
        <v>41803</v>
      </c>
      <c r="AA325" s="339">
        <v>41820</v>
      </c>
      <c r="AB325" s="336" t="s">
        <v>842</v>
      </c>
    </row>
    <row r="326" spans="1:28" s="340" customFormat="1">
      <c r="A326" s="336" t="s">
        <v>7400</v>
      </c>
      <c r="B326" s="336" t="s">
        <v>2466</v>
      </c>
      <c r="C326" s="336" t="s">
        <v>2559</v>
      </c>
      <c r="D326" s="336" t="s">
        <v>7502</v>
      </c>
      <c r="E326" s="336" t="s">
        <v>787</v>
      </c>
      <c r="F326" s="336" t="s">
        <v>723</v>
      </c>
      <c r="G326" s="336" t="s">
        <v>794</v>
      </c>
      <c r="H326" s="336" t="s">
        <v>723</v>
      </c>
      <c r="I326" s="337">
        <v>5</v>
      </c>
      <c r="J326" s="337">
        <v>40</v>
      </c>
      <c r="K326" s="337">
        <v>107</v>
      </c>
      <c r="L326" s="337">
        <v>36</v>
      </c>
      <c r="M326" s="338"/>
      <c r="N326" s="338"/>
      <c r="O326" s="337">
        <v>300</v>
      </c>
      <c r="P326" s="337">
        <v>4.5</v>
      </c>
      <c r="Q326" s="337">
        <v>67</v>
      </c>
      <c r="R326" s="337">
        <v>15000</v>
      </c>
      <c r="S326" s="337">
        <v>2700</v>
      </c>
      <c r="T326" s="337">
        <v>82</v>
      </c>
      <c r="U326" s="337">
        <v>0.8</v>
      </c>
      <c r="V326" s="337">
        <v>-20</v>
      </c>
      <c r="W326" s="336" t="s">
        <v>769</v>
      </c>
      <c r="X326" s="336" t="s">
        <v>7406</v>
      </c>
      <c r="Y326" s="336" t="s">
        <v>826</v>
      </c>
      <c r="Z326" s="339">
        <v>41803</v>
      </c>
      <c r="AA326" s="339">
        <v>41820</v>
      </c>
      <c r="AB326" s="336" t="s">
        <v>842</v>
      </c>
    </row>
    <row r="327" spans="1:28" s="340" customFormat="1">
      <c r="A327" s="336" t="s">
        <v>7400</v>
      </c>
      <c r="B327" s="336" t="s">
        <v>2466</v>
      </c>
      <c r="C327" s="336" t="s">
        <v>2561</v>
      </c>
      <c r="D327" s="336" t="s">
        <v>434</v>
      </c>
      <c r="E327" s="336" t="s">
        <v>787</v>
      </c>
      <c r="F327" s="336" t="s">
        <v>723</v>
      </c>
      <c r="G327" s="336" t="s">
        <v>794</v>
      </c>
      <c r="H327" s="336" t="s">
        <v>723</v>
      </c>
      <c r="I327" s="337">
        <v>5</v>
      </c>
      <c r="J327" s="337">
        <v>40</v>
      </c>
      <c r="K327" s="337">
        <v>107</v>
      </c>
      <c r="L327" s="337">
        <v>36</v>
      </c>
      <c r="M327" s="338"/>
      <c r="N327" s="338"/>
      <c r="O327" s="337">
        <v>300</v>
      </c>
      <c r="P327" s="337">
        <v>4.5</v>
      </c>
      <c r="Q327" s="337">
        <v>67</v>
      </c>
      <c r="R327" s="337">
        <v>15000</v>
      </c>
      <c r="S327" s="337">
        <v>2700</v>
      </c>
      <c r="T327" s="337">
        <v>82</v>
      </c>
      <c r="U327" s="337">
        <v>0.8</v>
      </c>
      <c r="V327" s="337">
        <v>-20</v>
      </c>
      <c r="W327" s="336" t="s">
        <v>769</v>
      </c>
      <c r="X327" s="336" t="s">
        <v>7406</v>
      </c>
      <c r="Y327" s="336" t="s">
        <v>826</v>
      </c>
      <c r="Z327" s="339">
        <v>41803</v>
      </c>
      <c r="AA327" s="339">
        <v>41820</v>
      </c>
      <c r="AB327" s="336" t="s">
        <v>842</v>
      </c>
    </row>
    <row r="328" spans="1:28" s="340" customFormat="1">
      <c r="A328" s="336" t="s">
        <v>7400</v>
      </c>
      <c r="B328" s="336" t="s">
        <v>2466</v>
      </c>
      <c r="C328" s="336" t="s">
        <v>2640</v>
      </c>
      <c r="D328" s="336" t="s">
        <v>318</v>
      </c>
      <c r="E328" s="336" t="s">
        <v>787</v>
      </c>
      <c r="F328" s="336" t="s">
        <v>723</v>
      </c>
      <c r="G328" s="336" t="s">
        <v>788</v>
      </c>
      <c r="H328" s="336" t="s">
        <v>723</v>
      </c>
      <c r="I328" s="337">
        <v>3</v>
      </c>
      <c r="J328" s="337">
        <v>25</v>
      </c>
      <c r="K328" s="337">
        <v>110</v>
      </c>
      <c r="L328" s="337">
        <v>36</v>
      </c>
      <c r="M328" s="338"/>
      <c r="N328" s="338"/>
      <c r="O328" s="337">
        <v>270</v>
      </c>
      <c r="P328" s="337">
        <v>4.5</v>
      </c>
      <c r="Q328" s="337">
        <v>60</v>
      </c>
      <c r="R328" s="337">
        <v>15000</v>
      </c>
      <c r="S328" s="337">
        <v>2700</v>
      </c>
      <c r="T328" s="337">
        <v>83</v>
      </c>
      <c r="U328" s="337">
        <v>0.8</v>
      </c>
      <c r="V328" s="337">
        <v>-20</v>
      </c>
      <c r="W328" s="336" t="s">
        <v>769</v>
      </c>
      <c r="X328" s="336" t="s">
        <v>7406</v>
      </c>
      <c r="Y328" s="336" t="s">
        <v>826</v>
      </c>
      <c r="Z328" s="339">
        <v>41697</v>
      </c>
      <c r="AA328" s="339">
        <v>41711</v>
      </c>
      <c r="AB328" s="336" t="s">
        <v>842</v>
      </c>
    </row>
    <row r="329" spans="1:28" s="340" customFormat="1">
      <c r="A329" s="336" t="s">
        <v>7400</v>
      </c>
      <c r="B329" s="336" t="s">
        <v>2466</v>
      </c>
      <c r="C329" s="336" t="s">
        <v>2642</v>
      </c>
      <c r="D329" s="336" t="s">
        <v>7503</v>
      </c>
      <c r="E329" s="336" t="s">
        <v>787</v>
      </c>
      <c r="F329" s="336" t="s">
        <v>723</v>
      </c>
      <c r="G329" s="336" t="s">
        <v>788</v>
      </c>
      <c r="H329" s="336" t="s">
        <v>723</v>
      </c>
      <c r="I329" s="337">
        <v>3</v>
      </c>
      <c r="J329" s="337">
        <v>25</v>
      </c>
      <c r="K329" s="337">
        <v>110</v>
      </c>
      <c r="L329" s="337">
        <v>36</v>
      </c>
      <c r="M329" s="338"/>
      <c r="N329" s="338"/>
      <c r="O329" s="337">
        <v>270</v>
      </c>
      <c r="P329" s="337">
        <v>4.5</v>
      </c>
      <c r="Q329" s="337">
        <v>60</v>
      </c>
      <c r="R329" s="337">
        <v>15000</v>
      </c>
      <c r="S329" s="337">
        <v>2700</v>
      </c>
      <c r="T329" s="337">
        <v>83</v>
      </c>
      <c r="U329" s="337">
        <v>0.8</v>
      </c>
      <c r="V329" s="337">
        <v>-20</v>
      </c>
      <c r="W329" s="336" t="s">
        <v>769</v>
      </c>
      <c r="X329" s="336" t="s">
        <v>7406</v>
      </c>
      <c r="Y329" s="336" t="s">
        <v>826</v>
      </c>
      <c r="Z329" s="339">
        <v>41697</v>
      </c>
      <c r="AA329" s="339">
        <v>41711</v>
      </c>
      <c r="AB329" s="336" t="s">
        <v>842</v>
      </c>
    </row>
    <row r="330" spans="1:28" s="340" customFormat="1">
      <c r="A330" s="336" t="s">
        <v>7400</v>
      </c>
      <c r="B330" s="336" t="s">
        <v>2466</v>
      </c>
      <c r="C330" s="336" t="s">
        <v>2658</v>
      </c>
      <c r="D330" s="336" t="s">
        <v>320</v>
      </c>
      <c r="E330" s="336" t="s">
        <v>787</v>
      </c>
      <c r="F330" s="336" t="s">
        <v>723</v>
      </c>
      <c r="G330" s="336" t="s">
        <v>794</v>
      </c>
      <c r="H330" s="336" t="s">
        <v>723</v>
      </c>
      <c r="I330" s="337">
        <v>3</v>
      </c>
      <c r="J330" s="337">
        <v>25</v>
      </c>
      <c r="K330" s="337">
        <v>107</v>
      </c>
      <c r="L330" s="337">
        <v>36</v>
      </c>
      <c r="M330" s="338"/>
      <c r="N330" s="338"/>
      <c r="O330" s="337">
        <v>270</v>
      </c>
      <c r="P330" s="337">
        <v>4.5</v>
      </c>
      <c r="Q330" s="337">
        <v>60</v>
      </c>
      <c r="R330" s="337">
        <v>15000</v>
      </c>
      <c r="S330" s="337">
        <v>2700</v>
      </c>
      <c r="T330" s="337">
        <v>83</v>
      </c>
      <c r="U330" s="337">
        <v>0.8</v>
      </c>
      <c r="V330" s="337">
        <v>-20</v>
      </c>
      <c r="W330" s="336" t="s">
        <v>769</v>
      </c>
      <c r="X330" s="336" t="s">
        <v>7406</v>
      </c>
      <c r="Y330" s="336" t="s">
        <v>826</v>
      </c>
      <c r="Z330" s="339">
        <v>41697</v>
      </c>
      <c r="AA330" s="339">
        <v>41711</v>
      </c>
      <c r="AB330" s="336" t="s">
        <v>842</v>
      </c>
    </row>
    <row r="331" spans="1:28" s="340" customFormat="1">
      <c r="A331" s="336" t="s">
        <v>7400</v>
      </c>
      <c r="B331" s="336" t="s">
        <v>2466</v>
      </c>
      <c r="C331" s="336" t="s">
        <v>2660</v>
      </c>
      <c r="D331" s="336" t="s">
        <v>7504</v>
      </c>
      <c r="E331" s="336" t="s">
        <v>787</v>
      </c>
      <c r="F331" s="336" t="s">
        <v>723</v>
      </c>
      <c r="G331" s="336" t="s">
        <v>794</v>
      </c>
      <c r="H331" s="336" t="s">
        <v>723</v>
      </c>
      <c r="I331" s="337">
        <v>3</v>
      </c>
      <c r="J331" s="337">
        <v>25</v>
      </c>
      <c r="K331" s="337">
        <v>107</v>
      </c>
      <c r="L331" s="337">
        <v>36</v>
      </c>
      <c r="M331" s="338"/>
      <c r="N331" s="338"/>
      <c r="O331" s="337">
        <v>270</v>
      </c>
      <c r="P331" s="337">
        <v>4.5</v>
      </c>
      <c r="Q331" s="337">
        <v>60</v>
      </c>
      <c r="R331" s="337">
        <v>15000</v>
      </c>
      <c r="S331" s="337">
        <v>2700</v>
      </c>
      <c r="T331" s="337">
        <v>83</v>
      </c>
      <c r="U331" s="337">
        <v>0.8</v>
      </c>
      <c r="V331" s="337">
        <v>-20</v>
      </c>
      <c r="W331" s="336" t="s">
        <v>769</v>
      </c>
      <c r="X331" s="336" t="s">
        <v>7406</v>
      </c>
      <c r="Y331" s="336" t="s">
        <v>826</v>
      </c>
      <c r="Z331" s="339">
        <v>41697</v>
      </c>
      <c r="AA331" s="339">
        <v>41711</v>
      </c>
      <c r="AB331" s="336" t="s">
        <v>842</v>
      </c>
    </row>
    <row r="332" spans="1:28" s="340" customFormat="1">
      <c r="A332" s="336" t="s">
        <v>7400</v>
      </c>
      <c r="B332" s="336" t="s">
        <v>2466</v>
      </c>
      <c r="C332" s="336" t="s">
        <v>2670</v>
      </c>
      <c r="D332" s="336" t="s">
        <v>7505</v>
      </c>
      <c r="E332" s="336" t="s">
        <v>1305</v>
      </c>
      <c r="F332" s="336" t="s">
        <v>736</v>
      </c>
      <c r="G332" s="336" t="s">
        <v>788</v>
      </c>
      <c r="H332" s="336" t="s">
        <v>723</v>
      </c>
      <c r="I332" s="337">
        <v>3</v>
      </c>
      <c r="J332" s="337">
        <v>40</v>
      </c>
      <c r="K332" s="337">
        <v>75</v>
      </c>
      <c r="L332" s="337">
        <v>53</v>
      </c>
      <c r="M332" s="338"/>
      <c r="N332" s="338"/>
      <c r="O332" s="337">
        <v>350</v>
      </c>
      <c r="P332" s="337">
        <v>5</v>
      </c>
      <c r="Q332" s="337">
        <v>70</v>
      </c>
      <c r="R332" s="337">
        <v>15000</v>
      </c>
      <c r="S332" s="337">
        <v>2700</v>
      </c>
      <c r="T332" s="337">
        <v>82</v>
      </c>
      <c r="U332" s="337">
        <v>0.8</v>
      </c>
      <c r="V332" s="337">
        <v>-20</v>
      </c>
      <c r="W332" s="336" t="s">
        <v>769</v>
      </c>
      <c r="X332" s="336" t="s">
        <v>7406</v>
      </c>
      <c r="Y332" s="336" t="s">
        <v>826</v>
      </c>
      <c r="Z332" s="339">
        <v>41821</v>
      </c>
      <c r="AA332" s="339">
        <v>41844</v>
      </c>
      <c r="AB332" s="336" t="s">
        <v>827</v>
      </c>
    </row>
    <row r="333" spans="1:28" s="340" customFormat="1">
      <c r="A333" s="336" t="s">
        <v>7400</v>
      </c>
      <c r="B333" s="336" t="s">
        <v>2466</v>
      </c>
      <c r="C333" s="336" t="s">
        <v>2672</v>
      </c>
      <c r="D333" s="336" t="s">
        <v>436</v>
      </c>
      <c r="E333" s="336" t="s">
        <v>1305</v>
      </c>
      <c r="F333" s="336" t="s">
        <v>736</v>
      </c>
      <c r="G333" s="336" t="s">
        <v>788</v>
      </c>
      <c r="H333" s="336" t="s">
        <v>723</v>
      </c>
      <c r="I333" s="337">
        <v>3</v>
      </c>
      <c r="J333" s="337">
        <v>40</v>
      </c>
      <c r="K333" s="337">
        <v>75</v>
      </c>
      <c r="L333" s="337">
        <v>53</v>
      </c>
      <c r="M333" s="338"/>
      <c r="N333" s="338"/>
      <c r="O333" s="337">
        <v>350</v>
      </c>
      <c r="P333" s="337">
        <v>5</v>
      </c>
      <c r="Q333" s="337">
        <v>70</v>
      </c>
      <c r="R333" s="337">
        <v>15000</v>
      </c>
      <c r="S333" s="337">
        <v>2700</v>
      </c>
      <c r="T333" s="337">
        <v>82</v>
      </c>
      <c r="U333" s="337">
        <v>0.8</v>
      </c>
      <c r="V333" s="337">
        <v>-20</v>
      </c>
      <c r="W333" s="336" t="s">
        <v>769</v>
      </c>
      <c r="X333" s="336" t="s">
        <v>7406</v>
      </c>
      <c r="Y333" s="336" t="s">
        <v>826</v>
      </c>
      <c r="Z333" s="339">
        <v>41821</v>
      </c>
      <c r="AA333" s="339">
        <v>41844</v>
      </c>
      <c r="AB333" s="336" t="s">
        <v>842</v>
      </c>
    </row>
    <row r="334" spans="1:28" s="340" customFormat="1">
      <c r="A334" s="336" t="s">
        <v>7400</v>
      </c>
      <c r="B334" s="336" t="s">
        <v>2466</v>
      </c>
      <c r="C334" s="336" t="s">
        <v>2674</v>
      </c>
      <c r="D334" s="336" t="s">
        <v>7506</v>
      </c>
      <c r="E334" s="336" t="s">
        <v>821</v>
      </c>
      <c r="F334" s="336" t="s">
        <v>736</v>
      </c>
      <c r="G334" s="336" t="s">
        <v>794</v>
      </c>
      <c r="H334" s="336" t="s">
        <v>723</v>
      </c>
      <c r="I334" s="337">
        <v>3</v>
      </c>
      <c r="J334" s="337">
        <v>40</v>
      </c>
      <c r="K334" s="337">
        <v>109</v>
      </c>
      <c r="L334" s="337">
        <v>81</v>
      </c>
      <c r="M334" s="338"/>
      <c r="N334" s="338"/>
      <c r="O334" s="337">
        <v>350</v>
      </c>
      <c r="P334" s="337">
        <v>5</v>
      </c>
      <c r="Q334" s="337">
        <v>70</v>
      </c>
      <c r="R334" s="337">
        <v>15000</v>
      </c>
      <c r="S334" s="337">
        <v>2700</v>
      </c>
      <c r="T334" s="337">
        <v>82</v>
      </c>
      <c r="U334" s="337">
        <v>0.8</v>
      </c>
      <c r="V334" s="337">
        <v>-20</v>
      </c>
      <c r="W334" s="336" t="s">
        <v>769</v>
      </c>
      <c r="X334" s="336" t="s">
        <v>7406</v>
      </c>
      <c r="Y334" s="336" t="s">
        <v>826</v>
      </c>
      <c r="Z334" s="339">
        <v>41835</v>
      </c>
      <c r="AA334" s="339">
        <v>41855</v>
      </c>
      <c r="AB334" s="336" t="s">
        <v>842</v>
      </c>
    </row>
    <row r="335" spans="1:28" s="340" customFormat="1">
      <c r="A335" s="336" t="s">
        <v>7400</v>
      </c>
      <c r="B335" s="336" t="s">
        <v>2466</v>
      </c>
      <c r="C335" s="336" t="s">
        <v>2677</v>
      </c>
      <c r="D335" s="336" t="s">
        <v>7507</v>
      </c>
      <c r="E335" s="336" t="s">
        <v>821</v>
      </c>
      <c r="F335" s="336" t="s">
        <v>736</v>
      </c>
      <c r="G335" s="336" t="s">
        <v>794</v>
      </c>
      <c r="H335" s="336" t="s">
        <v>723</v>
      </c>
      <c r="I335" s="337">
        <v>5</v>
      </c>
      <c r="J335" s="337">
        <v>40</v>
      </c>
      <c r="K335" s="337">
        <v>109</v>
      </c>
      <c r="L335" s="337">
        <v>81</v>
      </c>
      <c r="M335" s="338"/>
      <c r="N335" s="338"/>
      <c r="O335" s="337">
        <v>350</v>
      </c>
      <c r="P335" s="337">
        <v>5</v>
      </c>
      <c r="Q335" s="337">
        <v>70</v>
      </c>
      <c r="R335" s="337">
        <v>15000</v>
      </c>
      <c r="S335" s="337">
        <v>2700</v>
      </c>
      <c r="T335" s="337">
        <v>82</v>
      </c>
      <c r="U335" s="337">
        <v>0.8</v>
      </c>
      <c r="V335" s="337">
        <v>-20</v>
      </c>
      <c r="W335" s="336" t="s">
        <v>769</v>
      </c>
      <c r="X335" s="336" t="s">
        <v>7406</v>
      </c>
      <c r="Y335" s="336" t="s">
        <v>826</v>
      </c>
      <c r="Z335" s="339">
        <v>41803</v>
      </c>
      <c r="AA335" s="339">
        <v>41820</v>
      </c>
      <c r="AB335" s="336" t="s">
        <v>842</v>
      </c>
    </row>
    <row r="336" spans="1:28" s="340" customFormat="1">
      <c r="A336" s="336" t="s">
        <v>7400</v>
      </c>
      <c r="B336" s="336" t="s">
        <v>2466</v>
      </c>
      <c r="C336" s="336" t="s">
        <v>2679</v>
      </c>
      <c r="D336" s="336" t="s">
        <v>437</v>
      </c>
      <c r="E336" s="336" t="s">
        <v>821</v>
      </c>
      <c r="F336" s="336" t="s">
        <v>736</v>
      </c>
      <c r="G336" s="336" t="s">
        <v>794</v>
      </c>
      <c r="H336" s="336" t="s">
        <v>723</v>
      </c>
      <c r="I336" s="337">
        <v>5</v>
      </c>
      <c r="J336" s="337">
        <v>40</v>
      </c>
      <c r="K336" s="337">
        <v>109</v>
      </c>
      <c r="L336" s="337">
        <v>81</v>
      </c>
      <c r="M336" s="338"/>
      <c r="N336" s="338"/>
      <c r="O336" s="337">
        <v>350</v>
      </c>
      <c r="P336" s="337">
        <v>5</v>
      </c>
      <c r="Q336" s="337">
        <v>70</v>
      </c>
      <c r="R336" s="337">
        <v>15000</v>
      </c>
      <c r="S336" s="337">
        <v>2700</v>
      </c>
      <c r="T336" s="337">
        <v>82</v>
      </c>
      <c r="U336" s="337">
        <v>0.8</v>
      </c>
      <c r="V336" s="337">
        <v>-20</v>
      </c>
      <c r="W336" s="336" t="s">
        <v>769</v>
      </c>
      <c r="X336" s="336" t="s">
        <v>7406</v>
      </c>
      <c r="Y336" s="336" t="s">
        <v>826</v>
      </c>
      <c r="Z336" s="339">
        <v>41803</v>
      </c>
      <c r="AA336" s="339">
        <v>41820</v>
      </c>
      <c r="AB336" s="336" t="s">
        <v>842</v>
      </c>
    </row>
    <row r="337" spans="1:28" s="340" customFormat="1">
      <c r="A337" s="336" t="s">
        <v>7400</v>
      </c>
      <c r="B337" s="336" t="s">
        <v>1535</v>
      </c>
      <c r="C337" s="336" t="s">
        <v>919</v>
      </c>
      <c r="D337" s="336" t="s">
        <v>1573</v>
      </c>
      <c r="E337" s="336" t="s">
        <v>1575</v>
      </c>
      <c r="F337" s="336" t="s">
        <v>723</v>
      </c>
      <c r="G337" s="336" t="s">
        <v>788</v>
      </c>
      <c r="H337" s="336" t="s">
        <v>723</v>
      </c>
      <c r="I337" s="337">
        <v>5</v>
      </c>
      <c r="J337" s="337">
        <v>60</v>
      </c>
      <c r="K337" s="337">
        <v>124</v>
      </c>
      <c r="L337" s="337">
        <v>32</v>
      </c>
      <c r="M337" s="338"/>
      <c r="N337" s="338"/>
      <c r="O337" s="337">
        <v>500</v>
      </c>
      <c r="P337" s="337">
        <v>6</v>
      </c>
      <c r="Q337" s="337">
        <v>85.4</v>
      </c>
      <c r="R337" s="337">
        <v>35000</v>
      </c>
      <c r="S337" s="337">
        <v>2700</v>
      </c>
      <c r="T337" s="337">
        <v>80</v>
      </c>
      <c r="U337" s="337">
        <v>0.8</v>
      </c>
      <c r="V337" s="337">
        <v>-20</v>
      </c>
      <c r="W337" s="336" t="s">
        <v>769</v>
      </c>
      <c r="X337" s="336" t="s">
        <v>7406</v>
      </c>
      <c r="Y337" s="336" t="s">
        <v>783</v>
      </c>
      <c r="Z337" s="339">
        <v>41558</v>
      </c>
      <c r="AA337" s="339">
        <v>41893</v>
      </c>
      <c r="AB337" s="336" t="s">
        <v>842</v>
      </c>
    </row>
    <row r="338" spans="1:28" s="340" customFormat="1">
      <c r="A338" s="336" t="s">
        <v>7400</v>
      </c>
      <c r="B338" s="336" t="s">
        <v>1633</v>
      </c>
      <c r="C338" s="336" t="s">
        <v>682</v>
      </c>
      <c r="D338" s="336" t="s">
        <v>1639</v>
      </c>
      <c r="E338" s="336" t="s">
        <v>787</v>
      </c>
      <c r="F338" s="336" t="s">
        <v>723</v>
      </c>
      <c r="G338" s="336" t="s">
        <v>788</v>
      </c>
      <c r="H338" s="336" t="s">
        <v>723</v>
      </c>
      <c r="I338" s="337">
        <v>3</v>
      </c>
      <c r="J338" s="337">
        <v>40</v>
      </c>
      <c r="K338" s="337">
        <v>103</v>
      </c>
      <c r="L338" s="337">
        <v>35</v>
      </c>
      <c r="M338" s="338"/>
      <c r="N338" s="338"/>
      <c r="O338" s="337">
        <v>315</v>
      </c>
      <c r="P338" s="337">
        <v>4.9000000000000004</v>
      </c>
      <c r="Q338" s="337">
        <v>64.3</v>
      </c>
      <c r="R338" s="337">
        <v>40000</v>
      </c>
      <c r="S338" s="337">
        <v>2700</v>
      </c>
      <c r="T338" s="337">
        <v>82</v>
      </c>
      <c r="U338" s="337">
        <v>0.7</v>
      </c>
      <c r="V338" s="337">
        <v>-20</v>
      </c>
      <c r="W338" s="336" t="s">
        <v>769</v>
      </c>
      <c r="X338" s="336" t="s">
        <v>7402</v>
      </c>
      <c r="Y338" s="336" t="s">
        <v>1143</v>
      </c>
      <c r="Z338" s="339">
        <v>41861</v>
      </c>
      <c r="AA338" s="339">
        <v>41845</v>
      </c>
      <c r="AB338" s="336" t="s">
        <v>784</v>
      </c>
    </row>
    <row r="339" spans="1:28" s="340" customFormat="1">
      <c r="A339" s="336" t="s">
        <v>7400</v>
      </c>
      <c r="B339" s="336" t="s">
        <v>1633</v>
      </c>
      <c r="C339" s="336" t="s">
        <v>682</v>
      </c>
      <c r="D339" s="336" t="s">
        <v>1654</v>
      </c>
      <c r="E339" s="336" t="s">
        <v>787</v>
      </c>
      <c r="F339" s="336" t="s">
        <v>723</v>
      </c>
      <c r="G339" s="336" t="s">
        <v>788</v>
      </c>
      <c r="H339" s="336" t="s">
        <v>723</v>
      </c>
      <c r="I339" s="337">
        <v>3</v>
      </c>
      <c r="J339" s="337">
        <v>40</v>
      </c>
      <c r="K339" s="337">
        <v>116</v>
      </c>
      <c r="L339" s="337">
        <v>35</v>
      </c>
      <c r="M339" s="338"/>
      <c r="N339" s="338"/>
      <c r="O339" s="337">
        <v>315</v>
      </c>
      <c r="P339" s="337">
        <v>4.9000000000000004</v>
      </c>
      <c r="Q339" s="337">
        <v>64.3</v>
      </c>
      <c r="R339" s="337">
        <v>40000</v>
      </c>
      <c r="S339" s="337">
        <v>2700</v>
      </c>
      <c r="T339" s="337">
        <v>82</v>
      </c>
      <c r="U339" s="337">
        <v>0.7</v>
      </c>
      <c r="V339" s="337">
        <v>-20</v>
      </c>
      <c r="W339" s="336" t="s">
        <v>769</v>
      </c>
      <c r="X339" s="336" t="s">
        <v>7402</v>
      </c>
      <c r="Y339" s="336" t="s">
        <v>1143</v>
      </c>
      <c r="Z339" s="339">
        <v>41861</v>
      </c>
      <c r="AA339" s="339">
        <v>41845</v>
      </c>
      <c r="AB339" s="336" t="s">
        <v>784</v>
      </c>
    </row>
    <row r="340" spans="1:28" s="340" customFormat="1">
      <c r="A340" s="336" t="s">
        <v>7400</v>
      </c>
      <c r="B340" s="336" t="s">
        <v>1840</v>
      </c>
      <c r="C340" s="336" t="s">
        <v>7508</v>
      </c>
      <c r="D340" s="336" t="s">
        <v>7509</v>
      </c>
      <c r="E340" s="336" t="s">
        <v>835</v>
      </c>
      <c r="F340" s="336" t="s">
        <v>723</v>
      </c>
      <c r="G340" s="336" t="s">
        <v>788</v>
      </c>
      <c r="H340" s="336" t="s">
        <v>723</v>
      </c>
      <c r="I340" s="337">
        <v>3</v>
      </c>
      <c r="J340" s="337">
        <v>40</v>
      </c>
      <c r="K340" s="337">
        <v>97</v>
      </c>
      <c r="L340" s="337">
        <v>35</v>
      </c>
      <c r="M340" s="338"/>
      <c r="N340" s="338"/>
      <c r="O340" s="337">
        <v>325</v>
      </c>
      <c r="P340" s="337">
        <v>5.3</v>
      </c>
      <c r="Q340" s="337">
        <v>61.3</v>
      </c>
      <c r="R340" s="337">
        <v>25000</v>
      </c>
      <c r="S340" s="337">
        <v>2700</v>
      </c>
      <c r="T340" s="337">
        <v>83</v>
      </c>
      <c r="U340" s="337">
        <v>0.9</v>
      </c>
      <c r="V340" s="337">
        <v>-20</v>
      </c>
      <c r="W340" s="336" t="s">
        <v>769</v>
      </c>
      <c r="X340" s="336" t="s">
        <v>7404</v>
      </c>
      <c r="Y340" s="336" t="s">
        <v>783</v>
      </c>
      <c r="Z340" s="339">
        <v>41730</v>
      </c>
      <c r="AA340" s="339">
        <v>42002</v>
      </c>
      <c r="AB340" s="336" t="s">
        <v>842</v>
      </c>
    </row>
    <row r="341" spans="1:28" s="340" customFormat="1">
      <c r="A341" s="336" t="s">
        <v>7400</v>
      </c>
      <c r="B341" s="336" t="s">
        <v>4172</v>
      </c>
      <c r="C341" s="336" t="s">
        <v>1009</v>
      </c>
      <c r="D341" s="336" t="s">
        <v>4173</v>
      </c>
      <c r="E341" s="336" t="s">
        <v>787</v>
      </c>
      <c r="F341" s="336" t="s">
        <v>723</v>
      </c>
      <c r="G341" s="336" t="s">
        <v>788</v>
      </c>
      <c r="H341" s="336" t="s">
        <v>723</v>
      </c>
      <c r="I341" s="337">
        <v>5</v>
      </c>
      <c r="J341" s="337">
        <v>40</v>
      </c>
      <c r="K341" s="337">
        <v>104</v>
      </c>
      <c r="L341" s="337">
        <v>35</v>
      </c>
      <c r="M341" s="338"/>
      <c r="N341" s="338"/>
      <c r="O341" s="337">
        <v>315</v>
      </c>
      <c r="P341" s="337">
        <v>5</v>
      </c>
      <c r="Q341" s="337">
        <v>64.3</v>
      </c>
      <c r="R341" s="337">
        <v>40000</v>
      </c>
      <c r="S341" s="337">
        <v>2700</v>
      </c>
      <c r="T341" s="337">
        <v>82</v>
      </c>
      <c r="U341" s="337">
        <v>0.7</v>
      </c>
      <c r="V341" s="337">
        <v>-40</v>
      </c>
      <c r="W341" s="336" t="s">
        <v>769</v>
      </c>
      <c r="X341" s="336" t="s">
        <v>7402</v>
      </c>
      <c r="Y341" s="336" t="s">
        <v>783</v>
      </c>
      <c r="Z341" s="339">
        <v>41777</v>
      </c>
      <c r="AA341" s="339">
        <v>41781</v>
      </c>
      <c r="AB341" s="336" t="s">
        <v>784</v>
      </c>
    </row>
    <row r="342" spans="1:28" s="340" customFormat="1">
      <c r="A342" s="336" t="s">
        <v>7400</v>
      </c>
      <c r="B342" s="336" t="s">
        <v>5127</v>
      </c>
      <c r="C342" s="336" t="s">
        <v>5278</v>
      </c>
      <c r="D342" s="336" t="s">
        <v>5279</v>
      </c>
      <c r="E342" s="336" t="s">
        <v>787</v>
      </c>
      <c r="F342" s="336" t="s">
        <v>723</v>
      </c>
      <c r="G342" s="336" t="s">
        <v>788</v>
      </c>
      <c r="H342" s="336" t="s">
        <v>723</v>
      </c>
      <c r="I342" s="337">
        <v>3</v>
      </c>
      <c r="J342" s="337">
        <v>40</v>
      </c>
      <c r="K342" s="337">
        <v>95.7</v>
      </c>
      <c r="L342" s="337">
        <v>33.299999999999997</v>
      </c>
      <c r="M342" s="338"/>
      <c r="N342" s="338"/>
      <c r="O342" s="337">
        <v>300</v>
      </c>
      <c r="P342" s="337">
        <v>5</v>
      </c>
      <c r="Q342" s="337">
        <v>60</v>
      </c>
      <c r="R342" s="337">
        <v>25000</v>
      </c>
      <c r="S342" s="337">
        <v>2700</v>
      </c>
      <c r="T342" s="337">
        <v>82</v>
      </c>
      <c r="U342" s="337">
        <v>0.7</v>
      </c>
      <c r="V342" s="337">
        <v>-20</v>
      </c>
      <c r="W342" s="336" t="s">
        <v>769</v>
      </c>
      <c r="X342" s="336" t="s">
        <v>7405</v>
      </c>
      <c r="Y342" s="336" t="s">
        <v>783</v>
      </c>
      <c r="Z342" s="339">
        <v>41805</v>
      </c>
      <c r="AA342" s="339">
        <v>41808</v>
      </c>
      <c r="AB342" s="336" t="s">
        <v>784</v>
      </c>
    </row>
    <row r="343" spans="1:28" s="340" customFormat="1">
      <c r="A343" s="336" t="s">
        <v>7400</v>
      </c>
      <c r="B343" s="336" t="s">
        <v>1762</v>
      </c>
      <c r="C343" s="336" t="s">
        <v>2128</v>
      </c>
      <c r="D343" s="336" t="s">
        <v>7510</v>
      </c>
      <c r="E343" s="336" t="s">
        <v>821</v>
      </c>
      <c r="F343" s="336" t="s">
        <v>736</v>
      </c>
      <c r="G343" s="336" t="s">
        <v>794</v>
      </c>
      <c r="H343" s="336" t="s">
        <v>723</v>
      </c>
      <c r="I343" s="337">
        <v>3</v>
      </c>
      <c r="J343" s="337">
        <v>60</v>
      </c>
      <c r="K343" s="337">
        <v>109</v>
      </c>
      <c r="L343" s="337">
        <v>81</v>
      </c>
      <c r="M343" s="338"/>
      <c r="N343" s="338"/>
      <c r="O343" s="337">
        <v>500</v>
      </c>
      <c r="P343" s="337">
        <v>7</v>
      </c>
      <c r="Q343" s="337">
        <v>71.400000000000006</v>
      </c>
      <c r="R343" s="337">
        <v>15000</v>
      </c>
      <c r="S343" s="337">
        <v>3000</v>
      </c>
      <c r="T343" s="337">
        <v>80</v>
      </c>
      <c r="U343" s="337">
        <v>0.9</v>
      </c>
      <c r="V343" s="337">
        <v>-18</v>
      </c>
      <c r="W343" s="336" t="s">
        <v>769</v>
      </c>
      <c r="X343" s="336" t="s">
        <v>7406</v>
      </c>
      <c r="Y343" s="336" t="s">
        <v>826</v>
      </c>
      <c r="Z343" s="339">
        <v>41061</v>
      </c>
      <c r="AA343" s="339">
        <v>41983</v>
      </c>
      <c r="AB343" s="336" t="s">
        <v>842</v>
      </c>
    </row>
    <row r="344" spans="1:28" s="340" customFormat="1">
      <c r="A344" s="336" t="s">
        <v>7400</v>
      </c>
      <c r="B344" s="336" t="s">
        <v>1942</v>
      </c>
      <c r="C344" s="336" t="s">
        <v>1943</v>
      </c>
      <c r="D344" s="336" t="s">
        <v>1964</v>
      </c>
      <c r="E344" s="336" t="s">
        <v>821</v>
      </c>
      <c r="F344" s="336" t="s">
        <v>736</v>
      </c>
      <c r="G344" s="336" t="s">
        <v>794</v>
      </c>
      <c r="H344" s="336" t="s">
        <v>723</v>
      </c>
      <c r="I344" s="337">
        <v>5</v>
      </c>
      <c r="J344" s="337">
        <v>60</v>
      </c>
      <c r="K344" s="337">
        <v>114</v>
      </c>
      <c r="L344" s="337">
        <v>80</v>
      </c>
      <c r="M344" s="338"/>
      <c r="N344" s="338"/>
      <c r="O344" s="337">
        <v>500</v>
      </c>
      <c r="P344" s="337">
        <v>8</v>
      </c>
      <c r="Q344" s="337">
        <v>62.5</v>
      </c>
      <c r="R344" s="337">
        <v>25000</v>
      </c>
      <c r="S344" s="337">
        <v>3000</v>
      </c>
      <c r="T344" s="337">
        <v>82</v>
      </c>
      <c r="U344" s="337">
        <v>0.9</v>
      </c>
      <c r="V344" s="337">
        <v>-20</v>
      </c>
      <c r="W344" s="336" t="s">
        <v>769</v>
      </c>
      <c r="X344" s="336" t="s">
        <v>7402</v>
      </c>
      <c r="Y344" s="336" t="s">
        <v>826</v>
      </c>
      <c r="Z344" s="339">
        <v>41760</v>
      </c>
      <c r="AA344" s="339">
        <v>41814</v>
      </c>
      <c r="AB344" s="336" t="s">
        <v>842</v>
      </c>
    </row>
    <row r="345" spans="1:28" s="340" customFormat="1">
      <c r="A345" s="336" t="s">
        <v>7400</v>
      </c>
      <c r="B345" s="336" t="s">
        <v>1942</v>
      </c>
      <c r="C345" s="336" t="s">
        <v>1943</v>
      </c>
      <c r="D345" s="336" t="s">
        <v>1966</v>
      </c>
      <c r="E345" s="336" t="s">
        <v>821</v>
      </c>
      <c r="F345" s="336" t="s">
        <v>736</v>
      </c>
      <c r="G345" s="336" t="s">
        <v>794</v>
      </c>
      <c r="H345" s="336" t="s">
        <v>723</v>
      </c>
      <c r="I345" s="337">
        <v>5</v>
      </c>
      <c r="J345" s="337">
        <v>60</v>
      </c>
      <c r="K345" s="337">
        <v>114</v>
      </c>
      <c r="L345" s="337">
        <v>80</v>
      </c>
      <c r="M345" s="338"/>
      <c r="N345" s="338"/>
      <c r="O345" s="337">
        <v>500</v>
      </c>
      <c r="P345" s="337">
        <v>8</v>
      </c>
      <c r="Q345" s="337">
        <v>62.5</v>
      </c>
      <c r="R345" s="337">
        <v>25000</v>
      </c>
      <c r="S345" s="337">
        <v>2700</v>
      </c>
      <c r="T345" s="337">
        <v>81</v>
      </c>
      <c r="U345" s="337">
        <v>0.9</v>
      </c>
      <c r="V345" s="337">
        <v>-20</v>
      </c>
      <c r="W345" s="336" t="s">
        <v>769</v>
      </c>
      <c r="X345" s="336" t="s">
        <v>7402</v>
      </c>
      <c r="Y345" s="336" t="s">
        <v>826</v>
      </c>
      <c r="Z345" s="339">
        <v>41760</v>
      </c>
      <c r="AA345" s="339">
        <v>41814</v>
      </c>
      <c r="AB345" s="336" t="s">
        <v>842</v>
      </c>
    </row>
    <row r="346" spans="1:28" s="340" customFormat="1">
      <c r="A346" s="336" t="s">
        <v>7400</v>
      </c>
      <c r="B346" s="336" t="s">
        <v>1942</v>
      </c>
      <c r="C346" s="336" t="s">
        <v>2014</v>
      </c>
      <c r="D346" s="336" t="s">
        <v>2015</v>
      </c>
      <c r="E346" s="336" t="s">
        <v>835</v>
      </c>
      <c r="F346" s="336" t="s">
        <v>723</v>
      </c>
      <c r="G346" s="336" t="s">
        <v>794</v>
      </c>
      <c r="H346" s="336" t="s">
        <v>723</v>
      </c>
      <c r="I346" s="337">
        <v>3</v>
      </c>
      <c r="J346" s="337">
        <v>40</v>
      </c>
      <c r="K346" s="337">
        <v>101.5</v>
      </c>
      <c r="L346" s="337">
        <v>38</v>
      </c>
      <c r="M346" s="338"/>
      <c r="N346" s="338"/>
      <c r="O346" s="337">
        <v>350</v>
      </c>
      <c r="P346" s="337">
        <v>4.5</v>
      </c>
      <c r="Q346" s="337">
        <v>77.8</v>
      </c>
      <c r="R346" s="337">
        <v>25000</v>
      </c>
      <c r="S346" s="337">
        <v>3000</v>
      </c>
      <c r="T346" s="337">
        <v>81</v>
      </c>
      <c r="U346" s="337">
        <v>0.9</v>
      </c>
      <c r="V346" s="337">
        <v>-20</v>
      </c>
      <c r="W346" s="336" t="s">
        <v>769</v>
      </c>
      <c r="X346" s="336" t="s">
        <v>7402</v>
      </c>
      <c r="Y346" s="336" t="s">
        <v>783</v>
      </c>
      <c r="Z346" s="339">
        <v>41791</v>
      </c>
      <c r="AA346" s="339">
        <v>41955</v>
      </c>
      <c r="AB346" s="336" t="s">
        <v>842</v>
      </c>
    </row>
    <row r="347" spans="1:28" s="340" customFormat="1">
      <c r="A347" s="336" t="s">
        <v>7400</v>
      </c>
      <c r="B347" s="336" t="s">
        <v>1942</v>
      </c>
      <c r="C347" s="336" t="s">
        <v>2014</v>
      </c>
      <c r="D347" s="336" t="s">
        <v>2018</v>
      </c>
      <c r="E347" s="336" t="s">
        <v>835</v>
      </c>
      <c r="F347" s="336" t="s">
        <v>723</v>
      </c>
      <c r="G347" s="336" t="s">
        <v>794</v>
      </c>
      <c r="H347" s="336" t="s">
        <v>723</v>
      </c>
      <c r="I347" s="337">
        <v>3</v>
      </c>
      <c r="J347" s="337">
        <v>40</v>
      </c>
      <c r="K347" s="337">
        <v>101.5</v>
      </c>
      <c r="L347" s="337">
        <v>38</v>
      </c>
      <c r="M347" s="338"/>
      <c r="N347" s="338"/>
      <c r="O347" s="337">
        <v>350</v>
      </c>
      <c r="P347" s="337">
        <v>4.5</v>
      </c>
      <c r="Q347" s="337">
        <v>77.8</v>
      </c>
      <c r="R347" s="337">
        <v>25000</v>
      </c>
      <c r="S347" s="337">
        <v>3000</v>
      </c>
      <c r="T347" s="337">
        <v>81</v>
      </c>
      <c r="U347" s="337">
        <v>0.9</v>
      </c>
      <c r="V347" s="337">
        <v>-20</v>
      </c>
      <c r="W347" s="336" t="s">
        <v>769</v>
      </c>
      <c r="X347" s="336" t="s">
        <v>7402</v>
      </c>
      <c r="Y347" s="336" t="s">
        <v>783</v>
      </c>
      <c r="Z347" s="339">
        <v>41791</v>
      </c>
      <c r="AA347" s="339">
        <v>41955</v>
      </c>
      <c r="AB347" s="336" t="s">
        <v>842</v>
      </c>
    </row>
    <row r="348" spans="1:28" s="340" customFormat="1">
      <c r="A348" s="336" t="s">
        <v>7400</v>
      </c>
      <c r="B348" s="336" t="s">
        <v>1942</v>
      </c>
      <c r="C348" s="336" t="s">
        <v>2014</v>
      </c>
      <c r="D348" s="336" t="s">
        <v>2020</v>
      </c>
      <c r="E348" s="336" t="s">
        <v>835</v>
      </c>
      <c r="F348" s="336" t="s">
        <v>723</v>
      </c>
      <c r="G348" s="336" t="s">
        <v>794</v>
      </c>
      <c r="H348" s="336" t="s">
        <v>723</v>
      </c>
      <c r="I348" s="337">
        <v>3</v>
      </c>
      <c r="J348" s="337">
        <v>40</v>
      </c>
      <c r="K348" s="337">
        <v>101.5</v>
      </c>
      <c r="L348" s="337">
        <v>38</v>
      </c>
      <c r="M348" s="338"/>
      <c r="N348" s="338"/>
      <c r="O348" s="337">
        <v>350</v>
      </c>
      <c r="P348" s="337">
        <v>4.5</v>
      </c>
      <c r="Q348" s="337">
        <v>77.8</v>
      </c>
      <c r="R348" s="337">
        <v>25000</v>
      </c>
      <c r="S348" s="337">
        <v>2700</v>
      </c>
      <c r="T348" s="337">
        <v>81</v>
      </c>
      <c r="U348" s="337">
        <v>0.9</v>
      </c>
      <c r="V348" s="337">
        <v>-20</v>
      </c>
      <c r="W348" s="336" t="s">
        <v>769</v>
      </c>
      <c r="X348" s="336" t="s">
        <v>7402</v>
      </c>
      <c r="Y348" s="336" t="s">
        <v>783</v>
      </c>
      <c r="Z348" s="339">
        <v>41791</v>
      </c>
      <c r="AA348" s="339">
        <v>41955</v>
      </c>
      <c r="AB348" s="336" t="s">
        <v>842</v>
      </c>
    </row>
    <row r="349" spans="1:28" s="340" customFormat="1">
      <c r="A349" s="336" t="s">
        <v>7400</v>
      </c>
      <c r="B349" s="336" t="s">
        <v>1942</v>
      </c>
      <c r="C349" s="336" t="s">
        <v>2014</v>
      </c>
      <c r="D349" s="336" t="s">
        <v>2023</v>
      </c>
      <c r="E349" s="336" t="s">
        <v>835</v>
      </c>
      <c r="F349" s="336" t="s">
        <v>723</v>
      </c>
      <c r="G349" s="336" t="s">
        <v>794</v>
      </c>
      <c r="H349" s="336" t="s">
        <v>723</v>
      </c>
      <c r="I349" s="337">
        <v>3</v>
      </c>
      <c r="J349" s="337">
        <v>40</v>
      </c>
      <c r="K349" s="337">
        <v>101.5</v>
      </c>
      <c r="L349" s="337">
        <v>38</v>
      </c>
      <c r="M349" s="338"/>
      <c r="N349" s="338"/>
      <c r="O349" s="337">
        <v>350</v>
      </c>
      <c r="P349" s="337">
        <v>4.5</v>
      </c>
      <c r="Q349" s="337">
        <v>77.8</v>
      </c>
      <c r="R349" s="337">
        <v>25000</v>
      </c>
      <c r="S349" s="337">
        <v>2700</v>
      </c>
      <c r="T349" s="337">
        <v>81</v>
      </c>
      <c r="U349" s="337">
        <v>0.9</v>
      </c>
      <c r="V349" s="337">
        <v>-20</v>
      </c>
      <c r="W349" s="336" t="s">
        <v>769</v>
      </c>
      <c r="X349" s="336" t="s">
        <v>7402</v>
      </c>
      <c r="Y349" s="336" t="s">
        <v>783</v>
      </c>
      <c r="Z349" s="339">
        <v>41791</v>
      </c>
      <c r="AA349" s="339">
        <v>41955</v>
      </c>
      <c r="AB349" s="336" t="s">
        <v>842</v>
      </c>
    </row>
    <row r="350" spans="1:28" s="340" customFormat="1">
      <c r="A350" s="336" t="s">
        <v>7400</v>
      </c>
      <c r="B350" s="336" t="s">
        <v>1942</v>
      </c>
      <c r="C350" s="336" t="s">
        <v>7511</v>
      </c>
      <c r="D350" s="336" t="s">
        <v>7512</v>
      </c>
      <c r="E350" s="336" t="s">
        <v>835</v>
      </c>
      <c r="F350" s="336" t="s">
        <v>723</v>
      </c>
      <c r="G350" s="336" t="s">
        <v>788</v>
      </c>
      <c r="H350" s="336" t="s">
        <v>723</v>
      </c>
      <c r="I350" s="337">
        <v>5</v>
      </c>
      <c r="J350" s="337">
        <v>60</v>
      </c>
      <c r="K350" s="337">
        <v>110</v>
      </c>
      <c r="L350" s="337">
        <v>43</v>
      </c>
      <c r="M350" s="338"/>
      <c r="N350" s="338"/>
      <c r="O350" s="337">
        <v>500</v>
      </c>
      <c r="P350" s="337">
        <v>7</v>
      </c>
      <c r="Q350" s="337">
        <v>71.400000000000006</v>
      </c>
      <c r="R350" s="337">
        <v>25000</v>
      </c>
      <c r="S350" s="337">
        <v>3000</v>
      </c>
      <c r="T350" s="337">
        <v>82</v>
      </c>
      <c r="U350" s="337">
        <v>0.9</v>
      </c>
      <c r="V350" s="337">
        <v>-20</v>
      </c>
      <c r="W350" s="336" t="s">
        <v>769</v>
      </c>
      <c r="X350" s="336" t="s">
        <v>7405</v>
      </c>
      <c r="Y350" s="336" t="s">
        <v>783</v>
      </c>
      <c r="Z350" s="339">
        <v>41989</v>
      </c>
      <c r="AA350" s="339">
        <v>41992</v>
      </c>
      <c r="AB350" s="336" t="s">
        <v>784</v>
      </c>
    </row>
    <row r="351" spans="1:28" s="340" customFormat="1">
      <c r="A351" s="336" t="s">
        <v>7400</v>
      </c>
      <c r="B351" s="336" t="s">
        <v>1942</v>
      </c>
      <c r="C351" s="336" t="s">
        <v>7511</v>
      </c>
      <c r="D351" s="336" t="s">
        <v>7513</v>
      </c>
      <c r="E351" s="336" t="s">
        <v>835</v>
      </c>
      <c r="F351" s="336" t="s">
        <v>723</v>
      </c>
      <c r="G351" s="336" t="s">
        <v>788</v>
      </c>
      <c r="H351" s="336" t="s">
        <v>723</v>
      </c>
      <c r="I351" s="337">
        <v>5</v>
      </c>
      <c r="J351" s="337">
        <v>60</v>
      </c>
      <c r="K351" s="337">
        <v>116</v>
      </c>
      <c r="L351" s="337">
        <v>43</v>
      </c>
      <c r="M351" s="338"/>
      <c r="N351" s="338"/>
      <c r="O351" s="337">
        <v>500</v>
      </c>
      <c r="P351" s="337">
        <v>7</v>
      </c>
      <c r="Q351" s="337">
        <v>71.400000000000006</v>
      </c>
      <c r="R351" s="337">
        <v>25000</v>
      </c>
      <c r="S351" s="337">
        <v>3000</v>
      </c>
      <c r="T351" s="337">
        <v>82</v>
      </c>
      <c r="U351" s="337">
        <v>0.9</v>
      </c>
      <c r="V351" s="337">
        <v>-20</v>
      </c>
      <c r="W351" s="336" t="s">
        <v>769</v>
      </c>
      <c r="X351" s="336" t="s">
        <v>7405</v>
      </c>
      <c r="Y351" s="336" t="s">
        <v>783</v>
      </c>
      <c r="Z351" s="339">
        <v>41989</v>
      </c>
      <c r="AA351" s="339">
        <v>41992</v>
      </c>
      <c r="AB351" s="336" t="s">
        <v>784</v>
      </c>
    </row>
    <row r="352" spans="1:28" s="340" customFormat="1">
      <c r="A352" s="336" t="s">
        <v>7400</v>
      </c>
      <c r="B352" s="336" t="s">
        <v>1942</v>
      </c>
      <c r="C352" s="336" t="s">
        <v>7511</v>
      </c>
      <c r="D352" s="336" t="s">
        <v>7514</v>
      </c>
      <c r="E352" s="336" t="s">
        <v>835</v>
      </c>
      <c r="F352" s="336" t="s">
        <v>723</v>
      </c>
      <c r="G352" s="336" t="s">
        <v>794</v>
      </c>
      <c r="H352" s="336" t="s">
        <v>723</v>
      </c>
      <c r="I352" s="337">
        <v>5</v>
      </c>
      <c r="J352" s="337">
        <v>60</v>
      </c>
      <c r="K352" s="337">
        <v>109</v>
      </c>
      <c r="L352" s="337">
        <v>43</v>
      </c>
      <c r="M352" s="338"/>
      <c r="N352" s="338"/>
      <c r="O352" s="337">
        <v>500</v>
      </c>
      <c r="P352" s="337">
        <v>7</v>
      </c>
      <c r="Q352" s="337">
        <v>71.400000000000006</v>
      </c>
      <c r="R352" s="337">
        <v>25000</v>
      </c>
      <c r="S352" s="337">
        <v>3000</v>
      </c>
      <c r="T352" s="337">
        <v>82</v>
      </c>
      <c r="U352" s="337">
        <v>0.9</v>
      </c>
      <c r="V352" s="337">
        <v>-20</v>
      </c>
      <c r="W352" s="336" t="s">
        <v>769</v>
      </c>
      <c r="X352" s="336" t="s">
        <v>7405</v>
      </c>
      <c r="Y352" s="336" t="s">
        <v>783</v>
      </c>
      <c r="Z352" s="339">
        <v>41989</v>
      </c>
      <c r="AA352" s="339">
        <v>41992</v>
      </c>
      <c r="AB352" s="336" t="s">
        <v>784</v>
      </c>
    </row>
    <row r="353" spans="1:28" s="340" customFormat="1">
      <c r="A353" s="336" t="s">
        <v>7400</v>
      </c>
      <c r="B353" s="336" t="s">
        <v>1942</v>
      </c>
      <c r="C353" s="336" t="s">
        <v>7511</v>
      </c>
      <c r="D353" s="336" t="s">
        <v>7515</v>
      </c>
      <c r="E353" s="336" t="s">
        <v>835</v>
      </c>
      <c r="F353" s="336" t="s">
        <v>723</v>
      </c>
      <c r="G353" s="336" t="s">
        <v>794</v>
      </c>
      <c r="H353" s="336" t="s">
        <v>723</v>
      </c>
      <c r="I353" s="337">
        <v>5</v>
      </c>
      <c r="J353" s="337">
        <v>60</v>
      </c>
      <c r="K353" s="337">
        <v>115</v>
      </c>
      <c r="L353" s="337">
        <v>43</v>
      </c>
      <c r="M353" s="338"/>
      <c r="N353" s="338"/>
      <c r="O353" s="337">
        <v>500</v>
      </c>
      <c r="P353" s="337">
        <v>7</v>
      </c>
      <c r="Q353" s="337">
        <v>71.400000000000006</v>
      </c>
      <c r="R353" s="337">
        <v>25000</v>
      </c>
      <c r="S353" s="337">
        <v>3000</v>
      </c>
      <c r="T353" s="337">
        <v>82</v>
      </c>
      <c r="U353" s="337">
        <v>0.9</v>
      </c>
      <c r="V353" s="337">
        <v>-20</v>
      </c>
      <c r="W353" s="336" t="s">
        <v>769</v>
      </c>
      <c r="X353" s="336" t="s">
        <v>7405</v>
      </c>
      <c r="Y353" s="336" t="s">
        <v>783</v>
      </c>
      <c r="Z353" s="339">
        <v>41989</v>
      </c>
      <c r="AA353" s="339">
        <v>41992</v>
      </c>
      <c r="AB353" s="336" t="s">
        <v>784</v>
      </c>
    </row>
    <row r="354" spans="1:28" s="340" customFormat="1">
      <c r="A354" s="336" t="s">
        <v>7400</v>
      </c>
      <c r="B354" s="336" t="s">
        <v>1942</v>
      </c>
      <c r="C354" s="336" t="s">
        <v>7511</v>
      </c>
      <c r="D354" s="336" t="s">
        <v>7516</v>
      </c>
      <c r="E354" s="336" t="s">
        <v>835</v>
      </c>
      <c r="F354" s="336" t="s">
        <v>723</v>
      </c>
      <c r="G354" s="336" t="s">
        <v>788</v>
      </c>
      <c r="H354" s="336" t="s">
        <v>723</v>
      </c>
      <c r="I354" s="337">
        <v>5</v>
      </c>
      <c r="J354" s="337">
        <v>60</v>
      </c>
      <c r="K354" s="337">
        <v>110</v>
      </c>
      <c r="L354" s="337">
        <v>43</v>
      </c>
      <c r="M354" s="338"/>
      <c r="N354" s="338"/>
      <c r="O354" s="337">
        <v>500</v>
      </c>
      <c r="P354" s="337">
        <v>7</v>
      </c>
      <c r="Q354" s="337">
        <v>71.400000000000006</v>
      </c>
      <c r="R354" s="337">
        <v>25000</v>
      </c>
      <c r="S354" s="337">
        <v>2700</v>
      </c>
      <c r="T354" s="337">
        <v>80</v>
      </c>
      <c r="U354" s="337">
        <v>0.9</v>
      </c>
      <c r="V354" s="337">
        <v>-20</v>
      </c>
      <c r="W354" s="336" t="s">
        <v>769</v>
      </c>
      <c r="X354" s="336" t="s">
        <v>7405</v>
      </c>
      <c r="Y354" s="336" t="s">
        <v>783</v>
      </c>
      <c r="Z354" s="339">
        <v>41989</v>
      </c>
      <c r="AA354" s="339">
        <v>41992</v>
      </c>
      <c r="AB354" s="336" t="s">
        <v>784</v>
      </c>
    </row>
    <row r="355" spans="1:28" s="340" customFormat="1">
      <c r="A355" s="336" t="s">
        <v>7400</v>
      </c>
      <c r="B355" s="336" t="s">
        <v>1942</v>
      </c>
      <c r="C355" s="336" t="s">
        <v>7511</v>
      </c>
      <c r="D355" s="336" t="s">
        <v>7517</v>
      </c>
      <c r="E355" s="336" t="s">
        <v>835</v>
      </c>
      <c r="F355" s="336" t="s">
        <v>723</v>
      </c>
      <c r="G355" s="336" t="s">
        <v>788</v>
      </c>
      <c r="H355" s="336" t="s">
        <v>723</v>
      </c>
      <c r="I355" s="337">
        <v>5</v>
      </c>
      <c r="J355" s="337">
        <v>60</v>
      </c>
      <c r="K355" s="337">
        <v>116</v>
      </c>
      <c r="L355" s="337">
        <v>43</v>
      </c>
      <c r="M355" s="338"/>
      <c r="N355" s="338"/>
      <c r="O355" s="337">
        <v>500</v>
      </c>
      <c r="P355" s="337">
        <v>7</v>
      </c>
      <c r="Q355" s="337">
        <v>71.400000000000006</v>
      </c>
      <c r="R355" s="337">
        <v>25000</v>
      </c>
      <c r="S355" s="337">
        <v>2700</v>
      </c>
      <c r="T355" s="337">
        <v>80</v>
      </c>
      <c r="U355" s="337">
        <v>0.9</v>
      </c>
      <c r="V355" s="337">
        <v>-20</v>
      </c>
      <c r="W355" s="336" t="s">
        <v>769</v>
      </c>
      <c r="X355" s="336" t="s">
        <v>7405</v>
      </c>
      <c r="Y355" s="336" t="s">
        <v>783</v>
      </c>
      <c r="Z355" s="339">
        <v>41989</v>
      </c>
      <c r="AA355" s="339">
        <v>41992</v>
      </c>
      <c r="AB355" s="336" t="s">
        <v>784</v>
      </c>
    </row>
    <row r="356" spans="1:28" s="340" customFormat="1">
      <c r="A356" s="336" t="s">
        <v>7400</v>
      </c>
      <c r="B356" s="336" t="s">
        <v>1942</v>
      </c>
      <c r="C356" s="336" t="s">
        <v>7511</v>
      </c>
      <c r="D356" s="336" t="s">
        <v>7518</v>
      </c>
      <c r="E356" s="336" t="s">
        <v>835</v>
      </c>
      <c r="F356" s="336" t="s">
        <v>723</v>
      </c>
      <c r="G356" s="336" t="s">
        <v>794</v>
      </c>
      <c r="H356" s="336" t="s">
        <v>723</v>
      </c>
      <c r="I356" s="337">
        <v>5</v>
      </c>
      <c r="J356" s="337">
        <v>60</v>
      </c>
      <c r="K356" s="337">
        <v>109</v>
      </c>
      <c r="L356" s="337">
        <v>43</v>
      </c>
      <c r="M356" s="338"/>
      <c r="N356" s="338"/>
      <c r="O356" s="337">
        <v>500</v>
      </c>
      <c r="P356" s="337">
        <v>7</v>
      </c>
      <c r="Q356" s="337">
        <v>71.400000000000006</v>
      </c>
      <c r="R356" s="337">
        <v>25000</v>
      </c>
      <c r="S356" s="337">
        <v>2700</v>
      </c>
      <c r="T356" s="337">
        <v>80</v>
      </c>
      <c r="U356" s="337">
        <v>0.9</v>
      </c>
      <c r="V356" s="337">
        <v>-20</v>
      </c>
      <c r="W356" s="336" t="s">
        <v>769</v>
      </c>
      <c r="X356" s="336" t="s">
        <v>7405</v>
      </c>
      <c r="Y356" s="336" t="s">
        <v>783</v>
      </c>
      <c r="Z356" s="339">
        <v>41989</v>
      </c>
      <c r="AA356" s="339">
        <v>41992</v>
      </c>
      <c r="AB356" s="336" t="s">
        <v>784</v>
      </c>
    </row>
    <row r="357" spans="1:28" s="340" customFormat="1">
      <c r="A357" s="336" t="s">
        <v>7400</v>
      </c>
      <c r="B357" s="336" t="s">
        <v>1942</v>
      </c>
      <c r="C357" s="336" t="s">
        <v>7511</v>
      </c>
      <c r="D357" s="336" t="s">
        <v>7519</v>
      </c>
      <c r="E357" s="336" t="s">
        <v>835</v>
      </c>
      <c r="F357" s="336" t="s">
        <v>723</v>
      </c>
      <c r="G357" s="336" t="s">
        <v>794</v>
      </c>
      <c r="H357" s="336" t="s">
        <v>723</v>
      </c>
      <c r="I357" s="337">
        <v>5</v>
      </c>
      <c r="J357" s="337">
        <v>60</v>
      </c>
      <c r="K357" s="337">
        <v>115</v>
      </c>
      <c r="L357" s="337">
        <v>43</v>
      </c>
      <c r="M357" s="338"/>
      <c r="N357" s="338"/>
      <c r="O357" s="337">
        <v>500</v>
      </c>
      <c r="P357" s="337">
        <v>7</v>
      </c>
      <c r="Q357" s="337">
        <v>71.400000000000006</v>
      </c>
      <c r="R357" s="337">
        <v>25000</v>
      </c>
      <c r="S357" s="337">
        <v>2700</v>
      </c>
      <c r="T357" s="337">
        <v>80</v>
      </c>
      <c r="U357" s="337">
        <v>0.9</v>
      </c>
      <c r="V357" s="337">
        <v>-20</v>
      </c>
      <c r="W357" s="336" t="s">
        <v>769</v>
      </c>
      <c r="X357" s="336" t="s">
        <v>7405</v>
      </c>
      <c r="Y357" s="336" t="s">
        <v>783</v>
      </c>
      <c r="Z357" s="339">
        <v>41989</v>
      </c>
      <c r="AA357" s="339">
        <v>41992</v>
      </c>
      <c r="AB357" s="336" t="s">
        <v>784</v>
      </c>
    </row>
    <row r="358" spans="1:28" s="340" customFormat="1">
      <c r="A358" s="336" t="s">
        <v>7400</v>
      </c>
      <c r="B358" s="336" t="s">
        <v>1942</v>
      </c>
      <c r="C358" s="336" t="s">
        <v>2025</v>
      </c>
      <c r="D358" s="336" t="s">
        <v>2030</v>
      </c>
      <c r="E358" s="336" t="s">
        <v>1305</v>
      </c>
      <c r="F358" s="336" t="s">
        <v>736</v>
      </c>
      <c r="G358" s="336" t="s">
        <v>788</v>
      </c>
      <c r="H358" s="336" t="s">
        <v>723</v>
      </c>
      <c r="I358" s="337">
        <v>5</v>
      </c>
      <c r="J358" s="337">
        <v>40</v>
      </c>
      <c r="K358" s="337">
        <v>74</v>
      </c>
      <c r="L358" s="337">
        <v>49</v>
      </c>
      <c r="M358" s="338"/>
      <c r="N358" s="338"/>
      <c r="O358" s="337">
        <v>350</v>
      </c>
      <c r="P358" s="337">
        <v>4.5</v>
      </c>
      <c r="Q358" s="337">
        <v>77.8</v>
      </c>
      <c r="R358" s="337">
        <v>25000</v>
      </c>
      <c r="S358" s="337">
        <v>2700</v>
      </c>
      <c r="T358" s="337">
        <v>82</v>
      </c>
      <c r="U358" s="337">
        <v>0.9</v>
      </c>
      <c r="V358" s="337">
        <v>-20</v>
      </c>
      <c r="W358" s="336" t="s">
        <v>769</v>
      </c>
      <c r="X358" s="336" t="s">
        <v>7402</v>
      </c>
      <c r="Y358" s="336" t="s">
        <v>783</v>
      </c>
      <c r="Z358" s="339">
        <v>41764</v>
      </c>
      <c r="AA358" s="339">
        <v>41912</v>
      </c>
      <c r="AB358" s="336" t="s">
        <v>842</v>
      </c>
    </row>
    <row r="359" spans="1:28" s="340" customFormat="1">
      <c r="A359" s="336" t="s">
        <v>7400</v>
      </c>
      <c r="B359" s="336" t="s">
        <v>6674</v>
      </c>
      <c r="C359" s="336" t="s">
        <v>682</v>
      </c>
      <c r="D359" s="336" t="s">
        <v>6691</v>
      </c>
      <c r="E359" s="336" t="s">
        <v>787</v>
      </c>
      <c r="F359" s="336" t="s">
        <v>723</v>
      </c>
      <c r="G359" s="336" t="s">
        <v>788</v>
      </c>
      <c r="H359" s="336" t="s">
        <v>723</v>
      </c>
      <c r="I359" s="337">
        <v>3</v>
      </c>
      <c r="J359" s="337">
        <v>40</v>
      </c>
      <c r="K359" s="337">
        <v>103</v>
      </c>
      <c r="L359" s="337">
        <v>35</v>
      </c>
      <c r="M359" s="338"/>
      <c r="N359" s="338"/>
      <c r="O359" s="337">
        <v>300</v>
      </c>
      <c r="P359" s="337">
        <v>5</v>
      </c>
      <c r="Q359" s="337">
        <v>59.5</v>
      </c>
      <c r="R359" s="337">
        <v>25000</v>
      </c>
      <c r="S359" s="337">
        <v>3000</v>
      </c>
      <c r="T359" s="337">
        <v>84</v>
      </c>
      <c r="U359" s="337">
        <v>0.7</v>
      </c>
      <c r="V359" s="337">
        <v>-40</v>
      </c>
      <c r="W359" s="336" t="s">
        <v>769</v>
      </c>
      <c r="X359" s="336" t="s">
        <v>7402</v>
      </c>
      <c r="Y359" s="336" t="s">
        <v>783</v>
      </c>
      <c r="Z359" s="339">
        <v>41973</v>
      </c>
      <c r="AA359" s="339">
        <v>41975</v>
      </c>
      <c r="AB359" s="336" t="s">
        <v>842</v>
      </c>
    </row>
    <row r="360" spans="1:28" s="340" customFormat="1">
      <c r="A360" s="336" t="s">
        <v>7400</v>
      </c>
      <c r="B360" s="336" t="s">
        <v>7424</v>
      </c>
      <c r="C360" s="336" t="s">
        <v>7520</v>
      </c>
      <c r="D360" s="336" t="s">
        <v>7520</v>
      </c>
      <c r="E360" s="336" t="s">
        <v>835</v>
      </c>
      <c r="F360" s="336" t="s">
        <v>723</v>
      </c>
      <c r="G360" s="336" t="s">
        <v>788</v>
      </c>
      <c r="H360" s="336" t="s">
        <v>723</v>
      </c>
      <c r="I360" s="337">
        <v>3</v>
      </c>
      <c r="J360" s="337">
        <v>40</v>
      </c>
      <c r="K360" s="337">
        <v>97</v>
      </c>
      <c r="L360" s="337">
        <v>35</v>
      </c>
      <c r="M360" s="338"/>
      <c r="N360" s="338"/>
      <c r="O360" s="337">
        <v>325</v>
      </c>
      <c r="P360" s="337">
        <v>5.3</v>
      </c>
      <c r="Q360" s="337">
        <v>61.3</v>
      </c>
      <c r="R360" s="337">
        <v>25000</v>
      </c>
      <c r="S360" s="337">
        <v>3000</v>
      </c>
      <c r="T360" s="337">
        <v>82</v>
      </c>
      <c r="U360" s="337">
        <v>0.9</v>
      </c>
      <c r="V360" s="337">
        <v>-20</v>
      </c>
      <c r="W360" s="336" t="s">
        <v>769</v>
      </c>
      <c r="X360" s="336" t="s">
        <v>7404</v>
      </c>
      <c r="Y360" s="336" t="s">
        <v>789</v>
      </c>
      <c r="Z360" s="339">
        <v>41739</v>
      </c>
      <c r="AA360" s="339">
        <v>41989</v>
      </c>
      <c r="AB360" s="336" t="s">
        <v>842</v>
      </c>
    </row>
    <row r="361" spans="1:28" s="340" customFormat="1">
      <c r="A361" s="336" t="s">
        <v>7400</v>
      </c>
      <c r="B361" s="336" t="s">
        <v>1942</v>
      </c>
      <c r="C361" s="336" t="s">
        <v>2025</v>
      </c>
      <c r="D361" s="336" t="s">
        <v>2032</v>
      </c>
      <c r="E361" s="336" t="s">
        <v>1305</v>
      </c>
      <c r="F361" s="336" t="s">
        <v>736</v>
      </c>
      <c r="G361" s="336" t="s">
        <v>794</v>
      </c>
      <c r="H361" s="336" t="s">
        <v>723</v>
      </c>
      <c r="I361" s="337">
        <v>5</v>
      </c>
      <c r="J361" s="337">
        <v>40</v>
      </c>
      <c r="K361" s="337">
        <v>74</v>
      </c>
      <c r="L361" s="337">
        <v>49</v>
      </c>
      <c r="M361" s="338"/>
      <c r="N361" s="338"/>
      <c r="O361" s="337">
        <v>350</v>
      </c>
      <c r="P361" s="337">
        <v>4.5</v>
      </c>
      <c r="Q361" s="337">
        <v>77.8</v>
      </c>
      <c r="R361" s="337">
        <v>25000</v>
      </c>
      <c r="S361" s="337">
        <v>2700</v>
      </c>
      <c r="T361" s="337">
        <v>82</v>
      </c>
      <c r="U361" s="337">
        <v>0.9</v>
      </c>
      <c r="V361" s="337">
        <v>-20</v>
      </c>
      <c r="W361" s="336" t="s">
        <v>769</v>
      </c>
      <c r="X361" s="336" t="s">
        <v>7402</v>
      </c>
      <c r="Y361" s="336" t="s">
        <v>783</v>
      </c>
      <c r="Z361" s="339">
        <v>41764</v>
      </c>
      <c r="AA361" s="339">
        <v>41912</v>
      </c>
      <c r="AB361" s="336" t="s">
        <v>842</v>
      </c>
    </row>
    <row r="362" spans="1:28" s="340" customFormat="1">
      <c r="A362" s="336" t="s">
        <v>7400</v>
      </c>
      <c r="B362" s="336" t="s">
        <v>2235</v>
      </c>
      <c r="C362" s="336" t="s">
        <v>2301</v>
      </c>
      <c r="D362" s="336" t="s">
        <v>486</v>
      </c>
      <c r="E362" s="336" t="s">
        <v>835</v>
      </c>
      <c r="F362" s="336" t="s">
        <v>723</v>
      </c>
      <c r="G362" s="336" t="s">
        <v>788</v>
      </c>
      <c r="H362" s="336" t="s">
        <v>723</v>
      </c>
      <c r="I362" s="337">
        <v>3</v>
      </c>
      <c r="J362" s="337">
        <v>40</v>
      </c>
      <c r="K362" s="337">
        <v>107.1</v>
      </c>
      <c r="L362" s="337">
        <v>37</v>
      </c>
      <c r="M362" s="338"/>
      <c r="N362" s="338"/>
      <c r="O362" s="337">
        <v>300</v>
      </c>
      <c r="P362" s="337">
        <v>5</v>
      </c>
      <c r="Q362" s="337">
        <v>60</v>
      </c>
      <c r="R362" s="337">
        <v>25000</v>
      </c>
      <c r="S362" s="337">
        <v>3000</v>
      </c>
      <c r="T362" s="337">
        <v>83</v>
      </c>
      <c r="U362" s="337">
        <v>0.7</v>
      </c>
      <c r="V362" s="337">
        <v>-25</v>
      </c>
      <c r="W362" s="336" t="s">
        <v>769</v>
      </c>
      <c r="X362" s="336" t="s">
        <v>7402</v>
      </c>
      <c r="Y362" s="336" t="s">
        <v>2302</v>
      </c>
      <c r="Z362" s="339">
        <v>41927</v>
      </c>
      <c r="AA362" s="339">
        <v>41949</v>
      </c>
      <c r="AB362" s="336" t="s">
        <v>784</v>
      </c>
    </row>
    <row r="363" spans="1:28" s="340" customFormat="1">
      <c r="A363" s="336" t="s">
        <v>7400</v>
      </c>
      <c r="B363" s="336" t="s">
        <v>2235</v>
      </c>
      <c r="C363" s="336" t="s">
        <v>2301</v>
      </c>
      <c r="D363" s="336" t="s">
        <v>2304</v>
      </c>
      <c r="E363" s="336" t="s">
        <v>835</v>
      </c>
      <c r="F363" s="336" t="s">
        <v>723</v>
      </c>
      <c r="G363" s="336" t="s">
        <v>788</v>
      </c>
      <c r="H363" s="336" t="s">
        <v>723</v>
      </c>
      <c r="I363" s="337">
        <v>3</v>
      </c>
      <c r="J363" s="337">
        <v>40</v>
      </c>
      <c r="K363" s="337">
        <v>107.4</v>
      </c>
      <c r="L363" s="337">
        <v>37</v>
      </c>
      <c r="M363" s="338"/>
      <c r="N363" s="338"/>
      <c r="O363" s="337">
        <v>300</v>
      </c>
      <c r="P363" s="337">
        <v>5</v>
      </c>
      <c r="Q363" s="337">
        <v>60</v>
      </c>
      <c r="R363" s="337">
        <v>25000</v>
      </c>
      <c r="S363" s="337">
        <v>2700</v>
      </c>
      <c r="T363" s="337">
        <v>82</v>
      </c>
      <c r="U363" s="337">
        <v>0.7</v>
      </c>
      <c r="V363" s="337">
        <v>-25</v>
      </c>
      <c r="W363" s="336" t="s">
        <v>769</v>
      </c>
      <c r="X363" s="336" t="s">
        <v>7402</v>
      </c>
      <c r="Y363" s="336" t="s">
        <v>2302</v>
      </c>
      <c r="Z363" s="339">
        <v>41927</v>
      </c>
      <c r="AA363" s="339">
        <v>41949</v>
      </c>
      <c r="AB363" s="336" t="s">
        <v>784</v>
      </c>
    </row>
    <row r="364" spans="1:28" s="340" customFormat="1">
      <c r="A364" s="336" t="s">
        <v>7400</v>
      </c>
      <c r="B364" s="336" t="s">
        <v>2235</v>
      </c>
      <c r="C364" s="336" t="s">
        <v>2301</v>
      </c>
      <c r="D364" s="336" t="s">
        <v>2306</v>
      </c>
      <c r="E364" s="336" t="s">
        <v>835</v>
      </c>
      <c r="F364" s="336" t="s">
        <v>723</v>
      </c>
      <c r="G364" s="336" t="s">
        <v>788</v>
      </c>
      <c r="H364" s="336" t="s">
        <v>723</v>
      </c>
      <c r="I364" s="337">
        <v>5</v>
      </c>
      <c r="J364" s="337">
        <v>40</v>
      </c>
      <c r="K364" s="337">
        <v>106.5</v>
      </c>
      <c r="L364" s="337">
        <v>37.1</v>
      </c>
      <c r="M364" s="338"/>
      <c r="N364" s="338"/>
      <c r="O364" s="337">
        <v>300</v>
      </c>
      <c r="P364" s="337">
        <v>4.9000000000000004</v>
      </c>
      <c r="Q364" s="337">
        <v>61.2</v>
      </c>
      <c r="R364" s="337">
        <v>25000</v>
      </c>
      <c r="S364" s="337">
        <v>2700</v>
      </c>
      <c r="T364" s="337">
        <v>94</v>
      </c>
      <c r="U364" s="337">
        <v>0.9</v>
      </c>
      <c r="V364" s="337">
        <v>-25</v>
      </c>
      <c r="W364" s="336" t="s">
        <v>769</v>
      </c>
      <c r="X364" s="336" t="s">
        <v>7405</v>
      </c>
      <c r="Y364" s="336" t="s">
        <v>2302</v>
      </c>
      <c r="Z364" s="339">
        <v>41892</v>
      </c>
      <c r="AA364" s="339">
        <v>41949</v>
      </c>
      <c r="AB364" s="336" t="s">
        <v>842</v>
      </c>
    </row>
    <row r="365" spans="1:28" s="340" customFormat="1">
      <c r="A365" s="336" t="s">
        <v>7400</v>
      </c>
      <c r="B365" s="336" t="s">
        <v>2235</v>
      </c>
      <c r="C365" s="336" t="s">
        <v>2309</v>
      </c>
      <c r="D365" s="336" t="s">
        <v>2310</v>
      </c>
      <c r="E365" s="336" t="s">
        <v>821</v>
      </c>
      <c r="F365" s="336" t="s">
        <v>736</v>
      </c>
      <c r="G365" s="336" t="s">
        <v>794</v>
      </c>
      <c r="H365" s="336" t="s">
        <v>723</v>
      </c>
      <c r="I365" s="337">
        <v>5</v>
      </c>
      <c r="J365" s="337">
        <v>40</v>
      </c>
      <c r="K365" s="337">
        <v>109.3</v>
      </c>
      <c r="L365" s="337">
        <v>80.2</v>
      </c>
      <c r="M365" s="338"/>
      <c r="N365" s="338"/>
      <c r="O365" s="337">
        <v>495</v>
      </c>
      <c r="P365" s="337">
        <v>8</v>
      </c>
      <c r="Q365" s="337">
        <v>61.9</v>
      </c>
      <c r="R365" s="337">
        <v>25000</v>
      </c>
      <c r="S365" s="337">
        <v>2700</v>
      </c>
      <c r="T365" s="337">
        <v>94</v>
      </c>
      <c r="U365" s="337">
        <v>1</v>
      </c>
      <c r="V365" s="337">
        <v>-25</v>
      </c>
      <c r="W365" s="336" t="s">
        <v>769</v>
      </c>
      <c r="X365" s="336" t="s">
        <v>7405</v>
      </c>
      <c r="Y365" s="336" t="s">
        <v>2302</v>
      </c>
      <c r="Z365" s="339">
        <v>41892</v>
      </c>
      <c r="AA365" s="339">
        <v>41900</v>
      </c>
      <c r="AB365" s="336" t="s">
        <v>842</v>
      </c>
    </row>
    <row r="366" spans="1:28" s="340" customFormat="1">
      <c r="A366" s="336" t="s">
        <v>7400</v>
      </c>
      <c r="B366" s="336" t="s">
        <v>2235</v>
      </c>
      <c r="C366" s="336" t="s">
        <v>2313</v>
      </c>
      <c r="D366" s="336" t="s">
        <v>2314</v>
      </c>
      <c r="E366" s="336" t="s">
        <v>821</v>
      </c>
      <c r="F366" s="336" t="s">
        <v>736</v>
      </c>
      <c r="G366" s="336" t="s">
        <v>794</v>
      </c>
      <c r="H366" s="336" t="s">
        <v>723</v>
      </c>
      <c r="I366" s="337">
        <v>3</v>
      </c>
      <c r="J366" s="337">
        <v>60</v>
      </c>
      <c r="K366" s="337">
        <v>110.4</v>
      </c>
      <c r="L366" s="337">
        <v>78.8</v>
      </c>
      <c r="M366" s="338"/>
      <c r="N366" s="338"/>
      <c r="O366" s="337">
        <v>500</v>
      </c>
      <c r="P366" s="337">
        <v>8</v>
      </c>
      <c r="Q366" s="337">
        <v>62.5</v>
      </c>
      <c r="R366" s="337">
        <v>25000</v>
      </c>
      <c r="S366" s="337">
        <v>2700</v>
      </c>
      <c r="T366" s="337">
        <v>81</v>
      </c>
      <c r="U366" s="337">
        <v>0.7</v>
      </c>
      <c r="V366" s="337">
        <v>-25</v>
      </c>
      <c r="W366" s="336" t="s">
        <v>769</v>
      </c>
      <c r="X366" s="336" t="s">
        <v>7402</v>
      </c>
      <c r="Y366" s="336" t="s">
        <v>2315</v>
      </c>
      <c r="Z366" s="339">
        <v>41927</v>
      </c>
      <c r="AA366" s="339">
        <v>41922</v>
      </c>
      <c r="AB366" s="336" t="s">
        <v>784</v>
      </c>
    </row>
    <row r="367" spans="1:28" s="340" customFormat="1">
      <c r="A367" s="336" t="s">
        <v>7400</v>
      </c>
      <c r="B367" s="336" t="s">
        <v>2235</v>
      </c>
      <c r="C367" s="336" t="s">
        <v>2313</v>
      </c>
      <c r="D367" s="336" t="s">
        <v>2317</v>
      </c>
      <c r="E367" s="336" t="s">
        <v>821</v>
      </c>
      <c r="F367" s="336" t="s">
        <v>736</v>
      </c>
      <c r="G367" s="336" t="s">
        <v>794</v>
      </c>
      <c r="H367" s="336" t="s">
        <v>723</v>
      </c>
      <c r="I367" s="337">
        <v>3</v>
      </c>
      <c r="J367" s="337">
        <v>60</v>
      </c>
      <c r="K367" s="337">
        <v>110.1</v>
      </c>
      <c r="L367" s="337">
        <v>77.8</v>
      </c>
      <c r="M367" s="338"/>
      <c r="N367" s="338"/>
      <c r="O367" s="337">
        <v>500</v>
      </c>
      <c r="P367" s="337">
        <v>8</v>
      </c>
      <c r="Q367" s="337">
        <v>62.5</v>
      </c>
      <c r="R367" s="337">
        <v>25000</v>
      </c>
      <c r="S367" s="337">
        <v>3000</v>
      </c>
      <c r="T367" s="337">
        <v>82</v>
      </c>
      <c r="U367" s="337">
        <v>0.7</v>
      </c>
      <c r="V367" s="337">
        <v>-25</v>
      </c>
      <c r="W367" s="336" t="s">
        <v>769</v>
      </c>
      <c r="X367" s="336" t="s">
        <v>7402</v>
      </c>
      <c r="Y367" s="336" t="s">
        <v>2302</v>
      </c>
      <c r="Z367" s="339">
        <v>41927</v>
      </c>
      <c r="AA367" s="339">
        <v>41922</v>
      </c>
      <c r="AB367" s="336" t="s">
        <v>784</v>
      </c>
    </row>
    <row r="368" spans="1:28" s="340" customFormat="1">
      <c r="A368" s="336" t="s">
        <v>7400</v>
      </c>
      <c r="B368" s="336" t="s">
        <v>4392</v>
      </c>
      <c r="C368" s="336" t="s">
        <v>4510</v>
      </c>
      <c r="D368" s="336" t="s">
        <v>7521</v>
      </c>
      <c r="E368" s="336" t="s">
        <v>787</v>
      </c>
      <c r="F368" s="336" t="s">
        <v>723</v>
      </c>
      <c r="G368" s="336" t="s">
        <v>788</v>
      </c>
      <c r="H368" s="336" t="s">
        <v>723</v>
      </c>
      <c r="I368" s="337">
        <v>5</v>
      </c>
      <c r="J368" s="337">
        <v>40</v>
      </c>
      <c r="K368" s="337">
        <v>95.7</v>
      </c>
      <c r="L368" s="337">
        <v>33.299999999999997</v>
      </c>
      <c r="M368" s="338"/>
      <c r="N368" s="338"/>
      <c r="O368" s="337">
        <v>300</v>
      </c>
      <c r="P368" s="337">
        <v>5</v>
      </c>
      <c r="Q368" s="337">
        <v>60</v>
      </c>
      <c r="R368" s="337">
        <v>25000</v>
      </c>
      <c r="S368" s="337">
        <v>2700</v>
      </c>
      <c r="T368" s="337">
        <v>82</v>
      </c>
      <c r="U368" s="337">
        <v>0.7</v>
      </c>
      <c r="V368" s="337">
        <v>-20</v>
      </c>
      <c r="W368" s="336" t="s">
        <v>769</v>
      </c>
      <c r="X368" s="336" t="s">
        <v>7405</v>
      </c>
      <c r="Y368" s="336" t="s">
        <v>783</v>
      </c>
      <c r="Z368" s="339">
        <v>41806</v>
      </c>
      <c r="AA368" s="339">
        <v>41810</v>
      </c>
      <c r="AB368" s="336" t="s">
        <v>784</v>
      </c>
    </row>
    <row r="369" spans="1:28" s="340" customFormat="1">
      <c r="A369" s="336" t="s">
        <v>7400</v>
      </c>
      <c r="B369" s="336" t="s">
        <v>4529</v>
      </c>
      <c r="C369" s="336" t="s">
        <v>682</v>
      </c>
      <c r="D369" s="336" t="s">
        <v>4530</v>
      </c>
      <c r="E369" s="336" t="s">
        <v>835</v>
      </c>
      <c r="F369" s="336" t="s">
        <v>723</v>
      </c>
      <c r="G369" s="336" t="s">
        <v>788</v>
      </c>
      <c r="H369" s="336" t="s">
        <v>723</v>
      </c>
      <c r="I369" s="337">
        <v>3</v>
      </c>
      <c r="J369" s="337">
        <v>40</v>
      </c>
      <c r="K369" s="337">
        <v>97</v>
      </c>
      <c r="L369" s="337">
        <v>35</v>
      </c>
      <c r="M369" s="338"/>
      <c r="N369" s="338"/>
      <c r="O369" s="337">
        <v>325</v>
      </c>
      <c r="P369" s="337">
        <v>5.3</v>
      </c>
      <c r="Q369" s="337">
        <v>61.3</v>
      </c>
      <c r="R369" s="337">
        <v>25000</v>
      </c>
      <c r="S369" s="337">
        <v>2700</v>
      </c>
      <c r="T369" s="337">
        <v>83</v>
      </c>
      <c r="U369" s="337">
        <v>0.9</v>
      </c>
      <c r="V369" s="337">
        <v>-20</v>
      </c>
      <c r="W369" s="336" t="s">
        <v>769</v>
      </c>
      <c r="X369" s="336" t="s">
        <v>7404</v>
      </c>
      <c r="Y369" s="336" t="s">
        <v>826</v>
      </c>
      <c r="Z369" s="339">
        <v>41929</v>
      </c>
      <c r="AA369" s="339">
        <v>41929</v>
      </c>
      <c r="AB369" s="336" t="s">
        <v>842</v>
      </c>
    </row>
    <row r="370" spans="1:28" s="340" customFormat="1">
      <c r="A370" s="336" t="s">
        <v>7400</v>
      </c>
      <c r="B370" s="336" t="s">
        <v>6755</v>
      </c>
      <c r="C370" s="336" t="s">
        <v>6756</v>
      </c>
      <c r="D370" s="336" t="s">
        <v>6757</v>
      </c>
      <c r="E370" s="336" t="s">
        <v>821</v>
      </c>
      <c r="F370" s="336" t="s">
        <v>736</v>
      </c>
      <c r="G370" s="336" t="s">
        <v>794</v>
      </c>
      <c r="H370" s="336" t="s">
        <v>723</v>
      </c>
      <c r="I370" s="337">
        <v>3</v>
      </c>
      <c r="J370" s="337">
        <v>60</v>
      </c>
      <c r="K370" s="337">
        <v>117</v>
      </c>
      <c r="L370" s="337">
        <v>79</v>
      </c>
      <c r="M370" s="338"/>
      <c r="N370" s="338"/>
      <c r="O370" s="337">
        <v>550</v>
      </c>
      <c r="P370" s="337">
        <v>8.9</v>
      </c>
      <c r="Q370" s="337">
        <v>68.8</v>
      </c>
      <c r="R370" s="337">
        <v>40000</v>
      </c>
      <c r="S370" s="337">
        <v>2700</v>
      </c>
      <c r="T370" s="337">
        <v>81</v>
      </c>
      <c r="U370" s="337">
        <v>0.8</v>
      </c>
      <c r="V370" s="337">
        <v>-20</v>
      </c>
      <c r="W370" s="336" t="s">
        <v>769</v>
      </c>
      <c r="X370" s="336" t="s">
        <v>7402</v>
      </c>
      <c r="Y370" s="336" t="s">
        <v>783</v>
      </c>
      <c r="Z370" s="339">
        <v>41942</v>
      </c>
      <c r="AA370" s="339">
        <v>41948</v>
      </c>
      <c r="AB370" s="336" t="s">
        <v>784</v>
      </c>
    </row>
    <row r="371" spans="1:28" s="340" customFormat="1">
      <c r="A371" s="336" t="s">
        <v>7400</v>
      </c>
      <c r="B371" s="336" t="s">
        <v>736</v>
      </c>
      <c r="C371" s="336" t="s">
        <v>1943</v>
      </c>
      <c r="D371" s="336" t="s">
        <v>7522</v>
      </c>
      <c r="E371" s="336" t="s">
        <v>787</v>
      </c>
      <c r="F371" s="336" t="s">
        <v>723</v>
      </c>
      <c r="G371" s="336" t="s">
        <v>788</v>
      </c>
      <c r="H371" s="336" t="s">
        <v>723</v>
      </c>
      <c r="I371" s="337">
        <v>5</v>
      </c>
      <c r="J371" s="337">
        <v>25</v>
      </c>
      <c r="K371" s="337">
        <v>109</v>
      </c>
      <c r="L371" s="337">
        <v>38</v>
      </c>
      <c r="M371" s="338"/>
      <c r="N371" s="338"/>
      <c r="O371" s="337">
        <v>300</v>
      </c>
      <c r="P371" s="337">
        <v>5.0999999999999996</v>
      </c>
      <c r="Q371" s="337">
        <v>58.8</v>
      </c>
      <c r="R371" s="337">
        <v>50000</v>
      </c>
      <c r="S371" s="337">
        <v>3000</v>
      </c>
      <c r="T371" s="337">
        <v>84</v>
      </c>
      <c r="U371" s="337">
        <v>0.7</v>
      </c>
      <c r="V371" s="337">
        <v>-20</v>
      </c>
      <c r="W371" s="336" t="s">
        <v>769</v>
      </c>
      <c r="X371" s="336" t="s">
        <v>7402</v>
      </c>
      <c r="Y371" s="336" t="s">
        <v>783</v>
      </c>
      <c r="Z371" s="339">
        <v>41810</v>
      </c>
      <c r="AA371" s="339">
        <v>41814</v>
      </c>
      <c r="AB371" s="336" t="s">
        <v>827</v>
      </c>
    </row>
    <row r="372" spans="1:28" s="340" customFormat="1">
      <c r="A372" s="336" t="s">
        <v>7400</v>
      </c>
      <c r="B372" s="336" t="s">
        <v>2813</v>
      </c>
      <c r="C372" s="336" t="s">
        <v>1009</v>
      </c>
      <c r="D372" s="336" t="s">
        <v>2868</v>
      </c>
      <c r="E372" s="336" t="s">
        <v>787</v>
      </c>
      <c r="F372" s="336" t="s">
        <v>723</v>
      </c>
      <c r="G372" s="336" t="s">
        <v>788</v>
      </c>
      <c r="H372" s="336" t="s">
        <v>723</v>
      </c>
      <c r="I372" s="337">
        <v>5</v>
      </c>
      <c r="J372" s="337">
        <v>40</v>
      </c>
      <c r="K372" s="337">
        <v>103.7</v>
      </c>
      <c r="L372" s="337">
        <v>34.799999999999997</v>
      </c>
      <c r="M372" s="338"/>
      <c r="N372" s="338"/>
      <c r="O372" s="337">
        <v>315</v>
      </c>
      <c r="P372" s="337">
        <v>5</v>
      </c>
      <c r="Q372" s="337">
        <v>62</v>
      </c>
      <c r="R372" s="337">
        <v>40000</v>
      </c>
      <c r="S372" s="337">
        <v>2700</v>
      </c>
      <c r="T372" s="337">
        <v>82</v>
      </c>
      <c r="U372" s="337">
        <v>0.7</v>
      </c>
      <c r="V372" s="337">
        <v>-20</v>
      </c>
      <c r="W372" s="336" t="s">
        <v>769</v>
      </c>
      <c r="X372" s="336" t="s">
        <v>7402</v>
      </c>
      <c r="Y372" s="336" t="s">
        <v>826</v>
      </c>
      <c r="Z372" s="339">
        <v>41703</v>
      </c>
      <c r="AA372" s="339">
        <v>41698</v>
      </c>
      <c r="AB372" s="336" t="s">
        <v>784</v>
      </c>
    </row>
    <row r="373" spans="1:28" s="340" customFormat="1">
      <c r="A373" s="336" t="s">
        <v>7400</v>
      </c>
      <c r="B373" s="336" t="s">
        <v>2813</v>
      </c>
      <c r="C373" s="336" t="s">
        <v>1009</v>
      </c>
      <c r="D373" s="336" t="s">
        <v>2872</v>
      </c>
      <c r="E373" s="336" t="s">
        <v>821</v>
      </c>
      <c r="F373" s="336" t="s">
        <v>736</v>
      </c>
      <c r="G373" s="336" t="s">
        <v>794</v>
      </c>
      <c r="H373" s="336" t="s">
        <v>723</v>
      </c>
      <c r="I373" s="337">
        <v>3</v>
      </c>
      <c r="J373" s="337">
        <v>60</v>
      </c>
      <c r="K373" s="337">
        <v>79</v>
      </c>
      <c r="L373" s="337">
        <v>117</v>
      </c>
      <c r="M373" s="338"/>
      <c r="N373" s="338"/>
      <c r="O373" s="337">
        <v>550</v>
      </c>
      <c r="P373" s="337">
        <v>8.5</v>
      </c>
      <c r="Q373" s="337">
        <v>68.8</v>
      </c>
      <c r="R373" s="337">
        <v>40000</v>
      </c>
      <c r="S373" s="337">
        <v>2700</v>
      </c>
      <c r="T373" s="337">
        <v>81</v>
      </c>
      <c r="U373" s="337">
        <v>0.8</v>
      </c>
      <c r="V373" s="337">
        <v>-20</v>
      </c>
      <c r="W373" s="336" t="s">
        <v>769</v>
      </c>
      <c r="X373" s="336" t="s">
        <v>7402</v>
      </c>
      <c r="Y373" s="336" t="s">
        <v>783</v>
      </c>
      <c r="Z373" s="339">
        <v>41856</v>
      </c>
      <c r="AA373" s="339">
        <v>41856</v>
      </c>
      <c r="AB373" s="336" t="s">
        <v>784</v>
      </c>
    </row>
    <row r="374" spans="1:28" s="340" customFormat="1">
      <c r="A374" s="336" t="s">
        <v>7400</v>
      </c>
      <c r="B374" s="336" t="s">
        <v>99</v>
      </c>
      <c r="C374" s="336" t="s">
        <v>3023</v>
      </c>
      <c r="D374" s="336" t="s">
        <v>3023</v>
      </c>
      <c r="E374" s="336" t="s">
        <v>821</v>
      </c>
      <c r="F374" s="336" t="s">
        <v>736</v>
      </c>
      <c r="G374" s="336" t="s">
        <v>794</v>
      </c>
      <c r="H374" s="336" t="s">
        <v>723</v>
      </c>
      <c r="I374" s="337">
        <v>3</v>
      </c>
      <c r="J374" s="337">
        <v>40</v>
      </c>
      <c r="K374" s="337">
        <v>123</v>
      </c>
      <c r="L374" s="337">
        <v>79.900000000000006</v>
      </c>
      <c r="M374" s="338"/>
      <c r="N374" s="338"/>
      <c r="O374" s="337">
        <v>450</v>
      </c>
      <c r="P374" s="337">
        <v>6.1</v>
      </c>
      <c r="Q374" s="337">
        <v>73.8</v>
      </c>
      <c r="R374" s="337">
        <v>25000</v>
      </c>
      <c r="S374" s="337">
        <v>2700</v>
      </c>
      <c r="T374" s="337">
        <v>82</v>
      </c>
      <c r="U374" s="337">
        <v>0.7</v>
      </c>
      <c r="V374" s="337">
        <v>-20</v>
      </c>
      <c r="W374" s="336" t="s">
        <v>7</v>
      </c>
      <c r="X374" s="336" t="s">
        <v>7</v>
      </c>
      <c r="Y374" s="336" t="s">
        <v>826</v>
      </c>
      <c r="Z374" s="339">
        <v>41983</v>
      </c>
      <c r="AA374" s="339">
        <v>41983</v>
      </c>
      <c r="AB374" s="336" t="s">
        <v>842</v>
      </c>
    </row>
    <row r="375" spans="1:28" s="340" customFormat="1">
      <c r="A375" s="336" t="s">
        <v>7400</v>
      </c>
      <c r="B375" s="336" t="s">
        <v>99</v>
      </c>
      <c r="C375" s="336" t="s">
        <v>3027</v>
      </c>
      <c r="D375" s="336" t="s">
        <v>3027</v>
      </c>
      <c r="E375" s="336" t="s">
        <v>821</v>
      </c>
      <c r="F375" s="336" t="s">
        <v>736</v>
      </c>
      <c r="G375" s="336" t="s">
        <v>794</v>
      </c>
      <c r="H375" s="336" t="s">
        <v>723</v>
      </c>
      <c r="I375" s="337">
        <v>3</v>
      </c>
      <c r="J375" s="337">
        <v>40</v>
      </c>
      <c r="K375" s="337">
        <v>123</v>
      </c>
      <c r="L375" s="337">
        <v>79.900000000000006</v>
      </c>
      <c r="M375" s="338"/>
      <c r="N375" s="338"/>
      <c r="O375" s="337">
        <v>450</v>
      </c>
      <c r="P375" s="337">
        <v>6.1</v>
      </c>
      <c r="Q375" s="337">
        <v>73.8</v>
      </c>
      <c r="R375" s="337">
        <v>25000</v>
      </c>
      <c r="S375" s="337">
        <v>2700</v>
      </c>
      <c r="T375" s="337">
        <v>82</v>
      </c>
      <c r="U375" s="337">
        <v>0.7</v>
      </c>
      <c r="V375" s="337">
        <v>-20</v>
      </c>
      <c r="W375" s="336" t="s">
        <v>769</v>
      </c>
      <c r="X375" s="336" t="s">
        <v>7402</v>
      </c>
      <c r="Y375" s="336" t="s">
        <v>974</v>
      </c>
      <c r="Z375" s="339">
        <v>41982</v>
      </c>
      <c r="AA375" s="339">
        <v>41982</v>
      </c>
      <c r="AB375" s="336" t="s">
        <v>842</v>
      </c>
    </row>
    <row r="376" spans="1:28" s="340" customFormat="1">
      <c r="A376" s="336" t="s">
        <v>7400</v>
      </c>
      <c r="B376" s="336" t="s">
        <v>1129</v>
      </c>
      <c r="C376" s="336" t="s">
        <v>682</v>
      </c>
      <c r="D376" s="336" t="s">
        <v>7523</v>
      </c>
      <c r="E376" s="336" t="s">
        <v>821</v>
      </c>
      <c r="F376" s="336" t="s">
        <v>736</v>
      </c>
      <c r="G376" s="336" t="s">
        <v>794</v>
      </c>
      <c r="H376" s="336" t="s">
        <v>723</v>
      </c>
      <c r="I376" s="337">
        <v>3</v>
      </c>
      <c r="J376" s="337">
        <v>60</v>
      </c>
      <c r="K376" s="337">
        <v>119</v>
      </c>
      <c r="L376" s="337">
        <v>80</v>
      </c>
      <c r="M376" s="338"/>
      <c r="N376" s="338"/>
      <c r="O376" s="337">
        <v>500</v>
      </c>
      <c r="P376" s="337">
        <v>8</v>
      </c>
      <c r="Q376" s="337">
        <v>62.5</v>
      </c>
      <c r="R376" s="337">
        <v>40000</v>
      </c>
      <c r="S376" s="337">
        <v>3000</v>
      </c>
      <c r="T376" s="337">
        <v>82</v>
      </c>
      <c r="U376" s="337">
        <v>0.8</v>
      </c>
      <c r="V376" s="337">
        <v>-40</v>
      </c>
      <c r="W376" s="336" t="s">
        <v>769</v>
      </c>
      <c r="X376" s="336" t="s">
        <v>7402</v>
      </c>
      <c r="Y376" s="336" t="s">
        <v>783</v>
      </c>
      <c r="Z376" s="339">
        <v>41825</v>
      </c>
      <c r="AA376" s="339">
        <v>41837</v>
      </c>
      <c r="AB376" s="336" t="s">
        <v>784</v>
      </c>
    </row>
    <row r="377" spans="1:28" s="340" customFormat="1">
      <c r="A377" s="336" t="s">
        <v>7400</v>
      </c>
      <c r="B377" s="336" t="s">
        <v>3050</v>
      </c>
      <c r="C377" s="336" t="s">
        <v>3144</v>
      </c>
      <c r="D377" s="336" t="s">
        <v>7524</v>
      </c>
      <c r="E377" s="336" t="s">
        <v>835</v>
      </c>
      <c r="F377" s="336" t="s">
        <v>723</v>
      </c>
      <c r="G377" s="336" t="s">
        <v>794</v>
      </c>
      <c r="H377" s="336" t="s">
        <v>723</v>
      </c>
      <c r="I377" s="337">
        <v>5</v>
      </c>
      <c r="J377" s="337">
        <v>40</v>
      </c>
      <c r="K377" s="337">
        <v>95.7</v>
      </c>
      <c r="L377" s="337">
        <v>33.299999999999997</v>
      </c>
      <c r="M377" s="338"/>
      <c r="N377" s="338"/>
      <c r="O377" s="337">
        <v>300</v>
      </c>
      <c r="P377" s="337">
        <v>5</v>
      </c>
      <c r="Q377" s="337">
        <v>60</v>
      </c>
      <c r="R377" s="337">
        <v>26000</v>
      </c>
      <c r="S377" s="337">
        <v>2700</v>
      </c>
      <c r="T377" s="337">
        <v>83</v>
      </c>
      <c r="U377" s="337">
        <v>0.7</v>
      </c>
      <c r="V377" s="337">
        <v>-20</v>
      </c>
      <c r="W377" s="336" t="s">
        <v>769</v>
      </c>
      <c r="X377" s="336" t="s">
        <v>7405</v>
      </c>
      <c r="Y377" s="336" t="s">
        <v>783</v>
      </c>
      <c r="Z377" s="339">
        <v>41806</v>
      </c>
      <c r="AA377" s="339">
        <v>41813</v>
      </c>
      <c r="AB377" s="336" t="s">
        <v>784</v>
      </c>
    </row>
    <row r="378" spans="1:28" s="340" customFormat="1">
      <c r="A378" s="336" t="s">
        <v>7400</v>
      </c>
      <c r="B378" s="336" t="s">
        <v>3050</v>
      </c>
      <c r="C378" s="336" t="s">
        <v>3146</v>
      </c>
      <c r="D378" s="336" t="s">
        <v>7525</v>
      </c>
      <c r="E378" s="336" t="s">
        <v>787</v>
      </c>
      <c r="F378" s="336" t="s">
        <v>723</v>
      </c>
      <c r="G378" s="336" t="s">
        <v>788</v>
      </c>
      <c r="H378" s="336" t="s">
        <v>723</v>
      </c>
      <c r="I378" s="337">
        <v>5</v>
      </c>
      <c r="J378" s="337">
        <v>40</v>
      </c>
      <c r="K378" s="337">
        <v>95.7</v>
      </c>
      <c r="L378" s="337">
        <v>33.299999999999997</v>
      </c>
      <c r="M378" s="338"/>
      <c r="N378" s="338"/>
      <c r="O378" s="337">
        <v>300</v>
      </c>
      <c r="P378" s="337">
        <v>5</v>
      </c>
      <c r="Q378" s="337">
        <v>60</v>
      </c>
      <c r="R378" s="337">
        <v>25000</v>
      </c>
      <c r="S378" s="337">
        <v>2700</v>
      </c>
      <c r="T378" s="337">
        <v>82</v>
      </c>
      <c r="U378" s="337">
        <v>0.7</v>
      </c>
      <c r="V378" s="337">
        <v>-20</v>
      </c>
      <c r="W378" s="336" t="s">
        <v>769</v>
      </c>
      <c r="X378" s="336" t="s">
        <v>7405</v>
      </c>
      <c r="Y378" s="336" t="s">
        <v>826</v>
      </c>
      <c r="Z378" s="339">
        <v>41806</v>
      </c>
      <c r="AA378" s="339">
        <v>41807</v>
      </c>
      <c r="AB378" s="336" t="s">
        <v>784</v>
      </c>
    </row>
    <row r="379" spans="1:28" s="340" customFormat="1">
      <c r="A379" s="336" t="s">
        <v>7400</v>
      </c>
      <c r="B379" s="336" t="s">
        <v>1129</v>
      </c>
      <c r="C379" s="336" t="s">
        <v>682</v>
      </c>
      <c r="D379" s="336" t="s">
        <v>7526</v>
      </c>
      <c r="E379" s="336" t="s">
        <v>835</v>
      </c>
      <c r="F379" s="336" t="s">
        <v>723</v>
      </c>
      <c r="G379" s="336" t="s">
        <v>788</v>
      </c>
      <c r="H379" s="336" t="s">
        <v>723</v>
      </c>
      <c r="I379" s="337">
        <v>3</v>
      </c>
      <c r="J379" s="337">
        <v>60</v>
      </c>
      <c r="K379" s="337">
        <v>130</v>
      </c>
      <c r="L379" s="337">
        <v>43</v>
      </c>
      <c r="M379" s="338"/>
      <c r="N379" s="338"/>
      <c r="O379" s="337">
        <v>500</v>
      </c>
      <c r="P379" s="337">
        <v>7.1</v>
      </c>
      <c r="Q379" s="337">
        <v>71.400000000000006</v>
      </c>
      <c r="R379" s="337">
        <v>25000</v>
      </c>
      <c r="S379" s="337">
        <v>2700</v>
      </c>
      <c r="T379" s="337">
        <v>81</v>
      </c>
      <c r="U379" s="337">
        <v>0.7</v>
      </c>
      <c r="V379" s="337">
        <v>-40</v>
      </c>
      <c r="W379" s="336" t="s">
        <v>769</v>
      </c>
      <c r="X379" s="336" t="s">
        <v>7402</v>
      </c>
      <c r="Y379" s="336" t="s">
        <v>783</v>
      </c>
      <c r="Z379" s="339">
        <v>41932</v>
      </c>
      <c r="AA379" s="339">
        <v>41934</v>
      </c>
      <c r="AB379" s="336" t="s">
        <v>784</v>
      </c>
    </row>
    <row r="380" spans="1:28" s="340" customFormat="1">
      <c r="A380" s="336" t="s">
        <v>7400</v>
      </c>
      <c r="B380" s="336" t="s">
        <v>1129</v>
      </c>
      <c r="C380" s="336" t="s">
        <v>682</v>
      </c>
      <c r="D380" s="336" t="s">
        <v>7527</v>
      </c>
      <c r="E380" s="336" t="s">
        <v>835</v>
      </c>
      <c r="F380" s="336" t="s">
        <v>723</v>
      </c>
      <c r="G380" s="336" t="s">
        <v>788</v>
      </c>
      <c r="H380" s="336" t="s">
        <v>723</v>
      </c>
      <c r="I380" s="337">
        <v>3</v>
      </c>
      <c r="J380" s="337">
        <v>60</v>
      </c>
      <c r="K380" s="337">
        <v>129</v>
      </c>
      <c r="L380" s="337">
        <v>43</v>
      </c>
      <c r="M380" s="338"/>
      <c r="N380" s="338"/>
      <c r="O380" s="337">
        <v>500</v>
      </c>
      <c r="P380" s="337">
        <v>7.1</v>
      </c>
      <c r="Q380" s="337">
        <v>71.400000000000006</v>
      </c>
      <c r="R380" s="337">
        <v>25000</v>
      </c>
      <c r="S380" s="337">
        <v>2700</v>
      </c>
      <c r="T380" s="337">
        <v>81</v>
      </c>
      <c r="U380" s="337">
        <v>0.7</v>
      </c>
      <c r="V380" s="337">
        <v>-40</v>
      </c>
      <c r="W380" s="336" t="s">
        <v>769</v>
      </c>
      <c r="X380" s="336" t="s">
        <v>7402</v>
      </c>
      <c r="Y380" s="336" t="s">
        <v>783</v>
      </c>
      <c r="Z380" s="339">
        <v>41932</v>
      </c>
      <c r="AA380" s="339">
        <v>41934</v>
      </c>
      <c r="AB380" s="336" t="s">
        <v>784</v>
      </c>
    </row>
    <row r="381" spans="1:28" s="340" customFormat="1">
      <c r="A381" s="336" t="s">
        <v>7400</v>
      </c>
      <c r="B381" s="336" t="s">
        <v>1129</v>
      </c>
      <c r="C381" s="336" t="s">
        <v>682</v>
      </c>
      <c r="D381" s="336" t="s">
        <v>7528</v>
      </c>
      <c r="E381" s="336" t="s">
        <v>835</v>
      </c>
      <c r="F381" s="336" t="s">
        <v>723</v>
      </c>
      <c r="G381" s="336" t="s">
        <v>794</v>
      </c>
      <c r="H381" s="336" t="s">
        <v>723</v>
      </c>
      <c r="I381" s="337">
        <v>3</v>
      </c>
      <c r="J381" s="337">
        <v>60</v>
      </c>
      <c r="K381" s="337">
        <v>130</v>
      </c>
      <c r="L381" s="337">
        <v>43</v>
      </c>
      <c r="M381" s="338"/>
      <c r="N381" s="338"/>
      <c r="O381" s="337">
        <v>500</v>
      </c>
      <c r="P381" s="337">
        <v>7.1</v>
      </c>
      <c r="Q381" s="337">
        <v>71.400000000000006</v>
      </c>
      <c r="R381" s="337">
        <v>25000</v>
      </c>
      <c r="S381" s="337">
        <v>2700</v>
      </c>
      <c r="T381" s="337">
        <v>81</v>
      </c>
      <c r="U381" s="337">
        <v>0.7</v>
      </c>
      <c r="V381" s="337">
        <v>-40</v>
      </c>
      <c r="W381" s="336" t="s">
        <v>769</v>
      </c>
      <c r="X381" s="336" t="s">
        <v>7402</v>
      </c>
      <c r="Y381" s="336" t="s">
        <v>783</v>
      </c>
      <c r="Z381" s="339">
        <v>41932</v>
      </c>
      <c r="AA381" s="339">
        <v>41934</v>
      </c>
      <c r="AB381" s="336" t="s">
        <v>784</v>
      </c>
    </row>
    <row r="382" spans="1:28" s="340" customFormat="1">
      <c r="A382" s="336" t="s">
        <v>7400</v>
      </c>
      <c r="B382" s="336" t="s">
        <v>1129</v>
      </c>
      <c r="C382" s="336" t="s">
        <v>682</v>
      </c>
      <c r="D382" s="336" t="s">
        <v>7529</v>
      </c>
      <c r="E382" s="336" t="s">
        <v>835</v>
      </c>
      <c r="F382" s="336" t="s">
        <v>723</v>
      </c>
      <c r="G382" s="336" t="s">
        <v>794</v>
      </c>
      <c r="H382" s="336" t="s">
        <v>723</v>
      </c>
      <c r="I382" s="337">
        <v>3</v>
      </c>
      <c r="J382" s="337">
        <v>60</v>
      </c>
      <c r="K382" s="337">
        <v>130</v>
      </c>
      <c r="L382" s="337">
        <v>43</v>
      </c>
      <c r="M382" s="338"/>
      <c r="N382" s="338"/>
      <c r="O382" s="337">
        <v>500</v>
      </c>
      <c r="P382" s="337">
        <v>7.1</v>
      </c>
      <c r="Q382" s="337">
        <v>71.400000000000006</v>
      </c>
      <c r="R382" s="337">
        <v>25000</v>
      </c>
      <c r="S382" s="337">
        <v>2700</v>
      </c>
      <c r="T382" s="337">
        <v>81</v>
      </c>
      <c r="U382" s="337">
        <v>0.7</v>
      </c>
      <c r="V382" s="337">
        <v>-40</v>
      </c>
      <c r="W382" s="336" t="s">
        <v>769</v>
      </c>
      <c r="X382" s="336" t="s">
        <v>7402</v>
      </c>
      <c r="Y382" s="336" t="s">
        <v>783</v>
      </c>
      <c r="Z382" s="339">
        <v>41932</v>
      </c>
      <c r="AA382" s="339">
        <v>41934</v>
      </c>
      <c r="AB382" s="336" t="s">
        <v>784</v>
      </c>
    </row>
    <row r="383" spans="1:28" s="340" customFormat="1">
      <c r="A383" s="336" t="s">
        <v>7400</v>
      </c>
      <c r="B383" s="336" t="s">
        <v>1129</v>
      </c>
      <c r="C383" s="336" t="s">
        <v>682</v>
      </c>
      <c r="D383" s="336" t="s">
        <v>7530</v>
      </c>
      <c r="E383" s="336" t="s">
        <v>787</v>
      </c>
      <c r="F383" s="336" t="s">
        <v>723</v>
      </c>
      <c r="G383" s="336" t="s">
        <v>788</v>
      </c>
      <c r="H383" s="336" t="s">
        <v>723</v>
      </c>
      <c r="I383" s="337">
        <v>3</v>
      </c>
      <c r="J383" s="337">
        <v>40</v>
      </c>
      <c r="K383" s="337">
        <v>103</v>
      </c>
      <c r="L383" s="337">
        <v>35</v>
      </c>
      <c r="M383" s="338"/>
      <c r="N383" s="338"/>
      <c r="O383" s="337">
        <v>315</v>
      </c>
      <c r="P383" s="337">
        <v>4.9000000000000004</v>
      </c>
      <c r="Q383" s="337">
        <v>64.3</v>
      </c>
      <c r="R383" s="337">
        <v>40000</v>
      </c>
      <c r="S383" s="337">
        <v>2700</v>
      </c>
      <c r="T383" s="337">
        <v>82</v>
      </c>
      <c r="U383" s="337">
        <v>0.7</v>
      </c>
      <c r="V383" s="337">
        <v>-40</v>
      </c>
      <c r="W383" s="336" t="s">
        <v>769</v>
      </c>
      <c r="X383" s="336" t="s">
        <v>7402</v>
      </c>
      <c r="Y383" s="336" t="s">
        <v>783</v>
      </c>
      <c r="Z383" s="339">
        <v>41593</v>
      </c>
      <c r="AA383" s="339">
        <v>41827</v>
      </c>
      <c r="AB383" s="336" t="s">
        <v>784</v>
      </c>
    </row>
    <row r="384" spans="1:28" s="340" customFormat="1">
      <c r="A384" s="336" t="s">
        <v>7400</v>
      </c>
      <c r="B384" s="336" t="s">
        <v>1129</v>
      </c>
      <c r="C384" s="336" t="s">
        <v>682</v>
      </c>
      <c r="D384" s="336" t="s">
        <v>7531</v>
      </c>
      <c r="E384" s="336" t="s">
        <v>787</v>
      </c>
      <c r="F384" s="336" t="s">
        <v>723</v>
      </c>
      <c r="G384" s="336" t="s">
        <v>788</v>
      </c>
      <c r="H384" s="336" t="s">
        <v>723</v>
      </c>
      <c r="I384" s="337">
        <v>3</v>
      </c>
      <c r="J384" s="337">
        <v>40</v>
      </c>
      <c r="K384" s="337">
        <v>116</v>
      </c>
      <c r="L384" s="337">
        <v>35</v>
      </c>
      <c r="M384" s="338"/>
      <c r="N384" s="338"/>
      <c r="O384" s="337">
        <v>315</v>
      </c>
      <c r="P384" s="337">
        <v>4.9000000000000004</v>
      </c>
      <c r="Q384" s="337">
        <v>64.3</v>
      </c>
      <c r="R384" s="337">
        <v>40000</v>
      </c>
      <c r="S384" s="337">
        <v>2700</v>
      </c>
      <c r="T384" s="337">
        <v>82</v>
      </c>
      <c r="U384" s="337">
        <v>0.7</v>
      </c>
      <c r="V384" s="337">
        <v>-40</v>
      </c>
      <c r="W384" s="336" t="s">
        <v>769</v>
      </c>
      <c r="X384" s="336" t="s">
        <v>7402</v>
      </c>
      <c r="Y384" s="336" t="s">
        <v>783</v>
      </c>
      <c r="Z384" s="339">
        <v>41593</v>
      </c>
      <c r="AA384" s="339">
        <v>41827</v>
      </c>
      <c r="AB384" s="336" t="s">
        <v>784</v>
      </c>
    </row>
    <row r="385" spans="1:28" s="340" customFormat="1">
      <c r="A385" s="336" t="s">
        <v>7400</v>
      </c>
      <c r="B385" s="336" t="s">
        <v>1129</v>
      </c>
      <c r="C385" s="336" t="s">
        <v>682</v>
      </c>
      <c r="D385" s="336" t="s">
        <v>7532</v>
      </c>
      <c r="E385" s="336" t="s">
        <v>1077</v>
      </c>
      <c r="F385" s="336" t="s">
        <v>723</v>
      </c>
      <c r="G385" s="336" t="s">
        <v>788</v>
      </c>
      <c r="H385" s="336" t="s">
        <v>723</v>
      </c>
      <c r="I385" s="337">
        <v>3</v>
      </c>
      <c r="J385" s="337">
        <v>60</v>
      </c>
      <c r="K385" s="337">
        <v>115</v>
      </c>
      <c r="L385" s="337">
        <v>43</v>
      </c>
      <c r="M385" s="338"/>
      <c r="N385" s="338"/>
      <c r="O385" s="337">
        <v>500</v>
      </c>
      <c r="P385" s="337">
        <v>7.1</v>
      </c>
      <c r="Q385" s="337">
        <v>71.400000000000006</v>
      </c>
      <c r="R385" s="337">
        <v>25000</v>
      </c>
      <c r="S385" s="337">
        <v>2700</v>
      </c>
      <c r="T385" s="337">
        <v>81</v>
      </c>
      <c r="U385" s="337">
        <v>0.7</v>
      </c>
      <c r="V385" s="337">
        <v>-40</v>
      </c>
      <c r="W385" s="336" t="s">
        <v>769</v>
      </c>
      <c r="X385" s="336" t="s">
        <v>7402</v>
      </c>
      <c r="Y385" s="336" t="s">
        <v>783</v>
      </c>
      <c r="Z385" s="339">
        <v>41932</v>
      </c>
      <c r="AA385" s="339">
        <v>41934</v>
      </c>
      <c r="AB385" s="336" t="s">
        <v>784</v>
      </c>
    </row>
    <row r="386" spans="1:28" s="340" customFormat="1">
      <c r="A386" s="336" t="s">
        <v>7400</v>
      </c>
      <c r="B386" s="336" t="s">
        <v>1129</v>
      </c>
      <c r="C386" s="336" t="s">
        <v>682</v>
      </c>
      <c r="D386" s="336" t="s">
        <v>7533</v>
      </c>
      <c r="E386" s="336" t="s">
        <v>1077</v>
      </c>
      <c r="F386" s="336" t="s">
        <v>723</v>
      </c>
      <c r="G386" s="336" t="s">
        <v>788</v>
      </c>
      <c r="H386" s="336" t="s">
        <v>723</v>
      </c>
      <c r="I386" s="337">
        <v>3</v>
      </c>
      <c r="J386" s="337">
        <v>60</v>
      </c>
      <c r="K386" s="337">
        <v>115</v>
      </c>
      <c r="L386" s="337">
        <v>43</v>
      </c>
      <c r="M386" s="338"/>
      <c r="N386" s="338"/>
      <c r="O386" s="337">
        <v>500</v>
      </c>
      <c r="P386" s="337">
        <v>7.1</v>
      </c>
      <c r="Q386" s="337">
        <v>71.400000000000006</v>
      </c>
      <c r="R386" s="337">
        <v>25000</v>
      </c>
      <c r="S386" s="337">
        <v>3000</v>
      </c>
      <c r="T386" s="337">
        <v>82</v>
      </c>
      <c r="U386" s="337">
        <v>0.7</v>
      </c>
      <c r="V386" s="337">
        <v>-40</v>
      </c>
      <c r="W386" s="336" t="s">
        <v>769</v>
      </c>
      <c r="X386" s="336" t="s">
        <v>7402</v>
      </c>
      <c r="Y386" s="336" t="s">
        <v>783</v>
      </c>
      <c r="Z386" s="339">
        <v>41932</v>
      </c>
      <c r="AA386" s="339">
        <v>41934</v>
      </c>
      <c r="AB386" s="336" t="s">
        <v>784</v>
      </c>
    </row>
    <row r="387" spans="1:28" s="340" customFormat="1">
      <c r="A387" s="336" t="s">
        <v>7400</v>
      </c>
      <c r="B387" s="336" t="s">
        <v>1129</v>
      </c>
      <c r="C387" s="336" t="s">
        <v>682</v>
      </c>
      <c r="D387" s="336" t="s">
        <v>7534</v>
      </c>
      <c r="E387" s="336" t="s">
        <v>1077</v>
      </c>
      <c r="F387" s="336" t="s">
        <v>723</v>
      </c>
      <c r="G387" s="336" t="s">
        <v>794</v>
      </c>
      <c r="H387" s="336" t="s">
        <v>723</v>
      </c>
      <c r="I387" s="337">
        <v>3</v>
      </c>
      <c r="J387" s="337">
        <v>60</v>
      </c>
      <c r="K387" s="337">
        <v>116</v>
      </c>
      <c r="L387" s="337">
        <v>43</v>
      </c>
      <c r="M387" s="338"/>
      <c r="N387" s="338"/>
      <c r="O387" s="337">
        <v>500</v>
      </c>
      <c r="P387" s="337">
        <v>7.1</v>
      </c>
      <c r="Q387" s="337">
        <v>71.400000000000006</v>
      </c>
      <c r="R387" s="337">
        <v>25000</v>
      </c>
      <c r="S387" s="337">
        <v>2700</v>
      </c>
      <c r="T387" s="337">
        <v>81</v>
      </c>
      <c r="U387" s="337">
        <v>0.7</v>
      </c>
      <c r="V387" s="337">
        <v>-40</v>
      </c>
      <c r="W387" s="336" t="s">
        <v>769</v>
      </c>
      <c r="X387" s="336" t="s">
        <v>7402</v>
      </c>
      <c r="Y387" s="336" t="s">
        <v>783</v>
      </c>
      <c r="Z387" s="339">
        <v>41932</v>
      </c>
      <c r="AA387" s="339">
        <v>41934</v>
      </c>
      <c r="AB387" s="336" t="s">
        <v>784</v>
      </c>
    </row>
    <row r="388" spans="1:28" s="340" customFormat="1">
      <c r="A388" s="336" t="s">
        <v>7400</v>
      </c>
      <c r="B388" s="336" t="s">
        <v>1129</v>
      </c>
      <c r="C388" s="336" t="s">
        <v>682</v>
      </c>
      <c r="D388" s="336" t="s">
        <v>7535</v>
      </c>
      <c r="E388" s="336" t="s">
        <v>1077</v>
      </c>
      <c r="F388" s="336" t="s">
        <v>723</v>
      </c>
      <c r="G388" s="336" t="s">
        <v>794</v>
      </c>
      <c r="H388" s="336" t="s">
        <v>723</v>
      </c>
      <c r="I388" s="337">
        <v>3</v>
      </c>
      <c r="J388" s="337">
        <v>60</v>
      </c>
      <c r="K388" s="337">
        <v>116</v>
      </c>
      <c r="L388" s="337">
        <v>43</v>
      </c>
      <c r="M388" s="338"/>
      <c r="N388" s="338"/>
      <c r="O388" s="337">
        <v>500</v>
      </c>
      <c r="P388" s="337">
        <v>7.1</v>
      </c>
      <c r="Q388" s="337">
        <v>71.400000000000006</v>
      </c>
      <c r="R388" s="337">
        <v>25000</v>
      </c>
      <c r="S388" s="337">
        <v>2700</v>
      </c>
      <c r="T388" s="337">
        <v>81</v>
      </c>
      <c r="U388" s="337">
        <v>0.7</v>
      </c>
      <c r="V388" s="337">
        <v>-40</v>
      </c>
      <c r="W388" s="336" t="s">
        <v>769</v>
      </c>
      <c r="X388" s="336" t="s">
        <v>7402</v>
      </c>
      <c r="Y388" s="336" t="s">
        <v>783</v>
      </c>
      <c r="Z388" s="339">
        <v>41932</v>
      </c>
      <c r="AA388" s="339">
        <v>41934</v>
      </c>
      <c r="AB388" s="336" t="s">
        <v>784</v>
      </c>
    </row>
    <row r="389" spans="1:28" s="340" customFormat="1">
      <c r="A389" s="336" t="s">
        <v>7400</v>
      </c>
      <c r="B389" s="336" t="s">
        <v>3604</v>
      </c>
      <c r="C389" s="336" t="s">
        <v>3605</v>
      </c>
      <c r="D389" s="336" t="s">
        <v>3605</v>
      </c>
      <c r="E389" s="336" t="s">
        <v>835</v>
      </c>
      <c r="F389" s="336" t="s">
        <v>723</v>
      </c>
      <c r="G389" s="336" t="s">
        <v>788</v>
      </c>
      <c r="H389" s="336" t="s">
        <v>723</v>
      </c>
      <c r="I389" s="337">
        <v>3</v>
      </c>
      <c r="J389" s="337">
        <v>40</v>
      </c>
      <c r="K389" s="337">
        <v>97</v>
      </c>
      <c r="L389" s="337">
        <v>35</v>
      </c>
      <c r="M389" s="338"/>
      <c r="N389" s="338"/>
      <c r="O389" s="337">
        <v>350</v>
      </c>
      <c r="P389" s="337">
        <v>5.5</v>
      </c>
      <c r="Q389" s="337">
        <v>63.6</v>
      </c>
      <c r="R389" s="337">
        <v>25000</v>
      </c>
      <c r="S389" s="337">
        <v>3000</v>
      </c>
      <c r="T389" s="337">
        <v>82</v>
      </c>
      <c r="U389" s="337">
        <v>0.9</v>
      </c>
      <c r="V389" s="337">
        <v>-20</v>
      </c>
      <c r="W389" s="336" t="s">
        <v>769</v>
      </c>
      <c r="X389" s="336" t="s">
        <v>7404</v>
      </c>
      <c r="Y389" s="336" t="s">
        <v>783</v>
      </c>
      <c r="Z389" s="339">
        <v>41800</v>
      </c>
      <c r="AA389" s="339">
        <v>41837</v>
      </c>
      <c r="AB389" s="336" t="s">
        <v>827</v>
      </c>
    </row>
    <row r="390" spans="1:28" s="340" customFormat="1">
      <c r="A390" s="336" t="s">
        <v>7400</v>
      </c>
      <c r="B390" s="336" t="s">
        <v>3250</v>
      </c>
      <c r="C390" s="336" t="s">
        <v>3260</v>
      </c>
      <c r="D390" s="336" t="s">
        <v>3261</v>
      </c>
      <c r="E390" s="336" t="s">
        <v>821</v>
      </c>
      <c r="F390" s="336" t="s">
        <v>736</v>
      </c>
      <c r="G390" s="336" t="s">
        <v>794</v>
      </c>
      <c r="H390" s="336" t="s">
        <v>723</v>
      </c>
      <c r="I390" s="337">
        <v>3</v>
      </c>
      <c r="J390" s="337">
        <v>60</v>
      </c>
      <c r="K390" s="337">
        <v>122</v>
      </c>
      <c r="L390" s="337">
        <v>80</v>
      </c>
      <c r="M390" s="338"/>
      <c r="N390" s="338"/>
      <c r="O390" s="337">
        <v>500</v>
      </c>
      <c r="P390" s="337">
        <v>5</v>
      </c>
      <c r="Q390" s="337">
        <v>100</v>
      </c>
      <c r="R390" s="337">
        <v>25000</v>
      </c>
      <c r="S390" s="337">
        <v>2700</v>
      </c>
      <c r="T390" s="337">
        <v>82</v>
      </c>
      <c r="U390" s="337">
        <v>0.9</v>
      </c>
      <c r="V390" s="337">
        <v>-20</v>
      </c>
      <c r="W390" s="336" t="s">
        <v>769</v>
      </c>
      <c r="X390" s="336" t="s">
        <v>7402</v>
      </c>
      <c r="Y390" s="336" t="s">
        <v>783</v>
      </c>
      <c r="Z390" s="339">
        <v>41912</v>
      </c>
      <c r="AA390" s="339">
        <v>41919</v>
      </c>
      <c r="AB390" s="336" t="s">
        <v>784</v>
      </c>
    </row>
    <row r="391" spans="1:28" s="340" customFormat="1">
      <c r="A391" s="336" t="s">
        <v>7400</v>
      </c>
      <c r="B391" s="336" t="s">
        <v>3250</v>
      </c>
      <c r="C391" s="336" t="s">
        <v>3274</v>
      </c>
      <c r="D391" s="336" t="s">
        <v>3275</v>
      </c>
      <c r="E391" s="336" t="s">
        <v>821</v>
      </c>
      <c r="F391" s="336" t="s">
        <v>736</v>
      </c>
      <c r="G391" s="336" t="s">
        <v>794</v>
      </c>
      <c r="H391" s="336" t="s">
        <v>723</v>
      </c>
      <c r="I391" s="337">
        <v>3</v>
      </c>
      <c r="J391" s="337">
        <v>60</v>
      </c>
      <c r="K391" s="337">
        <v>79</v>
      </c>
      <c r="L391" s="337">
        <v>117</v>
      </c>
      <c r="M391" s="338"/>
      <c r="N391" s="338"/>
      <c r="O391" s="337">
        <v>550</v>
      </c>
      <c r="P391" s="337">
        <v>8</v>
      </c>
      <c r="Q391" s="337">
        <v>68.8</v>
      </c>
      <c r="R391" s="337">
        <v>40000</v>
      </c>
      <c r="S391" s="337">
        <v>2700</v>
      </c>
      <c r="T391" s="337">
        <v>81</v>
      </c>
      <c r="U391" s="337">
        <v>0.8</v>
      </c>
      <c r="V391" s="337">
        <v>-20</v>
      </c>
      <c r="W391" s="336" t="s">
        <v>769</v>
      </c>
      <c r="X391" s="336" t="s">
        <v>7402</v>
      </c>
      <c r="Y391" s="336" t="s">
        <v>783</v>
      </c>
      <c r="Z391" s="339">
        <v>41699</v>
      </c>
      <c r="AA391" s="339">
        <v>41695</v>
      </c>
      <c r="AB391" s="336" t="s">
        <v>784</v>
      </c>
    </row>
    <row r="392" spans="1:28" s="340" customFormat="1">
      <c r="A392" s="336" t="s">
        <v>7400</v>
      </c>
      <c r="B392" s="336" t="s">
        <v>3250</v>
      </c>
      <c r="C392" s="336" t="s">
        <v>3391</v>
      </c>
      <c r="D392" s="336" t="s">
        <v>3392</v>
      </c>
      <c r="E392" s="336" t="s">
        <v>787</v>
      </c>
      <c r="F392" s="336" t="s">
        <v>723</v>
      </c>
      <c r="G392" s="336" t="s">
        <v>788</v>
      </c>
      <c r="H392" s="336" t="s">
        <v>723</v>
      </c>
      <c r="I392" s="337">
        <v>3</v>
      </c>
      <c r="J392" s="337">
        <v>25</v>
      </c>
      <c r="K392" s="337">
        <v>108</v>
      </c>
      <c r="L392" s="337">
        <v>38</v>
      </c>
      <c r="M392" s="338"/>
      <c r="N392" s="338"/>
      <c r="O392" s="337">
        <v>280</v>
      </c>
      <c r="P392" s="337">
        <v>5</v>
      </c>
      <c r="Q392" s="337">
        <v>56</v>
      </c>
      <c r="R392" s="337">
        <v>50000</v>
      </c>
      <c r="S392" s="337">
        <v>2700</v>
      </c>
      <c r="T392" s="337">
        <v>83</v>
      </c>
      <c r="U392" s="337">
        <v>0.7</v>
      </c>
      <c r="V392" s="337">
        <v>-20</v>
      </c>
      <c r="W392" s="336" t="s">
        <v>769</v>
      </c>
      <c r="X392" s="336" t="s">
        <v>7402</v>
      </c>
      <c r="Y392" s="336" t="s">
        <v>783</v>
      </c>
      <c r="Z392" s="339">
        <v>41774</v>
      </c>
      <c r="AA392" s="339">
        <v>41787</v>
      </c>
      <c r="AB392" s="336" t="s">
        <v>784</v>
      </c>
    </row>
    <row r="393" spans="1:28" s="340" customFormat="1">
      <c r="A393" s="336" t="s">
        <v>7400</v>
      </c>
      <c r="B393" s="336" t="s">
        <v>3250</v>
      </c>
      <c r="C393" s="336" t="s">
        <v>3394</v>
      </c>
      <c r="D393" s="336" t="s">
        <v>3395</v>
      </c>
      <c r="E393" s="336" t="s">
        <v>787</v>
      </c>
      <c r="F393" s="336" t="s">
        <v>723</v>
      </c>
      <c r="G393" s="336" t="s">
        <v>788</v>
      </c>
      <c r="H393" s="336" t="s">
        <v>723</v>
      </c>
      <c r="I393" s="337">
        <v>3</v>
      </c>
      <c r="J393" s="337">
        <v>25</v>
      </c>
      <c r="K393" s="337">
        <v>109</v>
      </c>
      <c r="L393" s="337">
        <v>38</v>
      </c>
      <c r="M393" s="338"/>
      <c r="N393" s="338"/>
      <c r="O393" s="337">
        <v>300</v>
      </c>
      <c r="P393" s="337">
        <v>5.0999999999999996</v>
      </c>
      <c r="Q393" s="337">
        <v>58.8</v>
      </c>
      <c r="R393" s="337">
        <v>50000</v>
      </c>
      <c r="S393" s="337">
        <v>3000</v>
      </c>
      <c r="T393" s="337">
        <v>84</v>
      </c>
      <c r="U393" s="337">
        <v>0.7</v>
      </c>
      <c r="V393" s="337">
        <v>-20</v>
      </c>
      <c r="W393" s="336" t="s">
        <v>769</v>
      </c>
      <c r="X393" s="336" t="s">
        <v>7402</v>
      </c>
      <c r="Y393" s="336" t="s">
        <v>783</v>
      </c>
      <c r="Z393" s="339">
        <v>41764</v>
      </c>
      <c r="AA393" s="339">
        <v>41787</v>
      </c>
      <c r="AB393" s="336" t="s">
        <v>784</v>
      </c>
    </row>
    <row r="394" spans="1:28" s="340" customFormat="1">
      <c r="A394" s="336" t="s">
        <v>7400</v>
      </c>
      <c r="B394" s="336" t="s">
        <v>3443</v>
      </c>
      <c r="C394" s="336" t="s">
        <v>3761</v>
      </c>
      <c r="D394" s="336" t="s">
        <v>3761</v>
      </c>
      <c r="E394" s="336" t="s">
        <v>821</v>
      </c>
      <c r="F394" s="336" t="s">
        <v>736</v>
      </c>
      <c r="G394" s="336" t="s">
        <v>794</v>
      </c>
      <c r="H394" s="336" t="s">
        <v>723</v>
      </c>
      <c r="I394" s="337">
        <v>3</v>
      </c>
      <c r="J394" s="337">
        <v>60</v>
      </c>
      <c r="K394" s="337">
        <v>110.3</v>
      </c>
      <c r="L394" s="337">
        <v>79.2</v>
      </c>
      <c r="M394" s="338"/>
      <c r="N394" s="338"/>
      <c r="O394" s="337">
        <v>550</v>
      </c>
      <c r="P394" s="337">
        <v>7</v>
      </c>
      <c r="Q394" s="337">
        <v>78.599999999999994</v>
      </c>
      <c r="R394" s="337">
        <v>25000</v>
      </c>
      <c r="S394" s="337">
        <v>2700</v>
      </c>
      <c r="T394" s="337">
        <v>82</v>
      </c>
      <c r="U394" s="337">
        <v>0.9</v>
      </c>
      <c r="V394" s="337">
        <v>-20</v>
      </c>
      <c r="W394" s="336" t="s">
        <v>769</v>
      </c>
      <c r="X394" s="336" t="s">
        <v>7406</v>
      </c>
      <c r="Y394" s="336" t="s">
        <v>900</v>
      </c>
      <c r="Z394" s="339">
        <v>41942</v>
      </c>
      <c r="AA394" s="339">
        <v>41953</v>
      </c>
      <c r="AB394" s="336" t="s">
        <v>784</v>
      </c>
    </row>
    <row r="395" spans="1:28" s="340" customFormat="1">
      <c r="A395" s="336" t="s">
        <v>7400</v>
      </c>
      <c r="B395" s="336" t="s">
        <v>3584</v>
      </c>
      <c r="C395" s="336" t="s">
        <v>3969</v>
      </c>
      <c r="D395" s="336" t="s">
        <v>3969</v>
      </c>
      <c r="E395" s="336" t="s">
        <v>787</v>
      </c>
      <c r="F395" s="336" t="s">
        <v>723</v>
      </c>
      <c r="G395" s="336" t="s">
        <v>788</v>
      </c>
      <c r="H395" s="336" t="s">
        <v>723</v>
      </c>
      <c r="I395" s="337">
        <v>5</v>
      </c>
      <c r="J395" s="337">
        <v>325</v>
      </c>
      <c r="K395" s="337">
        <v>94.9</v>
      </c>
      <c r="L395" s="337">
        <v>35.4</v>
      </c>
      <c r="M395" s="338"/>
      <c r="N395" s="338"/>
      <c r="O395" s="337">
        <v>325</v>
      </c>
      <c r="P395" s="337">
        <v>4.2</v>
      </c>
      <c r="Q395" s="337">
        <v>77.400000000000006</v>
      </c>
      <c r="R395" s="337">
        <v>25000</v>
      </c>
      <c r="S395" s="337">
        <v>2700</v>
      </c>
      <c r="T395" s="337">
        <v>81</v>
      </c>
      <c r="U395" s="337">
        <v>0.9</v>
      </c>
      <c r="V395" s="337">
        <v>-18</v>
      </c>
      <c r="W395" s="336" t="s">
        <v>769</v>
      </c>
      <c r="X395" s="336" t="s">
        <v>7491</v>
      </c>
      <c r="Y395" s="336" t="s">
        <v>783</v>
      </c>
      <c r="Z395" s="339">
        <v>41395</v>
      </c>
      <c r="AA395" s="339">
        <v>41912</v>
      </c>
      <c r="AB395" s="336" t="s">
        <v>842</v>
      </c>
    </row>
    <row r="396" spans="1:28" s="340" customFormat="1">
      <c r="A396" s="336" t="s">
        <v>7400</v>
      </c>
      <c r="B396" s="336" t="s">
        <v>3584</v>
      </c>
      <c r="C396" s="336" t="s">
        <v>3972</v>
      </c>
      <c r="D396" s="336" t="s">
        <v>3972</v>
      </c>
      <c r="E396" s="336" t="s">
        <v>787</v>
      </c>
      <c r="F396" s="336" t="s">
        <v>723</v>
      </c>
      <c r="G396" s="336" t="s">
        <v>788</v>
      </c>
      <c r="H396" s="336" t="s">
        <v>723</v>
      </c>
      <c r="I396" s="337">
        <v>5</v>
      </c>
      <c r="J396" s="337">
        <v>325</v>
      </c>
      <c r="K396" s="337">
        <v>94.9</v>
      </c>
      <c r="L396" s="337">
        <v>35.4</v>
      </c>
      <c r="M396" s="338"/>
      <c r="N396" s="338"/>
      <c r="O396" s="337">
        <v>325</v>
      </c>
      <c r="P396" s="337">
        <v>4.2</v>
      </c>
      <c r="Q396" s="337">
        <v>77.400000000000006</v>
      </c>
      <c r="R396" s="337">
        <v>25000</v>
      </c>
      <c r="S396" s="337">
        <v>2700</v>
      </c>
      <c r="T396" s="337">
        <v>81</v>
      </c>
      <c r="U396" s="337">
        <v>0.9</v>
      </c>
      <c r="V396" s="337">
        <v>-18</v>
      </c>
      <c r="W396" s="336" t="s">
        <v>769</v>
      </c>
      <c r="X396" s="336" t="s">
        <v>7491</v>
      </c>
      <c r="Y396" s="336" t="s">
        <v>783</v>
      </c>
      <c r="Z396" s="339">
        <v>41395</v>
      </c>
      <c r="AA396" s="339">
        <v>41912</v>
      </c>
      <c r="AB396" s="336" t="s">
        <v>842</v>
      </c>
    </row>
    <row r="397" spans="1:28" s="340" customFormat="1">
      <c r="A397" s="336" t="s">
        <v>7400</v>
      </c>
      <c r="B397" s="336" t="s">
        <v>3987</v>
      </c>
      <c r="C397" s="336" t="s">
        <v>682</v>
      </c>
      <c r="D397" s="336" t="s">
        <v>3992</v>
      </c>
      <c r="E397" s="336" t="s">
        <v>821</v>
      </c>
      <c r="F397" s="336" t="s">
        <v>736</v>
      </c>
      <c r="G397" s="336" t="s">
        <v>794</v>
      </c>
      <c r="H397" s="336" t="s">
        <v>723</v>
      </c>
      <c r="I397" s="337">
        <v>5</v>
      </c>
      <c r="J397" s="337">
        <v>60</v>
      </c>
      <c r="K397" s="337">
        <v>119</v>
      </c>
      <c r="L397" s="337">
        <v>80</v>
      </c>
      <c r="M397" s="338"/>
      <c r="N397" s="338"/>
      <c r="O397" s="337">
        <v>500</v>
      </c>
      <c r="P397" s="337">
        <v>8</v>
      </c>
      <c r="Q397" s="337">
        <v>62.5</v>
      </c>
      <c r="R397" s="337">
        <v>40000</v>
      </c>
      <c r="S397" s="337">
        <v>3000</v>
      </c>
      <c r="T397" s="337">
        <v>82</v>
      </c>
      <c r="U397" s="337">
        <v>8.1999999999999993</v>
      </c>
      <c r="V397" s="337">
        <v>-40</v>
      </c>
      <c r="W397" s="336" t="s">
        <v>769</v>
      </c>
      <c r="X397" s="336" t="s">
        <v>7402</v>
      </c>
      <c r="Y397" s="336" t="s">
        <v>783</v>
      </c>
      <c r="Z397" s="339">
        <v>41942</v>
      </c>
      <c r="AA397" s="339">
        <v>41948</v>
      </c>
      <c r="AB397" s="336" t="s">
        <v>784</v>
      </c>
    </row>
    <row r="398" spans="1:28" s="340" customFormat="1">
      <c r="A398" s="336" t="s">
        <v>7400</v>
      </c>
      <c r="B398" s="336" t="s">
        <v>3768</v>
      </c>
      <c r="C398" s="336" t="s">
        <v>682</v>
      </c>
      <c r="D398" s="336" t="s">
        <v>4003</v>
      </c>
      <c r="E398" s="336" t="s">
        <v>787</v>
      </c>
      <c r="F398" s="336" t="s">
        <v>723</v>
      </c>
      <c r="G398" s="336" t="s">
        <v>788</v>
      </c>
      <c r="H398" s="336" t="s">
        <v>723</v>
      </c>
      <c r="I398" s="337">
        <v>5</v>
      </c>
      <c r="J398" s="337">
        <v>40</v>
      </c>
      <c r="K398" s="337">
        <v>104</v>
      </c>
      <c r="L398" s="337">
        <v>35</v>
      </c>
      <c r="M398" s="338"/>
      <c r="N398" s="338"/>
      <c r="O398" s="337">
        <v>315</v>
      </c>
      <c r="P398" s="337">
        <v>5</v>
      </c>
      <c r="Q398" s="337">
        <v>64.3</v>
      </c>
      <c r="R398" s="337">
        <v>40000</v>
      </c>
      <c r="S398" s="337">
        <v>2700</v>
      </c>
      <c r="T398" s="337">
        <v>82</v>
      </c>
      <c r="U398" s="337">
        <v>0.7</v>
      </c>
      <c r="V398" s="337">
        <v>-40</v>
      </c>
      <c r="W398" s="336" t="s">
        <v>769</v>
      </c>
      <c r="X398" s="336" t="s">
        <v>7402</v>
      </c>
      <c r="Y398" s="336" t="s">
        <v>783</v>
      </c>
      <c r="Z398" s="339">
        <v>41792</v>
      </c>
      <c r="AA398" s="339">
        <v>41787</v>
      </c>
      <c r="AB398" s="336" t="s">
        <v>842</v>
      </c>
    </row>
    <row r="399" spans="1:28" s="340" customFormat="1">
      <c r="A399" s="336" t="s">
        <v>7400</v>
      </c>
      <c r="B399" s="336" t="s">
        <v>3584</v>
      </c>
      <c r="C399" s="336" t="s">
        <v>3909</v>
      </c>
      <c r="D399" s="336" t="s">
        <v>3909</v>
      </c>
      <c r="E399" s="336" t="s">
        <v>821</v>
      </c>
      <c r="F399" s="336" t="s">
        <v>736</v>
      </c>
      <c r="G399" s="336" t="s">
        <v>794</v>
      </c>
      <c r="H399" s="336" t="s">
        <v>723</v>
      </c>
      <c r="I399" s="337">
        <v>5</v>
      </c>
      <c r="J399" s="337">
        <v>40</v>
      </c>
      <c r="K399" s="337">
        <v>116.2</v>
      </c>
      <c r="L399" s="337">
        <v>82.6</v>
      </c>
      <c r="M399" s="338"/>
      <c r="N399" s="338"/>
      <c r="O399" s="337">
        <v>400</v>
      </c>
      <c r="P399" s="337">
        <v>6</v>
      </c>
      <c r="Q399" s="337">
        <v>66.7</v>
      </c>
      <c r="R399" s="337">
        <v>25000</v>
      </c>
      <c r="S399" s="337">
        <v>2700</v>
      </c>
      <c r="T399" s="337">
        <v>81</v>
      </c>
      <c r="U399" s="337">
        <v>0.9</v>
      </c>
      <c r="V399" s="337">
        <v>-18</v>
      </c>
      <c r="W399" s="336" t="s">
        <v>769</v>
      </c>
      <c r="X399" s="336" t="s">
        <v>7417</v>
      </c>
      <c r="Y399" s="336" t="s">
        <v>826</v>
      </c>
      <c r="Z399" s="339">
        <v>41548</v>
      </c>
      <c r="AA399" s="339">
        <v>41905</v>
      </c>
      <c r="AB399" s="336" t="s">
        <v>842</v>
      </c>
    </row>
    <row r="400" spans="1:28" s="340" customFormat="1">
      <c r="A400" s="336" t="s">
        <v>7400</v>
      </c>
      <c r="B400" s="336" t="s">
        <v>4121</v>
      </c>
      <c r="C400" s="336" t="s">
        <v>4122</v>
      </c>
      <c r="D400" s="336" t="s">
        <v>4123</v>
      </c>
      <c r="E400" s="336" t="s">
        <v>3757</v>
      </c>
      <c r="F400" s="336" t="s">
        <v>723</v>
      </c>
      <c r="G400" s="336" t="s">
        <v>788</v>
      </c>
      <c r="H400" s="336" t="s">
        <v>723</v>
      </c>
      <c r="I400" s="337">
        <v>3</v>
      </c>
      <c r="J400" s="337">
        <v>40</v>
      </c>
      <c r="K400" s="337">
        <v>108</v>
      </c>
      <c r="L400" s="337">
        <v>35</v>
      </c>
      <c r="M400" s="338"/>
      <c r="N400" s="338"/>
      <c r="O400" s="337">
        <v>300</v>
      </c>
      <c r="P400" s="337">
        <v>4.5</v>
      </c>
      <c r="Q400" s="337">
        <v>66.7</v>
      </c>
      <c r="R400" s="337">
        <v>25000</v>
      </c>
      <c r="S400" s="337">
        <v>2700</v>
      </c>
      <c r="T400" s="337">
        <v>80</v>
      </c>
      <c r="U400" s="337">
        <v>1</v>
      </c>
      <c r="V400" s="337">
        <v>-35</v>
      </c>
      <c r="W400" s="336" t="s">
        <v>769</v>
      </c>
      <c r="X400" s="336" t="s">
        <v>7</v>
      </c>
      <c r="Y400" s="336" t="s">
        <v>783</v>
      </c>
      <c r="Z400" s="339">
        <v>41734</v>
      </c>
      <c r="AA400" s="339">
        <v>41974</v>
      </c>
      <c r="AB400" s="336" t="s">
        <v>784</v>
      </c>
    </row>
    <row r="401" spans="1:28" s="340" customFormat="1">
      <c r="A401" s="336" t="s">
        <v>7400</v>
      </c>
      <c r="B401" s="336" t="s">
        <v>4121</v>
      </c>
      <c r="C401" s="336" t="s">
        <v>4122</v>
      </c>
      <c r="D401" s="336" t="s">
        <v>4126</v>
      </c>
      <c r="E401" s="336" t="s">
        <v>4128</v>
      </c>
      <c r="F401" s="336" t="s">
        <v>723</v>
      </c>
      <c r="G401" s="336" t="s">
        <v>788</v>
      </c>
      <c r="H401" s="336" t="s">
        <v>723</v>
      </c>
      <c r="I401" s="337">
        <v>3</v>
      </c>
      <c r="J401" s="337">
        <v>40</v>
      </c>
      <c r="K401" s="337">
        <v>131</v>
      </c>
      <c r="L401" s="337">
        <v>35</v>
      </c>
      <c r="M401" s="338"/>
      <c r="N401" s="338"/>
      <c r="O401" s="337">
        <v>300</v>
      </c>
      <c r="P401" s="337">
        <v>4.5</v>
      </c>
      <c r="Q401" s="337">
        <v>66.7</v>
      </c>
      <c r="R401" s="337">
        <v>25000</v>
      </c>
      <c r="S401" s="337">
        <v>2700</v>
      </c>
      <c r="T401" s="337">
        <v>80</v>
      </c>
      <c r="U401" s="337">
        <v>1</v>
      </c>
      <c r="V401" s="337">
        <v>-35</v>
      </c>
      <c r="W401" s="336" t="s">
        <v>769</v>
      </c>
      <c r="X401" s="336" t="s">
        <v>7</v>
      </c>
      <c r="Y401" s="336" t="s">
        <v>783</v>
      </c>
      <c r="Z401" s="339">
        <v>41735</v>
      </c>
      <c r="AA401" s="339">
        <v>41974</v>
      </c>
      <c r="AB401" s="336" t="s">
        <v>784</v>
      </c>
    </row>
    <row r="402" spans="1:28" s="340" customFormat="1">
      <c r="A402" s="336" t="s">
        <v>7400</v>
      </c>
      <c r="B402" s="336" t="s">
        <v>4121</v>
      </c>
      <c r="C402" s="336" t="s">
        <v>4122</v>
      </c>
      <c r="D402" s="336" t="s">
        <v>4130</v>
      </c>
      <c r="E402" s="336" t="s">
        <v>3757</v>
      </c>
      <c r="F402" s="336" t="s">
        <v>723</v>
      </c>
      <c r="G402" s="336" t="s">
        <v>788</v>
      </c>
      <c r="H402" s="336" t="s">
        <v>723</v>
      </c>
      <c r="I402" s="337">
        <v>3</v>
      </c>
      <c r="J402" s="337">
        <v>40</v>
      </c>
      <c r="K402" s="337">
        <v>108</v>
      </c>
      <c r="L402" s="337">
        <v>35</v>
      </c>
      <c r="M402" s="338"/>
      <c r="N402" s="338"/>
      <c r="O402" s="337">
        <v>300</v>
      </c>
      <c r="P402" s="337">
        <v>4.5</v>
      </c>
      <c r="Q402" s="337">
        <v>66.7</v>
      </c>
      <c r="R402" s="337">
        <v>25000</v>
      </c>
      <c r="S402" s="337">
        <v>2700</v>
      </c>
      <c r="T402" s="337">
        <v>82</v>
      </c>
      <c r="U402" s="337">
        <v>1</v>
      </c>
      <c r="V402" s="337">
        <v>-35</v>
      </c>
      <c r="W402" s="336" t="s">
        <v>769</v>
      </c>
      <c r="X402" s="336" t="s">
        <v>7</v>
      </c>
      <c r="Y402" s="336" t="s">
        <v>783</v>
      </c>
      <c r="Z402" s="339">
        <v>41736</v>
      </c>
      <c r="AA402" s="339">
        <v>41974</v>
      </c>
      <c r="AB402" s="336" t="s">
        <v>784</v>
      </c>
    </row>
    <row r="403" spans="1:28" s="340" customFormat="1">
      <c r="A403" s="336" t="s">
        <v>7400</v>
      </c>
      <c r="B403" s="336" t="s">
        <v>4121</v>
      </c>
      <c r="C403" s="336" t="s">
        <v>4122</v>
      </c>
      <c r="D403" s="336" t="s">
        <v>4133</v>
      </c>
      <c r="E403" s="336" t="s">
        <v>4128</v>
      </c>
      <c r="F403" s="336" t="s">
        <v>723</v>
      </c>
      <c r="G403" s="336" t="s">
        <v>788</v>
      </c>
      <c r="H403" s="336" t="s">
        <v>723</v>
      </c>
      <c r="I403" s="337">
        <v>3</v>
      </c>
      <c r="J403" s="337">
        <v>40</v>
      </c>
      <c r="K403" s="337">
        <v>131</v>
      </c>
      <c r="L403" s="337">
        <v>35</v>
      </c>
      <c r="M403" s="338"/>
      <c r="N403" s="338"/>
      <c r="O403" s="337">
        <v>300</v>
      </c>
      <c r="P403" s="337">
        <v>4.5</v>
      </c>
      <c r="Q403" s="337">
        <v>66.7</v>
      </c>
      <c r="R403" s="337">
        <v>25000</v>
      </c>
      <c r="S403" s="337">
        <v>2700</v>
      </c>
      <c r="T403" s="337">
        <v>81</v>
      </c>
      <c r="U403" s="337">
        <v>1</v>
      </c>
      <c r="V403" s="337">
        <v>-35</v>
      </c>
      <c r="W403" s="336" t="s">
        <v>769</v>
      </c>
      <c r="X403" s="336" t="s">
        <v>7</v>
      </c>
      <c r="Y403" s="336" t="s">
        <v>783</v>
      </c>
      <c r="Z403" s="339">
        <v>41737</v>
      </c>
      <c r="AA403" s="339">
        <v>41974</v>
      </c>
      <c r="AB403" s="336" t="s">
        <v>784</v>
      </c>
    </row>
    <row r="404" spans="1:28" s="340" customFormat="1">
      <c r="A404" s="336" t="s">
        <v>7400</v>
      </c>
      <c r="B404" s="336" t="s">
        <v>4900</v>
      </c>
      <c r="C404" s="336" t="s">
        <v>682</v>
      </c>
      <c r="D404" s="336" t="s">
        <v>7536</v>
      </c>
      <c r="E404" s="336" t="s">
        <v>787</v>
      </c>
      <c r="F404" s="336" t="s">
        <v>723</v>
      </c>
      <c r="G404" s="336" t="s">
        <v>788</v>
      </c>
      <c r="H404" s="336" t="s">
        <v>723</v>
      </c>
      <c r="I404" s="337">
        <v>3</v>
      </c>
      <c r="J404" s="337">
        <v>40</v>
      </c>
      <c r="K404" s="337">
        <v>104</v>
      </c>
      <c r="L404" s="337">
        <v>35</v>
      </c>
      <c r="M404" s="338"/>
      <c r="N404" s="338"/>
      <c r="O404" s="337">
        <v>315</v>
      </c>
      <c r="P404" s="337">
        <v>4.9000000000000004</v>
      </c>
      <c r="Q404" s="337">
        <v>64.3</v>
      </c>
      <c r="R404" s="337">
        <v>25000</v>
      </c>
      <c r="S404" s="337">
        <v>2700</v>
      </c>
      <c r="T404" s="337">
        <v>82</v>
      </c>
      <c r="U404" s="337">
        <v>0.7</v>
      </c>
      <c r="V404" s="337">
        <v>-40</v>
      </c>
      <c r="W404" s="336" t="s">
        <v>769</v>
      </c>
      <c r="X404" s="336" t="s">
        <v>7402</v>
      </c>
      <c r="Y404" s="336" t="s">
        <v>783</v>
      </c>
      <c r="Z404" s="339">
        <v>41792</v>
      </c>
      <c r="AA404" s="339">
        <v>41787</v>
      </c>
      <c r="AB404" s="336" t="s">
        <v>784</v>
      </c>
    </row>
    <row r="405" spans="1:28" s="340" customFormat="1">
      <c r="A405" s="336" t="s">
        <v>7400</v>
      </c>
      <c r="B405" s="336" t="s">
        <v>4925</v>
      </c>
      <c r="C405" s="336" t="s">
        <v>587</v>
      </c>
      <c r="D405" s="336" t="s">
        <v>587</v>
      </c>
      <c r="E405" s="336" t="s">
        <v>787</v>
      </c>
      <c r="F405" s="336" t="s">
        <v>723</v>
      </c>
      <c r="G405" s="336" t="s">
        <v>794</v>
      </c>
      <c r="H405" s="336" t="s">
        <v>723</v>
      </c>
      <c r="I405" s="337">
        <v>3</v>
      </c>
      <c r="J405" s="337">
        <v>25</v>
      </c>
      <c r="K405" s="337">
        <v>98.3</v>
      </c>
      <c r="L405" s="337">
        <v>34.700000000000003</v>
      </c>
      <c r="M405" s="338"/>
      <c r="N405" s="338"/>
      <c r="O405" s="337">
        <v>250</v>
      </c>
      <c r="P405" s="337">
        <v>4</v>
      </c>
      <c r="Q405" s="337">
        <v>78.900000000000006</v>
      </c>
      <c r="R405" s="337">
        <v>25000</v>
      </c>
      <c r="S405" s="337">
        <v>2700</v>
      </c>
      <c r="T405" s="337">
        <v>82</v>
      </c>
      <c r="U405" s="337">
        <v>0.9</v>
      </c>
      <c r="V405" s="337">
        <v>-20</v>
      </c>
      <c r="W405" s="336" t="s">
        <v>769</v>
      </c>
      <c r="X405" s="336" t="s">
        <v>7402</v>
      </c>
      <c r="Y405" s="336" t="s">
        <v>5234</v>
      </c>
      <c r="Z405" s="339">
        <v>41745</v>
      </c>
      <c r="AA405" s="339">
        <v>41764</v>
      </c>
      <c r="AB405" s="336" t="s">
        <v>842</v>
      </c>
    </row>
    <row r="406" spans="1:28" s="340" customFormat="1">
      <c r="A406" s="336" t="s">
        <v>7400</v>
      </c>
      <c r="B406" s="336" t="s">
        <v>4925</v>
      </c>
      <c r="C406" s="336" t="s">
        <v>589</v>
      </c>
      <c r="D406" s="336" t="s">
        <v>589</v>
      </c>
      <c r="E406" s="336" t="s">
        <v>3757</v>
      </c>
      <c r="F406" s="336" t="s">
        <v>723</v>
      </c>
      <c r="G406" s="336" t="s">
        <v>788</v>
      </c>
      <c r="H406" s="336" t="s">
        <v>723</v>
      </c>
      <c r="I406" s="337">
        <v>3</v>
      </c>
      <c r="J406" s="337">
        <v>40</v>
      </c>
      <c r="K406" s="337">
        <v>96.5</v>
      </c>
      <c r="L406" s="337">
        <v>35.6</v>
      </c>
      <c r="M406" s="338"/>
      <c r="N406" s="338"/>
      <c r="O406" s="337">
        <v>300</v>
      </c>
      <c r="P406" s="337">
        <v>5</v>
      </c>
      <c r="Q406" s="337">
        <v>60</v>
      </c>
      <c r="R406" s="337">
        <v>25000</v>
      </c>
      <c r="S406" s="337">
        <v>2700</v>
      </c>
      <c r="T406" s="337">
        <v>83</v>
      </c>
      <c r="U406" s="337">
        <v>0.9</v>
      </c>
      <c r="V406" s="337">
        <v>-29</v>
      </c>
      <c r="W406" s="336" t="s">
        <v>769</v>
      </c>
      <c r="X406" s="336" t="s">
        <v>7405</v>
      </c>
      <c r="Y406" s="336" t="s">
        <v>5237</v>
      </c>
      <c r="Z406" s="339">
        <v>41640</v>
      </c>
      <c r="AA406" s="339">
        <v>41898</v>
      </c>
      <c r="AB406" s="336" t="s">
        <v>842</v>
      </c>
    </row>
    <row r="407" spans="1:28" s="340" customFormat="1">
      <c r="A407" s="336" t="s">
        <v>7400</v>
      </c>
      <c r="B407" s="336" t="s">
        <v>4925</v>
      </c>
      <c r="C407" s="336" t="s">
        <v>592</v>
      </c>
      <c r="D407" s="336" t="s">
        <v>592</v>
      </c>
      <c r="E407" s="336" t="s">
        <v>821</v>
      </c>
      <c r="F407" s="336" t="s">
        <v>736</v>
      </c>
      <c r="G407" s="336" t="s">
        <v>794</v>
      </c>
      <c r="H407" s="336" t="s">
        <v>723</v>
      </c>
      <c r="I407" s="337">
        <v>5</v>
      </c>
      <c r="J407" s="337">
        <v>40</v>
      </c>
      <c r="K407" s="337">
        <v>102</v>
      </c>
      <c r="L407" s="337">
        <v>79</v>
      </c>
      <c r="M407" s="338"/>
      <c r="N407" s="338"/>
      <c r="O407" s="337">
        <v>350</v>
      </c>
      <c r="P407" s="337">
        <v>5</v>
      </c>
      <c r="Q407" s="337">
        <v>70</v>
      </c>
      <c r="R407" s="337">
        <v>25000</v>
      </c>
      <c r="S407" s="337">
        <v>2700</v>
      </c>
      <c r="T407" s="337">
        <v>82</v>
      </c>
      <c r="U407" s="337">
        <v>0.9</v>
      </c>
      <c r="V407" s="337">
        <v>-29</v>
      </c>
      <c r="W407" s="336" t="s">
        <v>7</v>
      </c>
      <c r="X407" s="336" t="s">
        <v>7</v>
      </c>
      <c r="Y407" s="336" t="s">
        <v>783</v>
      </c>
      <c r="Z407" s="339">
        <v>41793</v>
      </c>
      <c r="AA407" s="339">
        <v>41848</v>
      </c>
      <c r="AB407" s="336" t="s">
        <v>842</v>
      </c>
    </row>
    <row r="408" spans="1:28" s="340" customFormat="1">
      <c r="A408" s="336" t="s">
        <v>7400</v>
      </c>
      <c r="B408" s="336" t="s">
        <v>4925</v>
      </c>
      <c r="C408" s="336" t="s">
        <v>5251</v>
      </c>
      <c r="D408" s="336" t="s">
        <v>5251</v>
      </c>
      <c r="E408" s="336" t="s">
        <v>821</v>
      </c>
      <c r="F408" s="336" t="s">
        <v>736</v>
      </c>
      <c r="G408" s="336" t="s">
        <v>794</v>
      </c>
      <c r="H408" s="336" t="s">
        <v>723</v>
      </c>
      <c r="I408" s="337">
        <v>3</v>
      </c>
      <c r="J408" s="337">
        <v>40</v>
      </c>
      <c r="K408" s="337">
        <v>102</v>
      </c>
      <c r="L408" s="337">
        <v>79</v>
      </c>
      <c r="M408" s="338"/>
      <c r="N408" s="338"/>
      <c r="O408" s="337">
        <v>400</v>
      </c>
      <c r="P408" s="337">
        <v>5</v>
      </c>
      <c r="Q408" s="337">
        <v>80</v>
      </c>
      <c r="R408" s="337">
        <v>25000</v>
      </c>
      <c r="S408" s="337">
        <v>5000</v>
      </c>
      <c r="T408" s="337">
        <v>83</v>
      </c>
      <c r="U408" s="337">
        <v>0.7</v>
      </c>
      <c r="V408" s="337">
        <v>-29</v>
      </c>
      <c r="W408" s="336" t="s">
        <v>7</v>
      </c>
      <c r="X408" s="336" t="s">
        <v>7</v>
      </c>
      <c r="Y408" s="336" t="s">
        <v>5252</v>
      </c>
      <c r="Z408" s="339">
        <v>41793</v>
      </c>
      <c r="AA408" s="339">
        <v>41898</v>
      </c>
      <c r="AB408" s="336" t="s">
        <v>842</v>
      </c>
    </row>
    <row r="409" spans="1:28" s="340" customFormat="1">
      <c r="A409" s="336" t="s">
        <v>7400</v>
      </c>
      <c r="B409" s="336" t="s">
        <v>5386</v>
      </c>
      <c r="C409" s="336" t="s">
        <v>7537</v>
      </c>
      <c r="D409" s="336" t="s">
        <v>7537</v>
      </c>
      <c r="E409" s="336" t="s">
        <v>835</v>
      </c>
      <c r="F409" s="336" t="s">
        <v>723</v>
      </c>
      <c r="G409" s="336" t="s">
        <v>788</v>
      </c>
      <c r="H409" s="336" t="s">
        <v>723</v>
      </c>
      <c r="I409" s="337">
        <v>3</v>
      </c>
      <c r="J409" s="337">
        <v>25</v>
      </c>
      <c r="K409" s="337">
        <v>97.2</v>
      </c>
      <c r="L409" s="337">
        <v>34.9</v>
      </c>
      <c r="M409" s="338"/>
      <c r="N409" s="338"/>
      <c r="O409" s="337">
        <v>225</v>
      </c>
      <c r="P409" s="337">
        <v>3</v>
      </c>
      <c r="Q409" s="337">
        <v>75</v>
      </c>
      <c r="R409" s="337">
        <v>25000</v>
      </c>
      <c r="S409" s="337">
        <v>3000</v>
      </c>
      <c r="T409" s="337">
        <v>82</v>
      </c>
      <c r="U409" s="337">
        <v>0.9</v>
      </c>
      <c r="V409" s="337">
        <v>-20</v>
      </c>
      <c r="W409" s="336" t="s">
        <v>769</v>
      </c>
      <c r="X409" s="336" t="s">
        <v>7402</v>
      </c>
      <c r="Y409" s="336" t="s">
        <v>1070</v>
      </c>
      <c r="Z409" s="339">
        <v>41902</v>
      </c>
      <c r="AA409" s="339">
        <v>41912</v>
      </c>
      <c r="AB409" s="336" t="s">
        <v>784</v>
      </c>
    </row>
    <row r="410" spans="1:28" s="340" customFormat="1">
      <c r="A410" s="336" t="s">
        <v>7400</v>
      </c>
      <c r="B410" s="336" t="s">
        <v>5653</v>
      </c>
      <c r="C410" s="336" t="s">
        <v>5658</v>
      </c>
      <c r="D410" s="336" t="s">
        <v>5658</v>
      </c>
      <c r="E410" s="336" t="s">
        <v>835</v>
      </c>
      <c r="F410" s="336" t="s">
        <v>723</v>
      </c>
      <c r="G410" s="336" t="s">
        <v>788</v>
      </c>
      <c r="H410" s="336" t="s">
        <v>723</v>
      </c>
      <c r="I410" s="337">
        <v>3</v>
      </c>
      <c r="J410" s="337">
        <v>40</v>
      </c>
      <c r="K410" s="337">
        <v>97</v>
      </c>
      <c r="L410" s="337">
        <v>35</v>
      </c>
      <c r="M410" s="338"/>
      <c r="N410" s="338"/>
      <c r="O410" s="337">
        <v>325</v>
      </c>
      <c r="P410" s="337">
        <v>5</v>
      </c>
      <c r="Q410" s="337">
        <v>65</v>
      </c>
      <c r="R410" s="337">
        <v>25000</v>
      </c>
      <c r="S410" s="337">
        <v>3000</v>
      </c>
      <c r="T410" s="337">
        <v>82</v>
      </c>
      <c r="U410" s="337">
        <v>0.9</v>
      </c>
      <c r="V410" s="337">
        <v>-20</v>
      </c>
      <c r="W410" s="336" t="s">
        <v>769</v>
      </c>
      <c r="X410" s="336" t="s">
        <v>7404</v>
      </c>
      <c r="Y410" s="336" t="s">
        <v>783</v>
      </c>
      <c r="Z410" s="339">
        <v>41744</v>
      </c>
      <c r="AA410" s="339">
        <v>41744</v>
      </c>
      <c r="AB410" s="336" t="s">
        <v>784</v>
      </c>
    </row>
    <row r="411" spans="1:28" s="340" customFormat="1">
      <c r="A411" s="336" t="s">
        <v>7400</v>
      </c>
      <c r="B411" s="336" t="s">
        <v>6198</v>
      </c>
      <c r="C411" s="336" t="s">
        <v>682</v>
      </c>
      <c r="D411" s="336" t="s">
        <v>7538</v>
      </c>
      <c r="E411" s="336" t="s">
        <v>787</v>
      </c>
      <c r="F411" s="336" t="s">
        <v>723</v>
      </c>
      <c r="G411" s="336" t="s">
        <v>788</v>
      </c>
      <c r="H411" s="336" t="s">
        <v>723</v>
      </c>
      <c r="I411" s="337">
        <v>3</v>
      </c>
      <c r="J411" s="337">
        <v>40</v>
      </c>
      <c r="K411" s="337">
        <v>103</v>
      </c>
      <c r="L411" s="337">
        <v>35</v>
      </c>
      <c r="M411" s="338"/>
      <c r="N411" s="338"/>
      <c r="O411" s="337">
        <v>315</v>
      </c>
      <c r="P411" s="337">
        <v>5</v>
      </c>
      <c r="Q411" s="337">
        <v>64.3</v>
      </c>
      <c r="R411" s="337">
        <v>40000</v>
      </c>
      <c r="S411" s="337">
        <v>2700</v>
      </c>
      <c r="T411" s="337">
        <v>82</v>
      </c>
      <c r="U411" s="337">
        <v>0.7</v>
      </c>
      <c r="V411" s="337">
        <v>-20</v>
      </c>
      <c r="W411" s="336" t="s">
        <v>769</v>
      </c>
      <c r="X411" s="336" t="s">
        <v>7402</v>
      </c>
      <c r="Y411" s="336" t="s">
        <v>783</v>
      </c>
      <c r="Z411" s="339">
        <v>41861</v>
      </c>
      <c r="AA411" s="339">
        <v>41856</v>
      </c>
      <c r="AB411" s="336" t="s">
        <v>842</v>
      </c>
    </row>
    <row r="412" spans="1:28" s="340" customFormat="1">
      <c r="A412" s="336" t="s">
        <v>7400</v>
      </c>
      <c r="B412" s="336" t="s">
        <v>6207</v>
      </c>
      <c r="C412" s="336" t="s">
        <v>2014</v>
      </c>
      <c r="D412" s="336" t="s">
        <v>7539</v>
      </c>
      <c r="E412" s="336" t="s">
        <v>835</v>
      </c>
      <c r="F412" s="336" t="s">
        <v>723</v>
      </c>
      <c r="G412" s="336" t="s">
        <v>788</v>
      </c>
      <c r="H412" s="336" t="s">
        <v>723</v>
      </c>
      <c r="I412" s="337">
        <v>3</v>
      </c>
      <c r="J412" s="337">
        <v>40</v>
      </c>
      <c r="K412" s="337">
        <v>101.5</v>
      </c>
      <c r="L412" s="337">
        <v>38</v>
      </c>
      <c r="M412" s="338"/>
      <c r="N412" s="338"/>
      <c r="O412" s="337">
        <v>310</v>
      </c>
      <c r="P412" s="337">
        <v>4.5</v>
      </c>
      <c r="Q412" s="337">
        <v>68.8</v>
      </c>
      <c r="R412" s="337">
        <v>25000</v>
      </c>
      <c r="S412" s="337">
        <v>2700</v>
      </c>
      <c r="T412" s="337">
        <v>82</v>
      </c>
      <c r="U412" s="337">
        <v>0.9</v>
      </c>
      <c r="V412" s="337">
        <v>-20</v>
      </c>
      <c r="W412" s="336" t="s">
        <v>769</v>
      </c>
      <c r="X412" s="336" t="s">
        <v>7402</v>
      </c>
      <c r="Y412" s="336" t="s">
        <v>783</v>
      </c>
      <c r="Z412" s="339">
        <v>41791</v>
      </c>
      <c r="AA412" s="339">
        <v>42003</v>
      </c>
      <c r="AB412" s="336" t="s">
        <v>842</v>
      </c>
    </row>
    <row r="413" spans="1:28" s="340" customFormat="1">
      <c r="A413" s="336" t="s">
        <v>7400</v>
      </c>
      <c r="B413" s="336" t="s">
        <v>6207</v>
      </c>
      <c r="C413" s="336" t="s">
        <v>7540</v>
      </c>
      <c r="D413" s="336" t="s">
        <v>7541</v>
      </c>
      <c r="E413" s="336" t="s">
        <v>821</v>
      </c>
      <c r="F413" s="336" t="s">
        <v>736</v>
      </c>
      <c r="G413" s="336" t="s">
        <v>794</v>
      </c>
      <c r="H413" s="336" t="s">
        <v>723</v>
      </c>
      <c r="I413" s="337">
        <v>3</v>
      </c>
      <c r="J413" s="337">
        <v>60</v>
      </c>
      <c r="K413" s="337">
        <v>114</v>
      </c>
      <c r="L413" s="337">
        <v>80</v>
      </c>
      <c r="M413" s="338"/>
      <c r="N413" s="338"/>
      <c r="O413" s="337">
        <v>500</v>
      </c>
      <c r="P413" s="337">
        <v>8.1999999999999993</v>
      </c>
      <c r="Q413" s="337">
        <v>61</v>
      </c>
      <c r="R413" s="337">
        <v>25000</v>
      </c>
      <c r="S413" s="337">
        <v>2700</v>
      </c>
      <c r="T413" s="337">
        <v>81</v>
      </c>
      <c r="U413" s="337">
        <v>0.9</v>
      </c>
      <c r="V413" s="337">
        <v>-20</v>
      </c>
      <c r="W413" s="336" t="s">
        <v>769</v>
      </c>
      <c r="X413" s="336" t="s">
        <v>7402</v>
      </c>
      <c r="Y413" s="336" t="s">
        <v>783</v>
      </c>
      <c r="Z413" s="339">
        <v>41760</v>
      </c>
      <c r="AA413" s="339">
        <v>41991</v>
      </c>
      <c r="AB413" s="336" t="s">
        <v>842</v>
      </c>
    </row>
    <row r="414" spans="1:28" s="340" customFormat="1">
      <c r="A414" s="336" t="s">
        <v>7400</v>
      </c>
      <c r="B414" s="336" t="s">
        <v>6399</v>
      </c>
      <c r="C414" s="336" t="s">
        <v>3761</v>
      </c>
      <c r="D414" s="336" t="s">
        <v>3761</v>
      </c>
      <c r="E414" s="336" t="s">
        <v>821</v>
      </c>
      <c r="F414" s="336" t="s">
        <v>736</v>
      </c>
      <c r="G414" s="336" t="s">
        <v>794</v>
      </c>
      <c r="H414" s="336" t="s">
        <v>723</v>
      </c>
      <c r="I414" s="337">
        <v>3</v>
      </c>
      <c r="J414" s="337">
        <v>60</v>
      </c>
      <c r="K414" s="337">
        <v>110.3</v>
      </c>
      <c r="L414" s="337">
        <v>79.2</v>
      </c>
      <c r="M414" s="338"/>
      <c r="N414" s="338"/>
      <c r="O414" s="337">
        <v>550</v>
      </c>
      <c r="P414" s="337">
        <v>7</v>
      </c>
      <c r="Q414" s="337">
        <v>78.599999999999994</v>
      </c>
      <c r="R414" s="337">
        <v>25000</v>
      </c>
      <c r="S414" s="337">
        <v>2700</v>
      </c>
      <c r="T414" s="337">
        <v>82</v>
      </c>
      <c r="U414" s="337">
        <v>0.9</v>
      </c>
      <c r="V414" s="337">
        <v>-20</v>
      </c>
      <c r="W414" s="336" t="s">
        <v>769</v>
      </c>
      <c r="X414" s="336" t="s">
        <v>7406</v>
      </c>
      <c r="Y414" s="336" t="s">
        <v>900</v>
      </c>
      <c r="Z414" s="339">
        <v>41942</v>
      </c>
      <c r="AA414" s="339">
        <v>41972</v>
      </c>
      <c r="AB414" s="336" t="s">
        <v>784</v>
      </c>
    </row>
    <row r="415" spans="1:28" s="340" customFormat="1">
      <c r="A415" s="336" t="s">
        <v>7400</v>
      </c>
      <c r="B415" s="336" t="s">
        <v>27</v>
      </c>
      <c r="C415" s="336" t="s">
        <v>7112</v>
      </c>
      <c r="D415" s="336" t="s">
        <v>7112</v>
      </c>
      <c r="E415" s="336" t="s">
        <v>1575</v>
      </c>
      <c r="F415" s="336" t="s">
        <v>723</v>
      </c>
      <c r="G415" s="336" t="s">
        <v>788</v>
      </c>
      <c r="H415" s="336" t="s">
        <v>723</v>
      </c>
      <c r="I415" s="337">
        <v>5</v>
      </c>
      <c r="J415" s="337">
        <v>40</v>
      </c>
      <c r="K415" s="337">
        <v>97.2</v>
      </c>
      <c r="L415" s="337">
        <v>34.9</v>
      </c>
      <c r="M415" s="338"/>
      <c r="N415" s="338"/>
      <c r="O415" s="337">
        <v>300</v>
      </c>
      <c r="P415" s="337">
        <v>5</v>
      </c>
      <c r="Q415" s="337">
        <v>60</v>
      </c>
      <c r="R415" s="337">
        <v>25000</v>
      </c>
      <c r="S415" s="337">
        <v>2700</v>
      </c>
      <c r="T415" s="337">
        <v>82</v>
      </c>
      <c r="U415" s="337">
        <v>0.9</v>
      </c>
      <c r="V415" s="337">
        <v>-26</v>
      </c>
      <c r="W415" s="336" t="s">
        <v>769</v>
      </c>
      <c r="X415" s="336" t="s">
        <v>7405</v>
      </c>
      <c r="Y415" s="336" t="s">
        <v>4931</v>
      </c>
      <c r="Z415" s="339">
        <v>41640</v>
      </c>
      <c r="AA415" s="339">
        <v>41893</v>
      </c>
      <c r="AB415" s="336" t="s">
        <v>842</v>
      </c>
    </row>
    <row r="416" spans="1:28" s="340" customFormat="1">
      <c r="A416" s="336" t="s">
        <v>7400</v>
      </c>
      <c r="B416" s="336" t="s">
        <v>27</v>
      </c>
      <c r="C416" s="336" t="s">
        <v>7542</v>
      </c>
      <c r="D416" s="336" t="s">
        <v>7542</v>
      </c>
      <c r="E416" s="336" t="s">
        <v>3757</v>
      </c>
      <c r="F416" s="336" t="s">
        <v>723</v>
      </c>
      <c r="G416" s="336" t="s">
        <v>788</v>
      </c>
      <c r="H416" s="336" t="s">
        <v>723</v>
      </c>
      <c r="I416" s="337">
        <v>5</v>
      </c>
      <c r="J416" s="337">
        <v>40</v>
      </c>
      <c r="K416" s="337">
        <v>97.2</v>
      </c>
      <c r="L416" s="337">
        <v>34.9</v>
      </c>
      <c r="M416" s="338"/>
      <c r="N416" s="338"/>
      <c r="O416" s="337">
        <v>300</v>
      </c>
      <c r="P416" s="337">
        <v>5</v>
      </c>
      <c r="Q416" s="337">
        <v>60</v>
      </c>
      <c r="R416" s="337">
        <v>25000</v>
      </c>
      <c r="S416" s="337">
        <v>2700</v>
      </c>
      <c r="T416" s="337">
        <v>82</v>
      </c>
      <c r="U416" s="337">
        <v>0.9</v>
      </c>
      <c r="V416" s="337">
        <v>-30</v>
      </c>
      <c r="W416" s="336" t="s">
        <v>769</v>
      </c>
      <c r="X416" s="336" t="s">
        <v>7405</v>
      </c>
      <c r="Y416" s="336" t="s">
        <v>4931</v>
      </c>
      <c r="Z416" s="339">
        <v>41640</v>
      </c>
      <c r="AA416" s="339">
        <v>42013</v>
      </c>
      <c r="AB416" s="336" t="s">
        <v>842</v>
      </c>
    </row>
    <row r="417" spans="1:28" s="340" customFormat="1">
      <c r="A417" s="336" t="s">
        <v>7400</v>
      </c>
      <c r="B417" s="336" t="s">
        <v>27</v>
      </c>
      <c r="C417" s="336" t="s">
        <v>7118</v>
      </c>
      <c r="D417" s="336" t="s">
        <v>7118</v>
      </c>
      <c r="E417" s="336" t="s">
        <v>3757</v>
      </c>
      <c r="F417" s="336" t="s">
        <v>723</v>
      </c>
      <c r="G417" s="336" t="s">
        <v>794</v>
      </c>
      <c r="H417" s="336" t="s">
        <v>723</v>
      </c>
      <c r="I417" s="337">
        <v>5</v>
      </c>
      <c r="J417" s="337">
        <v>40</v>
      </c>
      <c r="K417" s="337">
        <v>96.5</v>
      </c>
      <c r="L417" s="337">
        <v>35.6</v>
      </c>
      <c r="M417" s="338"/>
      <c r="N417" s="338"/>
      <c r="O417" s="337">
        <v>300</v>
      </c>
      <c r="P417" s="337">
        <v>5</v>
      </c>
      <c r="Q417" s="337">
        <v>60</v>
      </c>
      <c r="R417" s="337">
        <v>25000</v>
      </c>
      <c r="S417" s="337">
        <v>2700</v>
      </c>
      <c r="T417" s="337">
        <v>82</v>
      </c>
      <c r="U417" s="337">
        <v>0.9</v>
      </c>
      <c r="V417" s="337">
        <v>-26</v>
      </c>
      <c r="W417" s="336" t="s">
        <v>769</v>
      </c>
      <c r="X417" s="336" t="s">
        <v>7405</v>
      </c>
      <c r="Y417" s="336" t="s">
        <v>4931</v>
      </c>
      <c r="Z417" s="339">
        <v>41640</v>
      </c>
      <c r="AA417" s="339">
        <v>41893</v>
      </c>
      <c r="AB417" s="336" t="s">
        <v>842</v>
      </c>
    </row>
    <row r="418" spans="1:28" s="340" customFormat="1">
      <c r="A418" s="336" t="s">
        <v>7400</v>
      </c>
      <c r="B418" s="336" t="s">
        <v>27</v>
      </c>
      <c r="C418" s="336" t="s">
        <v>7543</v>
      </c>
      <c r="D418" s="336" t="s">
        <v>7543</v>
      </c>
      <c r="E418" s="336" t="s">
        <v>3757</v>
      </c>
      <c r="F418" s="336" t="s">
        <v>723</v>
      </c>
      <c r="G418" s="336" t="s">
        <v>794</v>
      </c>
      <c r="H418" s="336" t="s">
        <v>723</v>
      </c>
      <c r="I418" s="337">
        <v>5</v>
      </c>
      <c r="J418" s="337">
        <v>40</v>
      </c>
      <c r="K418" s="337">
        <v>97.2</v>
      </c>
      <c r="L418" s="337">
        <v>34.9</v>
      </c>
      <c r="M418" s="338"/>
      <c r="N418" s="338"/>
      <c r="O418" s="337">
        <v>300</v>
      </c>
      <c r="P418" s="337">
        <v>5</v>
      </c>
      <c r="Q418" s="337">
        <v>60</v>
      </c>
      <c r="R418" s="337">
        <v>25000</v>
      </c>
      <c r="S418" s="337">
        <v>2700</v>
      </c>
      <c r="T418" s="337">
        <v>82</v>
      </c>
      <c r="U418" s="337">
        <v>0.9</v>
      </c>
      <c r="V418" s="337">
        <v>-30</v>
      </c>
      <c r="W418" s="336" t="s">
        <v>769</v>
      </c>
      <c r="X418" s="336" t="s">
        <v>7405</v>
      </c>
      <c r="Y418" s="336" t="s">
        <v>4931</v>
      </c>
      <c r="Z418" s="339">
        <v>41640</v>
      </c>
      <c r="AA418" s="339">
        <v>42013</v>
      </c>
      <c r="AB418" s="336" t="s">
        <v>842</v>
      </c>
    </row>
    <row r="419" spans="1:28" s="340" customFormat="1">
      <c r="A419" s="336" t="s">
        <v>7400</v>
      </c>
      <c r="B419" s="336" t="s">
        <v>4985</v>
      </c>
      <c r="C419" s="336" t="s">
        <v>1943</v>
      </c>
      <c r="D419" s="336" t="s">
        <v>4986</v>
      </c>
      <c r="E419" s="336" t="s">
        <v>821</v>
      </c>
      <c r="F419" s="336" t="s">
        <v>736</v>
      </c>
      <c r="G419" s="336" t="s">
        <v>794</v>
      </c>
      <c r="H419" s="336" t="s">
        <v>723</v>
      </c>
      <c r="I419" s="337">
        <v>3</v>
      </c>
      <c r="J419" s="337">
        <v>60</v>
      </c>
      <c r="K419" s="337">
        <v>114</v>
      </c>
      <c r="L419" s="337">
        <v>80</v>
      </c>
      <c r="M419" s="338"/>
      <c r="N419" s="338"/>
      <c r="O419" s="337">
        <v>500</v>
      </c>
      <c r="P419" s="337">
        <v>8</v>
      </c>
      <c r="Q419" s="337">
        <v>62.5</v>
      </c>
      <c r="R419" s="337">
        <v>25000</v>
      </c>
      <c r="S419" s="337">
        <v>3000</v>
      </c>
      <c r="T419" s="337">
        <v>82</v>
      </c>
      <c r="U419" s="337">
        <v>0.9</v>
      </c>
      <c r="V419" s="337">
        <v>-20</v>
      </c>
      <c r="W419" s="336" t="s">
        <v>769</v>
      </c>
      <c r="X419" s="336" t="s">
        <v>7402</v>
      </c>
      <c r="Y419" s="336" t="s">
        <v>783</v>
      </c>
      <c r="Z419" s="339">
        <v>41760</v>
      </c>
      <c r="AA419" s="339">
        <v>41843</v>
      </c>
      <c r="AB419" s="336" t="s">
        <v>842</v>
      </c>
    </row>
    <row r="420" spans="1:28" s="340" customFormat="1">
      <c r="A420" s="336" t="s">
        <v>7400</v>
      </c>
      <c r="B420" s="336" t="s">
        <v>27</v>
      </c>
      <c r="C420" s="336" t="s">
        <v>7121</v>
      </c>
      <c r="D420" s="336" t="s">
        <v>7121</v>
      </c>
      <c r="E420" s="336" t="s">
        <v>821</v>
      </c>
      <c r="F420" s="336" t="s">
        <v>736</v>
      </c>
      <c r="G420" s="336" t="s">
        <v>794</v>
      </c>
      <c r="H420" s="336" t="s">
        <v>723</v>
      </c>
      <c r="I420" s="337">
        <v>5</v>
      </c>
      <c r="J420" s="337">
        <v>40</v>
      </c>
      <c r="K420" s="337">
        <v>102</v>
      </c>
      <c r="L420" s="337">
        <v>79</v>
      </c>
      <c r="M420" s="338"/>
      <c r="N420" s="338"/>
      <c r="O420" s="337">
        <v>350</v>
      </c>
      <c r="P420" s="337">
        <v>5</v>
      </c>
      <c r="Q420" s="337">
        <v>70</v>
      </c>
      <c r="R420" s="337">
        <v>25000</v>
      </c>
      <c r="S420" s="337">
        <v>2700</v>
      </c>
      <c r="T420" s="337">
        <v>82</v>
      </c>
      <c r="U420" s="337">
        <v>0.9</v>
      </c>
      <c r="V420" s="337">
        <v>-30</v>
      </c>
      <c r="W420" s="336" t="s">
        <v>769</v>
      </c>
      <c r="X420" s="336" t="s">
        <v>7405</v>
      </c>
      <c r="Y420" s="336" t="s">
        <v>783</v>
      </c>
      <c r="Z420" s="339">
        <v>41621</v>
      </c>
      <c r="AA420" s="339">
        <v>41890</v>
      </c>
      <c r="AB420" s="336" t="s">
        <v>842</v>
      </c>
    </row>
    <row r="421" spans="1:28" s="340" customFormat="1">
      <c r="A421" s="336" t="s">
        <v>7400</v>
      </c>
      <c r="B421" s="336" t="s">
        <v>27</v>
      </c>
      <c r="C421" s="336" t="s">
        <v>7123</v>
      </c>
      <c r="D421" s="336" t="s">
        <v>7123</v>
      </c>
      <c r="E421" s="336" t="s">
        <v>821</v>
      </c>
      <c r="F421" s="336" t="s">
        <v>736</v>
      </c>
      <c r="G421" s="336" t="s">
        <v>794</v>
      </c>
      <c r="H421" s="336" t="s">
        <v>723</v>
      </c>
      <c r="I421" s="337">
        <v>5</v>
      </c>
      <c r="J421" s="337">
        <v>40</v>
      </c>
      <c r="K421" s="337">
        <v>102</v>
      </c>
      <c r="L421" s="337">
        <v>79</v>
      </c>
      <c r="M421" s="338"/>
      <c r="N421" s="338"/>
      <c r="O421" s="337">
        <v>350</v>
      </c>
      <c r="P421" s="337">
        <v>5</v>
      </c>
      <c r="Q421" s="337">
        <v>70</v>
      </c>
      <c r="R421" s="337">
        <v>25000</v>
      </c>
      <c r="S421" s="337">
        <v>3000</v>
      </c>
      <c r="T421" s="337">
        <v>82</v>
      </c>
      <c r="U421" s="337">
        <v>0.9</v>
      </c>
      <c r="V421" s="337">
        <v>-29</v>
      </c>
      <c r="W421" s="336" t="s">
        <v>769</v>
      </c>
      <c r="X421" s="336" t="s">
        <v>7405</v>
      </c>
      <c r="Y421" s="336" t="s">
        <v>783</v>
      </c>
      <c r="Z421" s="339">
        <v>41621</v>
      </c>
      <c r="AA421" s="339">
        <v>41852</v>
      </c>
      <c r="AB421" s="336" t="s">
        <v>842</v>
      </c>
    </row>
    <row r="422" spans="1:28" s="340" customFormat="1">
      <c r="A422" s="336" t="s">
        <v>7400</v>
      </c>
      <c r="B422" s="336" t="s">
        <v>5522</v>
      </c>
      <c r="C422" s="336" t="s">
        <v>5563</v>
      </c>
      <c r="D422" s="336" t="s">
        <v>5563</v>
      </c>
      <c r="E422" s="336" t="s">
        <v>787</v>
      </c>
      <c r="F422" s="336" t="s">
        <v>723</v>
      </c>
      <c r="G422" s="336" t="s">
        <v>788</v>
      </c>
      <c r="H422" s="336" t="s">
        <v>723</v>
      </c>
      <c r="I422" s="337">
        <v>5</v>
      </c>
      <c r="J422" s="337">
        <v>325</v>
      </c>
      <c r="K422" s="337">
        <v>94.9</v>
      </c>
      <c r="L422" s="337">
        <v>35.4</v>
      </c>
      <c r="M422" s="338"/>
      <c r="N422" s="338"/>
      <c r="O422" s="337">
        <v>325</v>
      </c>
      <c r="P422" s="337">
        <v>4.2</v>
      </c>
      <c r="Q422" s="337">
        <v>77.400000000000006</v>
      </c>
      <c r="R422" s="337">
        <v>20000</v>
      </c>
      <c r="S422" s="337">
        <v>2700</v>
      </c>
      <c r="T422" s="337">
        <v>81</v>
      </c>
      <c r="U422" s="337">
        <v>0.9</v>
      </c>
      <c r="V422" s="337">
        <v>-18</v>
      </c>
      <c r="W422" s="336" t="s">
        <v>769</v>
      </c>
      <c r="X422" s="336" t="s">
        <v>7491</v>
      </c>
      <c r="Y422" s="336" t="s">
        <v>783</v>
      </c>
      <c r="Z422" s="339">
        <v>41395</v>
      </c>
      <c r="AA422" s="339">
        <v>41912</v>
      </c>
      <c r="AB422" s="336" t="s">
        <v>784</v>
      </c>
    </row>
    <row r="423" spans="1:28" s="340" customFormat="1">
      <c r="A423" s="336" t="s">
        <v>7400</v>
      </c>
      <c r="B423" s="336" t="s">
        <v>5522</v>
      </c>
      <c r="C423" s="336" t="s">
        <v>5622</v>
      </c>
      <c r="D423" s="336" t="s">
        <v>5622</v>
      </c>
      <c r="E423" s="336" t="s">
        <v>787</v>
      </c>
      <c r="F423" s="336" t="s">
        <v>723</v>
      </c>
      <c r="G423" s="336" t="s">
        <v>794</v>
      </c>
      <c r="H423" s="336" t="s">
        <v>723</v>
      </c>
      <c r="I423" s="337">
        <v>5</v>
      </c>
      <c r="J423" s="337">
        <v>325</v>
      </c>
      <c r="K423" s="337">
        <v>94.9</v>
      </c>
      <c r="L423" s="337">
        <v>35.4</v>
      </c>
      <c r="M423" s="338"/>
      <c r="N423" s="338"/>
      <c r="O423" s="337">
        <v>325</v>
      </c>
      <c r="P423" s="337">
        <v>4.2</v>
      </c>
      <c r="Q423" s="337">
        <v>77.400000000000006</v>
      </c>
      <c r="R423" s="337">
        <v>20000</v>
      </c>
      <c r="S423" s="337">
        <v>2700</v>
      </c>
      <c r="T423" s="337">
        <v>81</v>
      </c>
      <c r="U423" s="337">
        <v>0.9</v>
      </c>
      <c r="V423" s="337">
        <v>-18</v>
      </c>
      <c r="W423" s="336" t="s">
        <v>769</v>
      </c>
      <c r="X423" s="336" t="s">
        <v>7491</v>
      </c>
      <c r="Y423" s="336" t="s">
        <v>783</v>
      </c>
      <c r="Z423" s="339">
        <v>41395</v>
      </c>
      <c r="AA423" s="339">
        <v>41912</v>
      </c>
      <c r="AB423" s="336" t="s">
        <v>784</v>
      </c>
    </row>
    <row r="424" spans="1:28" s="340" customFormat="1">
      <c r="A424" s="336" t="s">
        <v>7400</v>
      </c>
      <c r="B424" s="336" t="s">
        <v>5522</v>
      </c>
      <c r="C424" s="336" t="s">
        <v>5536</v>
      </c>
      <c r="D424" s="336" t="s">
        <v>5536</v>
      </c>
      <c r="E424" s="336" t="s">
        <v>821</v>
      </c>
      <c r="F424" s="336" t="s">
        <v>736</v>
      </c>
      <c r="G424" s="336" t="s">
        <v>794</v>
      </c>
      <c r="H424" s="336" t="s">
        <v>723</v>
      </c>
      <c r="I424" s="337">
        <v>5</v>
      </c>
      <c r="J424" s="337">
        <v>40</v>
      </c>
      <c r="K424" s="337">
        <v>116.2</v>
      </c>
      <c r="L424" s="337">
        <v>82.6</v>
      </c>
      <c r="M424" s="338"/>
      <c r="N424" s="338"/>
      <c r="O424" s="337">
        <v>400</v>
      </c>
      <c r="P424" s="337">
        <v>6</v>
      </c>
      <c r="Q424" s="337">
        <v>66.7</v>
      </c>
      <c r="R424" s="337">
        <v>25000</v>
      </c>
      <c r="S424" s="337">
        <v>2700</v>
      </c>
      <c r="T424" s="337">
        <v>81</v>
      </c>
      <c r="U424" s="337">
        <v>0.9</v>
      </c>
      <c r="V424" s="337">
        <v>-18</v>
      </c>
      <c r="W424" s="336" t="s">
        <v>769</v>
      </c>
      <c r="X424" s="336" t="s">
        <v>7417</v>
      </c>
      <c r="Y424" s="336" t="s">
        <v>826</v>
      </c>
      <c r="Z424" s="339">
        <v>41548</v>
      </c>
      <c r="AA424" s="339">
        <v>41912</v>
      </c>
      <c r="AB424" s="336" t="s">
        <v>784</v>
      </c>
    </row>
    <row r="425" spans="1:28" s="340" customFormat="1">
      <c r="A425" s="336" t="s">
        <v>7400</v>
      </c>
      <c r="B425" s="336" t="s">
        <v>4680</v>
      </c>
      <c r="C425" s="336" t="s">
        <v>5863</v>
      </c>
      <c r="D425" s="336" t="s">
        <v>7544</v>
      </c>
      <c r="E425" s="336" t="s">
        <v>1077</v>
      </c>
      <c r="F425" s="336" t="s">
        <v>723</v>
      </c>
      <c r="G425" s="336" t="s">
        <v>794</v>
      </c>
      <c r="H425" s="336" t="s">
        <v>723</v>
      </c>
      <c r="I425" s="337">
        <v>3</v>
      </c>
      <c r="J425" s="337">
        <v>60</v>
      </c>
      <c r="K425" s="337">
        <v>107</v>
      </c>
      <c r="L425" s="337">
        <v>39</v>
      </c>
      <c r="M425" s="338"/>
      <c r="N425" s="338"/>
      <c r="O425" s="337">
        <v>520</v>
      </c>
      <c r="P425" s="337">
        <v>6.5</v>
      </c>
      <c r="Q425" s="337">
        <v>80</v>
      </c>
      <c r="R425" s="337">
        <v>25000</v>
      </c>
      <c r="S425" s="337">
        <v>2700</v>
      </c>
      <c r="T425" s="337">
        <v>82</v>
      </c>
      <c r="U425" s="337">
        <v>0.8</v>
      </c>
      <c r="V425" s="337">
        <v>-20</v>
      </c>
      <c r="W425" s="336" t="s">
        <v>769</v>
      </c>
      <c r="X425" s="336" t="s">
        <v>7406</v>
      </c>
      <c r="Y425" s="336" t="s">
        <v>2468</v>
      </c>
      <c r="Z425" s="339">
        <v>41950</v>
      </c>
      <c r="AA425" s="339">
        <v>41963</v>
      </c>
      <c r="AB425" s="336" t="s">
        <v>842</v>
      </c>
    </row>
    <row r="426" spans="1:28" s="340" customFormat="1">
      <c r="A426" s="336" t="s">
        <v>7400</v>
      </c>
      <c r="B426" s="336" t="s">
        <v>4680</v>
      </c>
      <c r="C426" s="336" t="s">
        <v>5866</v>
      </c>
      <c r="D426" s="336" t="s">
        <v>7545</v>
      </c>
      <c r="E426" s="336" t="s">
        <v>5868</v>
      </c>
      <c r="F426" s="336" t="s">
        <v>723</v>
      </c>
      <c r="G426" s="336" t="s">
        <v>794</v>
      </c>
      <c r="H426" s="336" t="s">
        <v>723</v>
      </c>
      <c r="I426" s="337">
        <v>3</v>
      </c>
      <c r="J426" s="337">
        <v>60</v>
      </c>
      <c r="K426" s="337">
        <v>113.2</v>
      </c>
      <c r="L426" s="337">
        <v>45</v>
      </c>
      <c r="M426" s="338"/>
      <c r="N426" s="338"/>
      <c r="O426" s="337">
        <v>520</v>
      </c>
      <c r="P426" s="337">
        <v>6.5</v>
      </c>
      <c r="Q426" s="337">
        <v>80</v>
      </c>
      <c r="R426" s="337">
        <v>25000</v>
      </c>
      <c r="S426" s="337">
        <v>2700</v>
      </c>
      <c r="T426" s="337">
        <v>82</v>
      </c>
      <c r="U426" s="337">
        <v>0.8</v>
      </c>
      <c r="V426" s="337">
        <v>-20</v>
      </c>
      <c r="W426" s="336" t="s">
        <v>769</v>
      </c>
      <c r="X426" s="336" t="s">
        <v>7406</v>
      </c>
      <c r="Y426" s="336" t="s">
        <v>2468</v>
      </c>
      <c r="Z426" s="339">
        <v>41950</v>
      </c>
      <c r="AA426" s="339">
        <v>41963</v>
      </c>
      <c r="AB426" s="336" t="s">
        <v>842</v>
      </c>
    </row>
    <row r="427" spans="1:28" s="340" customFormat="1">
      <c r="A427" s="336" t="s">
        <v>7400</v>
      </c>
      <c r="B427" s="336" t="s">
        <v>4680</v>
      </c>
      <c r="C427" s="336" t="s">
        <v>5890</v>
      </c>
      <c r="D427" s="336" t="s">
        <v>7544</v>
      </c>
      <c r="E427" s="336" t="s">
        <v>1077</v>
      </c>
      <c r="F427" s="336" t="s">
        <v>723</v>
      </c>
      <c r="G427" s="336" t="s">
        <v>794</v>
      </c>
      <c r="H427" s="336" t="s">
        <v>723</v>
      </c>
      <c r="I427" s="337">
        <v>3</v>
      </c>
      <c r="J427" s="337">
        <v>60</v>
      </c>
      <c r="K427" s="337">
        <v>107</v>
      </c>
      <c r="L427" s="337">
        <v>39</v>
      </c>
      <c r="M427" s="338"/>
      <c r="N427" s="338"/>
      <c r="O427" s="337">
        <v>520</v>
      </c>
      <c r="P427" s="337">
        <v>6.5</v>
      </c>
      <c r="Q427" s="337">
        <v>80</v>
      </c>
      <c r="R427" s="337">
        <v>25000</v>
      </c>
      <c r="S427" s="337">
        <v>2700</v>
      </c>
      <c r="T427" s="337">
        <v>82</v>
      </c>
      <c r="U427" s="337">
        <v>0.8</v>
      </c>
      <c r="V427" s="337">
        <v>-20</v>
      </c>
      <c r="W427" s="336" t="s">
        <v>769</v>
      </c>
      <c r="X427" s="336" t="s">
        <v>7406</v>
      </c>
      <c r="Y427" s="336" t="s">
        <v>2468</v>
      </c>
      <c r="Z427" s="339">
        <v>41950</v>
      </c>
      <c r="AA427" s="339">
        <v>41963</v>
      </c>
      <c r="AB427" s="336" t="s">
        <v>842</v>
      </c>
    </row>
    <row r="428" spans="1:28" s="340" customFormat="1">
      <c r="A428" s="336" t="s">
        <v>7400</v>
      </c>
      <c r="B428" s="336" t="s">
        <v>4680</v>
      </c>
      <c r="C428" s="336" t="s">
        <v>5893</v>
      </c>
      <c r="D428" s="336" t="s">
        <v>7545</v>
      </c>
      <c r="E428" s="336" t="s">
        <v>5868</v>
      </c>
      <c r="F428" s="336" t="s">
        <v>723</v>
      </c>
      <c r="G428" s="336" t="s">
        <v>794</v>
      </c>
      <c r="H428" s="336" t="s">
        <v>723</v>
      </c>
      <c r="I428" s="337">
        <v>3</v>
      </c>
      <c r="J428" s="337">
        <v>60</v>
      </c>
      <c r="K428" s="337">
        <v>113.2</v>
      </c>
      <c r="L428" s="337">
        <v>45</v>
      </c>
      <c r="M428" s="338"/>
      <c r="N428" s="338"/>
      <c r="O428" s="337">
        <v>520</v>
      </c>
      <c r="P428" s="337">
        <v>6.5</v>
      </c>
      <c r="Q428" s="337">
        <v>80</v>
      </c>
      <c r="R428" s="337">
        <v>25000</v>
      </c>
      <c r="S428" s="337">
        <v>2700</v>
      </c>
      <c r="T428" s="337">
        <v>82</v>
      </c>
      <c r="U428" s="337">
        <v>0.8</v>
      </c>
      <c r="V428" s="337">
        <v>-20</v>
      </c>
      <c r="W428" s="336" t="s">
        <v>769</v>
      </c>
      <c r="X428" s="336" t="s">
        <v>7406</v>
      </c>
      <c r="Y428" s="336" t="s">
        <v>2468</v>
      </c>
      <c r="Z428" s="339">
        <v>41950</v>
      </c>
      <c r="AA428" s="339">
        <v>41963</v>
      </c>
      <c r="AB428" s="336" t="s">
        <v>842</v>
      </c>
    </row>
    <row r="429" spans="1:28" s="340" customFormat="1">
      <c r="A429" s="336" t="s">
        <v>7400</v>
      </c>
      <c r="B429" s="336" t="s">
        <v>4680</v>
      </c>
      <c r="C429" s="336" t="s">
        <v>5893</v>
      </c>
      <c r="D429" s="336" t="s">
        <v>7545</v>
      </c>
      <c r="E429" s="336" t="s">
        <v>5868</v>
      </c>
      <c r="F429" s="336" t="s">
        <v>723</v>
      </c>
      <c r="G429" s="336" t="s">
        <v>794</v>
      </c>
      <c r="H429" s="336" t="s">
        <v>723</v>
      </c>
      <c r="I429" s="337">
        <v>3</v>
      </c>
      <c r="J429" s="337">
        <v>60</v>
      </c>
      <c r="K429" s="337">
        <v>113.2</v>
      </c>
      <c r="L429" s="337">
        <v>45</v>
      </c>
      <c r="M429" s="338"/>
      <c r="N429" s="338"/>
      <c r="O429" s="337">
        <v>520</v>
      </c>
      <c r="P429" s="337">
        <v>6.5</v>
      </c>
      <c r="Q429" s="337">
        <v>80</v>
      </c>
      <c r="R429" s="337">
        <v>25000</v>
      </c>
      <c r="S429" s="337">
        <v>2700</v>
      </c>
      <c r="T429" s="337">
        <v>82</v>
      </c>
      <c r="U429" s="337">
        <v>0.8</v>
      </c>
      <c r="V429" s="337">
        <v>-20</v>
      </c>
      <c r="W429" s="336" t="s">
        <v>769</v>
      </c>
      <c r="X429" s="336" t="s">
        <v>7406</v>
      </c>
      <c r="Y429" s="336" t="s">
        <v>2468</v>
      </c>
      <c r="Z429" s="339">
        <v>41950</v>
      </c>
      <c r="AA429" s="339">
        <v>41963</v>
      </c>
      <c r="AB429" s="336" t="s">
        <v>842</v>
      </c>
    </row>
    <row r="430" spans="1:28" s="340" customFormat="1">
      <c r="A430" s="336" t="s">
        <v>7400</v>
      </c>
      <c r="B430" s="336" t="s">
        <v>27</v>
      </c>
      <c r="C430" s="336" t="s">
        <v>5412</v>
      </c>
      <c r="D430" s="336" t="s">
        <v>5412</v>
      </c>
      <c r="E430" s="336" t="s">
        <v>1575</v>
      </c>
      <c r="F430" s="336" t="s">
        <v>723</v>
      </c>
      <c r="G430" s="336" t="s">
        <v>788</v>
      </c>
      <c r="H430" s="336" t="s">
        <v>723</v>
      </c>
      <c r="I430" s="337">
        <v>3</v>
      </c>
      <c r="J430" s="337">
        <v>40</v>
      </c>
      <c r="K430" s="337">
        <v>96.5</v>
      </c>
      <c r="L430" s="337">
        <v>35.6</v>
      </c>
      <c r="M430" s="338"/>
      <c r="N430" s="338"/>
      <c r="O430" s="337">
        <v>300</v>
      </c>
      <c r="P430" s="337">
        <v>5</v>
      </c>
      <c r="Q430" s="337">
        <v>60</v>
      </c>
      <c r="R430" s="337">
        <v>25000</v>
      </c>
      <c r="S430" s="337">
        <v>2700</v>
      </c>
      <c r="T430" s="337">
        <v>83</v>
      </c>
      <c r="U430" s="337">
        <v>0.9</v>
      </c>
      <c r="V430" s="337">
        <v>-29</v>
      </c>
      <c r="W430" s="336" t="s">
        <v>769</v>
      </c>
      <c r="X430" s="336" t="s">
        <v>7405</v>
      </c>
      <c r="Y430" s="336" t="s">
        <v>4931</v>
      </c>
      <c r="Z430" s="339">
        <v>41640</v>
      </c>
      <c r="AA430" s="339">
        <v>41893</v>
      </c>
      <c r="AB430" s="336" t="s">
        <v>842</v>
      </c>
    </row>
    <row r="431" spans="1:28" s="340" customFormat="1">
      <c r="A431" s="336" t="s">
        <v>7400</v>
      </c>
      <c r="B431" s="336" t="s">
        <v>27</v>
      </c>
      <c r="C431" s="336" t="s">
        <v>5426</v>
      </c>
      <c r="D431" s="336" t="s">
        <v>5426</v>
      </c>
      <c r="E431" s="336" t="s">
        <v>3757</v>
      </c>
      <c r="F431" s="336" t="s">
        <v>723</v>
      </c>
      <c r="G431" s="336" t="s">
        <v>794</v>
      </c>
      <c r="H431" s="336" t="s">
        <v>723</v>
      </c>
      <c r="I431" s="337">
        <v>3</v>
      </c>
      <c r="J431" s="337">
        <v>40</v>
      </c>
      <c r="K431" s="337">
        <v>96.5</v>
      </c>
      <c r="L431" s="337">
        <v>35.6</v>
      </c>
      <c r="M431" s="338"/>
      <c r="N431" s="338"/>
      <c r="O431" s="337">
        <v>300</v>
      </c>
      <c r="P431" s="337">
        <v>5</v>
      </c>
      <c r="Q431" s="337">
        <v>60</v>
      </c>
      <c r="R431" s="337">
        <v>25000</v>
      </c>
      <c r="S431" s="337">
        <v>2700</v>
      </c>
      <c r="T431" s="337">
        <v>83</v>
      </c>
      <c r="U431" s="337">
        <v>0.9</v>
      </c>
      <c r="V431" s="337">
        <v>-29</v>
      </c>
      <c r="W431" s="336" t="s">
        <v>769</v>
      </c>
      <c r="X431" s="336" t="s">
        <v>7405</v>
      </c>
      <c r="Y431" s="336" t="s">
        <v>5237</v>
      </c>
      <c r="Z431" s="339">
        <v>41640</v>
      </c>
      <c r="AA431" s="339">
        <v>41898</v>
      </c>
      <c r="AB431" s="336" t="s">
        <v>842</v>
      </c>
    </row>
    <row r="432" spans="1:28" s="340" customFormat="1">
      <c r="A432" s="336" t="s">
        <v>7400</v>
      </c>
      <c r="B432" s="336" t="s">
        <v>27</v>
      </c>
      <c r="C432" s="336" t="s">
        <v>5429</v>
      </c>
      <c r="D432" s="336" t="s">
        <v>5429</v>
      </c>
      <c r="E432" s="336" t="s">
        <v>821</v>
      </c>
      <c r="F432" s="336" t="s">
        <v>736</v>
      </c>
      <c r="G432" s="336" t="s">
        <v>794</v>
      </c>
      <c r="H432" s="336" t="s">
        <v>723</v>
      </c>
      <c r="I432" s="337">
        <v>5</v>
      </c>
      <c r="J432" s="337">
        <v>40</v>
      </c>
      <c r="K432" s="337">
        <v>102</v>
      </c>
      <c r="L432" s="337">
        <v>79</v>
      </c>
      <c r="M432" s="338"/>
      <c r="N432" s="338"/>
      <c r="O432" s="337">
        <v>350</v>
      </c>
      <c r="P432" s="337">
        <v>5</v>
      </c>
      <c r="Q432" s="337">
        <v>70</v>
      </c>
      <c r="R432" s="337">
        <v>25000</v>
      </c>
      <c r="S432" s="337">
        <v>2700</v>
      </c>
      <c r="T432" s="337">
        <v>82</v>
      </c>
      <c r="U432" s="337">
        <v>0.9</v>
      </c>
      <c r="V432" s="337">
        <v>-29</v>
      </c>
      <c r="W432" s="336" t="s">
        <v>7</v>
      </c>
      <c r="X432" s="336" t="s">
        <v>7</v>
      </c>
      <c r="Y432" s="336" t="s">
        <v>783</v>
      </c>
      <c r="Z432" s="339">
        <v>41793</v>
      </c>
      <c r="AA432" s="339">
        <v>41884</v>
      </c>
      <c r="AB432" s="336" t="s">
        <v>842</v>
      </c>
    </row>
    <row r="433" spans="1:28" s="340" customFormat="1">
      <c r="A433" s="336" t="s">
        <v>7400</v>
      </c>
      <c r="B433" s="336" t="s">
        <v>27</v>
      </c>
      <c r="C433" s="336" t="s">
        <v>5434</v>
      </c>
      <c r="D433" s="336" t="s">
        <v>5434</v>
      </c>
      <c r="E433" s="336" t="s">
        <v>821</v>
      </c>
      <c r="F433" s="336" t="s">
        <v>736</v>
      </c>
      <c r="G433" s="336" t="s">
        <v>794</v>
      </c>
      <c r="H433" s="336" t="s">
        <v>723</v>
      </c>
      <c r="I433" s="337">
        <v>5</v>
      </c>
      <c r="J433" s="337">
        <v>40</v>
      </c>
      <c r="K433" s="337">
        <v>102</v>
      </c>
      <c r="L433" s="337">
        <v>79</v>
      </c>
      <c r="M433" s="338"/>
      <c r="N433" s="338"/>
      <c r="O433" s="337">
        <v>350</v>
      </c>
      <c r="P433" s="337">
        <v>5</v>
      </c>
      <c r="Q433" s="337">
        <v>70</v>
      </c>
      <c r="R433" s="337">
        <v>25000</v>
      </c>
      <c r="S433" s="337">
        <v>2700</v>
      </c>
      <c r="T433" s="337">
        <v>82</v>
      </c>
      <c r="U433" s="337">
        <v>0.9</v>
      </c>
      <c r="V433" s="337">
        <v>-29</v>
      </c>
      <c r="W433" s="336" t="s">
        <v>7</v>
      </c>
      <c r="X433" s="336" t="s">
        <v>7</v>
      </c>
      <c r="Y433" s="336" t="s">
        <v>783</v>
      </c>
      <c r="Z433" s="339">
        <v>41793</v>
      </c>
      <c r="AA433" s="339">
        <v>41852</v>
      </c>
      <c r="AB433" s="336" t="s">
        <v>842</v>
      </c>
    </row>
    <row r="434" spans="1:28" s="340" customFormat="1">
      <c r="A434" s="336" t="s">
        <v>7400</v>
      </c>
      <c r="B434" s="336" t="s">
        <v>6069</v>
      </c>
      <c r="C434" s="336" t="s">
        <v>6250</v>
      </c>
      <c r="D434" s="336" t="s">
        <v>6250</v>
      </c>
      <c r="E434" s="336" t="s">
        <v>821</v>
      </c>
      <c r="F434" s="336" t="s">
        <v>736</v>
      </c>
      <c r="G434" s="336" t="s">
        <v>794</v>
      </c>
      <c r="H434" s="336" t="s">
        <v>723</v>
      </c>
      <c r="I434" s="337">
        <v>3</v>
      </c>
      <c r="J434" s="337">
        <v>60</v>
      </c>
      <c r="K434" s="337">
        <v>117</v>
      </c>
      <c r="L434" s="337">
        <v>79</v>
      </c>
      <c r="M434" s="338"/>
      <c r="N434" s="338"/>
      <c r="O434" s="337">
        <v>550</v>
      </c>
      <c r="P434" s="337">
        <v>8</v>
      </c>
      <c r="Q434" s="337">
        <v>68.8</v>
      </c>
      <c r="R434" s="337">
        <v>25000</v>
      </c>
      <c r="S434" s="337">
        <v>2700</v>
      </c>
      <c r="T434" s="337">
        <v>81</v>
      </c>
      <c r="U434" s="337">
        <v>0.8</v>
      </c>
      <c r="V434" s="337">
        <v>-20</v>
      </c>
      <c r="W434" s="336" t="s">
        <v>769</v>
      </c>
      <c r="X434" s="336" t="s">
        <v>7402</v>
      </c>
      <c r="Y434" s="336" t="s">
        <v>783</v>
      </c>
      <c r="Z434" s="339">
        <v>41720</v>
      </c>
      <c r="AA434" s="339">
        <v>41724</v>
      </c>
      <c r="AB434" s="336" t="s">
        <v>827</v>
      </c>
    </row>
    <row r="435" spans="1:28" s="340" customFormat="1">
      <c r="A435" s="336" t="s">
        <v>7400</v>
      </c>
      <c r="B435" s="336" t="s">
        <v>5923</v>
      </c>
      <c r="C435" s="336" t="s">
        <v>5924</v>
      </c>
      <c r="D435" s="336" t="s">
        <v>5925</v>
      </c>
      <c r="E435" s="336" t="s">
        <v>787</v>
      </c>
      <c r="F435" s="336" t="s">
        <v>723</v>
      </c>
      <c r="G435" s="336" t="s">
        <v>788</v>
      </c>
      <c r="H435" s="336" t="s">
        <v>723</v>
      </c>
      <c r="I435" s="337">
        <v>3</v>
      </c>
      <c r="J435" s="337">
        <v>25</v>
      </c>
      <c r="K435" s="337">
        <v>115.9</v>
      </c>
      <c r="L435" s="337">
        <v>37</v>
      </c>
      <c r="M435" s="338"/>
      <c r="N435" s="338"/>
      <c r="O435" s="337">
        <v>230</v>
      </c>
      <c r="P435" s="337">
        <v>4</v>
      </c>
      <c r="Q435" s="337">
        <v>57.5</v>
      </c>
      <c r="R435" s="337">
        <v>25000</v>
      </c>
      <c r="S435" s="337">
        <v>2700</v>
      </c>
      <c r="T435" s="337">
        <v>81</v>
      </c>
      <c r="U435" s="337">
        <v>0.7</v>
      </c>
      <c r="V435" s="337">
        <v>-40</v>
      </c>
      <c r="W435" s="336" t="s">
        <v>769</v>
      </c>
      <c r="X435" s="336" t="s">
        <v>7402</v>
      </c>
      <c r="Y435" s="336" t="s">
        <v>783</v>
      </c>
      <c r="Z435" s="339">
        <v>41881</v>
      </c>
      <c r="AA435" s="339">
        <v>41876</v>
      </c>
      <c r="AB435" s="336" t="s">
        <v>842</v>
      </c>
    </row>
    <row r="436" spans="1:28" s="340" customFormat="1">
      <c r="A436" s="336" t="s">
        <v>7400</v>
      </c>
      <c r="B436" s="336" t="s">
        <v>5923</v>
      </c>
      <c r="C436" s="336" t="s">
        <v>5924</v>
      </c>
      <c r="D436" s="336" t="s">
        <v>5927</v>
      </c>
      <c r="E436" s="336" t="s">
        <v>787</v>
      </c>
      <c r="F436" s="336" t="s">
        <v>723</v>
      </c>
      <c r="G436" s="336" t="s">
        <v>788</v>
      </c>
      <c r="H436" s="336" t="s">
        <v>723</v>
      </c>
      <c r="I436" s="337">
        <v>3</v>
      </c>
      <c r="J436" s="337">
        <v>25</v>
      </c>
      <c r="K436" s="337">
        <v>114.4</v>
      </c>
      <c r="L436" s="337">
        <v>37</v>
      </c>
      <c r="M436" s="338"/>
      <c r="N436" s="338"/>
      <c r="O436" s="337">
        <v>260</v>
      </c>
      <c r="P436" s="337">
        <v>5</v>
      </c>
      <c r="Q436" s="337">
        <v>52</v>
      </c>
      <c r="R436" s="337">
        <v>25000</v>
      </c>
      <c r="S436" s="337">
        <v>2700</v>
      </c>
      <c r="T436" s="337">
        <v>81</v>
      </c>
      <c r="U436" s="337">
        <v>0.7</v>
      </c>
      <c r="V436" s="337">
        <v>-40</v>
      </c>
      <c r="W436" s="336" t="s">
        <v>769</v>
      </c>
      <c r="X436" s="336" t="s">
        <v>7402</v>
      </c>
      <c r="Y436" s="336" t="s">
        <v>783</v>
      </c>
      <c r="Z436" s="339">
        <v>41881</v>
      </c>
      <c r="AA436" s="339">
        <v>41876</v>
      </c>
      <c r="AB436" s="336" t="s">
        <v>842</v>
      </c>
    </row>
    <row r="437" spans="1:28" s="340" customFormat="1">
      <c r="A437" s="336" t="s">
        <v>7400</v>
      </c>
      <c r="B437" s="336" t="s">
        <v>5923</v>
      </c>
      <c r="C437" s="336" t="s">
        <v>1009</v>
      </c>
      <c r="D437" s="336" t="s">
        <v>5929</v>
      </c>
      <c r="E437" s="336" t="s">
        <v>1305</v>
      </c>
      <c r="F437" s="336" t="s">
        <v>736</v>
      </c>
      <c r="G437" s="336" t="s">
        <v>794</v>
      </c>
      <c r="H437" s="336" t="s">
        <v>723</v>
      </c>
      <c r="I437" s="337">
        <v>3</v>
      </c>
      <c r="J437" s="337">
        <v>25</v>
      </c>
      <c r="K437" s="337">
        <v>97.8</v>
      </c>
      <c r="L437" s="337">
        <v>59.7</v>
      </c>
      <c r="M437" s="338"/>
      <c r="N437" s="338"/>
      <c r="O437" s="337">
        <v>265</v>
      </c>
      <c r="P437" s="337">
        <v>5</v>
      </c>
      <c r="Q437" s="337">
        <v>53</v>
      </c>
      <c r="R437" s="337">
        <v>25000</v>
      </c>
      <c r="S437" s="337">
        <v>2700</v>
      </c>
      <c r="T437" s="337">
        <v>81</v>
      </c>
      <c r="U437" s="337">
        <v>0.7</v>
      </c>
      <c r="V437" s="337">
        <v>-40</v>
      </c>
      <c r="W437" s="336" t="s">
        <v>769</v>
      </c>
      <c r="X437" s="336" t="s">
        <v>7402</v>
      </c>
      <c r="Y437" s="336" t="s">
        <v>789</v>
      </c>
      <c r="Z437" s="339">
        <v>41942</v>
      </c>
      <c r="AA437" s="339">
        <v>41949</v>
      </c>
      <c r="AB437" s="336" t="s">
        <v>842</v>
      </c>
    </row>
    <row r="438" spans="1:28" s="340" customFormat="1">
      <c r="A438" s="336" t="s">
        <v>7400</v>
      </c>
      <c r="B438" s="336" t="s">
        <v>219</v>
      </c>
      <c r="C438" s="336" t="s">
        <v>4317</v>
      </c>
      <c r="D438" s="336" t="s">
        <v>7546</v>
      </c>
      <c r="E438" s="336" t="s">
        <v>821</v>
      </c>
      <c r="F438" s="336" t="s">
        <v>736</v>
      </c>
      <c r="G438" s="336" t="s">
        <v>794</v>
      </c>
      <c r="H438" s="336" t="s">
        <v>723</v>
      </c>
      <c r="I438" s="337">
        <v>3</v>
      </c>
      <c r="J438" s="337">
        <v>40</v>
      </c>
      <c r="K438" s="337">
        <v>119.4</v>
      </c>
      <c r="L438" s="337">
        <v>78.7</v>
      </c>
      <c r="M438" s="338"/>
      <c r="N438" s="338"/>
      <c r="O438" s="337">
        <v>440</v>
      </c>
      <c r="P438" s="337">
        <v>7</v>
      </c>
      <c r="Q438" s="337">
        <v>60.3</v>
      </c>
      <c r="R438" s="337">
        <v>25000</v>
      </c>
      <c r="S438" s="337">
        <v>2700</v>
      </c>
      <c r="T438" s="337">
        <v>81</v>
      </c>
      <c r="U438" s="337">
        <v>0.7</v>
      </c>
      <c r="V438" s="337">
        <v>-20</v>
      </c>
      <c r="W438" s="336" t="s">
        <v>769</v>
      </c>
      <c r="X438" s="336" t="s">
        <v>7</v>
      </c>
      <c r="Y438" s="336" t="s">
        <v>850</v>
      </c>
      <c r="Z438" s="339">
        <v>41671</v>
      </c>
      <c r="AA438" s="339">
        <v>41928</v>
      </c>
      <c r="AB438" s="336" t="s">
        <v>842</v>
      </c>
    </row>
    <row r="439" spans="1:28" s="340" customFormat="1">
      <c r="A439" s="336" t="s">
        <v>7400</v>
      </c>
      <c r="B439" s="336" t="s">
        <v>6135</v>
      </c>
      <c r="C439" s="336" t="s">
        <v>682</v>
      </c>
      <c r="D439" s="336" t="s">
        <v>6140</v>
      </c>
      <c r="E439" s="336" t="s">
        <v>835</v>
      </c>
      <c r="F439" s="336" t="s">
        <v>723</v>
      </c>
      <c r="G439" s="336" t="s">
        <v>788</v>
      </c>
      <c r="H439" s="336" t="s">
        <v>723</v>
      </c>
      <c r="I439" s="337">
        <v>3</v>
      </c>
      <c r="J439" s="338"/>
      <c r="K439" s="337">
        <v>97</v>
      </c>
      <c r="L439" s="337">
        <v>35</v>
      </c>
      <c r="M439" s="338"/>
      <c r="N439" s="338"/>
      <c r="O439" s="337">
        <v>325</v>
      </c>
      <c r="P439" s="337">
        <v>5.3</v>
      </c>
      <c r="Q439" s="337">
        <v>61.3</v>
      </c>
      <c r="R439" s="337">
        <v>15000</v>
      </c>
      <c r="S439" s="337">
        <v>2700</v>
      </c>
      <c r="T439" s="337">
        <v>83</v>
      </c>
      <c r="U439" s="337">
        <v>0.9</v>
      </c>
      <c r="V439" s="337">
        <v>-20</v>
      </c>
      <c r="W439" s="336" t="s">
        <v>769</v>
      </c>
      <c r="X439" s="336" t="s">
        <v>7402</v>
      </c>
      <c r="Y439" s="336" t="s">
        <v>974</v>
      </c>
      <c r="Z439" s="339">
        <v>41942</v>
      </c>
      <c r="AA439" s="339">
        <v>41942</v>
      </c>
      <c r="AB439" s="336" t="s">
        <v>2928</v>
      </c>
    </row>
    <row r="440" spans="1:28" s="340" customFormat="1">
      <c r="A440" s="336" t="s">
        <v>7400</v>
      </c>
      <c r="B440" s="336" t="s">
        <v>6419</v>
      </c>
      <c r="C440" s="336" t="s">
        <v>6426</v>
      </c>
      <c r="D440" s="336" t="s">
        <v>6427</v>
      </c>
      <c r="E440" s="336" t="s">
        <v>835</v>
      </c>
      <c r="F440" s="336" t="s">
        <v>723</v>
      </c>
      <c r="G440" s="336" t="s">
        <v>788</v>
      </c>
      <c r="H440" s="336" t="s">
        <v>723</v>
      </c>
      <c r="I440" s="337">
        <v>3</v>
      </c>
      <c r="J440" s="337">
        <v>40</v>
      </c>
      <c r="K440" s="337">
        <v>97</v>
      </c>
      <c r="L440" s="337">
        <v>35</v>
      </c>
      <c r="M440" s="338"/>
      <c r="N440" s="338"/>
      <c r="O440" s="337">
        <v>325</v>
      </c>
      <c r="P440" s="337">
        <v>5.3</v>
      </c>
      <c r="Q440" s="337">
        <v>61.3</v>
      </c>
      <c r="R440" s="337">
        <v>25000</v>
      </c>
      <c r="S440" s="337">
        <v>2700</v>
      </c>
      <c r="T440" s="337">
        <v>83</v>
      </c>
      <c r="U440" s="337">
        <v>0.9</v>
      </c>
      <c r="V440" s="337">
        <v>-20</v>
      </c>
      <c r="W440" s="336" t="s">
        <v>769</v>
      </c>
      <c r="X440" s="336" t="s">
        <v>7404</v>
      </c>
      <c r="Y440" s="336" t="s">
        <v>783</v>
      </c>
      <c r="Z440" s="339">
        <v>41871</v>
      </c>
      <c r="AA440" s="339">
        <v>41914</v>
      </c>
      <c r="AB440" s="336" t="s">
        <v>784</v>
      </c>
    </row>
    <row r="441" spans="1:28" s="340" customFormat="1">
      <c r="A441" s="336" t="s">
        <v>7400</v>
      </c>
      <c r="B441" s="336" t="s">
        <v>4353</v>
      </c>
      <c r="C441" s="336" t="s">
        <v>4357</v>
      </c>
      <c r="D441" s="336" t="s">
        <v>7547</v>
      </c>
      <c r="E441" s="336" t="s">
        <v>1077</v>
      </c>
      <c r="F441" s="336" t="s">
        <v>723</v>
      </c>
      <c r="G441" s="336" t="s">
        <v>788</v>
      </c>
      <c r="H441" s="336" t="s">
        <v>723</v>
      </c>
      <c r="I441" s="337">
        <v>3</v>
      </c>
      <c r="J441" s="337">
        <v>60</v>
      </c>
      <c r="K441" s="337">
        <v>107</v>
      </c>
      <c r="L441" s="337">
        <v>38</v>
      </c>
      <c r="M441" s="338"/>
      <c r="N441" s="338"/>
      <c r="O441" s="337">
        <v>500</v>
      </c>
      <c r="P441" s="337">
        <v>7</v>
      </c>
      <c r="Q441" s="337">
        <v>71.400000000000006</v>
      </c>
      <c r="R441" s="337">
        <v>15000</v>
      </c>
      <c r="S441" s="337">
        <v>2700</v>
      </c>
      <c r="T441" s="337">
        <v>82</v>
      </c>
      <c r="U441" s="337">
        <v>0.9</v>
      </c>
      <c r="V441" s="337">
        <v>-20</v>
      </c>
      <c r="W441" s="336" t="s">
        <v>769</v>
      </c>
      <c r="X441" s="336" t="s">
        <v>7</v>
      </c>
      <c r="Y441" s="336" t="s">
        <v>826</v>
      </c>
      <c r="Z441" s="339">
        <v>41671</v>
      </c>
      <c r="AA441" s="339">
        <v>41862</v>
      </c>
      <c r="AB441" s="336" t="s">
        <v>842</v>
      </c>
    </row>
    <row r="442" spans="1:28" s="340" customFormat="1">
      <c r="A442" s="336" t="s">
        <v>7400</v>
      </c>
      <c r="B442" s="336" t="s">
        <v>6543</v>
      </c>
      <c r="C442" s="336" t="s">
        <v>682</v>
      </c>
      <c r="D442" s="336" t="s">
        <v>7548</v>
      </c>
      <c r="E442" s="336" t="s">
        <v>821</v>
      </c>
      <c r="F442" s="336" t="s">
        <v>736</v>
      </c>
      <c r="G442" s="336" t="s">
        <v>794</v>
      </c>
      <c r="H442" s="336" t="s">
        <v>723</v>
      </c>
      <c r="I442" s="337">
        <v>3</v>
      </c>
      <c r="J442" s="337">
        <v>60</v>
      </c>
      <c r="K442" s="337">
        <v>119</v>
      </c>
      <c r="L442" s="337">
        <v>80</v>
      </c>
      <c r="M442" s="338"/>
      <c r="N442" s="338"/>
      <c r="O442" s="337">
        <v>480</v>
      </c>
      <c r="P442" s="337">
        <v>8</v>
      </c>
      <c r="Q442" s="337">
        <v>60</v>
      </c>
      <c r="R442" s="337">
        <v>25000</v>
      </c>
      <c r="S442" s="337">
        <v>3000</v>
      </c>
      <c r="T442" s="337">
        <v>82</v>
      </c>
      <c r="U442" s="337">
        <v>0.8</v>
      </c>
      <c r="V442" s="337">
        <v>-40</v>
      </c>
      <c r="W442" s="336" t="s">
        <v>769</v>
      </c>
      <c r="X442" s="336" t="s">
        <v>7402</v>
      </c>
      <c r="Y442" s="336" t="s">
        <v>783</v>
      </c>
      <c r="Z442" s="339">
        <v>41818</v>
      </c>
      <c r="AA442" s="339">
        <v>41810</v>
      </c>
      <c r="AB442" s="336" t="s">
        <v>827</v>
      </c>
    </row>
    <row r="443" spans="1:28" s="340" customFormat="1">
      <c r="A443" s="336" t="s">
        <v>7400</v>
      </c>
      <c r="B443" s="336" t="s">
        <v>6543</v>
      </c>
      <c r="C443" s="336" t="s">
        <v>682</v>
      </c>
      <c r="D443" s="336" t="s">
        <v>7549</v>
      </c>
      <c r="E443" s="336" t="s">
        <v>787</v>
      </c>
      <c r="F443" s="336" t="s">
        <v>723</v>
      </c>
      <c r="G443" s="336" t="s">
        <v>788</v>
      </c>
      <c r="H443" s="336" t="s">
        <v>723</v>
      </c>
      <c r="I443" s="337">
        <v>3</v>
      </c>
      <c r="J443" s="337">
        <v>40</v>
      </c>
      <c r="K443" s="337">
        <v>116</v>
      </c>
      <c r="L443" s="337">
        <v>35</v>
      </c>
      <c r="M443" s="338"/>
      <c r="N443" s="338"/>
      <c r="O443" s="337">
        <v>300</v>
      </c>
      <c r="P443" s="337">
        <v>4.9000000000000004</v>
      </c>
      <c r="Q443" s="337">
        <v>61.2</v>
      </c>
      <c r="R443" s="337">
        <v>25000</v>
      </c>
      <c r="S443" s="337">
        <v>2700</v>
      </c>
      <c r="T443" s="337">
        <v>82</v>
      </c>
      <c r="U443" s="337">
        <v>0.7</v>
      </c>
      <c r="V443" s="337">
        <v>-40</v>
      </c>
      <c r="W443" s="336" t="s">
        <v>769</v>
      </c>
      <c r="X443" s="336" t="s">
        <v>7402</v>
      </c>
      <c r="Y443" s="336" t="s">
        <v>1308</v>
      </c>
      <c r="Z443" s="339">
        <v>41815</v>
      </c>
      <c r="AA443" s="339">
        <v>41813</v>
      </c>
      <c r="AB443" s="336" t="s">
        <v>827</v>
      </c>
    </row>
    <row r="444" spans="1:28" s="340" customFormat="1">
      <c r="A444" s="336" t="s">
        <v>7400</v>
      </c>
      <c r="B444" s="336" t="s">
        <v>824</v>
      </c>
      <c r="C444" s="336" t="s">
        <v>825</v>
      </c>
      <c r="D444" s="336" t="s">
        <v>825</v>
      </c>
      <c r="E444" s="336" t="s">
        <v>738</v>
      </c>
      <c r="F444" s="336" t="s">
        <v>780</v>
      </c>
      <c r="G444" s="336" t="s">
        <v>794</v>
      </c>
      <c r="H444" s="336" t="s">
        <v>726</v>
      </c>
      <c r="I444" s="337">
        <v>3</v>
      </c>
      <c r="J444" s="337">
        <v>40</v>
      </c>
      <c r="K444" s="337">
        <v>86.2</v>
      </c>
      <c r="L444" s="337">
        <v>62.7</v>
      </c>
      <c r="M444" s="338"/>
      <c r="N444" s="337">
        <v>40</v>
      </c>
      <c r="O444" s="337">
        <v>500</v>
      </c>
      <c r="P444" s="337">
        <v>9</v>
      </c>
      <c r="Q444" s="337">
        <v>55.6</v>
      </c>
      <c r="R444" s="337">
        <v>25000</v>
      </c>
      <c r="S444" s="337">
        <v>2700</v>
      </c>
      <c r="T444" s="337">
        <v>82</v>
      </c>
      <c r="U444" s="337">
        <v>0.9</v>
      </c>
      <c r="V444" s="337">
        <v>-20</v>
      </c>
      <c r="W444" s="336" t="s">
        <v>769</v>
      </c>
      <c r="X444" s="336" t="s">
        <v>7491</v>
      </c>
      <c r="Y444" s="336" t="s">
        <v>826</v>
      </c>
      <c r="Z444" s="339">
        <v>41879</v>
      </c>
      <c r="AA444" s="339">
        <v>41880</v>
      </c>
      <c r="AB444" s="336" t="s">
        <v>827</v>
      </c>
    </row>
    <row r="445" spans="1:28" s="340" customFormat="1">
      <c r="A445" s="336" t="s">
        <v>7400</v>
      </c>
      <c r="B445" s="336" t="s">
        <v>824</v>
      </c>
      <c r="C445" s="336" t="s">
        <v>829</v>
      </c>
      <c r="D445" s="336" t="s">
        <v>829</v>
      </c>
      <c r="E445" s="336" t="s">
        <v>830</v>
      </c>
      <c r="F445" s="336" t="s">
        <v>780</v>
      </c>
      <c r="G445" s="336" t="s">
        <v>794</v>
      </c>
      <c r="H445" s="336" t="s">
        <v>726</v>
      </c>
      <c r="I445" s="337">
        <v>3</v>
      </c>
      <c r="J445" s="337">
        <v>75</v>
      </c>
      <c r="K445" s="337">
        <v>116.4</v>
      </c>
      <c r="L445" s="337">
        <v>95.4</v>
      </c>
      <c r="M445" s="338"/>
      <c r="N445" s="337">
        <v>40</v>
      </c>
      <c r="O445" s="337">
        <v>800</v>
      </c>
      <c r="P445" s="337">
        <v>12</v>
      </c>
      <c r="Q445" s="337">
        <v>66.7</v>
      </c>
      <c r="R445" s="337">
        <v>25000</v>
      </c>
      <c r="S445" s="337">
        <v>2700</v>
      </c>
      <c r="T445" s="337">
        <v>82</v>
      </c>
      <c r="U445" s="337">
        <v>1</v>
      </c>
      <c r="V445" s="337">
        <v>-20</v>
      </c>
      <c r="W445" s="336" t="s">
        <v>769</v>
      </c>
      <c r="X445" s="336" t="s">
        <v>7406</v>
      </c>
      <c r="Y445" s="336" t="s">
        <v>831</v>
      </c>
      <c r="Z445" s="339">
        <v>41885</v>
      </c>
      <c r="AA445" s="339">
        <v>41884</v>
      </c>
      <c r="AB445" s="336" t="s">
        <v>827</v>
      </c>
    </row>
    <row r="446" spans="1:28" s="340" customFormat="1">
      <c r="A446" s="336" t="s">
        <v>7400</v>
      </c>
      <c r="B446" s="336" t="s">
        <v>834</v>
      </c>
      <c r="C446" s="336" t="s">
        <v>7550</v>
      </c>
      <c r="D446" s="336" t="s">
        <v>7550</v>
      </c>
      <c r="E446" s="336" t="s">
        <v>703</v>
      </c>
      <c r="F446" s="336" t="s">
        <v>780</v>
      </c>
      <c r="G446" s="336" t="s">
        <v>781</v>
      </c>
      <c r="H446" s="336" t="s">
        <v>726</v>
      </c>
      <c r="I446" s="337">
        <v>3</v>
      </c>
      <c r="J446" s="337">
        <v>50</v>
      </c>
      <c r="K446" s="337">
        <v>50.4</v>
      </c>
      <c r="L446" s="337">
        <v>50</v>
      </c>
      <c r="M446" s="338"/>
      <c r="N446" s="337">
        <v>20</v>
      </c>
      <c r="O446" s="337">
        <v>400</v>
      </c>
      <c r="P446" s="337">
        <v>7</v>
      </c>
      <c r="Q446" s="337">
        <v>57.1</v>
      </c>
      <c r="R446" s="337">
        <v>25000</v>
      </c>
      <c r="S446" s="337">
        <v>3000</v>
      </c>
      <c r="T446" s="337">
        <v>82</v>
      </c>
      <c r="U446" s="337">
        <v>0.7</v>
      </c>
      <c r="V446" s="337">
        <v>-20</v>
      </c>
      <c r="W446" s="336" t="s">
        <v>7</v>
      </c>
      <c r="X446" s="336" t="s">
        <v>7</v>
      </c>
      <c r="Y446" s="336" t="s">
        <v>783</v>
      </c>
      <c r="Z446" s="339">
        <v>41766</v>
      </c>
      <c r="AA446" s="339">
        <v>41766</v>
      </c>
      <c r="AB446" s="336" t="s">
        <v>784</v>
      </c>
    </row>
    <row r="447" spans="1:28" s="340" customFormat="1">
      <c r="A447" s="336" t="s">
        <v>7400</v>
      </c>
      <c r="B447" s="336" t="s">
        <v>834</v>
      </c>
      <c r="C447" s="336" t="s">
        <v>7551</v>
      </c>
      <c r="D447" s="336" t="s">
        <v>7551</v>
      </c>
      <c r="E447" s="336" t="s">
        <v>703</v>
      </c>
      <c r="F447" s="336" t="s">
        <v>780</v>
      </c>
      <c r="G447" s="336" t="s">
        <v>781</v>
      </c>
      <c r="H447" s="336" t="s">
        <v>726</v>
      </c>
      <c r="I447" s="337">
        <v>3</v>
      </c>
      <c r="J447" s="337">
        <v>42</v>
      </c>
      <c r="K447" s="337">
        <v>50.4</v>
      </c>
      <c r="L447" s="337">
        <v>50</v>
      </c>
      <c r="M447" s="338"/>
      <c r="N447" s="337">
        <v>40</v>
      </c>
      <c r="O447" s="337">
        <v>400</v>
      </c>
      <c r="P447" s="337">
        <v>7</v>
      </c>
      <c r="Q447" s="337">
        <v>57.1</v>
      </c>
      <c r="R447" s="337">
        <v>25000</v>
      </c>
      <c r="S447" s="337">
        <v>3000</v>
      </c>
      <c r="T447" s="337">
        <v>82</v>
      </c>
      <c r="U447" s="337">
        <v>0.7</v>
      </c>
      <c r="V447" s="337">
        <v>-20</v>
      </c>
      <c r="W447" s="336" t="s">
        <v>7</v>
      </c>
      <c r="X447" s="336" t="s">
        <v>7</v>
      </c>
      <c r="Y447" s="336" t="s">
        <v>783</v>
      </c>
      <c r="Z447" s="339">
        <v>41765</v>
      </c>
      <c r="AA447" s="339">
        <v>41766</v>
      </c>
      <c r="AB447" s="336" t="s">
        <v>784</v>
      </c>
    </row>
    <row r="448" spans="1:28" s="340" customFormat="1">
      <c r="A448" s="336" t="s">
        <v>7400</v>
      </c>
      <c r="B448" s="336" t="s">
        <v>834</v>
      </c>
      <c r="C448" s="336" t="s">
        <v>7552</v>
      </c>
      <c r="D448" s="336" t="s">
        <v>7552</v>
      </c>
      <c r="E448" s="336" t="s">
        <v>813</v>
      </c>
      <c r="F448" s="336" t="s">
        <v>780</v>
      </c>
      <c r="G448" s="336" t="s">
        <v>794</v>
      </c>
      <c r="H448" s="336" t="s">
        <v>726</v>
      </c>
      <c r="I448" s="337">
        <v>3</v>
      </c>
      <c r="J448" s="337">
        <v>40</v>
      </c>
      <c r="K448" s="337">
        <v>98</v>
      </c>
      <c r="L448" s="337">
        <v>64</v>
      </c>
      <c r="M448" s="338"/>
      <c r="N448" s="337">
        <v>107</v>
      </c>
      <c r="O448" s="337">
        <v>550</v>
      </c>
      <c r="P448" s="337">
        <v>7</v>
      </c>
      <c r="Q448" s="337">
        <v>78.599999999999994</v>
      </c>
      <c r="R448" s="337">
        <v>25000</v>
      </c>
      <c r="S448" s="337">
        <v>2700</v>
      </c>
      <c r="T448" s="337">
        <v>82</v>
      </c>
      <c r="U448" s="337">
        <v>0.9</v>
      </c>
      <c r="V448" s="337">
        <v>-20</v>
      </c>
      <c r="W448" s="336" t="s">
        <v>769</v>
      </c>
      <c r="X448" s="336" t="s">
        <v>7404</v>
      </c>
      <c r="Y448" s="336" t="s">
        <v>783</v>
      </c>
      <c r="Z448" s="339">
        <v>41730</v>
      </c>
      <c r="AA448" s="339">
        <v>41758</v>
      </c>
      <c r="AB448" s="336" t="s">
        <v>784</v>
      </c>
    </row>
    <row r="449" spans="1:28" s="340" customFormat="1">
      <c r="A449" s="336" t="s">
        <v>7400</v>
      </c>
      <c r="B449" s="336" t="s">
        <v>834</v>
      </c>
      <c r="C449" s="336" t="s">
        <v>7553</v>
      </c>
      <c r="D449" s="336" t="s">
        <v>7553</v>
      </c>
      <c r="E449" s="336" t="s">
        <v>732</v>
      </c>
      <c r="F449" s="336" t="s">
        <v>780</v>
      </c>
      <c r="G449" s="336" t="s">
        <v>794</v>
      </c>
      <c r="H449" s="336" t="s">
        <v>726</v>
      </c>
      <c r="I449" s="337">
        <v>5</v>
      </c>
      <c r="J449" s="337">
        <v>60</v>
      </c>
      <c r="K449" s="337">
        <v>130.1</v>
      </c>
      <c r="L449" s="337">
        <v>95.2</v>
      </c>
      <c r="M449" s="338"/>
      <c r="N449" s="338"/>
      <c r="O449" s="337">
        <v>800</v>
      </c>
      <c r="P449" s="337">
        <v>14</v>
      </c>
      <c r="Q449" s="337">
        <v>57.1</v>
      </c>
      <c r="R449" s="337">
        <v>25000</v>
      </c>
      <c r="S449" s="337">
        <v>3000</v>
      </c>
      <c r="T449" s="337">
        <v>95</v>
      </c>
      <c r="U449" s="337">
        <v>0.9</v>
      </c>
      <c r="V449" s="337">
        <v>-20</v>
      </c>
      <c r="W449" s="336" t="s">
        <v>769</v>
      </c>
      <c r="X449" s="336" t="s">
        <v>7402</v>
      </c>
      <c r="Y449" s="336" t="s">
        <v>783</v>
      </c>
      <c r="Z449" s="339">
        <v>41784</v>
      </c>
      <c r="AA449" s="339">
        <v>41850</v>
      </c>
      <c r="AB449" s="336" t="s">
        <v>784</v>
      </c>
    </row>
    <row r="450" spans="1:28" s="340" customFormat="1">
      <c r="A450" s="336" t="s">
        <v>7400</v>
      </c>
      <c r="B450" s="336" t="s">
        <v>834</v>
      </c>
      <c r="C450" s="336" t="s">
        <v>7554</v>
      </c>
      <c r="D450" s="336" t="s">
        <v>7554</v>
      </c>
      <c r="E450" s="336" t="s">
        <v>732</v>
      </c>
      <c r="F450" s="336" t="s">
        <v>780</v>
      </c>
      <c r="G450" s="336" t="s">
        <v>794</v>
      </c>
      <c r="H450" s="336" t="s">
        <v>726</v>
      </c>
      <c r="I450" s="337">
        <v>3</v>
      </c>
      <c r="J450" s="337">
        <v>60</v>
      </c>
      <c r="K450" s="337">
        <v>129.9</v>
      </c>
      <c r="L450" s="337">
        <v>95</v>
      </c>
      <c r="M450" s="338"/>
      <c r="N450" s="338"/>
      <c r="O450" s="337">
        <v>800</v>
      </c>
      <c r="P450" s="337">
        <v>14</v>
      </c>
      <c r="Q450" s="337">
        <v>57.1</v>
      </c>
      <c r="R450" s="337">
        <v>25000</v>
      </c>
      <c r="S450" s="337">
        <v>2700</v>
      </c>
      <c r="T450" s="337">
        <v>93</v>
      </c>
      <c r="U450" s="337">
        <v>0.9</v>
      </c>
      <c r="V450" s="337">
        <v>-20</v>
      </c>
      <c r="W450" s="336" t="s">
        <v>769</v>
      </c>
      <c r="X450" s="336" t="s">
        <v>7402</v>
      </c>
      <c r="Y450" s="336" t="s">
        <v>783</v>
      </c>
      <c r="Z450" s="339">
        <v>41893</v>
      </c>
      <c r="AA450" s="339">
        <v>41893</v>
      </c>
      <c r="AB450" s="336" t="s">
        <v>842</v>
      </c>
    </row>
    <row r="451" spans="1:28" s="340" customFormat="1">
      <c r="A451" s="336" t="s">
        <v>7400</v>
      </c>
      <c r="B451" s="336" t="s">
        <v>834</v>
      </c>
      <c r="C451" s="336" t="s">
        <v>7555</v>
      </c>
      <c r="D451" s="336" t="s">
        <v>7555</v>
      </c>
      <c r="E451" s="336" t="s">
        <v>732</v>
      </c>
      <c r="F451" s="336" t="s">
        <v>780</v>
      </c>
      <c r="G451" s="336" t="s">
        <v>794</v>
      </c>
      <c r="H451" s="336" t="s">
        <v>726</v>
      </c>
      <c r="I451" s="337">
        <v>3</v>
      </c>
      <c r="J451" s="337">
        <v>65</v>
      </c>
      <c r="K451" s="337">
        <v>130</v>
      </c>
      <c r="L451" s="337">
        <v>95</v>
      </c>
      <c r="M451" s="338"/>
      <c r="N451" s="337">
        <v>120</v>
      </c>
      <c r="O451" s="337">
        <v>850</v>
      </c>
      <c r="P451" s="337">
        <v>11</v>
      </c>
      <c r="Q451" s="337">
        <v>77.3</v>
      </c>
      <c r="R451" s="337">
        <v>25000</v>
      </c>
      <c r="S451" s="337">
        <v>2700</v>
      </c>
      <c r="T451" s="337">
        <v>82</v>
      </c>
      <c r="U451" s="337">
        <v>0.9</v>
      </c>
      <c r="V451" s="337">
        <v>-20</v>
      </c>
      <c r="W451" s="336" t="s">
        <v>769</v>
      </c>
      <c r="X451" s="336" t="s">
        <v>7402</v>
      </c>
      <c r="Y451" s="336" t="s">
        <v>826</v>
      </c>
      <c r="Z451" s="339">
        <v>41907</v>
      </c>
      <c r="AA451" s="339">
        <v>41907</v>
      </c>
      <c r="AB451" s="336" t="s">
        <v>842</v>
      </c>
    </row>
    <row r="452" spans="1:28" s="340" customFormat="1">
      <c r="A452" s="336" t="s">
        <v>7400</v>
      </c>
      <c r="B452" s="336" t="s">
        <v>834</v>
      </c>
      <c r="C452" s="336" t="s">
        <v>7556</v>
      </c>
      <c r="D452" s="336" t="s">
        <v>7556</v>
      </c>
      <c r="E452" s="336" t="s">
        <v>735</v>
      </c>
      <c r="F452" s="336" t="s">
        <v>780</v>
      </c>
      <c r="G452" s="336" t="s">
        <v>794</v>
      </c>
      <c r="H452" s="336" t="s">
        <v>726</v>
      </c>
      <c r="I452" s="337">
        <v>3</v>
      </c>
      <c r="J452" s="337">
        <v>120</v>
      </c>
      <c r="K452" s="337">
        <v>132.4</v>
      </c>
      <c r="L452" s="337">
        <v>120.2</v>
      </c>
      <c r="M452" s="338"/>
      <c r="N452" s="337">
        <v>25</v>
      </c>
      <c r="O452" s="337">
        <v>1050</v>
      </c>
      <c r="P452" s="337">
        <v>15</v>
      </c>
      <c r="Q452" s="337">
        <v>70</v>
      </c>
      <c r="R452" s="337">
        <v>25000</v>
      </c>
      <c r="S452" s="337">
        <v>2700</v>
      </c>
      <c r="T452" s="337">
        <v>81</v>
      </c>
      <c r="U452" s="337">
        <v>0.9</v>
      </c>
      <c r="V452" s="337">
        <v>-20</v>
      </c>
      <c r="W452" s="336" t="s">
        <v>769</v>
      </c>
      <c r="X452" s="336" t="s">
        <v>7402</v>
      </c>
      <c r="Y452" s="336" t="s">
        <v>783</v>
      </c>
      <c r="Z452" s="339">
        <v>41733</v>
      </c>
      <c r="AA452" s="339">
        <v>41789</v>
      </c>
      <c r="AB452" s="336" t="s">
        <v>784</v>
      </c>
    </row>
    <row r="453" spans="1:28" s="340" customFormat="1">
      <c r="A453" s="336" t="s">
        <v>7400</v>
      </c>
      <c r="B453" s="336" t="s">
        <v>834</v>
      </c>
      <c r="C453" s="336" t="s">
        <v>7557</v>
      </c>
      <c r="D453" s="336" t="s">
        <v>7557</v>
      </c>
      <c r="E453" s="336" t="s">
        <v>733</v>
      </c>
      <c r="F453" s="336" t="s">
        <v>780</v>
      </c>
      <c r="G453" s="336" t="s">
        <v>794</v>
      </c>
      <c r="H453" s="336" t="s">
        <v>726</v>
      </c>
      <c r="I453" s="337">
        <v>3</v>
      </c>
      <c r="J453" s="337">
        <v>75</v>
      </c>
      <c r="K453" s="337">
        <v>160</v>
      </c>
      <c r="L453" s="337">
        <v>120</v>
      </c>
      <c r="M453" s="338"/>
      <c r="N453" s="337">
        <v>110</v>
      </c>
      <c r="O453" s="337">
        <v>1050</v>
      </c>
      <c r="P453" s="337">
        <v>13</v>
      </c>
      <c r="Q453" s="337">
        <v>80.7</v>
      </c>
      <c r="R453" s="337">
        <v>25000</v>
      </c>
      <c r="S453" s="337">
        <v>2700</v>
      </c>
      <c r="T453" s="337">
        <v>82</v>
      </c>
      <c r="U453" s="337">
        <v>0.9</v>
      </c>
      <c r="V453" s="337">
        <v>-20</v>
      </c>
      <c r="W453" s="336" t="s">
        <v>769</v>
      </c>
      <c r="X453" s="336" t="s">
        <v>7402</v>
      </c>
      <c r="Y453" s="336" t="s">
        <v>783</v>
      </c>
      <c r="Z453" s="339">
        <v>41765</v>
      </c>
      <c r="AA453" s="339">
        <v>41765</v>
      </c>
      <c r="AB453" s="336" t="s">
        <v>784</v>
      </c>
    </row>
    <row r="454" spans="1:28" s="340" customFormat="1">
      <c r="A454" s="336" t="s">
        <v>7400</v>
      </c>
      <c r="B454" s="336" t="s">
        <v>834</v>
      </c>
      <c r="C454" s="336" t="s">
        <v>7558</v>
      </c>
      <c r="D454" s="336" t="s">
        <v>7558</v>
      </c>
      <c r="E454" s="336" t="s">
        <v>733</v>
      </c>
      <c r="F454" s="336" t="s">
        <v>780</v>
      </c>
      <c r="G454" s="336" t="s">
        <v>794</v>
      </c>
      <c r="H454" s="336" t="s">
        <v>726</v>
      </c>
      <c r="I454" s="337">
        <v>3</v>
      </c>
      <c r="J454" s="337">
        <v>75</v>
      </c>
      <c r="K454" s="337">
        <v>163.5</v>
      </c>
      <c r="L454" s="337">
        <v>118.3</v>
      </c>
      <c r="M454" s="338"/>
      <c r="N454" s="338"/>
      <c r="O454" s="337">
        <v>1000</v>
      </c>
      <c r="P454" s="337">
        <v>16</v>
      </c>
      <c r="Q454" s="337">
        <v>62.5</v>
      </c>
      <c r="R454" s="337">
        <v>25000</v>
      </c>
      <c r="S454" s="337">
        <v>2700</v>
      </c>
      <c r="T454" s="337">
        <v>92</v>
      </c>
      <c r="U454" s="337">
        <v>0.9</v>
      </c>
      <c r="V454" s="337">
        <v>-20</v>
      </c>
      <c r="W454" s="336" t="s">
        <v>769</v>
      </c>
      <c r="X454" s="336" t="s">
        <v>7402</v>
      </c>
      <c r="Y454" s="336" t="s">
        <v>783</v>
      </c>
      <c r="Z454" s="339">
        <v>41893</v>
      </c>
      <c r="AA454" s="339">
        <v>41893</v>
      </c>
      <c r="AB454" s="336" t="s">
        <v>842</v>
      </c>
    </row>
    <row r="455" spans="1:28" s="340" customFormat="1">
      <c r="A455" s="336" t="s">
        <v>7400</v>
      </c>
      <c r="B455" s="336" t="s">
        <v>834</v>
      </c>
      <c r="C455" s="336" t="s">
        <v>7559</v>
      </c>
      <c r="D455" s="336" t="s">
        <v>7559</v>
      </c>
      <c r="E455" s="336" t="s">
        <v>703</v>
      </c>
      <c r="F455" s="336" t="s">
        <v>780</v>
      </c>
      <c r="G455" s="336" t="s">
        <v>781</v>
      </c>
      <c r="H455" s="336" t="s">
        <v>726</v>
      </c>
      <c r="I455" s="337">
        <v>3</v>
      </c>
      <c r="J455" s="337">
        <v>35</v>
      </c>
      <c r="K455" s="337">
        <v>50</v>
      </c>
      <c r="L455" s="337">
        <v>50.4</v>
      </c>
      <c r="M455" s="338"/>
      <c r="N455" s="337">
        <v>40</v>
      </c>
      <c r="O455" s="337">
        <v>450</v>
      </c>
      <c r="P455" s="337">
        <v>6</v>
      </c>
      <c r="Q455" s="337">
        <v>75</v>
      </c>
      <c r="R455" s="337">
        <v>25000</v>
      </c>
      <c r="S455" s="337">
        <v>2700</v>
      </c>
      <c r="T455" s="337">
        <v>83</v>
      </c>
      <c r="U455" s="337">
        <v>0.7</v>
      </c>
      <c r="V455" s="337">
        <v>-20</v>
      </c>
      <c r="W455" s="336" t="s">
        <v>7</v>
      </c>
      <c r="X455" s="336" t="s">
        <v>7</v>
      </c>
      <c r="Y455" s="336" t="s">
        <v>831</v>
      </c>
      <c r="Z455" s="339">
        <v>41897</v>
      </c>
      <c r="AA455" s="339">
        <v>41897</v>
      </c>
      <c r="AB455" s="336" t="s">
        <v>784</v>
      </c>
    </row>
    <row r="456" spans="1:28" s="340" customFormat="1">
      <c r="A456" s="336" t="s">
        <v>7400</v>
      </c>
      <c r="B456" s="336" t="s">
        <v>857</v>
      </c>
      <c r="C456" s="336" t="s">
        <v>858</v>
      </c>
      <c r="D456" s="336" t="s">
        <v>859</v>
      </c>
      <c r="E456" s="336" t="s">
        <v>732</v>
      </c>
      <c r="F456" s="336" t="s">
        <v>780</v>
      </c>
      <c r="G456" s="336" t="s">
        <v>794</v>
      </c>
      <c r="H456" s="336" t="s">
        <v>726</v>
      </c>
      <c r="I456" s="337">
        <v>5</v>
      </c>
      <c r="J456" s="337">
        <v>65</v>
      </c>
      <c r="K456" s="337">
        <v>127</v>
      </c>
      <c r="L456" s="337">
        <v>95</v>
      </c>
      <c r="M456" s="338"/>
      <c r="N456" s="338"/>
      <c r="O456" s="337">
        <v>800</v>
      </c>
      <c r="P456" s="337">
        <v>12.5</v>
      </c>
      <c r="Q456" s="337">
        <v>64</v>
      </c>
      <c r="R456" s="337">
        <v>25000</v>
      </c>
      <c r="S456" s="337">
        <v>3000</v>
      </c>
      <c r="T456" s="337">
        <v>83</v>
      </c>
      <c r="U456" s="337">
        <v>0.9</v>
      </c>
      <c r="V456" s="337">
        <v>-20</v>
      </c>
      <c r="W456" s="336" t="s">
        <v>769</v>
      </c>
      <c r="X456" s="336" t="s">
        <v>7402</v>
      </c>
      <c r="Y456" s="336" t="s">
        <v>783</v>
      </c>
      <c r="Z456" s="339">
        <v>41640</v>
      </c>
      <c r="AA456" s="339">
        <v>41933</v>
      </c>
      <c r="AB456" s="336" t="s">
        <v>842</v>
      </c>
    </row>
    <row r="457" spans="1:28" s="340" customFormat="1">
      <c r="A457" s="336" t="s">
        <v>7400</v>
      </c>
      <c r="B457" s="336" t="s">
        <v>857</v>
      </c>
      <c r="C457" s="336" t="s">
        <v>858</v>
      </c>
      <c r="D457" s="336" t="s">
        <v>861</v>
      </c>
      <c r="E457" s="336" t="s">
        <v>732</v>
      </c>
      <c r="F457" s="336" t="s">
        <v>780</v>
      </c>
      <c r="G457" s="336" t="s">
        <v>794</v>
      </c>
      <c r="H457" s="336" t="s">
        <v>726</v>
      </c>
      <c r="I457" s="337">
        <v>3</v>
      </c>
      <c r="J457" s="337">
        <v>65</v>
      </c>
      <c r="K457" s="337">
        <v>127</v>
      </c>
      <c r="L457" s="337">
        <v>95</v>
      </c>
      <c r="M457" s="338"/>
      <c r="N457" s="338"/>
      <c r="O457" s="337">
        <v>800</v>
      </c>
      <c r="P457" s="337">
        <v>12.5</v>
      </c>
      <c r="Q457" s="337">
        <v>64</v>
      </c>
      <c r="R457" s="337">
        <v>25000</v>
      </c>
      <c r="S457" s="337">
        <v>3000</v>
      </c>
      <c r="T457" s="337">
        <v>83</v>
      </c>
      <c r="U457" s="337">
        <v>0.9</v>
      </c>
      <c r="V457" s="337">
        <v>-20</v>
      </c>
      <c r="W457" s="336" t="s">
        <v>769</v>
      </c>
      <c r="X457" s="336" t="s">
        <v>7402</v>
      </c>
      <c r="Y457" s="336" t="s">
        <v>783</v>
      </c>
      <c r="Z457" s="339">
        <v>41640</v>
      </c>
      <c r="AA457" s="339">
        <v>41933</v>
      </c>
      <c r="AB457" s="336" t="s">
        <v>842</v>
      </c>
    </row>
    <row r="458" spans="1:28" s="340" customFormat="1">
      <c r="A458" s="336" t="s">
        <v>7400</v>
      </c>
      <c r="B458" s="336" t="s">
        <v>857</v>
      </c>
      <c r="C458" s="336" t="s">
        <v>863</v>
      </c>
      <c r="D458" s="336" t="s">
        <v>864</v>
      </c>
      <c r="E458" s="336" t="s">
        <v>830</v>
      </c>
      <c r="F458" s="336" t="s">
        <v>780</v>
      </c>
      <c r="G458" s="336" t="s">
        <v>794</v>
      </c>
      <c r="H458" s="336" t="s">
        <v>726</v>
      </c>
      <c r="I458" s="337">
        <v>3</v>
      </c>
      <c r="J458" s="337">
        <v>75</v>
      </c>
      <c r="K458" s="337">
        <v>112</v>
      </c>
      <c r="L458" s="337">
        <v>95</v>
      </c>
      <c r="M458" s="338"/>
      <c r="N458" s="337">
        <v>25</v>
      </c>
      <c r="O458" s="337">
        <v>800</v>
      </c>
      <c r="P458" s="337">
        <v>12.5</v>
      </c>
      <c r="Q458" s="337">
        <v>64</v>
      </c>
      <c r="R458" s="337">
        <v>25000</v>
      </c>
      <c r="S458" s="337">
        <v>3000</v>
      </c>
      <c r="T458" s="337">
        <v>83</v>
      </c>
      <c r="U458" s="337">
        <v>0.9</v>
      </c>
      <c r="V458" s="337">
        <v>-20</v>
      </c>
      <c r="W458" s="336" t="s">
        <v>769</v>
      </c>
      <c r="X458" s="336" t="s">
        <v>7402</v>
      </c>
      <c r="Y458" s="336" t="s">
        <v>783</v>
      </c>
      <c r="Z458" s="339">
        <v>41640</v>
      </c>
      <c r="AA458" s="339">
        <v>41933</v>
      </c>
      <c r="AB458" s="336" t="s">
        <v>842</v>
      </c>
    </row>
    <row r="459" spans="1:28" s="340" customFormat="1">
      <c r="A459" s="336" t="s">
        <v>7400</v>
      </c>
      <c r="B459" s="336" t="s">
        <v>857</v>
      </c>
      <c r="C459" s="336" t="s">
        <v>863</v>
      </c>
      <c r="D459" s="336" t="s">
        <v>866</v>
      </c>
      <c r="E459" s="336" t="s">
        <v>735</v>
      </c>
      <c r="F459" s="336" t="s">
        <v>780</v>
      </c>
      <c r="G459" s="336" t="s">
        <v>794</v>
      </c>
      <c r="H459" s="336" t="s">
        <v>726</v>
      </c>
      <c r="I459" s="337">
        <v>3</v>
      </c>
      <c r="J459" s="337">
        <v>100</v>
      </c>
      <c r="K459" s="337">
        <v>130</v>
      </c>
      <c r="L459" s="337">
        <v>121</v>
      </c>
      <c r="M459" s="338"/>
      <c r="N459" s="337">
        <v>25</v>
      </c>
      <c r="O459" s="338"/>
      <c r="P459" s="337">
        <v>19.5</v>
      </c>
      <c r="Q459" s="337">
        <v>71</v>
      </c>
      <c r="R459" s="337">
        <v>25000</v>
      </c>
      <c r="S459" s="337">
        <v>3000</v>
      </c>
      <c r="T459" s="337">
        <v>82</v>
      </c>
      <c r="U459" s="337">
        <v>1</v>
      </c>
      <c r="V459" s="337">
        <v>-20</v>
      </c>
      <c r="W459" s="336" t="s">
        <v>769</v>
      </c>
      <c r="X459" s="336" t="s">
        <v>7402</v>
      </c>
      <c r="Y459" s="336" t="s">
        <v>783</v>
      </c>
      <c r="Z459" s="339">
        <v>41640</v>
      </c>
      <c r="AA459" s="339">
        <v>41933</v>
      </c>
      <c r="AB459" s="336" t="s">
        <v>842</v>
      </c>
    </row>
    <row r="460" spans="1:28" s="340" customFormat="1">
      <c r="A460" s="336" t="s">
        <v>7400</v>
      </c>
      <c r="B460" s="336" t="s">
        <v>857</v>
      </c>
      <c r="C460" s="336" t="s">
        <v>863</v>
      </c>
      <c r="D460" s="336" t="s">
        <v>868</v>
      </c>
      <c r="E460" s="336" t="s">
        <v>830</v>
      </c>
      <c r="F460" s="336" t="s">
        <v>780</v>
      </c>
      <c r="G460" s="336" t="s">
        <v>794</v>
      </c>
      <c r="H460" s="336" t="s">
        <v>726</v>
      </c>
      <c r="I460" s="337">
        <v>5</v>
      </c>
      <c r="J460" s="337">
        <v>75</v>
      </c>
      <c r="K460" s="337">
        <v>112</v>
      </c>
      <c r="L460" s="337">
        <v>95</v>
      </c>
      <c r="M460" s="338"/>
      <c r="N460" s="337">
        <v>25</v>
      </c>
      <c r="O460" s="337">
        <v>800</v>
      </c>
      <c r="P460" s="337">
        <v>12.5</v>
      </c>
      <c r="Q460" s="337">
        <v>64</v>
      </c>
      <c r="R460" s="337">
        <v>25000</v>
      </c>
      <c r="S460" s="337">
        <v>3000</v>
      </c>
      <c r="T460" s="337">
        <v>83</v>
      </c>
      <c r="U460" s="337">
        <v>0.9</v>
      </c>
      <c r="V460" s="337">
        <v>-20</v>
      </c>
      <c r="W460" s="336" t="s">
        <v>769</v>
      </c>
      <c r="X460" s="336" t="s">
        <v>7402</v>
      </c>
      <c r="Y460" s="336" t="s">
        <v>783</v>
      </c>
      <c r="Z460" s="339">
        <v>41640</v>
      </c>
      <c r="AA460" s="339">
        <v>41933</v>
      </c>
      <c r="AB460" s="336" t="s">
        <v>842</v>
      </c>
    </row>
    <row r="461" spans="1:28" s="340" customFormat="1">
      <c r="A461" s="336" t="s">
        <v>7400</v>
      </c>
      <c r="B461" s="336" t="s">
        <v>857</v>
      </c>
      <c r="C461" s="336" t="s">
        <v>863</v>
      </c>
      <c r="D461" s="336" t="s">
        <v>870</v>
      </c>
      <c r="E461" s="336" t="s">
        <v>735</v>
      </c>
      <c r="F461" s="336" t="s">
        <v>780</v>
      </c>
      <c r="G461" s="336" t="s">
        <v>794</v>
      </c>
      <c r="H461" s="336" t="s">
        <v>726</v>
      </c>
      <c r="I461" s="337">
        <v>5</v>
      </c>
      <c r="J461" s="337">
        <v>100</v>
      </c>
      <c r="K461" s="337">
        <v>130</v>
      </c>
      <c r="L461" s="337">
        <v>121</v>
      </c>
      <c r="M461" s="338"/>
      <c r="N461" s="337">
        <v>25</v>
      </c>
      <c r="O461" s="338"/>
      <c r="P461" s="337">
        <v>19.5</v>
      </c>
      <c r="Q461" s="337">
        <v>71</v>
      </c>
      <c r="R461" s="337">
        <v>25000</v>
      </c>
      <c r="S461" s="337">
        <v>3000</v>
      </c>
      <c r="T461" s="337">
        <v>82</v>
      </c>
      <c r="U461" s="337">
        <v>1</v>
      </c>
      <c r="V461" s="337">
        <v>-20</v>
      </c>
      <c r="W461" s="336" t="s">
        <v>769</v>
      </c>
      <c r="X461" s="336" t="s">
        <v>7402</v>
      </c>
      <c r="Y461" s="336" t="s">
        <v>783</v>
      </c>
      <c r="Z461" s="339">
        <v>41640</v>
      </c>
      <c r="AA461" s="339">
        <v>41933</v>
      </c>
      <c r="AB461" s="336" t="s">
        <v>842</v>
      </c>
    </row>
    <row r="462" spans="1:28" s="340" customFormat="1">
      <c r="A462" s="336" t="s">
        <v>7400</v>
      </c>
      <c r="B462" s="336" t="s">
        <v>857</v>
      </c>
      <c r="C462" s="336" t="s">
        <v>872</v>
      </c>
      <c r="D462" s="336" t="s">
        <v>873</v>
      </c>
      <c r="E462" s="336" t="s">
        <v>703</v>
      </c>
      <c r="F462" s="336" t="s">
        <v>780</v>
      </c>
      <c r="G462" s="336" t="s">
        <v>781</v>
      </c>
      <c r="H462" s="336" t="s">
        <v>726</v>
      </c>
      <c r="I462" s="337">
        <v>3</v>
      </c>
      <c r="J462" s="337">
        <v>50</v>
      </c>
      <c r="K462" s="337">
        <v>50</v>
      </c>
      <c r="L462" s="337">
        <v>50</v>
      </c>
      <c r="M462" s="338"/>
      <c r="N462" s="337">
        <v>35</v>
      </c>
      <c r="O462" s="338"/>
      <c r="P462" s="337">
        <v>7</v>
      </c>
      <c r="Q462" s="337">
        <v>71.400000000000006</v>
      </c>
      <c r="R462" s="337">
        <v>25000</v>
      </c>
      <c r="S462" s="337">
        <v>3000</v>
      </c>
      <c r="T462" s="337">
        <v>82</v>
      </c>
      <c r="U462" s="337">
        <v>1</v>
      </c>
      <c r="V462" s="337">
        <v>-20</v>
      </c>
      <c r="W462" s="336" t="s">
        <v>769</v>
      </c>
      <c r="X462" s="336" t="s">
        <v>7402</v>
      </c>
      <c r="Y462" s="336" t="s">
        <v>783</v>
      </c>
      <c r="Z462" s="339">
        <v>41640</v>
      </c>
      <c r="AA462" s="339">
        <v>41955</v>
      </c>
      <c r="AB462" s="336" t="s">
        <v>842</v>
      </c>
    </row>
    <row r="463" spans="1:28" s="340" customFormat="1">
      <c r="A463" s="336" t="s">
        <v>7400</v>
      </c>
      <c r="B463" s="336" t="s">
        <v>856</v>
      </c>
      <c r="C463" s="336" t="s">
        <v>875</v>
      </c>
      <c r="D463" s="336" t="s">
        <v>875</v>
      </c>
      <c r="E463" s="336" t="s">
        <v>735</v>
      </c>
      <c r="F463" s="336" t="s">
        <v>780</v>
      </c>
      <c r="G463" s="336" t="s">
        <v>794</v>
      </c>
      <c r="H463" s="336" t="s">
        <v>726</v>
      </c>
      <c r="I463" s="337">
        <v>5</v>
      </c>
      <c r="J463" s="337">
        <v>85</v>
      </c>
      <c r="K463" s="337">
        <v>128.6</v>
      </c>
      <c r="L463" s="337">
        <v>121.9</v>
      </c>
      <c r="M463" s="338"/>
      <c r="N463" s="338"/>
      <c r="O463" s="337">
        <v>900</v>
      </c>
      <c r="P463" s="337">
        <v>15</v>
      </c>
      <c r="Q463" s="337">
        <v>60</v>
      </c>
      <c r="R463" s="337">
        <v>25000</v>
      </c>
      <c r="S463" s="337">
        <v>2700</v>
      </c>
      <c r="T463" s="337">
        <v>81</v>
      </c>
      <c r="U463" s="337">
        <v>1</v>
      </c>
      <c r="V463" s="337">
        <v>-18</v>
      </c>
      <c r="W463" s="336" t="s">
        <v>769</v>
      </c>
      <c r="X463" s="336" t="s">
        <v>7</v>
      </c>
      <c r="Y463" s="336" t="s">
        <v>876</v>
      </c>
      <c r="Z463" s="339">
        <v>41299</v>
      </c>
      <c r="AA463" s="339">
        <v>41935</v>
      </c>
      <c r="AB463" s="336" t="s">
        <v>784</v>
      </c>
    </row>
    <row r="464" spans="1:28" s="340" customFormat="1">
      <c r="A464" s="336" t="s">
        <v>7400</v>
      </c>
      <c r="B464" s="336" t="s">
        <v>856</v>
      </c>
      <c r="C464" s="336" t="s">
        <v>878</v>
      </c>
      <c r="D464" s="336" t="s">
        <v>878</v>
      </c>
      <c r="E464" s="336" t="s">
        <v>735</v>
      </c>
      <c r="F464" s="336" t="s">
        <v>780</v>
      </c>
      <c r="G464" s="336" t="s">
        <v>794</v>
      </c>
      <c r="H464" s="336" t="s">
        <v>726</v>
      </c>
      <c r="I464" s="337">
        <v>5</v>
      </c>
      <c r="J464" s="337">
        <v>90</v>
      </c>
      <c r="K464" s="337">
        <v>128.30000000000001</v>
      </c>
      <c r="L464" s="337">
        <v>121.9</v>
      </c>
      <c r="M464" s="338"/>
      <c r="N464" s="338"/>
      <c r="O464" s="337">
        <v>1000</v>
      </c>
      <c r="P464" s="337">
        <v>15</v>
      </c>
      <c r="Q464" s="337">
        <v>66.7</v>
      </c>
      <c r="R464" s="337">
        <v>25000</v>
      </c>
      <c r="S464" s="337">
        <v>3000</v>
      </c>
      <c r="T464" s="337">
        <v>81</v>
      </c>
      <c r="U464" s="337">
        <v>1</v>
      </c>
      <c r="V464" s="337">
        <v>-20</v>
      </c>
      <c r="W464" s="336" t="s">
        <v>769</v>
      </c>
      <c r="X464" s="336" t="s">
        <v>7</v>
      </c>
      <c r="Y464" s="336" t="s">
        <v>876</v>
      </c>
      <c r="Z464" s="339">
        <v>41299</v>
      </c>
      <c r="AA464" s="339">
        <v>41935</v>
      </c>
      <c r="AB464" s="336" t="s">
        <v>784</v>
      </c>
    </row>
    <row r="465" spans="1:28" s="340" customFormat="1">
      <c r="A465" s="336" t="s">
        <v>7400</v>
      </c>
      <c r="B465" s="336" t="s">
        <v>881</v>
      </c>
      <c r="C465" s="336" t="s">
        <v>882</v>
      </c>
      <c r="D465" s="336" t="s">
        <v>882</v>
      </c>
      <c r="E465" s="336" t="s">
        <v>813</v>
      </c>
      <c r="F465" s="336" t="s">
        <v>780</v>
      </c>
      <c r="G465" s="336" t="s">
        <v>794</v>
      </c>
      <c r="H465" s="336" t="s">
        <v>726</v>
      </c>
      <c r="I465" s="337">
        <v>3</v>
      </c>
      <c r="J465" s="337">
        <v>45</v>
      </c>
      <c r="K465" s="337">
        <v>98</v>
      </c>
      <c r="L465" s="337">
        <v>63</v>
      </c>
      <c r="M465" s="338"/>
      <c r="N465" s="338"/>
      <c r="O465" s="337">
        <v>490</v>
      </c>
      <c r="P465" s="337">
        <v>8.1</v>
      </c>
      <c r="Q465" s="337">
        <v>61.3</v>
      </c>
      <c r="R465" s="337">
        <v>25000</v>
      </c>
      <c r="S465" s="337">
        <v>2700</v>
      </c>
      <c r="T465" s="337">
        <v>82</v>
      </c>
      <c r="U465" s="337">
        <v>1</v>
      </c>
      <c r="V465" s="337">
        <v>-20</v>
      </c>
      <c r="W465" s="336" t="s">
        <v>769</v>
      </c>
      <c r="X465" s="336" t="s">
        <v>7560</v>
      </c>
      <c r="Y465" s="336" t="s">
        <v>796</v>
      </c>
      <c r="Z465" s="339">
        <v>41395</v>
      </c>
      <c r="AA465" s="339">
        <v>41858</v>
      </c>
      <c r="AB465" s="336" t="s">
        <v>842</v>
      </c>
    </row>
    <row r="466" spans="1:28" s="340" customFormat="1">
      <c r="A466" s="336" t="s">
        <v>7400</v>
      </c>
      <c r="B466" s="336" t="s">
        <v>881</v>
      </c>
      <c r="C466" s="336" t="s">
        <v>885</v>
      </c>
      <c r="D466" s="336" t="s">
        <v>885</v>
      </c>
      <c r="E466" s="336" t="s">
        <v>732</v>
      </c>
      <c r="F466" s="336" t="s">
        <v>780</v>
      </c>
      <c r="G466" s="336" t="s">
        <v>794</v>
      </c>
      <c r="H466" s="336" t="s">
        <v>726</v>
      </c>
      <c r="I466" s="337">
        <v>3</v>
      </c>
      <c r="J466" s="337">
        <v>65</v>
      </c>
      <c r="K466" s="337">
        <v>134</v>
      </c>
      <c r="L466" s="337">
        <v>95</v>
      </c>
      <c r="M466" s="338"/>
      <c r="N466" s="338"/>
      <c r="O466" s="337">
        <v>830</v>
      </c>
      <c r="P466" s="337">
        <v>12.5</v>
      </c>
      <c r="Q466" s="337">
        <v>67.599999999999994</v>
      </c>
      <c r="R466" s="337">
        <v>25000</v>
      </c>
      <c r="S466" s="337">
        <v>2700</v>
      </c>
      <c r="T466" s="337">
        <v>82</v>
      </c>
      <c r="U466" s="337">
        <v>1</v>
      </c>
      <c r="V466" s="337">
        <v>-20</v>
      </c>
      <c r="W466" s="336" t="s">
        <v>769</v>
      </c>
      <c r="X466" s="336" t="s">
        <v>7560</v>
      </c>
      <c r="Y466" s="336" t="s">
        <v>796</v>
      </c>
      <c r="Z466" s="339">
        <v>41395</v>
      </c>
      <c r="AA466" s="339">
        <v>41858</v>
      </c>
      <c r="AB466" s="336" t="s">
        <v>842</v>
      </c>
    </row>
    <row r="467" spans="1:28" s="340" customFormat="1">
      <c r="A467" s="336" t="s">
        <v>7400</v>
      </c>
      <c r="B467" s="336" t="s">
        <v>881</v>
      </c>
      <c r="C467" s="336" t="s">
        <v>888</v>
      </c>
      <c r="D467" s="336" t="s">
        <v>888</v>
      </c>
      <c r="E467" s="336" t="s">
        <v>733</v>
      </c>
      <c r="F467" s="336" t="s">
        <v>780</v>
      </c>
      <c r="G467" s="336" t="s">
        <v>794</v>
      </c>
      <c r="H467" s="336" t="s">
        <v>726</v>
      </c>
      <c r="I467" s="337">
        <v>3</v>
      </c>
      <c r="J467" s="337">
        <v>80</v>
      </c>
      <c r="K467" s="337">
        <v>161</v>
      </c>
      <c r="L467" s="337">
        <v>125</v>
      </c>
      <c r="M467" s="338"/>
      <c r="N467" s="338"/>
      <c r="O467" s="337">
        <v>1045</v>
      </c>
      <c r="P467" s="337">
        <v>17</v>
      </c>
      <c r="Q467" s="337">
        <v>68</v>
      </c>
      <c r="R467" s="337">
        <v>25000</v>
      </c>
      <c r="S467" s="337">
        <v>2700</v>
      </c>
      <c r="T467" s="337">
        <v>81</v>
      </c>
      <c r="U467" s="337">
        <v>1</v>
      </c>
      <c r="V467" s="337">
        <v>-20</v>
      </c>
      <c r="W467" s="336" t="s">
        <v>769</v>
      </c>
      <c r="X467" s="336" t="s">
        <v>7405</v>
      </c>
      <c r="Y467" s="336" t="s">
        <v>796</v>
      </c>
      <c r="Z467" s="339">
        <v>41395</v>
      </c>
      <c r="AA467" s="339">
        <v>41858</v>
      </c>
      <c r="AB467" s="336" t="s">
        <v>842</v>
      </c>
    </row>
    <row r="468" spans="1:28" s="340" customFormat="1">
      <c r="A468" s="336" t="s">
        <v>7400</v>
      </c>
      <c r="B468" s="336" t="s">
        <v>892</v>
      </c>
      <c r="C468" s="336" t="s">
        <v>905</v>
      </c>
      <c r="D468" s="336" t="s">
        <v>906</v>
      </c>
      <c r="E468" s="336" t="s">
        <v>738</v>
      </c>
      <c r="F468" s="336" t="s">
        <v>780</v>
      </c>
      <c r="G468" s="336" t="s">
        <v>794</v>
      </c>
      <c r="H468" s="336" t="s">
        <v>726</v>
      </c>
      <c r="I468" s="337">
        <v>5</v>
      </c>
      <c r="J468" s="337">
        <v>50</v>
      </c>
      <c r="K468" s="337">
        <v>86.4</v>
      </c>
      <c r="L468" s="337">
        <v>63.5</v>
      </c>
      <c r="M468" s="338"/>
      <c r="N468" s="337">
        <v>40</v>
      </c>
      <c r="O468" s="337">
        <v>500</v>
      </c>
      <c r="P468" s="337">
        <v>8</v>
      </c>
      <c r="Q468" s="337">
        <v>62.5</v>
      </c>
      <c r="R468" s="337">
        <v>30000</v>
      </c>
      <c r="S468" s="337">
        <v>3000</v>
      </c>
      <c r="T468" s="337">
        <v>86</v>
      </c>
      <c r="U468" s="337">
        <v>1</v>
      </c>
      <c r="V468" s="337">
        <v>-20</v>
      </c>
      <c r="W468" s="336" t="s">
        <v>769</v>
      </c>
      <c r="X468" s="336" t="s">
        <v>7416</v>
      </c>
      <c r="Y468" s="336" t="s">
        <v>900</v>
      </c>
      <c r="Z468" s="339">
        <v>41713</v>
      </c>
      <c r="AA468" s="339">
        <v>41677</v>
      </c>
      <c r="AB468" s="336" t="s">
        <v>784</v>
      </c>
    </row>
    <row r="469" spans="1:28" s="340" customFormat="1">
      <c r="A469" s="336" t="s">
        <v>7400</v>
      </c>
      <c r="B469" s="336" t="s">
        <v>892</v>
      </c>
      <c r="C469" s="336" t="s">
        <v>908</v>
      </c>
      <c r="D469" s="336" t="s">
        <v>909</v>
      </c>
      <c r="E469" s="336" t="s">
        <v>830</v>
      </c>
      <c r="F469" s="336" t="s">
        <v>780</v>
      </c>
      <c r="G469" s="336" t="s">
        <v>794</v>
      </c>
      <c r="H469" s="336" t="s">
        <v>726</v>
      </c>
      <c r="I469" s="337">
        <v>5</v>
      </c>
      <c r="J469" s="337">
        <v>75</v>
      </c>
      <c r="K469" s="337">
        <v>114.3</v>
      </c>
      <c r="L469" s="337">
        <v>96.5</v>
      </c>
      <c r="M469" s="338"/>
      <c r="N469" s="337">
        <v>40</v>
      </c>
      <c r="O469" s="337">
        <v>800</v>
      </c>
      <c r="P469" s="337">
        <v>15</v>
      </c>
      <c r="Q469" s="337">
        <v>53.3</v>
      </c>
      <c r="R469" s="337">
        <v>30000</v>
      </c>
      <c r="S469" s="337">
        <v>3000</v>
      </c>
      <c r="T469" s="337">
        <v>86</v>
      </c>
      <c r="U469" s="337">
        <v>1</v>
      </c>
      <c r="V469" s="337">
        <v>-20</v>
      </c>
      <c r="W469" s="336" t="s">
        <v>769</v>
      </c>
      <c r="X469" s="336" t="s">
        <v>7402</v>
      </c>
      <c r="Y469" s="336" t="s">
        <v>900</v>
      </c>
      <c r="Z469" s="339">
        <v>41708</v>
      </c>
      <c r="AA469" s="339">
        <v>41703</v>
      </c>
      <c r="AB469" s="336" t="s">
        <v>784</v>
      </c>
    </row>
    <row r="470" spans="1:28" s="340" customFormat="1">
      <c r="A470" s="336" t="s">
        <v>7400</v>
      </c>
      <c r="B470" s="336" t="s">
        <v>892</v>
      </c>
      <c r="C470" s="336" t="s">
        <v>911</v>
      </c>
      <c r="D470" s="336" t="s">
        <v>912</v>
      </c>
      <c r="E470" s="336" t="s">
        <v>735</v>
      </c>
      <c r="F470" s="336" t="s">
        <v>780</v>
      </c>
      <c r="G470" s="336" t="s">
        <v>794</v>
      </c>
      <c r="H470" s="336" t="s">
        <v>726</v>
      </c>
      <c r="I470" s="337">
        <v>5</v>
      </c>
      <c r="J470" s="337">
        <v>90</v>
      </c>
      <c r="K470" s="337">
        <v>129.5</v>
      </c>
      <c r="L470" s="337">
        <v>121.9</v>
      </c>
      <c r="M470" s="338"/>
      <c r="N470" s="337">
        <v>25</v>
      </c>
      <c r="O470" s="337">
        <v>950</v>
      </c>
      <c r="P470" s="337">
        <v>16</v>
      </c>
      <c r="Q470" s="337">
        <v>59.4</v>
      </c>
      <c r="R470" s="337">
        <v>30000</v>
      </c>
      <c r="S470" s="337">
        <v>3000</v>
      </c>
      <c r="T470" s="337">
        <v>87</v>
      </c>
      <c r="U470" s="337">
        <v>1</v>
      </c>
      <c r="V470" s="337">
        <v>-20</v>
      </c>
      <c r="W470" s="336" t="s">
        <v>769</v>
      </c>
      <c r="X470" s="336" t="s">
        <v>7402</v>
      </c>
      <c r="Y470" s="336" t="s">
        <v>900</v>
      </c>
      <c r="Z470" s="339">
        <v>41708</v>
      </c>
      <c r="AA470" s="339">
        <v>41703</v>
      </c>
      <c r="AB470" s="336" t="s">
        <v>784</v>
      </c>
    </row>
    <row r="471" spans="1:28" s="340" customFormat="1">
      <c r="A471" s="336" t="s">
        <v>7400</v>
      </c>
      <c r="B471" s="336" t="s">
        <v>892</v>
      </c>
      <c r="C471" s="336" t="s">
        <v>914</v>
      </c>
      <c r="D471" s="336" t="s">
        <v>915</v>
      </c>
      <c r="E471" s="336" t="s">
        <v>813</v>
      </c>
      <c r="F471" s="336" t="s">
        <v>780</v>
      </c>
      <c r="G471" s="336" t="s">
        <v>794</v>
      </c>
      <c r="H471" s="336" t="s">
        <v>726</v>
      </c>
      <c r="I471" s="337">
        <v>5</v>
      </c>
      <c r="J471" s="337">
        <v>50</v>
      </c>
      <c r="K471" s="337">
        <v>99.1</v>
      </c>
      <c r="L471" s="337">
        <v>63.5</v>
      </c>
      <c r="M471" s="338"/>
      <c r="N471" s="337">
        <v>110</v>
      </c>
      <c r="O471" s="337">
        <v>500</v>
      </c>
      <c r="P471" s="337">
        <v>8</v>
      </c>
      <c r="Q471" s="337">
        <v>62.5</v>
      </c>
      <c r="R471" s="337">
        <v>30000</v>
      </c>
      <c r="S471" s="337">
        <v>3000</v>
      </c>
      <c r="T471" s="337">
        <v>85</v>
      </c>
      <c r="U471" s="337">
        <v>1</v>
      </c>
      <c r="V471" s="337">
        <v>-20</v>
      </c>
      <c r="W471" s="336" t="s">
        <v>769</v>
      </c>
      <c r="X471" s="336" t="s">
        <v>7416</v>
      </c>
      <c r="Y471" s="336" t="s">
        <v>900</v>
      </c>
      <c r="Z471" s="339">
        <v>41713</v>
      </c>
      <c r="AA471" s="339">
        <v>41677</v>
      </c>
      <c r="AB471" s="336" t="s">
        <v>784</v>
      </c>
    </row>
    <row r="472" spans="1:28" s="340" customFormat="1">
      <c r="A472" s="336" t="s">
        <v>7400</v>
      </c>
      <c r="B472" s="336" t="s">
        <v>1369</v>
      </c>
      <c r="C472" s="336" t="s">
        <v>1370</v>
      </c>
      <c r="D472" s="336" t="s">
        <v>1491</v>
      </c>
      <c r="E472" s="336" t="s">
        <v>830</v>
      </c>
      <c r="F472" s="336" t="s">
        <v>780</v>
      </c>
      <c r="G472" s="336" t="s">
        <v>794</v>
      </c>
      <c r="H472" s="336" t="s">
        <v>726</v>
      </c>
      <c r="I472" s="337">
        <v>5</v>
      </c>
      <c r="J472" s="337">
        <v>75</v>
      </c>
      <c r="K472" s="337">
        <v>114.3</v>
      </c>
      <c r="L472" s="337">
        <v>96.5</v>
      </c>
      <c r="M472" s="338"/>
      <c r="N472" s="337">
        <v>25</v>
      </c>
      <c r="O472" s="337">
        <v>1220</v>
      </c>
      <c r="P472" s="337">
        <v>14</v>
      </c>
      <c r="Q472" s="337">
        <v>87.1</v>
      </c>
      <c r="R472" s="337">
        <v>35000</v>
      </c>
      <c r="S472" s="337">
        <v>3000</v>
      </c>
      <c r="T472" s="337">
        <v>81</v>
      </c>
      <c r="U472" s="337">
        <v>1</v>
      </c>
      <c r="V472" s="337">
        <v>-20</v>
      </c>
      <c r="W472" s="336" t="s">
        <v>769</v>
      </c>
      <c r="X472" s="336" t="s">
        <v>7402</v>
      </c>
      <c r="Y472" s="336" t="s">
        <v>783</v>
      </c>
      <c r="Z472" s="339">
        <v>41716</v>
      </c>
      <c r="AA472" s="339">
        <v>41677</v>
      </c>
      <c r="AB472" s="336" t="s">
        <v>842</v>
      </c>
    </row>
    <row r="473" spans="1:28" s="340" customFormat="1">
      <c r="A473" s="336" t="s">
        <v>7400</v>
      </c>
      <c r="B473" s="336" t="s">
        <v>1369</v>
      </c>
      <c r="C473" s="336" t="s">
        <v>1370</v>
      </c>
      <c r="D473" s="336" t="s">
        <v>1371</v>
      </c>
      <c r="E473" s="336" t="s">
        <v>830</v>
      </c>
      <c r="F473" s="336" t="s">
        <v>780</v>
      </c>
      <c r="G473" s="336" t="s">
        <v>794</v>
      </c>
      <c r="H473" s="336" t="s">
        <v>726</v>
      </c>
      <c r="I473" s="337">
        <v>5</v>
      </c>
      <c r="J473" s="337">
        <v>75</v>
      </c>
      <c r="K473" s="337">
        <v>114.3</v>
      </c>
      <c r="L473" s="337">
        <v>96.5</v>
      </c>
      <c r="M473" s="338"/>
      <c r="N473" s="337">
        <v>15</v>
      </c>
      <c r="O473" s="337">
        <v>1220</v>
      </c>
      <c r="P473" s="337">
        <v>14</v>
      </c>
      <c r="Q473" s="337">
        <v>87.1</v>
      </c>
      <c r="R473" s="337">
        <v>35000</v>
      </c>
      <c r="S473" s="337">
        <v>3000</v>
      </c>
      <c r="T473" s="337">
        <v>81</v>
      </c>
      <c r="U473" s="337">
        <v>1</v>
      </c>
      <c r="V473" s="337">
        <v>-20</v>
      </c>
      <c r="W473" s="336" t="s">
        <v>769</v>
      </c>
      <c r="X473" s="336" t="s">
        <v>7402</v>
      </c>
      <c r="Y473" s="336" t="s">
        <v>783</v>
      </c>
      <c r="Z473" s="339">
        <v>41716</v>
      </c>
      <c r="AA473" s="339">
        <v>41677</v>
      </c>
      <c r="AB473" s="336" t="s">
        <v>842</v>
      </c>
    </row>
    <row r="474" spans="1:28" s="340" customFormat="1">
      <c r="A474" s="336" t="s">
        <v>7400</v>
      </c>
      <c r="B474" s="336" t="s">
        <v>1369</v>
      </c>
      <c r="C474" s="336" t="s">
        <v>1383</v>
      </c>
      <c r="D474" s="336" t="s">
        <v>1384</v>
      </c>
      <c r="E474" s="336" t="s">
        <v>735</v>
      </c>
      <c r="F474" s="336" t="s">
        <v>780</v>
      </c>
      <c r="G474" s="336" t="s">
        <v>794</v>
      </c>
      <c r="H474" s="336" t="s">
        <v>726</v>
      </c>
      <c r="I474" s="337">
        <v>5</v>
      </c>
      <c r="J474" s="337">
        <v>150</v>
      </c>
      <c r="K474" s="337">
        <v>129.5</v>
      </c>
      <c r="L474" s="337">
        <v>116.8</v>
      </c>
      <c r="M474" s="338"/>
      <c r="N474" s="337">
        <v>40</v>
      </c>
      <c r="O474" s="337">
        <v>1550</v>
      </c>
      <c r="P474" s="337">
        <v>18</v>
      </c>
      <c r="Q474" s="337">
        <v>86.1</v>
      </c>
      <c r="R474" s="337">
        <v>35000</v>
      </c>
      <c r="S474" s="337">
        <v>2700</v>
      </c>
      <c r="T474" s="337">
        <v>81</v>
      </c>
      <c r="U474" s="337">
        <v>1</v>
      </c>
      <c r="V474" s="337">
        <v>-20</v>
      </c>
      <c r="W474" s="336" t="s">
        <v>769</v>
      </c>
      <c r="X474" s="336" t="s">
        <v>7402</v>
      </c>
      <c r="Y474" s="336" t="s">
        <v>783</v>
      </c>
      <c r="Z474" s="339">
        <v>41716</v>
      </c>
      <c r="AA474" s="339">
        <v>41677</v>
      </c>
      <c r="AB474" s="336" t="s">
        <v>842</v>
      </c>
    </row>
    <row r="475" spans="1:28" s="340" customFormat="1">
      <c r="A475" s="336" t="s">
        <v>7400</v>
      </c>
      <c r="B475" s="336" t="s">
        <v>1369</v>
      </c>
      <c r="C475" s="336" t="s">
        <v>1383</v>
      </c>
      <c r="D475" s="336" t="s">
        <v>1387</v>
      </c>
      <c r="E475" s="336" t="s">
        <v>735</v>
      </c>
      <c r="F475" s="336" t="s">
        <v>780</v>
      </c>
      <c r="G475" s="336" t="s">
        <v>794</v>
      </c>
      <c r="H475" s="336" t="s">
        <v>726</v>
      </c>
      <c r="I475" s="337">
        <v>5</v>
      </c>
      <c r="J475" s="337">
        <v>150</v>
      </c>
      <c r="K475" s="337">
        <v>129.5</v>
      </c>
      <c r="L475" s="337">
        <v>116.8</v>
      </c>
      <c r="M475" s="338"/>
      <c r="N475" s="337">
        <v>25</v>
      </c>
      <c r="O475" s="337">
        <v>1550</v>
      </c>
      <c r="P475" s="337">
        <v>18</v>
      </c>
      <c r="Q475" s="337">
        <v>86.1</v>
      </c>
      <c r="R475" s="337">
        <v>35000</v>
      </c>
      <c r="S475" s="337">
        <v>2700</v>
      </c>
      <c r="T475" s="337">
        <v>81</v>
      </c>
      <c r="U475" s="337">
        <v>1</v>
      </c>
      <c r="V475" s="337">
        <v>-20</v>
      </c>
      <c r="W475" s="336" t="s">
        <v>769</v>
      </c>
      <c r="X475" s="336" t="s">
        <v>7402</v>
      </c>
      <c r="Y475" s="336" t="s">
        <v>783</v>
      </c>
      <c r="Z475" s="339">
        <v>41716</v>
      </c>
      <c r="AA475" s="339">
        <v>41677</v>
      </c>
      <c r="AB475" s="336" t="s">
        <v>842</v>
      </c>
    </row>
    <row r="476" spans="1:28" s="340" customFormat="1">
      <c r="A476" s="336" t="s">
        <v>7400</v>
      </c>
      <c r="B476" s="336" t="s">
        <v>1369</v>
      </c>
      <c r="C476" s="336" t="s">
        <v>1383</v>
      </c>
      <c r="D476" s="336" t="s">
        <v>1390</v>
      </c>
      <c r="E476" s="336" t="s">
        <v>735</v>
      </c>
      <c r="F476" s="336" t="s">
        <v>780</v>
      </c>
      <c r="G476" s="336" t="s">
        <v>794</v>
      </c>
      <c r="H476" s="336" t="s">
        <v>726</v>
      </c>
      <c r="I476" s="337">
        <v>5</v>
      </c>
      <c r="J476" s="337">
        <v>150</v>
      </c>
      <c r="K476" s="337">
        <v>129.5</v>
      </c>
      <c r="L476" s="337">
        <v>116.8</v>
      </c>
      <c r="M476" s="338"/>
      <c r="N476" s="337">
        <v>15</v>
      </c>
      <c r="O476" s="337">
        <v>1550</v>
      </c>
      <c r="P476" s="337">
        <v>18</v>
      </c>
      <c r="Q476" s="337">
        <v>86.1</v>
      </c>
      <c r="R476" s="337">
        <v>35000</v>
      </c>
      <c r="S476" s="337">
        <v>2700</v>
      </c>
      <c r="T476" s="337">
        <v>81</v>
      </c>
      <c r="U476" s="337">
        <v>1</v>
      </c>
      <c r="V476" s="337">
        <v>-20</v>
      </c>
      <c r="W476" s="336" t="s">
        <v>769</v>
      </c>
      <c r="X476" s="336" t="s">
        <v>7402</v>
      </c>
      <c r="Y476" s="336" t="s">
        <v>783</v>
      </c>
      <c r="Z476" s="339">
        <v>41716</v>
      </c>
      <c r="AA476" s="339">
        <v>41677</v>
      </c>
      <c r="AB476" s="336" t="s">
        <v>842</v>
      </c>
    </row>
    <row r="477" spans="1:28" s="340" customFormat="1">
      <c r="A477" s="336" t="s">
        <v>7400</v>
      </c>
      <c r="B477" s="336" t="s">
        <v>1369</v>
      </c>
      <c r="C477" s="336" t="s">
        <v>1383</v>
      </c>
      <c r="D477" s="336" t="s">
        <v>1393</v>
      </c>
      <c r="E477" s="336" t="s">
        <v>735</v>
      </c>
      <c r="F477" s="336" t="s">
        <v>780</v>
      </c>
      <c r="G477" s="336" t="s">
        <v>794</v>
      </c>
      <c r="H477" s="336" t="s">
        <v>726</v>
      </c>
      <c r="I477" s="337">
        <v>5</v>
      </c>
      <c r="J477" s="337">
        <v>150</v>
      </c>
      <c r="K477" s="337">
        <v>129.5</v>
      </c>
      <c r="L477" s="337">
        <v>116.8</v>
      </c>
      <c r="M477" s="338"/>
      <c r="N477" s="337">
        <v>40</v>
      </c>
      <c r="O477" s="337">
        <v>1620</v>
      </c>
      <c r="P477" s="337">
        <v>18</v>
      </c>
      <c r="Q477" s="337">
        <v>90</v>
      </c>
      <c r="R477" s="337">
        <v>35000</v>
      </c>
      <c r="S477" s="337">
        <v>3000</v>
      </c>
      <c r="T477" s="337">
        <v>81</v>
      </c>
      <c r="U477" s="337">
        <v>1</v>
      </c>
      <c r="V477" s="337">
        <v>-20</v>
      </c>
      <c r="W477" s="336" t="s">
        <v>769</v>
      </c>
      <c r="X477" s="336" t="s">
        <v>7402</v>
      </c>
      <c r="Y477" s="336" t="s">
        <v>783</v>
      </c>
      <c r="Z477" s="339">
        <v>41716</v>
      </c>
      <c r="AA477" s="339">
        <v>41677</v>
      </c>
      <c r="AB477" s="336" t="s">
        <v>842</v>
      </c>
    </row>
    <row r="478" spans="1:28" s="340" customFormat="1">
      <c r="A478" s="336" t="s">
        <v>7400</v>
      </c>
      <c r="B478" s="336" t="s">
        <v>1369</v>
      </c>
      <c r="C478" s="336" t="s">
        <v>1383</v>
      </c>
      <c r="D478" s="336" t="s">
        <v>1396</v>
      </c>
      <c r="E478" s="336" t="s">
        <v>735</v>
      </c>
      <c r="F478" s="336" t="s">
        <v>780</v>
      </c>
      <c r="G478" s="336" t="s">
        <v>794</v>
      </c>
      <c r="H478" s="336" t="s">
        <v>726</v>
      </c>
      <c r="I478" s="337">
        <v>5</v>
      </c>
      <c r="J478" s="337">
        <v>150</v>
      </c>
      <c r="K478" s="337">
        <v>129.5</v>
      </c>
      <c r="L478" s="337">
        <v>116.8</v>
      </c>
      <c r="M478" s="338"/>
      <c r="N478" s="337">
        <v>25</v>
      </c>
      <c r="O478" s="337">
        <v>1620</v>
      </c>
      <c r="P478" s="337">
        <v>18</v>
      </c>
      <c r="Q478" s="337">
        <v>90</v>
      </c>
      <c r="R478" s="337">
        <v>35000</v>
      </c>
      <c r="S478" s="337">
        <v>3000</v>
      </c>
      <c r="T478" s="337">
        <v>81</v>
      </c>
      <c r="U478" s="337">
        <v>1</v>
      </c>
      <c r="V478" s="337">
        <v>-20</v>
      </c>
      <c r="W478" s="336" t="s">
        <v>769</v>
      </c>
      <c r="X478" s="336" t="s">
        <v>7402</v>
      </c>
      <c r="Y478" s="336" t="s">
        <v>783</v>
      </c>
      <c r="Z478" s="339">
        <v>41716</v>
      </c>
      <c r="AA478" s="339">
        <v>41677</v>
      </c>
      <c r="AB478" s="336" t="s">
        <v>842</v>
      </c>
    </row>
    <row r="479" spans="1:28" s="340" customFormat="1">
      <c r="A479" s="336" t="s">
        <v>7400</v>
      </c>
      <c r="B479" s="336" t="s">
        <v>1369</v>
      </c>
      <c r="C479" s="336" t="s">
        <v>1383</v>
      </c>
      <c r="D479" s="336" t="s">
        <v>1399</v>
      </c>
      <c r="E479" s="336" t="s">
        <v>735</v>
      </c>
      <c r="F479" s="336" t="s">
        <v>780</v>
      </c>
      <c r="G479" s="336" t="s">
        <v>794</v>
      </c>
      <c r="H479" s="336" t="s">
        <v>726</v>
      </c>
      <c r="I479" s="337">
        <v>5</v>
      </c>
      <c r="J479" s="337">
        <v>150</v>
      </c>
      <c r="K479" s="337">
        <v>129.5</v>
      </c>
      <c r="L479" s="337">
        <v>116.8</v>
      </c>
      <c r="M479" s="338"/>
      <c r="N479" s="337">
        <v>15</v>
      </c>
      <c r="O479" s="337">
        <v>1620</v>
      </c>
      <c r="P479" s="337">
        <v>18</v>
      </c>
      <c r="Q479" s="337">
        <v>90</v>
      </c>
      <c r="R479" s="337">
        <v>35000</v>
      </c>
      <c r="S479" s="337">
        <v>3000</v>
      </c>
      <c r="T479" s="337">
        <v>81</v>
      </c>
      <c r="U479" s="337">
        <v>1</v>
      </c>
      <c r="V479" s="337">
        <v>-20</v>
      </c>
      <c r="W479" s="336" t="s">
        <v>769</v>
      </c>
      <c r="X479" s="336" t="s">
        <v>7402</v>
      </c>
      <c r="Y479" s="336" t="s">
        <v>783</v>
      </c>
      <c r="Z479" s="339">
        <v>41716</v>
      </c>
      <c r="AA479" s="339">
        <v>41677</v>
      </c>
      <c r="AB479" s="336" t="s">
        <v>842</v>
      </c>
    </row>
    <row r="480" spans="1:28" s="340" customFormat="1">
      <c r="A480" s="336" t="s">
        <v>7400</v>
      </c>
      <c r="B480" s="336" t="s">
        <v>1369</v>
      </c>
      <c r="C480" s="336" t="s">
        <v>1383</v>
      </c>
      <c r="D480" s="336" t="s">
        <v>1402</v>
      </c>
      <c r="E480" s="336" t="s">
        <v>735</v>
      </c>
      <c r="F480" s="336" t="s">
        <v>780</v>
      </c>
      <c r="G480" s="336" t="s">
        <v>794</v>
      </c>
      <c r="H480" s="336" t="s">
        <v>726</v>
      </c>
      <c r="I480" s="337">
        <v>5</v>
      </c>
      <c r="J480" s="337">
        <v>150</v>
      </c>
      <c r="K480" s="337">
        <v>129.5</v>
      </c>
      <c r="L480" s="337">
        <v>116.8</v>
      </c>
      <c r="M480" s="338"/>
      <c r="N480" s="337">
        <v>40</v>
      </c>
      <c r="O480" s="337">
        <v>1620</v>
      </c>
      <c r="P480" s="337">
        <v>18</v>
      </c>
      <c r="Q480" s="337">
        <v>90</v>
      </c>
      <c r="R480" s="337">
        <v>35000</v>
      </c>
      <c r="S480" s="337">
        <v>4000</v>
      </c>
      <c r="T480" s="337">
        <v>82</v>
      </c>
      <c r="U480" s="337">
        <v>1</v>
      </c>
      <c r="V480" s="337">
        <v>-20</v>
      </c>
      <c r="W480" s="336" t="s">
        <v>769</v>
      </c>
      <c r="X480" s="336" t="s">
        <v>7402</v>
      </c>
      <c r="Y480" s="336" t="s">
        <v>783</v>
      </c>
      <c r="Z480" s="339">
        <v>41716</v>
      </c>
      <c r="AA480" s="339">
        <v>41677</v>
      </c>
      <c r="AB480" s="336" t="s">
        <v>842</v>
      </c>
    </row>
    <row r="481" spans="1:28" s="340" customFormat="1">
      <c r="A481" s="336" t="s">
        <v>7400</v>
      </c>
      <c r="B481" s="336" t="s">
        <v>1369</v>
      </c>
      <c r="C481" s="336" t="s">
        <v>1383</v>
      </c>
      <c r="D481" s="336" t="s">
        <v>1405</v>
      </c>
      <c r="E481" s="336" t="s">
        <v>735</v>
      </c>
      <c r="F481" s="336" t="s">
        <v>780</v>
      </c>
      <c r="G481" s="336" t="s">
        <v>794</v>
      </c>
      <c r="H481" s="336" t="s">
        <v>726</v>
      </c>
      <c r="I481" s="337">
        <v>5</v>
      </c>
      <c r="J481" s="337">
        <v>150</v>
      </c>
      <c r="K481" s="337">
        <v>129.5</v>
      </c>
      <c r="L481" s="337">
        <v>116.8</v>
      </c>
      <c r="M481" s="338"/>
      <c r="N481" s="337">
        <v>25</v>
      </c>
      <c r="O481" s="337">
        <v>1620</v>
      </c>
      <c r="P481" s="337">
        <v>18</v>
      </c>
      <c r="Q481" s="337">
        <v>90</v>
      </c>
      <c r="R481" s="337">
        <v>35000</v>
      </c>
      <c r="S481" s="337">
        <v>4000</v>
      </c>
      <c r="T481" s="337">
        <v>82</v>
      </c>
      <c r="U481" s="337">
        <v>1</v>
      </c>
      <c r="V481" s="337">
        <v>-20</v>
      </c>
      <c r="W481" s="336" t="s">
        <v>769</v>
      </c>
      <c r="X481" s="336" t="s">
        <v>7402</v>
      </c>
      <c r="Y481" s="336" t="s">
        <v>783</v>
      </c>
      <c r="Z481" s="339">
        <v>41716</v>
      </c>
      <c r="AA481" s="339">
        <v>41677</v>
      </c>
      <c r="AB481" s="336" t="s">
        <v>842</v>
      </c>
    </row>
    <row r="482" spans="1:28" s="340" customFormat="1">
      <c r="A482" s="336" t="s">
        <v>7400</v>
      </c>
      <c r="B482" s="336" t="s">
        <v>1369</v>
      </c>
      <c r="C482" s="336" t="s">
        <v>1383</v>
      </c>
      <c r="D482" s="336" t="s">
        <v>1408</v>
      </c>
      <c r="E482" s="336" t="s">
        <v>735</v>
      </c>
      <c r="F482" s="336" t="s">
        <v>780</v>
      </c>
      <c r="G482" s="336" t="s">
        <v>794</v>
      </c>
      <c r="H482" s="336" t="s">
        <v>726</v>
      </c>
      <c r="I482" s="337">
        <v>5</v>
      </c>
      <c r="J482" s="337">
        <v>150</v>
      </c>
      <c r="K482" s="337">
        <v>129.5</v>
      </c>
      <c r="L482" s="337">
        <v>116.8</v>
      </c>
      <c r="M482" s="338"/>
      <c r="N482" s="337">
        <v>15</v>
      </c>
      <c r="O482" s="337">
        <v>1620</v>
      </c>
      <c r="P482" s="337">
        <v>18</v>
      </c>
      <c r="Q482" s="337">
        <v>90</v>
      </c>
      <c r="R482" s="337">
        <v>35000</v>
      </c>
      <c r="S482" s="337">
        <v>4000</v>
      </c>
      <c r="T482" s="337">
        <v>82</v>
      </c>
      <c r="U482" s="337">
        <v>1</v>
      </c>
      <c r="V482" s="337">
        <v>-20</v>
      </c>
      <c r="W482" s="336" t="s">
        <v>769</v>
      </c>
      <c r="X482" s="336" t="s">
        <v>7402</v>
      </c>
      <c r="Y482" s="336" t="s">
        <v>783</v>
      </c>
      <c r="Z482" s="339">
        <v>41716</v>
      </c>
      <c r="AA482" s="339">
        <v>41677</v>
      </c>
      <c r="AB482" s="336" t="s">
        <v>842</v>
      </c>
    </row>
    <row r="483" spans="1:28" s="340" customFormat="1">
      <c r="A483" s="336" t="s">
        <v>7400</v>
      </c>
      <c r="B483" s="336" t="s">
        <v>1369</v>
      </c>
      <c r="C483" s="336" t="s">
        <v>813</v>
      </c>
      <c r="D483" s="336" t="s">
        <v>1411</v>
      </c>
      <c r="E483" s="336" t="s">
        <v>813</v>
      </c>
      <c r="F483" s="336" t="s">
        <v>780</v>
      </c>
      <c r="G483" s="336" t="s">
        <v>794</v>
      </c>
      <c r="H483" s="336" t="s">
        <v>726</v>
      </c>
      <c r="I483" s="337">
        <v>5</v>
      </c>
      <c r="J483" s="337">
        <v>65</v>
      </c>
      <c r="K483" s="337">
        <v>96</v>
      </c>
      <c r="L483" s="337">
        <v>60</v>
      </c>
      <c r="M483" s="338"/>
      <c r="N483" s="337">
        <v>109</v>
      </c>
      <c r="O483" s="337">
        <v>750</v>
      </c>
      <c r="P483" s="337">
        <v>9</v>
      </c>
      <c r="Q483" s="337">
        <v>83.3</v>
      </c>
      <c r="R483" s="337">
        <v>35000</v>
      </c>
      <c r="S483" s="337">
        <v>2700</v>
      </c>
      <c r="T483" s="337">
        <v>81</v>
      </c>
      <c r="U483" s="337">
        <v>1</v>
      </c>
      <c r="V483" s="337">
        <v>-20</v>
      </c>
      <c r="W483" s="336" t="s">
        <v>769</v>
      </c>
      <c r="X483" s="336" t="s">
        <v>7405</v>
      </c>
      <c r="Y483" s="336" t="s">
        <v>1308</v>
      </c>
      <c r="Z483" s="339">
        <v>41700</v>
      </c>
      <c r="AA483" s="339">
        <v>41677</v>
      </c>
      <c r="AB483" s="336" t="s">
        <v>842</v>
      </c>
    </row>
    <row r="484" spans="1:28" s="340" customFormat="1">
      <c r="A484" s="336" t="s">
        <v>7400</v>
      </c>
      <c r="B484" s="336" t="s">
        <v>1369</v>
      </c>
      <c r="C484" s="336" t="s">
        <v>813</v>
      </c>
      <c r="D484" s="336" t="s">
        <v>1413</v>
      </c>
      <c r="E484" s="336" t="s">
        <v>813</v>
      </c>
      <c r="F484" s="336" t="s">
        <v>780</v>
      </c>
      <c r="G484" s="336" t="s">
        <v>794</v>
      </c>
      <c r="H484" s="336" t="s">
        <v>726</v>
      </c>
      <c r="I484" s="337">
        <v>5</v>
      </c>
      <c r="J484" s="337">
        <v>65</v>
      </c>
      <c r="K484" s="337">
        <v>96</v>
      </c>
      <c r="L484" s="337">
        <v>60</v>
      </c>
      <c r="M484" s="338"/>
      <c r="N484" s="337">
        <v>109</v>
      </c>
      <c r="O484" s="337">
        <v>750</v>
      </c>
      <c r="P484" s="337">
        <v>9</v>
      </c>
      <c r="Q484" s="337">
        <v>83.3</v>
      </c>
      <c r="R484" s="337">
        <v>35000</v>
      </c>
      <c r="S484" s="337">
        <v>3000</v>
      </c>
      <c r="T484" s="337">
        <v>82</v>
      </c>
      <c r="U484" s="337">
        <v>1</v>
      </c>
      <c r="V484" s="337">
        <v>-20</v>
      </c>
      <c r="W484" s="336" t="s">
        <v>769</v>
      </c>
      <c r="X484" s="336" t="s">
        <v>7405</v>
      </c>
      <c r="Y484" s="336" t="s">
        <v>1308</v>
      </c>
      <c r="Z484" s="339">
        <v>41700</v>
      </c>
      <c r="AA484" s="339">
        <v>41677</v>
      </c>
      <c r="AB484" s="336" t="s">
        <v>842</v>
      </c>
    </row>
    <row r="485" spans="1:28" s="340" customFormat="1">
      <c r="A485" s="336" t="s">
        <v>7400</v>
      </c>
      <c r="B485" s="336" t="s">
        <v>1369</v>
      </c>
      <c r="C485" s="336" t="s">
        <v>813</v>
      </c>
      <c r="D485" s="336" t="s">
        <v>1415</v>
      </c>
      <c r="E485" s="336" t="s">
        <v>813</v>
      </c>
      <c r="F485" s="336" t="s">
        <v>780</v>
      </c>
      <c r="G485" s="336" t="s">
        <v>794</v>
      </c>
      <c r="H485" s="336" t="s">
        <v>726</v>
      </c>
      <c r="I485" s="337">
        <v>5</v>
      </c>
      <c r="J485" s="337">
        <v>65</v>
      </c>
      <c r="K485" s="337">
        <v>96</v>
      </c>
      <c r="L485" s="337">
        <v>60</v>
      </c>
      <c r="M485" s="338"/>
      <c r="N485" s="337">
        <v>109</v>
      </c>
      <c r="O485" s="337">
        <v>800</v>
      </c>
      <c r="P485" s="337">
        <v>9</v>
      </c>
      <c r="Q485" s="337">
        <v>88.9</v>
      </c>
      <c r="R485" s="337">
        <v>35000</v>
      </c>
      <c r="S485" s="337">
        <v>4000</v>
      </c>
      <c r="T485" s="337">
        <v>81</v>
      </c>
      <c r="U485" s="337">
        <v>1</v>
      </c>
      <c r="V485" s="337">
        <v>-20</v>
      </c>
      <c r="W485" s="336" t="s">
        <v>769</v>
      </c>
      <c r="X485" s="336" t="s">
        <v>7405</v>
      </c>
      <c r="Y485" s="336" t="s">
        <v>1308</v>
      </c>
      <c r="Z485" s="339">
        <v>41700</v>
      </c>
      <c r="AA485" s="339">
        <v>41677</v>
      </c>
      <c r="AB485" s="336" t="s">
        <v>842</v>
      </c>
    </row>
    <row r="486" spans="1:28" s="340" customFormat="1">
      <c r="A486" s="336" t="s">
        <v>7400</v>
      </c>
      <c r="B486" s="336" t="s">
        <v>1417</v>
      </c>
      <c r="C486" s="336" t="s">
        <v>1418</v>
      </c>
      <c r="D486" s="336" t="s">
        <v>1419</v>
      </c>
      <c r="E486" s="336" t="s">
        <v>738</v>
      </c>
      <c r="F486" s="336" t="s">
        <v>780</v>
      </c>
      <c r="G486" s="336" t="s">
        <v>794</v>
      </c>
      <c r="H486" s="336" t="s">
        <v>726</v>
      </c>
      <c r="I486" s="337">
        <v>5</v>
      </c>
      <c r="J486" s="337">
        <v>50</v>
      </c>
      <c r="K486" s="337">
        <v>88.9</v>
      </c>
      <c r="L486" s="337">
        <v>63.5</v>
      </c>
      <c r="M486" s="338"/>
      <c r="N486" s="337">
        <v>40</v>
      </c>
      <c r="O486" s="337">
        <v>710</v>
      </c>
      <c r="P486" s="337">
        <v>9</v>
      </c>
      <c r="Q486" s="337">
        <v>78.900000000000006</v>
      </c>
      <c r="R486" s="337">
        <v>35000</v>
      </c>
      <c r="S486" s="337">
        <v>2700</v>
      </c>
      <c r="T486" s="337">
        <v>80</v>
      </c>
      <c r="U486" s="337">
        <v>0.9</v>
      </c>
      <c r="V486" s="337">
        <v>-20</v>
      </c>
      <c r="W486" s="336" t="s">
        <v>769</v>
      </c>
      <c r="X486" s="336" t="s">
        <v>7402</v>
      </c>
      <c r="Y486" s="336" t="s">
        <v>783</v>
      </c>
      <c r="Z486" s="339">
        <v>41716</v>
      </c>
      <c r="AA486" s="339">
        <v>41719</v>
      </c>
      <c r="AB486" s="336" t="s">
        <v>842</v>
      </c>
    </row>
    <row r="487" spans="1:28" s="340" customFormat="1">
      <c r="A487" s="336" t="s">
        <v>7400</v>
      </c>
      <c r="B487" s="336" t="s">
        <v>1417</v>
      </c>
      <c r="C487" s="336" t="s">
        <v>1418</v>
      </c>
      <c r="D487" s="336" t="s">
        <v>1422</v>
      </c>
      <c r="E487" s="336" t="s">
        <v>738</v>
      </c>
      <c r="F487" s="336" t="s">
        <v>780</v>
      </c>
      <c r="G487" s="336" t="s">
        <v>794</v>
      </c>
      <c r="H487" s="336" t="s">
        <v>726</v>
      </c>
      <c r="I487" s="337">
        <v>5</v>
      </c>
      <c r="J487" s="337">
        <v>50</v>
      </c>
      <c r="K487" s="337">
        <v>88.9</v>
      </c>
      <c r="L487" s="337">
        <v>63.5</v>
      </c>
      <c r="M487" s="338"/>
      <c r="N487" s="337">
        <v>25</v>
      </c>
      <c r="O487" s="337">
        <v>710</v>
      </c>
      <c r="P487" s="337">
        <v>9</v>
      </c>
      <c r="Q487" s="337">
        <v>78.900000000000006</v>
      </c>
      <c r="R487" s="337">
        <v>35000</v>
      </c>
      <c r="S487" s="337">
        <v>2700</v>
      </c>
      <c r="T487" s="337">
        <v>80</v>
      </c>
      <c r="U487" s="337">
        <v>0.9</v>
      </c>
      <c r="V487" s="337">
        <v>-20</v>
      </c>
      <c r="W487" s="336" t="s">
        <v>769</v>
      </c>
      <c r="X487" s="336" t="s">
        <v>7402</v>
      </c>
      <c r="Y487" s="336" t="s">
        <v>783</v>
      </c>
      <c r="Z487" s="339">
        <v>41716</v>
      </c>
      <c r="AA487" s="339">
        <v>41719</v>
      </c>
      <c r="AB487" s="336" t="s">
        <v>842</v>
      </c>
    </row>
    <row r="488" spans="1:28" s="340" customFormat="1">
      <c r="A488" s="336" t="s">
        <v>7400</v>
      </c>
      <c r="B488" s="336" t="s">
        <v>1417</v>
      </c>
      <c r="C488" s="336" t="s">
        <v>1418</v>
      </c>
      <c r="D488" s="336" t="s">
        <v>1425</v>
      </c>
      <c r="E488" s="336" t="s">
        <v>738</v>
      </c>
      <c r="F488" s="336" t="s">
        <v>780</v>
      </c>
      <c r="G488" s="336" t="s">
        <v>794</v>
      </c>
      <c r="H488" s="336" t="s">
        <v>726</v>
      </c>
      <c r="I488" s="337">
        <v>5</v>
      </c>
      <c r="J488" s="337">
        <v>50</v>
      </c>
      <c r="K488" s="337">
        <v>88.9</v>
      </c>
      <c r="L488" s="337">
        <v>63.5</v>
      </c>
      <c r="M488" s="338"/>
      <c r="N488" s="337">
        <v>15</v>
      </c>
      <c r="O488" s="337">
        <v>710</v>
      </c>
      <c r="P488" s="337">
        <v>9</v>
      </c>
      <c r="Q488" s="337">
        <v>78.900000000000006</v>
      </c>
      <c r="R488" s="337">
        <v>35000</v>
      </c>
      <c r="S488" s="337">
        <v>2700</v>
      </c>
      <c r="T488" s="337">
        <v>80</v>
      </c>
      <c r="U488" s="337">
        <v>0.9</v>
      </c>
      <c r="V488" s="337">
        <v>-20</v>
      </c>
      <c r="W488" s="336" t="s">
        <v>769</v>
      </c>
      <c r="X488" s="336" t="s">
        <v>7402</v>
      </c>
      <c r="Y488" s="336" t="s">
        <v>783</v>
      </c>
      <c r="Z488" s="339">
        <v>41716</v>
      </c>
      <c r="AA488" s="339">
        <v>41719</v>
      </c>
      <c r="AB488" s="336" t="s">
        <v>842</v>
      </c>
    </row>
    <row r="489" spans="1:28" s="340" customFormat="1">
      <c r="A489" s="336" t="s">
        <v>7400</v>
      </c>
      <c r="B489" s="336" t="s">
        <v>1417</v>
      </c>
      <c r="C489" s="336" t="s">
        <v>1418</v>
      </c>
      <c r="D489" s="336" t="s">
        <v>1461</v>
      </c>
      <c r="E489" s="336" t="s">
        <v>738</v>
      </c>
      <c r="F489" s="336" t="s">
        <v>780</v>
      </c>
      <c r="G489" s="336" t="s">
        <v>794</v>
      </c>
      <c r="H489" s="336" t="s">
        <v>726</v>
      </c>
      <c r="I489" s="337">
        <v>5</v>
      </c>
      <c r="J489" s="337">
        <v>50</v>
      </c>
      <c r="K489" s="337">
        <v>88.9</v>
      </c>
      <c r="L489" s="337">
        <v>63.5</v>
      </c>
      <c r="M489" s="338"/>
      <c r="N489" s="337">
        <v>40</v>
      </c>
      <c r="O489" s="337">
        <v>770</v>
      </c>
      <c r="P489" s="337">
        <v>9</v>
      </c>
      <c r="Q489" s="337">
        <v>85.6</v>
      </c>
      <c r="R489" s="337">
        <v>35000</v>
      </c>
      <c r="S489" s="337">
        <v>3000</v>
      </c>
      <c r="T489" s="337">
        <v>81</v>
      </c>
      <c r="U489" s="337">
        <v>0.9</v>
      </c>
      <c r="V489" s="337">
        <v>-20</v>
      </c>
      <c r="W489" s="336" t="s">
        <v>769</v>
      </c>
      <c r="X489" s="336" t="s">
        <v>7402</v>
      </c>
      <c r="Y489" s="336" t="s">
        <v>783</v>
      </c>
      <c r="Z489" s="339">
        <v>41716</v>
      </c>
      <c r="AA489" s="339">
        <v>41719</v>
      </c>
      <c r="AB489" s="336" t="s">
        <v>842</v>
      </c>
    </row>
    <row r="490" spans="1:28" s="340" customFormat="1">
      <c r="A490" s="336" t="s">
        <v>7400</v>
      </c>
      <c r="B490" s="336" t="s">
        <v>1417</v>
      </c>
      <c r="C490" s="336" t="s">
        <v>1418</v>
      </c>
      <c r="D490" s="336" t="s">
        <v>1464</v>
      </c>
      <c r="E490" s="336" t="s">
        <v>738</v>
      </c>
      <c r="F490" s="336" t="s">
        <v>780</v>
      </c>
      <c r="G490" s="336" t="s">
        <v>794</v>
      </c>
      <c r="H490" s="336" t="s">
        <v>726</v>
      </c>
      <c r="I490" s="337">
        <v>5</v>
      </c>
      <c r="J490" s="337">
        <v>50</v>
      </c>
      <c r="K490" s="337">
        <v>88.9</v>
      </c>
      <c r="L490" s="337">
        <v>63.5</v>
      </c>
      <c r="M490" s="338"/>
      <c r="N490" s="337">
        <v>25</v>
      </c>
      <c r="O490" s="337">
        <v>770</v>
      </c>
      <c r="P490" s="337">
        <v>9</v>
      </c>
      <c r="Q490" s="337">
        <v>85.6</v>
      </c>
      <c r="R490" s="337">
        <v>35000</v>
      </c>
      <c r="S490" s="337">
        <v>3000</v>
      </c>
      <c r="T490" s="337">
        <v>81</v>
      </c>
      <c r="U490" s="337">
        <v>0.9</v>
      </c>
      <c r="V490" s="337">
        <v>-20</v>
      </c>
      <c r="W490" s="336" t="s">
        <v>769</v>
      </c>
      <c r="X490" s="336" t="s">
        <v>7402</v>
      </c>
      <c r="Y490" s="336" t="s">
        <v>783</v>
      </c>
      <c r="Z490" s="339">
        <v>41716</v>
      </c>
      <c r="AA490" s="339">
        <v>41719</v>
      </c>
      <c r="AB490" s="336" t="s">
        <v>842</v>
      </c>
    </row>
    <row r="491" spans="1:28" s="340" customFormat="1">
      <c r="A491" s="336" t="s">
        <v>7400</v>
      </c>
      <c r="B491" s="336" t="s">
        <v>1417</v>
      </c>
      <c r="C491" s="336" t="s">
        <v>1418</v>
      </c>
      <c r="D491" s="336" t="s">
        <v>1467</v>
      </c>
      <c r="E491" s="336" t="s">
        <v>738</v>
      </c>
      <c r="F491" s="336" t="s">
        <v>780</v>
      </c>
      <c r="G491" s="336" t="s">
        <v>794</v>
      </c>
      <c r="H491" s="336" t="s">
        <v>726</v>
      </c>
      <c r="I491" s="337">
        <v>5</v>
      </c>
      <c r="J491" s="337">
        <v>50</v>
      </c>
      <c r="K491" s="337">
        <v>88.9</v>
      </c>
      <c r="L491" s="337">
        <v>63.5</v>
      </c>
      <c r="M491" s="338"/>
      <c r="N491" s="337">
        <v>15</v>
      </c>
      <c r="O491" s="337">
        <v>770</v>
      </c>
      <c r="P491" s="337">
        <v>9</v>
      </c>
      <c r="Q491" s="337">
        <v>85.6</v>
      </c>
      <c r="R491" s="337">
        <v>35000</v>
      </c>
      <c r="S491" s="337">
        <v>3000</v>
      </c>
      <c r="T491" s="337">
        <v>81</v>
      </c>
      <c r="U491" s="337">
        <v>0.9</v>
      </c>
      <c r="V491" s="337">
        <v>-20</v>
      </c>
      <c r="W491" s="336" t="s">
        <v>769</v>
      </c>
      <c r="X491" s="336" t="s">
        <v>7402</v>
      </c>
      <c r="Y491" s="336" t="s">
        <v>783</v>
      </c>
      <c r="Z491" s="339">
        <v>41716</v>
      </c>
      <c r="AA491" s="339">
        <v>41719</v>
      </c>
      <c r="AB491" s="336" t="s">
        <v>842</v>
      </c>
    </row>
    <row r="492" spans="1:28" s="340" customFormat="1">
      <c r="A492" s="336" t="s">
        <v>7400</v>
      </c>
      <c r="B492" s="336" t="s">
        <v>1417</v>
      </c>
      <c r="C492" s="336" t="s">
        <v>1418</v>
      </c>
      <c r="D492" s="336" t="s">
        <v>1470</v>
      </c>
      <c r="E492" s="336" t="s">
        <v>738</v>
      </c>
      <c r="F492" s="336" t="s">
        <v>780</v>
      </c>
      <c r="G492" s="336" t="s">
        <v>794</v>
      </c>
      <c r="H492" s="336" t="s">
        <v>726</v>
      </c>
      <c r="I492" s="337">
        <v>5</v>
      </c>
      <c r="J492" s="337">
        <v>50</v>
      </c>
      <c r="K492" s="337">
        <v>88.9</v>
      </c>
      <c r="L492" s="337">
        <v>63.5</v>
      </c>
      <c r="M492" s="338"/>
      <c r="N492" s="337">
        <v>40</v>
      </c>
      <c r="O492" s="337">
        <v>780</v>
      </c>
      <c r="P492" s="337">
        <v>9</v>
      </c>
      <c r="Q492" s="337">
        <v>86.7</v>
      </c>
      <c r="R492" s="337">
        <v>35000</v>
      </c>
      <c r="S492" s="337">
        <v>4000</v>
      </c>
      <c r="T492" s="337">
        <v>82</v>
      </c>
      <c r="U492" s="337">
        <v>0.9</v>
      </c>
      <c r="V492" s="337">
        <v>-20</v>
      </c>
      <c r="W492" s="336" t="s">
        <v>769</v>
      </c>
      <c r="X492" s="336" t="s">
        <v>7402</v>
      </c>
      <c r="Y492" s="336" t="s">
        <v>783</v>
      </c>
      <c r="Z492" s="339">
        <v>41716</v>
      </c>
      <c r="AA492" s="339">
        <v>41719</v>
      </c>
      <c r="AB492" s="336" t="s">
        <v>842</v>
      </c>
    </row>
    <row r="493" spans="1:28" s="340" customFormat="1">
      <c r="A493" s="336" t="s">
        <v>7400</v>
      </c>
      <c r="B493" s="336" t="s">
        <v>1417</v>
      </c>
      <c r="C493" s="336" t="s">
        <v>1418</v>
      </c>
      <c r="D493" s="336" t="s">
        <v>1473</v>
      </c>
      <c r="E493" s="336" t="s">
        <v>738</v>
      </c>
      <c r="F493" s="336" t="s">
        <v>780</v>
      </c>
      <c r="G493" s="336" t="s">
        <v>794</v>
      </c>
      <c r="H493" s="336" t="s">
        <v>726</v>
      </c>
      <c r="I493" s="337">
        <v>5</v>
      </c>
      <c r="J493" s="337">
        <v>50</v>
      </c>
      <c r="K493" s="337">
        <v>88.9</v>
      </c>
      <c r="L493" s="337">
        <v>63.5</v>
      </c>
      <c r="M493" s="338"/>
      <c r="N493" s="337">
        <v>25</v>
      </c>
      <c r="O493" s="337">
        <v>780</v>
      </c>
      <c r="P493" s="337">
        <v>9</v>
      </c>
      <c r="Q493" s="337">
        <v>86.7</v>
      </c>
      <c r="R493" s="337">
        <v>35000</v>
      </c>
      <c r="S493" s="337">
        <v>4000</v>
      </c>
      <c r="T493" s="337">
        <v>82</v>
      </c>
      <c r="U493" s="337">
        <v>0.9</v>
      </c>
      <c r="V493" s="337">
        <v>-20</v>
      </c>
      <c r="W493" s="336" t="s">
        <v>769</v>
      </c>
      <c r="X493" s="336" t="s">
        <v>7402</v>
      </c>
      <c r="Y493" s="336" t="s">
        <v>783</v>
      </c>
      <c r="Z493" s="339">
        <v>41716</v>
      </c>
      <c r="AA493" s="339">
        <v>41719</v>
      </c>
      <c r="AB493" s="336" t="s">
        <v>842</v>
      </c>
    </row>
    <row r="494" spans="1:28" s="340" customFormat="1">
      <c r="A494" s="336" t="s">
        <v>7400</v>
      </c>
      <c r="B494" s="336" t="s">
        <v>1417</v>
      </c>
      <c r="C494" s="336" t="s">
        <v>1418</v>
      </c>
      <c r="D494" s="336" t="s">
        <v>1476</v>
      </c>
      <c r="E494" s="336" t="s">
        <v>738</v>
      </c>
      <c r="F494" s="336" t="s">
        <v>780</v>
      </c>
      <c r="G494" s="336" t="s">
        <v>794</v>
      </c>
      <c r="H494" s="336" t="s">
        <v>726</v>
      </c>
      <c r="I494" s="337">
        <v>5</v>
      </c>
      <c r="J494" s="337">
        <v>50</v>
      </c>
      <c r="K494" s="337">
        <v>88.9</v>
      </c>
      <c r="L494" s="337">
        <v>63.5</v>
      </c>
      <c r="M494" s="338"/>
      <c r="N494" s="337">
        <v>15</v>
      </c>
      <c r="O494" s="337">
        <v>780</v>
      </c>
      <c r="P494" s="337">
        <v>9</v>
      </c>
      <c r="Q494" s="337">
        <v>86.7</v>
      </c>
      <c r="R494" s="337">
        <v>35000</v>
      </c>
      <c r="S494" s="337">
        <v>4000</v>
      </c>
      <c r="T494" s="337">
        <v>82</v>
      </c>
      <c r="U494" s="337">
        <v>0.9</v>
      </c>
      <c r="V494" s="337">
        <v>-20</v>
      </c>
      <c r="W494" s="336" t="s">
        <v>769</v>
      </c>
      <c r="X494" s="336" t="s">
        <v>7402</v>
      </c>
      <c r="Y494" s="336" t="s">
        <v>783</v>
      </c>
      <c r="Z494" s="339">
        <v>41716</v>
      </c>
      <c r="AA494" s="339">
        <v>41719</v>
      </c>
      <c r="AB494" s="336" t="s">
        <v>842</v>
      </c>
    </row>
    <row r="495" spans="1:28" s="340" customFormat="1">
      <c r="A495" s="336" t="s">
        <v>7400</v>
      </c>
      <c r="B495" s="336" t="s">
        <v>1417</v>
      </c>
      <c r="C495" s="336" t="s">
        <v>1370</v>
      </c>
      <c r="D495" s="336" t="s">
        <v>1479</v>
      </c>
      <c r="E495" s="336" t="s">
        <v>830</v>
      </c>
      <c r="F495" s="336" t="s">
        <v>780</v>
      </c>
      <c r="G495" s="336" t="s">
        <v>794</v>
      </c>
      <c r="H495" s="336" t="s">
        <v>726</v>
      </c>
      <c r="I495" s="337">
        <v>5</v>
      </c>
      <c r="J495" s="337">
        <v>75</v>
      </c>
      <c r="K495" s="337">
        <v>114.3</v>
      </c>
      <c r="L495" s="337">
        <v>96.5</v>
      </c>
      <c r="M495" s="338"/>
      <c r="N495" s="337">
        <v>40</v>
      </c>
      <c r="O495" s="337">
        <v>1150</v>
      </c>
      <c r="P495" s="337">
        <v>14</v>
      </c>
      <c r="Q495" s="337">
        <v>82.1</v>
      </c>
      <c r="R495" s="337">
        <v>35000</v>
      </c>
      <c r="S495" s="337">
        <v>2700</v>
      </c>
      <c r="T495" s="337">
        <v>81</v>
      </c>
      <c r="U495" s="337">
        <v>1</v>
      </c>
      <c r="V495" s="337">
        <v>-20</v>
      </c>
      <c r="W495" s="336" t="s">
        <v>769</v>
      </c>
      <c r="X495" s="336" t="s">
        <v>7402</v>
      </c>
      <c r="Y495" s="336" t="s">
        <v>783</v>
      </c>
      <c r="Z495" s="339">
        <v>41716</v>
      </c>
      <c r="AA495" s="339">
        <v>41677</v>
      </c>
      <c r="AB495" s="336" t="s">
        <v>842</v>
      </c>
    </row>
    <row r="496" spans="1:28" s="340" customFormat="1">
      <c r="A496" s="336" t="s">
        <v>7400</v>
      </c>
      <c r="B496" s="336" t="s">
        <v>1417</v>
      </c>
      <c r="C496" s="336" t="s">
        <v>1370</v>
      </c>
      <c r="D496" s="336" t="s">
        <v>1482</v>
      </c>
      <c r="E496" s="336" t="s">
        <v>830</v>
      </c>
      <c r="F496" s="336" t="s">
        <v>780</v>
      </c>
      <c r="G496" s="336" t="s">
        <v>794</v>
      </c>
      <c r="H496" s="336" t="s">
        <v>726</v>
      </c>
      <c r="I496" s="337">
        <v>5</v>
      </c>
      <c r="J496" s="337">
        <v>75</v>
      </c>
      <c r="K496" s="337">
        <v>114.3</v>
      </c>
      <c r="L496" s="337">
        <v>96.5</v>
      </c>
      <c r="M496" s="338"/>
      <c r="N496" s="337">
        <v>25</v>
      </c>
      <c r="O496" s="337">
        <v>1150</v>
      </c>
      <c r="P496" s="337">
        <v>14</v>
      </c>
      <c r="Q496" s="337">
        <v>82.1</v>
      </c>
      <c r="R496" s="337">
        <v>35000</v>
      </c>
      <c r="S496" s="337">
        <v>2700</v>
      </c>
      <c r="T496" s="337">
        <v>81</v>
      </c>
      <c r="U496" s="337">
        <v>1</v>
      </c>
      <c r="V496" s="337">
        <v>-20</v>
      </c>
      <c r="W496" s="336" t="s">
        <v>769</v>
      </c>
      <c r="X496" s="336" t="s">
        <v>7402</v>
      </c>
      <c r="Y496" s="336" t="s">
        <v>783</v>
      </c>
      <c r="Z496" s="339">
        <v>41716</v>
      </c>
      <c r="AA496" s="339">
        <v>41677</v>
      </c>
      <c r="AB496" s="336" t="s">
        <v>842</v>
      </c>
    </row>
    <row r="497" spans="1:28" s="340" customFormat="1">
      <c r="A497" s="336" t="s">
        <v>7400</v>
      </c>
      <c r="B497" s="336" t="s">
        <v>1417</v>
      </c>
      <c r="C497" s="336" t="s">
        <v>1370</v>
      </c>
      <c r="D497" s="336" t="s">
        <v>1485</v>
      </c>
      <c r="E497" s="336" t="s">
        <v>830</v>
      </c>
      <c r="F497" s="336" t="s">
        <v>780</v>
      </c>
      <c r="G497" s="336" t="s">
        <v>794</v>
      </c>
      <c r="H497" s="336" t="s">
        <v>726</v>
      </c>
      <c r="I497" s="337">
        <v>5</v>
      </c>
      <c r="J497" s="337">
        <v>75</v>
      </c>
      <c r="K497" s="337">
        <v>114.3</v>
      </c>
      <c r="L497" s="337">
        <v>96.5</v>
      </c>
      <c r="M497" s="338"/>
      <c r="N497" s="337">
        <v>15</v>
      </c>
      <c r="O497" s="337">
        <v>1150</v>
      </c>
      <c r="P497" s="337">
        <v>14</v>
      </c>
      <c r="Q497" s="337">
        <v>82.1</v>
      </c>
      <c r="R497" s="337">
        <v>35000</v>
      </c>
      <c r="S497" s="337">
        <v>2700</v>
      </c>
      <c r="T497" s="337">
        <v>81</v>
      </c>
      <c r="U497" s="337">
        <v>1</v>
      </c>
      <c r="V497" s="337">
        <v>-20</v>
      </c>
      <c r="W497" s="336" t="s">
        <v>769</v>
      </c>
      <c r="X497" s="336" t="s">
        <v>7402</v>
      </c>
      <c r="Y497" s="336" t="s">
        <v>783</v>
      </c>
      <c r="Z497" s="339">
        <v>41716</v>
      </c>
      <c r="AA497" s="339">
        <v>41677</v>
      </c>
      <c r="AB497" s="336" t="s">
        <v>842</v>
      </c>
    </row>
    <row r="498" spans="1:28" s="340" customFormat="1">
      <c r="A498" s="336" t="s">
        <v>7400</v>
      </c>
      <c r="B498" s="336" t="s">
        <v>1840</v>
      </c>
      <c r="C498" s="336" t="s">
        <v>1058</v>
      </c>
      <c r="D498" s="336" t="s">
        <v>1866</v>
      </c>
      <c r="E498" s="336" t="s">
        <v>735</v>
      </c>
      <c r="F498" s="336" t="s">
        <v>780</v>
      </c>
      <c r="G498" s="336" t="s">
        <v>794</v>
      </c>
      <c r="H498" s="336" t="s">
        <v>726</v>
      </c>
      <c r="I498" s="337">
        <v>3</v>
      </c>
      <c r="J498" s="337">
        <v>150</v>
      </c>
      <c r="K498" s="337">
        <v>130.80000000000001</v>
      </c>
      <c r="L498" s="337">
        <v>120.1</v>
      </c>
      <c r="M498" s="338"/>
      <c r="N498" s="337">
        <v>40</v>
      </c>
      <c r="O498" s="337">
        <v>1300</v>
      </c>
      <c r="P498" s="337">
        <v>17</v>
      </c>
      <c r="Q498" s="337">
        <v>76.5</v>
      </c>
      <c r="R498" s="337">
        <v>25000</v>
      </c>
      <c r="S498" s="337">
        <v>3000</v>
      </c>
      <c r="T498" s="337">
        <v>80</v>
      </c>
      <c r="U498" s="337">
        <v>0.9</v>
      </c>
      <c r="V498" s="337">
        <v>-20</v>
      </c>
      <c r="W498" s="336" t="s">
        <v>769</v>
      </c>
      <c r="X498" s="336" t="s">
        <v>7402</v>
      </c>
      <c r="Y498" s="336" t="s">
        <v>789</v>
      </c>
      <c r="Z498" s="339">
        <v>41892</v>
      </c>
      <c r="AA498" s="339">
        <v>41921</v>
      </c>
      <c r="AB498" s="336" t="s">
        <v>842</v>
      </c>
    </row>
    <row r="499" spans="1:28" s="340" customFormat="1">
      <c r="A499" s="336" t="s">
        <v>7400</v>
      </c>
      <c r="B499" s="336" t="s">
        <v>1840</v>
      </c>
      <c r="C499" s="336" t="s">
        <v>984</v>
      </c>
      <c r="D499" s="336" t="s">
        <v>1868</v>
      </c>
      <c r="E499" s="336" t="s">
        <v>738</v>
      </c>
      <c r="F499" s="336" t="s">
        <v>780</v>
      </c>
      <c r="G499" s="336" t="s">
        <v>794</v>
      </c>
      <c r="H499" s="336" t="s">
        <v>726</v>
      </c>
      <c r="I499" s="337">
        <v>5</v>
      </c>
      <c r="J499" s="337">
        <v>50</v>
      </c>
      <c r="K499" s="337">
        <v>84</v>
      </c>
      <c r="L499" s="337">
        <v>63</v>
      </c>
      <c r="M499" s="338"/>
      <c r="N499" s="337">
        <v>40</v>
      </c>
      <c r="O499" s="337">
        <v>497</v>
      </c>
      <c r="P499" s="337">
        <v>9.5</v>
      </c>
      <c r="Q499" s="337">
        <v>52.3</v>
      </c>
      <c r="R499" s="337">
        <v>25000</v>
      </c>
      <c r="S499" s="337">
        <v>3000</v>
      </c>
      <c r="T499" s="337">
        <v>85</v>
      </c>
      <c r="U499" s="337">
        <v>1</v>
      </c>
      <c r="V499" s="337">
        <v>-20</v>
      </c>
      <c r="W499" s="336" t="s">
        <v>769</v>
      </c>
      <c r="X499" s="336" t="s">
        <v>7402</v>
      </c>
      <c r="Y499" s="336" t="s">
        <v>783</v>
      </c>
      <c r="Z499" s="339">
        <v>41784</v>
      </c>
      <c r="AA499" s="339">
        <v>41787</v>
      </c>
      <c r="AB499" s="336" t="s">
        <v>784</v>
      </c>
    </row>
    <row r="500" spans="1:28" s="340" customFormat="1">
      <c r="A500" s="336" t="s">
        <v>7400</v>
      </c>
      <c r="B500" s="336" t="s">
        <v>1840</v>
      </c>
      <c r="C500" s="336" t="s">
        <v>984</v>
      </c>
      <c r="D500" s="336" t="s">
        <v>1870</v>
      </c>
      <c r="E500" s="336" t="s">
        <v>731</v>
      </c>
      <c r="F500" s="336" t="s">
        <v>780</v>
      </c>
      <c r="G500" s="336" t="s">
        <v>794</v>
      </c>
      <c r="H500" s="336" t="s">
        <v>726</v>
      </c>
      <c r="I500" s="337">
        <v>5</v>
      </c>
      <c r="J500" s="337">
        <v>75</v>
      </c>
      <c r="K500" s="337">
        <v>91.5</v>
      </c>
      <c r="L500" s="337">
        <v>94</v>
      </c>
      <c r="M500" s="338"/>
      <c r="N500" s="337">
        <v>40</v>
      </c>
      <c r="O500" s="337">
        <v>810</v>
      </c>
      <c r="P500" s="337">
        <v>14</v>
      </c>
      <c r="Q500" s="337">
        <v>57.9</v>
      </c>
      <c r="R500" s="337">
        <v>25000</v>
      </c>
      <c r="S500" s="337">
        <v>3000</v>
      </c>
      <c r="T500" s="337">
        <v>84</v>
      </c>
      <c r="U500" s="337">
        <v>1</v>
      </c>
      <c r="V500" s="337">
        <v>-20</v>
      </c>
      <c r="W500" s="336" t="s">
        <v>769</v>
      </c>
      <c r="X500" s="336" t="s">
        <v>7416</v>
      </c>
      <c r="Y500" s="336" t="s">
        <v>783</v>
      </c>
      <c r="Z500" s="339">
        <v>41713</v>
      </c>
      <c r="AA500" s="339">
        <v>41677</v>
      </c>
      <c r="AB500" s="336" t="s">
        <v>784</v>
      </c>
    </row>
    <row r="501" spans="1:28" s="340" customFormat="1">
      <c r="A501" s="336" t="s">
        <v>7400</v>
      </c>
      <c r="B501" s="336" t="s">
        <v>1840</v>
      </c>
      <c r="C501" s="336" t="s">
        <v>984</v>
      </c>
      <c r="D501" s="336" t="s">
        <v>1872</v>
      </c>
      <c r="E501" s="336" t="s">
        <v>830</v>
      </c>
      <c r="F501" s="336" t="s">
        <v>780</v>
      </c>
      <c r="G501" s="336" t="s">
        <v>794</v>
      </c>
      <c r="H501" s="336" t="s">
        <v>726</v>
      </c>
      <c r="I501" s="337">
        <v>5</v>
      </c>
      <c r="J501" s="337">
        <v>75</v>
      </c>
      <c r="K501" s="337">
        <v>114.3</v>
      </c>
      <c r="L501" s="337">
        <v>96.5</v>
      </c>
      <c r="M501" s="338"/>
      <c r="N501" s="337">
        <v>40</v>
      </c>
      <c r="O501" s="337">
        <v>840</v>
      </c>
      <c r="P501" s="337">
        <v>14</v>
      </c>
      <c r="Q501" s="337">
        <v>60</v>
      </c>
      <c r="R501" s="337">
        <v>25000</v>
      </c>
      <c r="S501" s="337">
        <v>3000</v>
      </c>
      <c r="T501" s="337">
        <v>84</v>
      </c>
      <c r="U501" s="337">
        <v>1</v>
      </c>
      <c r="V501" s="337">
        <v>-20</v>
      </c>
      <c r="W501" s="336" t="s">
        <v>769</v>
      </c>
      <c r="X501" s="336" t="s">
        <v>7416</v>
      </c>
      <c r="Y501" s="336" t="s">
        <v>783</v>
      </c>
      <c r="Z501" s="339">
        <v>41713</v>
      </c>
      <c r="AA501" s="339">
        <v>41677</v>
      </c>
      <c r="AB501" s="336" t="s">
        <v>784</v>
      </c>
    </row>
    <row r="502" spans="1:28" s="340" customFormat="1">
      <c r="A502" s="336" t="s">
        <v>7400</v>
      </c>
      <c r="B502" s="336" t="s">
        <v>1840</v>
      </c>
      <c r="C502" s="336" t="s">
        <v>984</v>
      </c>
      <c r="D502" s="336" t="s">
        <v>1874</v>
      </c>
      <c r="E502" s="336" t="s">
        <v>735</v>
      </c>
      <c r="F502" s="336" t="s">
        <v>780</v>
      </c>
      <c r="G502" s="336" t="s">
        <v>794</v>
      </c>
      <c r="H502" s="336" t="s">
        <v>726</v>
      </c>
      <c r="I502" s="337">
        <v>5</v>
      </c>
      <c r="J502" s="337">
        <v>100</v>
      </c>
      <c r="K502" s="337">
        <v>129.5</v>
      </c>
      <c r="L502" s="337">
        <v>119.4</v>
      </c>
      <c r="M502" s="338"/>
      <c r="N502" s="337">
        <v>40</v>
      </c>
      <c r="O502" s="337">
        <v>1164</v>
      </c>
      <c r="P502" s="337">
        <v>20</v>
      </c>
      <c r="Q502" s="337">
        <v>58.2</v>
      </c>
      <c r="R502" s="337">
        <v>25000</v>
      </c>
      <c r="S502" s="337">
        <v>3000</v>
      </c>
      <c r="T502" s="337">
        <v>83</v>
      </c>
      <c r="U502" s="337">
        <v>1</v>
      </c>
      <c r="V502" s="337">
        <v>-20</v>
      </c>
      <c r="W502" s="336" t="s">
        <v>769</v>
      </c>
      <c r="X502" s="336" t="s">
        <v>7416</v>
      </c>
      <c r="Y502" s="336" t="s">
        <v>783</v>
      </c>
      <c r="Z502" s="339">
        <v>41713</v>
      </c>
      <c r="AA502" s="339">
        <v>41682</v>
      </c>
      <c r="AB502" s="336" t="s">
        <v>784</v>
      </c>
    </row>
    <row r="503" spans="1:28" s="340" customFormat="1">
      <c r="A503" s="336" t="s">
        <v>7400</v>
      </c>
      <c r="B503" s="336" t="s">
        <v>7561</v>
      </c>
      <c r="C503" s="336" t="s">
        <v>1009</v>
      </c>
      <c r="D503" s="336" t="s">
        <v>7562</v>
      </c>
      <c r="E503" s="336" t="s">
        <v>703</v>
      </c>
      <c r="F503" s="336" t="s">
        <v>780</v>
      </c>
      <c r="G503" s="336" t="s">
        <v>781</v>
      </c>
      <c r="H503" s="336" t="s">
        <v>726</v>
      </c>
      <c r="I503" s="337">
        <v>5</v>
      </c>
      <c r="J503" s="337">
        <v>50</v>
      </c>
      <c r="K503" s="337">
        <v>50.3</v>
      </c>
      <c r="L503" s="337">
        <v>50.2</v>
      </c>
      <c r="M503" s="338"/>
      <c r="N503" s="337">
        <v>40</v>
      </c>
      <c r="O503" s="337">
        <v>450</v>
      </c>
      <c r="P503" s="337">
        <v>7</v>
      </c>
      <c r="Q503" s="337">
        <v>64.3</v>
      </c>
      <c r="R503" s="337">
        <v>25000</v>
      </c>
      <c r="S503" s="337">
        <v>2700</v>
      </c>
      <c r="T503" s="337">
        <v>82</v>
      </c>
      <c r="U503" s="337">
        <v>0.7</v>
      </c>
      <c r="V503" s="337">
        <v>-20</v>
      </c>
      <c r="W503" s="336" t="s">
        <v>769</v>
      </c>
      <c r="X503" s="336" t="s">
        <v>7415</v>
      </c>
      <c r="Y503" s="336" t="s">
        <v>831</v>
      </c>
      <c r="Z503" s="339">
        <v>41985</v>
      </c>
      <c r="AA503" s="339">
        <v>41984</v>
      </c>
      <c r="AB503" s="336" t="s">
        <v>842</v>
      </c>
    </row>
    <row r="504" spans="1:28" s="340" customFormat="1">
      <c r="A504" s="336" t="s">
        <v>7400</v>
      </c>
      <c r="B504" s="336" t="s">
        <v>1679</v>
      </c>
      <c r="C504" s="336" t="s">
        <v>682</v>
      </c>
      <c r="D504" s="336" t="s">
        <v>1897</v>
      </c>
      <c r="E504" s="336" t="s">
        <v>733</v>
      </c>
      <c r="F504" s="336" t="s">
        <v>780</v>
      </c>
      <c r="G504" s="336" t="s">
        <v>794</v>
      </c>
      <c r="H504" s="336" t="s">
        <v>726</v>
      </c>
      <c r="I504" s="337">
        <v>5</v>
      </c>
      <c r="J504" s="337">
        <v>65</v>
      </c>
      <c r="K504" s="337">
        <v>160</v>
      </c>
      <c r="L504" s="337">
        <v>125</v>
      </c>
      <c r="M504" s="338"/>
      <c r="N504" s="338"/>
      <c r="O504" s="337">
        <v>685</v>
      </c>
      <c r="P504" s="337">
        <v>10.3</v>
      </c>
      <c r="Q504" s="337">
        <v>66.599999999999994</v>
      </c>
      <c r="R504" s="337">
        <v>40000</v>
      </c>
      <c r="S504" s="337">
        <v>3000</v>
      </c>
      <c r="T504" s="337">
        <v>82</v>
      </c>
      <c r="U504" s="337">
        <v>0.9</v>
      </c>
      <c r="V504" s="337">
        <v>-40</v>
      </c>
      <c r="W504" s="336" t="s">
        <v>769</v>
      </c>
      <c r="X504" s="336" t="s">
        <v>7402</v>
      </c>
      <c r="Y504" s="336" t="s">
        <v>783</v>
      </c>
      <c r="Z504" s="339">
        <v>41963</v>
      </c>
      <c r="AA504" s="339">
        <v>41957</v>
      </c>
      <c r="AB504" s="336" t="s">
        <v>784</v>
      </c>
    </row>
    <row r="505" spans="1:28" s="340" customFormat="1">
      <c r="A505" s="336" t="s">
        <v>7400</v>
      </c>
      <c r="B505" s="336" t="s">
        <v>1679</v>
      </c>
      <c r="C505" s="336" t="s">
        <v>682</v>
      </c>
      <c r="D505" s="336" t="s">
        <v>1899</v>
      </c>
      <c r="E505" s="336" t="s">
        <v>732</v>
      </c>
      <c r="F505" s="336" t="s">
        <v>780</v>
      </c>
      <c r="G505" s="336" t="s">
        <v>794</v>
      </c>
      <c r="H505" s="336" t="s">
        <v>726</v>
      </c>
      <c r="I505" s="337">
        <v>5</v>
      </c>
      <c r="J505" s="337">
        <v>65</v>
      </c>
      <c r="K505" s="337">
        <v>130</v>
      </c>
      <c r="L505" s="337">
        <v>95</v>
      </c>
      <c r="M505" s="338"/>
      <c r="N505" s="337">
        <v>113</v>
      </c>
      <c r="O505" s="337">
        <v>850</v>
      </c>
      <c r="P505" s="337">
        <v>11</v>
      </c>
      <c r="Q505" s="337">
        <v>77.3</v>
      </c>
      <c r="R505" s="337">
        <v>25000</v>
      </c>
      <c r="S505" s="337">
        <v>2700</v>
      </c>
      <c r="T505" s="337">
        <v>82</v>
      </c>
      <c r="U505" s="337">
        <v>0.9</v>
      </c>
      <c r="V505" s="337">
        <v>-20</v>
      </c>
      <c r="W505" s="336" t="s">
        <v>769</v>
      </c>
      <c r="X505" s="336" t="s">
        <v>7402</v>
      </c>
      <c r="Y505" s="336" t="s">
        <v>783</v>
      </c>
      <c r="Z505" s="339">
        <v>41815</v>
      </c>
      <c r="AA505" s="339">
        <v>41815</v>
      </c>
      <c r="AB505" s="336" t="s">
        <v>842</v>
      </c>
    </row>
    <row r="506" spans="1:28" s="340" customFormat="1">
      <c r="A506" s="336" t="s">
        <v>7400</v>
      </c>
      <c r="B506" s="336" t="s">
        <v>1679</v>
      </c>
      <c r="C506" s="336" t="s">
        <v>682</v>
      </c>
      <c r="D506" s="336" t="s">
        <v>1808</v>
      </c>
      <c r="E506" s="336" t="s">
        <v>733</v>
      </c>
      <c r="F506" s="336" t="s">
        <v>780</v>
      </c>
      <c r="G506" s="336" t="s">
        <v>794</v>
      </c>
      <c r="H506" s="336" t="s">
        <v>726</v>
      </c>
      <c r="I506" s="337">
        <v>5</v>
      </c>
      <c r="J506" s="337">
        <v>100</v>
      </c>
      <c r="K506" s="337">
        <v>160.1</v>
      </c>
      <c r="L506" s="337">
        <v>119.8</v>
      </c>
      <c r="M506" s="338"/>
      <c r="N506" s="337">
        <v>111</v>
      </c>
      <c r="O506" s="337">
        <v>1400</v>
      </c>
      <c r="P506" s="337">
        <v>17</v>
      </c>
      <c r="Q506" s="337">
        <v>82.4</v>
      </c>
      <c r="R506" s="337">
        <v>25000</v>
      </c>
      <c r="S506" s="337">
        <v>2700</v>
      </c>
      <c r="T506" s="337">
        <v>82</v>
      </c>
      <c r="U506" s="337">
        <v>0.9</v>
      </c>
      <c r="V506" s="337">
        <v>-20</v>
      </c>
      <c r="W506" s="336" t="s">
        <v>769</v>
      </c>
      <c r="X506" s="336" t="s">
        <v>7402</v>
      </c>
      <c r="Y506" s="336" t="s">
        <v>783</v>
      </c>
      <c r="Z506" s="339">
        <v>41815</v>
      </c>
      <c r="AA506" s="339">
        <v>41815</v>
      </c>
      <c r="AB506" s="336" t="s">
        <v>842</v>
      </c>
    </row>
    <row r="507" spans="1:28" s="340" customFormat="1">
      <c r="A507" s="336" t="s">
        <v>7400</v>
      </c>
      <c r="B507" s="336" t="s">
        <v>1679</v>
      </c>
      <c r="C507" s="336" t="s">
        <v>682</v>
      </c>
      <c r="D507" s="336" t="s">
        <v>1816</v>
      </c>
      <c r="E507" s="336" t="s">
        <v>735</v>
      </c>
      <c r="F507" s="336" t="s">
        <v>780</v>
      </c>
      <c r="G507" s="336" t="s">
        <v>794</v>
      </c>
      <c r="H507" s="336" t="s">
        <v>726</v>
      </c>
      <c r="I507" s="337">
        <v>3</v>
      </c>
      <c r="J507" s="337">
        <v>150</v>
      </c>
      <c r="K507" s="337">
        <v>130.80000000000001</v>
      </c>
      <c r="L507" s="337">
        <v>120.1</v>
      </c>
      <c r="M507" s="338"/>
      <c r="N507" s="337">
        <v>40</v>
      </c>
      <c r="O507" s="337">
        <v>1300</v>
      </c>
      <c r="P507" s="337">
        <v>17</v>
      </c>
      <c r="Q507" s="337">
        <v>76.5</v>
      </c>
      <c r="R507" s="337">
        <v>25000</v>
      </c>
      <c r="S507" s="337">
        <v>2700</v>
      </c>
      <c r="T507" s="337">
        <v>80</v>
      </c>
      <c r="U507" s="337">
        <v>0.9</v>
      </c>
      <c r="V507" s="337">
        <v>-20</v>
      </c>
      <c r="W507" s="336" t="s">
        <v>769</v>
      </c>
      <c r="X507" s="336" t="s">
        <v>7402</v>
      </c>
      <c r="Y507" s="336" t="s">
        <v>1070</v>
      </c>
      <c r="Z507" s="339">
        <v>41912</v>
      </c>
      <c r="AA507" s="339">
        <v>41934</v>
      </c>
      <c r="AB507" s="336" t="s">
        <v>842</v>
      </c>
    </row>
    <row r="508" spans="1:28" s="340" customFormat="1">
      <c r="A508" s="336" t="s">
        <v>7400</v>
      </c>
      <c r="B508" s="336" t="s">
        <v>1679</v>
      </c>
      <c r="C508" s="336" t="s">
        <v>682</v>
      </c>
      <c r="D508" s="336" t="s">
        <v>1818</v>
      </c>
      <c r="E508" s="336" t="s">
        <v>735</v>
      </c>
      <c r="F508" s="336" t="s">
        <v>780</v>
      </c>
      <c r="G508" s="336" t="s">
        <v>794</v>
      </c>
      <c r="H508" s="336" t="s">
        <v>726</v>
      </c>
      <c r="I508" s="337">
        <v>3</v>
      </c>
      <c r="J508" s="337">
        <v>150</v>
      </c>
      <c r="K508" s="337">
        <v>130.80000000000001</v>
      </c>
      <c r="L508" s="337">
        <v>120.1</v>
      </c>
      <c r="M508" s="338"/>
      <c r="N508" s="337">
        <v>40</v>
      </c>
      <c r="O508" s="337">
        <v>1300</v>
      </c>
      <c r="P508" s="337">
        <v>17</v>
      </c>
      <c r="Q508" s="337">
        <v>76.5</v>
      </c>
      <c r="R508" s="337">
        <v>25000</v>
      </c>
      <c r="S508" s="337">
        <v>3000</v>
      </c>
      <c r="T508" s="337">
        <v>80</v>
      </c>
      <c r="U508" s="337">
        <v>0.9</v>
      </c>
      <c r="V508" s="337">
        <v>-20</v>
      </c>
      <c r="W508" s="336" t="s">
        <v>769</v>
      </c>
      <c r="X508" s="336" t="s">
        <v>7402</v>
      </c>
      <c r="Y508" s="336" t="s">
        <v>1070</v>
      </c>
      <c r="Z508" s="339">
        <v>41912</v>
      </c>
      <c r="AA508" s="339">
        <v>41934</v>
      </c>
      <c r="AB508" s="336" t="s">
        <v>842</v>
      </c>
    </row>
    <row r="509" spans="1:28" s="340" customFormat="1">
      <c r="A509" s="336" t="s">
        <v>7400</v>
      </c>
      <c r="B509" s="336" t="s">
        <v>1679</v>
      </c>
      <c r="C509" s="336" t="s">
        <v>682</v>
      </c>
      <c r="D509" s="336" t="s">
        <v>1820</v>
      </c>
      <c r="E509" s="336" t="s">
        <v>735</v>
      </c>
      <c r="F509" s="336" t="s">
        <v>780</v>
      </c>
      <c r="G509" s="336" t="s">
        <v>794</v>
      </c>
      <c r="H509" s="336" t="s">
        <v>726</v>
      </c>
      <c r="I509" s="337">
        <v>3</v>
      </c>
      <c r="J509" s="337">
        <v>150</v>
      </c>
      <c r="K509" s="337">
        <v>130.80000000000001</v>
      </c>
      <c r="L509" s="337">
        <v>120.1</v>
      </c>
      <c r="M509" s="338"/>
      <c r="N509" s="337">
        <v>25</v>
      </c>
      <c r="O509" s="337">
        <v>1300</v>
      </c>
      <c r="P509" s="337">
        <v>17</v>
      </c>
      <c r="Q509" s="337">
        <v>76.5</v>
      </c>
      <c r="R509" s="337">
        <v>25000</v>
      </c>
      <c r="S509" s="337">
        <v>2700</v>
      </c>
      <c r="T509" s="337">
        <v>80</v>
      </c>
      <c r="U509" s="337">
        <v>0.9</v>
      </c>
      <c r="V509" s="337">
        <v>-20</v>
      </c>
      <c r="W509" s="336" t="s">
        <v>769</v>
      </c>
      <c r="X509" s="336" t="s">
        <v>7402</v>
      </c>
      <c r="Y509" s="336" t="s">
        <v>1070</v>
      </c>
      <c r="Z509" s="339">
        <v>41851</v>
      </c>
      <c r="AA509" s="339">
        <v>41942</v>
      </c>
      <c r="AB509" s="336" t="s">
        <v>842</v>
      </c>
    </row>
    <row r="510" spans="1:28" s="340" customFormat="1">
      <c r="A510" s="336" t="s">
        <v>7400</v>
      </c>
      <c r="B510" s="336" t="s">
        <v>1679</v>
      </c>
      <c r="C510" s="336" t="s">
        <v>682</v>
      </c>
      <c r="D510" s="336" t="s">
        <v>1822</v>
      </c>
      <c r="E510" s="336" t="s">
        <v>735</v>
      </c>
      <c r="F510" s="336" t="s">
        <v>780</v>
      </c>
      <c r="G510" s="336" t="s">
        <v>794</v>
      </c>
      <c r="H510" s="336" t="s">
        <v>726</v>
      </c>
      <c r="I510" s="337">
        <v>3</v>
      </c>
      <c r="J510" s="337">
        <v>150</v>
      </c>
      <c r="K510" s="337">
        <v>130.80000000000001</v>
      </c>
      <c r="L510" s="337">
        <v>120.1</v>
      </c>
      <c r="M510" s="338"/>
      <c r="N510" s="337">
        <v>25</v>
      </c>
      <c r="O510" s="337">
        <v>1300</v>
      </c>
      <c r="P510" s="337">
        <v>17</v>
      </c>
      <c r="Q510" s="337">
        <v>76.5</v>
      </c>
      <c r="R510" s="337">
        <v>25000</v>
      </c>
      <c r="S510" s="337">
        <v>3000</v>
      </c>
      <c r="T510" s="337">
        <v>81</v>
      </c>
      <c r="U510" s="337">
        <v>0.9</v>
      </c>
      <c r="V510" s="337">
        <v>-20</v>
      </c>
      <c r="W510" s="336" t="s">
        <v>769</v>
      </c>
      <c r="X510" s="336" t="s">
        <v>7402</v>
      </c>
      <c r="Y510" s="336" t="s">
        <v>1070</v>
      </c>
      <c r="Z510" s="339">
        <v>41912</v>
      </c>
      <c r="AA510" s="339">
        <v>41934</v>
      </c>
      <c r="AB510" s="336" t="s">
        <v>842</v>
      </c>
    </row>
    <row r="511" spans="1:28" s="340" customFormat="1">
      <c r="A511" s="336" t="s">
        <v>7400</v>
      </c>
      <c r="B511" s="336" t="s">
        <v>1679</v>
      </c>
      <c r="C511" s="336" t="s">
        <v>682</v>
      </c>
      <c r="D511" s="336" t="s">
        <v>1824</v>
      </c>
      <c r="E511" s="336" t="s">
        <v>735</v>
      </c>
      <c r="F511" s="336" t="s">
        <v>780</v>
      </c>
      <c r="G511" s="336" t="s">
        <v>794</v>
      </c>
      <c r="H511" s="336" t="s">
        <v>726</v>
      </c>
      <c r="I511" s="337">
        <v>5</v>
      </c>
      <c r="J511" s="337">
        <v>120</v>
      </c>
      <c r="K511" s="337">
        <v>128</v>
      </c>
      <c r="L511" s="337">
        <v>120</v>
      </c>
      <c r="M511" s="338"/>
      <c r="N511" s="337">
        <v>40</v>
      </c>
      <c r="O511" s="337">
        <v>1200</v>
      </c>
      <c r="P511" s="337">
        <v>19</v>
      </c>
      <c r="Q511" s="337">
        <v>63.2</v>
      </c>
      <c r="R511" s="337">
        <v>40000</v>
      </c>
      <c r="S511" s="337">
        <v>2700</v>
      </c>
      <c r="T511" s="337">
        <v>82</v>
      </c>
      <c r="U511" s="337">
        <v>1</v>
      </c>
      <c r="V511" s="337">
        <v>-40</v>
      </c>
      <c r="W511" s="336" t="s">
        <v>769</v>
      </c>
      <c r="X511" s="336" t="s">
        <v>7402</v>
      </c>
      <c r="Y511" s="336" t="s">
        <v>1132</v>
      </c>
      <c r="Z511" s="339">
        <v>41820</v>
      </c>
      <c r="AA511" s="339">
        <v>41843</v>
      </c>
      <c r="AB511" s="336" t="s">
        <v>842</v>
      </c>
    </row>
    <row r="512" spans="1:28" s="340" customFormat="1">
      <c r="A512" s="336" t="s">
        <v>7400</v>
      </c>
      <c r="B512" s="336" t="s">
        <v>1679</v>
      </c>
      <c r="C512" s="336" t="s">
        <v>682</v>
      </c>
      <c r="D512" s="336" t="s">
        <v>1826</v>
      </c>
      <c r="E512" s="336" t="s">
        <v>735</v>
      </c>
      <c r="F512" s="336" t="s">
        <v>780</v>
      </c>
      <c r="G512" s="336" t="s">
        <v>794</v>
      </c>
      <c r="H512" s="336" t="s">
        <v>726</v>
      </c>
      <c r="I512" s="337">
        <v>5</v>
      </c>
      <c r="J512" s="337">
        <v>120</v>
      </c>
      <c r="K512" s="337">
        <v>128</v>
      </c>
      <c r="L512" s="337">
        <v>120</v>
      </c>
      <c r="M512" s="338"/>
      <c r="N512" s="337">
        <v>40</v>
      </c>
      <c r="O512" s="337">
        <v>1250</v>
      </c>
      <c r="P512" s="337">
        <v>19</v>
      </c>
      <c r="Q512" s="337">
        <v>60.5</v>
      </c>
      <c r="R512" s="337">
        <v>40000</v>
      </c>
      <c r="S512" s="337">
        <v>3000</v>
      </c>
      <c r="T512" s="337">
        <v>83</v>
      </c>
      <c r="U512" s="337">
        <v>1</v>
      </c>
      <c r="V512" s="337">
        <v>-40</v>
      </c>
      <c r="W512" s="336" t="s">
        <v>769</v>
      </c>
      <c r="X512" s="336" t="s">
        <v>7402</v>
      </c>
      <c r="Y512" s="336" t="s">
        <v>1827</v>
      </c>
      <c r="Z512" s="339">
        <v>41826</v>
      </c>
      <c r="AA512" s="339">
        <v>41843</v>
      </c>
      <c r="AB512" s="336" t="s">
        <v>842</v>
      </c>
    </row>
    <row r="513" spans="1:28" s="340" customFormat="1">
      <c r="A513" s="336" t="s">
        <v>7400</v>
      </c>
      <c r="B513" s="336" t="s">
        <v>1679</v>
      </c>
      <c r="C513" s="336" t="s">
        <v>682</v>
      </c>
      <c r="D513" s="336" t="s">
        <v>1829</v>
      </c>
      <c r="E513" s="336" t="s">
        <v>735</v>
      </c>
      <c r="F513" s="336" t="s">
        <v>780</v>
      </c>
      <c r="G513" s="336" t="s">
        <v>794</v>
      </c>
      <c r="H513" s="336" t="s">
        <v>726</v>
      </c>
      <c r="I513" s="337">
        <v>5</v>
      </c>
      <c r="J513" s="337">
        <v>100</v>
      </c>
      <c r="K513" s="337">
        <v>128</v>
      </c>
      <c r="L513" s="337">
        <v>120</v>
      </c>
      <c r="M513" s="338"/>
      <c r="N513" s="337">
        <v>25</v>
      </c>
      <c r="O513" s="337">
        <v>1200</v>
      </c>
      <c r="P513" s="337">
        <v>19</v>
      </c>
      <c r="Q513" s="337">
        <v>63.2</v>
      </c>
      <c r="R513" s="337">
        <v>40000</v>
      </c>
      <c r="S513" s="337">
        <v>2700</v>
      </c>
      <c r="T513" s="337">
        <v>82</v>
      </c>
      <c r="U513" s="337">
        <v>1</v>
      </c>
      <c r="V513" s="337">
        <v>-40</v>
      </c>
      <c r="W513" s="336" t="s">
        <v>769</v>
      </c>
      <c r="X513" s="336" t="s">
        <v>7402</v>
      </c>
      <c r="Y513" s="336" t="s">
        <v>1132</v>
      </c>
      <c r="Z513" s="339">
        <v>41820</v>
      </c>
      <c r="AA513" s="339">
        <v>41843</v>
      </c>
      <c r="AB513" s="336" t="s">
        <v>842</v>
      </c>
    </row>
    <row r="514" spans="1:28" s="340" customFormat="1">
      <c r="A514" s="336" t="s">
        <v>7400</v>
      </c>
      <c r="B514" s="336" t="s">
        <v>1679</v>
      </c>
      <c r="C514" s="336" t="s">
        <v>682</v>
      </c>
      <c r="D514" s="336" t="s">
        <v>1831</v>
      </c>
      <c r="E514" s="336" t="s">
        <v>735</v>
      </c>
      <c r="F514" s="336" t="s">
        <v>780</v>
      </c>
      <c r="G514" s="336" t="s">
        <v>794</v>
      </c>
      <c r="H514" s="336" t="s">
        <v>726</v>
      </c>
      <c r="I514" s="337">
        <v>5</v>
      </c>
      <c r="J514" s="337">
        <v>100</v>
      </c>
      <c r="K514" s="337">
        <v>128</v>
      </c>
      <c r="L514" s="337">
        <v>120</v>
      </c>
      <c r="M514" s="338"/>
      <c r="N514" s="337">
        <v>25</v>
      </c>
      <c r="O514" s="337">
        <v>1250</v>
      </c>
      <c r="P514" s="337">
        <v>19</v>
      </c>
      <c r="Q514" s="337">
        <v>60.5</v>
      </c>
      <c r="R514" s="337">
        <v>40000</v>
      </c>
      <c r="S514" s="337">
        <v>3000</v>
      </c>
      <c r="T514" s="337">
        <v>83</v>
      </c>
      <c r="U514" s="337">
        <v>1</v>
      </c>
      <c r="V514" s="337">
        <v>-40</v>
      </c>
      <c r="W514" s="336" t="s">
        <v>769</v>
      </c>
      <c r="X514" s="336" t="s">
        <v>7402</v>
      </c>
      <c r="Y514" s="336" t="s">
        <v>1827</v>
      </c>
      <c r="Z514" s="339">
        <v>41826</v>
      </c>
      <c r="AA514" s="339">
        <v>41843</v>
      </c>
      <c r="AB514" s="336" t="s">
        <v>842</v>
      </c>
    </row>
    <row r="515" spans="1:28" s="340" customFormat="1">
      <c r="A515" s="336" t="s">
        <v>7400</v>
      </c>
      <c r="B515" s="336" t="s">
        <v>1679</v>
      </c>
      <c r="C515" s="336" t="s">
        <v>682</v>
      </c>
      <c r="D515" s="336" t="s">
        <v>1921</v>
      </c>
      <c r="E515" s="336" t="s">
        <v>731</v>
      </c>
      <c r="F515" s="336" t="s">
        <v>780</v>
      </c>
      <c r="G515" s="336" t="s">
        <v>794</v>
      </c>
      <c r="H515" s="336" t="s">
        <v>726</v>
      </c>
      <c r="I515" s="337">
        <v>3</v>
      </c>
      <c r="J515" s="337">
        <v>75</v>
      </c>
      <c r="K515" s="337">
        <v>115.5</v>
      </c>
      <c r="L515" s="337">
        <v>94.6</v>
      </c>
      <c r="M515" s="338"/>
      <c r="N515" s="337">
        <v>40</v>
      </c>
      <c r="O515" s="337">
        <v>850</v>
      </c>
      <c r="P515" s="337">
        <v>12</v>
      </c>
      <c r="Q515" s="337">
        <v>70.8</v>
      </c>
      <c r="R515" s="337">
        <v>25000</v>
      </c>
      <c r="S515" s="337">
        <v>2700</v>
      </c>
      <c r="T515" s="337">
        <v>81</v>
      </c>
      <c r="U515" s="337">
        <v>0.9</v>
      </c>
      <c r="V515" s="337">
        <v>-20</v>
      </c>
      <c r="W515" s="336" t="s">
        <v>769</v>
      </c>
      <c r="X515" s="336" t="s">
        <v>7402</v>
      </c>
      <c r="Y515" s="336" t="s">
        <v>974</v>
      </c>
      <c r="Z515" s="339">
        <v>41851</v>
      </c>
      <c r="AA515" s="339">
        <v>41934</v>
      </c>
      <c r="AB515" s="336" t="s">
        <v>842</v>
      </c>
    </row>
    <row r="516" spans="1:28" s="340" customFormat="1">
      <c r="A516" s="336" t="s">
        <v>7400</v>
      </c>
      <c r="B516" s="336" t="s">
        <v>1679</v>
      </c>
      <c r="C516" s="336" t="s">
        <v>682</v>
      </c>
      <c r="D516" s="336" t="s">
        <v>1923</v>
      </c>
      <c r="E516" s="336" t="s">
        <v>731</v>
      </c>
      <c r="F516" s="336" t="s">
        <v>780</v>
      </c>
      <c r="G516" s="336" t="s">
        <v>794</v>
      </c>
      <c r="H516" s="336" t="s">
        <v>726</v>
      </c>
      <c r="I516" s="337">
        <v>3</v>
      </c>
      <c r="J516" s="337">
        <v>75</v>
      </c>
      <c r="K516" s="337">
        <v>115.5</v>
      </c>
      <c r="L516" s="337">
        <v>94.5</v>
      </c>
      <c r="M516" s="338"/>
      <c r="N516" s="337">
        <v>40</v>
      </c>
      <c r="O516" s="337">
        <v>850</v>
      </c>
      <c r="P516" s="337">
        <v>12.1</v>
      </c>
      <c r="Q516" s="337">
        <v>70.2</v>
      </c>
      <c r="R516" s="337">
        <v>25000</v>
      </c>
      <c r="S516" s="337">
        <v>3000</v>
      </c>
      <c r="T516" s="337">
        <v>81</v>
      </c>
      <c r="U516" s="337">
        <v>0.9</v>
      </c>
      <c r="V516" s="337">
        <v>-20</v>
      </c>
      <c r="W516" s="336" t="s">
        <v>769</v>
      </c>
      <c r="X516" s="336" t="s">
        <v>7402</v>
      </c>
      <c r="Y516" s="336" t="s">
        <v>974</v>
      </c>
      <c r="Z516" s="339">
        <v>41851</v>
      </c>
      <c r="AA516" s="339">
        <v>41932</v>
      </c>
      <c r="AB516" s="336" t="s">
        <v>842</v>
      </c>
    </row>
    <row r="517" spans="1:28" s="340" customFormat="1">
      <c r="A517" s="336" t="s">
        <v>7400</v>
      </c>
      <c r="B517" s="336" t="s">
        <v>1679</v>
      </c>
      <c r="C517" s="336" t="s">
        <v>682</v>
      </c>
      <c r="D517" s="336" t="s">
        <v>1925</v>
      </c>
      <c r="E517" s="336" t="s">
        <v>731</v>
      </c>
      <c r="F517" s="336" t="s">
        <v>780</v>
      </c>
      <c r="G517" s="336" t="s">
        <v>794</v>
      </c>
      <c r="H517" s="336" t="s">
        <v>726</v>
      </c>
      <c r="I517" s="337">
        <v>3</v>
      </c>
      <c r="J517" s="337">
        <v>75</v>
      </c>
      <c r="K517" s="337">
        <v>115.5</v>
      </c>
      <c r="L517" s="337">
        <v>94.6</v>
      </c>
      <c r="M517" s="338"/>
      <c r="N517" s="337">
        <v>25</v>
      </c>
      <c r="O517" s="337">
        <v>850</v>
      </c>
      <c r="P517" s="337">
        <v>12</v>
      </c>
      <c r="Q517" s="337">
        <v>70.8</v>
      </c>
      <c r="R517" s="337">
        <v>25000</v>
      </c>
      <c r="S517" s="337">
        <v>2700</v>
      </c>
      <c r="T517" s="337">
        <v>81</v>
      </c>
      <c r="U517" s="337">
        <v>0.9</v>
      </c>
      <c r="V517" s="337">
        <v>-20</v>
      </c>
      <c r="W517" s="336" t="s">
        <v>769</v>
      </c>
      <c r="X517" s="336" t="s">
        <v>7402</v>
      </c>
      <c r="Y517" s="336" t="s">
        <v>974</v>
      </c>
      <c r="Z517" s="339">
        <v>41851</v>
      </c>
      <c r="AA517" s="339">
        <v>41933</v>
      </c>
      <c r="AB517" s="336" t="s">
        <v>842</v>
      </c>
    </row>
    <row r="518" spans="1:28" s="340" customFormat="1">
      <c r="A518" s="336" t="s">
        <v>7400</v>
      </c>
      <c r="B518" s="336" t="s">
        <v>1679</v>
      </c>
      <c r="C518" s="336" t="s">
        <v>682</v>
      </c>
      <c r="D518" s="336" t="s">
        <v>1927</v>
      </c>
      <c r="E518" s="336" t="s">
        <v>731</v>
      </c>
      <c r="F518" s="336" t="s">
        <v>780</v>
      </c>
      <c r="G518" s="336" t="s">
        <v>794</v>
      </c>
      <c r="H518" s="336" t="s">
        <v>726</v>
      </c>
      <c r="I518" s="337">
        <v>3</v>
      </c>
      <c r="J518" s="337">
        <v>75</v>
      </c>
      <c r="K518" s="337">
        <v>115.5</v>
      </c>
      <c r="L518" s="337">
        <v>94.5</v>
      </c>
      <c r="M518" s="338"/>
      <c r="N518" s="337">
        <v>25</v>
      </c>
      <c r="O518" s="337">
        <v>850</v>
      </c>
      <c r="P518" s="337">
        <v>12</v>
      </c>
      <c r="Q518" s="337">
        <v>70.8</v>
      </c>
      <c r="R518" s="337">
        <v>25000</v>
      </c>
      <c r="S518" s="337">
        <v>3000</v>
      </c>
      <c r="T518" s="337">
        <v>81</v>
      </c>
      <c r="U518" s="337">
        <v>0.9</v>
      </c>
      <c r="V518" s="337">
        <v>-20</v>
      </c>
      <c r="W518" s="336" t="s">
        <v>769</v>
      </c>
      <c r="X518" s="336" t="s">
        <v>7402</v>
      </c>
      <c r="Y518" s="336" t="s">
        <v>974</v>
      </c>
      <c r="Z518" s="339">
        <v>41851</v>
      </c>
      <c r="AA518" s="339">
        <v>41933</v>
      </c>
      <c r="AB518" s="336" t="s">
        <v>842</v>
      </c>
    </row>
    <row r="519" spans="1:28" s="340" customFormat="1">
      <c r="A519" s="336" t="s">
        <v>7400</v>
      </c>
      <c r="B519" s="336" t="s">
        <v>1679</v>
      </c>
      <c r="C519" s="336" t="s">
        <v>682</v>
      </c>
      <c r="D519" s="336" t="s">
        <v>1929</v>
      </c>
      <c r="E519" s="336" t="s">
        <v>731</v>
      </c>
      <c r="F519" s="336" t="s">
        <v>780</v>
      </c>
      <c r="G519" s="336" t="s">
        <v>794</v>
      </c>
      <c r="H519" s="336" t="s">
        <v>726</v>
      </c>
      <c r="I519" s="337">
        <v>3</v>
      </c>
      <c r="J519" s="337">
        <v>75</v>
      </c>
      <c r="K519" s="337">
        <v>92.2</v>
      </c>
      <c r="L519" s="337">
        <v>95.3</v>
      </c>
      <c r="M519" s="338"/>
      <c r="N519" s="337">
        <v>40</v>
      </c>
      <c r="O519" s="337">
        <v>850</v>
      </c>
      <c r="P519" s="337">
        <v>12.3</v>
      </c>
      <c r="Q519" s="337">
        <v>69.099999999999994</v>
      </c>
      <c r="R519" s="337">
        <v>25000</v>
      </c>
      <c r="S519" s="337">
        <v>2700</v>
      </c>
      <c r="T519" s="337">
        <v>81</v>
      </c>
      <c r="U519" s="337">
        <v>0.9</v>
      </c>
      <c r="V519" s="337">
        <v>-20</v>
      </c>
      <c r="W519" s="336" t="s">
        <v>769</v>
      </c>
      <c r="X519" s="336" t="s">
        <v>7402</v>
      </c>
      <c r="Y519" s="336" t="s">
        <v>974</v>
      </c>
      <c r="Z519" s="339">
        <v>41851</v>
      </c>
      <c r="AA519" s="339">
        <v>41936</v>
      </c>
      <c r="AB519" s="336" t="s">
        <v>842</v>
      </c>
    </row>
    <row r="520" spans="1:28" s="340" customFormat="1">
      <c r="A520" s="336" t="s">
        <v>7400</v>
      </c>
      <c r="B520" s="336" t="s">
        <v>1679</v>
      </c>
      <c r="C520" s="336" t="s">
        <v>682</v>
      </c>
      <c r="D520" s="336" t="s">
        <v>1931</v>
      </c>
      <c r="E520" s="336" t="s">
        <v>731</v>
      </c>
      <c r="F520" s="336" t="s">
        <v>780</v>
      </c>
      <c r="G520" s="336" t="s">
        <v>794</v>
      </c>
      <c r="H520" s="336" t="s">
        <v>726</v>
      </c>
      <c r="I520" s="337">
        <v>3</v>
      </c>
      <c r="J520" s="338"/>
      <c r="K520" s="337">
        <v>92.2</v>
      </c>
      <c r="L520" s="337">
        <v>95.3</v>
      </c>
      <c r="M520" s="338"/>
      <c r="N520" s="337">
        <v>40</v>
      </c>
      <c r="O520" s="337">
        <v>850</v>
      </c>
      <c r="P520" s="337">
        <v>12.3</v>
      </c>
      <c r="Q520" s="337">
        <v>69.099999999999994</v>
      </c>
      <c r="R520" s="337">
        <v>25000</v>
      </c>
      <c r="S520" s="337">
        <v>3000</v>
      </c>
      <c r="T520" s="337">
        <v>80</v>
      </c>
      <c r="U520" s="337">
        <v>0.9</v>
      </c>
      <c r="V520" s="337">
        <v>-20</v>
      </c>
      <c r="W520" s="336" t="s">
        <v>769</v>
      </c>
      <c r="X520" s="336" t="s">
        <v>7402</v>
      </c>
      <c r="Y520" s="336" t="s">
        <v>826</v>
      </c>
      <c r="Z520" s="339">
        <v>41851</v>
      </c>
      <c r="AA520" s="339">
        <v>41934</v>
      </c>
      <c r="AB520" s="336" t="s">
        <v>842</v>
      </c>
    </row>
    <row r="521" spans="1:28" s="340" customFormat="1">
      <c r="A521" s="336" t="s">
        <v>7400</v>
      </c>
      <c r="B521" s="336" t="s">
        <v>1679</v>
      </c>
      <c r="C521" s="336" t="s">
        <v>682</v>
      </c>
      <c r="D521" s="336" t="s">
        <v>1933</v>
      </c>
      <c r="E521" s="336" t="s">
        <v>731</v>
      </c>
      <c r="F521" s="336" t="s">
        <v>780</v>
      </c>
      <c r="G521" s="336" t="s">
        <v>794</v>
      </c>
      <c r="H521" s="336" t="s">
        <v>726</v>
      </c>
      <c r="I521" s="337">
        <v>3</v>
      </c>
      <c r="J521" s="337">
        <v>75</v>
      </c>
      <c r="K521" s="337">
        <v>92.2</v>
      </c>
      <c r="L521" s="337">
        <v>95.3</v>
      </c>
      <c r="M521" s="338"/>
      <c r="N521" s="337">
        <v>25</v>
      </c>
      <c r="O521" s="337">
        <v>850</v>
      </c>
      <c r="P521" s="337">
        <v>12.3</v>
      </c>
      <c r="Q521" s="337">
        <v>69.099999999999994</v>
      </c>
      <c r="R521" s="337">
        <v>25000</v>
      </c>
      <c r="S521" s="337">
        <v>2700</v>
      </c>
      <c r="T521" s="337">
        <v>81</v>
      </c>
      <c r="U521" s="337">
        <v>0.9</v>
      </c>
      <c r="V521" s="337">
        <v>-20</v>
      </c>
      <c r="W521" s="336" t="s">
        <v>769</v>
      </c>
      <c r="X521" s="336" t="s">
        <v>7402</v>
      </c>
      <c r="Y521" s="336" t="s">
        <v>974</v>
      </c>
      <c r="Z521" s="339">
        <v>41851</v>
      </c>
      <c r="AA521" s="339">
        <v>41934</v>
      </c>
      <c r="AB521" s="336" t="s">
        <v>842</v>
      </c>
    </row>
    <row r="522" spans="1:28" s="340" customFormat="1">
      <c r="A522" s="336" t="s">
        <v>7400</v>
      </c>
      <c r="B522" s="336" t="s">
        <v>1679</v>
      </c>
      <c r="C522" s="336" t="s">
        <v>682</v>
      </c>
      <c r="D522" s="336" t="s">
        <v>1935</v>
      </c>
      <c r="E522" s="336" t="s">
        <v>731</v>
      </c>
      <c r="F522" s="336" t="s">
        <v>780</v>
      </c>
      <c r="G522" s="336" t="s">
        <v>794</v>
      </c>
      <c r="H522" s="336" t="s">
        <v>726</v>
      </c>
      <c r="I522" s="337">
        <v>3</v>
      </c>
      <c r="J522" s="338"/>
      <c r="K522" s="337">
        <v>92.2</v>
      </c>
      <c r="L522" s="337">
        <v>95.3</v>
      </c>
      <c r="M522" s="338"/>
      <c r="N522" s="337">
        <v>25</v>
      </c>
      <c r="O522" s="337">
        <v>850</v>
      </c>
      <c r="P522" s="337">
        <v>12.3</v>
      </c>
      <c r="Q522" s="337">
        <v>69.099999999999994</v>
      </c>
      <c r="R522" s="337">
        <v>25000</v>
      </c>
      <c r="S522" s="337">
        <v>3000</v>
      </c>
      <c r="T522" s="337">
        <v>81</v>
      </c>
      <c r="U522" s="337">
        <v>0.9</v>
      </c>
      <c r="V522" s="337">
        <v>-20</v>
      </c>
      <c r="W522" s="336" t="s">
        <v>769</v>
      </c>
      <c r="X522" s="336" t="s">
        <v>7402</v>
      </c>
      <c r="Y522" s="336" t="s">
        <v>826</v>
      </c>
      <c r="Z522" s="339">
        <v>41851</v>
      </c>
      <c r="AA522" s="339">
        <v>41934</v>
      </c>
      <c r="AB522" s="336" t="s">
        <v>842</v>
      </c>
    </row>
    <row r="523" spans="1:28" s="340" customFormat="1">
      <c r="A523" s="336" t="s">
        <v>7400</v>
      </c>
      <c r="B523" s="336" t="s">
        <v>1679</v>
      </c>
      <c r="C523" s="336" t="s">
        <v>682</v>
      </c>
      <c r="D523" s="336" t="s">
        <v>1937</v>
      </c>
      <c r="E523" s="336" t="s">
        <v>733</v>
      </c>
      <c r="F523" s="336" t="s">
        <v>780</v>
      </c>
      <c r="G523" s="336" t="s">
        <v>794</v>
      </c>
      <c r="H523" s="336" t="s">
        <v>726</v>
      </c>
      <c r="I523" s="337">
        <v>5</v>
      </c>
      <c r="J523" s="337">
        <v>75</v>
      </c>
      <c r="K523" s="337">
        <v>160</v>
      </c>
      <c r="L523" s="337">
        <v>120</v>
      </c>
      <c r="M523" s="338"/>
      <c r="N523" s="337">
        <v>110</v>
      </c>
      <c r="O523" s="337">
        <v>1050</v>
      </c>
      <c r="P523" s="337">
        <v>13</v>
      </c>
      <c r="Q523" s="337">
        <v>80.8</v>
      </c>
      <c r="R523" s="337">
        <v>25000</v>
      </c>
      <c r="S523" s="337">
        <v>2700</v>
      </c>
      <c r="T523" s="337">
        <v>82</v>
      </c>
      <c r="U523" s="337">
        <v>0.9</v>
      </c>
      <c r="V523" s="337">
        <v>-20</v>
      </c>
      <c r="W523" s="336" t="s">
        <v>769</v>
      </c>
      <c r="X523" s="336" t="s">
        <v>7402</v>
      </c>
      <c r="Y523" s="336" t="s">
        <v>783</v>
      </c>
      <c r="Z523" s="339">
        <v>41814</v>
      </c>
      <c r="AA523" s="339">
        <v>41814</v>
      </c>
      <c r="AB523" s="336" t="s">
        <v>842</v>
      </c>
    </row>
    <row r="524" spans="1:28" s="340" customFormat="1">
      <c r="A524" s="336" t="s">
        <v>7400</v>
      </c>
      <c r="B524" s="336" t="s">
        <v>1679</v>
      </c>
      <c r="C524" s="336" t="s">
        <v>682</v>
      </c>
      <c r="D524" s="336" t="s">
        <v>1684</v>
      </c>
      <c r="E524" s="336" t="s">
        <v>731</v>
      </c>
      <c r="F524" s="336" t="s">
        <v>780</v>
      </c>
      <c r="G524" s="336" t="s">
        <v>794</v>
      </c>
      <c r="H524" s="336" t="s">
        <v>726</v>
      </c>
      <c r="I524" s="337">
        <v>5</v>
      </c>
      <c r="J524" s="337">
        <v>75</v>
      </c>
      <c r="K524" s="337">
        <v>85</v>
      </c>
      <c r="L524" s="337">
        <v>95</v>
      </c>
      <c r="M524" s="338"/>
      <c r="N524" s="337">
        <v>40</v>
      </c>
      <c r="O524" s="337">
        <v>800</v>
      </c>
      <c r="P524" s="337">
        <v>14.7</v>
      </c>
      <c r="Q524" s="337">
        <v>54.5</v>
      </c>
      <c r="R524" s="337">
        <v>40000</v>
      </c>
      <c r="S524" s="337">
        <v>2700</v>
      </c>
      <c r="T524" s="337">
        <v>82</v>
      </c>
      <c r="U524" s="337">
        <v>0.9</v>
      </c>
      <c r="V524" s="337">
        <v>-40</v>
      </c>
      <c r="W524" s="336" t="s">
        <v>769</v>
      </c>
      <c r="X524" s="336" t="s">
        <v>7402</v>
      </c>
      <c r="Y524" s="336" t="s">
        <v>783</v>
      </c>
      <c r="Z524" s="339">
        <v>41963</v>
      </c>
      <c r="AA524" s="339">
        <v>41957</v>
      </c>
      <c r="AB524" s="336" t="s">
        <v>784</v>
      </c>
    </row>
    <row r="525" spans="1:28" s="340" customFormat="1">
      <c r="A525" s="336" t="s">
        <v>7400</v>
      </c>
      <c r="B525" s="336" t="s">
        <v>918</v>
      </c>
      <c r="C525" s="336" t="s">
        <v>919</v>
      </c>
      <c r="D525" s="336" t="s">
        <v>927</v>
      </c>
      <c r="E525" s="336" t="s">
        <v>731</v>
      </c>
      <c r="F525" s="336" t="s">
        <v>780</v>
      </c>
      <c r="G525" s="336" t="s">
        <v>794</v>
      </c>
      <c r="H525" s="336" t="s">
        <v>726</v>
      </c>
      <c r="I525" s="337">
        <v>5</v>
      </c>
      <c r="J525" s="337">
        <v>75</v>
      </c>
      <c r="K525" s="337">
        <v>114</v>
      </c>
      <c r="L525" s="337">
        <v>94</v>
      </c>
      <c r="M525" s="338"/>
      <c r="N525" s="337">
        <v>38</v>
      </c>
      <c r="O525" s="337">
        <v>860</v>
      </c>
      <c r="P525" s="337">
        <v>12</v>
      </c>
      <c r="Q525" s="337">
        <v>68.900000000000006</v>
      </c>
      <c r="R525" s="337">
        <v>25000</v>
      </c>
      <c r="S525" s="337">
        <v>3000</v>
      </c>
      <c r="T525" s="337">
        <v>82</v>
      </c>
      <c r="U525" s="337">
        <v>0.9</v>
      </c>
      <c r="V525" s="337">
        <v>-25</v>
      </c>
      <c r="W525" s="336" t="s">
        <v>769</v>
      </c>
      <c r="X525" s="336" t="s">
        <v>7406</v>
      </c>
      <c r="Y525" s="336" t="s">
        <v>783</v>
      </c>
      <c r="Z525" s="339">
        <v>41791</v>
      </c>
      <c r="AA525" s="339">
        <v>41831</v>
      </c>
      <c r="AB525" s="336" t="s">
        <v>842</v>
      </c>
    </row>
    <row r="526" spans="1:28" s="340" customFormat="1">
      <c r="A526" s="336" t="s">
        <v>7400</v>
      </c>
      <c r="B526" s="336" t="s">
        <v>918</v>
      </c>
      <c r="C526" s="336" t="s">
        <v>919</v>
      </c>
      <c r="D526" s="336" t="s">
        <v>927</v>
      </c>
      <c r="E526" s="336" t="s">
        <v>731</v>
      </c>
      <c r="F526" s="336" t="s">
        <v>780</v>
      </c>
      <c r="G526" s="336" t="s">
        <v>794</v>
      </c>
      <c r="H526" s="336" t="s">
        <v>726</v>
      </c>
      <c r="I526" s="337">
        <v>5</v>
      </c>
      <c r="J526" s="337">
        <v>75</v>
      </c>
      <c r="K526" s="337">
        <v>114</v>
      </c>
      <c r="L526" s="337">
        <v>94</v>
      </c>
      <c r="M526" s="338"/>
      <c r="N526" s="337">
        <v>38</v>
      </c>
      <c r="O526" s="337">
        <v>860</v>
      </c>
      <c r="P526" s="337">
        <v>12</v>
      </c>
      <c r="Q526" s="337">
        <v>75.599999999999994</v>
      </c>
      <c r="R526" s="337">
        <v>25000</v>
      </c>
      <c r="S526" s="337">
        <v>5000</v>
      </c>
      <c r="T526" s="337">
        <v>81</v>
      </c>
      <c r="U526" s="337">
        <v>0.9</v>
      </c>
      <c r="V526" s="337">
        <v>-25</v>
      </c>
      <c r="W526" s="336" t="s">
        <v>769</v>
      </c>
      <c r="X526" s="336" t="s">
        <v>7406</v>
      </c>
      <c r="Y526" s="336" t="s">
        <v>783</v>
      </c>
      <c r="Z526" s="339">
        <v>41791</v>
      </c>
      <c r="AA526" s="339">
        <v>41831</v>
      </c>
      <c r="AB526" s="336" t="s">
        <v>842</v>
      </c>
    </row>
    <row r="527" spans="1:28" s="340" customFormat="1">
      <c r="A527" s="336" t="s">
        <v>7400</v>
      </c>
      <c r="B527" s="336" t="s">
        <v>918</v>
      </c>
      <c r="C527" s="336" t="s">
        <v>919</v>
      </c>
      <c r="D527" s="336" t="s">
        <v>927</v>
      </c>
      <c r="E527" s="336" t="s">
        <v>731</v>
      </c>
      <c r="F527" s="336" t="s">
        <v>780</v>
      </c>
      <c r="G527" s="336" t="s">
        <v>794</v>
      </c>
      <c r="H527" s="336" t="s">
        <v>726</v>
      </c>
      <c r="I527" s="337">
        <v>5</v>
      </c>
      <c r="J527" s="337">
        <v>75</v>
      </c>
      <c r="K527" s="337">
        <v>114</v>
      </c>
      <c r="L527" s="337">
        <v>94</v>
      </c>
      <c r="M527" s="338"/>
      <c r="N527" s="337">
        <v>38</v>
      </c>
      <c r="O527" s="337">
        <v>860</v>
      </c>
      <c r="P527" s="337">
        <v>12</v>
      </c>
      <c r="Q527" s="337">
        <v>76.599999999999994</v>
      </c>
      <c r="R527" s="337">
        <v>25000</v>
      </c>
      <c r="S527" s="337">
        <v>4000</v>
      </c>
      <c r="T527" s="337">
        <v>81</v>
      </c>
      <c r="U527" s="337">
        <v>0.9</v>
      </c>
      <c r="V527" s="337">
        <v>-25</v>
      </c>
      <c r="W527" s="336" t="s">
        <v>769</v>
      </c>
      <c r="X527" s="336" t="s">
        <v>7406</v>
      </c>
      <c r="Y527" s="336" t="s">
        <v>783</v>
      </c>
      <c r="Z527" s="339">
        <v>41791</v>
      </c>
      <c r="AA527" s="339">
        <v>41831</v>
      </c>
      <c r="AB527" s="336" t="s">
        <v>842</v>
      </c>
    </row>
    <row r="528" spans="1:28" s="340" customFormat="1">
      <c r="A528" s="336" t="s">
        <v>7400</v>
      </c>
      <c r="B528" s="336" t="s">
        <v>918</v>
      </c>
      <c r="C528" s="336" t="s">
        <v>919</v>
      </c>
      <c r="D528" s="336" t="s">
        <v>927</v>
      </c>
      <c r="E528" s="336" t="s">
        <v>731</v>
      </c>
      <c r="F528" s="336" t="s">
        <v>780</v>
      </c>
      <c r="G528" s="336" t="s">
        <v>794</v>
      </c>
      <c r="H528" s="336" t="s">
        <v>726</v>
      </c>
      <c r="I528" s="337">
        <v>5</v>
      </c>
      <c r="J528" s="337">
        <v>75</v>
      </c>
      <c r="K528" s="337">
        <v>114</v>
      </c>
      <c r="L528" s="337">
        <v>94</v>
      </c>
      <c r="M528" s="338"/>
      <c r="N528" s="337">
        <v>24</v>
      </c>
      <c r="O528" s="337">
        <v>860</v>
      </c>
      <c r="P528" s="337">
        <v>12</v>
      </c>
      <c r="Q528" s="337">
        <v>68.900000000000006</v>
      </c>
      <c r="R528" s="337">
        <v>25000</v>
      </c>
      <c r="S528" s="337">
        <v>4000</v>
      </c>
      <c r="T528" s="337">
        <v>82</v>
      </c>
      <c r="U528" s="337">
        <v>0.9</v>
      </c>
      <c r="V528" s="337">
        <v>-25</v>
      </c>
      <c r="W528" s="336" t="s">
        <v>769</v>
      </c>
      <c r="X528" s="336" t="s">
        <v>7406</v>
      </c>
      <c r="Y528" s="336" t="s">
        <v>783</v>
      </c>
      <c r="Z528" s="339">
        <v>41791</v>
      </c>
      <c r="AA528" s="339">
        <v>41831</v>
      </c>
      <c r="AB528" s="336" t="s">
        <v>842</v>
      </c>
    </row>
    <row r="529" spans="1:28" s="340" customFormat="1">
      <c r="A529" s="336" t="s">
        <v>7400</v>
      </c>
      <c r="B529" s="336" t="s">
        <v>918</v>
      </c>
      <c r="C529" s="336" t="s">
        <v>919</v>
      </c>
      <c r="D529" s="336" t="s">
        <v>927</v>
      </c>
      <c r="E529" s="336" t="s">
        <v>731</v>
      </c>
      <c r="F529" s="336" t="s">
        <v>780</v>
      </c>
      <c r="G529" s="336" t="s">
        <v>794</v>
      </c>
      <c r="H529" s="336" t="s">
        <v>726</v>
      </c>
      <c r="I529" s="337">
        <v>5</v>
      </c>
      <c r="J529" s="337">
        <v>75</v>
      </c>
      <c r="K529" s="337">
        <v>114</v>
      </c>
      <c r="L529" s="337">
        <v>94</v>
      </c>
      <c r="M529" s="338"/>
      <c r="N529" s="337">
        <v>24</v>
      </c>
      <c r="O529" s="337">
        <v>860</v>
      </c>
      <c r="P529" s="337">
        <v>12</v>
      </c>
      <c r="Q529" s="337">
        <v>68.900000000000006</v>
      </c>
      <c r="R529" s="337">
        <v>25000</v>
      </c>
      <c r="S529" s="337">
        <v>3000</v>
      </c>
      <c r="T529" s="337">
        <v>82</v>
      </c>
      <c r="U529" s="337">
        <v>0.9</v>
      </c>
      <c r="V529" s="337">
        <v>-25</v>
      </c>
      <c r="W529" s="336" t="s">
        <v>769</v>
      </c>
      <c r="X529" s="336" t="s">
        <v>7406</v>
      </c>
      <c r="Y529" s="336" t="s">
        <v>783</v>
      </c>
      <c r="Z529" s="339">
        <v>41791</v>
      </c>
      <c r="AA529" s="339">
        <v>41831</v>
      </c>
      <c r="AB529" s="336" t="s">
        <v>842</v>
      </c>
    </row>
    <row r="530" spans="1:28" s="340" customFormat="1">
      <c r="A530" s="336" t="s">
        <v>7400</v>
      </c>
      <c r="B530" s="336" t="s">
        <v>918</v>
      </c>
      <c r="C530" s="336" t="s">
        <v>919</v>
      </c>
      <c r="D530" s="336" t="s">
        <v>927</v>
      </c>
      <c r="E530" s="336" t="s">
        <v>731</v>
      </c>
      <c r="F530" s="336" t="s">
        <v>780</v>
      </c>
      <c r="G530" s="336" t="s">
        <v>794</v>
      </c>
      <c r="H530" s="336" t="s">
        <v>726</v>
      </c>
      <c r="I530" s="337">
        <v>5</v>
      </c>
      <c r="J530" s="337">
        <v>75</v>
      </c>
      <c r="K530" s="337">
        <v>114</v>
      </c>
      <c r="L530" s="337">
        <v>94</v>
      </c>
      <c r="M530" s="338"/>
      <c r="N530" s="337">
        <v>24</v>
      </c>
      <c r="O530" s="337">
        <v>860</v>
      </c>
      <c r="P530" s="337">
        <v>12</v>
      </c>
      <c r="Q530" s="337">
        <v>68.900000000000006</v>
      </c>
      <c r="R530" s="337">
        <v>25000</v>
      </c>
      <c r="S530" s="337">
        <v>5000</v>
      </c>
      <c r="T530" s="337">
        <v>82</v>
      </c>
      <c r="U530" s="337">
        <v>0.9</v>
      </c>
      <c r="V530" s="337">
        <v>-25</v>
      </c>
      <c r="W530" s="336" t="s">
        <v>769</v>
      </c>
      <c r="X530" s="336" t="s">
        <v>7406</v>
      </c>
      <c r="Y530" s="336" t="s">
        <v>783</v>
      </c>
      <c r="Z530" s="339">
        <v>41791</v>
      </c>
      <c r="AA530" s="339">
        <v>41831</v>
      </c>
      <c r="AB530" s="336" t="s">
        <v>842</v>
      </c>
    </row>
    <row r="531" spans="1:28" s="340" customFormat="1">
      <c r="A531" s="336" t="s">
        <v>7400</v>
      </c>
      <c r="B531" s="336" t="s">
        <v>918</v>
      </c>
      <c r="C531" s="336" t="s">
        <v>919</v>
      </c>
      <c r="D531" s="336" t="s">
        <v>934</v>
      </c>
      <c r="E531" s="336" t="s">
        <v>735</v>
      </c>
      <c r="F531" s="336" t="s">
        <v>780</v>
      </c>
      <c r="G531" s="336" t="s">
        <v>794</v>
      </c>
      <c r="H531" s="336" t="s">
        <v>726</v>
      </c>
      <c r="I531" s="337">
        <v>5</v>
      </c>
      <c r="J531" s="337">
        <v>100</v>
      </c>
      <c r="K531" s="337">
        <v>128</v>
      </c>
      <c r="L531" s="337">
        <v>119</v>
      </c>
      <c r="M531" s="338"/>
      <c r="N531" s="337">
        <v>38</v>
      </c>
      <c r="O531" s="337">
        <v>1300</v>
      </c>
      <c r="P531" s="337">
        <v>17</v>
      </c>
      <c r="Q531" s="337">
        <v>75</v>
      </c>
      <c r="R531" s="337">
        <v>25000</v>
      </c>
      <c r="S531" s="337">
        <v>3000</v>
      </c>
      <c r="T531" s="337">
        <v>82</v>
      </c>
      <c r="U531" s="337">
        <v>1</v>
      </c>
      <c r="V531" s="337">
        <v>-25</v>
      </c>
      <c r="W531" s="336" t="s">
        <v>769</v>
      </c>
      <c r="X531" s="336" t="s">
        <v>7406</v>
      </c>
      <c r="Y531" s="336" t="s">
        <v>783</v>
      </c>
      <c r="Z531" s="339">
        <v>41791</v>
      </c>
      <c r="AA531" s="339">
        <v>41831</v>
      </c>
      <c r="AB531" s="336" t="s">
        <v>842</v>
      </c>
    </row>
    <row r="532" spans="1:28" s="340" customFormat="1">
      <c r="A532" s="336" t="s">
        <v>7400</v>
      </c>
      <c r="B532" s="336" t="s">
        <v>918</v>
      </c>
      <c r="C532" s="336" t="s">
        <v>919</v>
      </c>
      <c r="D532" s="336" t="s">
        <v>934</v>
      </c>
      <c r="E532" s="336" t="s">
        <v>735</v>
      </c>
      <c r="F532" s="336" t="s">
        <v>780</v>
      </c>
      <c r="G532" s="336" t="s">
        <v>794</v>
      </c>
      <c r="H532" s="336" t="s">
        <v>726</v>
      </c>
      <c r="I532" s="337">
        <v>5</v>
      </c>
      <c r="J532" s="337">
        <v>100</v>
      </c>
      <c r="K532" s="337">
        <v>128</v>
      </c>
      <c r="L532" s="337">
        <v>119</v>
      </c>
      <c r="M532" s="338"/>
      <c r="N532" s="337">
        <v>38</v>
      </c>
      <c r="O532" s="337">
        <v>1300</v>
      </c>
      <c r="P532" s="337">
        <v>17</v>
      </c>
      <c r="Q532" s="337">
        <v>75</v>
      </c>
      <c r="R532" s="337">
        <v>25000</v>
      </c>
      <c r="S532" s="337">
        <v>3000</v>
      </c>
      <c r="T532" s="337">
        <v>82</v>
      </c>
      <c r="U532" s="337">
        <v>1</v>
      </c>
      <c r="V532" s="337">
        <v>-25</v>
      </c>
      <c r="W532" s="336" t="s">
        <v>769</v>
      </c>
      <c r="X532" s="336" t="s">
        <v>7406</v>
      </c>
      <c r="Y532" s="336" t="s">
        <v>783</v>
      </c>
      <c r="Z532" s="339">
        <v>41791</v>
      </c>
      <c r="AA532" s="339">
        <v>41831</v>
      </c>
      <c r="AB532" s="336" t="s">
        <v>842</v>
      </c>
    </row>
    <row r="533" spans="1:28" s="340" customFormat="1">
      <c r="A533" s="336" t="s">
        <v>7400</v>
      </c>
      <c r="B533" s="336" t="s">
        <v>918</v>
      </c>
      <c r="C533" s="336" t="s">
        <v>919</v>
      </c>
      <c r="D533" s="336" t="s">
        <v>934</v>
      </c>
      <c r="E533" s="336" t="s">
        <v>735</v>
      </c>
      <c r="F533" s="336" t="s">
        <v>780</v>
      </c>
      <c r="G533" s="336" t="s">
        <v>794</v>
      </c>
      <c r="H533" s="336" t="s">
        <v>726</v>
      </c>
      <c r="I533" s="337">
        <v>5</v>
      </c>
      <c r="J533" s="337">
        <v>100</v>
      </c>
      <c r="K533" s="337">
        <v>128</v>
      </c>
      <c r="L533" s="337">
        <v>119</v>
      </c>
      <c r="M533" s="338"/>
      <c r="N533" s="337">
        <v>24</v>
      </c>
      <c r="O533" s="337">
        <v>1300</v>
      </c>
      <c r="P533" s="337">
        <v>17</v>
      </c>
      <c r="Q533" s="337">
        <v>75</v>
      </c>
      <c r="R533" s="337">
        <v>25000</v>
      </c>
      <c r="S533" s="337">
        <v>3000</v>
      </c>
      <c r="T533" s="337">
        <v>82</v>
      </c>
      <c r="U533" s="337">
        <v>1</v>
      </c>
      <c r="V533" s="337">
        <v>-25</v>
      </c>
      <c r="W533" s="336" t="s">
        <v>769</v>
      </c>
      <c r="X533" s="336" t="s">
        <v>7406</v>
      </c>
      <c r="Y533" s="336" t="s">
        <v>783</v>
      </c>
      <c r="Z533" s="339">
        <v>41791</v>
      </c>
      <c r="AA533" s="339">
        <v>41831</v>
      </c>
      <c r="AB533" s="336" t="s">
        <v>842</v>
      </c>
    </row>
    <row r="534" spans="1:28" s="340" customFormat="1">
      <c r="A534" s="336" t="s">
        <v>7400</v>
      </c>
      <c r="B534" s="336" t="s">
        <v>918</v>
      </c>
      <c r="C534" s="336" t="s">
        <v>919</v>
      </c>
      <c r="D534" s="336" t="s">
        <v>934</v>
      </c>
      <c r="E534" s="336" t="s">
        <v>735</v>
      </c>
      <c r="F534" s="336" t="s">
        <v>780</v>
      </c>
      <c r="G534" s="336" t="s">
        <v>794</v>
      </c>
      <c r="H534" s="336" t="s">
        <v>726</v>
      </c>
      <c r="I534" s="337">
        <v>5</v>
      </c>
      <c r="J534" s="337">
        <v>100</v>
      </c>
      <c r="K534" s="337">
        <v>128</v>
      </c>
      <c r="L534" s="337">
        <v>119</v>
      </c>
      <c r="M534" s="338"/>
      <c r="N534" s="337">
        <v>24</v>
      </c>
      <c r="O534" s="337">
        <v>1300</v>
      </c>
      <c r="P534" s="337">
        <v>17</v>
      </c>
      <c r="Q534" s="337">
        <v>85</v>
      </c>
      <c r="R534" s="337">
        <v>25000</v>
      </c>
      <c r="S534" s="337">
        <v>4000</v>
      </c>
      <c r="T534" s="337">
        <v>82</v>
      </c>
      <c r="U534" s="337">
        <v>1</v>
      </c>
      <c r="V534" s="337">
        <v>-25</v>
      </c>
      <c r="W534" s="336" t="s">
        <v>769</v>
      </c>
      <c r="X534" s="336" t="s">
        <v>7406</v>
      </c>
      <c r="Y534" s="336" t="s">
        <v>783</v>
      </c>
      <c r="Z534" s="339">
        <v>41791</v>
      </c>
      <c r="AA534" s="339">
        <v>41831</v>
      </c>
      <c r="AB534" s="336" t="s">
        <v>842</v>
      </c>
    </row>
    <row r="535" spans="1:28" s="340" customFormat="1">
      <c r="A535" s="336" t="s">
        <v>7400</v>
      </c>
      <c r="B535" s="336" t="s">
        <v>918</v>
      </c>
      <c r="C535" s="336" t="s">
        <v>919</v>
      </c>
      <c r="D535" s="336" t="s">
        <v>934</v>
      </c>
      <c r="E535" s="336" t="s">
        <v>735</v>
      </c>
      <c r="F535" s="336" t="s">
        <v>780</v>
      </c>
      <c r="G535" s="336" t="s">
        <v>794</v>
      </c>
      <c r="H535" s="336" t="s">
        <v>726</v>
      </c>
      <c r="I535" s="337">
        <v>5</v>
      </c>
      <c r="J535" s="337">
        <v>100</v>
      </c>
      <c r="K535" s="337">
        <v>128</v>
      </c>
      <c r="L535" s="337">
        <v>119</v>
      </c>
      <c r="M535" s="338"/>
      <c r="N535" s="337">
        <v>24</v>
      </c>
      <c r="O535" s="337">
        <v>1300</v>
      </c>
      <c r="P535" s="337">
        <v>17</v>
      </c>
      <c r="Q535" s="337">
        <v>75</v>
      </c>
      <c r="R535" s="337">
        <v>25000</v>
      </c>
      <c r="S535" s="337">
        <v>3000</v>
      </c>
      <c r="T535" s="337">
        <v>82</v>
      </c>
      <c r="U535" s="337">
        <v>1</v>
      </c>
      <c r="V535" s="337">
        <v>-25</v>
      </c>
      <c r="W535" s="336" t="s">
        <v>769</v>
      </c>
      <c r="X535" s="336" t="s">
        <v>7406</v>
      </c>
      <c r="Y535" s="336" t="s">
        <v>783</v>
      </c>
      <c r="Z535" s="339">
        <v>41791</v>
      </c>
      <c r="AA535" s="339">
        <v>41831</v>
      </c>
      <c r="AB535" s="336" t="s">
        <v>842</v>
      </c>
    </row>
    <row r="536" spans="1:28" s="340" customFormat="1">
      <c r="A536" s="336" t="s">
        <v>7400</v>
      </c>
      <c r="B536" s="336" t="s">
        <v>942</v>
      </c>
      <c r="C536" s="336" t="s">
        <v>682</v>
      </c>
      <c r="D536" s="336" t="s">
        <v>943</v>
      </c>
      <c r="E536" s="336" t="s">
        <v>738</v>
      </c>
      <c r="F536" s="336" t="s">
        <v>780</v>
      </c>
      <c r="G536" s="336" t="s">
        <v>794</v>
      </c>
      <c r="H536" s="336" t="s">
        <v>726</v>
      </c>
      <c r="I536" s="337">
        <v>3</v>
      </c>
      <c r="J536" s="337">
        <v>50</v>
      </c>
      <c r="K536" s="337">
        <v>85</v>
      </c>
      <c r="L536" s="337">
        <v>62</v>
      </c>
      <c r="M536" s="338"/>
      <c r="N536" s="337">
        <v>40</v>
      </c>
      <c r="O536" s="338"/>
      <c r="P536" s="337">
        <v>8</v>
      </c>
      <c r="Q536" s="337">
        <v>62.5</v>
      </c>
      <c r="R536" s="337">
        <v>40000</v>
      </c>
      <c r="S536" s="337">
        <v>3000</v>
      </c>
      <c r="T536" s="337">
        <v>83</v>
      </c>
      <c r="U536" s="337">
        <v>0.9</v>
      </c>
      <c r="V536" s="337">
        <v>-40</v>
      </c>
      <c r="W536" s="336" t="s">
        <v>769</v>
      </c>
      <c r="X536" s="336" t="s">
        <v>7402</v>
      </c>
      <c r="Y536" s="336" t="s">
        <v>783</v>
      </c>
      <c r="Z536" s="339">
        <v>41942</v>
      </c>
      <c r="AA536" s="339">
        <v>41934</v>
      </c>
      <c r="AB536" s="336" t="s">
        <v>784</v>
      </c>
    </row>
    <row r="537" spans="1:28" s="340" customFormat="1">
      <c r="A537" s="336" t="s">
        <v>7400</v>
      </c>
      <c r="B537" s="336" t="s">
        <v>942</v>
      </c>
      <c r="C537" s="336" t="s">
        <v>682</v>
      </c>
      <c r="D537" s="336" t="s">
        <v>945</v>
      </c>
      <c r="E537" s="336" t="s">
        <v>830</v>
      </c>
      <c r="F537" s="336" t="s">
        <v>780</v>
      </c>
      <c r="G537" s="336" t="s">
        <v>794</v>
      </c>
      <c r="H537" s="336" t="s">
        <v>726</v>
      </c>
      <c r="I537" s="337">
        <v>3</v>
      </c>
      <c r="J537" s="337">
        <v>75</v>
      </c>
      <c r="K537" s="337">
        <v>118</v>
      </c>
      <c r="L537" s="337">
        <v>95</v>
      </c>
      <c r="M537" s="338"/>
      <c r="N537" s="337">
        <v>40</v>
      </c>
      <c r="O537" s="338"/>
      <c r="P537" s="337">
        <v>14.2</v>
      </c>
      <c r="Q537" s="337">
        <v>60.7</v>
      </c>
      <c r="R537" s="337">
        <v>40000</v>
      </c>
      <c r="S537" s="337">
        <v>3000</v>
      </c>
      <c r="T537" s="337">
        <v>83</v>
      </c>
      <c r="U537" s="337">
        <v>1</v>
      </c>
      <c r="V537" s="337">
        <v>-40</v>
      </c>
      <c r="W537" s="336" t="s">
        <v>769</v>
      </c>
      <c r="X537" s="336" t="s">
        <v>7402</v>
      </c>
      <c r="Y537" s="336" t="s">
        <v>789</v>
      </c>
      <c r="Z537" s="339">
        <v>41942</v>
      </c>
      <c r="AA537" s="339">
        <v>41934</v>
      </c>
      <c r="AB537" s="336" t="s">
        <v>784</v>
      </c>
    </row>
    <row r="538" spans="1:28" s="340" customFormat="1">
      <c r="A538" s="336" t="s">
        <v>7400</v>
      </c>
      <c r="B538" s="336" t="s">
        <v>950</v>
      </c>
      <c r="C538" s="336" t="s">
        <v>7563</v>
      </c>
      <c r="D538" s="336" t="s">
        <v>7564</v>
      </c>
      <c r="E538" s="336" t="s">
        <v>732</v>
      </c>
      <c r="F538" s="336" t="s">
        <v>780</v>
      </c>
      <c r="G538" s="336" t="s">
        <v>794</v>
      </c>
      <c r="H538" s="336" t="s">
        <v>726</v>
      </c>
      <c r="I538" s="337">
        <v>3</v>
      </c>
      <c r="J538" s="337">
        <v>75</v>
      </c>
      <c r="K538" s="337">
        <v>133</v>
      </c>
      <c r="L538" s="337">
        <v>95</v>
      </c>
      <c r="M538" s="338"/>
      <c r="N538" s="337">
        <v>110</v>
      </c>
      <c r="O538" s="338"/>
      <c r="P538" s="337">
        <v>15.2</v>
      </c>
      <c r="Q538" s="337">
        <v>65.599999999999994</v>
      </c>
      <c r="R538" s="337">
        <v>30000</v>
      </c>
      <c r="S538" s="337">
        <v>2700</v>
      </c>
      <c r="T538" s="337">
        <v>82</v>
      </c>
      <c r="U538" s="337">
        <v>1</v>
      </c>
      <c r="V538" s="337">
        <v>-20</v>
      </c>
      <c r="W538" s="336" t="s">
        <v>769</v>
      </c>
      <c r="X538" s="336" t="s">
        <v>7402</v>
      </c>
      <c r="Y538" s="336" t="s">
        <v>783</v>
      </c>
      <c r="Z538" s="339">
        <v>41985</v>
      </c>
      <c r="AA538" s="339">
        <v>41978</v>
      </c>
      <c r="AB538" s="336" t="s">
        <v>784</v>
      </c>
    </row>
    <row r="539" spans="1:28" s="340" customFormat="1">
      <c r="A539" s="336" t="s">
        <v>7400</v>
      </c>
      <c r="B539" s="336" t="s">
        <v>950</v>
      </c>
      <c r="C539" s="336" t="s">
        <v>954</v>
      </c>
      <c r="D539" s="336" t="s">
        <v>955</v>
      </c>
      <c r="E539" s="336" t="s">
        <v>830</v>
      </c>
      <c r="F539" s="336" t="s">
        <v>780</v>
      </c>
      <c r="G539" s="336" t="s">
        <v>794</v>
      </c>
      <c r="H539" s="336" t="s">
        <v>726</v>
      </c>
      <c r="I539" s="337">
        <v>3</v>
      </c>
      <c r="J539" s="337">
        <v>75</v>
      </c>
      <c r="K539" s="337">
        <v>114.3</v>
      </c>
      <c r="L539" s="337">
        <v>96.5</v>
      </c>
      <c r="M539" s="338"/>
      <c r="N539" s="337">
        <v>40</v>
      </c>
      <c r="O539" s="337">
        <v>800</v>
      </c>
      <c r="P539" s="337">
        <v>15</v>
      </c>
      <c r="Q539" s="337">
        <v>53.3</v>
      </c>
      <c r="R539" s="337">
        <v>30000</v>
      </c>
      <c r="S539" s="337">
        <v>3000</v>
      </c>
      <c r="T539" s="337">
        <v>86</v>
      </c>
      <c r="U539" s="337">
        <v>1</v>
      </c>
      <c r="V539" s="337">
        <v>-20</v>
      </c>
      <c r="W539" s="336" t="s">
        <v>769</v>
      </c>
      <c r="X539" s="336" t="s">
        <v>7402</v>
      </c>
      <c r="Y539" s="336" t="s">
        <v>900</v>
      </c>
      <c r="Z539" s="339">
        <v>41708</v>
      </c>
      <c r="AA539" s="339">
        <v>41703</v>
      </c>
      <c r="AB539" s="336" t="s">
        <v>784</v>
      </c>
    </row>
    <row r="540" spans="1:28" s="340" customFormat="1">
      <c r="A540" s="336" t="s">
        <v>7400</v>
      </c>
      <c r="B540" s="336" t="s">
        <v>950</v>
      </c>
      <c r="C540" s="336" t="s">
        <v>7565</v>
      </c>
      <c r="D540" s="336" t="s">
        <v>7566</v>
      </c>
      <c r="E540" s="336" t="s">
        <v>733</v>
      </c>
      <c r="F540" s="336" t="s">
        <v>780</v>
      </c>
      <c r="G540" s="336" t="s">
        <v>794</v>
      </c>
      <c r="H540" s="336" t="s">
        <v>726</v>
      </c>
      <c r="I540" s="337">
        <v>3</v>
      </c>
      <c r="J540" s="337">
        <v>90</v>
      </c>
      <c r="K540" s="337">
        <v>160</v>
      </c>
      <c r="L540" s="337">
        <v>126</v>
      </c>
      <c r="M540" s="338"/>
      <c r="N540" s="337">
        <v>110</v>
      </c>
      <c r="O540" s="337">
        <v>1300</v>
      </c>
      <c r="P540" s="337">
        <v>16.3</v>
      </c>
      <c r="Q540" s="337">
        <v>79.8</v>
      </c>
      <c r="R540" s="337">
        <v>30000</v>
      </c>
      <c r="S540" s="337">
        <v>2700</v>
      </c>
      <c r="T540" s="337">
        <v>81</v>
      </c>
      <c r="U540" s="337">
        <v>1</v>
      </c>
      <c r="V540" s="337">
        <v>-20</v>
      </c>
      <c r="W540" s="336" t="s">
        <v>769</v>
      </c>
      <c r="X540" s="336" t="s">
        <v>7402</v>
      </c>
      <c r="Y540" s="336" t="s">
        <v>783</v>
      </c>
      <c r="Z540" s="339">
        <v>41985</v>
      </c>
      <c r="AA540" s="339">
        <v>41978</v>
      </c>
      <c r="AB540" s="336" t="s">
        <v>784</v>
      </c>
    </row>
    <row r="541" spans="1:28" s="340" customFormat="1">
      <c r="A541" s="336" t="s">
        <v>7400</v>
      </c>
      <c r="B541" s="336" t="s">
        <v>950</v>
      </c>
      <c r="C541" s="336" t="s">
        <v>960</v>
      </c>
      <c r="D541" s="336" t="s">
        <v>961</v>
      </c>
      <c r="E541" s="336" t="s">
        <v>735</v>
      </c>
      <c r="F541" s="336" t="s">
        <v>780</v>
      </c>
      <c r="G541" s="336" t="s">
        <v>794</v>
      </c>
      <c r="H541" s="336" t="s">
        <v>726</v>
      </c>
      <c r="I541" s="337">
        <v>3</v>
      </c>
      <c r="J541" s="337">
        <v>90</v>
      </c>
      <c r="K541" s="337">
        <v>129.5</v>
      </c>
      <c r="L541" s="337">
        <v>121.9</v>
      </c>
      <c r="M541" s="338"/>
      <c r="N541" s="337">
        <v>40</v>
      </c>
      <c r="O541" s="337">
        <v>950</v>
      </c>
      <c r="P541" s="337">
        <v>16</v>
      </c>
      <c r="Q541" s="337">
        <v>59.4</v>
      </c>
      <c r="R541" s="337">
        <v>30000</v>
      </c>
      <c r="S541" s="337">
        <v>3000</v>
      </c>
      <c r="T541" s="337">
        <v>87</v>
      </c>
      <c r="U541" s="337">
        <v>1</v>
      </c>
      <c r="V541" s="337">
        <v>-20</v>
      </c>
      <c r="W541" s="336" t="s">
        <v>769</v>
      </c>
      <c r="X541" s="336" t="s">
        <v>7402</v>
      </c>
      <c r="Y541" s="336" t="s">
        <v>900</v>
      </c>
      <c r="Z541" s="339">
        <v>41708</v>
      </c>
      <c r="AA541" s="339">
        <v>41703</v>
      </c>
      <c r="AB541" s="336" t="s">
        <v>784</v>
      </c>
    </row>
    <row r="542" spans="1:28" s="340" customFormat="1">
      <c r="A542" s="336" t="s">
        <v>7400</v>
      </c>
      <c r="B542" s="336" t="s">
        <v>950</v>
      </c>
      <c r="C542" s="336" t="s">
        <v>963</v>
      </c>
      <c r="D542" s="336" t="s">
        <v>964</v>
      </c>
      <c r="E542" s="336" t="s">
        <v>813</v>
      </c>
      <c r="F542" s="336" t="s">
        <v>780</v>
      </c>
      <c r="G542" s="336" t="s">
        <v>794</v>
      </c>
      <c r="H542" s="336" t="s">
        <v>726</v>
      </c>
      <c r="I542" s="337">
        <v>3</v>
      </c>
      <c r="J542" s="337">
        <v>50</v>
      </c>
      <c r="K542" s="337">
        <v>99.1</v>
      </c>
      <c r="L542" s="337">
        <v>63.5</v>
      </c>
      <c r="M542" s="338"/>
      <c r="N542" s="337">
        <v>110</v>
      </c>
      <c r="O542" s="337">
        <v>500</v>
      </c>
      <c r="P542" s="337">
        <v>8</v>
      </c>
      <c r="Q542" s="337">
        <v>62.5</v>
      </c>
      <c r="R542" s="337">
        <v>30000</v>
      </c>
      <c r="S542" s="337">
        <v>3000</v>
      </c>
      <c r="T542" s="337">
        <v>85</v>
      </c>
      <c r="U542" s="337">
        <v>1</v>
      </c>
      <c r="V542" s="337">
        <v>-20</v>
      </c>
      <c r="W542" s="336" t="s">
        <v>769</v>
      </c>
      <c r="X542" s="336" t="s">
        <v>7416</v>
      </c>
      <c r="Y542" s="336" t="s">
        <v>900</v>
      </c>
      <c r="Z542" s="339">
        <v>41713</v>
      </c>
      <c r="AA542" s="339">
        <v>41677</v>
      </c>
      <c r="AB542" s="336" t="s">
        <v>784</v>
      </c>
    </row>
    <row r="543" spans="1:28" s="340" customFormat="1">
      <c r="A543" s="336" t="s">
        <v>7400</v>
      </c>
      <c r="B543" s="336" t="s">
        <v>950</v>
      </c>
      <c r="C543" s="336" t="s">
        <v>966</v>
      </c>
      <c r="D543" s="336" t="s">
        <v>967</v>
      </c>
      <c r="E543" s="336" t="s">
        <v>738</v>
      </c>
      <c r="F543" s="336" t="s">
        <v>780</v>
      </c>
      <c r="G543" s="336" t="s">
        <v>794</v>
      </c>
      <c r="H543" s="336" t="s">
        <v>726</v>
      </c>
      <c r="I543" s="337">
        <v>3</v>
      </c>
      <c r="J543" s="337">
        <v>50</v>
      </c>
      <c r="K543" s="337">
        <v>86.4</v>
      </c>
      <c r="L543" s="337">
        <v>63.5</v>
      </c>
      <c r="M543" s="338"/>
      <c r="N543" s="337">
        <v>40</v>
      </c>
      <c r="O543" s="337">
        <v>500</v>
      </c>
      <c r="P543" s="337">
        <v>8</v>
      </c>
      <c r="Q543" s="337">
        <v>62.5</v>
      </c>
      <c r="R543" s="337">
        <v>30000</v>
      </c>
      <c r="S543" s="337">
        <v>3000</v>
      </c>
      <c r="T543" s="337">
        <v>86</v>
      </c>
      <c r="U543" s="337">
        <v>1</v>
      </c>
      <c r="V543" s="337">
        <v>-20</v>
      </c>
      <c r="W543" s="336" t="s">
        <v>769</v>
      </c>
      <c r="X543" s="336" t="s">
        <v>7416</v>
      </c>
      <c r="Y543" s="336" t="s">
        <v>900</v>
      </c>
      <c r="Z543" s="339">
        <v>41713</v>
      </c>
      <c r="AA543" s="339">
        <v>41677</v>
      </c>
      <c r="AB543" s="336" t="s">
        <v>784</v>
      </c>
    </row>
    <row r="544" spans="1:28" s="340" customFormat="1">
      <c r="A544" s="336" t="s">
        <v>7400</v>
      </c>
      <c r="B544" s="336" t="s">
        <v>950</v>
      </c>
      <c r="C544" s="336" t="s">
        <v>7567</v>
      </c>
      <c r="D544" s="336" t="s">
        <v>7568</v>
      </c>
      <c r="E544" s="336" t="s">
        <v>813</v>
      </c>
      <c r="F544" s="336" t="s">
        <v>780</v>
      </c>
      <c r="G544" s="336" t="s">
        <v>794</v>
      </c>
      <c r="H544" s="336" t="s">
        <v>726</v>
      </c>
      <c r="I544" s="337">
        <v>3</v>
      </c>
      <c r="J544" s="337">
        <v>50</v>
      </c>
      <c r="K544" s="337">
        <v>99.1</v>
      </c>
      <c r="L544" s="337">
        <v>63.5</v>
      </c>
      <c r="M544" s="338"/>
      <c r="N544" s="337">
        <v>110</v>
      </c>
      <c r="O544" s="337">
        <v>500</v>
      </c>
      <c r="P544" s="337">
        <v>8</v>
      </c>
      <c r="Q544" s="337">
        <v>62.5</v>
      </c>
      <c r="R544" s="337">
        <v>30000</v>
      </c>
      <c r="S544" s="337">
        <v>2700</v>
      </c>
      <c r="T544" s="337">
        <v>82</v>
      </c>
      <c r="U544" s="337">
        <v>1</v>
      </c>
      <c r="V544" s="337">
        <v>-20</v>
      </c>
      <c r="W544" s="336" t="s">
        <v>769</v>
      </c>
      <c r="X544" s="336" t="s">
        <v>7402</v>
      </c>
      <c r="Y544" s="336" t="s">
        <v>783</v>
      </c>
      <c r="Z544" s="339">
        <v>41985</v>
      </c>
      <c r="AA544" s="339">
        <v>41978</v>
      </c>
      <c r="AB544" s="336" t="s">
        <v>784</v>
      </c>
    </row>
    <row r="545" spans="1:28" s="340" customFormat="1">
      <c r="A545" s="336" t="s">
        <v>7400</v>
      </c>
      <c r="B545" s="336" t="s">
        <v>950</v>
      </c>
      <c r="C545" s="336" t="s">
        <v>1058</v>
      </c>
      <c r="D545" s="336" t="s">
        <v>7569</v>
      </c>
      <c r="E545" s="336" t="s">
        <v>738</v>
      </c>
      <c r="F545" s="336" t="s">
        <v>780</v>
      </c>
      <c r="G545" s="336" t="s">
        <v>794</v>
      </c>
      <c r="H545" s="336" t="s">
        <v>726</v>
      </c>
      <c r="I545" s="337">
        <v>3</v>
      </c>
      <c r="J545" s="337">
        <v>50</v>
      </c>
      <c r="K545" s="337">
        <v>82</v>
      </c>
      <c r="L545" s="337">
        <v>63</v>
      </c>
      <c r="M545" s="338"/>
      <c r="N545" s="337">
        <v>40</v>
      </c>
      <c r="O545" s="337">
        <v>400</v>
      </c>
      <c r="P545" s="337">
        <v>7.5</v>
      </c>
      <c r="Q545" s="337">
        <v>53.3</v>
      </c>
      <c r="R545" s="337">
        <v>25000</v>
      </c>
      <c r="S545" s="337">
        <v>2700</v>
      </c>
      <c r="T545" s="337">
        <v>82</v>
      </c>
      <c r="U545" s="337">
        <v>0.9</v>
      </c>
      <c r="V545" s="337">
        <v>-20</v>
      </c>
      <c r="W545" s="336" t="s">
        <v>769</v>
      </c>
      <c r="X545" s="336" t="s">
        <v>7402</v>
      </c>
      <c r="Y545" s="336" t="s">
        <v>783</v>
      </c>
      <c r="Z545" s="339">
        <v>41760</v>
      </c>
      <c r="AA545" s="339">
        <v>41996</v>
      </c>
      <c r="AB545" s="336" t="s">
        <v>842</v>
      </c>
    </row>
    <row r="546" spans="1:28" s="340" customFormat="1">
      <c r="A546" s="336" t="s">
        <v>7400</v>
      </c>
      <c r="B546" s="336" t="s">
        <v>950</v>
      </c>
      <c r="C546" s="336" t="s">
        <v>1058</v>
      </c>
      <c r="D546" s="336" t="s">
        <v>7570</v>
      </c>
      <c r="E546" s="336" t="s">
        <v>830</v>
      </c>
      <c r="F546" s="336" t="s">
        <v>780</v>
      </c>
      <c r="G546" s="336" t="s">
        <v>794</v>
      </c>
      <c r="H546" s="336" t="s">
        <v>726</v>
      </c>
      <c r="I546" s="337">
        <v>3</v>
      </c>
      <c r="J546" s="337">
        <v>75</v>
      </c>
      <c r="K546" s="337">
        <v>115</v>
      </c>
      <c r="L546" s="337">
        <v>94</v>
      </c>
      <c r="M546" s="338"/>
      <c r="N546" s="337">
        <v>40</v>
      </c>
      <c r="O546" s="337">
        <v>750</v>
      </c>
      <c r="P546" s="337">
        <v>13.5</v>
      </c>
      <c r="Q546" s="337">
        <v>55.6</v>
      </c>
      <c r="R546" s="337">
        <v>25000</v>
      </c>
      <c r="S546" s="337">
        <v>2700</v>
      </c>
      <c r="T546" s="337">
        <v>83</v>
      </c>
      <c r="U546" s="337">
        <v>0.9</v>
      </c>
      <c r="V546" s="337">
        <v>-20</v>
      </c>
      <c r="W546" s="336" t="s">
        <v>769</v>
      </c>
      <c r="X546" s="336" t="s">
        <v>7402</v>
      </c>
      <c r="Y546" s="336" t="s">
        <v>783</v>
      </c>
      <c r="Z546" s="339">
        <v>41760</v>
      </c>
      <c r="AA546" s="339">
        <v>41996</v>
      </c>
      <c r="AB546" s="336" t="s">
        <v>842</v>
      </c>
    </row>
    <row r="547" spans="1:28" s="340" customFormat="1">
      <c r="A547" s="336" t="s">
        <v>7400</v>
      </c>
      <c r="B547" s="336" t="s">
        <v>950</v>
      </c>
      <c r="C547" s="336" t="s">
        <v>1058</v>
      </c>
      <c r="D547" s="336" t="s">
        <v>7571</v>
      </c>
      <c r="E547" s="336" t="s">
        <v>735</v>
      </c>
      <c r="F547" s="336" t="s">
        <v>780</v>
      </c>
      <c r="G547" s="336" t="s">
        <v>794</v>
      </c>
      <c r="H547" s="336" t="s">
        <v>726</v>
      </c>
      <c r="I547" s="337">
        <v>3</v>
      </c>
      <c r="J547" s="337">
        <v>90</v>
      </c>
      <c r="K547" s="337">
        <v>132</v>
      </c>
      <c r="L547" s="337">
        <v>121</v>
      </c>
      <c r="M547" s="338"/>
      <c r="N547" s="337">
        <v>40</v>
      </c>
      <c r="O547" s="337">
        <v>1050</v>
      </c>
      <c r="P547" s="337">
        <v>17.5</v>
      </c>
      <c r="Q547" s="337">
        <v>60</v>
      </c>
      <c r="R547" s="337">
        <v>25000</v>
      </c>
      <c r="S547" s="337">
        <v>2700</v>
      </c>
      <c r="T547" s="337">
        <v>83</v>
      </c>
      <c r="U547" s="337">
        <v>1</v>
      </c>
      <c r="V547" s="337">
        <v>-20</v>
      </c>
      <c r="W547" s="336" t="s">
        <v>769</v>
      </c>
      <c r="X547" s="336" t="s">
        <v>7402</v>
      </c>
      <c r="Y547" s="336" t="s">
        <v>783</v>
      </c>
      <c r="Z547" s="339">
        <v>41760</v>
      </c>
      <c r="AA547" s="339">
        <v>41996</v>
      </c>
      <c r="AB547" s="336" t="s">
        <v>842</v>
      </c>
    </row>
    <row r="548" spans="1:28" s="340" customFormat="1">
      <c r="A548" s="336" t="s">
        <v>7400</v>
      </c>
      <c r="B548" s="336" t="s">
        <v>970</v>
      </c>
      <c r="C548" s="336" t="s">
        <v>976</v>
      </c>
      <c r="D548" s="336" t="s">
        <v>976</v>
      </c>
      <c r="E548" s="336" t="s">
        <v>732</v>
      </c>
      <c r="F548" s="336" t="s">
        <v>780</v>
      </c>
      <c r="G548" s="336" t="s">
        <v>794</v>
      </c>
      <c r="H548" s="336" t="s">
        <v>726</v>
      </c>
      <c r="I548" s="337">
        <v>3</v>
      </c>
      <c r="J548" s="337">
        <v>65</v>
      </c>
      <c r="K548" s="337">
        <v>130</v>
      </c>
      <c r="L548" s="337">
        <v>95</v>
      </c>
      <c r="M548" s="338"/>
      <c r="N548" s="337">
        <v>110</v>
      </c>
      <c r="O548" s="337">
        <v>850</v>
      </c>
      <c r="P548" s="337">
        <v>11</v>
      </c>
      <c r="Q548" s="337">
        <v>77.2</v>
      </c>
      <c r="R548" s="337">
        <v>25000</v>
      </c>
      <c r="S548" s="337">
        <v>2700</v>
      </c>
      <c r="T548" s="337">
        <v>82</v>
      </c>
      <c r="U548" s="337">
        <v>0.9</v>
      </c>
      <c r="V548" s="337">
        <v>-20</v>
      </c>
      <c r="W548" s="336" t="s">
        <v>769</v>
      </c>
      <c r="X548" s="336" t="s">
        <v>7402</v>
      </c>
      <c r="Y548" s="336" t="s">
        <v>783</v>
      </c>
      <c r="Z548" s="339">
        <v>41856</v>
      </c>
      <c r="AA548" s="339">
        <v>41858</v>
      </c>
      <c r="AB548" s="336" t="s">
        <v>784</v>
      </c>
    </row>
    <row r="549" spans="1:28" s="340" customFormat="1">
      <c r="A549" s="336" t="s">
        <v>7400</v>
      </c>
      <c r="B549" s="336" t="s">
        <v>970</v>
      </c>
      <c r="C549" s="336" t="s">
        <v>976</v>
      </c>
      <c r="D549" s="336" t="s">
        <v>976</v>
      </c>
      <c r="E549" s="336" t="s">
        <v>732</v>
      </c>
      <c r="F549" s="336" t="s">
        <v>780</v>
      </c>
      <c r="G549" s="336" t="s">
        <v>794</v>
      </c>
      <c r="H549" s="336" t="s">
        <v>726</v>
      </c>
      <c r="I549" s="337">
        <v>3</v>
      </c>
      <c r="J549" s="337">
        <v>65</v>
      </c>
      <c r="K549" s="337">
        <v>130</v>
      </c>
      <c r="L549" s="337">
        <v>95</v>
      </c>
      <c r="M549" s="338"/>
      <c r="N549" s="338"/>
      <c r="O549" s="337">
        <v>850</v>
      </c>
      <c r="P549" s="337">
        <v>11</v>
      </c>
      <c r="Q549" s="337">
        <v>77.3</v>
      </c>
      <c r="R549" s="337">
        <v>25000</v>
      </c>
      <c r="S549" s="337">
        <v>2700</v>
      </c>
      <c r="T549" s="337">
        <v>82</v>
      </c>
      <c r="U549" s="337">
        <v>0.9</v>
      </c>
      <c r="V549" s="337">
        <v>-20</v>
      </c>
      <c r="W549" s="336" t="s">
        <v>769</v>
      </c>
      <c r="X549" s="336" t="s">
        <v>7402</v>
      </c>
      <c r="Y549" s="336" t="s">
        <v>783</v>
      </c>
      <c r="Z549" s="339">
        <v>41872</v>
      </c>
      <c r="AA549" s="339">
        <v>41872</v>
      </c>
      <c r="AB549" s="336" t="s">
        <v>784</v>
      </c>
    </row>
    <row r="550" spans="1:28" s="340" customFormat="1">
      <c r="A550" s="336" t="s">
        <v>7400</v>
      </c>
      <c r="B550" s="336" t="s">
        <v>983</v>
      </c>
      <c r="C550" s="336" t="s">
        <v>984</v>
      </c>
      <c r="D550" s="336" t="s">
        <v>985</v>
      </c>
      <c r="E550" s="336" t="s">
        <v>735</v>
      </c>
      <c r="F550" s="336" t="s">
        <v>780</v>
      </c>
      <c r="G550" s="336" t="s">
        <v>794</v>
      </c>
      <c r="H550" s="336" t="s">
        <v>726</v>
      </c>
      <c r="I550" s="337">
        <v>5</v>
      </c>
      <c r="J550" s="337">
        <v>100</v>
      </c>
      <c r="K550" s="337">
        <v>129.5</v>
      </c>
      <c r="L550" s="337">
        <v>119.4</v>
      </c>
      <c r="M550" s="338"/>
      <c r="N550" s="337">
        <v>40</v>
      </c>
      <c r="O550" s="337">
        <v>1164</v>
      </c>
      <c r="P550" s="337">
        <v>20</v>
      </c>
      <c r="Q550" s="337">
        <v>58.2</v>
      </c>
      <c r="R550" s="337">
        <v>25000</v>
      </c>
      <c r="S550" s="337">
        <v>3000</v>
      </c>
      <c r="T550" s="337">
        <v>83</v>
      </c>
      <c r="U550" s="337">
        <v>1</v>
      </c>
      <c r="V550" s="337">
        <v>-20</v>
      </c>
      <c r="W550" s="336" t="s">
        <v>769</v>
      </c>
      <c r="X550" s="336" t="s">
        <v>7402</v>
      </c>
      <c r="Y550" s="336" t="s">
        <v>783</v>
      </c>
      <c r="Z550" s="339">
        <v>41722</v>
      </c>
      <c r="AA550" s="339">
        <v>41726</v>
      </c>
      <c r="AB550" s="336" t="s">
        <v>784</v>
      </c>
    </row>
    <row r="551" spans="1:28" s="340" customFormat="1">
      <c r="A551" s="336" t="s">
        <v>7400</v>
      </c>
      <c r="B551" s="336" t="s">
        <v>983</v>
      </c>
      <c r="C551" s="336" t="s">
        <v>984</v>
      </c>
      <c r="D551" s="336" t="s">
        <v>987</v>
      </c>
      <c r="E551" s="336" t="s">
        <v>830</v>
      </c>
      <c r="F551" s="336" t="s">
        <v>780</v>
      </c>
      <c r="G551" s="336" t="s">
        <v>794</v>
      </c>
      <c r="H551" s="336" t="s">
        <v>726</v>
      </c>
      <c r="I551" s="337">
        <v>5</v>
      </c>
      <c r="J551" s="337">
        <v>75</v>
      </c>
      <c r="K551" s="337">
        <v>114.3</v>
      </c>
      <c r="L551" s="337">
        <v>96.5</v>
      </c>
      <c r="M551" s="338"/>
      <c r="N551" s="337">
        <v>40</v>
      </c>
      <c r="O551" s="337">
        <v>840</v>
      </c>
      <c r="P551" s="337">
        <v>14</v>
      </c>
      <c r="Q551" s="337">
        <v>60</v>
      </c>
      <c r="R551" s="337">
        <v>25000</v>
      </c>
      <c r="S551" s="337">
        <v>3000</v>
      </c>
      <c r="T551" s="337">
        <v>84</v>
      </c>
      <c r="U551" s="337">
        <v>1</v>
      </c>
      <c r="V551" s="337">
        <v>-20</v>
      </c>
      <c r="W551" s="336" t="s">
        <v>769</v>
      </c>
      <c r="X551" s="336" t="s">
        <v>7402</v>
      </c>
      <c r="Y551" s="336" t="s">
        <v>783</v>
      </c>
      <c r="Z551" s="339">
        <v>41726</v>
      </c>
      <c r="AA551" s="339">
        <v>41726</v>
      </c>
      <c r="AB551" s="336" t="s">
        <v>784</v>
      </c>
    </row>
    <row r="552" spans="1:28" s="340" customFormat="1">
      <c r="A552" s="336" t="s">
        <v>7400</v>
      </c>
      <c r="B552" s="336" t="s">
        <v>990</v>
      </c>
      <c r="C552" s="336" t="s">
        <v>737</v>
      </c>
      <c r="D552" s="336" t="s">
        <v>991</v>
      </c>
      <c r="E552" s="336" t="s">
        <v>737</v>
      </c>
      <c r="F552" s="336" t="s">
        <v>780</v>
      </c>
      <c r="G552" s="336" t="s">
        <v>794</v>
      </c>
      <c r="H552" s="336" t="s">
        <v>726</v>
      </c>
      <c r="I552" s="337">
        <v>5</v>
      </c>
      <c r="J552" s="337">
        <v>60</v>
      </c>
      <c r="K552" s="337">
        <v>70.3</v>
      </c>
      <c r="L552" s="337">
        <v>50</v>
      </c>
      <c r="M552" s="338"/>
      <c r="N552" s="337">
        <v>40</v>
      </c>
      <c r="O552" s="337">
        <v>450</v>
      </c>
      <c r="P552" s="337">
        <v>7</v>
      </c>
      <c r="Q552" s="337">
        <v>64.3</v>
      </c>
      <c r="R552" s="337">
        <v>25000</v>
      </c>
      <c r="S552" s="337">
        <v>3000</v>
      </c>
      <c r="T552" s="337">
        <v>83</v>
      </c>
      <c r="U552" s="337">
        <v>0.9</v>
      </c>
      <c r="V552" s="337">
        <v>-20</v>
      </c>
      <c r="W552" s="336" t="s">
        <v>769</v>
      </c>
      <c r="X552" s="336" t="s">
        <v>7415</v>
      </c>
      <c r="Y552" s="336" t="s">
        <v>783</v>
      </c>
      <c r="Z552" s="339">
        <v>41920</v>
      </c>
      <c r="AA552" s="339">
        <v>41941</v>
      </c>
      <c r="AB552" s="336" t="s">
        <v>842</v>
      </c>
    </row>
    <row r="553" spans="1:28" s="340" customFormat="1">
      <c r="A553" s="336" t="s">
        <v>7400</v>
      </c>
      <c r="B553" s="336" t="s">
        <v>990</v>
      </c>
      <c r="C553" s="336" t="s">
        <v>738</v>
      </c>
      <c r="D553" s="336" t="s">
        <v>994</v>
      </c>
      <c r="E553" s="336" t="s">
        <v>738</v>
      </c>
      <c r="F553" s="336" t="s">
        <v>780</v>
      </c>
      <c r="G553" s="336" t="s">
        <v>794</v>
      </c>
      <c r="H553" s="336" t="s">
        <v>726</v>
      </c>
      <c r="I553" s="337">
        <v>5</v>
      </c>
      <c r="J553" s="337">
        <v>60</v>
      </c>
      <c r="K553" s="337">
        <v>959</v>
      </c>
      <c r="L553" s="337">
        <v>636</v>
      </c>
      <c r="M553" s="337">
        <v>0</v>
      </c>
      <c r="N553" s="337">
        <v>40</v>
      </c>
      <c r="O553" s="337">
        <v>550</v>
      </c>
      <c r="P553" s="337">
        <v>8</v>
      </c>
      <c r="Q553" s="337">
        <v>69.7</v>
      </c>
      <c r="R553" s="337">
        <v>25000</v>
      </c>
      <c r="S553" s="337">
        <v>3000</v>
      </c>
      <c r="T553" s="337">
        <v>82</v>
      </c>
      <c r="U553" s="337">
        <v>0.9</v>
      </c>
      <c r="V553" s="337">
        <v>-20</v>
      </c>
      <c r="W553" s="336" t="s">
        <v>769</v>
      </c>
      <c r="X553" s="336" t="s">
        <v>7405</v>
      </c>
      <c r="Y553" s="336" t="s">
        <v>995</v>
      </c>
      <c r="Z553" s="339">
        <v>41896</v>
      </c>
      <c r="AA553" s="339">
        <v>41939</v>
      </c>
      <c r="AB553" s="336" t="s">
        <v>842</v>
      </c>
    </row>
    <row r="554" spans="1:28" s="340" customFormat="1">
      <c r="A554" s="336" t="s">
        <v>7400</v>
      </c>
      <c r="B554" s="336" t="s">
        <v>778</v>
      </c>
      <c r="C554" s="336" t="s">
        <v>999</v>
      </c>
      <c r="D554" s="336" t="s">
        <v>999</v>
      </c>
      <c r="E554" s="336" t="s">
        <v>733</v>
      </c>
      <c r="F554" s="336" t="s">
        <v>780</v>
      </c>
      <c r="G554" s="336" t="s">
        <v>794</v>
      </c>
      <c r="H554" s="336" t="s">
        <v>726</v>
      </c>
      <c r="I554" s="337">
        <v>5</v>
      </c>
      <c r="J554" s="337">
        <v>75</v>
      </c>
      <c r="K554" s="337">
        <v>156.19999999999999</v>
      </c>
      <c r="L554" s="337">
        <v>123.7</v>
      </c>
      <c r="M554" s="338"/>
      <c r="N554" s="338"/>
      <c r="O554" s="337">
        <v>1066</v>
      </c>
      <c r="P554" s="337">
        <v>13.8</v>
      </c>
      <c r="Q554" s="337">
        <v>76.8</v>
      </c>
      <c r="R554" s="337">
        <v>40000</v>
      </c>
      <c r="S554" s="337">
        <v>3000</v>
      </c>
      <c r="T554" s="337">
        <v>82</v>
      </c>
      <c r="U554" s="337">
        <v>0.9</v>
      </c>
      <c r="V554" s="337">
        <v>-20</v>
      </c>
      <c r="W554" s="336" t="s">
        <v>769</v>
      </c>
      <c r="X554" s="336" t="s">
        <v>7402</v>
      </c>
      <c r="Y554" s="336" t="s">
        <v>783</v>
      </c>
      <c r="Z554" s="339">
        <v>41925</v>
      </c>
      <c r="AA554" s="339">
        <v>41963</v>
      </c>
      <c r="AB554" s="336" t="s">
        <v>784</v>
      </c>
    </row>
    <row r="555" spans="1:28" s="340" customFormat="1">
      <c r="A555" s="336" t="s">
        <v>7400</v>
      </c>
      <c r="B555" s="336" t="s">
        <v>778</v>
      </c>
      <c r="C555" s="336" t="s">
        <v>812</v>
      </c>
      <c r="D555" s="336" t="s">
        <v>812</v>
      </c>
      <c r="E555" s="336" t="s">
        <v>813</v>
      </c>
      <c r="F555" s="336" t="s">
        <v>780</v>
      </c>
      <c r="G555" s="336" t="s">
        <v>794</v>
      </c>
      <c r="H555" s="336" t="s">
        <v>726</v>
      </c>
      <c r="I555" s="337">
        <v>5</v>
      </c>
      <c r="J555" s="337">
        <v>50</v>
      </c>
      <c r="K555" s="337">
        <v>94.5</v>
      </c>
      <c r="L555" s="337">
        <v>63.4</v>
      </c>
      <c r="M555" s="338"/>
      <c r="N555" s="338"/>
      <c r="O555" s="337">
        <v>525</v>
      </c>
      <c r="P555" s="337">
        <v>7.5</v>
      </c>
      <c r="Q555" s="337">
        <v>70</v>
      </c>
      <c r="R555" s="337">
        <v>25000</v>
      </c>
      <c r="S555" s="337">
        <v>2700</v>
      </c>
      <c r="T555" s="337">
        <v>82</v>
      </c>
      <c r="U555" s="337">
        <v>0.9</v>
      </c>
      <c r="V555" s="337">
        <v>-20</v>
      </c>
      <c r="W555" s="336" t="s">
        <v>769</v>
      </c>
      <c r="X555" s="336" t="s">
        <v>7402</v>
      </c>
      <c r="Y555" s="336" t="s">
        <v>789</v>
      </c>
      <c r="Z555" s="339">
        <v>41954</v>
      </c>
      <c r="AA555" s="339">
        <v>41963</v>
      </c>
      <c r="AB555" s="336" t="s">
        <v>784</v>
      </c>
    </row>
    <row r="556" spans="1:28" s="340" customFormat="1">
      <c r="A556" s="336" t="s">
        <v>7400</v>
      </c>
      <c r="B556" s="336" t="s">
        <v>778</v>
      </c>
      <c r="C556" s="336" t="s">
        <v>815</v>
      </c>
      <c r="D556" s="336" t="s">
        <v>815</v>
      </c>
      <c r="E556" s="336" t="s">
        <v>732</v>
      </c>
      <c r="F556" s="336" t="s">
        <v>780</v>
      </c>
      <c r="G556" s="336" t="s">
        <v>794</v>
      </c>
      <c r="H556" s="336" t="s">
        <v>726</v>
      </c>
      <c r="I556" s="337">
        <v>5</v>
      </c>
      <c r="J556" s="337">
        <v>65</v>
      </c>
      <c r="K556" s="337">
        <v>133</v>
      </c>
      <c r="L556" s="337">
        <v>94.9</v>
      </c>
      <c r="M556" s="338"/>
      <c r="N556" s="338"/>
      <c r="O556" s="337">
        <v>650</v>
      </c>
      <c r="P556" s="337">
        <v>10</v>
      </c>
      <c r="Q556" s="337">
        <v>65</v>
      </c>
      <c r="R556" s="337">
        <v>25000</v>
      </c>
      <c r="S556" s="337">
        <v>2700</v>
      </c>
      <c r="T556" s="337">
        <v>82</v>
      </c>
      <c r="U556" s="337">
        <v>0.9</v>
      </c>
      <c r="V556" s="337">
        <v>-20</v>
      </c>
      <c r="W556" s="336" t="s">
        <v>769</v>
      </c>
      <c r="X556" s="336" t="s">
        <v>7402</v>
      </c>
      <c r="Y556" s="336" t="s">
        <v>783</v>
      </c>
      <c r="Z556" s="339">
        <v>41925</v>
      </c>
      <c r="AA556" s="339">
        <v>41963</v>
      </c>
      <c r="AB556" s="336" t="s">
        <v>784</v>
      </c>
    </row>
    <row r="557" spans="1:28" s="340" customFormat="1">
      <c r="A557" s="336" t="s">
        <v>7400</v>
      </c>
      <c r="B557" s="336" t="s">
        <v>778</v>
      </c>
      <c r="C557" s="336" t="s">
        <v>817</v>
      </c>
      <c r="D557" s="336" t="s">
        <v>817</v>
      </c>
      <c r="E557" s="336" t="s">
        <v>818</v>
      </c>
      <c r="F557" s="336" t="s">
        <v>780</v>
      </c>
      <c r="G557" s="336" t="s">
        <v>794</v>
      </c>
      <c r="H557" s="336" t="s">
        <v>726</v>
      </c>
      <c r="I557" s="337">
        <v>5</v>
      </c>
      <c r="J557" s="337">
        <v>85</v>
      </c>
      <c r="K557" s="337">
        <v>157</v>
      </c>
      <c r="L557" s="337">
        <v>125</v>
      </c>
      <c r="M557" s="338"/>
      <c r="N557" s="338"/>
      <c r="O557" s="337">
        <v>1070</v>
      </c>
      <c r="P557" s="337">
        <v>17</v>
      </c>
      <c r="Q557" s="337">
        <v>62.9</v>
      </c>
      <c r="R557" s="337">
        <v>25000</v>
      </c>
      <c r="S557" s="337">
        <v>2700</v>
      </c>
      <c r="T557" s="337">
        <v>82</v>
      </c>
      <c r="U557" s="337">
        <v>0.9</v>
      </c>
      <c r="V557" s="337">
        <v>-20</v>
      </c>
      <c r="W557" s="336" t="s">
        <v>769</v>
      </c>
      <c r="X557" s="336" t="s">
        <v>7415</v>
      </c>
      <c r="Y557" s="336" t="s">
        <v>789</v>
      </c>
      <c r="Z557" s="339">
        <v>41954</v>
      </c>
      <c r="AA557" s="339">
        <v>41963</v>
      </c>
      <c r="AB557" s="336" t="s">
        <v>784</v>
      </c>
    </row>
    <row r="558" spans="1:28" s="340" customFormat="1">
      <c r="A558" s="336" t="s">
        <v>7400</v>
      </c>
      <c r="B558" s="336" t="s">
        <v>2257</v>
      </c>
      <c r="C558" s="336" t="s">
        <v>2265</v>
      </c>
      <c r="D558" s="336" t="s">
        <v>2265</v>
      </c>
      <c r="E558" s="336" t="s">
        <v>732</v>
      </c>
      <c r="F558" s="336" t="s">
        <v>780</v>
      </c>
      <c r="G558" s="336" t="s">
        <v>794</v>
      </c>
      <c r="H558" s="336" t="s">
        <v>726</v>
      </c>
      <c r="I558" s="337">
        <v>3</v>
      </c>
      <c r="J558" s="337">
        <v>65</v>
      </c>
      <c r="K558" s="337">
        <v>129.69999999999999</v>
      </c>
      <c r="L558" s="337">
        <v>95.1</v>
      </c>
      <c r="M558" s="338"/>
      <c r="N558" s="338"/>
      <c r="O558" s="337">
        <v>800</v>
      </c>
      <c r="P558" s="337">
        <v>12</v>
      </c>
      <c r="Q558" s="337">
        <v>66.7</v>
      </c>
      <c r="R558" s="337">
        <v>25000</v>
      </c>
      <c r="S558" s="337">
        <v>2700</v>
      </c>
      <c r="T558" s="337">
        <v>82</v>
      </c>
      <c r="U558" s="337">
        <v>0.9</v>
      </c>
      <c r="V558" s="337">
        <v>-20</v>
      </c>
      <c r="W558" s="336" t="s">
        <v>769</v>
      </c>
      <c r="X558" s="336" t="s">
        <v>7402</v>
      </c>
      <c r="Y558" s="336" t="s">
        <v>831</v>
      </c>
      <c r="Z558" s="339">
        <v>41835</v>
      </c>
      <c r="AA558" s="339">
        <v>41908</v>
      </c>
      <c r="AB558" s="336" t="s">
        <v>842</v>
      </c>
    </row>
    <row r="559" spans="1:28" s="340" customFormat="1">
      <c r="A559" s="336" t="s">
        <v>7400</v>
      </c>
      <c r="B559" s="336" t="s">
        <v>2257</v>
      </c>
      <c r="C559" s="336" t="s">
        <v>2267</v>
      </c>
      <c r="D559" s="336" t="s">
        <v>2267</v>
      </c>
      <c r="E559" s="336" t="s">
        <v>733</v>
      </c>
      <c r="F559" s="336" t="s">
        <v>780</v>
      </c>
      <c r="G559" s="336" t="s">
        <v>794</v>
      </c>
      <c r="H559" s="336" t="s">
        <v>726</v>
      </c>
      <c r="I559" s="337">
        <v>3</v>
      </c>
      <c r="J559" s="337">
        <v>85</v>
      </c>
      <c r="K559" s="337">
        <v>164.5</v>
      </c>
      <c r="L559" s="337">
        <v>121.3</v>
      </c>
      <c r="M559" s="338"/>
      <c r="N559" s="338"/>
      <c r="O559" s="337">
        <v>1200</v>
      </c>
      <c r="P559" s="337">
        <v>17</v>
      </c>
      <c r="Q559" s="337">
        <v>70.599999999999994</v>
      </c>
      <c r="R559" s="337">
        <v>25000</v>
      </c>
      <c r="S559" s="337">
        <v>2700</v>
      </c>
      <c r="T559" s="337">
        <v>82</v>
      </c>
      <c r="U559" s="337">
        <v>0.9</v>
      </c>
      <c r="V559" s="337">
        <v>-20</v>
      </c>
      <c r="W559" s="336" t="s">
        <v>769</v>
      </c>
      <c r="X559" s="336" t="s">
        <v>7402</v>
      </c>
      <c r="Y559" s="336" t="s">
        <v>831</v>
      </c>
      <c r="Z559" s="339">
        <v>41835</v>
      </c>
      <c r="AA559" s="339">
        <v>41908</v>
      </c>
      <c r="AB559" s="336" t="s">
        <v>842</v>
      </c>
    </row>
    <row r="560" spans="1:28" s="340" customFormat="1">
      <c r="A560" s="336" t="s">
        <v>7400</v>
      </c>
      <c r="B560" s="336" t="s">
        <v>2257</v>
      </c>
      <c r="C560" s="336" t="s">
        <v>2280</v>
      </c>
      <c r="D560" s="336" t="s">
        <v>2280</v>
      </c>
      <c r="E560" s="336" t="s">
        <v>703</v>
      </c>
      <c r="F560" s="336" t="s">
        <v>780</v>
      </c>
      <c r="G560" s="336" t="s">
        <v>781</v>
      </c>
      <c r="H560" s="336" t="s">
        <v>726</v>
      </c>
      <c r="I560" s="337">
        <v>3</v>
      </c>
      <c r="J560" s="337">
        <v>35</v>
      </c>
      <c r="K560" s="337">
        <v>50</v>
      </c>
      <c r="L560" s="337">
        <v>50.4</v>
      </c>
      <c r="M560" s="338"/>
      <c r="N560" s="337">
        <v>40</v>
      </c>
      <c r="O560" s="337">
        <v>450</v>
      </c>
      <c r="P560" s="337">
        <v>6</v>
      </c>
      <c r="Q560" s="337">
        <v>75</v>
      </c>
      <c r="R560" s="337">
        <v>25000</v>
      </c>
      <c r="S560" s="337">
        <v>2700</v>
      </c>
      <c r="T560" s="337">
        <v>83</v>
      </c>
      <c r="U560" s="337">
        <v>0.7</v>
      </c>
      <c r="V560" s="337">
        <v>-20</v>
      </c>
      <c r="W560" s="336" t="s">
        <v>7</v>
      </c>
      <c r="X560" s="336" t="s">
        <v>7</v>
      </c>
      <c r="Y560" s="336" t="s">
        <v>831</v>
      </c>
      <c r="Z560" s="339">
        <v>41882</v>
      </c>
      <c r="AA560" s="339">
        <v>41885</v>
      </c>
      <c r="AB560" s="336" t="s">
        <v>842</v>
      </c>
    </row>
    <row r="561" spans="1:28" s="340" customFormat="1">
      <c r="A561" s="336" t="s">
        <v>7400</v>
      </c>
      <c r="B561" s="336" t="s">
        <v>2257</v>
      </c>
      <c r="C561" s="336" t="s">
        <v>7572</v>
      </c>
      <c r="D561" s="336" t="s">
        <v>7572</v>
      </c>
      <c r="E561" s="336" t="s">
        <v>703</v>
      </c>
      <c r="F561" s="336" t="s">
        <v>780</v>
      </c>
      <c r="G561" s="336" t="s">
        <v>781</v>
      </c>
      <c r="H561" s="336" t="s">
        <v>726</v>
      </c>
      <c r="I561" s="337">
        <v>3</v>
      </c>
      <c r="J561" s="337">
        <v>35</v>
      </c>
      <c r="K561" s="337">
        <v>50.2</v>
      </c>
      <c r="L561" s="337">
        <v>49.9</v>
      </c>
      <c r="M561" s="338"/>
      <c r="N561" s="337">
        <v>40</v>
      </c>
      <c r="O561" s="337">
        <v>450</v>
      </c>
      <c r="P561" s="337">
        <v>6</v>
      </c>
      <c r="Q561" s="337">
        <v>75</v>
      </c>
      <c r="R561" s="337">
        <v>25000</v>
      </c>
      <c r="S561" s="337">
        <v>3000</v>
      </c>
      <c r="T561" s="337">
        <v>83</v>
      </c>
      <c r="U561" s="337">
        <v>0.7</v>
      </c>
      <c r="V561" s="337">
        <v>-20</v>
      </c>
      <c r="W561" s="336" t="s">
        <v>7</v>
      </c>
      <c r="X561" s="336" t="s">
        <v>7</v>
      </c>
      <c r="Y561" s="336" t="s">
        <v>831</v>
      </c>
      <c r="Z561" s="339">
        <v>41978</v>
      </c>
      <c r="AA561" s="339">
        <v>41983</v>
      </c>
      <c r="AB561" s="336" t="s">
        <v>842</v>
      </c>
    </row>
    <row r="562" spans="1:28" s="340" customFormat="1">
      <c r="A562" s="336" t="s">
        <v>7400</v>
      </c>
      <c r="B562" s="336" t="s">
        <v>2257</v>
      </c>
      <c r="C562" s="336" t="s">
        <v>2282</v>
      </c>
      <c r="D562" s="336" t="s">
        <v>2282</v>
      </c>
      <c r="E562" s="336" t="s">
        <v>738</v>
      </c>
      <c r="F562" s="336" t="s">
        <v>780</v>
      </c>
      <c r="G562" s="336" t="s">
        <v>794</v>
      </c>
      <c r="H562" s="336" t="s">
        <v>726</v>
      </c>
      <c r="I562" s="337">
        <v>3</v>
      </c>
      <c r="J562" s="337">
        <v>50</v>
      </c>
      <c r="K562" s="337">
        <v>86.2</v>
      </c>
      <c r="L562" s="337">
        <v>62.7</v>
      </c>
      <c r="M562" s="338"/>
      <c r="N562" s="337">
        <v>40</v>
      </c>
      <c r="O562" s="337">
        <v>500</v>
      </c>
      <c r="P562" s="337">
        <v>9</v>
      </c>
      <c r="Q562" s="337">
        <v>55.6</v>
      </c>
      <c r="R562" s="337">
        <v>25000</v>
      </c>
      <c r="S562" s="337">
        <v>2700</v>
      </c>
      <c r="T562" s="337">
        <v>82</v>
      </c>
      <c r="U562" s="337">
        <v>0.9</v>
      </c>
      <c r="V562" s="337">
        <v>-20</v>
      </c>
      <c r="W562" s="336" t="s">
        <v>769</v>
      </c>
      <c r="X562" s="336" t="s">
        <v>7491</v>
      </c>
      <c r="Y562" s="336" t="s">
        <v>2276</v>
      </c>
      <c r="Z562" s="339">
        <v>41710</v>
      </c>
      <c r="AA562" s="339">
        <v>41723</v>
      </c>
      <c r="AB562" s="336" t="s">
        <v>842</v>
      </c>
    </row>
    <row r="563" spans="1:28" s="340" customFormat="1">
      <c r="A563" s="336" t="s">
        <v>7400</v>
      </c>
      <c r="B563" s="336" t="s">
        <v>2257</v>
      </c>
      <c r="C563" s="336" t="s">
        <v>2284</v>
      </c>
      <c r="D563" s="336" t="s">
        <v>2284</v>
      </c>
      <c r="E563" s="336" t="s">
        <v>830</v>
      </c>
      <c r="F563" s="336" t="s">
        <v>780</v>
      </c>
      <c r="G563" s="336" t="s">
        <v>794</v>
      </c>
      <c r="H563" s="336" t="s">
        <v>726</v>
      </c>
      <c r="I563" s="337">
        <v>3</v>
      </c>
      <c r="J563" s="337">
        <v>75</v>
      </c>
      <c r="K563" s="337">
        <v>116.4</v>
      </c>
      <c r="L563" s="337">
        <v>95.4</v>
      </c>
      <c r="M563" s="338"/>
      <c r="N563" s="337">
        <v>40</v>
      </c>
      <c r="O563" s="337">
        <v>800</v>
      </c>
      <c r="P563" s="337">
        <v>12</v>
      </c>
      <c r="Q563" s="337">
        <v>66.7</v>
      </c>
      <c r="R563" s="337">
        <v>25000</v>
      </c>
      <c r="S563" s="337">
        <v>2700</v>
      </c>
      <c r="T563" s="337">
        <v>82</v>
      </c>
      <c r="U563" s="337">
        <v>1</v>
      </c>
      <c r="V563" s="337">
        <v>-20</v>
      </c>
      <c r="W563" s="336" t="s">
        <v>769</v>
      </c>
      <c r="X563" s="336" t="s">
        <v>7406</v>
      </c>
      <c r="Y563" s="336" t="s">
        <v>831</v>
      </c>
      <c r="Z563" s="339">
        <v>41873</v>
      </c>
      <c r="AA563" s="339">
        <v>41911</v>
      </c>
      <c r="AB563" s="336" t="s">
        <v>842</v>
      </c>
    </row>
    <row r="564" spans="1:28" s="340" customFormat="1">
      <c r="A564" s="336" t="s">
        <v>7400</v>
      </c>
      <c r="B564" s="336" t="s">
        <v>2257</v>
      </c>
      <c r="C564" s="336" t="s">
        <v>2286</v>
      </c>
      <c r="D564" s="336" t="s">
        <v>2286</v>
      </c>
      <c r="E564" s="336" t="s">
        <v>735</v>
      </c>
      <c r="F564" s="336" t="s">
        <v>780</v>
      </c>
      <c r="G564" s="336" t="s">
        <v>794</v>
      </c>
      <c r="H564" s="336" t="s">
        <v>726</v>
      </c>
      <c r="I564" s="337">
        <v>3</v>
      </c>
      <c r="J564" s="337">
        <v>85</v>
      </c>
      <c r="K564" s="337">
        <v>128.4</v>
      </c>
      <c r="L564" s="337">
        <v>120.3</v>
      </c>
      <c r="M564" s="338"/>
      <c r="N564" s="337">
        <v>40</v>
      </c>
      <c r="O564" s="337">
        <v>1000</v>
      </c>
      <c r="P564" s="337">
        <v>15</v>
      </c>
      <c r="Q564" s="337">
        <v>66.7</v>
      </c>
      <c r="R564" s="337">
        <v>25000</v>
      </c>
      <c r="S564" s="337">
        <v>2700</v>
      </c>
      <c r="T564" s="337">
        <v>82</v>
      </c>
      <c r="U564" s="337">
        <v>0.9</v>
      </c>
      <c r="V564" s="337">
        <v>-20</v>
      </c>
      <c r="W564" s="336" t="s">
        <v>769</v>
      </c>
      <c r="X564" s="336" t="s">
        <v>7402</v>
      </c>
      <c r="Y564" s="336" t="s">
        <v>831</v>
      </c>
      <c r="Z564" s="339">
        <v>41873</v>
      </c>
      <c r="AA564" s="339">
        <v>41880</v>
      </c>
      <c r="AB564" s="336" t="s">
        <v>842</v>
      </c>
    </row>
    <row r="565" spans="1:28" s="340" customFormat="1">
      <c r="A565" s="336" t="s">
        <v>7400</v>
      </c>
      <c r="B565" s="336" t="s">
        <v>7573</v>
      </c>
      <c r="C565" s="336" t="s">
        <v>7574</v>
      </c>
      <c r="D565" s="336" t="s">
        <v>7574</v>
      </c>
      <c r="E565" s="336" t="s">
        <v>703</v>
      </c>
      <c r="F565" s="336" t="s">
        <v>780</v>
      </c>
      <c r="G565" s="336" t="s">
        <v>781</v>
      </c>
      <c r="H565" s="336" t="s">
        <v>726</v>
      </c>
      <c r="I565" s="337">
        <v>5</v>
      </c>
      <c r="J565" s="337">
        <v>50</v>
      </c>
      <c r="K565" s="337">
        <v>50.4</v>
      </c>
      <c r="L565" s="337">
        <v>50.2</v>
      </c>
      <c r="M565" s="338"/>
      <c r="N565" s="337">
        <v>40</v>
      </c>
      <c r="O565" s="337">
        <v>450</v>
      </c>
      <c r="P565" s="337">
        <v>7</v>
      </c>
      <c r="Q565" s="337">
        <v>64.3</v>
      </c>
      <c r="R565" s="337">
        <v>25000</v>
      </c>
      <c r="S565" s="337">
        <v>3000</v>
      </c>
      <c r="T565" s="337">
        <v>83</v>
      </c>
      <c r="U565" s="337">
        <v>0.7</v>
      </c>
      <c r="V565" s="337">
        <v>-20</v>
      </c>
      <c r="W565" s="336" t="s">
        <v>769</v>
      </c>
      <c r="X565" s="336" t="s">
        <v>7415</v>
      </c>
      <c r="Y565" s="336" t="s">
        <v>831</v>
      </c>
      <c r="Z565" s="339">
        <v>41942</v>
      </c>
      <c r="AA565" s="339">
        <v>41984</v>
      </c>
      <c r="AB565" s="336" t="s">
        <v>842</v>
      </c>
    </row>
    <row r="566" spans="1:28" s="340" customFormat="1">
      <c r="A566" s="336" t="s">
        <v>7400</v>
      </c>
      <c r="B566" s="336" t="s">
        <v>2466</v>
      </c>
      <c r="C566" s="336" t="s">
        <v>7575</v>
      </c>
      <c r="D566" s="336" t="s">
        <v>7576</v>
      </c>
      <c r="E566" s="336" t="s">
        <v>732</v>
      </c>
      <c r="F566" s="336" t="s">
        <v>780</v>
      </c>
      <c r="G566" s="336" t="s">
        <v>794</v>
      </c>
      <c r="H566" s="336" t="s">
        <v>726</v>
      </c>
      <c r="I566" s="337">
        <v>3</v>
      </c>
      <c r="J566" s="337">
        <v>65</v>
      </c>
      <c r="K566" s="337">
        <v>136.5</v>
      </c>
      <c r="L566" s="337">
        <v>95.3</v>
      </c>
      <c r="M566" s="338"/>
      <c r="N566" s="338"/>
      <c r="O566" s="337">
        <v>700</v>
      </c>
      <c r="P566" s="337">
        <v>10</v>
      </c>
      <c r="Q566" s="337">
        <v>70</v>
      </c>
      <c r="R566" s="337">
        <v>25000</v>
      </c>
      <c r="S566" s="337">
        <v>5000</v>
      </c>
      <c r="T566" s="337">
        <v>80</v>
      </c>
      <c r="U566" s="337">
        <v>0.9</v>
      </c>
      <c r="V566" s="337">
        <v>-20</v>
      </c>
      <c r="W566" s="336" t="s">
        <v>769</v>
      </c>
      <c r="X566" s="336" t="s">
        <v>7402</v>
      </c>
      <c r="Y566" s="336" t="s">
        <v>2468</v>
      </c>
      <c r="Z566" s="339">
        <v>41985</v>
      </c>
      <c r="AA566" s="339">
        <v>41978</v>
      </c>
      <c r="AB566" s="336" t="s">
        <v>842</v>
      </c>
    </row>
    <row r="567" spans="1:28" s="340" customFormat="1">
      <c r="A567" s="336" t="s">
        <v>7400</v>
      </c>
      <c r="B567" s="336" t="s">
        <v>2466</v>
      </c>
      <c r="C567" s="336" t="s">
        <v>7577</v>
      </c>
      <c r="D567" s="336" t="s">
        <v>7578</v>
      </c>
      <c r="E567" s="336" t="s">
        <v>732</v>
      </c>
      <c r="F567" s="336" t="s">
        <v>780</v>
      </c>
      <c r="G567" s="336" t="s">
        <v>794</v>
      </c>
      <c r="H567" s="336" t="s">
        <v>726</v>
      </c>
      <c r="I567" s="337">
        <v>3</v>
      </c>
      <c r="J567" s="337">
        <v>65</v>
      </c>
      <c r="K567" s="337">
        <v>136.5</v>
      </c>
      <c r="L567" s="337">
        <v>95.3</v>
      </c>
      <c r="M567" s="338"/>
      <c r="N567" s="338"/>
      <c r="O567" s="337">
        <v>700</v>
      </c>
      <c r="P567" s="337">
        <v>10</v>
      </c>
      <c r="Q567" s="337">
        <v>70</v>
      </c>
      <c r="R567" s="337">
        <v>25000</v>
      </c>
      <c r="S567" s="337">
        <v>3000</v>
      </c>
      <c r="T567" s="337">
        <v>80</v>
      </c>
      <c r="U567" s="337">
        <v>0.9</v>
      </c>
      <c r="V567" s="337">
        <v>-20</v>
      </c>
      <c r="W567" s="336" t="s">
        <v>769</v>
      </c>
      <c r="X567" s="336" t="s">
        <v>7402</v>
      </c>
      <c r="Y567" s="336" t="s">
        <v>2468</v>
      </c>
      <c r="Z567" s="339">
        <v>41985</v>
      </c>
      <c r="AA567" s="339">
        <v>41978</v>
      </c>
      <c r="AB567" s="336" t="s">
        <v>842</v>
      </c>
    </row>
    <row r="568" spans="1:28" s="340" customFormat="1">
      <c r="A568" s="336" t="s">
        <v>7400</v>
      </c>
      <c r="B568" s="336" t="s">
        <v>2466</v>
      </c>
      <c r="C568" s="336" t="s">
        <v>2718</v>
      </c>
      <c r="D568" s="336" t="s">
        <v>7579</v>
      </c>
      <c r="E568" s="336" t="s">
        <v>830</v>
      </c>
      <c r="F568" s="336" t="s">
        <v>780</v>
      </c>
      <c r="G568" s="336" t="s">
        <v>794</v>
      </c>
      <c r="H568" s="336" t="s">
        <v>726</v>
      </c>
      <c r="I568" s="337">
        <v>5</v>
      </c>
      <c r="J568" s="337">
        <v>90</v>
      </c>
      <c r="K568" s="337">
        <v>117</v>
      </c>
      <c r="L568" s="337">
        <v>95</v>
      </c>
      <c r="M568" s="338"/>
      <c r="N568" s="337">
        <v>35</v>
      </c>
      <c r="O568" s="337">
        <v>1050</v>
      </c>
      <c r="P568" s="337">
        <v>12</v>
      </c>
      <c r="Q568" s="337">
        <v>83</v>
      </c>
      <c r="R568" s="337">
        <v>25000</v>
      </c>
      <c r="S568" s="337">
        <v>5000</v>
      </c>
      <c r="T568" s="337">
        <v>80</v>
      </c>
      <c r="U568" s="337">
        <v>0.9</v>
      </c>
      <c r="V568" s="337">
        <v>-20</v>
      </c>
      <c r="W568" s="336" t="s">
        <v>769</v>
      </c>
      <c r="X568" s="336" t="s">
        <v>7406</v>
      </c>
      <c r="Y568" s="336" t="s">
        <v>2239</v>
      </c>
      <c r="Z568" s="339">
        <v>41902</v>
      </c>
      <c r="AA568" s="339">
        <v>41912</v>
      </c>
      <c r="AB568" s="336" t="s">
        <v>827</v>
      </c>
    </row>
    <row r="569" spans="1:28" s="340" customFormat="1">
      <c r="A569" s="336" t="s">
        <v>7400</v>
      </c>
      <c r="B569" s="336" t="s">
        <v>2466</v>
      </c>
      <c r="C569" s="336" t="s">
        <v>2720</v>
      </c>
      <c r="D569" s="336" t="s">
        <v>7580</v>
      </c>
      <c r="E569" s="336" t="s">
        <v>830</v>
      </c>
      <c r="F569" s="336" t="s">
        <v>780</v>
      </c>
      <c r="G569" s="336" t="s">
        <v>794</v>
      </c>
      <c r="H569" s="336" t="s">
        <v>726</v>
      </c>
      <c r="I569" s="337">
        <v>5</v>
      </c>
      <c r="J569" s="337">
        <v>75</v>
      </c>
      <c r="K569" s="337">
        <v>117</v>
      </c>
      <c r="L569" s="337">
        <v>95</v>
      </c>
      <c r="M569" s="338"/>
      <c r="N569" s="337">
        <v>35</v>
      </c>
      <c r="O569" s="337">
        <v>1050</v>
      </c>
      <c r="P569" s="337">
        <v>12</v>
      </c>
      <c r="Q569" s="337">
        <v>83</v>
      </c>
      <c r="R569" s="337">
        <v>25000</v>
      </c>
      <c r="S569" s="337">
        <v>5000</v>
      </c>
      <c r="T569" s="337">
        <v>80</v>
      </c>
      <c r="U569" s="337">
        <v>0.9</v>
      </c>
      <c r="V569" s="337">
        <v>-20</v>
      </c>
      <c r="W569" s="336" t="s">
        <v>769</v>
      </c>
      <c r="X569" s="336" t="s">
        <v>7406</v>
      </c>
      <c r="Y569" s="336" t="s">
        <v>2239</v>
      </c>
      <c r="Z569" s="339">
        <v>41902</v>
      </c>
      <c r="AA569" s="339">
        <v>41912</v>
      </c>
      <c r="AB569" s="336" t="s">
        <v>842</v>
      </c>
    </row>
    <row r="570" spans="1:28" s="340" customFormat="1">
      <c r="A570" s="336" t="s">
        <v>7400</v>
      </c>
      <c r="B570" s="336" t="s">
        <v>2466</v>
      </c>
      <c r="C570" s="336" t="s">
        <v>2722</v>
      </c>
      <c r="D570" s="336" t="s">
        <v>7581</v>
      </c>
      <c r="E570" s="336" t="s">
        <v>830</v>
      </c>
      <c r="F570" s="336" t="s">
        <v>780</v>
      </c>
      <c r="G570" s="336" t="s">
        <v>794</v>
      </c>
      <c r="H570" s="336" t="s">
        <v>726</v>
      </c>
      <c r="I570" s="337">
        <v>3</v>
      </c>
      <c r="J570" s="337">
        <v>85</v>
      </c>
      <c r="K570" s="337">
        <v>117</v>
      </c>
      <c r="L570" s="337">
        <v>95</v>
      </c>
      <c r="M570" s="338"/>
      <c r="N570" s="337">
        <v>35</v>
      </c>
      <c r="O570" s="337">
        <v>950</v>
      </c>
      <c r="P570" s="337">
        <v>12</v>
      </c>
      <c r="Q570" s="337">
        <v>79</v>
      </c>
      <c r="R570" s="337">
        <v>25000</v>
      </c>
      <c r="S570" s="337">
        <v>3500</v>
      </c>
      <c r="T570" s="337">
        <v>81</v>
      </c>
      <c r="U570" s="337">
        <v>0.9</v>
      </c>
      <c r="V570" s="337">
        <v>-20</v>
      </c>
      <c r="W570" s="336" t="s">
        <v>769</v>
      </c>
      <c r="X570" s="336" t="s">
        <v>7406</v>
      </c>
      <c r="Y570" s="336" t="s">
        <v>2239</v>
      </c>
      <c r="Z570" s="339">
        <v>41944</v>
      </c>
      <c r="AA570" s="339">
        <v>41954</v>
      </c>
      <c r="AB570" s="336" t="s">
        <v>842</v>
      </c>
    </row>
    <row r="571" spans="1:28" s="340" customFormat="1">
      <c r="A571" s="336" t="s">
        <v>7400</v>
      </c>
      <c r="B571" s="336" t="s">
        <v>2466</v>
      </c>
      <c r="C571" s="336" t="s">
        <v>2724</v>
      </c>
      <c r="D571" s="336" t="s">
        <v>7582</v>
      </c>
      <c r="E571" s="336" t="s">
        <v>732</v>
      </c>
      <c r="F571" s="336" t="s">
        <v>780</v>
      </c>
      <c r="G571" s="336" t="s">
        <v>794</v>
      </c>
      <c r="H571" s="336" t="s">
        <v>726</v>
      </c>
      <c r="I571" s="337">
        <v>3</v>
      </c>
      <c r="J571" s="338"/>
      <c r="K571" s="337">
        <v>133</v>
      </c>
      <c r="L571" s="337">
        <v>93.6</v>
      </c>
      <c r="M571" s="338"/>
      <c r="N571" s="338"/>
      <c r="O571" s="337">
        <v>650</v>
      </c>
      <c r="P571" s="337">
        <v>12</v>
      </c>
      <c r="Q571" s="337">
        <v>54</v>
      </c>
      <c r="R571" s="337">
        <v>25000</v>
      </c>
      <c r="S571" s="337">
        <v>2700</v>
      </c>
      <c r="T571" s="337">
        <v>90</v>
      </c>
      <c r="U571" s="337">
        <v>0.9</v>
      </c>
      <c r="V571" s="337">
        <v>-20</v>
      </c>
      <c r="W571" s="336" t="s">
        <v>769</v>
      </c>
      <c r="X571" s="336" t="s">
        <v>7406</v>
      </c>
      <c r="Y571" s="336" t="s">
        <v>1308</v>
      </c>
      <c r="Z571" s="339">
        <v>41805</v>
      </c>
      <c r="AA571" s="339">
        <v>41796</v>
      </c>
      <c r="AB571" s="336" t="s">
        <v>842</v>
      </c>
    </row>
    <row r="572" spans="1:28" s="340" customFormat="1">
      <c r="A572" s="336" t="s">
        <v>7400</v>
      </c>
      <c r="B572" s="336" t="s">
        <v>2466</v>
      </c>
      <c r="C572" s="336" t="s">
        <v>2732</v>
      </c>
      <c r="D572" s="336" t="s">
        <v>7583</v>
      </c>
      <c r="E572" s="336" t="s">
        <v>733</v>
      </c>
      <c r="F572" s="336" t="s">
        <v>780</v>
      </c>
      <c r="G572" s="336" t="s">
        <v>794</v>
      </c>
      <c r="H572" s="336" t="s">
        <v>726</v>
      </c>
      <c r="I572" s="337">
        <v>3</v>
      </c>
      <c r="J572" s="337">
        <v>85</v>
      </c>
      <c r="K572" s="337">
        <v>161</v>
      </c>
      <c r="L572" s="337">
        <v>126</v>
      </c>
      <c r="M572" s="338"/>
      <c r="N572" s="338"/>
      <c r="O572" s="337">
        <v>1070</v>
      </c>
      <c r="P572" s="337">
        <v>13</v>
      </c>
      <c r="Q572" s="337">
        <v>70</v>
      </c>
      <c r="R572" s="337">
        <v>25000</v>
      </c>
      <c r="S572" s="337">
        <v>2700</v>
      </c>
      <c r="T572" s="337">
        <v>81</v>
      </c>
      <c r="U572" s="337">
        <v>0.9</v>
      </c>
      <c r="V572" s="337">
        <v>-20</v>
      </c>
      <c r="W572" s="336" t="s">
        <v>769</v>
      </c>
      <c r="X572" s="336" t="s">
        <v>7402</v>
      </c>
      <c r="Y572" s="336" t="s">
        <v>2733</v>
      </c>
      <c r="Z572" s="339">
        <v>41820</v>
      </c>
      <c r="AA572" s="339">
        <v>41843</v>
      </c>
      <c r="AB572" s="336" t="s">
        <v>842</v>
      </c>
    </row>
    <row r="573" spans="1:28" s="340" customFormat="1">
      <c r="A573" s="336" t="s">
        <v>7400</v>
      </c>
      <c r="B573" s="336" t="s">
        <v>2466</v>
      </c>
      <c r="C573" s="336" t="s">
        <v>2735</v>
      </c>
      <c r="D573" s="336" t="s">
        <v>7584</v>
      </c>
      <c r="E573" s="336" t="s">
        <v>733</v>
      </c>
      <c r="F573" s="336" t="s">
        <v>780</v>
      </c>
      <c r="G573" s="336" t="s">
        <v>794</v>
      </c>
      <c r="H573" s="336" t="s">
        <v>726</v>
      </c>
      <c r="I573" s="337">
        <v>3</v>
      </c>
      <c r="J573" s="337">
        <v>85</v>
      </c>
      <c r="K573" s="337">
        <v>161</v>
      </c>
      <c r="L573" s="337">
        <v>126</v>
      </c>
      <c r="M573" s="338"/>
      <c r="N573" s="338"/>
      <c r="O573" s="337">
        <v>1070</v>
      </c>
      <c r="P573" s="337">
        <v>13</v>
      </c>
      <c r="Q573" s="337">
        <v>70</v>
      </c>
      <c r="R573" s="337">
        <v>25000</v>
      </c>
      <c r="S573" s="337">
        <v>3000</v>
      </c>
      <c r="T573" s="337">
        <v>81</v>
      </c>
      <c r="U573" s="337">
        <v>0.9</v>
      </c>
      <c r="V573" s="337">
        <v>-20</v>
      </c>
      <c r="W573" s="336" t="s">
        <v>769</v>
      </c>
      <c r="X573" s="336" t="s">
        <v>7402</v>
      </c>
      <c r="Y573" s="336" t="s">
        <v>2239</v>
      </c>
      <c r="Z573" s="339">
        <v>41820</v>
      </c>
      <c r="AA573" s="339">
        <v>41843</v>
      </c>
      <c r="AB573" s="336" t="s">
        <v>842</v>
      </c>
    </row>
    <row r="574" spans="1:28" s="340" customFormat="1">
      <c r="A574" s="336" t="s">
        <v>7400</v>
      </c>
      <c r="B574" s="336" t="s">
        <v>2466</v>
      </c>
      <c r="C574" s="336" t="s">
        <v>2737</v>
      </c>
      <c r="D574" s="336" t="s">
        <v>7585</v>
      </c>
      <c r="E574" s="336" t="s">
        <v>732</v>
      </c>
      <c r="F574" s="336" t="s">
        <v>780</v>
      </c>
      <c r="G574" s="336" t="s">
        <v>794</v>
      </c>
      <c r="H574" s="336" t="s">
        <v>726</v>
      </c>
      <c r="I574" s="337">
        <v>3</v>
      </c>
      <c r="J574" s="337">
        <v>85</v>
      </c>
      <c r="K574" s="337">
        <v>161</v>
      </c>
      <c r="L574" s="337">
        <v>126</v>
      </c>
      <c r="M574" s="338"/>
      <c r="N574" s="338"/>
      <c r="O574" s="337">
        <v>1070</v>
      </c>
      <c r="P574" s="337">
        <v>13</v>
      </c>
      <c r="Q574" s="337">
        <v>70</v>
      </c>
      <c r="R574" s="337">
        <v>25000</v>
      </c>
      <c r="S574" s="337">
        <v>2700</v>
      </c>
      <c r="T574" s="337">
        <v>81</v>
      </c>
      <c r="U574" s="337">
        <v>0.9</v>
      </c>
      <c r="V574" s="337">
        <v>-20</v>
      </c>
      <c r="W574" s="336" t="s">
        <v>769</v>
      </c>
      <c r="X574" s="336" t="s">
        <v>7402</v>
      </c>
      <c r="Y574" s="336" t="s">
        <v>2239</v>
      </c>
      <c r="Z574" s="339">
        <v>41850</v>
      </c>
      <c r="AA574" s="339">
        <v>41857</v>
      </c>
      <c r="AB574" s="336" t="s">
        <v>842</v>
      </c>
    </row>
    <row r="575" spans="1:28" s="340" customFormat="1">
      <c r="A575" s="336" t="s">
        <v>7400</v>
      </c>
      <c r="B575" s="336" t="s">
        <v>2466</v>
      </c>
      <c r="C575" s="336" t="s">
        <v>2740</v>
      </c>
      <c r="D575" s="336" t="s">
        <v>7586</v>
      </c>
      <c r="E575" s="336" t="s">
        <v>733</v>
      </c>
      <c r="F575" s="336" t="s">
        <v>780</v>
      </c>
      <c r="G575" s="336" t="s">
        <v>794</v>
      </c>
      <c r="H575" s="336" t="s">
        <v>726</v>
      </c>
      <c r="I575" s="337">
        <v>3</v>
      </c>
      <c r="J575" s="337">
        <v>85</v>
      </c>
      <c r="K575" s="337">
        <v>161</v>
      </c>
      <c r="L575" s="337">
        <v>126</v>
      </c>
      <c r="M575" s="338"/>
      <c r="N575" s="338"/>
      <c r="O575" s="337">
        <v>1070</v>
      </c>
      <c r="P575" s="337">
        <v>13</v>
      </c>
      <c r="Q575" s="337">
        <v>70</v>
      </c>
      <c r="R575" s="337">
        <v>25000</v>
      </c>
      <c r="S575" s="337">
        <v>2700</v>
      </c>
      <c r="T575" s="337">
        <v>81</v>
      </c>
      <c r="U575" s="337">
        <v>0.9</v>
      </c>
      <c r="V575" s="337">
        <v>-20</v>
      </c>
      <c r="W575" s="336" t="s">
        <v>769</v>
      </c>
      <c r="X575" s="336" t="s">
        <v>7402</v>
      </c>
      <c r="Y575" s="336" t="s">
        <v>2239</v>
      </c>
      <c r="Z575" s="339">
        <v>41820</v>
      </c>
      <c r="AA575" s="339">
        <v>41843</v>
      </c>
      <c r="AB575" s="336" t="s">
        <v>827</v>
      </c>
    </row>
    <row r="576" spans="1:28" s="340" customFormat="1">
      <c r="A576" s="336" t="s">
        <v>7400</v>
      </c>
      <c r="B576" s="336" t="s">
        <v>2466</v>
      </c>
      <c r="C576" s="336" t="s">
        <v>7587</v>
      </c>
      <c r="D576" s="336" t="s">
        <v>7588</v>
      </c>
      <c r="E576" s="336" t="s">
        <v>732</v>
      </c>
      <c r="F576" s="336" t="s">
        <v>780</v>
      </c>
      <c r="G576" s="336" t="s">
        <v>794</v>
      </c>
      <c r="H576" s="336" t="s">
        <v>726</v>
      </c>
      <c r="I576" s="337">
        <v>3</v>
      </c>
      <c r="J576" s="337">
        <v>65</v>
      </c>
      <c r="K576" s="337">
        <v>136.5</v>
      </c>
      <c r="L576" s="337">
        <v>95.3</v>
      </c>
      <c r="M576" s="338"/>
      <c r="N576" s="338"/>
      <c r="O576" s="337">
        <v>700</v>
      </c>
      <c r="P576" s="337">
        <v>10</v>
      </c>
      <c r="Q576" s="337">
        <v>70</v>
      </c>
      <c r="R576" s="337">
        <v>25000</v>
      </c>
      <c r="S576" s="337">
        <v>2700</v>
      </c>
      <c r="T576" s="337">
        <v>80</v>
      </c>
      <c r="U576" s="337">
        <v>0.9</v>
      </c>
      <c r="V576" s="337">
        <v>-20</v>
      </c>
      <c r="W576" s="336" t="s">
        <v>769</v>
      </c>
      <c r="X576" s="336" t="s">
        <v>7402</v>
      </c>
      <c r="Y576" s="336" t="s">
        <v>2468</v>
      </c>
      <c r="Z576" s="339">
        <v>41985</v>
      </c>
      <c r="AA576" s="339">
        <v>41978</v>
      </c>
      <c r="AB576" s="336" t="s">
        <v>842</v>
      </c>
    </row>
    <row r="577" spans="1:28" s="340" customFormat="1">
      <c r="A577" s="336" t="s">
        <v>7400</v>
      </c>
      <c r="B577" s="336" t="s">
        <v>2466</v>
      </c>
      <c r="C577" s="336" t="s">
        <v>2467</v>
      </c>
      <c r="D577" s="336" t="s">
        <v>7589</v>
      </c>
      <c r="E577" s="336" t="s">
        <v>732</v>
      </c>
      <c r="F577" s="336" t="s">
        <v>780</v>
      </c>
      <c r="G577" s="336" t="s">
        <v>794</v>
      </c>
      <c r="H577" s="336" t="s">
        <v>726</v>
      </c>
      <c r="I577" s="337">
        <v>3</v>
      </c>
      <c r="J577" s="337">
        <v>65</v>
      </c>
      <c r="K577" s="337">
        <v>131.19999999999999</v>
      </c>
      <c r="L577" s="337">
        <v>93.7</v>
      </c>
      <c r="M577" s="338"/>
      <c r="N577" s="338"/>
      <c r="O577" s="337">
        <v>700</v>
      </c>
      <c r="P577" s="337">
        <v>10.6</v>
      </c>
      <c r="Q577" s="337">
        <v>70</v>
      </c>
      <c r="R577" s="337">
        <v>25000</v>
      </c>
      <c r="S577" s="337">
        <v>2700</v>
      </c>
      <c r="T577" s="337">
        <v>81</v>
      </c>
      <c r="U577" s="337">
        <v>0.9</v>
      </c>
      <c r="V577" s="337">
        <v>-20</v>
      </c>
      <c r="W577" s="336" t="s">
        <v>769</v>
      </c>
      <c r="X577" s="336" t="s">
        <v>7402</v>
      </c>
      <c r="Y577" s="336" t="s">
        <v>2468</v>
      </c>
      <c r="Z577" s="339">
        <v>41600</v>
      </c>
      <c r="AA577" s="339">
        <v>41887</v>
      </c>
      <c r="AB577" s="336" t="s">
        <v>842</v>
      </c>
    </row>
    <row r="578" spans="1:28" s="340" customFormat="1">
      <c r="A578" s="336" t="s">
        <v>7400</v>
      </c>
      <c r="B578" s="336" t="s">
        <v>2466</v>
      </c>
      <c r="C578" s="336" t="s">
        <v>2470</v>
      </c>
      <c r="D578" s="336" t="s">
        <v>7590</v>
      </c>
      <c r="E578" s="336" t="s">
        <v>732</v>
      </c>
      <c r="F578" s="336" t="s">
        <v>780</v>
      </c>
      <c r="G578" s="336" t="s">
        <v>794</v>
      </c>
      <c r="H578" s="336" t="s">
        <v>726</v>
      </c>
      <c r="I578" s="337">
        <v>3</v>
      </c>
      <c r="J578" s="337">
        <v>65</v>
      </c>
      <c r="K578" s="337">
        <v>136.5</v>
      </c>
      <c r="L578" s="337">
        <v>95.3</v>
      </c>
      <c r="M578" s="338"/>
      <c r="N578" s="338"/>
      <c r="O578" s="337">
        <v>650</v>
      </c>
      <c r="P578" s="337">
        <v>10</v>
      </c>
      <c r="Q578" s="337">
        <v>60</v>
      </c>
      <c r="R578" s="337">
        <v>25000</v>
      </c>
      <c r="S578" s="337">
        <v>2700</v>
      </c>
      <c r="T578" s="337">
        <v>80</v>
      </c>
      <c r="U578" s="337">
        <v>0.9</v>
      </c>
      <c r="V578" s="337">
        <v>-20</v>
      </c>
      <c r="W578" s="336" t="s">
        <v>769</v>
      </c>
      <c r="X578" s="336" t="s">
        <v>7402</v>
      </c>
      <c r="Y578" s="336" t="s">
        <v>2468</v>
      </c>
      <c r="Z578" s="339">
        <v>41983</v>
      </c>
      <c r="AA578" s="339">
        <v>41984</v>
      </c>
      <c r="AB578" s="336" t="s">
        <v>842</v>
      </c>
    </row>
    <row r="579" spans="1:28" s="340" customFormat="1">
      <c r="A579" s="336" t="s">
        <v>7400</v>
      </c>
      <c r="B579" s="336" t="s">
        <v>2466</v>
      </c>
      <c r="C579" s="336" t="s">
        <v>2472</v>
      </c>
      <c r="D579" s="336" t="s">
        <v>7591</v>
      </c>
      <c r="E579" s="336" t="s">
        <v>732</v>
      </c>
      <c r="F579" s="336" t="s">
        <v>780</v>
      </c>
      <c r="G579" s="336" t="s">
        <v>794</v>
      </c>
      <c r="H579" s="336" t="s">
        <v>726</v>
      </c>
      <c r="I579" s="337">
        <v>3</v>
      </c>
      <c r="J579" s="337">
        <v>65</v>
      </c>
      <c r="K579" s="337">
        <v>131.19999999999999</v>
      </c>
      <c r="L579" s="337">
        <v>93.7</v>
      </c>
      <c r="M579" s="338"/>
      <c r="N579" s="338"/>
      <c r="O579" s="337">
        <v>700</v>
      </c>
      <c r="P579" s="337">
        <v>10.6</v>
      </c>
      <c r="Q579" s="337">
        <v>70</v>
      </c>
      <c r="R579" s="337">
        <v>25000</v>
      </c>
      <c r="S579" s="337">
        <v>2700</v>
      </c>
      <c r="T579" s="337">
        <v>81</v>
      </c>
      <c r="U579" s="337">
        <v>0.9</v>
      </c>
      <c r="V579" s="337">
        <v>-20</v>
      </c>
      <c r="W579" s="336" t="s">
        <v>769</v>
      </c>
      <c r="X579" s="336" t="s">
        <v>7402</v>
      </c>
      <c r="Y579" s="336" t="s">
        <v>2468</v>
      </c>
      <c r="Z579" s="339">
        <v>41600</v>
      </c>
      <c r="AA579" s="339">
        <v>41621</v>
      </c>
      <c r="AB579" s="336" t="s">
        <v>842</v>
      </c>
    </row>
    <row r="580" spans="1:28" s="340" customFormat="1">
      <c r="A580" s="336" t="s">
        <v>7400</v>
      </c>
      <c r="B580" s="336" t="s">
        <v>2466</v>
      </c>
      <c r="C580" s="336" t="s">
        <v>2474</v>
      </c>
      <c r="D580" s="336" t="s">
        <v>7592</v>
      </c>
      <c r="E580" s="336" t="s">
        <v>732</v>
      </c>
      <c r="F580" s="336" t="s">
        <v>780</v>
      </c>
      <c r="G580" s="336" t="s">
        <v>794</v>
      </c>
      <c r="H580" s="336" t="s">
        <v>726</v>
      </c>
      <c r="I580" s="337">
        <v>3</v>
      </c>
      <c r="J580" s="337">
        <v>65</v>
      </c>
      <c r="K580" s="337">
        <v>131.19999999999999</v>
      </c>
      <c r="L580" s="337">
        <v>93.7</v>
      </c>
      <c r="M580" s="338"/>
      <c r="N580" s="338"/>
      <c r="O580" s="337">
        <v>700</v>
      </c>
      <c r="P580" s="337">
        <v>10.6</v>
      </c>
      <c r="Q580" s="337">
        <v>70</v>
      </c>
      <c r="R580" s="337">
        <v>25000</v>
      </c>
      <c r="S580" s="337">
        <v>2700</v>
      </c>
      <c r="T580" s="337">
        <v>81</v>
      </c>
      <c r="U580" s="337">
        <v>0.9</v>
      </c>
      <c r="V580" s="337">
        <v>-20</v>
      </c>
      <c r="W580" s="336" t="s">
        <v>769</v>
      </c>
      <c r="X580" s="336" t="s">
        <v>7402</v>
      </c>
      <c r="Y580" s="336" t="s">
        <v>2468</v>
      </c>
      <c r="Z580" s="339">
        <v>41600</v>
      </c>
      <c r="AA580" s="339">
        <v>41621</v>
      </c>
      <c r="AB580" s="336" t="s">
        <v>842</v>
      </c>
    </row>
    <row r="581" spans="1:28" s="340" customFormat="1">
      <c r="A581" s="336" t="s">
        <v>7400</v>
      </c>
      <c r="B581" s="336" t="s">
        <v>2466</v>
      </c>
      <c r="C581" s="336" t="s">
        <v>2476</v>
      </c>
      <c r="D581" s="336" t="s">
        <v>7593</v>
      </c>
      <c r="E581" s="336" t="s">
        <v>732</v>
      </c>
      <c r="F581" s="336" t="s">
        <v>780</v>
      </c>
      <c r="G581" s="336" t="s">
        <v>794</v>
      </c>
      <c r="H581" s="336" t="s">
        <v>726</v>
      </c>
      <c r="I581" s="337">
        <v>3</v>
      </c>
      <c r="J581" s="337">
        <v>65</v>
      </c>
      <c r="K581" s="337">
        <v>133.30000000000001</v>
      </c>
      <c r="L581" s="337">
        <v>93.8</v>
      </c>
      <c r="M581" s="338"/>
      <c r="N581" s="338"/>
      <c r="O581" s="337">
        <v>700</v>
      </c>
      <c r="P581" s="337">
        <v>10.1</v>
      </c>
      <c r="Q581" s="337">
        <v>70</v>
      </c>
      <c r="R581" s="337">
        <v>25000</v>
      </c>
      <c r="S581" s="337">
        <v>2700</v>
      </c>
      <c r="T581" s="337">
        <v>81</v>
      </c>
      <c r="U581" s="337">
        <v>0.9</v>
      </c>
      <c r="V581" s="337">
        <v>-20</v>
      </c>
      <c r="W581" s="336" t="s">
        <v>769</v>
      </c>
      <c r="X581" s="336" t="s">
        <v>7402</v>
      </c>
      <c r="Y581" s="336" t="s">
        <v>2468</v>
      </c>
      <c r="Z581" s="339">
        <v>41540</v>
      </c>
      <c r="AA581" s="339">
        <v>41625</v>
      </c>
      <c r="AB581" s="336" t="s">
        <v>842</v>
      </c>
    </row>
    <row r="582" spans="1:28" s="340" customFormat="1">
      <c r="A582" s="336" t="s">
        <v>7400</v>
      </c>
      <c r="B582" s="336" t="s">
        <v>2466</v>
      </c>
      <c r="C582" s="336" t="s">
        <v>2478</v>
      </c>
      <c r="D582" s="336" t="s">
        <v>7594</v>
      </c>
      <c r="E582" s="336" t="s">
        <v>732</v>
      </c>
      <c r="F582" s="336" t="s">
        <v>780</v>
      </c>
      <c r="G582" s="336" t="s">
        <v>794</v>
      </c>
      <c r="H582" s="336" t="s">
        <v>726</v>
      </c>
      <c r="I582" s="337">
        <v>3</v>
      </c>
      <c r="J582" s="337">
        <v>65</v>
      </c>
      <c r="K582" s="337">
        <v>133.30000000000001</v>
      </c>
      <c r="L582" s="337">
        <v>93.8</v>
      </c>
      <c r="M582" s="338"/>
      <c r="N582" s="338"/>
      <c r="O582" s="337">
        <v>700</v>
      </c>
      <c r="P582" s="337">
        <v>10.1</v>
      </c>
      <c r="Q582" s="337">
        <v>70</v>
      </c>
      <c r="R582" s="337">
        <v>25000</v>
      </c>
      <c r="S582" s="337">
        <v>2700</v>
      </c>
      <c r="T582" s="337">
        <v>81</v>
      </c>
      <c r="U582" s="337">
        <v>0.9</v>
      </c>
      <c r="V582" s="337">
        <v>-20</v>
      </c>
      <c r="W582" s="336" t="s">
        <v>769</v>
      </c>
      <c r="X582" s="336" t="s">
        <v>7402</v>
      </c>
      <c r="Y582" s="336" t="s">
        <v>2468</v>
      </c>
      <c r="Z582" s="339">
        <v>41540</v>
      </c>
      <c r="AA582" s="339">
        <v>41625</v>
      </c>
      <c r="AB582" s="336" t="s">
        <v>842</v>
      </c>
    </row>
    <row r="583" spans="1:28" s="340" customFormat="1">
      <c r="A583" s="336" t="s">
        <v>7400</v>
      </c>
      <c r="B583" s="336" t="s">
        <v>2466</v>
      </c>
      <c r="C583" s="336" t="s">
        <v>2480</v>
      </c>
      <c r="D583" s="336" t="s">
        <v>339</v>
      </c>
      <c r="E583" s="336" t="s">
        <v>732</v>
      </c>
      <c r="F583" s="336" t="s">
        <v>780</v>
      </c>
      <c r="G583" s="336" t="s">
        <v>794</v>
      </c>
      <c r="H583" s="336" t="s">
        <v>726</v>
      </c>
      <c r="I583" s="337">
        <v>3</v>
      </c>
      <c r="J583" s="337">
        <v>65</v>
      </c>
      <c r="K583" s="337">
        <v>133.30000000000001</v>
      </c>
      <c r="L583" s="337">
        <v>93.8</v>
      </c>
      <c r="M583" s="338"/>
      <c r="N583" s="338"/>
      <c r="O583" s="337">
        <v>700</v>
      </c>
      <c r="P583" s="337">
        <v>10.1</v>
      </c>
      <c r="Q583" s="337">
        <v>70</v>
      </c>
      <c r="R583" s="337">
        <v>25000</v>
      </c>
      <c r="S583" s="337">
        <v>2700</v>
      </c>
      <c r="T583" s="337">
        <v>81</v>
      </c>
      <c r="U583" s="337">
        <v>0.9</v>
      </c>
      <c r="V583" s="337">
        <v>-20</v>
      </c>
      <c r="W583" s="336" t="s">
        <v>769</v>
      </c>
      <c r="X583" s="336" t="s">
        <v>7402</v>
      </c>
      <c r="Y583" s="336" t="s">
        <v>2468</v>
      </c>
      <c r="Z583" s="339">
        <v>41540</v>
      </c>
      <c r="AA583" s="339">
        <v>41625</v>
      </c>
      <c r="AB583" s="336" t="s">
        <v>842</v>
      </c>
    </row>
    <row r="584" spans="1:28" s="340" customFormat="1">
      <c r="A584" s="336" t="s">
        <v>7400</v>
      </c>
      <c r="B584" s="336" t="s">
        <v>2466</v>
      </c>
      <c r="C584" s="336" t="s">
        <v>2482</v>
      </c>
      <c r="D584" s="336" t="s">
        <v>7595</v>
      </c>
      <c r="E584" s="336" t="s">
        <v>732</v>
      </c>
      <c r="F584" s="336" t="s">
        <v>780</v>
      </c>
      <c r="G584" s="336" t="s">
        <v>794</v>
      </c>
      <c r="H584" s="336" t="s">
        <v>726</v>
      </c>
      <c r="I584" s="337">
        <v>3</v>
      </c>
      <c r="J584" s="337">
        <v>65</v>
      </c>
      <c r="K584" s="337">
        <v>133.30000000000001</v>
      </c>
      <c r="L584" s="337">
        <v>93.8</v>
      </c>
      <c r="M584" s="338"/>
      <c r="N584" s="338"/>
      <c r="O584" s="337">
        <v>700</v>
      </c>
      <c r="P584" s="337">
        <v>10.1</v>
      </c>
      <c r="Q584" s="337">
        <v>70</v>
      </c>
      <c r="R584" s="337">
        <v>25000</v>
      </c>
      <c r="S584" s="337">
        <v>2700</v>
      </c>
      <c r="T584" s="337">
        <v>81</v>
      </c>
      <c r="U584" s="337">
        <v>0.9</v>
      </c>
      <c r="V584" s="337">
        <v>-20</v>
      </c>
      <c r="W584" s="336" t="s">
        <v>769</v>
      </c>
      <c r="X584" s="336" t="s">
        <v>7402</v>
      </c>
      <c r="Y584" s="336" t="s">
        <v>2468</v>
      </c>
      <c r="Z584" s="339">
        <v>41540</v>
      </c>
      <c r="AA584" s="339">
        <v>41625</v>
      </c>
      <c r="AB584" s="336" t="s">
        <v>842</v>
      </c>
    </row>
    <row r="585" spans="1:28" s="340" customFormat="1">
      <c r="A585" s="336" t="s">
        <v>7400</v>
      </c>
      <c r="B585" s="336" t="s">
        <v>2466</v>
      </c>
      <c r="C585" s="336" t="s">
        <v>2484</v>
      </c>
      <c r="D585" s="336" t="s">
        <v>7596</v>
      </c>
      <c r="E585" s="336" t="s">
        <v>732</v>
      </c>
      <c r="F585" s="336" t="s">
        <v>780</v>
      </c>
      <c r="G585" s="336" t="s">
        <v>794</v>
      </c>
      <c r="H585" s="336" t="s">
        <v>726</v>
      </c>
      <c r="I585" s="337">
        <v>3</v>
      </c>
      <c r="J585" s="337">
        <v>65</v>
      </c>
      <c r="K585" s="337">
        <v>133.30000000000001</v>
      </c>
      <c r="L585" s="337">
        <v>93.8</v>
      </c>
      <c r="M585" s="338"/>
      <c r="N585" s="338"/>
      <c r="O585" s="337">
        <v>700</v>
      </c>
      <c r="P585" s="337">
        <v>10.1</v>
      </c>
      <c r="Q585" s="337">
        <v>70</v>
      </c>
      <c r="R585" s="337">
        <v>25000</v>
      </c>
      <c r="S585" s="337">
        <v>2700</v>
      </c>
      <c r="T585" s="337">
        <v>81</v>
      </c>
      <c r="U585" s="337">
        <v>0.9</v>
      </c>
      <c r="V585" s="337">
        <v>-20</v>
      </c>
      <c r="W585" s="336" t="s">
        <v>769</v>
      </c>
      <c r="X585" s="336" t="s">
        <v>7402</v>
      </c>
      <c r="Y585" s="336" t="s">
        <v>2468</v>
      </c>
      <c r="Z585" s="339">
        <v>41540</v>
      </c>
      <c r="AA585" s="339">
        <v>41625</v>
      </c>
      <c r="AB585" s="336" t="s">
        <v>842</v>
      </c>
    </row>
    <row r="586" spans="1:28" s="340" customFormat="1">
      <c r="A586" s="336" t="s">
        <v>7400</v>
      </c>
      <c r="B586" s="336" t="s">
        <v>1336</v>
      </c>
      <c r="C586" s="336" t="s">
        <v>1009</v>
      </c>
      <c r="D586" s="336" t="s">
        <v>7597</v>
      </c>
      <c r="E586" s="336" t="s">
        <v>830</v>
      </c>
      <c r="F586" s="336" t="s">
        <v>780</v>
      </c>
      <c r="G586" s="336" t="s">
        <v>794</v>
      </c>
      <c r="H586" s="336" t="s">
        <v>726</v>
      </c>
      <c r="I586" s="337">
        <v>5</v>
      </c>
      <c r="J586" s="337">
        <v>75</v>
      </c>
      <c r="K586" s="337">
        <v>116.7</v>
      </c>
      <c r="L586" s="337">
        <v>94.5</v>
      </c>
      <c r="M586" s="338"/>
      <c r="N586" s="337">
        <v>25</v>
      </c>
      <c r="O586" s="337">
        <v>800</v>
      </c>
      <c r="P586" s="337">
        <v>14</v>
      </c>
      <c r="Q586" s="337">
        <v>57.1</v>
      </c>
      <c r="R586" s="337">
        <v>25000</v>
      </c>
      <c r="S586" s="337">
        <v>2700</v>
      </c>
      <c r="T586" s="337">
        <v>94</v>
      </c>
      <c r="U586" s="337">
        <v>0.8</v>
      </c>
      <c r="V586" s="337">
        <v>-20</v>
      </c>
      <c r="W586" s="336" t="s">
        <v>769</v>
      </c>
      <c r="X586" s="336" t="s">
        <v>7405</v>
      </c>
      <c r="Y586" s="336" t="s">
        <v>7598</v>
      </c>
      <c r="Z586" s="339">
        <v>41988</v>
      </c>
      <c r="AA586" s="339">
        <v>41989</v>
      </c>
      <c r="AB586" s="336" t="s">
        <v>842</v>
      </c>
    </row>
    <row r="587" spans="1:28" s="340" customFormat="1">
      <c r="A587" s="336" t="s">
        <v>7400</v>
      </c>
      <c r="B587" s="336" t="s">
        <v>1336</v>
      </c>
      <c r="C587" s="336" t="s">
        <v>1009</v>
      </c>
      <c r="D587" s="336" t="s">
        <v>1341</v>
      </c>
      <c r="E587" s="336" t="s">
        <v>830</v>
      </c>
      <c r="F587" s="336" t="s">
        <v>780</v>
      </c>
      <c r="G587" s="336" t="s">
        <v>794</v>
      </c>
      <c r="H587" s="336" t="s">
        <v>726</v>
      </c>
      <c r="I587" s="337">
        <v>5</v>
      </c>
      <c r="J587" s="337">
        <v>75</v>
      </c>
      <c r="K587" s="337">
        <v>115.7</v>
      </c>
      <c r="L587" s="337">
        <v>95.1</v>
      </c>
      <c r="M587" s="338"/>
      <c r="N587" s="337">
        <v>25</v>
      </c>
      <c r="O587" s="337">
        <v>800</v>
      </c>
      <c r="P587" s="337">
        <v>14</v>
      </c>
      <c r="Q587" s="337">
        <v>57.1</v>
      </c>
      <c r="R587" s="337">
        <v>25000</v>
      </c>
      <c r="S587" s="337">
        <v>3000</v>
      </c>
      <c r="T587" s="337">
        <v>96</v>
      </c>
      <c r="U587" s="337">
        <v>0.8</v>
      </c>
      <c r="V587" s="337">
        <v>-20</v>
      </c>
      <c r="W587" s="336" t="s">
        <v>769</v>
      </c>
      <c r="X587" s="336" t="s">
        <v>7405</v>
      </c>
      <c r="Y587" s="336" t="s">
        <v>7598</v>
      </c>
      <c r="Z587" s="339">
        <v>41937</v>
      </c>
      <c r="AA587" s="339">
        <v>41934</v>
      </c>
      <c r="AB587" s="336" t="s">
        <v>842</v>
      </c>
    </row>
    <row r="588" spans="1:28" s="340" customFormat="1">
      <c r="A588" s="336" t="s">
        <v>7400</v>
      </c>
      <c r="B588" s="336" t="s">
        <v>1336</v>
      </c>
      <c r="C588" s="336" t="s">
        <v>1009</v>
      </c>
      <c r="D588" s="336" t="s">
        <v>7599</v>
      </c>
      <c r="E588" s="336" t="s">
        <v>735</v>
      </c>
      <c r="F588" s="336" t="s">
        <v>780</v>
      </c>
      <c r="G588" s="336" t="s">
        <v>794</v>
      </c>
      <c r="H588" s="336" t="s">
        <v>726</v>
      </c>
      <c r="I588" s="337">
        <v>5</v>
      </c>
      <c r="J588" s="337">
        <v>90</v>
      </c>
      <c r="K588" s="337">
        <v>131.4</v>
      </c>
      <c r="L588" s="337">
        <v>121.1</v>
      </c>
      <c r="M588" s="338"/>
      <c r="N588" s="337">
        <v>40</v>
      </c>
      <c r="O588" s="337">
        <v>900</v>
      </c>
      <c r="P588" s="337">
        <v>16</v>
      </c>
      <c r="Q588" s="337">
        <v>56.3</v>
      </c>
      <c r="R588" s="337">
        <v>25000</v>
      </c>
      <c r="S588" s="337">
        <v>2700</v>
      </c>
      <c r="T588" s="337">
        <v>93</v>
      </c>
      <c r="U588" s="337">
        <v>0.9</v>
      </c>
      <c r="V588" s="337">
        <v>-20</v>
      </c>
      <c r="W588" s="336" t="s">
        <v>769</v>
      </c>
      <c r="X588" s="336" t="s">
        <v>7402</v>
      </c>
      <c r="Y588" s="336" t="s">
        <v>1734</v>
      </c>
      <c r="Z588" s="339">
        <v>41973</v>
      </c>
      <c r="AA588" s="339">
        <v>41978</v>
      </c>
      <c r="AB588" s="336" t="s">
        <v>827</v>
      </c>
    </row>
    <row r="589" spans="1:28" s="340" customFormat="1">
      <c r="A589" s="336" t="s">
        <v>7400</v>
      </c>
      <c r="B589" s="336" t="s">
        <v>1336</v>
      </c>
      <c r="C589" s="336" t="s">
        <v>1009</v>
      </c>
      <c r="D589" s="336" t="s">
        <v>1347</v>
      </c>
      <c r="E589" s="336" t="s">
        <v>735</v>
      </c>
      <c r="F589" s="336" t="s">
        <v>780</v>
      </c>
      <c r="G589" s="336" t="s">
        <v>794</v>
      </c>
      <c r="H589" s="336" t="s">
        <v>726</v>
      </c>
      <c r="I589" s="337">
        <v>5</v>
      </c>
      <c r="J589" s="337">
        <v>90</v>
      </c>
      <c r="K589" s="337">
        <v>131.30000000000001</v>
      </c>
      <c r="L589" s="337">
        <v>120.6</v>
      </c>
      <c r="M589" s="338"/>
      <c r="N589" s="337">
        <v>25</v>
      </c>
      <c r="O589" s="337">
        <v>995</v>
      </c>
      <c r="P589" s="337">
        <v>19</v>
      </c>
      <c r="Q589" s="337">
        <v>52.4</v>
      </c>
      <c r="R589" s="337">
        <v>25000</v>
      </c>
      <c r="S589" s="337">
        <v>3000</v>
      </c>
      <c r="T589" s="337">
        <v>91</v>
      </c>
      <c r="U589" s="337">
        <v>0.8</v>
      </c>
      <c r="V589" s="337">
        <v>-20</v>
      </c>
      <c r="W589" s="336" t="s">
        <v>769</v>
      </c>
      <c r="X589" s="336" t="s">
        <v>7405</v>
      </c>
      <c r="Y589" s="336" t="s">
        <v>1339</v>
      </c>
      <c r="Z589" s="339">
        <v>41892</v>
      </c>
      <c r="AA589" s="339">
        <v>41880</v>
      </c>
      <c r="AB589" s="336" t="s">
        <v>842</v>
      </c>
    </row>
    <row r="590" spans="1:28" s="340" customFormat="1">
      <c r="A590" s="336" t="s">
        <v>7400</v>
      </c>
      <c r="B590" s="336" t="s">
        <v>1336</v>
      </c>
      <c r="C590" s="336" t="s">
        <v>1009</v>
      </c>
      <c r="D590" s="336" t="s">
        <v>7600</v>
      </c>
      <c r="E590" s="336" t="s">
        <v>735</v>
      </c>
      <c r="F590" s="336" t="s">
        <v>780</v>
      </c>
      <c r="G590" s="336" t="s">
        <v>794</v>
      </c>
      <c r="H590" s="336" t="s">
        <v>726</v>
      </c>
      <c r="I590" s="337">
        <v>5</v>
      </c>
      <c r="J590" s="337">
        <v>90</v>
      </c>
      <c r="K590" s="337">
        <v>132</v>
      </c>
      <c r="L590" s="337">
        <v>120.9</v>
      </c>
      <c r="M590" s="338"/>
      <c r="N590" s="337">
        <v>40</v>
      </c>
      <c r="O590" s="337">
        <v>950</v>
      </c>
      <c r="P590" s="337">
        <v>16</v>
      </c>
      <c r="Q590" s="337">
        <v>59.4</v>
      </c>
      <c r="R590" s="337">
        <v>25000</v>
      </c>
      <c r="S590" s="337">
        <v>3000</v>
      </c>
      <c r="T590" s="337">
        <v>94</v>
      </c>
      <c r="U590" s="337">
        <v>0.9</v>
      </c>
      <c r="V590" s="337">
        <v>-20</v>
      </c>
      <c r="W590" s="336" t="s">
        <v>769</v>
      </c>
      <c r="X590" s="336" t="s">
        <v>7402</v>
      </c>
      <c r="Y590" s="336" t="s">
        <v>1734</v>
      </c>
      <c r="Z590" s="339">
        <v>41973</v>
      </c>
      <c r="AA590" s="339">
        <v>41978</v>
      </c>
      <c r="AB590" s="336" t="s">
        <v>827</v>
      </c>
    </row>
    <row r="591" spans="1:28" s="340" customFormat="1">
      <c r="A591" s="336" t="s">
        <v>7400</v>
      </c>
      <c r="B591" s="336" t="s">
        <v>1354</v>
      </c>
      <c r="C591" s="336" t="s">
        <v>1355</v>
      </c>
      <c r="D591" s="336" t="s">
        <v>1356</v>
      </c>
      <c r="E591" s="336" t="s">
        <v>703</v>
      </c>
      <c r="F591" s="336" t="s">
        <v>780</v>
      </c>
      <c r="G591" s="336" t="s">
        <v>1216</v>
      </c>
      <c r="H591" s="336" t="s">
        <v>726</v>
      </c>
      <c r="I591" s="337">
        <v>3</v>
      </c>
      <c r="J591" s="338"/>
      <c r="K591" s="337">
        <v>45.1</v>
      </c>
      <c r="L591" s="337">
        <v>49.8</v>
      </c>
      <c r="M591" s="338"/>
      <c r="N591" s="337">
        <v>36</v>
      </c>
      <c r="O591" s="337">
        <v>480</v>
      </c>
      <c r="P591" s="337">
        <v>7</v>
      </c>
      <c r="Q591" s="337">
        <v>68.599999999999994</v>
      </c>
      <c r="R591" s="337">
        <v>25000</v>
      </c>
      <c r="S591" s="337">
        <v>3000</v>
      </c>
      <c r="T591" s="337">
        <v>83</v>
      </c>
      <c r="U591" s="337">
        <v>0.8</v>
      </c>
      <c r="V591" s="337">
        <v>-20</v>
      </c>
      <c r="W591" s="336" t="s">
        <v>7</v>
      </c>
      <c r="X591" s="336" t="s">
        <v>7</v>
      </c>
      <c r="Y591" s="336" t="s">
        <v>789</v>
      </c>
      <c r="Z591" s="339">
        <v>41901</v>
      </c>
      <c r="AA591" s="339">
        <v>41901</v>
      </c>
      <c r="AB591" s="336" t="s">
        <v>842</v>
      </c>
    </row>
    <row r="592" spans="1:28" s="340" customFormat="1">
      <c r="A592" s="336" t="s">
        <v>7400</v>
      </c>
      <c r="B592" s="336" t="s">
        <v>1354</v>
      </c>
      <c r="C592" s="336" t="s">
        <v>1358</v>
      </c>
      <c r="D592" s="336" t="s">
        <v>1359</v>
      </c>
      <c r="E592" s="336" t="s">
        <v>738</v>
      </c>
      <c r="F592" s="336" t="s">
        <v>780</v>
      </c>
      <c r="G592" s="336" t="s">
        <v>794</v>
      </c>
      <c r="H592" s="336" t="s">
        <v>726</v>
      </c>
      <c r="I592" s="337">
        <v>3</v>
      </c>
      <c r="J592" s="337">
        <v>50</v>
      </c>
      <c r="K592" s="337">
        <v>88.8</v>
      </c>
      <c r="L592" s="337">
        <v>63.2</v>
      </c>
      <c r="M592" s="338"/>
      <c r="N592" s="337">
        <v>40</v>
      </c>
      <c r="O592" s="337">
        <v>435</v>
      </c>
      <c r="P592" s="337">
        <v>7</v>
      </c>
      <c r="Q592" s="337">
        <v>62.1</v>
      </c>
      <c r="R592" s="337">
        <v>25000</v>
      </c>
      <c r="S592" s="337">
        <v>3000</v>
      </c>
      <c r="T592" s="337">
        <v>83</v>
      </c>
      <c r="U592" s="337">
        <v>0.9</v>
      </c>
      <c r="V592" s="337">
        <v>-20</v>
      </c>
      <c r="W592" s="336" t="s">
        <v>769</v>
      </c>
      <c r="X592" s="336" t="s">
        <v>7406</v>
      </c>
      <c r="Y592" s="336" t="s">
        <v>783</v>
      </c>
      <c r="Z592" s="339">
        <v>41913</v>
      </c>
      <c r="AA592" s="339">
        <v>41919</v>
      </c>
      <c r="AB592" s="336" t="s">
        <v>842</v>
      </c>
    </row>
    <row r="593" spans="1:28" s="340" customFormat="1">
      <c r="A593" s="336" t="s">
        <v>7400</v>
      </c>
      <c r="B593" s="336" t="s">
        <v>1354</v>
      </c>
      <c r="C593" s="336" t="s">
        <v>1362</v>
      </c>
      <c r="D593" s="336" t="s">
        <v>1363</v>
      </c>
      <c r="E593" s="336" t="s">
        <v>731</v>
      </c>
      <c r="F593" s="336" t="s">
        <v>780</v>
      </c>
      <c r="G593" s="336" t="s">
        <v>794</v>
      </c>
      <c r="H593" s="336" t="s">
        <v>726</v>
      </c>
      <c r="I593" s="337">
        <v>3</v>
      </c>
      <c r="J593" s="337">
        <v>60</v>
      </c>
      <c r="K593" s="337">
        <v>111.4</v>
      </c>
      <c r="L593" s="337">
        <v>90</v>
      </c>
      <c r="M593" s="338"/>
      <c r="N593" s="337">
        <v>41</v>
      </c>
      <c r="O593" s="337">
        <v>800</v>
      </c>
      <c r="P593" s="337">
        <v>12</v>
      </c>
      <c r="Q593" s="337">
        <v>66.7</v>
      </c>
      <c r="R593" s="337">
        <v>25000</v>
      </c>
      <c r="S593" s="337">
        <v>3000</v>
      </c>
      <c r="T593" s="337">
        <v>82</v>
      </c>
      <c r="U593" s="337">
        <v>0.9</v>
      </c>
      <c r="V593" s="337">
        <v>-20</v>
      </c>
      <c r="W593" s="336" t="s">
        <v>769</v>
      </c>
      <c r="X593" s="336" t="s">
        <v>7406</v>
      </c>
      <c r="Y593" s="336" t="s">
        <v>783</v>
      </c>
      <c r="Z593" s="339">
        <v>41914</v>
      </c>
      <c r="AA593" s="339">
        <v>41919</v>
      </c>
      <c r="AB593" s="336" t="s">
        <v>842</v>
      </c>
    </row>
    <row r="594" spans="1:28" s="340" customFormat="1">
      <c r="A594" s="336" t="s">
        <v>7400</v>
      </c>
      <c r="B594" s="336" t="s">
        <v>1354</v>
      </c>
      <c r="C594" s="336" t="s">
        <v>1365</v>
      </c>
      <c r="D594" s="336" t="s">
        <v>1366</v>
      </c>
      <c r="E594" s="336" t="s">
        <v>735</v>
      </c>
      <c r="F594" s="336" t="s">
        <v>780</v>
      </c>
      <c r="G594" s="336" t="s">
        <v>794</v>
      </c>
      <c r="H594" s="336" t="s">
        <v>726</v>
      </c>
      <c r="I594" s="337">
        <v>3</v>
      </c>
      <c r="J594" s="337">
        <v>75</v>
      </c>
      <c r="K594" s="337">
        <v>132.4</v>
      </c>
      <c r="L594" s="337">
        <v>118.5</v>
      </c>
      <c r="M594" s="338"/>
      <c r="N594" s="337">
        <v>44</v>
      </c>
      <c r="O594" s="337">
        <v>1000</v>
      </c>
      <c r="P594" s="337">
        <v>15</v>
      </c>
      <c r="Q594" s="337">
        <v>66.7</v>
      </c>
      <c r="R594" s="337">
        <v>25000</v>
      </c>
      <c r="S594" s="337">
        <v>3000</v>
      </c>
      <c r="T594" s="337">
        <v>82</v>
      </c>
      <c r="U594" s="337">
        <v>1</v>
      </c>
      <c r="V594" s="337">
        <v>-20</v>
      </c>
      <c r="W594" s="336" t="s">
        <v>769</v>
      </c>
      <c r="X594" s="336" t="s">
        <v>7</v>
      </c>
      <c r="Y594" s="336" t="s">
        <v>783</v>
      </c>
      <c r="Z594" s="339">
        <v>41919</v>
      </c>
      <c r="AA594" s="339">
        <v>41919</v>
      </c>
      <c r="AB594" s="336" t="s">
        <v>842</v>
      </c>
    </row>
    <row r="595" spans="1:28" s="340" customFormat="1">
      <c r="A595" s="336" t="s">
        <v>7400</v>
      </c>
      <c r="B595" s="336" t="s">
        <v>1038</v>
      </c>
      <c r="C595" s="336" t="s">
        <v>1041</v>
      </c>
      <c r="D595" s="336" t="s">
        <v>1042</v>
      </c>
      <c r="E595" s="336" t="s">
        <v>830</v>
      </c>
      <c r="F595" s="336" t="s">
        <v>780</v>
      </c>
      <c r="G595" s="336" t="s">
        <v>794</v>
      </c>
      <c r="H595" s="336" t="s">
        <v>726</v>
      </c>
      <c r="I595" s="337">
        <v>3</v>
      </c>
      <c r="J595" s="337">
        <v>75</v>
      </c>
      <c r="K595" s="337">
        <v>118</v>
      </c>
      <c r="L595" s="337">
        <v>95</v>
      </c>
      <c r="M595" s="338"/>
      <c r="N595" s="337">
        <v>40</v>
      </c>
      <c r="O595" s="337">
        <v>850</v>
      </c>
      <c r="P595" s="337">
        <v>14</v>
      </c>
      <c r="Q595" s="337">
        <v>60.7</v>
      </c>
      <c r="R595" s="337">
        <v>40000</v>
      </c>
      <c r="S595" s="337">
        <v>3000</v>
      </c>
      <c r="T595" s="337">
        <v>83</v>
      </c>
      <c r="U595" s="337">
        <v>1</v>
      </c>
      <c r="V595" s="337">
        <v>-20</v>
      </c>
      <c r="W595" s="336" t="s">
        <v>769</v>
      </c>
      <c r="X595" s="336" t="s">
        <v>7402</v>
      </c>
      <c r="Y595" s="336" t="s">
        <v>1043</v>
      </c>
      <c r="Z595" s="339">
        <v>41805</v>
      </c>
      <c r="AA595" s="339">
        <v>41800</v>
      </c>
      <c r="AB595" s="336" t="s">
        <v>784</v>
      </c>
    </row>
    <row r="596" spans="1:28" s="340" customFormat="1">
      <c r="A596" s="336" t="s">
        <v>7400</v>
      </c>
      <c r="B596" s="336" t="s">
        <v>1066</v>
      </c>
      <c r="C596" s="336" t="s">
        <v>1236</v>
      </c>
      <c r="D596" s="336" t="s">
        <v>1237</v>
      </c>
      <c r="E596" s="336" t="s">
        <v>737</v>
      </c>
      <c r="F596" s="336" t="s">
        <v>780</v>
      </c>
      <c r="G596" s="336" t="s">
        <v>1239</v>
      </c>
      <c r="H596" s="336" t="s">
        <v>726</v>
      </c>
      <c r="I596" s="337">
        <v>3</v>
      </c>
      <c r="J596" s="337">
        <v>60</v>
      </c>
      <c r="K596" s="337">
        <v>53.6</v>
      </c>
      <c r="L596" s="337">
        <v>50.3</v>
      </c>
      <c r="M596" s="338"/>
      <c r="N596" s="337">
        <v>38</v>
      </c>
      <c r="O596" s="337">
        <v>380</v>
      </c>
      <c r="P596" s="337">
        <v>6.4</v>
      </c>
      <c r="Q596" s="337">
        <v>59.4</v>
      </c>
      <c r="R596" s="337">
        <v>25000</v>
      </c>
      <c r="S596" s="337">
        <v>3000</v>
      </c>
      <c r="T596" s="337">
        <v>82</v>
      </c>
      <c r="U596" s="337">
        <v>0.7</v>
      </c>
      <c r="V596" s="337">
        <v>-40</v>
      </c>
      <c r="W596" s="336" t="s">
        <v>769</v>
      </c>
      <c r="X596" s="336" t="s">
        <v>7402</v>
      </c>
      <c r="Y596" s="336" t="s">
        <v>789</v>
      </c>
      <c r="Z596" s="339">
        <v>41982</v>
      </c>
      <c r="AA596" s="339">
        <v>41982</v>
      </c>
      <c r="AB596" s="336" t="s">
        <v>842</v>
      </c>
    </row>
    <row r="597" spans="1:28" s="340" customFormat="1">
      <c r="A597" s="336" t="s">
        <v>7400</v>
      </c>
      <c r="B597" s="336" t="s">
        <v>1066</v>
      </c>
      <c r="C597" s="336" t="s">
        <v>1236</v>
      </c>
      <c r="D597" s="336" t="s">
        <v>7601</v>
      </c>
      <c r="E597" s="336" t="s">
        <v>737</v>
      </c>
      <c r="F597" s="336" t="s">
        <v>780</v>
      </c>
      <c r="G597" s="336" t="s">
        <v>1239</v>
      </c>
      <c r="H597" s="336" t="s">
        <v>726</v>
      </c>
      <c r="I597" s="337">
        <v>4</v>
      </c>
      <c r="J597" s="337">
        <v>60</v>
      </c>
      <c r="K597" s="337">
        <v>53.6</v>
      </c>
      <c r="L597" s="337">
        <v>50.3</v>
      </c>
      <c r="M597" s="338"/>
      <c r="N597" s="337">
        <v>38</v>
      </c>
      <c r="O597" s="337">
        <v>380</v>
      </c>
      <c r="P597" s="337">
        <v>6.4</v>
      </c>
      <c r="Q597" s="337">
        <v>59.4</v>
      </c>
      <c r="R597" s="337">
        <v>25000</v>
      </c>
      <c r="S597" s="337">
        <v>3000</v>
      </c>
      <c r="T597" s="337">
        <v>82</v>
      </c>
      <c r="U597" s="337">
        <v>0.7</v>
      </c>
      <c r="V597" s="337">
        <v>-40</v>
      </c>
      <c r="W597" s="336" t="s">
        <v>769</v>
      </c>
      <c r="X597" s="336" t="s">
        <v>7402</v>
      </c>
      <c r="Y597" s="336" t="s">
        <v>789</v>
      </c>
      <c r="Z597" s="339">
        <v>41988</v>
      </c>
      <c r="AA597" s="339">
        <v>41988</v>
      </c>
      <c r="AB597" s="336" t="s">
        <v>842</v>
      </c>
    </row>
    <row r="598" spans="1:28" s="340" customFormat="1">
      <c r="A598" s="336" t="s">
        <v>7400</v>
      </c>
      <c r="B598" s="336" t="s">
        <v>1066</v>
      </c>
      <c r="C598" s="336" t="s">
        <v>1236</v>
      </c>
      <c r="D598" s="336" t="s">
        <v>1241</v>
      </c>
      <c r="E598" s="336" t="s">
        <v>737</v>
      </c>
      <c r="F598" s="336" t="s">
        <v>780</v>
      </c>
      <c r="G598" s="336" t="s">
        <v>1239</v>
      </c>
      <c r="H598" s="336" t="s">
        <v>726</v>
      </c>
      <c r="I598" s="337">
        <v>3</v>
      </c>
      <c r="J598" s="337">
        <v>75</v>
      </c>
      <c r="K598" s="337">
        <v>50.2</v>
      </c>
      <c r="L598" s="337">
        <v>50.7</v>
      </c>
      <c r="M598" s="338"/>
      <c r="N598" s="337">
        <v>38</v>
      </c>
      <c r="O598" s="337">
        <v>500</v>
      </c>
      <c r="P598" s="337">
        <v>7.4</v>
      </c>
      <c r="Q598" s="337">
        <v>67.599999999999994</v>
      </c>
      <c r="R598" s="337">
        <v>25000</v>
      </c>
      <c r="S598" s="337">
        <v>3000</v>
      </c>
      <c r="T598" s="337">
        <v>82</v>
      </c>
      <c r="U598" s="337">
        <v>0.7</v>
      </c>
      <c r="V598" s="337">
        <v>-40</v>
      </c>
      <c r="W598" s="336" t="s">
        <v>769</v>
      </c>
      <c r="X598" s="336" t="s">
        <v>7402</v>
      </c>
      <c r="Y598" s="336" t="s">
        <v>789</v>
      </c>
      <c r="Z598" s="339">
        <v>41982</v>
      </c>
      <c r="AA598" s="339">
        <v>41982</v>
      </c>
      <c r="AB598" s="336" t="s">
        <v>842</v>
      </c>
    </row>
    <row r="599" spans="1:28" s="340" customFormat="1">
      <c r="A599" s="336" t="s">
        <v>7400</v>
      </c>
      <c r="B599" s="336" t="s">
        <v>1066</v>
      </c>
      <c r="C599" s="336" t="s">
        <v>1087</v>
      </c>
      <c r="D599" s="336" t="s">
        <v>1087</v>
      </c>
      <c r="E599" s="336" t="s">
        <v>738</v>
      </c>
      <c r="F599" s="336" t="s">
        <v>780</v>
      </c>
      <c r="G599" s="336" t="s">
        <v>794</v>
      </c>
      <c r="H599" s="336" t="s">
        <v>726</v>
      </c>
      <c r="I599" s="337">
        <v>3</v>
      </c>
      <c r="J599" s="337">
        <v>50</v>
      </c>
      <c r="K599" s="337">
        <v>84</v>
      </c>
      <c r="L599" s="337">
        <v>63</v>
      </c>
      <c r="M599" s="338"/>
      <c r="N599" s="337">
        <v>25</v>
      </c>
      <c r="O599" s="337">
        <v>470</v>
      </c>
      <c r="P599" s="337">
        <v>7</v>
      </c>
      <c r="Q599" s="337">
        <v>71.400000000000006</v>
      </c>
      <c r="R599" s="337">
        <v>25000</v>
      </c>
      <c r="S599" s="337">
        <v>3000</v>
      </c>
      <c r="T599" s="337">
        <v>82</v>
      </c>
      <c r="U599" s="337">
        <v>0.9</v>
      </c>
      <c r="V599" s="337">
        <v>-20</v>
      </c>
      <c r="W599" s="336" t="s">
        <v>769</v>
      </c>
      <c r="X599" s="336" t="s">
        <v>7402</v>
      </c>
      <c r="Y599" s="336" t="s">
        <v>783</v>
      </c>
      <c r="Z599" s="339">
        <v>41840</v>
      </c>
      <c r="AA599" s="339">
        <v>41881</v>
      </c>
      <c r="AB599" s="336" t="s">
        <v>842</v>
      </c>
    </row>
    <row r="600" spans="1:28" s="340" customFormat="1">
      <c r="A600" s="336" t="s">
        <v>7400</v>
      </c>
      <c r="B600" s="336" t="s">
        <v>1066</v>
      </c>
      <c r="C600" s="336" t="s">
        <v>1089</v>
      </c>
      <c r="D600" s="336" t="s">
        <v>1089</v>
      </c>
      <c r="E600" s="336" t="s">
        <v>738</v>
      </c>
      <c r="F600" s="336" t="s">
        <v>780</v>
      </c>
      <c r="G600" s="336" t="s">
        <v>794</v>
      </c>
      <c r="H600" s="336" t="s">
        <v>726</v>
      </c>
      <c r="I600" s="337">
        <v>3</v>
      </c>
      <c r="J600" s="337">
        <v>50</v>
      </c>
      <c r="K600" s="337">
        <v>84</v>
      </c>
      <c r="L600" s="337">
        <v>63</v>
      </c>
      <c r="M600" s="338"/>
      <c r="N600" s="337">
        <v>40</v>
      </c>
      <c r="O600" s="337">
        <v>500</v>
      </c>
      <c r="P600" s="337">
        <v>7</v>
      </c>
      <c r="Q600" s="337">
        <v>71.400000000000006</v>
      </c>
      <c r="R600" s="337">
        <v>25000</v>
      </c>
      <c r="S600" s="337">
        <v>3000</v>
      </c>
      <c r="T600" s="337">
        <v>82</v>
      </c>
      <c r="U600" s="337">
        <v>0.9</v>
      </c>
      <c r="V600" s="337">
        <v>-20</v>
      </c>
      <c r="W600" s="336" t="s">
        <v>769</v>
      </c>
      <c r="X600" s="336" t="s">
        <v>7402</v>
      </c>
      <c r="Y600" s="336" t="s">
        <v>826</v>
      </c>
      <c r="Z600" s="339">
        <v>41881</v>
      </c>
      <c r="AA600" s="339">
        <v>41881</v>
      </c>
      <c r="AB600" s="336" t="s">
        <v>842</v>
      </c>
    </row>
    <row r="601" spans="1:28" s="340" customFormat="1">
      <c r="A601" s="336" t="s">
        <v>7400</v>
      </c>
      <c r="B601" s="336" t="s">
        <v>1066</v>
      </c>
      <c r="C601" s="336" t="s">
        <v>1097</v>
      </c>
      <c r="D601" s="336" t="s">
        <v>1097</v>
      </c>
      <c r="E601" s="336" t="s">
        <v>738</v>
      </c>
      <c r="F601" s="336" t="s">
        <v>780</v>
      </c>
      <c r="G601" s="336" t="s">
        <v>794</v>
      </c>
      <c r="H601" s="336" t="s">
        <v>726</v>
      </c>
      <c r="I601" s="337">
        <v>3</v>
      </c>
      <c r="J601" s="337">
        <v>50</v>
      </c>
      <c r="K601" s="337">
        <v>84</v>
      </c>
      <c r="L601" s="337">
        <v>63</v>
      </c>
      <c r="M601" s="338"/>
      <c r="N601" s="337">
        <v>25</v>
      </c>
      <c r="O601" s="337">
        <v>500</v>
      </c>
      <c r="P601" s="337">
        <v>7</v>
      </c>
      <c r="Q601" s="337">
        <v>71.400000000000006</v>
      </c>
      <c r="R601" s="337">
        <v>25000</v>
      </c>
      <c r="S601" s="337">
        <v>3000</v>
      </c>
      <c r="T601" s="337">
        <v>82</v>
      </c>
      <c r="U601" s="337">
        <v>0.9</v>
      </c>
      <c r="V601" s="337">
        <v>-40</v>
      </c>
      <c r="W601" s="336" t="s">
        <v>769</v>
      </c>
      <c r="X601" s="336" t="s">
        <v>7402</v>
      </c>
      <c r="Y601" s="336" t="s">
        <v>826</v>
      </c>
      <c r="Z601" s="339">
        <v>41871</v>
      </c>
      <c r="AA601" s="339">
        <v>41891</v>
      </c>
      <c r="AB601" s="336" t="s">
        <v>784</v>
      </c>
    </row>
    <row r="602" spans="1:28" s="340" customFormat="1">
      <c r="A602" s="336" t="s">
        <v>7400</v>
      </c>
      <c r="B602" s="336" t="s">
        <v>1066</v>
      </c>
      <c r="C602" s="336" t="s">
        <v>1099</v>
      </c>
      <c r="D602" s="336" t="s">
        <v>1099</v>
      </c>
      <c r="E602" s="336" t="s">
        <v>738</v>
      </c>
      <c r="F602" s="336" t="s">
        <v>780</v>
      </c>
      <c r="G602" s="336" t="s">
        <v>794</v>
      </c>
      <c r="H602" s="336" t="s">
        <v>726</v>
      </c>
      <c r="I602" s="337">
        <v>3</v>
      </c>
      <c r="J602" s="337">
        <v>55</v>
      </c>
      <c r="K602" s="337">
        <v>84</v>
      </c>
      <c r="L602" s="337">
        <v>63</v>
      </c>
      <c r="M602" s="338"/>
      <c r="N602" s="337">
        <v>40</v>
      </c>
      <c r="O602" s="337">
        <v>500</v>
      </c>
      <c r="P602" s="337">
        <v>7</v>
      </c>
      <c r="Q602" s="337">
        <v>71.400000000000006</v>
      </c>
      <c r="R602" s="337">
        <v>25000</v>
      </c>
      <c r="S602" s="337">
        <v>3000</v>
      </c>
      <c r="T602" s="337">
        <v>82</v>
      </c>
      <c r="U602" s="337">
        <v>0.9</v>
      </c>
      <c r="V602" s="337">
        <v>-40</v>
      </c>
      <c r="W602" s="336" t="s">
        <v>769</v>
      </c>
      <c r="X602" s="336" t="s">
        <v>7402</v>
      </c>
      <c r="Y602" s="336" t="s">
        <v>783</v>
      </c>
      <c r="Z602" s="339">
        <v>41840</v>
      </c>
      <c r="AA602" s="339">
        <v>41848</v>
      </c>
      <c r="AB602" s="336" t="s">
        <v>842</v>
      </c>
    </row>
    <row r="603" spans="1:28" s="340" customFormat="1">
      <c r="A603" s="336" t="s">
        <v>7400</v>
      </c>
      <c r="B603" s="336" t="s">
        <v>1066</v>
      </c>
      <c r="C603" s="336" t="s">
        <v>1103</v>
      </c>
      <c r="D603" s="336" t="s">
        <v>1103</v>
      </c>
      <c r="E603" s="336" t="s">
        <v>813</v>
      </c>
      <c r="F603" s="336" t="s">
        <v>780</v>
      </c>
      <c r="G603" s="336" t="s">
        <v>794</v>
      </c>
      <c r="H603" s="336" t="s">
        <v>726</v>
      </c>
      <c r="I603" s="337">
        <v>3</v>
      </c>
      <c r="J603" s="337">
        <v>50</v>
      </c>
      <c r="K603" s="337">
        <v>98.9</v>
      </c>
      <c r="L603" s="337">
        <v>64</v>
      </c>
      <c r="M603" s="338"/>
      <c r="N603" s="337">
        <v>107</v>
      </c>
      <c r="O603" s="337">
        <v>500</v>
      </c>
      <c r="P603" s="337">
        <v>7</v>
      </c>
      <c r="Q603" s="337">
        <v>71.400000000000006</v>
      </c>
      <c r="R603" s="337">
        <v>25000</v>
      </c>
      <c r="S603" s="337">
        <v>2700</v>
      </c>
      <c r="T603" s="337">
        <v>82</v>
      </c>
      <c r="U603" s="337">
        <v>0.9</v>
      </c>
      <c r="V603" s="337">
        <v>-40</v>
      </c>
      <c r="W603" s="336" t="s">
        <v>769</v>
      </c>
      <c r="X603" s="336" t="s">
        <v>7404</v>
      </c>
      <c r="Y603" s="336" t="s">
        <v>783</v>
      </c>
      <c r="Z603" s="339">
        <v>41840</v>
      </c>
      <c r="AA603" s="339">
        <v>41848</v>
      </c>
      <c r="AB603" s="336" t="s">
        <v>842</v>
      </c>
    </row>
    <row r="604" spans="1:28" s="340" customFormat="1">
      <c r="A604" s="336" t="s">
        <v>7400</v>
      </c>
      <c r="B604" s="336" t="s">
        <v>1066</v>
      </c>
      <c r="C604" s="336" t="s">
        <v>1107</v>
      </c>
      <c r="D604" s="336" t="s">
        <v>1107</v>
      </c>
      <c r="E604" s="336" t="s">
        <v>731</v>
      </c>
      <c r="F604" s="336" t="s">
        <v>780</v>
      </c>
      <c r="G604" s="336" t="s">
        <v>794</v>
      </c>
      <c r="H604" s="336" t="s">
        <v>726</v>
      </c>
      <c r="I604" s="337">
        <v>3</v>
      </c>
      <c r="J604" s="337">
        <v>75</v>
      </c>
      <c r="K604" s="337">
        <v>115.5</v>
      </c>
      <c r="L604" s="337">
        <v>94.5</v>
      </c>
      <c r="M604" s="338"/>
      <c r="N604" s="337">
        <v>25</v>
      </c>
      <c r="O604" s="337">
        <v>800</v>
      </c>
      <c r="P604" s="337">
        <v>12</v>
      </c>
      <c r="Q604" s="337">
        <v>66.7</v>
      </c>
      <c r="R604" s="337">
        <v>25000</v>
      </c>
      <c r="S604" s="337">
        <v>3000</v>
      </c>
      <c r="T604" s="337">
        <v>81</v>
      </c>
      <c r="U604" s="337">
        <v>0.9</v>
      </c>
      <c r="V604" s="337">
        <v>-20</v>
      </c>
      <c r="W604" s="336" t="s">
        <v>769</v>
      </c>
      <c r="X604" s="336" t="s">
        <v>7402</v>
      </c>
      <c r="Y604" s="336" t="s">
        <v>783</v>
      </c>
      <c r="Z604" s="339">
        <v>41871</v>
      </c>
      <c r="AA604" s="339">
        <v>41890</v>
      </c>
      <c r="AB604" s="336" t="s">
        <v>784</v>
      </c>
    </row>
    <row r="605" spans="1:28" s="340" customFormat="1">
      <c r="A605" s="336" t="s">
        <v>7400</v>
      </c>
      <c r="B605" s="336" t="s">
        <v>1066</v>
      </c>
      <c r="C605" s="336" t="s">
        <v>1109</v>
      </c>
      <c r="D605" s="336" t="s">
        <v>1109</v>
      </c>
      <c r="E605" s="336" t="s">
        <v>731</v>
      </c>
      <c r="F605" s="336" t="s">
        <v>780</v>
      </c>
      <c r="G605" s="336" t="s">
        <v>794</v>
      </c>
      <c r="H605" s="336" t="s">
        <v>726</v>
      </c>
      <c r="I605" s="337">
        <v>3</v>
      </c>
      <c r="J605" s="337">
        <v>75</v>
      </c>
      <c r="K605" s="337">
        <v>115.5</v>
      </c>
      <c r="L605" s="337">
        <v>94.5</v>
      </c>
      <c r="M605" s="338"/>
      <c r="N605" s="337">
        <v>40</v>
      </c>
      <c r="O605" s="337">
        <v>800</v>
      </c>
      <c r="P605" s="337">
        <v>12</v>
      </c>
      <c r="Q605" s="337">
        <v>66.7</v>
      </c>
      <c r="R605" s="337">
        <v>25000</v>
      </c>
      <c r="S605" s="337">
        <v>3000</v>
      </c>
      <c r="T605" s="337">
        <v>81</v>
      </c>
      <c r="U605" s="337">
        <v>0.9</v>
      </c>
      <c r="V605" s="337">
        <v>-40</v>
      </c>
      <c r="W605" s="336" t="s">
        <v>769</v>
      </c>
      <c r="X605" s="336" t="s">
        <v>7402</v>
      </c>
      <c r="Y605" s="336" t="s">
        <v>783</v>
      </c>
      <c r="Z605" s="339">
        <v>41840</v>
      </c>
      <c r="AA605" s="339">
        <v>41849</v>
      </c>
      <c r="AB605" s="336" t="s">
        <v>842</v>
      </c>
    </row>
    <row r="606" spans="1:28" s="340" customFormat="1">
      <c r="A606" s="336" t="s">
        <v>7400</v>
      </c>
      <c r="B606" s="336" t="s">
        <v>1066</v>
      </c>
      <c r="C606" s="336" t="s">
        <v>1113</v>
      </c>
      <c r="D606" s="336" t="s">
        <v>1113</v>
      </c>
      <c r="E606" s="336" t="s">
        <v>731</v>
      </c>
      <c r="F606" s="336" t="s">
        <v>780</v>
      </c>
      <c r="G606" s="336" t="s">
        <v>794</v>
      </c>
      <c r="H606" s="336" t="s">
        <v>726</v>
      </c>
      <c r="I606" s="337">
        <v>3</v>
      </c>
      <c r="J606" s="337">
        <v>75</v>
      </c>
      <c r="K606" s="337">
        <v>92.2</v>
      </c>
      <c r="L606" s="337">
        <v>95.3</v>
      </c>
      <c r="M606" s="338"/>
      <c r="N606" s="337">
        <v>25</v>
      </c>
      <c r="O606" s="337">
        <v>800</v>
      </c>
      <c r="P606" s="337">
        <v>12</v>
      </c>
      <c r="Q606" s="337">
        <v>66.7</v>
      </c>
      <c r="R606" s="337">
        <v>25000</v>
      </c>
      <c r="S606" s="337">
        <v>3000</v>
      </c>
      <c r="T606" s="337">
        <v>80</v>
      </c>
      <c r="U606" s="337">
        <v>0.9</v>
      </c>
      <c r="V606" s="337">
        <v>-40</v>
      </c>
      <c r="W606" s="336" t="s">
        <v>769</v>
      </c>
      <c r="X606" s="336" t="s">
        <v>7402</v>
      </c>
      <c r="Y606" s="336" t="s">
        <v>783</v>
      </c>
      <c r="Z606" s="339">
        <v>41871</v>
      </c>
      <c r="AA606" s="339">
        <v>41887</v>
      </c>
      <c r="AB606" s="336" t="s">
        <v>784</v>
      </c>
    </row>
    <row r="607" spans="1:28" s="340" customFormat="1">
      <c r="A607" s="336" t="s">
        <v>7400</v>
      </c>
      <c r="B607" s="336" t="s">
        <v>1066</v>
      </c>
      <c r="C607" s="336" t="s">
        <v>1115</v>
      </c>
      <c r="D607" s="336" t="s">
        <v>1115</v>
      </c>
      <c r="E607" s="336" t="s">
        <v>731</v>
      </c>
      <c r="F607" s="336" t="s">
        <v>780</v>
      </c>
      <c r="G607" s="336" t="s">
        <v>794</v>
      </c>
      <c r="H607" s="336" t="s">
        <v>726</v>
      </c>
      <c r="I607" s="337">
        <v>3</v>
      </c>
      <c r="J607" s="337">
        <v>75</v>
      </c>
      <c r="K607" s="337">
        <v>92.2</v>
      </c>
      <c r="L607" s="337">
        <v>95.3</v>
      </c>
      <c r="M607" s="338"/>
      <c r="N607" s="337">
        <v>40</v>
      </c>
      <c r="O607" s="337">
        <v>800</v>
      </c>
      <c r="P607" s="337">
        <v>12</v>
      </c>
      <c r="Q607" s="337">
        <v>66.7</v>
      </c>
      <c r="R607" s="337">
        <v>25000</v>
      </c>
      <c r="S607" s="337">
        <v>3000</v>
      </c>
      <c r="T607" s="337">
        <v>80</v>
      </c>
      <c r="U607" s="337">
        <v>0.9</v>
      </c>
      <c r="V607" s="337">
        <v>-20</v>
      </c>
      <c r="W607" s="336" t="s">
        <v>769</v>
      </c>
      <c r="X607" s="336" t="s">
        <v>7402</v>
      </c>
      <c r="Y607" s="336" t="s">
        <v>826</v>
      </c>
      <c r="Z607" s="339">
        <v>41880</v>
      </c>
      <c r="AA607" s="339">
        <v>41881</v>
      </c>
      <c r="AB607" s="336" t="s">
        <v>842</v>
      </c>
    </row>
    <row r="608" spans="1:28" s="340" customFormat="1">
      <c r="A608" s="336" t="s">
        <v>7400</v>
      </c>
      <c r="B608" s="336" t="s">
        <v>1066</v>
      </c>
      <c r="C608" s="336" t="s">
        <v>1117</v>
      </c>
      <c r="D608" s="336" t="s">
        <v>1117</v>
      </c>
      <c r="E608" s="336" t="s">
        <v>732</v>
      </c>
      <c r="F608" s="336" t="s">
        <v>780</v>
      </c>
      <c r="G608" s="336" t="s">
        <v>794</v>
      </c>
      <c r="H608" s="336" t="s">
        <v>726</v>
      </c>
      <c r="I608" s="337">
        <v>3</v>
      </c>
      <c r="J608" s="337">
        <v>65</v>
      </c>
      <c r="K608" s="337">
        <v>130</v>
      </c>
      <c r="L608" s="337">
        <v>95</v>
      </c>
      <c r="M608" s="338"/>
      <c r="N608" s="337">
        <v>113</v>
      </c>
      <c r="O608" s="337">
        <v>800</v>
      </c>
      <c r="P608" s="337">
        <v>11</v>
      </c>
      <c r="Q608" s="337">
        <v>72.7</v>
      </c>
      <c r="R608" s="337">
        <v>25000</v>
      </c>
      <c r="S608" s="337">
        <v>2700</v>
      </c>
      <c r="T608" s="337">
        <v>82</v>
      </c>
      <c r="U608" s="337">
        <v>0.9</v>
      </c>
      <c r="V608" s="337">
        <v>-40</v>
      </c>
      <c r="W608" s="336" t="s">
        <v>769</v>
      </c>
      <c r="X608" s="336" t="s">
        <v>7402</v>
      </c>
      <c r="Y608" s="336" t="s">
        <v>783</v>
      </c>
      <c r="Z608" s="339">
        <v>41840</v>
      </c>
      <c r="AA608" s="339">
        <v>41848</v>
      </c>
      <c r="AB608" s="336" t="s">
        <v>842</v>
      </c>
    </row>
    <row r="609" spans="1:28" s="340" customFormat="1">
      <c r="A609" s="336" t="s">
        <v>7400</v>
      </c>
      <c r="B609" s="336" t="s">
        <v>1047</v>
      </c>
      <c r="C609" s="336" t="s">
        <v>1048</v>
      </c>
      <c r="D609" s="336" t="s">
        <v>1048</v>
      </c>
      <c r="E609" s="336" t="s">
        <v>732</v>
      </c>
      <c r="F609" s="336" t="s">
        <v>780</v>
      </c>
      <c r="G609" s="336" t="s">
        <v>794</v>
      </c>
      <c r="H609" s="336" t="s">
        <v>726</v>
      </c>
      <c r="I609" s="337">
        <v>3</v>
      </c>
      <c r="J609" s="337">
        <v>65</v>
      </c>
      <c r="K609" s="337">
        <v>130</v>
      </c>
      <c r="L609" s="337">
        <v>95</v>
      </c>
      <c r="M609" s="338"/>
      <c r="N609" s="337">
        <v>114</v>
      </c>
      <c r="O609" s="337">
        <v>850</v>
      </c>
      <c r="P609" s="337">
        <v>11</v>
      </c>
      <c r="Q609" s="337">
        <v>77.3</v>
      </c>
      <c r="R609" s="337">
        <v>25000</v>
      </c>
      <c r="S609" s="337">
        <v>2700</v>
      </c>
      <c r="T609" s="337">
        <v>82</v>
      </c>
      <c r="U609" s="337">
        <v>0.9</v>
      </c>
      <c r="V609" s="337">
        <v>-20</v>
      </c>
      <c r="W609" s="336" t="s">
        <v>769</v>
      </c>
      <c r="X609" s="336" t="s">
        <v>7402</v>
      </c>
      <c r="Y609" s="336" t="s">
        <v>783</v>
      </c>
      <c r="Z609" s="339">
        <v>41799</v>
      </c>
      <c r="AA609" s="339">
        <v>41799</v>
      </c>
      <c r="AB609" s="336" t="s">
        <v>842</v>
      </c>
    </row>
    <row r="610" spans="1:28" s="340" customFormat="1">
      <c r="A610" s="336" t="s">
        <v>7400</v>
      </c>
      <c r="B610" s="336" t="s">
        <v>1047</v>
      </c>
      <c r="C610" s="336" t="s">
        <v>7602</v>
      </c>
      <c r="D610" s="336" t="s">
        <v>7603</v>
      </c>
      <c r="E610" s="336" t="s">
        <v>703</v>
      </c>
      <c r="F610" s="336" t="s">
        <v>780</v>
      </c>
      <c r="G610" s="336" t="s">
        <v>1239</v>
      </c>
      <c r="H610" s="336" t="s">
        <v>726</v>
      </c>
      <c r="I610" s="337">
        <v>3</v>
      </c>
      <c r="J610" s="337">
        <v>50</v>
      </c>
      <c r="K610" s="337">
        <v>56</v>
      </c>
      <c r="L610" s="337">
        <v>50</v>
      </c>
      <c r="M610" s="338"/>
      <c r="N610" s="337">
        <v>40</v>
      </c>
      <c r="O610" s="337">
        <v>480</v>
      </c>
      <c r="P610" s="337">
        <v>7</v>
      </c>
      <c r="Q610" s="337">
        <v>68.599999999999994</v>
      </c>
      <c r="R610" s="337">
        <v>25000</v>
      </c>
      <c r="S610" s="337">
        <v>3000</v>
      </c>
      <c r="T610" s="337">
        <v>82</v>
      </c>
      <c r="U610" s="337">
        <v>0.9</v>
      </c>
      <c r="V610" s="337">
        <v>-20</v>
      </c>
      <c r="W610" s="336" t="s">
        <v>769</v>
      </c>
      <c r="X610" s="336" t="s">
        <v>7406</v>
      </c>
      <c r="Y610" s="336" t="s">
        <v>789</v>
      </c>
      <c r="Z610" s="339">
        <v>41985</v>
      </c>
      <c r="AA610" s="339">
        <v>41988</v>
      </c>
      <c r="AB610" s="336" t="s">
        <v>842</v>
      </c>
    </row>
    <row r="611" spans="1:28" s="340" customFormat="1">
      <c r="A611" s="336" t="s">
        <v>7400</v>
      </c>
      <c r="B611" s="336" t="s">
        <v>1047</v>
      </c>
      <c r="C611" s="336" t="s">
        <v>1009</v>
      </c>
      <c r="D611" s="336" t="s">
        <v>1053</v>
      </c>
      <c r="E611" s="336" t="s">
        <v>703</v>
      </c>
      <c r="F611" s="336" t="s">
        <v>780</v>
      </c>
      <c r="G611" s="336" t="s">
        <v>781</v>
      </c>
      <c r="H611" s="336" t="s">
        <v>726</v>
      </c>
      <c r="I611" s="337">
        <v>3</v>
      </c>
      <c r="J611" s="338"/>
      <c r="K611" s="337">
        <v>50.2</v>
      </c>
      <c r="L611" s="337">
        <v>49.6</v>
      </c>
      <c r="M611" s="338"/>
      <c r="N611" s="337">
        <v>40</v>
      </c>
      <c r="O611" s="337">
        <v>516</v>
      </c>
      <c r="P611" s="337">
        <v>7</v>
      </c>
      <c r="Q611" s="337">
        <v>73.7</v>
      </c>
      <c r="R611" s="337">
        <v>25000</v>
      </c>
      <c r="S611" s="337">
        <v>3000</v>
      </c>
      <c r="T611" s="337">
        <v>82</v>
      </c>
      <c r="U611" s="337">
        <v>1</v>
      </c>
      <c r="V611" s="337">
        <v>-20</v>
      </c>
      <c r="W611" s="336" t="s">
        <v>769</v>
      </c>
      <c r="X611" s="336" t="s">
        <v>7406</v>
      </c>
      <c r="Y611" s="336" t="s">
        <v>789</v>
      </c>
      <c r="Z611" s="339">
        <v>41927</v>
      </c>
      <c r="AA611" s="339">
        <v>41933</v>
      </c>
      <c r="AB611" s="336" t="s">
        <v>842</v>
      </c>
    </row>
    <row r="612" spans="1:28" s="340" customFormat="1">
      <c r="A612" s="336" t="s">
        <v>7400</v>
      </c>
      <c r="B612" s="336" t="s">
        <v>1047</v>
      </c>
      <c r="C612" s="336" t="s">
        <v>1058</v>
      </c>
      <c r="D612" s="336" t="s">
        <v>1061</v>
      </c>
      <c r="E612" s="336" t="s">
        <v>731</v>
      </c>
      <c r="F612" s="336" t="s">
        <v>780</v>
      </c>
      <c r="G612" s="336" t="s">
        <v>794</v>
      </c>
      <c r="H612" s="336" t="s">
        <v>726</v>
      </c>
      <c r="I612" s="337">
        <v>3</v>
      </c>
      <c r="J612" s="337">
        <v>75</v>
      </c>
      <c r="K612" s="337">
        <v>95</v>
      </c>
      <c r="L612" s="337">
        <v>88</v>
      </c>
      <c r="M612" s="338"/>
      <c r="N612" s="337">
        <v>40</v>
      </c>
      <c r="O612" s="337">
        <v>850</v>
      </c>
      <c r="P612" s="337">
        <v>12.5</v>
      </c>
      <c r="Q612" s="337">
        <v>68</v>
      </c>
      <c r="R612" s="337">
        <v>25000</v>
      </c>
      <c r="S612" s="337">
        <v>3000</v>
      </c>
      <c r="T612" s="337">
        <v>82</v>
      </c>
      <c r="U612" s="337">
        <v>0.9</v>
      </c>
      <c r="V612" s="337">
        <v>-20</v>
      </c>
      <c r="W612" s="336" t="s">
        <v>769</v>
      </c>
      <c r="X612" s="336" t="s">
        <v>7402</v>
      </c>
      <c r="Y612" s="336" t="s">
        <v>826</v>
      </c>
      <c r="Z612" s="339">
        <v>41640</v>
      </c>
      <c r="AA612" s="339">
        <v>41801</v>
      </c>
      <c r="AB612" s="336" t="s">
        <v>784</v>
      </c>
    </row>
    <row r="613" spans="1:28" s="340" customFormat="1">
      <c r="A613" s="336" t="s">
        <v>7400</v>
      </c>
      <c r="B613" s="336" t="s">
        <v>1047</v>
      </c>
      <c r="C613" s="336" t="s">
        <v>1058</v>
      </c>
      <c r="D613" s="336" t="s">
        <v>1063</v>
      </c>
      <c r="E613" s="336" t="s">
        <v>735</v>
      </c>
      <c r="F613" s="336" t="s">
        <v>780</v>
      </c>
      <c r="G613" s="336" t="s">
        <v>794</v>
      </c>
      <c r="H613" s="336" t="s">
        <v>726</v>
      </c>
      <c r="I613" s="337">
        <v>3</v>
      </c>
      <c r="J613" s="337">
        <v>100</v>
      </c>
      <c r="K613" s="337">
        <v>130</v>
      </c>
      <c r="L613" s="337">
        <v>121</v>
      </c>
      <c r="M613" s="338"/>
      <c r="N613" s="337">
        <v>40</v>
      </c>
      <c r="O613" s="337">
        <v>1350</v>
      </c>
      <c r="P613" s="337">
        <v>19</v>
      </c>
      <c r="Q613" s="337">
        <v>71</v>
      </c>
      <c r="R613" s="337">
        <v>25000</v>
      </c>
      <c r="S613" s="337">
        <v>3000</v>
      </c>
      <c r="T613" s="337">
        <v>82</v>
      </c>
      <c r="U613" s="337">
        <v>1</v>
      </c>
      <c r="V613" s="337">
        <v>-20</v>
      </c>
      <c r="W613" s="336" t="s">
        <v>769</v>
      </c>
      <c r="X613" s="336" t="s">
        <v>7402</v>
      </c>
      <c r="Y613" s="336" t="s">
        <v>826</v>
      </c>
      <c r="Z613" s="339">
        <v>41640</v>
      </c>
      <c r="AA613" s="339">
        <v>41772</v>
      </c>
      <c r="AB613" s="336" t="s">
        <v>784</v>
      </c>
    </row>
    <row r="614" spans="1:28" s="340" customFormat="1">
      <c r="A614" s="336" t="s">
        <v>7400</v>
      </c>
      <c r="B614" s="336" t="s">
        <v>1066</v>
      </c>
      <c r="C614" s="336" t="s">
        <v>682</v>
      </c>
      <c r="D614" s="336" t="s">
        <v>1212</v>
      </c>
      <c r="E614" s="336" t="s">
        <v>703</v>
      </c>
      <c r="F614" s="336" t="s">
        <v>780</v>
      </c>
      <c r="G614" s="336" t="s">
        <v>781</v>
      </c>
      <c r="H614" s="336" t="s">
        <v>726</v>
      </c>
      <c r="I614" s="337">
        <v>3</v>
      </c>
      <c r="J614" s="337">
        <v>35</v>
      </c>
      <c r="K614" s="337">
        <v>50</v>
      </c>
      <c r="L614" s="337">
        <v>49</v>
      </c>
      <c r="M614" s="338"/>
      <c r="N614" s="337">
        <v>38</v>
      </c>
      <c r="O614" s="337">
        <v>380</v>
      </c>
      <c r="P614" s="337">
        <v>6</v>
      </c>
      <c r="Q614" s="337">
        <v>63.3</v>
      </c>
      <c r="R614" s="337">
        <v>25000</v>
      </c>
      <c r="S614" s="337">
        <v>3000</v>
      </c>
      <c r="T614" s="337">
        <v>83</v>
      </c>
      <c r="U614" s="337">
        <v>0.7</v>
      </c>
      <c r="V614" s="337">
        <v>-40</v>
      </c>
      <c r="W614" s="336" t="s">
        <v>7</v>
      </c>
      <c r="X614" s="336" t="s">
        <v>7</v>
      </c>
      <c r="Y614" s="336" t="s">
        <v>1213</v>
      </c>
      <c r="Z614" s="339">
        <v>41881</v>
      </c>
      <c r="AA614" s="339">
        <v>41869</v>
      </c>
      <c r="AB614" s="336" t="s">
        <v>827</v>
      </c>
    </row>
    <row r="615" spans="1:28" s="340" customFormat="1">
      <c r="A615" s="336" t="s">
        <v>7400</v>
      </c>
      <c r="B615" s="336" t="s">
        <v>1066</v>
      </c>
      <c r="C615" s="336" t="s">
        <v>682</v>
      </c>
      <c r="D615" s="336" t="s">
        <v>1218</v>
      </c>
      <c r="E615" s="336" t="s">
        <v>737</v>
      </c>
      <c r="F615" s="336" t="s">
        <v>780</v>
      </c>
      <c r="G615" s="336" t="s">
        <v>794</v>
      </c>
      <c r="H615" s="336" t="s">
        <v>726</v>
      </c>
      <c r="I615" s="337">
        <v>3</v>
      </c>
      <c r="J615" s="337">
        <v>60</v>
      </c>
      <c r="K615" s="337">
        <v>72.5</v>
      </c>
      <c r="L615" s="337">
        <v>48.9</v>
      </c>
      <c r="M615" s="338"/>
      <c r="N615" s="337">
        <v>38</v>
      </c>
      <c r="O615" s="337">
        <v>380</v>
      </c>
      <c r="P615" s="337">
        <v>6.5</v>
      </c>
      <c r="Q615" s="337">
        <v>58.5</v>
      </c>
      <c r="R615" s="337">
        <v>25000</v>
      </c>
      <c r="S615" s="337">
        <v>3000</v>
      </c>
      <c r="T615" s="337">
        <v>83</v>
      </c>
      <c r="U615" s="337">
        <v>0.7</v>
      </c>
      <c r="V615" s="337">
        <v>-40</v>
      </c>
      <c r="W615" s="336" t="s">
        <v>769</v>
      </c>
      <c r="X615" s="336" t="s">
        <v>7402</v>
      </c>
      <c r="Y615" s="336" t="s">
        <v>783</v>
      </c>
      <c r="Z615" s="339">
        <v>41872</v>
      </c>
      <c r="AA615" s="339">
        <v>41872</v>
      </c>
      <c r="AB615" s="336" t="s">
        <v>827</v>
      </c>
    </row>
    <row r="616" spans="1:28" s="340" customFormat="1">
      <c r="A616" s="336" t="s">
        <v>7400</v>
      </c>
      <c r="B616" s="336" t="s">
        <v>1066</v>
      </c>
      <c r="C616" s="336" t="s">
        <v>682</v>
      </c>
      <c r="D616" s="336" t="s">
        <v>1220</v>
      </c>
      <c r="E616" s="336" t="s">
        <v>737</v>
      </c>
      <c r="F616" s="336" t="s">
        <v>780</v>
      </c>
      <c r="G616" s="336" t="s">
        <v>794</v>
      </c>
      <c r="H616" s="336" t="s">
        <v>726</v>
      </c>
      <c r="I616" s="337">
        <v>3</v>
      </c>
      <c r="J616" s="337">
        <v>75</v>
      </c>
      <c r="K616" s="337">
        <v>71</v>
      </c>
      <c r="L616" s="337">
        <v>48.1</v>
      </c>
      <c r="M616" s="338"/>
      <c r="N616" s="337">
        <v>38</v>
      </c>
      <c r="O616" s="337">
        <v>500</v>
      </c>
      <c r="P616" s="337">
        <v>7.3</v>
      </c>
      <c r="Q616" s="337">
        <v>68.5</v>
      </c>
      <c r="R616" s="337">
        <v>25000</v>
      </c>
      <c r="S616" s="337">
        <v>3000</v>
      </c>
      <c r="T616" s="337">
        <v>82</v>
      </c>
      <c r="U616" s="337">
        <v>0.7</v>
      </c>
      <c r="V616" s="337">
        <v>-40</v>
      </c>
      <c r="W616" s="336" t="s">
        <v>769</v>
      </c>
      <c r="X616" s="336" t="s">
        <v>7402</v>
      </c>
      <c r="Y616" s="336" t="s">
        <v>783</v>
      </c>
      <c r="Z616" s="339">
        <v>41929</v>
      </c>
      <c r="AA616" s="339">
        <v>41954</v>
      </c>
      <c r="AB616" s="336" t="s">
        <v>842</v>
      </c>
    </row>
    <row r="617" spans="1:28" s="340" customFormat="1">
      <c r="A617" s="336" t="s">
        <v>7400</v>
      </c>
      <c r="B617" s="336" t="s">
        <v>1066</v>
      </c>
      <c r="C617" s="336" t="s">
        <v>682</v>
      </c>
      <c r="D617" s="336" t="s">
        <v>1222</v>
      </c>
      <c r="E617" s="336" t="s">
        <v>731</v>
      </c>
      <c r="F617" s="336" t="s">
        <v>780</v>
      </c>
      <c r="G617" s="336" t="s">
        <v>794</v>
      </c>
      <c r="H617" s="336" t="s">
        <v>726</v>
      </c>
      <c r="I617" s="337">
        <v>4</v>
      </c>
      <c r="J617" s="337">
        <v>75</v>
      </c>
      <c r="K617" s="337">
        <v>95</v>
      </c>
      <c r="L617" s="337">
        <v>85</v>
      </c>
      <c r="M617" s="338"/>
      <c r="N617" s="337">
        <v>25</v>
      </c>
      <c r="O617" s="337">
        <v>850</v>
      </c>
      <c r="P617" s="337">
        <v>14.5</v>
      </c>
      <c r="Q617" s="337">
        <v>58.6</v>
      </c>
      <c r="R617" s="337">
        <v>40000</v>
      </c>
      <c r="S617" s="337">
        <v>3000</v>
      </c>
      <c r="T617" s="337">
        <v>83</v>
      </c>
      <c r="U617" s="337">
        <v>0.9</v>
      </c>
      <c r="V617" s="337">
        <v>-40</v>
      </c>
      <c r="W617" s="336" t="s">
        <v>769</v>
      </c>
      <c r="X617" s="336" t="s">
        <v>7402</v>
      </c>
      <c r="Y617" s="336" t="s">
        <v>1132</v>
      </c>
      <c r="Z617" s="339">
        <v>41820</v>
      </c>
      <c r="AA617" s="339">
        <v>41844</v>
      </c>
      <c r="AB617" s="336" t="s">
        <v>827</v>
      </c>
    </row>
    <row r="618" spans="1:28" s="340" customFormat="1">
      <c r="A618" s="336" t="s">
        <v>7400</v>
      </c>
      <c r="B618" s="336" t="s">
        <v>1066</v>
      </c>
      <c r="C618" s="336" t="s">
        <v>682</v>
      </c>
      <c r="D618" s="336" t="s">
        <v>1224</v>
      </c>
      <c r="E618" s="336" t="s">
        <v>731</v>
      </c>
      <c r="F618" s="336" t="s">
        <v>780</v>
      </c>
      <c r="G618" s="336" t="s">
        <v>794</v>
      </c>
      <c r="H618" s="336" t="s">
        <v>726</v>
      </c>
      <c r="I618" s="337">
        <v>4</v>
      </c>
      <c r="J618" s="337">
        <v>75</v>
      </c>
      <c r="K618" s="337">
        <v>95</v>
      </c>
      <c r="L618" s="337">
        <v>85</v>
      </c>
      <c r="M618" s="338"/>
      <c r="N618" s="337">
        <v>40</v>
      </c>
      <c r="O618" s="337">
        <v>850</v>
      </c>
      <c r="P618" s="337">
        <v>14.5</v>
      </c>
      <c r="Q618" s="337">
        <v>58.6</v>
      </c>
      <c r="R618" s="337">
        <v>40000</v>
      </c>
      <c r="S618" s="337">
        <v>3000</v>
      </c>
      <c r="T618" s="337">
        <v>83</v>
      </c>
      <c r="U618" s="337">
        <v>0.9</v>
      </c>
      <c r="V618" s="337">
        <v>-40</v>
      </c>
      <c r="W618" s="336" t="s">
        <v>769</v>
      </c>
      <c r="X618" s="336" t="s">
        <v>7402</v>
      </c>
      <c r="Y618" s="336" t="s">
        <v>1132</v>
      </c>
      <c r="Z618" s="339">
        <v>41820</v>
      </c>
      <c r="AA618" s="339">
        <v>41844</v>
      </c>
      <c r="AB618" s="336" t="s">
        <v>827</v>
      </c>
    </row>
    <row r="619" spans="1:28" s="340" customFormat="1">
      <c r="A619" s="336" t="s">
        <v>7400</v>
      </c>
      <c r="B619" s="336" t="s">
        <v>1066</v>
      </c>
      <c r="C619" s="336" t="s">
        <v>682</v>
      </c>
      <c r="D619" s="336" t="s">
        <v>1234</v>
      </c>
      <c r="E619" s="336" t="s">
        <v>732</v>
      </c>
      <c r="F619" s="336" t="s">
        <v>780</v>
      </c>
      <c r="G619" s="336" t="s">
        <v>794</v>
      </c>
      <c r="H619" s="336" t="s">
        <v>726</v>
      </c>
      <c r="I619" s="337">
        <v>4</v>
      </c>
      <c r="J619" s="337">
        <v>65</v>
      </c>
      <c r="K619" s="337">
        <v>133</v>
      </c>
      <c r="L619" s="337">
        <v>95</v>
      </c>
      <c r="M619" s="338"/>
      <c r="N619" s="337">
        <v>120</v>
      </c>
      <c r="O619" s="337">
        <v>800</v>
      </c>
      <c r="P619" s="337">
        <v>13.5</v>
      </c>
      <c r="Q619" s="337">
        <v>59.3</v>
      </c>
      <c r="R619" s="337">
        <v>25000</v>
      </c>
      <c r="S619" s="337">
        <v>3000</v>
      </c>
      <c r="T619" s="337">
        <v>93</v>
      </c>
      <c r="U619" s="337">
        <v>1</v>
      </c>
      <c r="V619" s="337">
        <v>-40</v>
      </c>
      <c r="W619" s="336" t="s">
        <v>769</v>
      </c>
      <c r="X619" s="336" t="s">
        <v>7402</v>
      </c>
      <c r="Y619" s="336" t="s">
        <v>826</v>
      </c>
      <c r="Z619" s="339">
        <v>41887</v>
      </c>
      <c r="AA619" s="339">
        <v>41894</v>
      </c>
      <c r="AB619" s="336" t="s">
        <v>827</v>
      </c>
    </row>
    <row r="620" spans="1:28" s="340" customFormat="1">
      <c r="A620" s="336" t="s">
        <v>7400</v>
      </c>
      <c r="B620" s="336" t="s">
        <v>1066</v>
      </c>
      <c r="C620" s="336" t="s">
        <v>682</v>
      </c>
      <c r="D620" s="336" t="s">
        <v>7604</v>
      </c>
      <c r="E620" s="336" t="s">
        <v>732</v>
      </c>
      <c r="F620" s="336" t="s">
        <v>780</v>
      </c>
      <c r="G620" s="336" t="s">
        <v>794</v>
      </c>
      <c r="H620" s="336" t="s">
        <v>726</v>
      </c>
      <c r="I620" s="337">
        <v>4</v>
      </c>
      <c r="J620" s="337">
        <v>65</v>
      </c>
      <c r="K620" s="337">
        <v>133</v>
      </c>
      <c r="L620" s="337">
        <v>95</v>
      </c>
      <c r="M620" s="338"/>
      <c r="N620" s="337">
        <v>120</v>
      </c>
      <c r="O620" s="337">
        <v>800</v>
      </c>
      <c r="P620" s="337">
        <v>13.5</v>
      </c>
      <c r="Q620" s="337">
        <v>59.2</v>
      </c>
      <c r="R620" s="337">
        <v>25000</v>
      </c>
      <c r="S620" s="337">
        <v>3000</v>
      </c>
      <c r="T620" s="337">
        <v>93</v>
      </c>
      <c r="U620" s="337">
        <v>1</v>
      </c>
      <c r="V620" s="337">
        <v>-40</v>
      </c>
      <c r="W620" s="336" t="s">
        <v>769</v>
      </c>
      <c r="X620" s="336" t="s">
        <v>7402</v>
      </c>
      <c r="Y620" s="336" t="s">
        <v>783</v>
      </c>
      <c r="Z620" s="339">
        <v>41988</v>
      </c>
      <c r="AA620" s="339">
        <v>41976</v>
      </c>
      <c r="AB620" s="336" t="s">
        <v>842</v>
      </c>
    </row>
    <row r="621" spans="1:28" s="340" customFormat="1">
      <c r="A621" s="336" t="s">
        <v>7400</v>
      </c>
      <c r="B621" s="336" t="s">
        <v>834</v>
      </c>
      <c r="C621" s="336" t="s">
        <v>7605</v>
      </c>
      <c r="D621" s="336" t="s">
        <v>7605</v>
      </c>
      <c r="E621" s="336" t="s">
        <v>738</v>
      </c>
      <c r="F621" s="336" t="s">
        <v>780</v>
      </c>
      <c r="G621" s="336" t="s">
        <v>794</v>
      </c>
      <c r="H621" s="336" t="s">
        <v>726</v>
      </c>
      <c r="I621" s="337">
        <v>3</v>
      </c>
      <c r="J621" s="337">
        <v>40</v>
      </c>
      <c r="K621" s="337">
        <v>86.2</v>
      </c>
      <c r="L621" s="337">
        <v>62.7</v>
      </c>
      <c r="M621" s="338"/>
      <c r="N621" s="337">
        <v>40</v>
      </c>
      <c r="O621" s="337">
        <v>500</v>
      </c>
      <c r="P621" s="337">
        <v>9</v>
      </c>
      <c r="Q621" s="337">
        <v>55.6</v>
      </c>
      <c r="R621" s="337">
        <v>25000</v>
      </c>
      <c r="S621" s="337">
        <v>2700</v>
      </c>
      <c r="T621" s="337">
        <v>82</v>
      </c>
      <c r="U621" s="337">
        <v>0.9</v>
      </c>
      <c r="V621" s="337">
        <v>-20</v>
      </c>
      <c r="W621" s="336" t="s">
        <v>769</v>
      </c>
      <c r="X621" s="336" t="s">
        <v>7491</v>
      </c>
      <c r="Y621" s="336" t="s">
        <v>850</v>
      </c>
      <c r="Z621" s="339">
        <v>41879</v>
      </c>
      <c r="AA621" s="339">
        <v>41880</v>
      </c>
      <c r="AB621" s="336" t="s">
        <v>784</v>
      </c>
    </row>
    <row r="622" spans="1:28" s="340" customFormat="1">
      <c r="A622" s="336" t="s">
        <v>7400</v>
      </c>
      <c r="B622" s="336" t="s">
        <v>834</v>
      </c>
      <c r="C622" s="336" t="s">
        <v>7606</v>
      </c>
      <c r="D622" s="336" t="s">
        <v>7606</v>
      </c>
      <c r="E622" s="336" t="s">
        <v>732</v>
      </c>
      <c r="F622" s="336" t="s">
        <v>780</v>
      </c>
      <c r="G622" s="336" t="s">
        <v>794</v>
      </c>
      <c r="H622" s="336" t="s">
        <v>726</v>
      </c>
      <c r="I622" s="337">
        <v>3</v>
      </c>
      <c r="J622" s="337">
        <v>65</v>
      </c>
      <c r="K622" s="337">
        <v>129.69999999999999</v>
      </c>
      <c r="L622" s="337">
        <v>95.1</v>
      </c>
      <c r="M622" s="338"/>
      <c r="N622" s="338"/>
      <c r="O622" s="337">
        <v>800</v>
      </c>
      <c r="P622" s="337">
        <v>12</v>
      </c>
      <c r="Q622" s="337">
        <v>66.7</v>
      </c>
      <c r="R622" s="337">
        <v>25000</v>
      </c>
      <c r="S622" s="337">
        <v>2700</v>
      </c>
      <c r="T622" s="337">
        <v>82</v>
      </c>
      <c r="U622" s="337">
        <v>0.9</v>
      </c>
      <c r="V622" s="337">
        <v>-20</v>
      </c>
      <c r="W622" s="336" t="s">
        <v>769</v>
      </c>
      <c r="X622" s="336" t="s">
        <v>7402</v>
      </c>
      <c r="Y622" s="336" t="s">
        <v>831</v>
      </c>
      <c r="Z622" s="339">
        <v>41897</v>
      </c>
      <c r="AA622" s="339">
        <v>41908</v>
      </c>
      <c r="AB622" s="336" t="s">
        <v>784</v>
      </c>
    </row>
    <row r="623" spans="1:28" s="340" customFormat="1">
      <c r="A623" s="336" t="s">
        <v>7400</v>
      </c>
      <c r="B623" s="336" t="s">
        <v>834</v>
      </c>
      <c r="C623" s="336" t="s">
        <v>7607</v>
      </c>
      <c r="D623" s="336" t="s">
        <v>7607</v>
      </c>
      <c r="E623" s="336" t="s">
        <v>830</v>
      </c>
      <c r="F623" s="336" t="s">
        <v>780</v>
      </c>
      <c r="G623" s="336" t="s">
        <v>794</v>
      </c>
      <c r="H623" s="336" t="s">
        <v>726</v>
      </c>
      <c r="I623" s="337">
        <v>3</v>
      </c>
      <c r="J623" s="337">
        <v>75</v>
      </c>
      <c r="K623" s="337">
        <v>116.4</v>
      </c>
      <c r="L623" s="337">
        <v>95.4</v>
      </c>
      <c r="M623" s="338"/>
      <c r="N623" s="337">
        <v>40</v>
      </c>
      <c r="O623" s="337">
        <v>800</v>
      </c>
      <c r="P623" s="337">
        <v>12</v>
      </c>
      <c r="Q623" s="337">
        <v>66.7</v>
      </c>
      <c r="R623" s="337">
        <v>25000</v>
      </c>
      <c r="S623" s="337">
        <v>2700</v>
      </c>
      <c r="T623" s="337">
        <v>82</v>
      </c>
      <c r="U623" s="337">
        <v>1</v>
      </c>
      <c r="V623" s="337">
        <v>-20</v>
      </c>
      <c r="W623" s="336" t="s">
        <v>769</v>
      </c>
      <c r="X623" s="336" t="s">
        <v>7406</v>
      </c>
      <c r="Y623" s="336" t="s">
        <v>831</v>
      </c>
      <c r="Z623" s="339">
        <v>41897</v>
      </c>
      <c r="AA623" s="339">
        <v>41919</v>
      </c>
      <c r="AB623" s="336" t="s">
        <v>784</v>
      </c>
    </row>
    <row r="624" spans="1:28" s="340" customFormat="1">
      <c r="A624" s="336" t="s">
        <v>7400</v>
      </c>
      <c r="B624" s="336" t="s">
        <v>834</v>
      </c>
      <c r="C624" s="336" t="s">
        <v>7608</v>
      </c>
      <c r="D624" s="336" t="s">
        <v>7608</v>
      </c>
      <c r="E624" s="336" t="s">
        <v>735</v>
      </c>
      <c r="F624" s="336" t="s">
        <v>780</v>
      </c>
      <c r="G624" s="336" t="s">
        <v>794</v>
      </c>
      <c r="H624" s="336" t="s">
        <v>726</v>
      </c>
      <c r="I624" s="337">
        <v>3</v>
      </c>
      <c r="J624" s="337">
        <v>85</v>
      </c>
      <c r="K624" s="337">
        <v>128.4</v>
      </c>
      <c r="L624" s="337">
        <v>120.3</v>
      </c>
      <c r="M624" s="338"/>
      <c r="N624" s="337">
        <v>40</v>
      </c>
      <c r="O624" s="337">
        <v>1000</v>
      </c>
      <c r="P624" s="337">
        <v>15</v>
      </c>
      <c r="Q624" s="337">
        <v>66.7</v>
      </c>
      <c r="R624" s="337">
        <v>25000</v>
      </c>
      <c r="S624" s="337">
        <v>2700</v>
      </c>
      <c r="T624" s="337">
        <v>82</v>
      </c>
      <c r="U624" s="337">
        <v>0.9</v>
      </c>
      <c r="V624" s="337">
        <v>-20</v>
      </c>
      <c r="W624" s="336" t="s">
        <v>769</v>
      </c>
      <c r="X624" s="336" t="s">
        <v>7402</v>
      </c>
      <c r="Y624" s="336" t="s">
        <v>831</v>
      </c>
      <c r="Z624" s="339">
        <v>41897</v>
      </c>
      <c r="AA624" s="339">
        <v>41897</v>
      </c>
      <c r="AB624" s="336" t="s">
        <v>784</v>
      </c>
    </row>
    <row r="625" spans="1:28" s="340" customFormat="1">
      <c r="A625" s="336" t="s">
        <v>7400</v>
      </c>
      <c r="B625" s="336" t="s">
        <v>834</v>
      </c>
      <c r="C625" s="336" t="s">
        <v>7609</v>
      </c>
      <c r="D625" s="336" t="s">
        <v>7609</v>
      </c>
      <c r="E625" s="336" t="s">
        <v>733</v>
      </c>
      <c r="F625" s="336" t="s">
        <v>780</v>
      </c>
      <c r="G625" s="336" t="s">
        <v>794</v>
      </c>
      <c r="H625" s="336" t="s">
        <v>726</v>
      </c>
      <c r="I625" s="337">
        <v>3</v>
      </c>
      <c r="J625" s="337">
        <v>85</v>
      </c>
      <c r="K625" s="337">
        <v>164.5</v>
      </c>
      <c r="L625" s="337">
        <v>121.3</v>
      </c>
      <c r="M625" s="338"/>
      <c r="N625" s="338"/>
      <c r="O625" s="337">
        <v>1200</v>
      </c>
      <c r="P625" s="337">
        <v>17</v>
      </c>
      <c r="Q625" s="337">
        <v>70.599999999999994</v>
      </c>
      <c r="R625" s="337">
        <v>25000</v>
      </c>
      <c r="S625" s="337">
        <v>2700</v>
      </c>
      <c r="T625" s="337">
        <v>82</v>
      </c>
      <c r="U625" s="337">
        <v>0.9</v>
      </c>
      <c r="V625" s="337">
        <v>-20</v>
      </c>
      <c r="W625" s="336" t="s">
        <v>769</v>
      </c>
      <c r="X625" s="336" t="s">
        <v>7402</v>
      </c>
      <c r="Y625" s="336" t="s">
        <v>831</v>
      </c>
      <c r="Z625" s="339">
        <v>41897</v>
      </c>
      <c r="AA625" s="339">
        <v>41919</v>
      </c>
      <c r="AB625" s="336" t="s">
        <v>784</v>
      </c>
    </row>
    <row r="626" spans="1:28" s="340" customFormat="1">
      <c r="A626" s="336" t="s">
        <v>7400</v>
      </c>
      <c r="B626" s="336" t="s">
        <v>1008</v>
      </c>
      <c r="C626" s="336" t="s">
        <v>1009</v>
      </c>
      <c r="D626" s="336" t="s">
        <v>1022</v>
      </c>
      <c r="E626" s="336" t="s">
        <v>830</v>
      </c>
      <c r="F626" s="336" t="s">
        <v>780</v>
      </c>
      <c r="G626" s="336" t="s">
        <v>794</v>
      </c>
      <c r="H626" s="336" t="s">
        <v>726</v>
      </c>
      <c r="I626" s="337">
        <v>5</v>
      </c>
      <c r="J626" s="337">
        <v>75</v>
      </c>
      <c r="K626" s="337">
        <v>114.3</v>
      </c>
      <c r="L626" s="337">
        <v>96.5</v>
      </c>
      <c r="M626" s="338"/>
      <c r="N626" s="337">
        <v>40</v>
      </c>
      <c r="O626" s="337">
        <v>800</v>
      </c>
      <c r="P626" s="337">
        <v>15</v>
      </c>
      <c r="Q626" s="337">
        <v>53.3</v>
      </c>
      <c r="R626" s="337">
        <v>30000</v>
      </c>
      <c r="S626" s="337">
        <v>3000</v>
      </c>
      <c r="T626" s="337">
        <v>86</v>
      </c>
      <c r="U626" s="337">
        <v>1</v>
      </c>
      <c r="V626" s="337">
        <v>-20</v>
      </c>
      <c r="W626" s="336" t="s">
        <v>769</v>
      </c>
      <c r="X626" s="336" t="s">
        <v>7402</v>
      </c>
      <c r="Y626" s="336" t="s">
        <v>783</v>
      </c>
      <c r="Z626" s="339">
        <v>41708</v>
      </c>
      <c r="AA626" s="339">
        <v>41703</v>
      </c>
      <c r="AB626" s="336" t="s">
        <v>784</v>
      </c>
    </row>
    <row r="627" spans="1:28" s="340" customFormat="1">
      <c r="A627" s="336" t="s">
        <v>7400</v>
      </c>
      <c r="B627" s="336" t="s">
        <v>1008</v>
      </c>
      <c r="C627" s="336" t="s">
        <v>1009</v>
      </c>
      <c r="D627" s="336" t="s">
        <v>1024</v>
      </c>
      <c r="E627" s="336" t="s">
        <v>830</v>
      </c>
      <c r="F627" s="336" t="s">
        <v>780</v>
      </c>
      <c r="G627" s="336" t="s">
        <v>794</v>
      </c>
      <c r="H627" s="336" t="s">
        <v>726</v>
      </c>
      <c r="I627" s="337">
        <v>5</v>
      </c>
      <c r="J627" s="337">
        <v>75</v>
      </c>
      <c r="K627" s="337">
        <v>114.3</v>
      </c>
      <c r="L627" s="337">
        <v>96.5</v>
      </c>
      <c r="M627" s="338"/>
      <c r="N627" s="337">
        <v>25</v>
      </c>
      <c r="O627" s="337">
        <v>800</v>
      </c>
      <c r="P627" s="337">
        <v>15</v>
      </c>
      <c r="Q627" s="337">
        <v>53.3</v>
      </c>
      <c r="R627" s="337">
        <v>30000</v>
      </c>
      <c r="S627" s="337">
        <v>3000</v>
      </c>
      <c r="T627" s="337">
        <v>86</v>
      </c>
      <c r="U627" s="337">
        <v>1</v>
      </c>
      <c r="V627" s="337">
        <v>-20</v>
      </c>
      <c r="W627" s="336" t="s">
        <v>769</v>
      </c>
      <c r="X627" s="336" t="s">
        <v>7402</v>
      </c>
      <c r="Y627" s="336" t="s">
        <v>783</v>
      </c>
      <c r="Z627" s="339">
        <v>41708</v>
      </c>
      <c r="AA627" s="339">
        <v>41703</v>
      </c>
      <c r="AB627" s="336" t="s">
        <v>784</v>
      </c>
    </row>
    <row r="628" spans="1:28" s="340" customFormat="1">
      <c r="A628" s="336" t="s">
        <v>7400</v>
      </c>
      <c r="B628" s="336" t="s">
        <v>1008</v>
      </c>
      <c r="C628" s="336" t="s">
        <v>1009</v>
      </c>
      <c r="D628" s="336" t="s">
        <v>1026</v>
      </c>
      <c r="E628" s="336" t="s">
        <v>830</v>
      </c>
      <c r="F628" s="336" t="s">
        <v>780</v>
      </c>
      <c r="G628" s="336" t="s">
        <v>794</v>
      </c>
      <c r="H628" s="336" t="s">
        <v>726</v>
      </c>
      <c r="I628" s="337">
        <v>5</v>
      </c>
      <c r="J628" s="337">
        <v>75</v>
      </c>
      <c r="K628" s="337">
        <v>114.3</v>
      </c>
      <c r="L628" s="337">
        <v>96.5</v>
      </c>
      <c r="M628" s="338"/>
      <c r="N628" s="337">
        <v>60</v>
      </c>
      <c r="O628" s="337">
        <v>800</v>
      </c>
      <c r="P628" s="337">
        <v>15</v>
      </c>
      <c r="Q628" s="337">
        <v>53.3</v>
      </c>
      <c r="R628" s="337">
        <v>30000</v>
      </c>
      <c r="S628" s="337">
        <v>3000</v>
      </c>
      <c r="T628" s="337">
        <v>86</v>
      </c>
      <c r="U628" s="337">
        <v>1</v>
      </c>
      <c r="V628" s="337">
        <v>-20</v>
      </c>
      <c r="W628" s="336" t="s">
        <v>769</v>
      </c>
      <c r="X628" s="336" t="s">
        <v>7402</v>
      </c>
      <c r="Y628" s="336" t="s">
        <v>783</v>
      </c>
      <c r="Z628" s="339">
        <v>41708</v>
      </c>
      <c r="AA628" s="339">
        <v>41703</v>
      </c>
      <c r="AB628" s="336" t="s">
        <v>784</v>
      </c>
    </row>
    <row r="629" spans="1:28" s="340" customFormat="1">
      <c r="A629" s="336" t="s">
        <v>7400</v>
      </c>
      <c r="B629" s="336" t="s">
        <v>1008</v>
      </c>
      <c r="C629" s="336" t="s">
        <v>1009</v>
      </c>
      <c r="D629" s="336" t="s">
        <v>1031</v>
      </c>
      <c r="E629" s="336" t="s">
        <v>735</v>
      </c>
      <c r="F629" s="336" t="s">
        <v>780</v>
      </c>
      <c r="G629" s="336" t="s">
        <v>794</v>
      </c>
      <c r="H629" s="336" t="s">
        <v>726</v>
      </c>
      <c r="I629" s="337">
        <v>5</v>
      </c>
      <c r="J629" s="337">
        <v>90</v>
      </c>
      <c r="K629" s="337">
        <v>129.5</v>
      </c>
      <c r="L629" s="337">
        <v>121.9</v>
      </c>
      <c r="M629" s="338"/>
      <c r="N629" s="337">
        <v>40</v>
      </c>
      <c r="O629" s="337">
        <v>950</v>
      </c>
      <c r="P629" s="337">
        <v>16</v>
      </c>
      <c r="Q629" s="337">
        <v>59.4</v>
      </c>
      <c r="R629" s="337">
        <v>30000</v>
      </c>
      <c r="S629" s="337">
        <v>3000</v>
      </c>
      <c r="T629" s="337">
        <v>87</v>
      </c>
      <c r="U629" s="337">
        <v>1</v>
      </c>
      <c r="V629" s="337">
        <v>-20</v>
      </c>
      <c r="W629" s="336" t="s">
        <v>769</v>
      </c>
      <c r="X629" s="336" t="s">
        <v>7402</v>
      </c>
      <c r="Y629" s="336" t="s">
        <v>783</v>
      </c>
      <c r="Z629" s="339">
        <v>41708</v>
      </c>
      <c r="AA629" s="339">
        <v>41703</v>
      </c>
      <c r="AB629" s="336" t="s">
        <v>784</v>
      </c>
    </row>
    <row r="630" spans="1:28" s="340" customFormat="1">
      <c r="A630" s="336" t="s">
        <v>7400</v>
      </c>
      <c r="B630" s="336" t="s">
        <v>1008</v>
      </c>
      <c r="C630" s="336" t="s">
        <v>1009</v>
      </c>
      <c r="D630" s="336" t="s">
        <v>1033</v>
      </c>
      <c r="E630" s="336" t="s">
        <v>735</v>
      </c>
      <c r="F630" s="336" t="s">
        <v>780</v>
      </c>
      <c r="G630" s="336" t="s">
        <v>794</v>
      </c>
      <c r="H630" s="336" t="s">
        <v>726</v>
      </c>
      <c r="I630" s="337">
        <v>5</v>
      </c>
      <c r="J630" s="337">
        <v>90</v>
      </c>
      <c r="K630" s="337">
        <v>129.5</v>
      </c>
      <c r="L630" s="337">
        <v>121.9</v>
      </c>
      <c r="M630" s="338"/>
      <c r="N630" s="337">
        <v>25</v>
      </c>
      <c r="O630" s="337">
        <v>950</v>
      </c>
      <c r="P630" s="337">
        <v>16</v>
      </c>
      <c r="Q630" s="337">
        <v>59.4</v>
      </c>
      <c r="R630" s="337">
        <v>30000</v>
      </c>
      <c r="S630" s="337">
        <v>3000</v>
      </c>
      <c r="T630" s="337">
        <v>87</v>
      </c>
      <c r="U630" s="337">
        <v>1</v>
      </c>
      <c r="V630" s="337">
        <v>-20</v>
      </c>
      <c r="W630" s="336" t="s">
        <v>769</v>
      </c>
      <c r="X630" s="336" t="s">
        <v>7402</v>
      </c>
      <c r="Y630" s="336" t="s">
        <v>783</v>
      </c>
      <c r="Z630" s="339">
        <v>41708</v>
      </c>
      <c r="AA630" s="339">
        <v>41703</v>
      </c>
      <c r="AB630" s="336" t="s">
        <v>784</v>
      </c>
    </row>
    <row r="631" spans="1:28" s="340" customFormat="1">
      <c r="A631" s="336" t="s">
        <v>7400</v>
      </c>
      <c r="B631" s="336" t="s">
        <v>1008</v>
      </c>
      <c r="C631" s="336" t="s">
        <v>1009</v>
      </c>
      <c r="D631" s="336" t="s">
        <v>1035</v>
      </c>
      <c r="E631" s="336" t="s">
        <v>735</v>
      </c>
      <c r="F631" s="336" t="s">
        <v>780</v>
      </c>
      <c r="G631" s="336" t="s">
        <v>794</v>
      </c>
      <c r="H631" s="336" t="s">
        <v>726</v>
      </c>
      <c r="I631" s="337">
        <v>5</v>
      </c>
      <c r="J631" s="337">
        <v>90</v>
      </c>
      <c r="K631" s="337">
        <v>129.5</v>
      </c>
      <c r="L631" s="337">
        <v>121.9</v>
      </c>
      <c r="M631" s="338"/>
      <c r="N631" s="337">
        <v>60</v>
      </c>
      <c r="O631" s="337">
        <v>950</v>
      </c>
      <c r="P631" s="337">
        <v>16</v>
      </c>
      <c r="Q631" s="337">
        <v>59.4</v>
      </c>
      <c r="R631" s="337">
        <v>30000</v>
      </c>
      <c r="S631" s="337">
        <v>3000</v>
      </c>
      <c r="T631" s="337">
        <v>87</v>
      </c>
      <c r="U631" s="337">
        <v>1</v>
      </c>
      <c r="V631" s="337">
        <v>-20</v>
      </c>
      <c r="W631" s="336" t="s">
        <v>769</v>
      </c>
      <c r="X631" s="336" t="s">
        <v>7402</v>
      </c>
      <c r="Y631" s="336" t="s">
        <v>783</v>
      </c>
      <c r="Z631" s="339">
        <v>41708</v>
      </c>
      <c r="AA631" s="339">
        <v>41703</v>
      </c>
      <c r="AB631" s="336" t="s">
        <v>784</v>
      </c>
    </row>
    <row r="632" spans="1:28" s="340" customFormat="1">
      <c r="A632" s="336" t="s">
        <v>7400</v>
      </c>
      <c r="B632" s="336" t="s">
        <v>1008</v>
      </c>
      <c r="C632" s="336" t="s">
        <v>1009</v>
      </c>
      <c r="D632" s="336" t="s">
        <v>1256</v>
      </c>
      <c r="E632" s="336" t="s">
        <v>738</v>
      </c>
      <c r="F632" s="336" t="s">
        <v>780</v>
      </c>
      <c r="G632" s="336" t="s">
        <v>794</v>
      </c>
      <c r="H632" s="336" t="s">
        <v>726</v>
      </c>
      <c r="I632" s="337">
        <v>5</v>
      </c>
      <c r="J632" s="337">
        <v>50</v>
      </c>
      <c r="K632" s="337">
        <v>86.4</v>
      </c>
      <c r="L632" s="337">
        <v>63.5</v>
      </c>
      <c r="M632" s="338"/>
      <c r="N632" s="337">
        <v>40</v>
      </c>
      <c r="O632" s="337">
        <v>500</v>
      </c>
      <c r="P632" s="337">
        <v>8</v>
      </c>
      <c r="Q632" s="337">
        <v>62.5</v>
      </c>
      <c r="R632" s="337">
        <v>30000</v>
      </c>
      <c r="S632" s="337">
        <v>3000</v>
      </c>
      <c r="T632" s="337">
        <v>86</v>
      </c>
      <c r="U632" s="337">
        <v>1</v>
      </c>
      <c r="V632" s="337">
        <v>-20</v>
      </c>
      <c r="W632" s="336" t="s">
        <v>769</v>
      </c>
      <c r="X632" s="336" t="s">
        <v>7416</v>
      </c>
      <c r="Y632" s="336" t="s">
        <v>783</v>
      </c>
      <c r="Z632" s="339">
        <v>41713</v>
      </c>
      <c r="AA632" s="339">
        <v>41677</v>
      </c>
      <c r="AB632" s="336" t="s">
        <v>784</v>
      </c>
    </row>
    <row r="633" spans="1:28" s="340" customFormat="1">
      <c r="A633" s="336" t="s">
        <v>7400</v>
      </c>
      <c r="B633" s="336" t="s">
        <v>1008</v>
      </c>
      <c r="C633" s="336" t="s">
        <v>1009</v>
      </c>
      <c r="D633" s="336" t="s">
        <v>1258</v>
      </c>
      <c r="E633" s="336" t="s">
        <v>738</v>
      </c>
      <c r="F633" s="336" t="s">
        <v>780</v>
      </c>
      <c r="G633" s="336" t="s">
        <v>794</v>
      </c>
      <c r="H633" s="336" t="s">
        <v>726</v>
      </c>
      <c r="I633" s="337">
        <v>5</v>
      </c>
      <c r="J633" s="337">
        <v>50</v>
      </c>
      <c r="K633" s="337">
        <v>86.4</v>
      </c>
      <c r="L633" s="337">
        <v>63.5</v>
      </c>
      <c r="M633" s="338"/>
      <c r="N633" s="337">
        <v>25</v>
      </c>
      <c r="O633" s="337">
        <v>500</v>
      </c>
      <c r="P633" s="337">
        <v>8</v>
      </c>
      <c r="Q633" s="337">
        <v>62.5</v>
      </c>
      <c r="R633" s="337">
        <v>30000</v>
      </c>
      <c r="S633" s="337">
        <v>3000</v>
      </c>
      <c r="T633" s="337">
        <v>86</v>
      </c>
      <c r="U633" s="337">
        <v>1</v>
      </c>
      <c r="V633" s="337">
        <v>-20</v>
      </c>
      <c r="W633" s="336" t="s">
        <v>769</v>
      </c>
      <c r="X633" s="336" t="s">
        <v>7416</v>
      </c>
      <c r="Y633" s="336" t="s">
        <v>783</v>
      </c>
      <c r="Z633" s="339">
        <v>41713</v>
      </c>
      <c r="AA633" s="339">
        <v>41677</v>
      </c>
      <c r="AB633" s="336" t="s">
        <v>784</v>
      </c>
    </row>
    <row r="634" spans="1:28" s="340" customFormat="1">
      <c r="A634" s="336" t="s">
        <v>7400</v>
      </c>
      <c r="B634" s="336" t="s">
        <v>1008</v>
      </c>
      <c r="C634" s="336" t="s">
        <v>1009</v>
      </c>
      <c r="D634" s="336" t="s">
        <v>1260</v>
      </c>
      <c r="E634" s="336" t="s">
        <v>738</v>
      </c>
      <c r="F634" s="336" t="s">
        <v>780</v>
      </c>
      <c r="G634" s="336" t="s">
        <v>794</v>
      </c>
      <c r="H634" s="336" t="s">
        <v>726</v>
      </c>
      <c r="I634" s="337">
        <v>5</v>
      </c>
      <c r="J634" s="337">
        <v>50</v>
      </c>
      <c r="K634" s="337">
        <v>86.4</v>
      </c>
      <c r="L634" s="337">
        <v>63.5</v>
      </c>
      <c r="M634" s="338"/>
      <c r="N634" s="337">
        <v>60</v>
      </c>
      <c r="O634" s="337">
        <v>500</v>
      </c>
      <c r="P634" s="337">
        <v>8</v>
      </c>
      <c r="Q634" s="337">
        <v>62.5</v>
      </c>
      <c r="R634" s="337">
        <v>30000</v>
      </c>
      <c r="S634" s="337">
        <v>3000</v>
      </c>
      <c r="T634" s="337">
        <v>86</v>
      </c>
      <c r="U634" s="337">
        <v>1</v>
      </c>
      <c r="V634" s="337">
        <v>-20</v>
      </c>
      <c r="W634" s="336" t="s">
        <v>769</v>
      </c>
      <c r="X634" s="336" t="s">
        <v>7416</v>
      </c>
      <c r="Y634" s="336" t="s">
        <v>783</v>
      </c>
      <c r="Z634" s="339">
        <v>41713</v>
      </c>
      <c r="AA634" s="339">
        <v>41677</v>
      </c>
      <c r="AB634" s="336" t="s">
        <v>784</v>
      </c>
    </row>
    <row r="635" spans="1:28" s="340" customFormat="1">
      <c r="A635" s="336" t="s">
        <v>7400</v>
      </c>
      <c r="B635" s="336" t="s">
        <v>1008</v>
      </c>
      <c r="C635" s="336" t="s">
        <v>1009</v>
      </c>
      <c r="D635" s="336" t="s">
        <v>1262</v>
      </c>
      <c r="E635" s="336" t="s">
        <v>813</v>
      </c>
      <c r="F635" s="336" t="s">
        <v>780</v>
      </c>
      <c r="G635" s="336" t="s">
        <v>794</v>
      </c>
      <c r="H635" s="336" t="s">
        <v>726</v>
      </c>
      <c r="I635" s="337">
        <v>5</v>
      </c>
      <c r="J635" s="337">
        <v>50</v>
      </c>
      <c r="K635" s="337">
        <v>99.1</v>
      </c>
      <c r="L635" s="337">
        <v>63.5</v>
      </c>
      <c r="M635" s="338"/>
      <c r="N635" s="337">
        <v>110</v>
      </c>
      <c r="O635" s="337">
        <v>500</v>
      </c>
      <c r="P635" s="337">
        <v>8</v>
      </c>
      <c r="Q635" s="337">
        <v>62.5</v>
      </c>
      <c r="R635" s="337">
        <v>30000</v>
      </c>
      <c r="S635" s="337">
        <v>3000</v>
      </c>
      <c r="T635" s="337">
        <v>85</v>
      </c>
      <c r="U635" s="337">
        <v>1</v>
      </c>
      <c r="V635" s="337">
        <v>-20</v>
      </c>
      <c r="W635" s="336" t="s">
        <v>769</v>
      </c>
      <c r="X635" s="336" t="s">
        <v>7416</v>
      </c>
      <c r="Y635" s="336" t="s">
        <v>783</v>
      </c>
      <c r="Z635" s="339">
        <v>41713</v>
      </c>
      <c r="AA635" s="339">
        <v>41677</v>
      </c>
      <c r="AB635" s="336" t="s">
        <v>784</v>
      </c>
    </row>
    <row r="636" spans="1:28" s="340" customFormat="1">
      <c r="A636" s="336" t="s">
        <v>7400</v>
      </c>
      <c r="B636" s="336" t="s">
        <v>1266</v>
      </c>
      <c r="C636" s="336" t="s">
        <v>1270</v>
      </c>
      <c r="D636" s="336" t="s">
        <v>1271</v>
      </c>
      <c r="E636" s="336" t="s">
        <v>830</v>
      </c>
      <c r="F636" s="336" t="s">
        <v>780</v>
      </c>
      <c r="G636" s="336" t="s">
        <v>794</v>
      </c>
      <c r="H636" s="336" t="s">
        <v>726</v>
      </c>
      <c r="I636" s="337">
        <v>3</v>
      </c>
      <c r="J636" s="337">
        <v>75</v>
      </c>
      <c r="K636" s="337">
        <v>114.3</v>
      </c>
      <c r="L636" s="337">
        <v>96.5</v>
      </c>
      <c r="M636" s="338"/>
      <c r="N636" s="337">
        <v>60</v>
      </c>
      <c r="O636" s="337">
        <v>800</v>
      </c>
      <c r="P636" s="337">
        <v>15</v>
      </c>
      <c r="Q636" s="337">
        <v>53.3</v>
      </c>
      <c r="R636" s="337">
        <v>30000</v>
      </c>
      <c r="S636" s="337">
        <v>3000</v>
      </c>
      <c r="T636" s="337">
        <v>86</v>
      </c>
      <c r="U636" s="337">
        <v>1</v>
      </c>
      <c r="V636" s="337">
        <v>-20</v>
      </c>
      <c r="W636" s="336" t="s">
        <v>769</v>
      </c>
      <c r="X636" s="336" t="s">
        <v>7402</v>
      </c>
      <c r="Y636" s="336" t="s">
        <v>900</v>
      </c>
      <c r="Z636" s="339">
        <v>41708</v>
      </c>
      <c r="AA636" s="339">
        <v>41703</v>
      </c>
      <c r="AB636" s="336" t="s">
        <v>784</v>
      </c>
    </row>
    <row r="637" spans="1:28" s="340" customFormat="1">
      <c r="A637" s="336" t="s">
        <v>7400</v>
      </c>
      <c r="B637" s="336" t="s">
        <v>1266</v>
      </c>
      <c r="C637" s="336" t="s">
        <v>1281</v>
      </c>
      <c r="D637" s="336" t="s">
        <v>1282</v>
      </c>
      <c r="E637" s="336" t="s">
        <v>732</v>
      </c>
      <c r="F637" s="336" t="s">
        <v>780</v>
      </c>
      <c r="G637" s="336" t="s">
        <v>794</v>
      </c>
      <c r="H637" s="336" t="s">
        <v>726</v>
      </c>
      <c r="I637" s="337">
        <v>3</v>
      </c>
      <c r="J637" s="337">
        <v>75</v>
      </c>
      <c r="K637" s="337">
        <v>133</v>
      </c>
      <c r="L637" s="337">
        <v>95</v>
      </c>
      <c r="M637" s="338"/>
      <c r="N637" s="338"/>
      <c r="O637" s="337">
        <v>1000</v>
      </c>
      <c r="P637" s="337">
        <v>15.5</v>
      </c>
      <c r="Q637" s="337">
        <v>64.5</v>
      </c>
      <c r="R637" s="337">
        <v>30000</v>
      </c>
      <c r="S637" s="337">
        <v>2700</v>
      </c>
      <c r="T637" s="337">
        <v>82</v>
      </c>
      <c r="U637" s="337">
        <v>1</v>
      </c>
      <c r="V637" s="337">
        <v>-20</v>
      </c>
      <c r="W637" s="336" t="s">
        <v>769</v>
      </c>
      <c r="X637" s="336" t="s">
        <v>7402</v>
      </c>
      <c r="Y637" s="336" t="s">
        <v>783</v>
      </c>
      <c r="Z637" s="339">
        <v>41902</v>
      </c>
      <c r="AA637" s="339">
        <v>41926</v>
      </c>
      <c r="AB637" s="336" t="s">
        <v>784</v>
      </c>
    </row>
    <row r="638" spans="1:28" s="340" customFormat="1">
      <c r="A638" s="336" t="s">
        <v>7400</v>
      </c>
      <c r="B638" s="336" t="s">
        <v>1266</v>
      </c>
      <c r="C638" s="336" t="s">
        <v>1289</v>
      </c>
      <c r="D638" s="336" t="s">
        <v>1290</v>
      </c>
      <c r="E638" s="336" t="s">
        <v>735</v>
      </c>
      <c r="F638" s="336" t="s">
        <v>780</v>
      </c>
      <c r="G638" s="336" t="s">
        <v>794</v>
      </c>
      <c r="H638" s="336" t="s">
        <v>726</v>
      </c>
      <c r="I638" s="337">
        <v>3</v>
      </c>
      <c r="J638" s="337">
        <v>90</v>
      </c>
      <c r="K638" s="337">
        <v>129.5</v>
      </c>
      <c r="L638" s="337">
        <v>121.9</v>
      </c>
      <c r="M638" s="338"/>
      <c r="N638" s="337">
        <v>60</v>
      </c>
      <c r="O638" s="337">
        <v>1000</v>
      </c>
      <c r="P638" s="337">
        <v>16</v>
      </c>
      <c r="Q638" s="337">
        <v>62.5</v>
      </c>
      <c r="R638" s="337">
        <v>30000</v>
      </c>
      <c r="S638" s="337">
        <v>3000</v>
      </c>
      <c r="T638" s="337">
        <v>87</v>
      </c>
      <c r="U638" s="337">
        <v>1</v>
      </c>
      <c r="V638" s="337">
        <v>-20</v>
      </c>
      <c r="W638" s="336" t="s">
        <v>769</v>
      </c>
      <c r="X638" s="336" t="s">
        <v>7402</v>
      </c>
      <c r="Y638" s="336" t="s">
        <v>783</v>
      </c>
      <c r="Z638" s="339">
        <v>41963</v>
      </c>
      <c r="AA638" s="339">
        <v>41955</v>
      </c>
      <c r="AB638" s="336" t="s">
        <v>784</v>
      </c>
    </row>
    <row r="639" spans="1:28" s="340" customFormat="1">
      <c r="A639" s="336" t="s">
        <v>7400</v>
      </c>
      <c r="B639" s="336" t="s">
        <v>2466</v>
      </c>
      <c r="C639" s="336" t="s">
        <v>2757</v>
      </c>
      <c r="D639" s="336" t="s">
        <v>7610</v>
      </c>
      <c r="E639" s="336" t="s">
        <v>735</v>
      </c>
      <c r="F639" s="336" t="s">
        <v>780</v>
      </c>
      <c r="G639" s="336" t="s">
        <v>794</v>
      </c>
      <c r="H639" s="336" t="s">
        <v>726</v>
      </c>
      <c r="I639" s="337">
        <v>5</v>
      </c>
      <c r="J639" s="337">
        <v>85</v>
      </c>
      <c r="K639" s="337">
        <v>133</v>
      </c>
      <c r="L639" s="337">
        <v>124</v>
      </c>
      <c r="M639" s="338"/>
      <c r="N639" s="337">
        <v>15</v>
      </c>
      <c r="O639" s="337">
        <v>1300</v>
      </c>
      <c r="P639" s="337">
        <v>18</v>
      </c>
      <c r="Q639" s="337">
        <v>72</v>
      </c>
      <c r="R639" s="337">
        <v>25000</v>
      </c>
      <c r="S639" s="337">
        <v>2700</v>
      </c>
      <c r="T639" s="337">
        <v>82</v>
      </c>
      <c r="U639" s="337">
        <v>0.9</v>
      </c>
      <c r="V639" s="337">
        <v>-20</v>
      </c>
      <c r="W639" s="336" t="s">
        <v>769</v>
      </c>
      <c r="X639" s="336" t="s">
        <v>7406</v>
      </c>
      <c r="Y639" s="336" t="s">
        <v>850</v>
      </c>
      <c r="Z639" s="339">
        <v>41639</v>
      </c>
      <c r="AA639" s="339">
        <v>41626</v>
      </c>
      <c r="AB639" s="336" t="s">
        <v>842</v>
      </c>
    </row>
    <row r="640" spans="1:28" s="340" customFormat="1">
      <c r="A640" s="336" t="s">
        <v>7400</v>
      </c>
      <c r="B640" s="336" t="s">
        <v>2466</v>
      </c>
      <c r="C640" s="336" t="s">
        <v>2759</v>
      </c>
      <c r="D640" s="336" t="s">
        <v>7611</v>
      </c>
      <c r="E640" s="336" t="s">
        <v>735</v>
      </c>
      <c r="F640" s="336" t="s">
        <v>780</v>
      </c>
      <c r="G640" s="336" t="s">
        <v>794</v>
      </c>
      <c r="H640" s="336" t="s">
        <v>726</v>
      </c>
      <c r="I640" s="337">
        <v>5</v>
      </c>
      <c r="J640" s="337">
        <v>100</v>
      </c>
      <c r="K640" s="337">
        <v>133</v>
      </c>
      <c r="L640" s="337">
        <v>124</v>
      </c>
      <c r="M640" s="338"/>
      <c r="N640" s="337">
        <v>25</v>
      </c>
      <c r="O640" s="337">
        <v>1300</v>
      </c>
      <c r="P640" s="337">
        <v>18</v>
      </c>
      <c r="Q640" s="337">
        <v>75</v>
      </c>
      <c r="R640" s="337">
        <v>25000</v>
      </c>
      <c r="S640" s="337">
        <v>2700</v>
      </c>
      <c r="T640" s="337">
        <v>82</v>
      </c>
      <c r="U640" s="337">
        <v>0.9</v>
      </c>
      <c r="V640" s="337">
        <v>-20</v>
      </c>
      <c r="W640" s="336" t="s">
        <v>769</v>
      </c>
      <c r="X640" s="336" t="s">
        <v>7406</v>
      </c>
      <c r="Y640" s="336" t="s">
        <v>850</v>
      </c>
      <c r="Z640" s="339">
        <v>41639</v>
      </c>
      <c r="AA640" s="339">
        <v>41626</v>
      </c>
      <c r="AB640" s="336" t="s">
        <v>842</v>
      </c>
    </row>
    <row r="641" spans="1:28" s="340" customFormat="1">
      <c r="A641" s="336" t="s">
        <v>7400</v>
      </c>
      <c r="B641" s="336" t="s">
        <v>2466</v>
      </c>
      <c r="C641" s="336" t="s">
        <v>2761</v>
      </c>
      <c r="D641" s="336" t="s">
        <v>7612</v>
      </c>
      <c r="E641" s="336" t="s">
        <v>735</v>
      </c>
      <c r="F641" s="336" t="s">
        <v>780</v>
      </c>
      <c r="G641" s="336" t="s">
        <v>794</v>
      </c>
      <c r="H641" s="336" t="s">
        <v>726</v>
      </c>
      <c r="I641" s="337">
        <v>5</v>
      </c>
      <c r="J641" s="337">
        <v>120</v>
      </c>
      <c r="K641" s="337">
        <v>133</v>
      </c>
      <c r="L641" s="337">
        <v>124</v>
      </c>
      <c r="M641" s="338"/>
      <c r="N641" s="337">
        <v>40</v>
      </c>
      <c r="O641" s="337">
        <v>1300</v>
      </c>
      <c r="P641" s="337">
        <v>18</v>
      </c>
      <c r="Q641" s="337">
        <v>75</v>
      </c>
      <c r="R641" s="337">
        <v>25000</v>
      </c>
      <c r="S641" s="337">
        <v>2700</v>
      </c>
      <c r="T641" s="337">
        <v>82</v>
      </c>
      <c r="U641" s="337">
        <v>0.9</v>
      </c>
      <c r="V641" s="337">
        <v>-20</v>
      </c>
      <c r="W641" s="336" t="s">
        <v>769</v>
      </c>
      <c r="X641" s="336" t="s">
        <v>7406</v>
      </c>
      <c r="Y641" s="336" t="s">
        <v>850</v>
      </c>
      <c r="Z641" s="339">
        <v>41639</v>
      </c>
      <c r="AA641" s="339">
        <v>41626</v>
      </c>
      <c r="AB641" s="336" t="s">
        <v>842</v>
      </c>
    </row>
    <row r="642" spans="1:28" s="340" customFormat="1">
      <c r="A642" s="336" t="s">
        <v>7400</v>
      </c>
      <c r="B642" s="336" t="s">
        <v>2466</v>
      </c>
      <c r="C642" s="336" t="s">
        <v>7362</v>
      </c>
      <c r="D642" s="336" t="s">
        <v>7613</v>
      </c>
      <c r="E642" s="336" t="s">
        <v>735</v>
      </c>
      <c r="F642" s="336" t="s">
        <v>780</v>
      </c>
      <c r="G642" s="336" t="s">
        <v>794</v>
      </c>
      <c r="H642" s="336" t="s">
        <v>726</v>
      </c>
      <c r="I642" s="337">
        <v>3</v>
      </c>
      <c r="J642" s="337">
        <v>130</v>
      </c>
      <c r="K642" s="337">
        <v>130</v>
      </c>
      <c r="L642" s="337">
        <v>120</v>
      </c>
      <c r="M642" s="338"/>
      <c r="N642" s="337">
        <v>12</v>
      </c>
      <c r="O642" s="337">
        <v>1500</v>
      </c>
      <c r="P642" s="337">
        <v>26.8</v>
      </c>
      <c r="Q642" s="337">
        <v>56</v>
      </c>
      <c r="R642" s="337">
        <v>25000</v>
      </c>
      <c r="S642" s="337">
        <v>3000</v>
      </c>
      <c r="T642" s="337">
        <v>82</v>
      </c>
      <c r="U642" s="337">
        <v>0.9</v>
      </c>
      <c r="V642" s="337">
        <v>-20</v>
      </c>
      <c r="W642" s="336" t="s">
        <v>769</v>
      </c>
      <c r="X642" s="336" t="s">
        <v>7406</v>
      </c>
      <c r="Y642" s="336" t="s">
        <v>783</v>
      </c>
      <c r="Z642" s="339">
        <v>41988</v>
      </c>
      <c r="AA642" s="339">
        <v>42010</v>
      </c>
      <c r="AB642" s="336" t="s">
        <v>842</v>
      </c>
    </row>
    <row r="643" spans="1:28" s="340" customFormat="1">
      <c r="A643" s="336" t="s">
        <v>7400</v>
      </c>
      <c r="B643" s="336" t="s">
        <v>2466</v>
      </c>
      <c r="C643" s="336" t="s">
        <v>7360</v>
      </c>
      <c r="D643" s="336" t="s">
        <v>7614</v>
      </c>
      <c r="E643" s="336" t="s">
        <v>735</v>
      </c>
      <c r="F643" s="336" t="s">
        <v>780</v>
      </c>
      <c r="G643" s="336" t="s">
        <v>794</v>
      </c>
      <c r="H643" s="336" t="s">
        <v>726</v>
      </c>
      <c r="I643" s="337">
        <v>3</v>
      </c>
      <c r="J643" s="337">
        <v>130</v>
      </c>
      <c r="K643" s="337">
        <v>130</v>
      </c>
      <c r="L643" s="337">
        <v>120</v>
      </c>
      <c r="M643" s="338"/>
      <c r="N643" s="337">
        <v>25</v>
      </c>
      <c r="O643" s="337">
        <v>1500</v>
      </c>
      <c r="P643" s="337">
        <v>26.6</v>
      </c>
      <c r="Q643" s="337">
        <v>56</v>
      </c>
      <c r="R643" s="337">
        <v>25000</v>
      </c>
      <c r="S643" s="337">
        <v>3000</v>
      </c>
      <c r="T643" s="337">
        <v>83</v>
      </c>
      <c r="U643" s="337">
        <v>0.9</v>
      </c>
      <c r="V643" s="337">
        <v>-20</v>
      </c>
      <c r="W643" s="336" t="s">
        <v>769</v>
      </c>
      <c r="X643" s="336" t="s">
        <v>7406</v>
      </c>
      <c r="Y643" s="336" t="s">
        <v>783</v>
      </c>
      <c r="Z643" s="339">
        <v>41988</v>
      </c>
      <c r="AA643" s="339">
        <v>42010</v>
      </c>
      <c r="AB643" s="336" t="s">
        <v>842</v>
      </c>
    </row>
    <row r="644" spans="1:28" s="340" customFormat="1">
      <c r="A644" s="336" t="s">
        <v>7400</v>
      </c>
      <c r="B644" s="336" t="s">
        <v>2466</v>
      </c>
      <c r="C644" s="336" t="s">
        <v>7358</v>
      </c>
      <c r="D644" s="336" t="s">
        <v>7615</v>
      </c>
      <c r="E644" s="336" t="s">
        <v>735</v>
      </c>
      <c r="F644" s="336" t="s">
        <v>780</v>
      </c>
      <c r="G644" s="336" t="s">
        <v>794</v>
      </c>
      <c r="H644" s="336" t="s">
        <v>726</v>
      </c>
      <c r="I644" s="337">
        <v>3</v>
      </c>
      <c r="J644" s="337">
        <v>120</v>
      </c>
      <c r="K644" s="337">
        <v>130</v>
      </c>
      <c r="L644" s="337">
        <v>120</v>
      </c>
      <c r="M644" s="338"/>
      <c r="N644" s="337">
        <v>40</v>
      </c>
      <c r="O644" s="337">
        <v>1500</v>
      </c>
      <c r="P644" s="337">
        <v>26</v>
      </c>
      <c r="Q644" s="337">
        <v>57</v>
      </c>
      <c r="R644" s="337">
        <v>25000</v>
      </c>
      <c r="S644" s="337">
        <v>3000</v>
      </c>
      <c r="T644" s="337">
        <v>82</v>
      </c>
      <c r="U644" s="337">
        <v>0.9</v>
      </c>
      <c r="V644" s="337">
        <v>-20</v>
      </c>
      <c r="W644" s="336" t="s">
        <v>769</v>
      </c>
      <c r="X644" s="336" t="s">
        <v>7406</v>
      </c>
      <c r="Y644" s="336" t="s">
        <v>783</v>
      </c>
      <c r="Z644" s="339">
        <v>41988</v>
      </c>
      <c r="AA644" s="339">
        <v>42010</v>
      </c>
      <c r="AB644" s="336" t="s">
        <v>842</v>
      </c>
    </row>
    <row r="645" spans="1:28" s="340" customFormat="1">
      <c r="A645" s="336" t="s">
        <v>7400</v>
      </c>
      <c r="B645" s="336" t="s">
        <v>2466</v>
      </c>
      <c r="C645" s="336" t="s">
        <v>2525</v>
      </c>
      <c r="D645" s="336" t="s">
        <v>7616</v>
      </c>
      <c r="E645" s="336" t="s">
        <v>735</v>
      </c>
      <c r="F645" s="336" t="s">
        <v>780</v>
      </c>
      <c r="G645" s="336" t="s">
        <v>794</v>
      </c>
      <c r="H645" s="336" t="s">
        <v>726</v>
      </c>
      <c r="I645" s="337">
        <v>3</v>
      </c>
      <c r="J645" s="337">
        <v>120</v>
      </c>
      <c r="K645" s="337">
        <v>135</v>
      </c>
      <c r="L645" s="337">
        <v>135</v>
      </c>
      <c r="M645" s="338"/>
      <c r="N645" s="337">
        <v>12</v>
      </c>
      <c r="O645" s="337">
        <v>1900</v>
      </c>
      <c r="P645" s="337">
        <v>26.2</v>
      </c>
      <c r="Q645" s="337">
        <v>60</v>
      </c>
      <c r="R645" s="337">
        <v>25000</v>
      </c>
      <c r="S645" s="337">
        <v>3500</v>
      </c>
      <c r="T645" s="337">
        <v>82</v>
      </c>
      <c r="U645" s="337">
        <v>0.9</v>
      </c>
      <c r="V645" s="337">
        <v>-20</v>
      </c>
      <c r="W645" s="336" t="s">
        <v>769</v>
      </c>
      <c r="X645" s="336" t="s">
        <v>7406</v>
      </c>
      <c r="Y645" s="336" t="s">
        <v>900</v>
      </c>
      <c r="Z645" s="339">
        <v>41977</v>
      </c>
      <c r="AA645" s="339">
        <v>41977</v>
      </c>
      <c r="AB645" s="336" t="s">
        <v>842</v>
      </c>
    </row>
    <row r="646" spans="1:28" s="340" customFormat="1">
      <c r="A646" s="336" t="s">
        <v>7400</v>
      </c>
      <c r="B646" s="336" t="s">
        <v>2466</v>
      </c>
      <c r="C646" s="336" t="s">
        <v>2527</v>
      </c>
      <c r="D646" s="336" t="s">
        <v>7617</v>
      </c>
      <c r="E646" s="336" t="s">
        <v>735</v>
      </c>
      <c r="F646" s="336" t="s">
        <v>780</v>
      </c>
      <c r="G646" s="336" t="s">
        <v>794</v>
      </c>
      <c r="H646" s="336" t="s">
        <v>726</v>
      </c>
      <c r="I646" s="337">
        <v>3</v>
      </c>
      <c r="J646" s="337">
        <v>120</v>
      </c>
      <c r="K646" s="337">
        <v>135</v>
      </c>
      <c r="L646" s="337">
        <v>135</v>
      </c>
      <c r="M646" s="338"/>
      <c r="N646" s="337">
        <v>40</v>
      </c>
      <c r="O646" s="337">
        <v>1500</v>
      </c>
      <c r="P646" s="337">
        <v>26.2</v>
      </c>
      <c r="Q646" s="337">
        <v>60</v>
      </c>
      <c r="R646" s="337">
        <v>25000</v>
      </c>
      <c r="S646" s="337">
        <v>3500</v>
      </c>
      <c r="T646" s="337">
        <v>82</v>
      </c>
      <c r="U646" s="337">
        <v>0.9</v>
      </c>
      <c r="V646" s="337">
        <v>-20</v>
      </c>
      <c r="W646" s="336" t="s">
        <v>769</v>
      </c>
      <c r="X646" s="336" t="s">
        <v>7406</v>
      </c>
      <c r="Y646" s="336" t="s">
        <v>900</v>
      </c>
      <c r="Z646" s="339">
        <v>41977</v>
      </c>
      <c r="AA646" s="339">
        <v>41977</v>
      </c>
      <c r="AB646" s="336" t="s">
        <v>842</v>
      </c>
    </row>
    <row r="647" spans="1:28" s="340" customFormat="1">
      <c r="A647" s="336" t="s">
        <v>7400</v>
      </c>
      <c r="B647" s="336" t="s">
        <v>2466</v>
      </c>
      <c r="C647" s="336" t="s">
        <v>7356</v>
      </c>
      <c r="D647" s="336" t="s">
        <v>7618</v>
      </c>
      <c r="E647" s="336" t="s">
        <v>735</v>
      </c>
      <c r="F647" s="336" t="s">
        <v>780</v>
      </c>
      <c r="G647" s="336" t="s">
        <v>794</v>
      </c>
      <c r="H647" s="336" t="s">
        <v>726</v>
      </c>
      <c r="I647" s="337">
        <v>3</v>
      </c>
      <c r="J647" s="337">
        <v>120</v>
      </c>
      <c r="K647" s="337">
        <v>130</v>
      </c>
      <c r="L647" s="337">
        <v>120</v>
      </c>
      <c r="M647" s="338"/>
      <c r="N647" s="337">
        <v>40</v>
      </c>
      <c r="O647" s="337">
        <v>1650</v>
      </c>
      <c r="P647" s="337">
        <v>26</v>
      </c>
      <c r="Q647" s="337">
        <v>63</v>
      </c>
      <c r="R647" s="337">
        <v>25000</v>
      </c>
      <c r="S647" s="337">
        <v>4000</v>
      </c>
      <c r="T647" s="337">
        <v>85</v>
      </c>
      <c r="U647" s="337">
        <v>0.9</v>
      </c>
      <c r="V647" s="337">
        <v>-20</v>
      </c>
      <c r="W647" s="336" t="s">
        <v>769</v>
      </c>
      <c r="X647" s="336" t="s">
        <v>7406</v>
      </c>
      <c r="Y647" s="336" t="s">
        <v>783</v>
      </c>
      <c r="Z647" s="339">
        <v>41988</v>
      </c>
      <c r="AA647" s="339">
        <v>42010</v>
      </c>
      <c r="AB647" s="336" t="s">
        <v>842</v>
      </c>
    </row>
    <row r="648" spans="1:28" s="340" customFormat="1">
      <c r="A648" s="336" t="s">
        <v>7400</v>
      </c>
      <c r="B648" s="336" t="s">
        <v>2466</v>
      </c>
      <c r="C648" s="336" t="s">
        <v>2529</v>
      </c>
      <c r="D648" s="336" t="s">
        <v>7619</v>
      </c>
      <c r="E648" s="336" t="s">
        <v>735</v>
      </c>
      <c r="F648" s="336" t="s">
        <v>780</v>
      </c>
      <c r="G648" s="336" t="s">
        <v>794</v>
      </c>
      <c r="H648" s="336" t="s">
        <v>726</v>
      </c>
      <c r="I648" s="337">
        <v>3</v>
      </c>
      <c r="J648" s="337">
        <v>150</v>
      </c>
      <c r="K648" s="337">
        <v>135</v>
      </c>
      <c r="L648" s="337">
        <v>135</v>
      </c>
      <c r="M648" s="338"/>
      <c r="N648" s="337">
        <v>15</v>
      </c>
      <c r="O648" s="337">
        <v>2400</v>
      </c>
      <c r="P648" s="337">
        <v>28.3</v>
      </c>
      <c r="Q648" s="337">
        <v>60</v>
      </c>
      <c r="R648" s="337">
        <v>25000</v>
      </c>
      <c r="S648" s="337">
        <v>3000</v>
      </c>
      <c r="T648" s="337">
        <v>82</v>
      </c>
      <c r="U648" s="337">
        <v>0.9</v>
      </c>
      <c r="V648" s="337">
        <v>-20</v>
      </c>
      <c r="W648" s="336" t="s">
        <v>7</v>
      </c>
      <c r="X648" s="336" t="s">
        <v>7</v>
      </c>
      <c r="Y648" s="336" t="s">
        <v>900</v>
      </c>
      <c r="Z648" s="339">
        <v>41920</v>
      </c>
      <c r="AA648" s="339">
        <v>41928</v>
      </c>
      <c r="AB648" s="336" t="s">
        <v>842</v>
      </c>
    </row>
    <row r="649" spans="1:28" s="340" customFormat="1">
      <c r="A649" s="336" t="s">
        <v>7400</v>
      </c>
      <c r="B649" s="336" t="s">
        <v>1293</v>
      </c>
      <c r="C649" s="336" t="s">
        <v>919</v>
      </c>
      <c r="D649" s="336" t="s">
        <v>1307</v>
      </c>
      <c r="E649" s="336" t="s">
        <v>738</v>
      </c>
      <c r="F649" s="336" t="s">
        <v>780</v>
      </c>
      <c r="G649" s="336" t="s">
        <v>794</v>
      </c>
      <c r="H649" s="336" t="s">
        <v>726</v>
      </c>
      <c r="I649" s="337">
        <v>3</v>
      </c>
      <c r="J649" s="337">
        <v>50</v>
      </c>
      <c r="K649" s="337">
        <v>87.5</v>
      </c>
      <c r="L649" s="337">
        <v>44</v>
      </c>
      <c r="M649" s="338"/>
      <c r="N649" s="337">
        <v>25</v>
      </c>
      <c r="O649" s="337">
        <v>480</v>
      </c>
      <c r="P649" s="337">
        <v>6.5</v>
      </c>
      <c r="Q649" s="337">
        <v>73.8</v>
      </c>
      <c r="R649" s="337">
        <v>25000</v>
      </c>
      <c r="S649" s="337">
        <v>3000</v>
      </c>
      <c r="T649" s="337">
        <v>82</v>
      </c>
      <c r="U649" s="337">
        <v>0.9</v>
      </c>
      <c r="V649" s="337">
        <v>-20</v>
      </c>
      <c r="W649" s="336" t="s">
        <v>769</v>
      </c>
      <c r="X649" s="336" t="s">
        <v>7406</v>
      </c>
      <c r="Y649" s="336" t="s">
        <v>1308</v>
      </c>
      <c r="Z649" s="339">
        <v>41558</v>
      </c>
      <c r="AA649" s="339">
        <v>41856</v>
      </c>
      <c r="AB649" s="336" t="s">
        <v>842</v>
      </c>
    </row>
    <row r="650" spans="1:28" s="340" customFormat="1">
      <c r="A650" s="336" t="s">
        <v>7400</v>
      </c>
      <c r="B650" s="336" t="s">
        <v>1293</v>
      </c>
      <c r="C650" s="336" t="s">
        <v>919</v>
      </c>
      <c r="D650" s="336" t="s">
        <v>1310</v>
      </c>
      <c r="E650" s="336" t="s">
        <v>738</v>
      </c>
      <c r="F650" s="336" t="s">
        <v>780</v>
      </c>
      <c r="G650" s="336" t="s">
        <v>794</v>
      </c>
      <c r="H650" s="336" t="s">
        <v>726</v>
      </c>
      <c r="I650" s="337">
        <v>3</v>
      </c>
      <c r="J650" s="337">
        <v>50</v>
      </c>
      <c r="K650" s="337">
        <v>87.5</v>
      </c>
      <c r="L650" s="337">
        <v>44</v>
      </c>
      <c r="M650" s="338"/>
      <c r="N650" s="337">
        <v>40</v>
      </c>
      <c r="O650" s="337">
        <v>460</v>
      </c>
      <c r="P650" s="337">
        <v>6.5</v>
      </c>
      <c r="Q650" s="337">
        <v>70.8</v>
      </c>
      <c r="R650" s="337">
        <v>25000</v>
      </c>
      <c r="S650" s="337">
        <v>2700</v>
      </c>
      <c r="T650" s="337">
        <v>81</v>
      </c>
      <c r="U650" s="337">
        <v>0.9</v>
      </c>
      <c r="V650" s="337">
        <v>-20</v>
      </c>
      <c r="W650" s="336" t="s">
        <v>769</v>
      </c>
      <c r="X650" s="336" t="s">
        <v>7406</v>
      </c>
      <c r="Y650" s="336" t="s">
        <v>1308</v>
      </c>
      <c r="Z650" s="339">
        <v>41558</v>
      </c>
      <c r="AA650" s="339">
        <v>41856</v>
      </c>
      <c r="AB650" s="336" t="s">
        <v>842</v>
      </c>
    </row>
    <row r="651" spans="1:28" s="340" customFormat="1">
      <c r="A651" s="336" t="s">
        <v>7400</v>
      </c>
      <c r="B651" s="336" t="s">
        <v>1293</v>
      </c>
      <c r="C651" s="336" t="s">
        <v>919</v>
      </c>
      <c r="D651" s="336" t="s">
        <v>1310</v>
      </c>
      <c r="E651" s="336" t="s">
        <v>738</v>
      </c>
      <c r="F651" s="336" t="s">
        <v>780</v>
      </c>
      <c r="G651" s="336" t="s">
        <v>794</v>
      </c>
      <c r="H651" s="336" t="s">
        <v>726</v>
      </c>
      <c r="I651" s="337">
        <v>3</v>
      </c>
      <c r="J651" s="337">
        <v>50</v>
      </c>
      <c r="K651" s="337">
        <v>87.5</v>
      </c>
      <c r="L651" s="337">
        <v>44</v>
      </c>
      <c r="M651" s="338"/>
      <c r="N651" s="337">
        <v>40</v>
      </c>
      <c r="O651" s="337">
        <v>460</v>
      </c>
      <c r="P651" s="337">
        <v>6.5</v>
      </c>
      <c r="Q651" s="337">
        <v>70.8</v>
      </c>
      <c r="R651" s="337">
        <v>25000</v>
      </c>
      <c r="S651" s="337">
        <v>5000</v>
      </c>
      <c r="T651" s="337">
        <v>81</v>
      </c>
      <c r="U651" s="337">
        <v>0.9</v>
      </c>
      <c r="V651" s="337">
        <v>-20</v>
      </c>
      <c r="W651" s="336" t="s">
        <v>769</v>
      </c>
      <c r="X651" s="336" t="s">
        <v>7406</v>
      </c>
      <c r="Y651" s="336" t="s">
        <v>1308</v>
      </c>
      <c r="Z651" s="339">
        <v>41558</v>
      </c>
      <c r="AA651" s="339">
        <v>41856</v>
      </c>
      <c r="AB651" s="336" t="s">
        <v>842</v>
      </c>
    </row>
    <row r="652" spans="1:28" s="340" customFormat="1">
      <c r="A652" s="336" t="s">
        <v>7400</v>
      </c>
      <c r="B652" s="336" t="s">
        <v>1293</v>
      </c>
      <c r="C652" s="336" t="s">
        <v>919</v>
      </c>
      <c r="D652" s="336" t="s">
        <v>1310</v>
      </c>
      <c r="E652" s="336" t="s">
        <v>738</v>
      </c>
      <c r="F652" s="336" t="s">
        <v>780</v>
      </c>
      <c r="G652" s="336" t="s">
        <v>794</v>
      </c>
      <c r="H652" s="336" t="s">
        <v>726</v>
      </c>
      <c r="I652" s="337">
        <v>3</v>
      </c>
      <c r="J652" s="337">
        <v>50</v>
      </c>
      <c r="K652" s="337">
        <v>87.5</v>
      </c>
      <c r="L652" s="337">
        <v>44</v>
      </c>
      <c r="M652" s="338"/>
      <c r="N652" s="337">
        <v>40</v>
      </c>
      <c r="O652" s="337">
        <v>460</v>
      </c>
      <c r="P652" s="337">
        <v>6.5</v>
      </c>
      <c r="Q652" s="337">
        <v>70.8</v>
      </c>
      <c r="R652" s="337">
        <v>25000</v>
      </c>
      <c r="S652" s="337">
        <v>4000</v>
      </c>
      <c r="T652" s="337">
        <v>81</v>
      </c>
      <c r="U652" s="337">
        <v>0.9</v>
      </c>
      <c r="V652" s="337">
        <v>-20</v>
      </c>
      <c r="W652" s="336" t="s">
        <v>769</v>
      </c>
      <c r="X652" s="336" t="s">
        <v>7406</v>
      </c>
      <c r="Y652" s="336" t="s">
        <v>1308</v>
      </c>
      <c r="Z652" s="339">
        <v>41558</v>
      </c>
      <c r="AA652" s="339">
        <v>41856</v>
      </c>
      <c r="AB652" s="336" t="s">
        <v>842</v>
      </c>
    </row>
    <row r="653" spans="1:28" s="340" customFormat="1">
      <c r="A653" s="336" t="s">
        <v>7400</v>
      </c>
      <c r="B653" s="336" t="s">
        <v>1293</v>
      </c>
      <c r="C653" s="336" t="s">
        <v>919</v>
      </c>
      <c r="D653" s="336" t="s">
        <v>1310</v>
      </c>
      <c r="E653" s="336" t="s">
        <v>738</v>
      </c>
      <c r="F653" s="336" t="s">
        <v>780</v>
      </c>
      <c r="G653" s="336" t="s">
        <v>794</v>
      </c>
      <c r="H653" s="336" t="s">
        <v>726</v>
      </c>
      <c r="I653" s="337">
        <v>3</v>
      </c>
      <c r="J653" s="337">
        <v>50</v>
      </c>
      <c r="K653" s="337">
        <v>87.5</v>
      </c>
      <c r="L653" s="337">
        <v>44</v>
      </c>
      <c r="M653" s="338"/>
      <c r="N653" s="337">
        <v>40</v>
      </c>
      <c r="O653" s="337">
        <v>460</v>
      </c>
      <c r="P653" s="337">
        <v>6.5</v>
      </c>
      <c r="Q653" s="337">
        <v>70.8</v>
      </c>
      <c r="R653" s="337">
        <v>25000</v>
      </c>
      <c r="S653" s="337">
        <v>3000</v>
      </c>
      <c r="T653" s="337">
        <v>81</v>
      </c>
      <c r="U653" s="337">
        <v>0.9</v>
      </c>
      <c r="V653" s="337">
        <v>-20</v>
      </c>
      <c r="W653" s="336" t="s">
        <v>769</v>
      </c>
      <c r="X653" s="336" t="s">
        <v>7406</v>
      </c>
      <c r="Y653" s="336" t="s">
        <v>1308</v>
      </c>
      <c r="Z653" s="339">
        <v>41558</v>
      </c>
      <c r="AA653" s="339">
        <v>41856</v>
      </c>
      <c r="AB653" s="336" t="s">
        <v>842</v>
      </c>
    </row>
    <row r="654" spans="1:28" s="340" customFormat="1">
      <c r="A654" s="336" t="s">
        <v>7400</v>
      </c>
      <c r="B654" s="336" t="s">
        <v>1293</v>
      </c>
      <c r="C654" s="336" t="s">
        <v>919</v>
      </c>
      <c r="D654" s="336" t="s">
        <v>1310</v>
      </c>
      <c r="E654" s="336" t="s">
        <v>738</v>
      </c>
      <c r="F654" s="336" t="s">
        <v>780</v>
      </c>
      <c r="G654" s="336" t="s">
        <v>794</v>
      </c>
      <c r="H654" s="336" t="s">
        <v>726</v>
      </c>
      <c r="I654" s="337">
        <v>3</v>
      </c>
      <c r="J654" s="337">
        <v>50</v>
      </c>
      <c r="K654" s="337">
        <v>87.5</v>
      </c>
      <c r="L654" s="337">
        <v>44</v>
      </c>
      <c r="M654" s="338"/>
      <c r="N654" s="337">
        <v>25</v>
      </c>
      <c r="O654" s="337">
        <v>480</v>
      </c>
      <c r="P654" s="337">
        <v>6.5</v>
      </c>
      <c r="Q654" s="337">
        <v>73.8</v>
      </c>
      <c r="R654" s="337">
        <v>25000</v>
      </c>
      <c r="S654" s="337">
        <v>3000</v>
      </c>
      <c r="T654" s="337">
        <v>82</v>
      </c>
      <c r="U654" s="337">
        <v>0.9</v>
      </c>
      <c r="V654" s="337">
        <v>-20</v>
      </c>
      <c r="W654" s="336" t="s">
        <v>769</v>
      </c>
      <c r="X654" s="336" t="s">
        <v>7406</v>
      </c>
      <c r="Y654" s="336" t="s">
        <v>1308</v>
      </c>
      <c r="Z654" s="339">
        <v>41558</v>
      </c>
      <c r="AA654" s="339">
        <v>41856</v>
      </c>
      <c r="AB654" s="336" t="s">
        <v>842</v>
      </c>
    </row>
    <row r="655" spans="1:28" s="340" customFormat="1">
      <c r="A655" s="336" t="s">
        <v>7400</v>
      </c>
      <c r="B655" s="336" t="s">
        <v>1293</v>
      </c>
      <c r="C655" s="336" t="s">
        <v>919</v>
      </c>
      <c r="D655" s="336" t="s">
        <v>1310</v>
      </c>
      <c r="E655" s="336" t="s">
        <v>738</v>
      </c>
      <c r="F655" s="336" t="s">
        <v>780</v>
      </c>
      <c r="G655" s="336" t="s">
        <v>794</v>
      </c>
      <c r="H655" s="336" t="s">
        <v>726</v>
      </c>
      <c r="I655" s="337">
        <v>3</v>
      </c>
      <c r="J655" s="337">
        <v>50</v>
      </c>
      <c r="K655" s="337">
        <v>87.5</v>
      </c>
      <c r="L655" s="337">
        <v>44</v>
      </c>
      <c r="M655" s="338"/>
      <c r="N655" s="337">
        <v>25</v>
      </c>
      <c r="O655" s="337">
        <v>460</v>
      </c>
      <c r="P655" s="337">
        <v>6.5</v>
      </c>
      <c r="Q655" s="337">
        <v>70.8</v>
      </c>
      <c r="R655" s="337">
        <v>25000</v>
      </c>
      <c r="S655" s="337">
        <v>2700</v>
      </c>
      <c r="T655" s="337">
        <v>81</v>
      </c>
      <c r="U655" s="337">
        <v>0.9</v>
      </c>
      <c r="V655" s="337">
        <v>-20</v>
      </c>
      <c r="W655" s="336" t="s">
        <v>769</v>
      </c>
      <c r="X655" s="336" t="s">
        <v>7406</v>
      </c>
      <c r="Y655" s="336" t="s">
        <v>1308</v>
      </c>
      <c r="Z655" s="339">
        <v>41558</v>
      </c>
      <c r="AA655" s="339">
        <v>41856</v>
      </c>
      <c r="AB655" s="336" t="s">
        <v>842</v>
      </c>
    </row>
    <row r="656" spans="1:28" s="340" customFormat="1">
      <c r="A656" s="336" t="s">
        <v>7400</v>
      </c>
      <c r="B656" s="336" t="s">
        <v>1320</v>
      </c>
      <c r="C656" s="336" t="s">
        <v>682</v>
      </c>
      <c r="D656" s="336" t="s">
        <v>1323</v>
      </c>
      <c r="E656" s="336" t="s">
        <v>830</v>
      </c>
      <c r="F656" s="336" t="s">
        <v>780</v>
      </c>
      <c r="G656" s="336" t="s">
        <v>794</v>
      </c>
      <c r="H656" s="336" t="s">
        <v>726</v>
      </c>
      <c r="I656" s="337">
        <v>3</v>
      </c>
      <c r="J656" s="337">
        <v>75</v>
      </c>
      <c r="K656" s="337">
        <v>118</v>
      </c>
      <c r="L656" s="337">
        <v>95</v>
      </c>
      <c r="M656" s="338"/>
      <c r="N656" s="337">
        <v>40</v>
      </c>
      <c r="O656" s="337">
        <v>850</v>
      </c>
      <c r="P656" s="337">
        <v>14</v>
      </c>
      <c r="Q656" s="337">
        <v>60.7</v>
      </c>
      <c r="R656" s="337">
        <v>40000</v>
      </c>
      <c r="S656" s="337">
        <v>3000</v>
      </c>
      <c r="T656" s="337">
        <v>83</v>
      </c>
      <c r="U656" s="337">
        <v>1</v>
      </c>
      <c r="V656" s="337">
        <v>-18</v>
      </c>
      <c r="W656" s="336" t="s">
        <v>769</v>
      </c>
      <c r="X656" s="336" t="s">
        <v>7402</v>
      </c>
      <c r="Y656" s="336" t="s">
        <v>1043</v>
      </c>
      <c r="Z656" s="339">
        <v>41798</v>
      </c>
      <c r="AA656" s="339">
        <v>41814</v>
      </c>
      <c r="AB656" s="336" t="s">
        <v>842</v>
      </c>
    </row>
    <row r="657" spans="1:28" s="340" customFormat="1">
      <c r="A657" s="336" t="s">
        <v>7400</v>
      </c>
      <c r="B657" s="336" t="s">
        <v>1332</v>
      </c>
      <c r="C657" s="336" t="s">
        <v>682</v>
      </c>
      <c r="D657" s="336" t="s">
        <v>7620</v>
      </c>
      <c r="E657" s="336" t="s">
        <v>830</v>
      </c>
      <c r="F657" s="336" t="s">
        <v>780</v>
      </c>
      <c r="G657" s="336" t="s">
        <v>794</v>
      </c>
      <c r="H657" s="336" t="s">
        <v>726</v>
      </c>
      <c r="I657" s="337">
        <v>3</v>
      </c>
      <c r="J657" s="337">
        <v>75</v>
      </c>
      <c r="K657" s="337">
        <v>118</v>
      </c>
      <c r="L657" s="337">
        <v>95</v>
      </c>
      <c r="M657" s="338"/>
      <c r="N657" s="337">
        <v>40</v>
      </c>
      <c r="O657" s="337">
        <v>850</v>
      </c>
      <c r="P657" s="337">
        <v>14</v>
      </c>
      <c r="Q657" s="337">
        <v>60.7</v>
      </c>
      <c r="R657" s="337">
        <v>40000</v>
      </c>
      <c r="S657" s="337">
        <v>3000</v>
      </c>
      <c r="T657" s="337">
        <v>83</v>
      </c>
      <c r="U657" s="337">
        <v>1</v>
      </c>
      <c r="V657" s="337">
        <v>-40</v>
      </c>
      <c r="W657" s="336" t="s">
        <v>769</v>
      </c>
      <c r="X657" s="336" t="s">
        <v>7402</v>
      </c>
      <c r="Y657" s="336" t="s">
        <v>1146</v>
      </c>
      <c r="Z657" s="339">
        <v>41832</v>
      </c>
      <c r="AA657" s="339">
        <v>41844</v>
      </c>
      <c r="AB657" s="336" t="s">
        <v>784</v>
      </c>
    </row>
    <row r="658" spans="1:28" s="340" customFormat="1">
      <c r="A658" s="336" t="s">
        <v>7400</v>
      </c>
      <c r="B658" s="336" t="s">
        <v>1332</v>
      </c>
      <c r="C658" s="336" t="s">
        <v>682</v>
      </c>
      <c r="D658" s="336" t="s">
        <v>7621</v>
      </c>
      <c r="E658" s="336" t="s">
        <v>735</v>
      </c>
      <c r="F658" s="336" t="s">
        <v>780</v>
      </c>
      <c r="G658" s="336" t="s">
        <v>794</v>
      </c>
      <c r="H658" s="336" t="s">
        <v>726</v>
      </c>
      <c r="I658" s="337">
        <v>3</v>
      </c>
      <c r="J658" s="337">
        <v>90</v>
      </c>
      <c r="K658" s="337">
        <v>128</v>
      </c>
      <c r="L658" s="337">
        <v>120</v>
      </c>
      <c r="M658" s="338"/>
      <c r="N658" s="337">
        <v>40</v>
      </c>
      <c r="O658" s="337">
        <v>970</v>
      </c>
      <c r="P658" s="337">
        <v>16</v>
      </c>
      <c r="Q658" s="337">
        <v>60.6</v>
      </c>
      <c r="R658" s="337">
        <v>40000</v>
      </c>
      <c r="S658" s="337">
        <v>3000</v>
      </c>
      <c r="T658" s="337">
        <v>84</v>
      </c>
      <c r="U658" s="337">
        <v>0.9</v>
      </c>
      <c r="V658" s="337">
        <v>-40</v>
      </c>
      <c r="W658" s="336" t="s">
        <v>769</v>
      </c>
      <c r="X658" s="336" t="s">
        <v>7402</v>
      </c>
      <c r="Y658" s="336" t="s">
        <v>1132</v>
      </c>
      <c r="Z658" s="339">
        <v>41840</v>
      </c>
      <c r="AA658" s="339">
        <v>41844</v>
      </c>
      <c r="AB658" s="336" t="s">
        <v>784</v>
      </c>
    </row>
    <row r="659" spans="1:28" s="340" customFormat="1">
      <c r="A659" s="336" t="s">
        <v>7400</v>
      </c>
      <c r="B659" s="336" t="s">
        <v>1417</v>
      </c>
      <c r="C659" s="336" t="s">
        <v>1370</v>
      </c>
      <c r="D659" s="336" t="s">
        <v>1488</v>
      </c>
      <c r="E659" s="336" t="s">
        <v>830</v>
      </c>
      <c r="F659" s="336" t="s">
        <v>780</v>
      </c>
      <c r="G659" s="336" t="s">
        <v>794</v>
      </c>
      <c r="H659" s="336" t="s">
        <v>726</v>
      </c>
      <c r="I659" s="337">
        <v>5</v>
      </c>
      <c r="J659" s="337">
        <v>75</v>
      </c>
      <c r="K659" s="337">
        <v>114.3</v>
      </c>
      <c r="L659" s="337">
        <v>96.5</v>
      </c>
      <c r="M659" s="338"/>
      <c r="N659" s="337">
        <v>40</v>
      </c>
      <c r="O659" s="337">
        <v>1220</v>
      </c>
      <c r="P659" s="337">
        <v>14</v>
      </c>
      <c r="Q659" s="337">
        <v>87.1</v>
      </c>
      <c r="R659" s="337">
        <v>35000</v>
      </c>
      <c r="S659" s="337">
        <v>3000</v>
      </c>
      <c r="T659" s="337">
        <v>81</v>
      </c>
      <c r="U659" s="337">
        <v>1</v>
      </c>
      <c r="V659" s="337">
        <v>-20</v>
      </c>
      <c r="W659" s="336" t="s">
        <v>769</v>
      </c>
      <c r="X659" s="336" t="s">
        <v>7402</v>
      </c>
      <c r="Y659" s="336" t="s">
        <v>783</v>
      </c>
      <c r="Z659" s="339">
        <v>41716</v>
      </c>
      <c r="AA659" s="339">
        <v>41677</v>
      </c>
      <c r="AB659" s="336" t="s">
        <v>842</v>
      </c>
    </row>
    <row r="660" spans="1:28" s="340" customFormat="1">
      <c r="A660" s="336" t="s">
        <v>7400</v>
      </c>
      <c r="B660" s="336" t="s">
        <v>1417</v>
      </c>
      <c r="C660" s="336" t="s">
        <v>1370</v>
      </c>
      <c r="D660" s="336" t="s">
        <v>1491</v>
      </c>
      <c r="E660" s="336" t="s">
        <v>830</v>
      </c>
      <c r="F660" s="336" t="s">
        <v>780</v>
      </c>
      <c r="G660" s="336" t="s">
        <v>794</v>
      </c>
      <c r="H660" s="336" t="s">
        <v>726</v>
      </c>
      <c r="I660" s="337">
        <v>5</v>
      </c>
      <c r="J660" s="337">
        <v>75</v>
      </c>
      <c r="K660" s="337">
        <v>114.3</v>
      </c>
      <c r="L660" s="337">
        <v>96.5</v>
      </c>
      <c r="M660" s="338"/>
      <c r="N660" s="337">
        <v>25</v>
      </c>
      <c r="O660" s="337">
        <v>1220</v>
      </c>
      <c r="P660" s="337">
        <v>14</v>
      </c>
      <c r="Q660" s="337">
        <v>87.1</v>
      </c>
      <c r="R660" s="337">
        <v>35000</v>
      </c>
      <c r="S660" s="337">
        <v>3000</v>
      </c>
      <c r="T660" s="337">
        <v>81</v>
      </c>
      <c r="U660" s="337">
        <v>1</v>
      </c>
      <c r="V660" s="337">
        <v>-20</v>
      </c>
      <c r="W660" s="336" t="s">
        <v>769</v>
      </c>
      <c r="X660" s="336" t="s">
        <v>7402</v>
      </c>
      <c r="Y660" s="336" t="s">
        <v>783</v>
      </c>
      <c r="Z660" s="339">
        <v>41716</v>
      </c>
      <c r="AA660" s="339">
        <v>41677</v>
      </c>
      <c r="AB660" s="336" t="s">
        <v>842</v>
      </c>
    </row>
    <row r="661" spans="1:28" s="340" customFormat="1">
      <c r="A661" s="336" t="s">
        <v>7400</v>
      </c>
      <c r="B661" s="336" t="s">
        <v>1417</v>
      </c>
      <c r="C661" s="336" t="s">
        <v>1370</v>
      </c>
      <c r="D661" s="336" t="s">
        <v>1371</v>
      </c>
      <c r="E661" s="336" t="s">
        <v>830</v>
      </c>
      <c r="F661" s="336" t="s">
        <v>780</v>
      </c>
      <c r="G661" s="336" t="s">
        <v>794</v>
      </c>
      <c r="H661" s="336" t="s">
        <v>726</v>
      </c>
      <c r="I661" s="337">
        <v>5</v>
      </c>
      <c r="J661" s="337">
        <v>75</v>
      </c>
      <c r="K661" s="337">
        <v>114.3</v>
      </c>
      <c r="L661" s="337">
        <v>96.5</v>
      </c>
      <c r="M661" s="338"/>
      <c r="N661" s="337">
        <v>15</v>
      </c>
      <c r="O661" s="337">
        <v>1220</v>
      </c>
      <c r="P661" s="337">
        <v>14</v>
      </c>
      <c r="Q661" s="337">
        <v>87.1</v>
      </c>
      <c r="R661" s="337">
        <v>35000</v>
      </c>
      <c r="S661" s="337">
        <v>3000</v>
      </c>
      <c r="T661" s="337">
        <v>81</v>
      </c>
      <c r="U661" s="337">
        <v>1</v>
      </c>
      <c r="V661" s="337">
        <v>-20</v>
      </c>
      <c r="W661" s="336" t="s">
        <v>769</v>
      </c>
      <c r="X661" s="336" t="s">
        <v>7402</v>
      </c>
      <c r="Y661" s="336" t="s">
        <v>783</v>
      </c>
      <c r="Z661" s="339">
        <v>41716</v>
      </c>
      <c r="AA661" s="339">
        <v>41677</v>
      </c>
      <c r="AB661" s="336" t="s">
        <v>842</v>
      </c>
    </row>
    <row r="662" spans="1:28" s="340" customFormat="1">
      <c r="A662" s="336" t="s">
        <v>7400</v>
      </c>
      <c r="B662" s="336" t="s">
        <v>1417</v>
      </c>
      <c r="C662" s="336" t="s">
        <v>1383</v>
      </c>
      <c r="D662" s="336" t="s">
        <v>1384</v>
      </c>
      <c r="E662" s="336" t="s">
        <v>735</v>
      </c>
      <c r="F662" s="336" t="s">
        <v>780</v>
      </c>
      <c r="G662" s="336" t="s">
        <v>794</v>
      </c>
      <c r="H662" s="336" t="s">
        <v>726</v>
      </c>
      <c r="I662" s="337">
        <v>5</v>
      </c>
      <c r="J662" s="337">
        <v>150</v>
      </c>
      <c r="K662" s="337">
        <v>129.5</v>
      </c>
      <c r="L662" s="337">
        <v>116.8</v>
      </c>
      <c r="M662" s="338"/>
      <c r="N662" s="337">
        <v>40</v>
      </c>
      <c r="O662" s="337">
        <v>1550</v>
      </c>
      <c r="P662" s="337">
        <v>18</v>
      </c>
      <c r="Q662" s="337">
        <v>86.1</v>
      </c>
      <c r="R662" s="337">
        <v>35000</v>
      </c>
      <c r="S662" s="337">
        <v>2700</v>
      </c>
      <c r="T662" s="337">
        <v>81</v>
      </c>
      <c r="U662" s="337">
        <v>1</v>
      </c>
      <c r="V662" s="337">
        <v>-20</v>
      </c>
      <c r="W662" s="336" t="s">
        <v>769</v>
      </c>
      <c r="X662" s="336" t="s">
        <v>7402</v>
      </c>
      <c r="Y662" s="336" t="s">
        <v>783</v>
      </c>
      <c r="Z662" s="339">
        <v>41716</v>
      </c>
      <c r="AA662" s="339">
        <v>41677</v>
      </c>
      <c r="AB662" s="336" t="s">
        <v>842</v>
      </c>
    </row>
    <row r="663" spans="1:28" s="340" customFormat="1">
      <c r="A663" s="336" t="s">
        <v>7400</v>
      </c>
      <c r="B663" s="336" t="s">
        <v>1417</v>
      </c>
      <c r="C663" s="336" t="s">
        <v>1383</v>
      </c>
      <c r="D663" s="336" t="s">
        <v>1387</v>
      </c>
      <c r="E663" s="336" t="s">
        <v>735</v>
      </c>
      <c r="F663" s="336" t="s">
        <v>780</v>
      </c>
      <c r="G663" s="336" t="s">
        <v>794</v>
      </c>
      <c r="H663" s="336" t="s">
        <v>726</v>
      </c>
      <c r="I663" s="337">
        <v>5</v>
      </c>
      <c r="J663" s="337">
        <v>150</v>
      </c>
      <c r="K663" s="337">
        <v>129.5</v>
      </c>
      <c r="L663" s="337">
        <v>116.8</v>
      </c>
      <c r="M663" s="338"/>
      <c r="N663" s="337">
        <v>25</v>
      </c>
      <c r="O663" s="337">
        <v>1550</v>
      </c>
      <c r="P663" s="337">
        <v>18</v>
      </c>
      <c r="Q663" s="337">
        <v>86.1</v>
      </c>
      <c r="R663" s="337">
        <v>35000</v>
      </c>
      <c r="S663" s="337">
        <v>2700</v>
      </c>
      <c r="T663" s="337">
        <v>81</v>
      </c>
      <c r="U663" s="337">
        <v>1</v>
      </c>
      <c r="V663" s="337">
        <v>-20</v>
      </c>
      <c r="W663" s="336" t="s">
        <v>769</v>
      </c>
      <c r="X663" s="336" t="s">
        <v>7402</v>
      </c>
      <c r="Y663" s="336" t="s">
        <v>783</v>
      </c>
      <c r="Z663" s="339">
        <v>41716</v>
      </c>
      <c r="AA663" s="339">
        <v>41677</v>
      </c>
      <c r="AB663" s="336" t="s">
        <v>842</v>
      </c>
    </row>
    <row r="664" spans="1:28" s="340" customFormat="1">
      <c r="A664" s="336" t="s">
        <v>7400</v>
      </c>
      <c r="B664" s="336" t="s">
        <v>1417</v>
      </c>
      <c r="C664" s="336" t="s">
        <v>1383</v>
      </c>
      <c r="D664" s="336" t="s">
        <v>1390</v>
      </c>
      <c r="E664" s="336" t="s">
        <v>735</v>
      </c>
      <c r="F664" s="336" t="s">
        <v>780</v>
      </c>
      <c r="G664" s="336" t="s">
        <v>794</v>
      </c>
      <c r="H664" s="336" t="s">
        <v>726</v>
      </c>
      <c r="I664" s="337">
        <v>5</v>
      </c>
      <c r="J664" s="337">
        <v>150</v>
      </c>
      <c r="K664" s="337">
        <v>129.5</v>
      </c>
      <c r="L664" s="337">
        <v>116.8</v>
      </c>
      <c r="M664" s="338"/>
      <c r="N664" s="337">
        <v>15</v>
      </c>
      <c r="O664" s="337">
        <v>1550</v>
      </c>
      <c r="P664" s="337">
        <v>18</v>
      </c>
      <c r="Q664" s="337">
        <v>86.1</v>
      </c>
      <c r="R664" s="337">
        <v>35000</v>
      </c>
      <c r="S664" s="337">
        <v>2700</v>
      </c>
      <c r="T664" s="337">
        <v>81</v>
      </c>
      <c r="U664" s="337">
        <v>1</v>
      </c>
      <c r="V664" s="337">
        <v>-20</v>
      </c>
      <c r="W664" s="336" t="s">
        <v>769</v>
      </c>
      <c r="X664" s="336" t="s">
        <v>7402</v>
      </c>
      <c r="Y664" s="336" t="s">
        <v>783</v>
      </c>
      <c r="Z664" s="339">
        <v>41716</v>
      </c>
      <c r="AA664" s="339">
        <v>41677</v>
      </c>
      <c r="AB664" s="336" t="s">
        <v>842</v>
      </c>
    </row>
    <row r="665" spans="1:28" s="340" customFormat="1">
      <c r="A665" s="336" t="s">
        <v>7400</v>
      </c>
      <c r="B665" s="336" t="s">
        <v>1417</v>
      </c>
      <c r="C665" s="336" t="s">
        <v>1383</v>
      </c>
      <c r="D665" s="336" t="s">
        <v>1393</v>
      </c>
      <c r="E665" s="336" t="s">
        <v>735</v>
      </c>
      <c r="F665" s="336" t="s">
        <v>780</v>
      </c>
      <c r="G665" s="336" t="s">
        <v>794</v>
      </c>
      <c r="H665" s="336" t="s">
        <v>726</v>
      </c>
      <c r="I665" s="337">
        <v>5</v>
      </c>
      <c r="J665" s="337">
        <v>150</v>
      </c>
      <c r="K665" s="337">
        <v>129.5</v>
      </c>
      <c r="L665" s="337">
        <v>116.8</v>
      </c>
      <c r="M665" s="338"/>
      <c r="N665" s="337">
        <v>40</v>
      </c>
      <c r="O665" s="337">
        <v>1620</v>
      </c>
      <c r="P665" s="337">
        <v>18</v>
      </c>
      <c r="Q665" s="337">
        <v>90</v>
      </c>
      <c r="R665" s="337">
        <v>35000</v>
      </c>
      <c r="S665" s="337">
        <v>3000</v>
      </c>
      <c r="T665" s="337">
        <v>81</v>
      </c>
      <c r="U665" s="337">
        <v>1</v>
      </c>
      <c r="V665" s="337">
        <v>-20</v>
      </c>
      <c r="W665" s="336" t="s">
        <v>769</v>
      </c>
      <c r="X665" s="336" t="s">
        <v>7402</v>
      </c>
      <c r="Y665" s="336" t="s">
        <v>783</v>
      </c>
      <c r="Z665" s="339">
        <v>41716</v>
      </c>
      <c r="AA665" s="339">
        <v>41677</v>
      </c>
      <c r="AB665" s="336" t="s">
        <v>842</v>
      </c>
    </row>
    <row r="666" spans="1:28" s="340" customFormat="1">
      <c r="A666" s="336" t="s">
        <v>7400</v>
      </c>
      <c r="B666" s="336" t="s">
        <v>1417</v>
      </c>
      <c r="C666" s="336" t="s">
        <v>1383</v>
      </c>
      <c r="D666" s="336" t="s">
        <v>1396</v>
      </c>
      <c r="E666" s="336" t="s">
        <v>735</v>
      </c>
      <c r="F666" s="336" t="s">
        <v>780</v>
      </c>
      <c r="G666" s="336" t="s">
        <v>794</v>
      </c>
      <c r="H666" s="336" t="s">
        <v>726</v>
      </c>
      <c r="I666" s="337">
        <v>5</v>
      </c>
      <c r="J666" s="337">
        <v>150</v>
      </c>
      <c r="K666" s="337">
        <v>129.5</v>
      </c>
      <c r="L666" s="337">
        <v>116.8</v>
      </c>
      <c r="M666" s="338"/>
      <c r="N666" s="337">
        <v>25</v>
      </c>
      <c r="O666" s="337">
        <v>1620</v>
      </c>
      <c r="P666" s="337">
        <v>18</v>
      </c>
      <c r="Q666" s="337">
        <v>90</v>
      </c>
      <c r="R666" s="337">
        <v>35000</v>
      </c>
      <c r="S666" s="337">
        <v>3000</v>
      </c>
      <c r="T666" s="337">
        <v>81</v>
      </c>
      <c r="U666" s="337">
        <v>1</v>
      </c>
      <c r="V666" s="337">
        <v>-20</v>
      </c>
      <c r="W666" s="336" t="s">
        <v>769</v>
      </c>
      <c r="X666" s="336" t="s">
        <v>7402</v>
      </c>
      <c r="Y666" s="336" t="s">
        <v>783</v>
      </c>
      <c r="Z666" s="339">
        <v>41716</v>
      </c>
      <c r="AA666" s="339">
        <v>41677</v>
      </c>
      <c r="AB666" s="336" t="s">
        <v>842</v>
      </c>
    </row>
    <row r="667" spans="1:28" s="340" customFormat="1">
      <c r="A667" s="336" t="s">
        <v>7400</v>
      </c>
      <c r="B667" s="336" t="s">
        <v>1417</v>
      </c>
      <c r="C667" s="336" t="s">
        <v>1383</v>
      </c>
      <c r="D667" s="336" t="s">
        <v>1399</v>
      </c>
      <c r="E667" s="336" t="s">
        <v>735</v>
      </c>
      <c r="F667" s="336" t="s">
        <v>780</v>
      </c>
      <c r="G667" s="336" t="s">
        <v>794</v>
      </c>
      <c r="H667" s="336" t="s">
        <v>726</v>
      </c>
      <c r="I667" s="337">
        <v>5</v>
      </c>
      <c r="J667" s="337">
        <v>150</v>
      </c>
      <c r="K667" s="337">
        <v>129.5</v>
      </c>
      <c r="L667" s="337">
        <v>116.8</v>
      </c>
      <c r="M667" s="338"/>
      <c r="N667" s="337">
        <v>15</v>
      </c>
      <c r="O667" s="337">
        <v>1620</v>
      </c>
      <c r="P667" s="337">
        <v>18</v>
      </c>
      <c r="Q667" s="337">
        <v>90</v>
      </c>
      <c r="R667" s="337">
        <v>35000</v>
      </c>
      <c r="S667" s="337">
        <v>3000</v>
      </c>
      <c r="T667" s="337">
        <v>81</v>
      </c>
      <c r="U667" s="337">
        <v>1</v>
      </c>
      <c r="V667" s="337">
        <v>-20</v>
      </c>
      <c r="W667" s="336" t="s">
        <v>769</v>
      </c>
      <c r="X667" s="336" t="s">
        <v>7402</v>
      </c>
      <c r="Y667" s="336" t="s">
        <v>783</v>
      </c>
      <c r="Z667" s="339">
        <v>41716</v>
      </c>
      <c r="AA667" s="339">
        <v>41677</v>
      </c>
      <c r="AB667" s="336" t="s">
        <v>842</v>
      </c>
    </row>
    <row r="668" spans="1:28" s="340" customFormat="1">
      <c r="A668" s="336" t="s">
        <v>7400</v>
      </c>
      <c r="B668" s="336" t="s">
        <v>1417</v>
      </c>
      <c r="C668" s="336" t="s">
        <v>1383</v>
      </c>
      <c r="D668" s="336" t="s">
        <v>1402</v>
      </c>
      <c r="E668" s="336" t="s">
        <v>735</v>
      </c>
      <c r="F668" s="336" t="s">
        <v>780</v>
      </c>
      <c r="G668" s="336" t="s">
        <v>794</v>
      </c>
      <c r="H668" s="336" t="s">
        <v>726</v>
      </c>
      <c r="I668" s="337">
        <v>5</v>
      </c>
      <c r="J668" s="337">
        <v>150</v>
      </c>
      <c r="K668" s="337">
        <v>129.5</v>
      </c>
      <c r="L668" s="337">
        <v>116.8</v>
      </c>
      <c r="M668" s="338"/>
      <c r="N668" s="337">
        <v>40</v>
      </c>
      <c r="O668" s="337">
        <v>1620</v>
      </c>
      <c r="P668" s="337">
        <v>18</v>
      </c>
      <c r="Q668" s="337">
        <v>90</v>
      </c>
      <c r="R668" s="337">
        <v>35000</v>
      </c>
      <c r="S668" s="337">
        <v>4000</v>
      </c>
      <c r="T668" s="337">
        <v>82</v>
      </c>
      <c r="U668" s="337">
        <v>1</v>
      </c>
      <c r="V668" s="337">
        <v>-20</v>
      </c>
      <c r="W668" s="336" t="s">
        <v>769</v>
      </c>
      <c r="X668" s="336" t="s">
        <v>7402</v>
      </c>
      <c r="Y668" s="336" t="s">
        <v>783</v>
      </c>
      <c r="Z668" s="339">
        <v>41716</v>
      </c>
      <c r="AA668" s="339">
        <v>41677</v>
      </c>
      <c r="AB668" s="336" t="s">
        <v>842</v>
      </c>
    </row>
    <row r="669" spans="1:28" s="340" customFormat="1">
      <c r="A669" s="336" t="s">
        <v>7400</v>
      </c>
      <c r="B669" s="336" t="s">
        <v>1417</v>
      </c>
      <c r="C669" s="336" t="s">
        <v>1383</v>
      </c>
      <c r="D669" s="336" t="s">
        <v>1405</v>
      </c>
      <c r="E669" s="336" t="s">
        <v>735</v>
      </c>
      <c r="F669" s="336" t="s">
        <v>780</v>
      </c>
      <c r="G669" s="336" t="s">
        <v>794</v>
      </c>
      <c r="H669" s="336" t="s">
        <v>726</v>
      </c>
      <c r="I669" s="337">
        <v>5</v>
      </c>
      <c r="J669" s="337">
        <v>150</v>
      </c>
      <c r="K669" s="337">
        <v>129.5</v>
      </c>
      <c r="L669" s="337">
        <v>116.8</v>
      </c>
      <c r="M669" s="338"/>
      <c r="N669" s="337">
        <v>25</v>
      </c>
      <c r="O669" s="337">
        <v>1620</v>
      </c>
      <c r="P669" s="337">
        <v>18</v>
      </c>
      <c r="Q669" s="337">
        <v>90</v>
      </c>
      <c r="R669" s="337">
        <v>35000</v>
      </c>
      <c r="S669" s="337">
        <v>4000</v>
      </c>
      <c r="T669" s="337">
        <v>82</v>
      </c>
      <c r="U669" s="337">
        <v>1</v>
      </c>
      <c r="V669" s="337">
        <v>-20</v>
      </c>
      <c r="W669" s="336" t="s">
        <v>769</v>
      </c>
      <c r="X669" s="336" t="s">
        <v>7402</v>
      </c>
      <c r="Y669" s="336" t="s">
        <v>783</v>
      </c>
      <c r="Z669" s="339">
        <v>41716</v>
      </c>
      <c r="AA669" s="339">
        <v>41677</v>
      </c>
      <c r="AB669" s="336" t="s">
        <v>842</v>
      </c>
    </row>
    <row r="670" spans="1:28" s="340" customFormat="1">
      <c r="A670" s="336" t="s">
        <v>7400</v>
      </c>
      <c r="B670" s="336" t="s">
        <v>1417</v>
      </c>
      <c r="C670" s="336" t="s">
        <v>1383</v>
      </c>
      <c r="D670" s="336" t="s">
        <v>1408</v>
      </c>
      <c r="E670" s="336" t="s">
        <v>735</v>
      </c>
      <c r="F670" s="336" t="s">
        <v>780</v>
      </c>
      <c r="G670" s="336" t="s">
        <v>794</v>
      </c>
      <c r="H670" s="336" t="s">
        <v>726</v>
      </c>
      <c r="I670" s="337">
        <v>5</v>
      </c>
      <c r="J670" s="337">
        <v>150</v>
      </c>
      <c r="K670" s="337">
        <v>129.5</v>
      </c>
      <c r="L670" s="337">
        <v>116.8</v>
      </c>
      <c r="M670" s="338"/>
      <c r="N670" s="337">
        <v>15</v>
      </c>
      <c r="O670" s="337">
        <v>1620</v>
      </c>
      <c r="P670" s="337">
        <v>18</v>
      </c>
      <c r="Q670" s="337">
        <v>90</v>
      </c>
      <c r="R670" s="337">
        <v>35000</v>
      </c>
      <c r="S670" s="337">
        <v>4000</v>
      </c>
      <c r="T670" s="337">
        <v>82</v>
      </c>
      <c r="U670" s="337">
        <v>1</v>
      </c>
      <c r="V670" s="337">
        <v>-20</v>
      </c>
      <c r="W670" s="336" t="s">
        <v>769</v>
      </c>
      <c r="X670" s="336" t="s">
        <v>7402</v>
      </c>
      <c r="Y670" s="336" t="s">
        <v>783</v>
      </c>
      <c r="Z670" s="339">
        <v>41716</v>
      </c>
      <c r="AA670" s="339">
        <v>41677</v>
      </c>
      <c r="AB670" s="336" t="s">
        <v>842</v>
      </c>
    </row>
    <row r="671" spans="1:28" s="340" customFormat="1">
      <c r="A671" s="336" t="s">
        <v>7400</v>
      </c>
      <c r="B671" s="336" t="s">
        <v>1443</v>
      </c>
      <c r="C671" s="336" t="s">
        <v>1444</v>
      </c>
      <c r="D671" s="336" t="s">
        <v>1444</v>
      </c>
      <c r="E671" s="336" t="s">
        <v>732</v>
      </c>
      <c r="F671" s="336" t="s">
        <v>780</v>
      </c>
      <c r="G671" s="336" t="s">
        <v>794</v>
      </c>
      <c r="H671" s="336" t="s">
        <v>726</v>
      </c>
      <c r="I671" s="337">
        <v>3</v>
      </c>
      <c r="J671" s="337">
        <v>65</v>
      </c>
      <c r="K671" s="337">
        <v>130</v>
      </c>
      <c r="L671" s="337">
        <v>95</v>
      </c>
      <c r="M671" s="338"/>
      <c r="N671" s="337">
        <v>120</v>
      </c>
      <c r="O671" s="337">
        <v>800</v>
      </c>
      <c r="P671" s="337">
        <v>11</v>
      </c>
      <c r="Q671" s="337">
        <v>72.7</v>
      </c>
      <c r="R671" s="337">
        <v>25000</v>
      </c>
      <c r="S671" s="337">
        <v>2700</v>
      </c>
      <c r="T671" s="337">
        <v>82</v>
      </c>
      <c r="U671" s="337">
        <v>0.9</v>
      </c>
      <c r="V671" s="337">
        <v>-20</v>
      </c>
      <c r="W671" s="336" t="s">
        <v>769</v>
      </c>
      <c r="X671" s="336" t="s">
        <v>7402</v>
      </c>
      <c r="Y671" s="336" t="s">
        <v>783</v>
      </c>
      <c r="Z671" s="339">
        <v>41771</v>
      </c>
      <c r="AA671" s="339">
        <v>41771</v>
      </c>
      <c r="AB671" s="336" t="s">
        <v>784</v>
      </c>
    </row>
    <row r="672" spans="1:28" s="340" customFormat="1">
      <c r="A672" s="336" t="s">
        <v>7400</v>
      </c>
      <c r="B672" s="336" t="s">
        <v>1066</v>
      </c>
      <c r="C672" s="336" t="s">
        <v>7622</v>
      </c>
      <c r="D672" s="336" t="s">
        <v>7622</v>
      </c>
      <c r="E672" s="336" t="s">
        <v>732</v>
      </c>
      <c r="F672" s="336" t="s">
        <v>780</v>
      </c>
      <c r="G672" s="336" t="s">
        <v>794</v>
      </c>
      <c r="H672" s="336" t="s">
        <v>726</v>
      </c>
      <c r="I672" s="337">
        <v>3</v>
      </c>
      <c r="J672" s="337">
        <v>65</v>
      </c>
      <c r="K672" s="337">
        <v>127.8</v>
      </c>
      <c r="L672" s="337">
        <v>94.8</v>
      </c>
      <c r="M672" s="338"/>
      <c r="N672" s="337">
        <v>112</v>
      </c>
      <c r="O672" s="337">
        <v>650</v>
      </c>
      <c r="P672" s="337">
        <v>8</v>
      </c>
      <c r="Q672" s="337">
        <v>81.3</v>
      </c>
      <c r="R672" s="337">
        <v>25000</v>
      </c>
      <c r="S672" s="337">
        <v>2700</v>
      </c>
      <c r="T672" s="337">
        <v>82</v>
      </c>
      <c r="U672" s="337">
        <v>0.9</v>
      </c>
      <c r="V672" s="337">
        <v>-40</v>
      </c>
      <c r="W672" s="336" t="s">
        <v>769</v>
      </c>
      <c r="X672" s="336" t="s">
        <v>7402</v>
      </c>
      <c r="Y672" s="336" t="s">
        <v>783</v>
      </c>
      <c r="Z672" s="339">
        <v>41983</v>
      </c>
      <c r="AA672" s="339">
        <v>42002</v>
      </c>
      <c r="AB672" s="336" t="s">
        <v>842</v>
      </c>
    </row>
    <row r="673" spans="1:28" s="340" customFormat="1">
      <c r="A673" s="336" t="s">
        <v>7400</v>
      </c>
      <c r="B673" s="336" t="s">
        <v>1066</v>
      </c>
      <c r="C673" s="336" t="s">
        <v>1121</v>
      </c>
      <c r="D673" s="336" t="s">
        <v>1121</v>
      </c>
      <c r="E673" s="336" t="s">
        <v>733</v>
      </c>
      <c r="F673" s="336" t="s">
        <v>780</v>
      </c>
      <c r="G673" s="336" t="s">
        <v>794</v>
      </c>
      <c r="H673" s="336" t="s">
        <v>726</v>
      </c>
      <c r="I673" s="337">
        <v>3</v>
      </c>
      <c r="J673" s="337">
        <v>100</v>
      </c>
      <c r="K673" s="337">
        <v>160.1</v>
      </c>
      <c r="L673" s="337">
        <v>119.8</v>
      </c>
      <c r="M673" s="338"/>
      <c r="N673" s="337">
        <v>111</v>
      </c>
      <c r="O673" s="337">
        <v>1400</v>
      </c>
      <c r="P673" s="337">
        <v>17</v>
      </c>
      <c r="Q673" s="337">
        <v>82.4</v>
      </c>
      <c r="R673" s="337">
        <v>25000</v>
      </c>
      <c r="S673" s="337">
        <v>2700</v>
      </c>
      <c r="T673" s="337">
        <v>82</v>
      </c>
      <c r="U673" s="337">
        <v>0.9</v>
      </c>
      <c r="V673" s="337">
        <v>-40</v>
      </c>
      <c r="W673" s="336" t="s">
        <v>769</v>
      </c>
      <c r="X673" s="336" t="s">
        <v>7402</v>
      </c>
      <c r="Y673" s="336" t="s">
        <v>783</v>
      </c>
      <c r="Z673" s="339">
        <v>41840</v>
      </c>
      <c r="AA673" s="339">
        <v>41848</v>
      </c>
      <c r="AB673" s="336" t="s">
        <v>842</v>
      </c>
    </row>
    <row r="674" spans="1:28" s="340" customFormat="1">
      <c r="A674" s="336" t="s">
        <v>7400</v>
      </c>
      <c r="B674" s="336" t="s">
        <v>1129</v>
      </c>
      <c r="C674" s="336" t="s">
        <v>682</v>
      </c>
      <c r="D674" s="336" t="s">
        <v>1130</v>
      </c>
      <c r="E674" s="336" t="s">
        <v>830</v>
      </c>
      <c r="F674" s="336" t="s">
        <v>780</v>
      </c>
      <c r="G674" s="336" t="s">
        <v>794</v>
      </c>
      <c r="H674" s="336" t="s">
        <v>726</v>
      </c>
      <c r="I674" s="337">
        <v>4</v>
      </c>
      <c r="J674" s="337">
        <v>75</v>
      </c>
      <c r="K674" s="337">
        <v>118</v>
      </c>
      <c r="L674" s="337">
        <v>95</v>
      </c>
      <c r="M674" s="338"/>
      <c r="N674" s="337">
        <v>40</v>
      </c>
      <c r="O674" s="337">
        <v>850</v>
      </c>
      <c r="P674" s="337">
        <v>14</v>
      </c>
      <c r="Q674" s="337">
        <v>60</v>
      </c>
      <c r="R674" s="337">
        <v>40000</v>
      </c>
      <c r="S674" s="337">
        <v>3000</v>
      </c>
      <c r="T674" s="337">
        <v>83</v>
      </c>
      <c r="U674" s="337">
        <v>1</v>
      </c>
      <c r="V674" s="337">
        <v>-40</v>
      </c>
      <c r="W674" s="336" t="s">
        <v>769</v>
      </c>
      <c r="X674" s="336" t="s">
        <v>7402</v>
      </c>
      <c r="Y674" s="336" t="s">
        <v>1132</v>
      </c>
      <c r="Z674" s="339">
        <v>41820</v>
      </c>
      <c r="AA674" s="339">
        <v>41843</v>
      </c>
      <c r="AB674" s="336" t="s">
        <v>827</v>
      </c>
    </row>
    <row r="675" spans="1:28" s="340" customFormat="1">
      <c r="A675" s="336" t="s">
        <v>7400</v>
      </c>
      <c r="B675" s="336" t="s">
        <v>1129</v>
      </c>
      <c r="C675" s="336" t="s">
        <v>682</v>
      </c>
      <c r="D675" s="336" t="s">
        <v>1134</v>
      </c>
      <c r="E675" s="336" t="s">
        <v>830</v>
      </c>
      <c r="F675" s="336" t="s">
        <v>780</v>
      </c>
      <c r="G675" s="336" t="s">
        <v>794</v>
      </c>
      <c r="H675" s="336" t="s">
        <v>726</v>
      </c>
      <c r="I675" s="337">
        <v>4</v>
      </c>
      <c r="J675" s="337">
        <v>75</v>
      </c>
      <c r="K675" s="337">
        <v>118</v>
      </c>
      <c r="L675" s="337">
        <v>95</v>
      </c>
      <c r="M675" s="338"/>
      <c r="N675" s="337">
        <v>25</v>
      </c>
      <c r="O675" s="337">
        <v>850</v>
      </c>
      <c r="P675" s="337">
        <v>14</v>
      </c>
      <c r="Q675" s="337">
        <v>60</v>
      </c>
      <c r="R675" s="337">
        <v>40000</v>
      </c>
      <c r="S675" s="337">
        <v>3000</v>
      </c>
      <c r="T675" s="337">
        <v>83</v>
      </c>
      <c r="U675" s="337">
        <v>1</v>
      </c>
      <c r="V675" s="337">
        <v>-40</v>
      </c>
      <c r="W675" s="336" t="s">
        <v>769</v>
      </c>
      <c r="X675" s="336" t="s">
        <v>7402</v>
      </c>
      <c r="Y675" s="336" t="s">
        <v>1132</v>
      </c>
      <c r="Z675" s="339">
        <v>41820</v>
      </c>
      <c r="AA675" s="339">
        <v>41843</v>
      </c>
      <c r="AB675" s="336" t="s">
        <v>827</v>
      </c>
    </row>
    <row r="676" spans="1:28" s="340" customFormat="1">
      <c r="A676" s="336" t="s">
        <v>7400</v>
      </c>
      <c r="B676" s="336" t="s">
        <v>1137</v>
      </c>
      <c r="C676" s="336" t="s">
        <v>682</v>
      </c>
      <c r="D676" s="336" t="s">
        <v>7623</v>
      </c>
      <c r="E676" s="336" t="s">
        <v>703</v>
      </c>
      <c r="F676" s="336" t="s">
        <v>780</v>
      </c>
      <c r="G676" s="336" t="s">
        <v>781</v>
      </c>
      <c r="H676" s="336" t="s">
        <v>726</v>
      </c>
      <c r="I676" s="337">
        <v>3</v>
      </c>
      <c r="J676" s="337">
        <v>35</v>
      </c>
      <c r="K676" s="337">
        <v>50</v>
      </c>
      <c r="L676" s="337">
        <v>49</v>
      </c>
      <c r="M676" s="338"/>
      <c r="N676" s="337">
        <v>38</v>
      </c>
      <c r="O676" s="337">
        <v>410</v>
      </c>
      <c r="P676" s="337">
        <v>6</v>
      </c>
      <c r="Q676" s="337">
        <v>68.3</v>
      </c>
      <c r="R676" s="337">
        <v>25000</v>
      </c>
      <c r="S676" s="337">
        <v>3000</v>
      </c>
      <c r="T676" s="337">
        <v>83</v>
      </c>
      <c r="U676" s="337">
        <v>0.7</v>
      </c>
      <c r="V676" s="337">
        <v>-40</v>
      </c>
      <c r="W676" s="336" t="s">
        <v>7</v>
      </c>
      <c r="X676" s="336" t="s">
        <v>7</v>
      </c>
      <c r="Y676" s="336" t="s">
        <v>783</v>
      </c>
      <c r="Z676" s="339">
        <v>41973</v>
      </c>
      <c r="AA676" s="339">
        <v>41983</v>
      </c>
      <c r="AB676" s="336" t="s">
        <v>827</v>
      </c>
    </row>
    <row r="677" spans="1:28" s="340" customFormat="1">
      <c r="A677" s="336" t="s">
        <v>7400</v>
      </c>
      <c r="B677" s="336" t="s">
        <v>1137</v>
      </c>
      <c r="C677" s="336" t="s">
        <v>682</v>
      </c>
      <c r="D677" s="336" t="s">
        <v>7624</v>
      </c>
      <c r="E677" s="336" t="s">
        <v>737</v>
      </c>
      <c r="F677" s="336" t="s">
        <v>780</v>
      </c>
      <c r="G677" s="336" t="s">
        <v>794</v>
      </c>
      <c r="H677" s="336" t="s">
        <v>726</v>
      </c>
      <c r="I677" s="337">
        <v>3</v>
      </c>
      <c r="J677" s="337">
        <v>60</v>
      </c>
      <c r="K677" s="337">
        <v>72</v>
      </c>
      <c r="L677" s="337">
        <v>49</v>
      </c>
      <c r="M677" s="338"/>
      <c r="N677" s="337">
        <v>38</v>
      </c>
      <c r="O677" s="337">
        <v>380</v>
      </c>
      <c r="P677" s="337">
        <v>6.3</v>
      </c>
      <c r="Q677" s="337">
        <v>60.7</v>
      </c>
      <c r="R677" s="337">
        <v>25000</v>
      </c>
      <c r="S677" s="337">
        <v>3000</v>
      </c>
      <c r="T677" s="337">
        <v>83</v>
      </c>
      <c r="U677" s="337">
        <v>0.7</v>
      </c>
      <c r="V677" s="337">
        <v>-40</v>
      </c>
      <c r="W677" s="336" t="s">
        <v>769</v>
      </c>
      <c r="X677" s="336" t="s">
        <v>7402</v>
      </c>
      <c r="Y677" s="336" t="s">
        <v>783</v>
      </c>
      <c r="Z677" s="339">
        <v>41973</v>
      </c>
      <c r="AA677" s="339">
        <v>41983</v>
      </c>
      <c r="AB677" s="336" t="s">
        <v>827</v>
      </c>
    </row>
    <row r="678" spans="1:28" s="340" customFormat="1">
      <c r="A678" s="336" t="s">
        <v>7400</v>
      </c>
      <c r="B678" s="336" t="s">
        <v>1137</v>
      </c>
      <c r="C678" s="336" t="s">
        <v>682</v>
      </c>
      <c r="D678" s="336" t="s">
        <v>1145</v>
      </c>
      <c r="E678" s="336" t="s">
        <v>830</v>
      </c>
      <c r="F678" s="336" t="s">
        <v>780</v>
      </c>
      <c r="G678" s="336" t="s">
        <v>794</v>
      </c>
      <c r="H678" s="336" t="s">
        <v>726</v>
      </c>
      <c r="I678" s="337">
        <v>3</v>
      </c>
      <c r="J678" s="337">
        <v>75</v>
      </c>
      <c r="K678" s="337">
        <v>118</v>
      </c>
      <c r="L678" s="337">
        <v>95</v>
      </c>
      <c r="M678" s="338"/>
      <c r="N678" s="337">
        <v>40</v>
      </c>
      <c r="O678" s="337">
        <v>850</v>
      </c>
      <c r="P678" s="337">
        <v>14</v>
      </c>
      <c r="Q678" s="337">
        <v>60.7</v>
      </c>
      <c r="R678" s="337">
        <v>40000</v>
      </c>
      <c r="S678" s="337">
        <v>3000</v>
      </c>
      <c r="T678" s="337">
        <v>83</v>
      </c>
      <c r="U678" s="337">
        <v>1</v>
      </c>
      <c r="V678" s="337">
        <v>-40</v>
      </c>
      <c r="W678" s="336" t="s">
        <v>769</v>
      </c>
      <c r="X678" s="336" t="s">
        <v>7402</v>
      </c>
      <c r="Y678" s="336" t="s">
        <v>1146</v>
      </c>
      <c r="Z678" s="339">
        <v>41820</v>
      </c>
      <c r="AA678" s="339">
        <v>41842</v>
      </c>
      <c r="AB678" s="336" t="s">
        <v>827</v>
      </c>
    </row>
    <row r="679" spans="1:28" s="340" customFormat="1">
      <c r="A679" s="336" t="s">
        <v>7400</v>
      </c>
      <c r="B679" s="336" t="s">
        <v>1155</v>
      </c>
      <c r="C679" s="336" t="s">
        <v>1156</v>
      </c>
      <c r="D679" s="336" t="s">
        <v>1161</v>
      </c>
      <c r="E679" s="336" t="s">
        <v>732</v>
      </c>
      <c r="F679" s="336" t="s">
        <v>780</v>
      </c>
      <c r="G679" s="336" t="s">
        <v>794</v>
      </c>
      <c r="H679" s="336" t="s">
        <v>726</v>
      </c>
      <c r="I679" s="337">
        <v>10</v>
      </c>
      <c r="J679" s="337">
        <v>65</v>
      </c>
      <c r="K679" s="337">
        <v>129.30000000000001</v>
      </c>
      <c r="L679" s="337">
        <v>94.2</v>
      </c>
      <c r="M679" s="338"/>
      <c r="N679" s="338"/>
      <c r="O679" s="337">
        <v>650</v>
      </c>
      <c r="P679" s="337">
        <v>9.5</v>
      </c>
      <c r="Q679" s="337">
        <v>68.400000000000006</v>
      </c>
      <c r="R679" s="337">
        <v>25000</v>
      </c>
      <c r="S679" s="337">
        <v>5000</v>
      </c>
      <c r="T679" s="337">
        <v>82</v>
      </c>
      <c r="U679" s="337">
        <v>0.9</v>
      </c>
      <c r="V679" s="337">
        <v>-25</v>
      </c>
      <c r="W679" s="336" t="s">
        <v>769</v>
      </c>
      <c r="X679" s="336" t="s">
        <v>7406</v>
      </c>
      <c r="Y679" s="336" t="s">
        <v>1163</v>
      </c>
      <c r="Z679" s="339">
        <v>41821</v>
      </c>
      <c r="AA679" s="339">
        <v>41837</v>
      </c>
      <c r="AB679" s="336" t="s">
        <v>842</v>
      </c>
    </row>
    <row r="680" spans="1:28" s="340" customFormat="1">
      <c r="A680" s="336" t="s">
        <v>7400</v>
      </c>
      <c r="B680" s="336" t="s">
        <v>1155</v>
      </c>
      <c r="C680" s="336" t="s">
        <v>1156</v>
      </c>
      <c r="D680" s="336" t="s">
        <v>1165</v>
      </c>
      <c r="E680" s="336" t="s">
        <v>735</v>
      </c>
      <c r="F680" s="336" t="s">
        <v>780</v>
      </c>
      <c r="G680" s="336" t="s">
        <v>794</v>
      </c>
      <c r="H680" s="336" t="s">
        <v>726</v>
      </c>
      <c r="I680" s="337">
        <v>10</v>
      </c>
      <c r="J680" s="337">
        <v>90</v>
      </c>
      <c r="K680" s="337">
        <v>133.9</v>
      </c>
      <c r="L680" s="337">
        <v>125.5</v>
      </c>
      <c r="M680" s="338"/>
      <c r="N680" s="337">
        <v>27</v>
      </c>
      <c r="O680" s="337">
        <v>1500</v>
      </c>
      <c r="P680" s="337">
        <v>18</v>
      </c>
      <c r="Q680" s="337">
        <v>83.3</v>
      </c>
      <c r="R680" s="337">
        <v>25000</v>
      </c>
      <c r="S680" s="337">
        <v>3000</v>
      </c>
      <c r="T680" s="337">
        <v>82</v>
      </c>
      <c r="U680" s="337">
        <v>0.9</v>
      </c>
      <c r="V680" s="337">
        <v>-25</v>
      </c>
      <c r="W680" s="336" t="s">
        <v>769</v>
      </c>
      <c r="X680" s="336" t="s">
        <v>7406</v>
      </c>
      <c r="Y680" s="336" t="s">
        <v>1163</v>
      </c>
      <c r="Z680" s="339">
        <v>41760</v>
      </c>
      <c r="AA680" s="339">
        <v>41857</v>
      </c>
      <c r="AB680" s="336" t="s">
        <v>842</v>
      </c>
    </row>
    <row r="681" spans="1:28" s="340" customFormat="1">
      <c r="A681" s="336" t="s">
        <v>7400</v>
      </c>
      <c r="B681" s="336" t="s">
        <v>1155</v>
      </c>
      <c r="C681" s="336" t="s">
        <v>1156</v>
      </c>
      <c r="D681" s="336" t="s">
        <v>1168</v>
      </c>
      <c r="E681" s="336" t="s">
        <v>735</v>
      </c>
      <c r="F681" s="336" t="s">
        <v>780</v>
      </c>
      <c r="G681" s="336" t="s">
        <v>794</v>
      </c>
      <c r="H681" s="336" t="s">
        <v>726</v>
      </c>
      <c r="I681" s="337">
        <v>10</v>
      </c>
      <c r="J681" s="337">
        <v>90</v>
      </c>
      <c r="K681" s="337">
        <v>132.80000000000001</v>
      </c>
      <c r="L681" s="337">
        <v>125.7</v>
      </c>
      <c r="M681" s="338"/>
      <c r="N681" s="337">
        <v>47</v>
      </c>
      <c r="O681" s="337">
        <v>1500</v>
      </c>
      <c r="P681" s="337">
        <v>18</v>
      </c>
      <c r="Q681" s="337">
        <v>83.3</v>
      </c>
      <c r="R681" s="337">
        <v>25000</v>
      </c>
      <c r="S681" s="337">
        <v>3000</v>
      </c>
      <c r="T681" s="337">
        <v>81</v>
      </c>
      <c r="U681" s="337">
        <v>0.9</v>
      </c>
      <c r="V681" s="337">
        <v>-25</v>
      </c>
      <c r="W681" s="336" t="s">
        <v>769</v>
      </c>
      <c r="X681" s="336" t="s">
        <v>7406</v>
      </c>
      <c r="Y681" s="336" t="s">
        <v>1163</v>
      </c>
      <c r="Z681" s="339">
        <v>41760</v>
      </c>
      <c r="AA681" s="339">
        <v>41857</v>
      </c>
      <c r="AB681" s="336" t="s">
        <v>842</v>
      </c>
    </row>
    <row r="682" spans="1:28" s="340" customFormat="1">
      <c r="A682" s="336" t="s">
        <v>7400</v>
      </c>
      <c r="B682" s="336" t="s">
        <v>1156</v>
      </c>
      <c r="C682" s="336" t="s">
        <v>1156</v>
      </c>
      <c r="D682" s="336" t="s">
        <v>1510</v>
      </c>
      <c r="E682" s="336" t="s">
        <v>732</v>
      </c>
      <c r="F682" s="336" t="s">
        <v>780</v>
      </c>
      <c r="G682" s="336" t="s">
        <v>794</v>
      </c>
      <c r="H682" s="336" t="s">
        <v>726</v>
      </c>
      <c r="I682" s="337">
        <v>10</v>
      </c>
      <c r="J682" s="337">
        <v>65</v>
      </c>
      <c r="K682" s="337">
        <v>128.30000000000001</v>
      </c>
      <c r="L682" s="337">
        <v>95.8</v>
      </c>
      <c r="M682" s="338"/>
      <c r="N682" s="338"/>
      <c r="O682" s="337">
        <v>650</v>
      </c>
      <c r="P682" s="337">
        <v>9.5</v>
      </c>
      <c r="Q682" s="337">
        <v>68.400000000000006</v>
      </c>
      <c r="R682" s="337">
        <v>25000</v>
      </c>
      <c r="S682" s="337">
        <v>2700</v>
      </c>
      <c r="T682" s="337">
        <v>82</v>
      </c>
      <c r="U682" s="337">
        <v>1</v>
      </c>
      <c r="V682" s="337">
        <v>-25</v>
      </c>
      <c r="W682" s="336" t="s">
        <v>769</v>
      </c>
      <c r="X682" s="336" t="s">
        <v>7406</v>
      </c>
      <c r="Y682" s="336" t="s">
        <v>1163</v>
      </c>
      <c r="Z682" s="339">
        <v>41487</v>
      </c>
      <c r="AA682" s="339">
        <v>41654</v>
      </c>
      <c r="AB682" s="336" t="s">
        <v>842</v>
      </c>
    </row>
    <row r="683" spans="1:28" s="340" customFormat="1">
      <c r="A683" s="336" t="s">
        <v>7400</v>
      </c>
      <c r="B683" s="336" t="s">
        <v>1513</v>
      </c>
      <c r="C683" s="336" t="s">
        <v>1513</v>
      </c>
      <c r="D683" s="336" t="s">
        <v>1516</v>
      </c>
      <c r="E683" s="336" t="s">
        <v>703</v>
      </c>
      <c r="F683" s="336" t="s">
        <v>780</v>
      </c>
      <c r="G683" s="336" t="s">
        <v>794</v>
      </c>
      <c r="H683" s="336" t="s">
        <v>726</v>
      </c>
      <c r="I683" s="337">
        <v>3</v>
      </c>
      <c r="J683" s="337">
        <v>50</v>
      </c>
      <c r="K683" s="337">
        <v>50.8</v>
      </c>
      <c r="L683" s="337">
        <v>50.8</v>
      </c>
      <c r="M683" s="338"/>
      <c r="N683" s="337">
        <v>40</v>
      </c>
      <c r="O683" s="337">
        <v>515</v>
      </c>
      <c r="P683" s="337">
        <v>8.4</v>
      </c>
      <c r="Q683" s="337">
        <v>61.1</v>
      </c>
      <c r="R683" s="337">
        <v>25000</v>
      </c>
      <c r="S683" s="337">
        <v>3000</v>
      </c>
      <c r="T683" s="337">
        <v>93</v>
      </c>
      <c r="U683" s="337">
        <v>0.9</v>
      </c>
      <c r="V683" s="337">
        <v>-25</v>
      </c>
      <c r="W683" s="336" t="s">
        <v>769</v>
      </c>
      <c r="X683" s="336" t="s">
        <v>7625</v>
      </c>
      <c r="Y683" s="336" t="s">
        <v>826</v>
      </c>
      <c r="Z683" s="339">
        <v>41879</v>
      </c>
      <c r="AA683" s="339">
        <v>41900</v>
      </c>
      <c r="AB683" s="336" t="s">
        <v>842</v>
      </c>
    </row>
    <row r="684" spans="1:28" s="340" customFormat="1">
      <c r="A684" s="336" t="s">
        <v>7400</v>
      </c>
      <c r="B684" s="336" t="s">
        <v>1535</v>
      </c>
      <c r="C684" s="336" t="s">
        <v>1536</v>
      </c>
      <c r="D684" s="336" t="s">
        <v>1537</v>
      </c>
      <c r="E684" s="336" t="s">
        <v>731</v>
      </c>
      <c r="F684" s="336" t="s">
        <v>780</v>
      </c>
      <c r="G684" s="336" t="s">
        <v>794</v>
      </c>
      <c r="H684" s="336" t="s">
        <v>726</v>
      </c>
      <c r="I684" s="337">
        <v>5</v>
      </c>
      <c r="J684" s="337">
        <v>75</v>
      </c>
      <c r="K684" s="337">
        <v>90</v>
      </c>
      <c r="L684" s="337">
        <v>97.5</v>
      </c>
      <c r="M684" s="338"/>
      <c r="N684" s="337">
        <v>40</v>
      </c>
      <c r="O684" s="337">
        <v>1050</v>
      </c>
      <c r="P684" s="337">
        <v>14</v>
      </c>
      <c r="Q684" s="337">
        <v>71.400000000000006</v>
      </c>
      <c r="R684" s="337">
        <v>35000</v>
      </c>
      <c r="S684" s="337">
        <v>2700</v>
      </c>
      <c r="T684" s="337">
        <v>80</v>
      </c>
      <c r="U684" s="337">
        <v>1</v>
      </c>
      <c r="V684" s="337">
        <v>-20</v>
      </c>
      <c r="W684" s="336" t="s">
        <v>769</v>
      </c>
      <c r="X684" s="336" t="s">
        <v>7406</v>
      </c>
      <c r="Y684" s="336" t="s">
        <v>783</v>
      </c>
      <c r="Z684" s="339">
        <v>41558</v>
      </c>
      <c r="AA684" s="339">
        <v>41893</v>
      </c>
      <c r="AB684" s="336" t="s">
        <v>842</v>
      </c>
    </row>
    <row r="685" spans="1:28" s="340" customFormat="1">
      <c r="A685" s="336" t="s">
        <v>7400</v>
      </c>
      <c r="B685" s="336" t="s">
        <v>1535</v>
      </c>
      <c r="C685" s="336" t="s">
        <v>1536</v>
      </c>
      <c r="D685" s="336" t="s">
        <v>1539</v>
      </c>
      <c r="E685" s="336" t="s">
        <v>731</v>
      </c>
      <c r="F685" s="336" t="s">
        <v>780</v>
      </c>
      <c r="G685" s="336" t="s">
        <v>794</v>
      </c>
      <c r="H685" s="336" t="s">
        <v>726</v>
      </c>
      <c r="I685" s="337">
        <v>5</v>
      </c>
      <c r="J685" s="337">
        <v>75</v>
      </c>
      <c r="K685" s="337">
        <v>90</v>
      </c>
      <c r="L685" s="337">
        <v>97.5</v>
      </c>
      <c r="M685" s="338"/>
      <c r="N685" s="337">
        <v>40</v>
      </c>
      <c r="O685" s="337">
        <v>1050</v>
      </c>
      <c r="P685" s="337">
        <v>14</v>
      </c>
      <c r="Q685" s="337">
        <v>71.400000000000006</v>
      </c>
      <c r="R685" s="337">
        <v>35000</v>
      </c>
      <c r="S685" s="337">
        <v>2700</v>
      </c>
      <c r="T685" s="337">
        <v>80</v>
      </c>
      <c r="U685" s="337">
        <v>1</v>
      </c>
      <c r="V685" s="337">
        <v>-20</v>
      </c>
      <c r="W685" s="336" t="s">
        <v>769</v>
      </c>
      <c r="X685" s="336" t="s">
        <v>7406</v>
      </c>
      <c r="Y685" s="336" t="s">
        <v>783</v>
      </c>
      <c r="Z685" s="339">
        <v>41558</v>
      </c>
      <c r="AA685" s="339">
        <v>41893</v>
      </c>
      <c r="AB685" s="336" t="s">
        <v>842</v>
      </c>
    </row>
    <row r="686" spans="1:28" s="340" customFormat="1">
      <c r="A686" s="336" t="s">
        <v>7400</v>
      </c>
      <c r="B686" s="336" t="s">
        <v>1535</v>
      </c>
      <c r="C686" s="336" t="s">
        <v>1536</v>
      </c>
      <c r="D686" s="336" t="s">
        <v>1541</v>
      </c>
      <c r="E686" s="336" t="s">
        <v>731</v>
      </c>
      <c r="F686" s="336" t="s">
        <v>780</v>
      </c>
      <c r="G686" s="336" t="s">
        <v>794</v>
      </c>
      <c r="H686" s="336" t="s">
        <v>726</v>
      </c>
      <c r="I686" s="337">
        <v>5</v>
      </c>
      <c r="J686" s="337">
        <v>75</v>
      </c>
      <c r="K686" s="337">
        <v>90</v>
      </c>
      <c r="L686" s="337">
        <v>97.5</v>
      </c>
      <c r="M686" s="338"/>
      <c r="N686" s="337">
        <v>25</v>
      </c>
      <c r="O686" s="337">
        <v>1050</v>
      </c>
      <c r="P686" s="337">
        <v>14</v>
      </c>
      <c r="Q686" s="337">
        <v>71.400000000000006</v>
      </c>
      <c r="R686" s="337">
        <v>35000</v>
      </c>
      <c r="S686" s="337">
        <v>2700</v>
      </c>
      <c r="T686" s="337">
        <v>80</v>
      </c>
      <c r="U686" s="337">
        <v>1</v>
      </c>
      <c r="V686" s="337">
        <v>-20</v>
      </c>
      <c r="W686" s="336" t="s">
        <v>769</v>
      </c>
      <c r="X686" s="336" t="s">
        <v>7406</v>
      </c>
      <c r="Y686" s="336" t="s">
        <v>783</v>
      </c>
      <c r="Z686" s="339">
        <v>41558</v>
      </c>
      <c r="AA686" s="339">
        <v>41893</v>
      </c>
      <c r="AB686" s="336" t="s">
        <v>842</v>
      </c>
    </row>
    <row r="687" spans="1:28" s="340" customFormat="1">
      <c r="A687" s="336" t="s">
        <v>7400</v>
      </c>
      <c r="B687" s="336" t="s">
        <v>1535</v>
      </c>
      <c r="C687" s="336" t="s">
        <v>1536</v>
      </c>
      <c r="D687" s="336" t="s">
        <v>1543</v>
      </c>
      <c r="E687" s="336" t="s">
        <v>731</v>
      </c>
      <c r="F687" s="336" t="s">
        <v>780</v>
      </c>
      <c r="G687" s="336" t="s">
        <v>794</v>
      </c>
      <c r="H687" s="336" t="s">
        <v>726</v>
      </c>
      <c r="I687" s="337">
        <v>5</v>
      </c>
      <c r="J687" s="337">
        <v>75</v>
      </c>
      <c r="K687" s="337">
        <v>90</v>
      </c>
      <c r="L687" s="337">
        <v>97.5</v>
      </c>
      <c r="M687" s="338"/>
      <c r="N687" s="337">
        <v>25</v>
      </c>
      <c r="O687" s="337">
        <v>1050</v>
      </c>
      <c r="P687" s="337">
        <v>14</v>
      </c>
      <c r="Q687" s="337">
        <v>71.400000000000006</v>
      </c>
      <c r="R687" s="337">
        <v>35000</v>
      </c>
      <c r="S687" s="337">
        <v>2700</v>
      </c>
      <c r="T687" s="337">
        <v>80</v>
      </c>
      <c r="U687" s="337">
        <v>1</v>
      </c>
      <c r="V687" s="337">
        <v>-20</v>
      </c>
      <c r="W687" s="336" t="s">
        <v>769</v>
      </c>
      <c r="X687" s="336" t="s">
        <v>7406</v>
      </c>
      <c r="Y687" s="336" t="s">
        <v>783</v>
      </c>
      <c r="Z687" s="339">
        <v>41558</v>
      </c>
      <c r="AA687" s="339">
        <v>41893</v>
      </c>
      <c r="AB687" s="336" t="s">
        <v>842</v>
      </c>
    </row>
    <row r="688" spans="1:28" s="340" customFormat="1">
      <c r="A688" s="336" t="s">
        <v>7400</v>
      </c>
      <c r="B688" s="336" t="s">
        <v>1535</v>
      </c>
      <c r="C688" s="336" t="s">
        <v>1536</v>
      </c>
      <c r="D688" s="336" t="s">
        <v>1545</v>
      </c>
      <c r="E688" s="336" t="s">
        <v>731</v>
      </c>
      <c r="F688" s="336" t="s">
        <v>780</v>
      </c>
      <c r="G688" s="336" t="s">
        <v>794</v>
      </c>
      <c r="H688" s="336" t="s">
        <v>726</v>
      </c>
      <c r="I688" s="337">
        <v>5</v>
      </c>
      <c r="J688" s="337">
        <v>75</v>
      </c>
      <c r="K688" s="337">
        <v>90</v>
      </c>
      <c r="L688" s="337">
        <v>97.5</v>
      </c>
      <c r="M688" s="338"/>
      <c r="N688" s="337">
        <v>15</v>
      </c>
      <c r="O688" s="337">
        <v>1050</v>
      </c>
      <c r="P688" s="337">
        <v>14</v>
      </c>
      <c r="Q688" s="337">
        <v>71.400000000000006</v>
      </c>
      <c r="R688" s="337">
        <v>35000</v>
      </c>
      <c r="S688" s="337">
        <v>2700</v>
      </c>
      <c r="T688" s="337">
        <v>80</v>
      </c>
      <c r="U688" s="337">
        <v>1</v>
      </c>
      <c r="V688" s="337">
        <v>-20</v>
      </c>
      <c r="W688" s="336" t="s">
        <v>769</v>
      </c>
      <c r="X688" s="336" t="s">
        <v>7406</v>
      </c>
      <c r="Y688" s="336" t="s">
        <v>783</v>
      </c>
      <c r="Z688" s="339">
        <v>41558</v>
      </c>
      <c r="AA688" s="339">
        <v>41893</v>
      </c>
      <c r="AB688" s="336" t="s">
        <v>842</v>
      </c>
    </row>
    <row r="689" spans="1:28" s="340" customFormat="1">
      <c r="A689" s="336" t="s">
        <v>7400</v>
      </c>
      <c r="B689" s="336" t="s">
        <v>1535</v>
      </c>
      <c r="C689" s="336" t="s">
        <v>1536</v>
      </c>
      <c r="D689" s="336" t="s">
        <v>1547</v>
      </c>
      <c r="E689" s="336" t="s">
        <v>731</v>
      </c>
      <c r="F689" s="336" t="s">
        <v>780</v>
      </c>
      <c r="G689" s="336" t="s">
        <v>794</v>
      </c>
      <c r="H689" s="336" t="s">
        <v>726</v>
      </c>
      <c r="I689" s="337">
        <v>5</v>
      </c>
      <c r="J689" s="337">
        <v>75</v>
      </c>
      <c r="K689" s="337">
        <v>90</v>
      </c>
      <c r="L689" s="337">
        <v>97.5</v>
      </c>
      <c r="M689" s="338"/>
      <c r="N689" s="337">
        <v>15</v>
      </c>
      <c r="O689" s="337">
        <v>1050</v>
      </c>
      <c r="P689" s="337">
        <v>14</v>
      </c>
      <c r="Q689" s="337">
        <v>71.400000000000006</v>
      </c>
      <c r="R689" s="337">
        <v>35000</v>
      </c>
      <c r="S689" s="337">
        <v>2700</v>
      </c>
      <c r="T689" s="337">
        <v>80</v>
      </c>
      <c r="U689" s="337">
        <v>1</v>
      </c>
      <c r="V689" s="337">
        <v>-20</v>
      </c>
      <c r="W689" s="336" t="s">
        <v>769</v>
      </c>
      <c r="X689" s="336" t="s">
        <v>7406</v>
      </c>
      <c r="Y689" s="336" t="s">
        <v>783</v>
      </c>
      <c r="Z689" s="339">
        <v>41558</v>
      </c>
      <c r="AA689" s="339">
        <v>41893</v>
      </c>
      <c r="AB689" s="336" t="s">
        <v>842</v>
      </c>
    </row>
    <row r="690" spans="1:28" s="340" customFormat="1">
      <c r="A690" s="336" t="s">
        <v>7400</v>
      </c>
      <c r="B690" s="336" t="s">
        <v>1535</v>
      </c>
      <c r="C690" s="336" t="s">
        <v>1536</v>
      </c>
      <c r="D690" s="336" t="s">
        <v>1549</v>
      </c>
      <c r="E690" s="336" t="s">
        <v>731</v>
      </c>
      <c r="F690" s="336" t="s">
        <v>780</v>
      </c>
      <c r="G690" s="336" t="s">
        <v>794</v>
      </c>
      <c r="H690" s="336" t="s">
        <v>726</v>
      </c>
      <c r="I690" s="337">
        <v>5</v>
      </c>
      <c r="J690" s="337">
        <v>75</v>
      </c>
      <c r="K690" s="337">
        <v>90</v>
      </c>
      <c r="L690" s="337">
        <v>97.5</v>
      </c>
      <c r="M690" s="338"/>
      <c r="N690" s="337">
        <v>40</v>
      </c>
      <c r="O690" s="337">
        <v>1050</v>
      </c>
      <c r="P690" s="337">
        <v>14</v>
      </c>
      <c r="Q690" s="337">
        <v>71.400000000000006</v>
      </c>
      <c r="R690" s="337">
        <v>35000</v>
      </c>
      <c r="S690" s="337">
        <v>2700</v>
      </c>
      <c r="T690" s="337">
        <v>80</v>
      </c>
      <c r="U690" s="337">
        <v>1</v>
      </c>
      <c r="V690" s="337">
        <v>-20</v>
      </c>
      <c r="W690" s="336" t="s">
        <v>769</v>
      </c>
      <c r="X690" s="336" t="s">
        <v>7406</v>
      </c>
      <c r="Y690" s="336" t="s">
        <v>783</v>
      </c>
      <c r="Z690" s="339">
        <v>41558</v>
      </c>
      <c r="AA690" s="339">
        <v>41893</v>
      </c>
      <c r="AB690" s="336" t="s">
        <v>842</v>
      </c>
    </row>
    <row r="691" spans="1:28" s="340" customFormat="1">
      <c r="A691" s="336" t="s">
        <v>7400</v>
      </c>
      <c r="B691" s="336" t="s">
        <v>1535</v>
      </c>
      <c r="C691" s="336" t="s">
        <v>1536</v>
      </c>
      <c r="D691" s="336" t="s">
        <v>1553</v>
      </c>
      <c r="E691" s="336" t="s">
        <v>731</v>
      </c>
      <c r="F691" s="336" t="s">
        <v>780</v>
      </c>
      <c r="G691" s="336" t="s">
        <v>794</v>
      </c>
      <c r="H691" s="336" t="s">
        <v>726</v>
      </c>
      <c r="I691" s="337">
        <v>5</v>
      </c>
      <c r="J691" s="337">
        <v>75</v>
      </c>
      <c r="K691" s="337">
        <v>90</v>
      </c>
      <c r="L691" s="337">
        <v>97.5</v>
      </c>
      <c r="M691" s="338"/>
      <c r="N691" s="337">
        <v>25</v>
      </c>
      <c r="O691" s="337">
        <v>1050</v>
      </c>
      <c r="P691" s="337">
        <v>14</v>
      </c>
      <c r="Q691" s="337">
        <v>71.400000000000006</v>
      </c>
      <c r="R691" s="337">
        <v>35000</v>
      </c>
      <c r="S691" s="337">
        <v>2700</v>
      </c>
      <c r="T691" s="337">
        <v>80</v>
      </c>
      <c r="U691" s="337">
        <v>1</v>
      </c>
      <c r="V691" s="337">
        <v>-20</v>
      </c>
      <c r="W691" s="336" t="s">
        <v>769</v>
      </c>
      <c r="X691" s="336" t="s">
        <v>7406</v>
      </c>
      <c r="Y691" s="336" t="s">
        <v>783</v>
      </c>
      <c r="Z691" s="339">
        <v>41558</v>
      </c>
      <c r="AA691" s="339">
        <v>41893</v>
      </c>
      <c r="AB691" s="336" t="s">
        <v>842</v>
      </c>
    </row>
    <row r="692" spans="1:28" s="340" customFormat="1">
      <c r="A692" s="336" t="s">
        <v>7400</v>
      </c>
      <c r="B692" s="336" t="s">
        <v>1535</v>
      </c>
      <c r="C692" s="336" t="s">
        <v>1536</v>
      </c>
      <c r="D692" s="336" t="s">
        <v>1555</v>
      </c>
      <c r="E692" s="336" t="s">
        <v>731</v>
      </c>
      <c r="F692" s="336" t="s">
        <v>780</v>
      </c>
      <c r="G692" s="336" t="s">
        <v>794</v>
      </c>
      <c r="H692" s="336" t="s">
        <v>726</v>
      </c>
      <c r="I692" s="337">
        <v>5</v>
      </c>
      <c r="J692" s="337">
        <v>75</v>
      </c>
      <c r="K692" s="337">
        <v>90</v>
      </c>
      <c r="L692" s="337">
        <v>97.5</v>
      </c>
      <c r="M692" s="338"/>
      <c r="N692" s="337">
        <v>25</v>
      </c>
      <c r="O692" s="337">
        <v>1050</v>
      </c>
      <c r="P692" s="337">
        <v>14</v>
      </c>
      <c r="Q692" s="337">
        <v>71.400000000000006</v>
      </c>
      <c r="R692" s="337">
        <v>35000</v>
      </c>
      <c r="S692" s="337">
        <v>2700</v>
      </c>
      <c r="T692" s="337">
        <v>80</v>
      </c>
      <c r="U692" s="337">
        <v>1</v>
      </c>
      <c r="V692" s="337">
        <v>-20</v>
      </c>
      <c r="W692" s="336" t="s">
        <v>769</v>
      </c>
      <c r="X692" s="336" t="s">
        <v>7406</v>
      </c>
      <c r="Y692" s="336" t="s">
        <v>783</v>
      </c>
      <c r="Z692" s="339">
        <v>41558</v>
      </c>
      <c r="AA692" s="339">
        <v>41893</v>
      </c>
      <c r="AB692" s="336" t="s">
        <v>842</v>
      </c>
    </row>
    <row r="693" spans="1:28" s="340" customFormat="1">
      <c r="A693" s="336" t="s">
        <v>7400</v>
      </c>
      <c r="B693" s="336" t="s">
        <v>1535</v>
      </c>
      <c r="C693" s="336" t="s">
        <v>1536</v>
      </c>
      <c r="D693" s="336" t="s">
        <v>1557</v>
      </c>
      <c r="E693" s="336" t="s">
        <v>731</v>
      </c>
      <c r="F693" s="336" t="s">
        <v>780</v>
      </c>
      <c r="G693" s="336" t="s">
        <v>794</v>
      </c>
      <c r="H693" s="336" t="s">
        <v>726</v>
      </c>
      <c r="I693" s="337">
        <v>5</v>
      </c>
      <c r="J693" s="337">
        <v>75</v>
      </c>
      <c r="K693" s="337">
        <v>90</v>
      </c>
      <c r="L693" s="337">
        <v>97.5</v>
      </c>
      <c r="M693" s="338"/>
      <c r="N693" s="337">
        <v>15</v>
      </c>
      <c r="O693" s="337">
        <v>1050</v>
      </c>
      <c r="P693" s="337">
        <v>14</v>
      </c>
      <c r="Q693" s="337">
        <v>71.400000000000006</v>
      </c>
      <c r="R693" s="337">
        <v>35000</v>
      </c>
      <c r="S693" s="337">
        <v>2700</v>
      </c>
      <c r="T693" s="337">
        <v>80</v>
      </c>
      <c r="U693" s="337">
        <v>1</v>
      </c>
      <c r="V693" s="337">
        <v>-20</v>
      </c>
      <c r="W693" s="336" t="s">
        <v>769</v>
      </c>
      <c r="X693" s="336" t="s">
        <v>7406</v>
      </c>
      <c r="Y693" s="336" t="s">
        <v>783</v>
      </c>
      <c r="Z693" s="339">
        <v>41558</v>
      </c>
      <c r="AA693" s="339">
        <v>41893</v>
      </c>
      <c r="AB693" s="336" t="s">
        <v>842</v>
      </c>
    </row>
    <row r="694" spans="1:28" s="340" customFormat="1">
      <c r="A694" s="336" t="s">
        <v>7400</v>
      </c>
      <c r="B694" s="336" t="s">
        <v>1535</v>
      </c>
      <c r="C694" s="336" t="s">
        <v>1536</v>
      </c>
      <c r="D694" s="336" t="s">
        <v>1559</v>
      </c>
      <c r="E694" s="336" t="s">
        <v>731</v>
      </c>
      <c r="F694" s="336" t="s">
        <v>780</v>
      </c>
      <c r="G694" s="336" t="s">
        <v>794</v>
      </c>
      <c r="H694" s="336" t="s">
        <v>726</v>
      </c>
      <c r="I694" s="337">
        <v>5</v>
      </c>
      <c r="J694" s="337">
        <v>75</v>
      </c>
      <c r="K694" s="337">
        <v>90</v>
      </c>
      <c r="L694" s="337">
        <v>97.5</v>
      </c>
      <c r="M694" s="338"/>
      <c r="N694" s="337">
        <v>15</v>
      </c>
      <c r="O694" s="337">
        <v>1050</v>
      </c>
      <c r="P694" s="337">
        <v>14</v>
      </c>
      <c r="Q694" s="337">
        <v>71.400000000000006</v>
      </c>
      <c r="R694" s="337">
        <v>35000</v>
      </c>
      <c r="S694" s="337">
        <v>2700</v>
      </c>
      <c r="T694" s="337">
        <v>80</v>
      </c>
      <c r="U694" s="337">
        <v>1</v>
      </c>
      <c r="V694" s="337">
        <v>-20</v>
      </c>
      <c r="W694" s="336" t="s">
        <v>769</v>
      </c>
      <c r="X694" s="336" t="s">
        <v>7406</v>
      </c>
      <c r="Y694" s="336" t="s">
        <v>783</v>
      </c>
      <c r="Z694" s="339">
        <v>41558</v>
      </c>
      <c r="AA694" s="339">
        <v>41893</v>
      </c>
      <c r="AB694" s="336" t="s">
        <v>842</v>
      </c>
    </row>
    <row r="695" spans="1:28" s="340" customFormat="1">
      <c r="A695" s="336" t="s">
        <v>7400</v>
      </c>
      <c r="B695" s="336" t="s">
        <v>1535</v>
      </c>
      <c r="C695" s="336" t="s">
        <v>1536</v>
      </c>
      <c r="D695" s="336" t="s">
        <v>1561</v>
      </c>
      <c r="E695" s="336" t="s">
        <v>731</v>
      </c>
      <c r="F695" s="336" t="s">
        <v>780</v>
      </c>
      <c r="G695" s="336" t="s">
        <v>794</v>
      </c>
      <c r="H695" s="336" t="s">
        <v>726</v>
      </c>
      <c r="I695" s="337">
        <v>5</v>
      </c>
      <c r="J695" s="337">
        <v>75</v>
      </c>
      <c r="K695" s="337">
        <v>90</v>
      </c>
      <c r="L695" s="337">
        <v>97.5</v>
      </c>
      <c r="M695" s="338"/>
      <c r="N695" s="337">
        <v>40</v>
      </c>
      <c r="O695" s="337">
        <v>1050</v>
      </c>
      <c r="P695" s="337">
        <v>14</v>
      </c>
      <c r="Q695" s="337">
        <v>71.400000000000006</v>
      </c>
      <c r="R695" s="337">
        <v>35000</v>
      </c>
      <c r="S695" s="337">
        <v>2700</v>
      </c>
      <c r="T695" s="337">
        <v>80</v>
      </c>
      <c r="U695" s="337">
        <v>1</v>
      </c>
      <c r="V695" s="337">
        <v>-20</v>
      </c>
      <c r="W695" s="336" t="s">
        <v>769</v>
      </c>
      <c r="X695" s="336" t="s">
        <v>7406</v>
      </c>
      <c r="Y695" s="336" t="s">
        <v>783</v>
      </c>
      <c r="Z695" s="339">
        <v>41558</v>
      </c>
      <c r="AA695" s="339">
        <v>41893</v>
      </c>
      <c r="AB695" s="336" t="s">
        <v>842</v>
      </c>
    </row>
    <row r="696" spans="1:28" s="340" customFormat="1">
      <c r="A696" s="336" t="s">
        <v>7400</v>
      </c>
      <c r="B696" s="336" t="s">
        <v>1535</v>
      </c>
      <c r="C696" s="336" t="s">
        <v>1536</v>
      </c>
      <c r="D696" s="336" t="s">
        <v>1565</v>
      </c>
      <c r="E696" s="336" t="s">
        <v>731</v>
      </c>
      <c r="F696" s="336" t="s">
        <v>780</v>
      </c>
      <c r="G696" s="336" t="s">
        <v>794</v>
      </c>
      <c r="H696" s="336" t="s">
        <v>726</v>
      </c>
      <c r="I696" s="337">
        <v>5</v>
      </c>
      <c r="J696" s="337">
        <v>75</v>
      </c>
      <c r="K696" s="337">
        <v>90</v>
      </c>
      <c r="L696" s="337">
        <v>97.5</v>
      </c>
      <c r="M696" s="338"/>
      <c r="N696" s="337">
        <v>25</v>
      </c>
      <c r="O696" s="337">
        <v>1050</v>
      </c>
      <c r="P696" s="337">
        <v>14</v>
      </c>
      <c r="Q696" s="337">
        <v>71.400000000000006</v>
      </c>
      <c r="R696" s="337">
        <v>35000</v>
      </c>
      <c r="S696" s="337">
        <v>2700</v>
      </c>
      <c r="T696" s="337">
        <v>80</v>
      </c>
      <c r="U696" s="337">
        <v>1</v>
      </c>
      <c r="V696" s="337">
        <v>-20</v>
      </c>
      <c r="W696" s="336" t="s">
        <v>769</v>
      </c>
      <c r="X696" s="336" t="s">
        <v>7406</v>
      </c>
      <c r="Y696" s="336" t="s">
        <v>783</v>
      </c>
      <c r="Z696" s="339">
        <v>41558</v>
      </c>
      <c r="AA696" s="339">
        <v>41893</v>
      </c>
      <c r="AB696" s="336" t="s">
        <v>842</v>
      </c>
    </row>
    <row r="697" spans="1:28" s="340" customFormat="1">
      <c r="A697" s="336" t="s">
        <v>7400</v>
      </c>
      <c r="B697" s="336" t="s">
        <v>1535</v>
      </c>
      <c r="C697" s="336" t="s">
        <v>1536</v>
      </c>
      <c r="D697" s="336" t="s">
        <v>1567</v>
      </c>
      <c r="E697" s="336" t="s">
        <v>731</v>
      </c>
      <c r="F697" s="336" t="s">
        <v>780</v>
      </c>
      <c r="G697" s="336" t="s">
        <v>794</v>
      </c>
      <c r="H697" s="336" t="s">
        <v>726</v>
      </c>
      <c r="I697" s="337">
        <v>5</v>
      </c>
      <c r="J697" s="337">
        <v>75</v>
      </c>
      <c r="K697" s="337">
        <v>90</v>
      </c>
      <c r="L697" s="337">
        <v>97.5</v>
      </c>
      <c r="M697" s="338"/>
      <c r="N697" s="337">
        <v>25</v>
      </c>
      <c r="O697" s="337">
        <v>1050</v>
      </c>
      <c r="P697" s="337">
        <v>14</v>
      </c>
      <c r="Q697" s="337">
        <v>71.400000000000006</v>
      </c>
      <c r="R697" s="337">
        <v>35000</v>
      </c>
      <c r="S697" s="337">
        <v>2700</v>
      </c>
      <c r="T697" s="337">
        <v>80</v>
      </c>
      <c r="U697" s="337">
        <v>1</v>
      </c>
      <c r="V697" s="337">
        <v>-20</v>
      </c>
      <c r="W697" s="336" t="s">
        <v>769</v>
      </c>
      <c r="X697" s="336" t="s">
        <v>7406</v>
      </c>
      <c r="Y697" s="336" t="s">
        <v>783</v>
      </c>
      <c r="Z697" s="339">
        <v>41558</v>
      </c>
      <c r="AA697" s="339">
        <v>41893</v>
      </c>
      <c r="AB697" s="336" t="s">
        <v>842</v>
      </c>
    </row>
    <row r="698" spans="1:28" s="340" customFormat="1">
      <c r="A698" s="336" t="s">
        <v>7400</v>
      </c>
      <c r="B698" s="336" t="s">
        <v>1535</v>
      </c>
      <c r="C698" s="336" t="s">
        <v>1536</v>
      </c>
      <c r="D698" s="336" t="s">
        <v>1569</v>
      </c>
      <c r="E698" s="336" t="s">
        <v>731</v>
      </c>
      <c r="F698" s="336" t="s">
        <v>780</v>
      </c>
      <c r="G698" s="336" t="s">
        <v>794</v>
      </c>
      <c r="H698" s="336" t="s">
        <v>726</v>
      </c>
      <c r="I698" s="337">
        <v>5</v>
      </c>
      <c r="J698" s="337">
        <v>75</v>
      </c>
      <c r="K698" s="337">
        <v>90</v>
      </c>
      <c r="L698" s="337">
        <v>97.5</v>
      </c>
      <c r="M698" s="338"/>
      <c r="N698" s="337">
        <v>15</v>
      </c>
      <c r="O698" s="337">
        <v>1050</v>
      </c>
      <c r="P698" s="337">
        <v>14</v>
      </c>
      <c r="Q698" s="337">
        <v>71.400000000000006</v>
      </c>
      <c r="R698" s="337">
        <v>35000</v>
      </c>
      <c r="S698" s="337">
        <v>2700</v>
      </c>
      <c r="T698" s="337">
        <v>80</v>
      </c>
      <c r="U698" s="337">
        <v>1</v>
      </c>
      <c r="V698" s="337">
        <v>-20</v>
      </c>
      <c r="W698" s="336" t="s">
        <v>769</v>
      </c>
      <c r="X698" s="336" t="s">
        <v>7406</v>
      </c>
      <c r="Y698" s="336" t="s">
        <v>783</v>
      </c>
      <c r="Z698" s="339">
        <v>41558</v>
      </c>
      <c r="AA698" s="339">
        <v>41893</v>
      </c>
      <c r="AB698" s="336" t="s">
        <v>842</v>
      </c>
    </row>
    <row r="699" spans="1:28" s="340" customFormat="1">
      <c r="A699" s="336" t="s">
        <v>7400</v>
      </c>
      <c r="B699" s="336" t="s">
        <v>1535</v>
      </c>
      <c r="C699" s="336" t="s">
        <v>1536</v>
      </c>
      <c r="D699" s="336" t="s">
        <v>1571</v>
      </c>
      <c r="E699" s="336" t="s">
        <v>731</v>
      </c>
      <c r="F699" s="336" t="s">
        <v>780</v>
      </c>
      <c r="G699" s="336" t="s">
        <v>794</v>
      </c>
      <c r="H699" s="336" t="s">
        <v>726</v>
      </c>
      <c r="I699" s="337">
        <v>5</v>
      </c>
      <c r="J699" s="337">
        <v>75</v>
      </c>
      <c r="K699" s="337">
        <v>90</v>
      </c>
      <c r="L699" s="337">
        <v>97.5</v>
      </c>
      <c r="M699" s="338"/>
      <c r="N699" s="337">
        <v>15</v>
      </c>
      <c r="O699" s="337">
        <v>1050</v>
      </c>
      <c r="P699" s="337">
        <v>14</v>
      </c>
      <c r="Q699" s="337">
        <v>71.400000000000006</v>
      </c>
      <c r="R699" s="337">
        <v>35000</v>
      </c>
      <c r="S699" s="337">
        <v>2700</v>
      </c>
      <c r="T699" s="337">
        <v>80</v>
      </c>
      <c r="U699" s="337">
        <v>1</v>
      </c>
      <c r="V699" s="337">
        <v>-20</v>
      </c>
      <c r="W699" s="336" t="s">
        <v>769</v>
      </c>
      <c r="X699" s="336" t="s">
        <v>7406</v>
      </c>
      <c r="Y699" s="336" t="s">
        <v>783</v>
      </c>
      <c r="Z699" s="339">
        <v>41558</v>
      </c>
      <c r="AA699" s="339">
        <v>41893</v>
      </c>
      <c r="AB699" s="336" t="s">
        <v>842</v>
      </c>
    </row>
    <row r="700" spans="1:28" s="340" customFormat="1">
      <c r="A700" s="336" t="s">
        <v>7400</v>
      </c>
      <c r="B700" s="336" t="s">
        <v>1369</v>
      </c>
      <c r="C700" s="336" t="s">
        <v>732</v>
      </c>
      <c r="D700" s="336" t="s">
        <v>1578</v>
      </c>
      <c r="E700" s="336" t="s">
        <v>732</v>
      </c>
      <c r="F700" s="336" t="s">
        <v>780</v>
      </c>
      <c r="G700" s="336" t="s">
        <v>794</v>
      </c>
      <c r="H700" s="336" t="s">
        <v>726</v>
      </c>
      <c r="I700" s="337">
        <v>5</v>
      </c>
      <c r="J700" s="337">
        <v>85</v>
      </c>
      <c r="K700" s="337">
        <v>129.80000000000001</v>
      </c>
      <c r="L700" s="337">
        <v>95</v>
      </c>
      <c r="M700" s="338"/>
      <c r="N700" s="338"/>
      <c r="O700" s="337">
        <v>1100</v>
      </c>
      <c r="P700" s="337">
        <v>13.5</v>
      </c>
      <c r="Q700" s="337">
        <v>81.5</v>
      </c>
      <c r="R700" s="337">
        <v>35000</v>
      </c>
      <c r="S700" s="337">
        <v>2700</v>
      </c>
      <c r="T700" s="337">
        <v>81</v>
      </c>
      <c r="U700" s="337">
        <v>1</v>
      </c>
      <c r="V700" s="337">
        <v>-20</v>
      </c>
      <c r="W700" s="336" t="s">
        <v>769</v>
      </c>
      <c r="X700" s="336" t="s">
        <v>7405</v>
      </c>
      <c r="Y700" s="336" t="s">
        <v>1308</v>
      </c>
      <c r="Z700" s="339">
        <v>41700</v>
      </c>
      <c r="AA700" s="339">
        <v>41677</v>
      </c>
      <c r="AB700" s="336" t="s">
        <v>842</v>
      </c>
    </row>
    <row r="701" spans="1:28" s="340" customFormat="1">
      <c r="A701" s="336" t="s">
        <v>7400</v>
      </c>
      <c r="B701" s="336" t="s">
        <v>1369</v>
      </c>
      <c r="C701" s="336" t="s">
        <v>732</v>
      </c>
      <c r="D701" s="336" t="s">
        <v>1582</v>
      </c>
      <c r="E701" s="336" t="s">
        <v>732</v>
      </c>
      <c r="F701" s="336" t="s">
        <v>780</v>
      </c>
      <c r="G701" s="336" t="s">
        <v>794</v>
      </c>
      <c r="H701" s="336" t="s">
        <v>726</v>
      </c>
      <c r="I701" s="337">
        <v>5</v>
      </c>
      <c r="J701" s="337">
        <v>85</v>
      </c>
      <c r="K701" s="337">
        <v>129.80000000000001</v>
      </c>
      <c r="L701" s="337">
        <v>95</v>
      </c>
      <c r="M701" s="338"/>
      <c r="N701" s="338"/>
      <c r="O701" s="337">
        <v>1150</v>
      </c>
      <c r="P701" s="337">
        <v>13.5</v>
      </c>
      <c r="Q701" s="337">
        <v>85.2</v>
      </c>
      <c r="R701" s="337">
        <v>35000</v>
      </c>
      <c r="S701" s="337">
        <v>4000</v>
      </c>
      <c r="T701" s="337">
        <v>82</v>
      </c>
      <c r="U701" s="337">
        <v>1</v>
      </c>
      <c r="V701" s="337">
        <v>-20</v>
      </c>
      <c r="W701" s="336" t="s">
        <v>769</v>
      </c>
      <c r="X701" s="336" t="s">
        <v>7405</v>
      </c>
      <c r="Y701" s="336" t="s">
        <v>1308</v>
      </c>
      <c r="Z701" s="339">
        <v>41700</v>
      </c>
      <c r="AA701" s="339">
        <v>41677</v>
      </c>
      <c r="AB701" s="336" t="s">
        <v>842</v>
      </c>
    </row>
    <row r="702" spans="1:28" s="340" customFormat="1">
      <c r="A702" s="336" t="s">
        <v>7400</v>
      </c>
      <c r="B702" s="336" t="s">
        <v>1369</v>
      </c>
      <c r="C702" s="336" t="s">
        <v>733</v>
      </c>
      <c r="D702" s="336" t="s">
        <v>1584</v>
      </c>
      <c r="E702" s="336" t="s">
        <v>733</v>
      </c>
      <c r="F702" s="336" t="s">
        <v>780</v>
      </c>
      <c r="G702" s="336" t="s">
        <v>794</v>
      </c>
      <c r="H702" s="336" t="s">
        <v>726</v>
      </c>
      <c r="I702" s="337">
        <v>5</v>
      </c>
      <c r="J702" s="337">
        <v>100</v>
      </c>
      <c r="K702" s="337">
        <v>166.5</v>
      </c>
      <c r="L702" s="337">
        <v>117</v>
      </c>
      <c r="M702" s="338"/>
      <c r="N702" s="338"/>
      <c r="O702" s="337">
        <v>1500</v>
      </c>
      <c r="P702" s="337">
        <v>18</v>
      </c>
      <c r="Q702" s="337">
        <v>83.3</v>
      </c>
      <c r="R702" s="337">
        <v>35000</v>
      </c>
      <c r="S702" s="337">
        <v>2700</v>
      </c>
      <c r="T702" s="337">
        <v>82</v>
      </c>
      <c r="U702" s="337">
        <v>1</v>
      </c>
      <c r="V702" s="337">
        <v>-20</v>
      </c>
      <c r="W702" s="336" t="s">
        <v>769</v>
      </c>
      <c r="X702" s="336" t="s">
        <v>7405</v>
      </c>
      <c r="Y702" s="336" t="s">
        <v>1308</v>
      </c>
      <c r="Z702" s="339">
        <v>41700</v>
      </c>
      <c r="AA702" s="339">
        <v>41677</v>
      </c>
      <c r="AB702" s="336" t="s">
        <v>842</v>
      </c>
    </row>
    <row r="703" spans="1:28" s="340" customFormat="1">
      <c r="A703" s="336" t="s">
        <v>7400</v>
      </c>
      <c r="B703" s="336" t="s">
        <v>1369</v>
      </c>
      <c r="C703" s="336" t="s">
        <v>733</v>
      </c>
      <c r="D703" s="336" t="s">
        <v>1588</v>
      </c>
      <c r="E703" s="336" t="s">
        <v>733</v>
      </c>
      <c r="F703" s="336" t="s">
        <v>780</v>
      </c>
      <c r="G703" s="336" t="s">
        <v>794</v>
      </c>
      <c r="H703" s="336" t="s">
        <v>726</v>
      </c>
      <c r="I703" s="337">
        <v>5</v>
      </c>
      <c r="J703" s="337">
        <v>100</v>
      </c>
      <c r="K703" s="337">
        <v>166.5</v>
      </c>
      <c r="L703" s="337">
        <v>117</v>
      </c>
      <c r="M703" s="338"/>
      <c r="N703" s="338"/>
      <c r="O703" s="337">
        <v>1590</v>
      </c>
      <c r="P703" s="337">
        <v>18</v>
      </c>
      <c r="Q703" s="337">
        <v>88.3</v>
      </c>
      <c r="R703" s="337">
        <v>35000</v>
      </c>
      <c r="S703" s="337">
        <v>4000</v>
      </c>
      <c r="T703" s="337">
        <v>82</v>
      </c>
      <c r="U703" s="337">
        <v>1</v>
      </c>
      <c r="V703" s="337">
        <v>-20</v>
      </c>
      <c r="W703" s="336" t="s">
        <v>769</v>
      </c>
      <c r="X703" s="336" t="s">
        <v>7405</v>
      </c>
      <c r="Y703" s="336" t="s">
        <v>1308</v>
      </c>
      <c r="Z703" s="339">
        <v>41700</v>
      </c>
      <c r="AA703" s="339">
        <v>41677</v>
      </c>
      <c r="AB703" s="336" t="s">
        <v>842</v>
      </c>
    </row>
    <row r="704" spans="1:28" s="340" customFormat="1">
      <c r="A704" s="336" t="s">
        <v>7400</v>
      </c>
      <c r="B704" s="336" t="s">
        <v>1369</v>
      </c>
      <c r="C704" s="336" t="s">
        <v>1590</v>
      </c>
      <c r="D704" s="336" t="s">
        <v>1591</v>
      </c>
      <c r="E704" s="336" t="s">
        <v>703</v>
      </c>
      <c r="F704" s="336" t="s">
        <v>780</v>
      </c>
      <c r="G704" s="336" t="s">
        <v>781</v>
      </c>
      <c r="H704" s="336" t="s">
        <v>726</v>
      </c>
      <c r="I704" s="337">
        <v>3</v>
      </c>
      <c r="J704" s="337">
        <v>50</v>
      </c>
      <c r="K704" s="337">
        <v>50</v>
      </c>
      <c r="L704" s="337">
        <v>50</v>
      </c>
      <c r="M704" s="338"/>
      <c r="N704" s="337">
        <v>36</v>
      </c>
      <c r="O704" s="337">
        <v>640</v>
      </c>
      <c r="P704" s="337">
        <v>8</v>
      </c>
      <c r="Q704" s="337">
        <v>80</v>
      </c>
      <c r="R704" s="337">
        <v>35000</v>
      </c>
      <c r="S704" s="337">
        <v>2700</v>
      </c>
      <c r="T704" s="337">
        <v>81</v>
      </c>
      <c r="U704" s="337">
        <v>0.9</v>
      </c>
      <c r="V704" s="337">
        <v>-20</v>
      </c>
      <c r="W704" s="336" t="s">
        <v>769</v>
      </c>
      <c r="X704" s="336" t="s">
        <v>7402</v>
      </c>
      <c r="Y704" s="336" t="s">
        <v>783</v>
      </c>
      <c r="Z704" s="339">
        <v>41787</v>
      </c>
      <c r="AA704" s="339">
        <v>41789</v>
      </c>
      <c r="AB704" s="336" t="s">
        <v>842</v>
      </c>
    </row>
    <row r="705" spans="1:28" s="340" customFormat="1">
      <c r="A705" s="336" t="s">
        <v>7400</v>
      </c>
      <c r="B705" s="336" t="s">
        <v>1369</v>
      </c>
      <c r="C705" s="336" t="s">
        <v>1590</v>
      </c>
      <c r="D705" s="336" t="s">
        <v>1594</v>
      </c>
      <c r="E705" s="336" t="s">
        <v>703</v>
      </c>
      <c r="F705" s="336" t="s">
        <v>780</v>
      </c>
      <c r="G705" s="336" t="s">
        <v>781</v>
      </c>
      <c r="H705" s="336" t="s">
        <v>726</v>
      </c>
      <c r="I705" s="337">
        <v>3</v>
      </c>
      <c r="J705" s="337">
        <v>50</v>
      </c>
      <c r="K705" s="337">
        <v>50</v>
      </c>
      <c r="L705" s="337">
        <v>50</v>
      </c>
      <c r="M705" s="338"/>
      <c r="N705" s="337">
        <v>25</v>
      </c>
      <c r="O705" s="337">
        <v>640</v>
      </c>
      <c r="P705" s="337">
        <v>8</v>
      </c>
      <c r="Q705" s="337">
        <v>80</v>
      </c>
      <c r="R705" s="337">
        <v>35000</v>
      </c>
      <c r="S705" s="337">
        <v>2700</v>
      </c>
      <c r="T705" s="337">
        <v>81</v>
      </c>
      <c r="U705" s="337">
        <v>0.9</v>
      </c>
      <c r="V705" s="337">
        <v>-20</v>
      </c>
      <c r="W705" s="336" t="s">
        <v>769</v>
      </c>
      <c r="X705" s="336" t="s">
        <v>7402</v>
      </c>
      <c r="Y705" s="336" t="s">
        <v>783</v>
      </c>
      <c r="Z705" s="339">
        <v>41787</v>
      </c>
      <c r="AA705" s="339">
        <v>41789</v>
      </c>
      <c r="AB705" s="336" t="s">
        <v>842</v>
      </c>
    </row>
    <row r="706" spans="1:28" s="340" customFormat="1">
      <c r="A706" s="336" t="s">
        <v>7400</v>
      </c>
      <c r="B706" s="336" t="s">
        <v>1369</v>
      </c>
      <c r="C706" s="336" t="s">
        <v>1590</v>
      </c>
      <c r="D706" s="336" t="s">
        <v>1597</v>
      </c>
      <c r="E706" s="336" t="s">
        <v>703</v>
      </c>
      <c r="F706" s="336" t="s">
        <v>780</v>
      </c>
      <c r="G706" s="336" t="s">
        <v>781</v>
      </c>
      <c r="H706" s="336" t="s">
        <v>726</v>
      </c>
      <c r="I706" s="337">
        <v>3</v>
      </c>
      <c r="J706" s="337">
        <v>50</v>
      </c>
      <c r="K706" s="337">
        <v>50</v>
      </c>
      <c r="L706" s="337">
        <v>50</v>
      </c>
      <c r="M706" s="338"/>
      <c r="N706" s="337">
        <v>15</v>
      </c>
      <c r="O706" s="337">
        <v>640</v>
      </c>
      <c r="P706" s="337">
        <v>8</v>
      </c>
      <c r="Q706" s="337">
        <v>80</v>
      </c>
      <c r="R706" s="337">
        <v>35000</v>
      </c>
      <c r="S706" s="337">
        <v>2700</v>
      </c>
      <c r="T706" s="337">
        <v>81</v>
      </c>
      <c r="U706" s="337">
        <v>0.9</v>
      </c>
      <c r="V706" s="337">
        <v>-20</v>
      </c>
      <c r="W706" s="336" t="s">
        <v>769</v>
      </c>
      <c r="X706" s="336" t="s">
        <v>7402</v>
      </c>
      <c r="Y706" s="336" t="s">
        <v>783</v>
      </c>
      <c r="Z706" s="339">
        <v>41787</v>
      </c>
      <c r="AA706" s="339">
        <v>41789</v>
      </c>
      <c r="AB706" s="336" t="s">
        <v>842</v>
      </c>
    </row>
    <row r="707" spans="1:28" s="340" customFormat="1">
      <c r="A707" s="336" t="s">
        <v>7400</v>
      </c>
      <c r="B707" s="336" t="s">
        <v>1369</v>
      </c>
      <c r="C707" s="336" t="s">
        <v>1590</v>
      </c>
      <c r="D707" s="336" t="s">
        <v>1600</v>
      </c>
      <c r="E707" s="336" t="s">
        <v>703</v>
      </c>
      <c r="F707" s="336" t="s">
        <v>780</v>
      </c>
      <c r="G707" s="336" t="s">
        <v>781</v>
      </c>
      <c r="H707" s="336" t="s">
        <v>726</v>
      </c>
      <c r="I707" s="337">
        <v>3</v>
      </c>
      <c r="J707" s="337">
        <v>75</v>
      </c>
      <c r="K707" s="337">
        <v>50</v>
      </c>
      <c r="L707" s="337">
        <v>50</v>
      </c>
      <c r="M707" s="338"/>
      <c r="N707" s="337">
        <v>36</v>
      </c>
      <c r="O707" s="337">
        <v>650</v>
      </c>
      <c r="P707" s="337">
        <v>8</v>
      </c>
      <c r="Q707" s="337">
        <v>81.3</v>
      </c>
      <c r="R707" s="337">
        <v>35000</v>
      </c>
      <c r="S707" s="337">
        <v>3000</v>
      </c>
      <c r="T707" s="337">
        <v>81</v>
      </c>
      <c r="U707" s="337">
        <v>0.9</v>
      </c>
      <c r="V707" s="337">
        <v>-20</v>
      </c>
      <c r="W707" s="336" t="s">
        <v>769</v>
      </c>
      <c r="X707" s="336" t="s">
        <v>7402</v>
      </c>
      <c r="Y707" s="336" t="s">
        <v>783</v>
      </c>
      <c r="Z707" s="339">
        <v>41787</v>
      </c>
      <c r="AA707" s="339">
        <v>41789</v>
      </c>
      <c r="AB707" s="336" t="s">
        <v>842</v>
      </c>
    </row>
    <row r="708" spans="1:28" s="340" customFormat="1">
      <c r="A708" s="336" t="s">
        <v>7400</v>
      </c>
      <c r="B708" s="336" t="s">
        <v>1369</v>
      </c>
      <c r="C708" s="336" t="s">
        <v>1590</v>
      </c>
      <c r="D708" s="336" t="s">
        <v>1603</v>
      </c>
      <c r="E708" s="336" t="s">
        <v>703</v>
      </c>
      <c r="F708" s="336" t="s">
        <v>780</v>
      </c>
      <c r="G708" s="336" t="s">
        <v>781</v>
      </c>
      <c r="H708" s="336" t="s">
        <v>726</v>
      </c>
      <c r="I708" s="337">
        <v>3</v>
      </c>
      <c r="J708" s="337">
        <v>50</v>
      </c>
      <c r="K708" s="337">
        <v>50</v>
      </c>
      <c r="L708" s="337">
        <v>50</v>
      </c>
      <c r="M708" s="338"/>
      <c r="N708" s="337">
        <v>25</v>
      </c>
      <c r="O708" s="337">
        <v>650</v>
      </c>
      <c r="P708" s="337">
        <v>8</v>
      </c>
      <c r="Q708" s="337">
        <v>81.3</v>
      </c>
      <c r="R708" s="337">
        <v>35000</v>
      </c>
      <c r="S708" s="337">
        <v>3000</v>
      </c>
      <c r="T708" s="337">
        <v>81</v>
      </c>
      <c r="U708" s="337">
        <v>0.9</v>
      </c>
      <c r="V708" s="337">
        <v>-20</v>
      </c>
      <c r="W708" s="336" t="s">
        <v>769</v>
      </c>
      <c r="X708" s="336" t="s">
        <v>7402</v>
      </c>
      <c r="Y708" s="336" t="s">
        <v>783</v>
      </c>
      <c r="Z708" s="339">
        <v>41787</v>
      </c>
      <c r="AA708" s="339">
        <v>41789</v>
      </c>
      <c r="AB708" s="336" t="s">
        <v>842</v>
      </c>
    </row>
    <row r="709" spans="1:28" s="340" customFormat="1">
      <c r="A709" s="336" t="s">
        <v>7400</v>
      </c>
      <c r="B709" s="336" t="s">
        <v>1369</v>
      </c>
      <c r="C709" s="336" t="s">
        <v>1590</v>
      </c>
      <c r="D709" s="336" t="s">
        <v>1606</v>
      </c>
      <c r="E709" s="336" t="s">
        <v>703</v>
      </c>
      <c r="F709" s="336" t="s">
        <v>780</v>
      </c>
      <c r="G709" s="336" t="s">
        <v>781</v>
      </c>
      <c r="H709" s="336" t="s">
        <v>726</v>
      </c>
      <c r="I709" s="337">
        <v>3</v>
      </c>
      <c r="J709" s="337">
        <v>75</v>
      </c>
      <c r="K709" s="337">
        <v>50</v>
      </c>
      <c r="L709" s="337">
        <v>50</v>
      </c>
      <c r="M709" s="338"/>
      <c r="N709" s="337">
        <v>15</v>
      </c>
      <c r="O709" s="337">
        <v>650</v>
      </c>
      <c r="P709" s="337">
        <v>8</v>
      </c>
      <c r="Q709" s="337">
        <v>81.3</v>
      </c>
      <c r="R709" s="337">
        <v>35000</v>
      </c>
      <c r="S709" s="337">
        <v>3000</v>
      </c>
      <c r="T709" s="337">
        <v>81</v>
      </c>
      <c r="U709" s="337">
        <v>0.9</v>
      </c>
      <c r="V709" s="337">
        <v>-20</v>
      </c>
      <c r="W709" s="336" t="s">
        <v>769</v>
      </c>
      <c r="X709" s="336" t="s">
        <v>7402</v>
      </c>
      <c r="Y709" s="336" t="s">
        <v>783</v>
      </c>
      <c r="Z709" s="339">
        <v>41787</v>
      </c>
      <c r="AA709" s="339">
        <v>41789</v>
      </c>
      <c r="AB709" s="336" t="s">
        <v>842</v>
      </c>
    </row>
    <row r="710" spans="1:28" s="340" customFormat="1">
      <c r="A710" s="336" t="s">
        <v>7400</v>
      </c>
      <c r="B710" s="336" t="s">
        <v>1369</v>
      </c>
      <c r="C710" s="336" t="s">
        <v>1418</v>
      </c>
      <c r="D710" s="336" t="s">
        <v>1419</v>
      </c>
      <c r="E710" s="336" t="s">
        <v>738</v>
      </c>
      <c r="F710" s="336" t="s">
        <v>780</v>
      </c>
      <c r="G710" s="336" t="s">
        <v>794</v>
      </c>
      <c r="H710" s="336" t="s">
        <v>726</v>
      </c>
      <c r="I710" s="337">
        <v>5</v>
      </c>
      <c r="J710" s="337">
        <v>50</v>
      </c>
      <c r="K710" s="337">
        <v>88.9</v>
      </c>
      <c r="L710" s="337">
        <v>63.5</v>
      </c>
      <c r="M710" s="338"/>
      <c r="N710" s="337">
        <v>40</v>
      </c>
      <c r="O710" s="337">
        <v>710</v>
      </c>
      <c r="P710" s="337">
        <v>9</v>
      </c>
      <c r="Q710" s="337">
        <v>78.900000000000006</v>
      </c>
      <c r="R710" s="337">
        <v>35000</v>
      </c>
      <c r="S710" s="337">
        <v>2700</v>
      </c>
      <c r="T710" s="337">
        <v>80</v>
      </c>
      <c r="U710" s="337">
        <v>0.9</v>
      </c>
      <c r="V710" s="337">
        <v>-20</v>
      </c>
      <c r="W710" s="336" t="s">
        <v>769</v>
      </c>
      <c r="X710" s="336" t="s">
        <v>7402</v>
      </c>
      <c r="Y710" s="336" t="s">
        <v>783</v>
      </c>
      <c r="Z710" s="339">
        <v>41716</v>
      </c>
      <c r="AA710" s="339">
        <v>41719</v>
      </c>
      <c r="AB710" s="336" t="s">
        <v>842</v>
      </c>
    </row>
    <row r="711" spans="1:28" s="340" customFormat="1">
      <c r="A711" s="336" t="s">
        <v>7400</v>
      </c>
      <c r="B711" s="336" t="s">
        <v>1369</v>
      </c>
      <c r="C711" s="336" t="s">
        <v>1418</v>
      </c>
      <c r="D711" s="336" t="s">
        <v>1422</v>
      </c>
      <c r="E711" s="336" t="s">
        <v>738</v>
      </c>
      <c r="F711" s="336" t="s">
        <v>780</v>
      </c>
      <c r="G711" s="336" t="s">
        <v>794</v>
      </c>
      <c r="H711" s="336" t="s">
        <v>726</v>
      </c>
      <c r="I711" s="337">
        <v>5</v>
      </c>
      <c r="J711" s="337">
        <v>50</v>
      </c>
      <c r="K711" s="337">
        <v>88.9</v>
      </c>
      <c r="L711" s="337">
        <v>63.5</v>
      </c>
      <c r="M711" s="338"/>
      <c r="N711" s="337">
        <v>25</v>
      </c>
      <c r="O711" s="337">
        <v>710</v>
      </c>
      <c r="P711" s="337">
        <v>9</v>
      </c>
      <c r="Q711" s="337">
        <v>78.900000000000006</v>
      </c>
      <c r="R711" s="337">
        <v>35000</v>
      </c>
      <c r="S711" s="337">
        <v>2700</v>
      </c>
      <c r="T711" s="337">
        <v>80</v>
      </c>
      <c r="U711" s="337">
        <v>0.9</v>
      </c>
      <c r="V711" s="337">
        <v>-20</v>
      </c>
      <c r="W711" s="336" t="s">
        <v>769</v>
      </c>
      <c r="X711" s="336" t="s">
        <v>7402</v>
      </c>
      <c r="Y711" s="336" t="s">
        <v>783</v>
      </c>
      <c r="Z711" s="339">
        <v>41716</v>
      </c>
      <c r="AA711" s="339">
        <v>41719</v>
      </c>
      <c r="AB711" s="336" t="s">
        <v>842</v>
      </c>
    </row>
    <row r="712" spans="1:28" s="340" customFormat="1">
      <c r="A712" s="336" t="s">
        <v>7400</v>
      </c>
      <c r="B712" s="336" t="s">
        <v>1369</v>
      </c>
      <c r="C712" s="336" t="s">
        <v>1418</v>
      </c>
      <c r="D712" s="336" t="s">
        <v>1425</v>
      </c>
      <c r="E712" s="336" t="s">
        <v>738</v>
      </c>
      <c r="F712" s="336" t="s">
        <v>780</v>
      </c>
      <c r="G712" s="336" t="s">
        <v>794</v>
      </c>
      <c r="H712" s="336" t="s">
        <v>726</v>
      </c>
      <c r="I712" s="337">
        <v>5</v>
      </c>
      <c r="J712" s="337">
        <v>50</v>
      </c>
      <c r="K712" s="337">
        <v>88.9</v>
      </c>
      <c r="L712" s="337">
        <v>63.5</v>
      </c>
      <c r="M712" s="338"/>
      <c r="N712" s="337">
        <v>15</v>
      </c>
      <c r="O712" s="337">
        <v>710</v>
      </c>
      <c r="P712" s="337">
        <v>9</v>
      </c>
      <c r="Q712" s="337">
        <v>78.900000000000006</v>
      </c>
      <c r="R712" s="337">
        <v>35000</v>
      </c>
      <c r="S712" s="337">
        <v>2700</v>
      </c>
      <c r="T712" s="337">
        <v>80</v>
      </c>
      <c r="U712" s="337">
        <v>0.9</v>
      </c>
      <c r="V712" s="337">
        <v>-20</v>
      </c>
      <c r="W712" s="336" t="s">
        <v>769</v>
      </c>
      <c r="X712" s="336" t="s">
        <v>7402</v>
      </c>
      <c r="Y712" s="336" t="s">
        <v>783</v>
      </c>
      <c r="Z712" s="339">
        <v>41716</v>
      </c>
      <c r="AA712" s="339">
        <v>41719</v>
      </c>
      <c r="AB712" s="336" t="s">
        <v>842</v>
      </c>
    </row>
    <row r="713" spans="1:28" s="340" customFormat="1">
      <c r="A713" s="336" t="s">
        <v>7400</v>
      </c>
      <c r="B713" s="336" t="s">
        <v>1369</v>
      </c>
      <c r="C713" s="336" t="s">
        <v>1418</v>
      </c>
      <c r="D713" s="336" t="s">
        <v>1461</v>
      </c>
      <c r="E713" s="336" t="s">
        <v>738</v>
      </c>
      <c r="F713" s="336" t="s">
        <v>780</v>
      </c>
      <c r="G713" s="336" t="s">
        <v>794</v>
      </c>
      <c r="H713" s="336" t="s">
        <v>726</v>
      </c>
      <c r="I713" s="337">
        <v>5</v>
      </c>
      <c r="J713" s="337">
        <v>50</v>
      </c>
      <c r="K713" s="337">
        <v>88.9</v>
      </c>
      <c r="L713" s="337">
        <v>63.5</v>
      </c>
      <c r="M713" s="338"/>
      <c r="N713" s="337">
        <v>40</v>
      </c>
      <c r="O713" s="337">
        <v>770</v>
      </c>
      <c r="P713" s="337">
        <v>9</v>
      </c>
      <c r="Q713" s="337">
        <v>85.6</v>
      </c>
      <c r="R713" s="337">
        <v>35000</v>
      </c>
      <c r="S713" s="337">
        <v>3000</v>
      </c>
      <c r="T713" s="337">
        <v>81</v>
      </c>
      <c r="U713" s="337">
        <v>0.9</v>
      </c>
      <c r="V713" s="337">
        <v>-20</v>
      </c>
      <c r="W713" s="336" t="s">
        <v>769</v>
      </c>
      <c r="X713" s="336" t="s">
        <v>7402</v>
      </c>
      <c r="Y713" s="336" t="s">
        <v>783</v>
      </c>
      <c r="Z713" s="339">
        <v>41716</v>
      </c>
      <c r="AA713" s="339">
        <v>41719</v>
      </c>
      <c r="AB713" s="336" t="s">
        <v>842</v>
      </c>
    </row>
    <row r="714" spans="1:28" s="340" customFormat="1">
      <c r="A714" s="336" t="s">
        <v>7400</v>
      </c>
      <c r="B714" s="336" t="s">
        <v>1369</v>
      </c>
      <c r="C714" s="336" t="s">
        <v>1418</v>
      </c>
      <c r="D714" s="336" t="s">
        <v>1464</v>
      </c>
      <c r="E714" s="336" t="s">
        <v>738</v>
      </c>
      <c r="F714" s="336" t="s">
        <v>780</v>
      </c>
      <c r="G714" s="336" t="s">
        <v>794</v>
      </c>
      <c r="H714" s="336" t="s">
        <v>726</v>
      </c>
      <c r="I714" s="337">
        <v>5</v>
      </c>
      <c r="J714" s="337">
        <v>50</v>
      </c>
      <c r="K714" s="337">
        <v>88.9</v>
      </c>
      <c r="L714" s="337">
        <v>63.5</v>
      </c>
      <c r="M714" s="338"/>
      <c r="N714" s="337">
        <v>25</v>
      </c>
      <c r="O714" s="337">
        <v>770</v>
      </c>
      <c r="P714" s="337">
        <v>9</v>
      </c>
      <c r="Q714" s="337">
        <v>85.6</v>
      </c>
      <c r="R714" s="337">
        <v>35000</v>
      </c>
      <c r="S714" s="337">
        <v>3000</v>
      </c>
      <c r="T714" s="337">
        <v>81</v>
      </c>
      <c r="U714" s="337">
        <v>0.9</v>
      </c>
      <c r="V714" s="337">
        <v>-20</v>
      </c>
      <c r="W714" s="336" t="s">
        <v>769</v>
      </c>
      <c r="X714" s="336" t="s">
        <v>7402</v>
      </c>
      <c r="Y714" s="336" t="s">
        <v>783</v>
      </c>
      <c r="Z714" s="339">
        <v>41716</v>
      </c>
      <c r="AA714" s="339">
        <v>41719</v>
      </c>
      <c r="AB714" s="336" t="s">
        <v>842</v>
      </c>
    </row>
    <row r="715" spans="1:28" s="340" customFormat="1">
      <c r="A715" s="336" t="s">
        <v>7400</v>
      </c>
      <c r="B715" s="336" t="s">
        <v>1369</v>
      </c>
      <c r="C715" s="336" t="s">
        <v>1418</v>
      </c>
      <c r="D715" s="336" t="s">
        <v>1467</v>
      </c>
      <c r="E715" s="336" t="s">
        <v>738</v>
      </c>
      <c r="F715" s="336" t="s">
        <v>780</v>
      </c>
      <c r="G715" s="336" t="s">
        <v>794</v>
      </c>
      <c r="H715" s="336" t="s">
        <v>726</v>
      </c>
      <c r="I715" s="337">
        <v>5</v>
      </c>
      <c r="J715" s="337">
        <v>50</v>
      </c>
      <c r="K715" s="337">
        <v>88.9</v>
      </c>
      <c r="L715" s="337">
        <v>63.5</v>
      </c>
      <c r="M715" s="338"/>
      <c r="N715" s="337">
        <v>15</v>
      </c>
      <c r="O715" s="337">
        <v>770</v>
      </c>
      <c r="P715" s="337">
        <v>9</v>
      </c>
      <c r="Q715" s="337">
        <v>85.6</v>
      </c>
      <c r="R715" s="337">
        <v>35000</v>
      </c>
      <c r="S715" s="337">
        <v>3000</v>
      </c>
      <c r="T715" s="337">
        <v>81</v>
      </c>
      <c r="U715" s="337">
        <v>0.9</v>
      </c>
      <c r="V715" s="337">
        <v>-20</v>
      </c>
      <c r="W715" s="336" t="s">
        <v>769</v>
      </c>
      <c r="X715" s="336" t="s">
        <v>7402</v>
      </c>
      <c r="Y715" s="336" t="s">
        <v>783</v>
      </c>
      <c r="Z715" s="339">
        <v>41716</v>
      </c>
      <c r="AA715" s="339">
        <v>41719</v>
      </c>
      <c r="AB715" s="336" t="s">
        <v>842</v>
      </c>
    </row>
    <row r="716" spans="1:28" s="340" customFormat="1">
      <c r="A716" s="336" t="s">
        <v>7400</v>
      </c>
      <c r="B716" s="336" t="s">
        <v>1369</v>
      </c>
      <c r="C716" s="336" t="s">
        <v>1418</v>
      </c>
      <c r="D716" s="336" t="s">
        <v>1470</v>
      </c>
      <c r="E716" s="336" t="s">
        <v>738</v>
      </c>
      <c r="F716" s="336" t="s">
        <v>780</v>
      </c>
      <c r="G716" s="336" t="s">
        <v>794</v>
      </c>
      <c r="H716" s="336" t="s">
        <v>726</v>
      </c>
      <c r="I716" s="337">
        <v>5</v>
      </c>
      <c r="J716" s="337">
        <v>50</v>
      </c>
      <c r="K716" s="337">
        <v>88.9</v>
      </c>
      <c r="L716" s="337">
        <v>63.5</v>
      </c>
      <c r="M716" s="338"/>
      <c r="N716" s="337">
        <v>40</v>
      </c>
      <c r="O716" s="337">
        <v>780</v>
      </c>
      <c r="P716" s="337">
        <v>9</v>
      </c>
      <c r="Q716" s="337">
        <v>86.7</v>
      </c>
      <c r="R716" s="337">
        <v>35000</v>
      </c>
      <c r="S716" s="337">
        <v>4000</v>
      </c>
      <c r="T716" s="337">
        <v>82</v>
      </c>
      <c r="U716" s="337">
        <v>0.9</v>
      </c>
      <c r="V716" s="337">
        <v>-20</v>
      </c>
      <c r="W716" s="336" t="s">
        <v>769</v>
      </c>
      <c r="X716" s="336" t="s">
        <v>7402</v>
      </c>
      <c r="Y716" s="336" t="s">
        <v>783</v>
      </c>
      <c r="Z716" s="339">
        <v>41716</v>
      </c>
      <c r="AA716" s="339">
        <v>41719</v>
      </c>
      <c r="AB716" s="336" t="s">
        <v>842</v>
      </c>
    </row>
    <row r="717" spans="1:28" s="340" customFormat="1">
      <c r="A717" s="336" t="s">
        <v>7400</v>
      </c>
      <c r="B717" s="336" t="s">
        <v>1369</v>
      </c>
      <c r="C717" s="336" t="s">
        <v>1418</v>
      </c>
      <c r="D717" s="336" t="s">
        <v>1473</v>
      </c>
      <c r="E717" s="336" t="s">
        <v>738</v>
      </c>
      <c r="F717" s="336" t="s">
        <v>780</v>
      </c>
      <c r="G717" s="336" t="s">
        <v>794</v>
      </c>
      <c r="H717" s="336" t="s">
        <v>726</v>
      </c>
      <c r="I717" s="337">
        <v>5</v>
      </c>
      <c r="J717" s="337">
        <v>50</v>
      </c>
      <c r="K717" s="337">
        <v>88.9</v>
      </c>
      <c r="L717" s="337">
        <v>63.5</v>
      </c>
      <c r="M717" s="338"/>
      <c r="N717" s="337">
        <v>25</v>
      </c>
      <c r="O717" s="337">
        <v>780</v>
      </c>
      <c r="P717" s="337">
        <v>9</v>
      </c>
      <c r="Q717" s="337">
        <v>86.7</v>
      </c>
      <c r="R717" s="337">
        <v>35000</v>
      </c>
      <c r="S717" s="337">
        <v>4000</v>
      </c>
      <c r="T717" s="337">
        <v>82</v>
      </c>
      <c r="U717" s="337">
        <v>0.9</v>
      </c>
      <c r="V717" s="337">
        <v>-20</v>
      </c>
      <c r="W717" s="336" t="s">
        <v>769</v>
      </c>
      <c r="X717" s="336" t="s">
        <v>7402</v>
      </c>
      <c r="Y717" s="336" t="s">
        <v>783</v>
      </c>
      <c r="Z717" s="339">
        <v>41716</v>
      </c>
      <c r="AA717" s="339">
        <v>41719</v>
      </c>
      <c r="AB717" s="336" t="s">
        <v>842</v>
      </c>
    </row>
    <row r="718" spans="1:28" s="340" customFormat="1">
      <c r="A718" s="336" t="s">
        <v>7400</v>
      </c>
      <c r="B718" s="336" t="s">
        <v>1369</v>
      </c>
      <c r="C718" s="336" t="s">
        <v>1418</v>
      </c>
      <c r="D718" s="336" t="s">
        <v>1476</v>
      </c>
      <c r="E718" s="336" t="s">
        <v>738</v>
      </c>
      <c r="F718" s="336" t="s">
        <v>780</v>
      </c>
      <c r="G718" s="336" t="s">
        <v>794</v>
      </c>
      <c r="H718" s="336" t="s">
        <v>726</v>
      </c>
      <c r="I718" s="337">
        <v>5</v>
      </c>
      <c r="J718" s="337">
        <v>50</v>
      </c>
      <c r="K718" s="337">
        <v>88.9</v>
      </c>
      <c r="L718" s="337">
        <v>63.5</v>
      </c>
      <c r="M718" s="338"/>
      <c r="N718" s="337">
        <v>15</v>
      </c>
      <c r="O718" s="337">
        <v>780</v>
      </c>
      <c r="P718" s="337">
        <v>9</v>
      </c>
      <c r="Q718" s="337">
        <v>86.7</v>
      </c>
      <c r="R718" s="337">
        <v>35000</v>
      </c>
      <c r="S718" s="337">
        <v>4000</v>
      </c>
      <c r="T718" s="337">
        <v>82</v>
      </c>
      <c r="U718" s="337">
        <v>0.9</v>
      </c>
      <c r="V718" s="337">
        <v>-20</v>
      </c>
      <c r="W718" s="336" t="s">
        <v>769</v>
      </c>
      <c r="X718" s="336" t="s">
        <v>7402</v>
      </c>
      <c r="Y718" s="336" t="s">
        <v>783</v>
      </c>
      <c r="Z718" s="339">
        <v>41716</v>
      </c>
      <c r="AA718" s="339">
        <v>41719</v>
      </c>
      <c r="AB718" s="336" t="s">
        <v>842</v>
      </c>
    </row>
    <row r="719" spans="1:28" s="340" customFormat="1">
      <c r="A719" s="336" t="s">
        <v>7400</v>
      </c>
      <c r="B719" s="336" t="s">
        <v>1369</v>
      </c>
      <c r="C719" s="336" t="s">
        <v>1370</v>
      </c>
      <c r="D719" s="336" t="s">
        <v>1479</v>
      </c>
      <c r="E719" s="336" t="s">
        <v>830</v>
      </c>
      <c r="F719" s="336" t="s">
        <v>780</v>
      </c>
      <c r="G719" s="336" t="s">
        <v>794</v>
      </c>
      <c r="H719" s="336" t="s">
        <v>726</v>
      </c>
      <c r="I719" s="337">
        <v>5</v>
      </c>
      <c r="J719" s="337">
        <v>75</v>
      </c>
      <c r="K719" s="337">
        <v>114.3</v>
      </c>
      <c r="L719" s="337">
        <v>96.5</v>
      </c>
      <c r="M719" s="338"/>
      <c r="N719" s="337">
        <v>40</v>
      </c>
      <c r="O719" s="337">
        <v>1150</v>
      </c>
      <c r="P719" s="337">
        <v>14</v>
      </c>
      <c r="Q719" s="337">
        <v>82.1</v>
      </c>
      <c r="R719" s="337">
        <v>35000</v>
      </c>
      <c r="S719" s="337">
        <v>2700</v>
      </c>
      <c r="T719" s="337">
        <v>81</v>
      </c>
      <c r="U719" s="337">
        <v>1</v>
      </c>
      <c r="V719" s="337">
        <v>-20</v>
      </c>
      <c r="W719" s="336" t="s">
        <v>769</v>
      </c>
      <c r="X719" s="336" t="s">
        <v>7402</v>
      </c>
      <c r="Y719" s="336" t="s">
        <v>783</v>
      </c>
      <c r="Z719" s="339">
        <v>41716</v>
      </c>
      <c r="AA719" s="339">
        <v>41677</v>
      </c>
      <c r="AB719" s="336" t="s">
        <v>842</v>
      </c>
    </row>
    <row r="720" spans="1:28" s="340" customFormat="1">
      <c r="A720" s="336" t="s">
        <v>7400</v>
      </c>
      <c r="B720" s="336" t="s">
        <v>1369</v>
      </c>
      <c r="C720" s="336" t="s">
        <v>1370</v>
      </c>
      <c r="D720" s="336" t="s">
        <v>1482</v>
      </c>
      <c r="E720" s="336" t="s">
        <v>830</v>
      </c>
      <c r="F720" s="336" t="s">
        <v>780</v>
      </c>
      <c r="G720" s="336" t="s">
        <v>794</v>
      </c>
      <c r="H720" s="336" t="s">
        <v>726</v>
      </c>
      <c r="I720" s="337">
        <v>5</v>
      </c>
      <c r="J720" s="337">
        <v>75</v>
      </c>
      <c r="K720" s="337">
        <v>114.3</v>
      </c>
      <c r="L720" s="337">
        <v>96.5</v>
      </c>
      <c r="M720" s="338"/>
      <c r="N720" s="337">
        <v>25</v>
      </c>
      <c r="O720" s="337">
        <v>1150</v>
      </c>
      <c r="P720" s="337">
        <v>14</v>
      </c>
      <c r="Q720" s="337">
        <v>82.1</v>
      </c>
      <c r="R720" s="337">
        <v>35000</v>
      </c>
      <c r="S720" s="337">
        <v>2700</v>
      </c>
      <c r="T720" s="337">
        <v>81</v>
      </c>
      <c r="U720" s="337">
        <v>1</v>
      </c>
      <c r="V720" s="337">
        <v>-20</v>
      </c>
      <c r="W720" s="336" t="s">
        <v>769</v>
      </c>
      <c r="X720" s="336" t="s">
        <v>7402</v>
      </c>
      <c r="Y720" s="336" t="s">
        <v>783</v>
      </c>
      <c r="Z720" s="339">
        <v>41716</v>
      </c>
      <c r="AA720" s="339">
        <v>41677</v>
      </c>
      <c r="AB720" s="336" t="s">
        <v>842</v>
      </c>
    </row>
    <row r="721" spans="1:28" s="340" customFormat="1">
      <c r="A721" s="336" t="s">
        <v>7400</v>
      </c>
      <c r="B721" s="336" t="s">
        <v>1369</v>
      </c>
      <c r="C721" s="336" t="s">
        <v>1370</v>
      </c>
      <c r="D721" s="336" t="s">
        <v>1485</v>
      </c>
      <c r="E721" s="336" t="s">
        <v>830</v>
      </c>
      <c r="F721" s="336" t="s">
        <v>780</v>
      </c>
      <c r="G721" s="336" t="s">
        <v>794</v>
      </c>
      <c r="H721" s="336" t="s">
        <v>726</v>
      </c>
      <c r="I721" s="337">
        <v>5</v>
      </c>
      <c r="J721" s="337">
        <v>75</v>
      </c>
      <c r="K721" s="337">
        <v>114.3</v>
      </c>
      <c r="L721" s="337">
        <v>96.5</v>
      </c>
      <c r="M721" s="338"/>
      <c r="N721" s="337">
        <v>15</v>
      </c>
      <c r="O721" s="337">
        <v>1150</v>
      </c>
      <c r="P721" s="337">
        <v>14</v>
      </c>
      <c r="Q721" s="337">
        <v>82.1</v>
      </c>
      <c r="R721" s="337">
        <v>35000</v>
      </c>
      <c r="S721" s="337">
        <v>2700</v>
      </c>
      <c r="T721" s="337">
        <v>81</v>
      </c>
      <c r="U721" s="337">
        <v>1</v>
      </c>
      <c r="V721" s="337">
        <v>-20</v>
      </c>
      <c r="W721" s="336" t="s">
        <v>769</v>
      </c>
      <c r="X721" s="336" t="s">
        <v>7402</v>
      </c>
      <c r="Y721" s="336" t="s">
        <v>783</v>
      </c>
      <c r="Z721" s="339">
        <v>41716</v>
      </c>
      <c r="AA721" s="339">
        <v>41677</v>
      </c>
      <c r="AB721" s="336" t="s">
        <v>842</v>
      </c>
    </row>
    <row r="722" spans="1:28" s="340" customFormat="1">
      <c r="A722" s="336" t="s">
        <v>7400</v>
      </c>
      <c r="B722" s="336" t="s">
        <v>1369</v>
      </c>
      <c r="C722" s="336" t="s">
        <v>1370</v>
      </c>
      <c r="D722" s="336" t="s">
        <v>1488</v>
      </c>
      <c r="E722" s="336" t="s">
        <v>830</v>
      </c>
      <c r="F722" s="336" t="s">
        <v>780</v>
      </c>
      <c r="G722" s="336" t="s">
        <v>794</v>
      </c>
      <c r="H722" s="336" t="s">
        <v>726</v>
      </c>
      <c r="I722" s="337">
        <v>5</v>
      </c>
      <c r="J722" s="337">
        <v>75</v>
      </c>
      <c r="K722" s="337">
        <v>114.3</v>
      </c>
      <c r="L722" s="337">
        <v>96.5</v>
      </c>
      <c r="M722" s="338"/>
      <c r="N722" s="337">
        <v>40</v>
      </c>
      <c r="O722" s="337">
        <v>1220</v>
      </c>
      <c r="P722" s="337">
        <v>14</v>
      </c>
      <c r="Q722" s="337">
        <v>87.1</v>
      </c>
      <c r="R722" s="337">
        <v>35000</v>
      </c>
      <c r="S722" s="337">
        <v>3000</v>
      </c>
      <c r="T722" s="337">
        <v>81</v>
      </c>
      <c r="U722" s="337">
        <v>1</v>
      </c>
      <c r="V722" s="337">
        <v>-20</v>
      </c>
      <c r="W722" s="336" t="s">
        <v>769</v>
      </c>
      <c r="X722" s="336" t="s">
        <v>7402</v>
      </c>
      <c r="Y722" s="336" t="s">
        <v>783</v>
      </c>
      <c r="Z722" s="339">
        <v>41716</v>
      </c>
      <c r="AA722" s="339">
        <v>41677</v>
      </c>
      <c r="AB722" s="336" t="s">
        <v>842</v>
      </c>
    </row>
    <row r="723" spans="1:28" s="340" customFormat="1">
      <c r="A723" s="336" t="s">
        <v>7400</v>
      </c>
      <c r="B723" s="336" t="s">
        <v>1679</v>
      </c>
      <c r="C723" s="336" t="s">
        <v>682</v>
      </c>
      <c r="D723" s="336" t="s">
        <v>1686</v>
      </c>
      <c r="E723" s="336" t="s">
        <v>731</v>
      </c>
      <c r="F723" s="336" t="s">
        <v>780</v>
      </c>
      <c r="G723" s="336" t="s">
        <v>794</v>
      </c>
      <c r="H723" s="336" t="s">
        <v>726</v>
      </c>
      <c r="I723" s="337">
        <v>5</v>
      </c>
      <c r="J723" s="337">
        <v>75</v>
      </c>
      <c r="K723" s="337">
        <v>95</v>
      </c>
      <c r="L723" s="337">
        <v>85</v>
      </c>
      <c r="M723" s="338"/>
      <c r="N723" s="337">
        <v>40</v>
      </c>
      <c r="O723" s="337">
        <v>850</v>
      </c>
      <c r="P723" s="337">
        <v>14.5</v>
      </c>
      <c r="Q723" s="337">
        <v>58.6</v>
      </c>
      <c r="R723" s="337">
        <v>40000</v>
      </c>
      <c r="S723" s="337">
        <v>3000</v>
      </c>
      <c r="T723" s="337">
        <v>83</v>
      </c>
      <c r="U723" s="337">
        <v>0.9</v>
      </c>
      <c r="V723" s="337">
        <v>-40</v>
      </c>
      <c r="W723" s="336" t="s">
        <v>769</v>
      </c>
      <c r="X723" s="336" t="s">
        <v>7402</v>
      </c>
      <c r="Y723" s="336" t="s">
        <v>1132</v>
      </c>
      <c r="Z723" s="339">
        <v>41826</v>
      </c>
      <c r="AA723" s="339">
        <v>41843</v>
      </c>
      <c r="AB723" s="336" t="s">
        <v>842</v>
      </c>
    </row>
    <row r="724" spans="1:28" s="340" customFormat="1">
      <c r="A724" s="336" t="s">
        <v>7400</v>
      </c>
      <c r="B724" s="336" t="s">
        <v>1679</v>
      </c>
      <c r="C724" s="336" t="s">
        <v>682</v>
      </c>
      <c r="D724" s="336" t="s">
        <v>1688</v>
      </c>
      <c r="E724" s="336" t="s">
        <v>731</v>
      </c>
      <c r="F724" s="336" t="s">
        <v>780</v>
      </c>
      <c r="G724" s="336" t="s">
        <v>794</v>
      </c>
      <c r="H724" s="336" t="s">
        <v>726</v>
      </c>
      <c r="I724" s="337">
        <v>5</v>
      </c>
      <c r="J724" s="337">
        <v>75</v>
      </c>
      <c r="K724" s="337">
        <v>85</v>
      </c>
      <c r="L724" s="337">
        <v>95</v>
      </c>
      <c r="M724" s="338"/>
      <c r="N724" s="337">
        <v>25</v>
      </c>
      <c r="O724" s="337">
        <v>800</v>
      </c>
      <c r="P724" s="337">
        <v>14.7</v>
      </c>
      <c r="Q724" s="337">
        <v>54.5</v>
      </c>
      <c r="R724" s="337">
        <v>40000</v>
      </c>
      <c r="S724" s="337">
        <v>2700</v>
      </c>
      <c r="T724" s="337">
        <v>82</v>
      </c>
      <c r="U724" s="337">
        <v>0.9</v>
      </c>
      <c r="V724" s="337">
        <v>-40</v>
      </c>
      <c r="W724" s="336" t="s">
        <v>769</v>
      </c>
      <c r="X724" s="336" t="s">
        <v>7402</v>
      </c>
      <c r="Y724" s="336" t="s">
        <v>783</v>
      </c>
      <c r="Z724" s="339">
        <v>41963</v>
      </c>
      <c r="AA724" s="339">
        <v>41957</v>
      </c>
      <c r="AB724" s="336" t="s">
        <v>784</v>
      </c>
    </row>
    <row r="725" spans="1:28" s="340" customFormat="1">
      <c r="A725" s="336" t="s">
        <v>7400</v>
      </c>
      <c r="B725" s="336" t="s">
        <v>1679</v>
      </c>
      <c r="C725" s="336" t="s">
        <v>682</v>
      </c>
      <c r="D725" s="336" t="s">
        <v>1690</v>
      </c>
      <c r="E725" s="336" t="s">
        <v>731</v>
      </c>
      <c r="F725" s="336" t="s">
        <v>780</v>
      </c>
      <c r="G725" s="336" t="s">
        <v>794</v>
      </c>
      <c r="H725" s="336" t="s">
        <v>726</v>
      </c>
      <c r="I725" s="337">
        <v>5</v>
      </c>
      <c r="J725" s="337">
        <v>75</v>
      </c>
      <c r="K725" s="337">
        <v>95</v>
      </c>
      <c r="L725" s="337">
        <v>85</v>
      </c>
      <c r="M725" s="338"/>
      <c r="N725" s="337">
        <v>25</v>
      </c>
      <c r="O725" s="337">
        <v>850</v>
      </c>
      <c r="P725" s="337">
        <v>14.5</v>
      </c>
      <c r="Q725" s="337">
        <v>58.6</v>
      </c>
      <c r="R725" s="337">
        <v>40000</v>
      </c>
      <c r="S725" s="337">
        <v>3000</v>
      </c>
      <c r="T725" s="337">
        <v>83</v>
      </c>
      <c r="U725" s="337">
        <v>0.9</v>
      </c>
      <c r="V725" s="337">
        <v>-40</v>
      </c>
      <c r="W725" s="336" t="s">
        <v>769</v>
      </c>
      <c r="X725" s="336" t="s">
        <v>7402</v>
      </c>
      <c r="Y725" s="336" t="s">
        <v>1132</v>
      </c>
      <c r="Z725" s="339">
        <v>41826</v>
      </c>
      <c r="AA725" s="339">
        <v>41843</v>
      </c>
      <c r="AB725" s="336" t="s">
        <v>842</v>
      </c>
    </row>
    <row r="726" spans="1:28" s="340" customFormat="1">
      <c r="A726" s="336" t="s">
        <v>7400</v>
      </c>
      <c r="B726" s="336" t="s">
        <v>1679</v>
      </c>
      <c r="C726" s="336" t="s">
        <v>682</v>
      </c>
      <c r="D726" s="336" t="s">
        <v>1692</v>
      </c>
      <c r="E726" s="336" t="s">
        <v>732</v>
      </c>
      <c r="F726" s="336" t="s">
        <v>780</v>
      </c>
      <c r="G726" s="336" t="s">
        <v>794</v>
      </c>
      <c r="H726" s="336" t="s">
        <v>726</v>
      </c>
      <c r="I726" s="337">
        <v>5</v>
      </c>
      <c r="J726" s="337">
        <v>65</v>
      </c>
      <c r="K726" s="337">
        <v>129.9</v>
      </c>
      <c r="L726" s="337">
        <v>95</v>
      </c>
      <c r="M726" s="338"/>
      <c r="N726" s="337">
        <v>112</v>
      </c>
      <c r="O726" s="337">
        <v>800</v>
      </c>
      <c r="P726" s="337">
        <v>14</v>
      </c>
      <c r="Q726" s="337">
        <v>57.1</v>
      </c>
      <c r="R726" s="337">
        <v>25000</v>
      </c>
      <c r="S726" s="337">
        <v>2700</v>
      </c>
      <c r="T726" s="337">
        <v>93</v>
      </c>
      <c r="U726" s="337">
        <v>0.9</v>
      </c>
      <c r="V726" s="337">
        <v>-20</v>
      </c>
      <c r="W726" s="336" t="s">
        <v>769</v>
      </c>
      <c r="X726" s="336" t="s">
        <v>7402</v>
      </c>
      <c r="Y726" s="336" t="s">
        <v>826</v>
      </c>
      <c r="Z726" s="339">
        <v>41842</v>
      </c>
      <c r="AA726" s="339">
        <v>41842</v>
      </c>
      <c r="AB726" s="336" t="s">
        <v>842</v>
      </c>
    </row>
    <row r="727" spans="1:28" s="340" customFormat="1">
      <c r="A727" s="336" t="s">
        <v>7400</v>
      </c>
      <c r="B727" s="336" t="s">
        <v>1679</v>
      </c>
      <c r="C727" s="336" t="s">
        <v>682</v>
      </c>
      <c r="D727" s="336" t="s">
        <v>1694</v>
      </c>
      <c r="E727" s="336" t="s">
        <v>732</v>
      </c>
      <c r="F727" s="336" t="s">
        <v>780</v>
      </c>
      <c r="G727" s="336" t="s">
        <v>794</v>
      </c>
      <c r="H727" s="336" t="s">
        <v>726</v>
      </c>
      <c r="I727" s="337">
        <v>5</v>
      </c>
      <c r="J727" s="337">
        <v>65</v>
      </c>
      <c r="K727" s="337">
        <v>130.1</v>
      </c>
      <c r="L727" s="337">
        <v>95.2</v>
      </c>
      <c r="M727" s="338"/>
      <c r="N727" s="337">
        <v>109</v>
      </c>
      <c r="O727" s="337">
        <v>800</v>
      </c>
      <c r="P727" s="337">
        <v>14</v>
      </c>
      <c r="Q727" s="337">
        <v>57.1</v>
      </c>
      <c r="R727" s="337">
        <v>25000</v>
      </c>
      <c r="S727" s="337">
        <v>3000</v>
      </c>
      <c r="T727" s="337">
        <v>95</v>
      </c>
      <c r="U727" s="337">
        <v>0.9</v>
      </c>
      <c r="V727" s="337">
        <v>-20</v>
      </c>
      <c r="W727" s="336" t="s">
        <v>769</v>
      </c>
      <c r="X727" s="336" t="s">
        <v>7402</v>
      </c>
      <c r="Y727" s="336" t="s">
        <v>826</v>
      </c>
      <c r="Z727" s="339">
        <v>41842</v>
      </c>
      <c r="AA727" s="339">
        <v>41842</v>
      </c>
      <c r="AB727" s="336" t="s">
        <v>842</v>
      </c>
    </row>
    <row r="728" spans="1:28" s="340" customFormat="1">
      <c r="A728" s="336" t="s">
        <v>7400</v>
      </c>
      <c r="B728" s="336" t="s">
        <v>1679</v>
      </c>
      <c r="C728" s="336" t="s">
        <v>682</v>
      </c>
      <c r="D728" s="336" t="s">
        <v>1696</v>
      </c>
      <c r="E728" s="336" t="s">
        <v>830</v>
      </c>
      <c r="F728" s="336" t="s">
        <v>780</v>
      </c>
      <c r="G728" s="336" t="s">
        <v>794</v>
      </c>
      <c r="H728" s="336" t="s">
        <v>726</v>
      </c>
      <c r="I728" s="337">
        <v>5</v>
      </c>
      <c r="J728" s="337">
        <v>75</v>
      </c>
      <c r="K728" s="337">
        <v>118</v>
      </c>
      <c r="L728" s="337">
        <v>95</v>
      </c>
      <c r="M728" s="338"/>
      <c r="N728" s="337">
        <v>40</v>
      </c>
      <c r="O728" s="337">
        <v>800</v>
      </c>
      <c r="P728" s="337">
        <v>14</v>
      </c>
      <c r="Q728" s="337">
        <v>56.6</v>
      </c>
      <c r="R728" s="337">
        <v>40000</v>
      </c>
      <c r="S728" s="337">
        <v>2700</v>
      </c>
      <c r="T728" s="337">
        <v>82</v>
      </c>
      <c r="U728" s="337">
        <v>1</v>
      </c>
      <c r="V728" s="337">
        <v>-40</v>
      </c>
      <c r="W728" s="336" t="s">
        <v>769</v>
      </c>
      <c r="X728" s="336" t="s">
        <v>7402</v>
      </c>
      <c r="Y728" s="336" t="s">
        <v>1043</v>
      </c>
      <c r="Z728" s="339">
        <v>41798</v>
      </c>
      <c r="AA728" s="339">
        <v>41814</v>
      </c>
      <c r="AB728" s="336" t="s">
        <v>842</v>
      </c>
    </row>
    <row r="729" spans="1:28" s="340" customFormat="1">
      <c r="A729" s="336" t="s">
        <v>7400</v>
      </c>
      <c r="B729" s="336" t="s">
        <v>1679</v>
      </c>
      <c r="C729" s="336" t="s">
        <v>682</v>
      </c>
      <c r="D729" s="336" t="s">
        <v>1698</v>
      </c>
      <c r="E729" s="336" t="s">
        <v>830</v>
      </c>
      <c r="F729" s="336" t="s">
        <v>780</v>
      </c>
      <c r="G729" s="336" t="s">
        <v>794</v>
      </c>
      <c r="H729" s="336" t="s">
        <v>726</v>
      </c>
      <c r="I729" s="337">
        <v>5</v>
      </c>
      <c r="J729" s="337">
        <v>75</v>
      </c>
      <c r="K729" s="337">
        <v>118</v>
      </c>
      <c r="L729" s="337">
        <v>95</v>
      </c>
      <c r="M729" s="338"/>
      <c r="N729" s="337">
        <v>40</v>
      </c>
      <c r="O729" s="337">
        <v>850</v>
      </c>
      <c r="P729" s="337">
        <v>14</v>
      </c>
      <c r="Q729" s="337">
        <v>60.7</v>
      </c>
      <c r="R729" s="337">
        <v>40000</v>
      </c>
      <c r="S729" s="337">
        <v>3000</v>
      </c>
      <c r="T729" s="337">
        <v>83</v>
      </c>
      <c r="U729" s="337">
        <v>1</v>
      </c>
      <c r="V729" s="337">
        <v>-40</v>
      </c>
      <c r="W729" s="336" t="s">
        <v>769</v>
      </c>
      <c r="X729" s="336" t="s">
        <v>7402</v>
      </c>
      <c r="Y729" s="336" t="s">
        <v>1043</v>
      </c>
      <c r="Z729" s="339">
        <v>41820</v>
      </c>
      <c r="AA729" s="339">
        <v>41843</v>
      </c>
      <c r="AB729" s="336" t="s">
        <v>842</v>
      </c>
    </row>
    <row r="730" spans="1:28" s="340" customFormat="1">
      <c r="A730" s="336" t="s">
        <v>7400</v>
      </c>
      <c r="B730" s="336" t="s">
        <v>1679</v>
      </c>
      <c r="C730" s="336" t="s">
        <v>682</v>
      </c>
      <c r="D730" s="336" t="s">
        <v>1700</v>
      </c>
      <c r="E730" s="336" t="s">
        <v>830</v>
      </c>
      <c r="F730" s="336" t="s">
        <v>780</v>
      </c>
      <c r="G730" s="336" t="s">
        <v>794</v>
      </c>
      <c r="H730" s="336" t="s">
        <v>726</v>
      </c>
      <c r="I730" s="337">
        <v>5</v>
      </c>
      <c r="J730" s="337">
        <v>75</v>
      </c>
      <c r="K730" s="337">
        <v>118</v>
      </c>
      <c r="L730" s="337">
        <v>95</v>
      </c>
      <c r="M730" s="338"/>
      <c r="N730" s="337">
        <v>25</v>
      </c>
      <c r="O730" s="337">
        <v>800</v>
      </c>
      <c r="P730" s="337">
        <v>14</v>
      </c>
      <c r="Q730" s="337">
        <v>56.6</v>
      </c>
      <c r="R730" s="337">
        <v>40000</v>
      </c>
      <c r="S730" s="337">
        <v>2700</v>
      </c>
      <c r="T730" s="337">
        <v>82</v>
      </c>
      <c r="U730" s="337">
        <v>1</v>
      </c>
      <c r="V730" s="337">
        <v>-40</v>
      </c>
      <c r="W730" s="336" t="s">
        <v>769</v>
      </c>
      <c r="X730" s="336" t="s">
        <v>7402</v>
      </c>
      <c r="Y730" s="336" t="s">
        <v>1043</v>
      </c>
      <c r="Z730" s="339">
        <v>41798</v>
      </c>
      <c r="AA730" s="339">
        <v>41814</v>
      </c>
      <c r="AB730" s="336" t="s">
        <v>842</v>
      </c>
    </row>
    <row r="731" spans="1:28" s="340" customFormat="1">
      <c r="A731" s="336" t="s">
        <v>7400</v>
      </c>
      <c r="B731" s="336" t="s">
        <v>1679</v>
      </c>
      <c r="C731" s="336" t="s">
        <v>682</v>
      </c>
      <c r="D731" s="336" t="s">
        <v>1702</v>
      </c>
      <c r="E731" s="336" t="s">
        <v>830</v>
      </c>
      <c r="F731" s="336" t="s">
        <v>780</v>
      </c>
      <c r="G731" s="336" t="s">
        <v>794</v>
      </c>
      <c r="H731" s="336" t="s">
        <v>726</v>
      </c>
      <c r="I731" s="337">
        <v>5</v>
      </c>
      <c r="J731" s="337">
        <v>75</v>
      </c>
      <c r="K731" s="337">
        <v>118</v>
      </c>
      <c r="L731" s="337">
        <v>95</v>
      </c>
      <c r="M731" s="338"/>
      <c r="N731" s="337">
        <v>25</v>
      </c>
      <c r="O731" s="337">
        <v>835</v>
      </c>
      <c r="P731" s="337">
        <v>14</v>
      </c>
      <c r="Q731" s="337">
        <v>59.6</v>
      </c>
      <c r="R731" s="337">
        <v>40000</v>
      </c>
      <c r="S731" s="337">
        <v>3000</v>
      </c>
      <c r="T731" s="337">
        <v>83</v>
      </c>
      <c r="U731" s="337">
        <v>1</v>
      </c>
      <c r="V731" s="337">
        <v>-40</v>
      </c>
      <c r="W731" s="336" t="s">
        <v>769</v>
      </c>
      <c r="X731" s="336" t="s">
        <v>7402</v>
      </c>
      <c r="Y731" s="336" t="s">
        <v>1043</v>
      </c>
      <c r="Z731" s="339">
        <v>41820</v>
      </c>
      <c r="AA731" s="339">
        <v>41843</v>
      </c>
      <c r="AB731" s="336" t="s">
        <v>842</v>
      </c>
    </row>
    <row r="732" spans="1:28" s="340" customFormat="1">
      <c r="A732" s="336" t="s">
        <v>7400</v>
      </c>
      <c r="B732" s="336" t="s">
        <v>1679</v>
      </c>
      <c r="C732" s="336" t="s">
        <v>682</v>
      </c>
      <c r="D732" s="336" t="s">
        <v>1704</v>
      </c>
      <c r="E732" s="336" t="s">
        <v>735</v>
      </c>
      <c r="F732" s="336" t="s">
        <v>780</v>
      </c>
      <c r="G732" s="336" t="s">
        <v>794</v>
      </c>
      <c r="H732" s="336" t="s">
        <v>726</v>
      </c>
      <c r="I732" s="337">
        <v>3</v>
      </c>
      <c r="J732" s="337">
        <v>100</v>
      </c>
      <c r="K732" s="337">
        <v>132.6</v>
      </c>
      <c r="L732" s="337">
        <v>120.5</v>
      </c>
      <c r="M732" s="338"/>
      <c r="N732" s="337">
        <v>40</v>
      </c>
      <c r="O732" s="337">
        <v>950</v>
      </c>
      <c r="P732" s="337">
        <v>14</v>
      </c>
      <c r="Q732" s="337">
        <v>67.900000000000006</v>
      </c>
      <c r="R732" s="337">
        <v>25000</v>
      </c>
      <c r="S732" s="337">
        <v>2700</v>
      </c>
      <c r="T732" s="337">
        <v>81</v>
      </c>
      <c r="U732" s="337">
        <v>0.9</v>
      </c>
      <c r="V732" s="337">
        <v>-20</v>
      </c>
      <c r="W732" s="336" t="s">
        <v>769</v>
      </c>
      <c r="X732" s="336" t="s">
        <v>7402</v>
      </c>
      <c r="Y732" s="336" t="s">
        <v>974</v>
      </c>
      <c r="Z732" s="339">
        <v>41851</v>
      </c>
      <c r="AA732" s="339">
        <v>41934</v>
      </c>
      <c r="AB732" s="336" t="s">
        <v>842</v>
      </c>
    </row>
    <row r="733" spans="1:28" s="340" customFormat="1">
      <c r="A733" s="336" t="s">
        <v>7400</v>
      </c>
      <c r="B733" s="336" t="s">
        <v>1679</v>
      </c>
      <c r="C733" s="336" t="s">
        <v>682</v>
      </c>
      <c r="D733" s="336" t="s">
        <v>1706</v>
      </c>
      <c r="E733" s="336" t="s">
        <v>735</v>
      </c>
      <c r="F733" s="336" t="s">
        <v>780</v>
      </c>
      <c r="G733" s="336" t="s">
        <v>794</v>
      </c>
      <c r="H733" s="336" t="s">
        <v>726</v>
      </c>
      <c r="I733" s="337">
        <v>3</v>
      </c>
      <c r="J733" s="337">
        <v>100</v>
      </c>
      <c r="K733" s="337">
        <v>132.6</v>
      </c>
      <c r="L733" s="337">
        <v>120.5</v>
      </c>
      <c r="M733" s="338"/>
      <c r="N733" s="337">
        <v>40</v>
      </c>
      <c r="O733" s="337">
        <v>950</v>
      </c>
      <c r="P733" s="337">
        <v>14</v>
      </c>
      <c r="Q733" s="337">
        <v>67.900000000000006</v>
      </c>
      <c r="R733" s="337">
        <v>25000</v>
      </c>
      <c r="S733" s="337">
        <v>3000</v>
      </c>
      <c r="T733" s="337">
        <v>81</v>
      </c>
      <c r="U733" s="337">
        <v>0.9</v>
      </c>
      <c r="V733" s="337">
        <v>-20</v>
      </c>
      <c r="W733" s="336" t="s">
        <v>769</v>
      </c>
      <c r="X733" s="336" t="s">
        <v>7402</v>
      </c>
      <c r="Y733" s="336" t="s">
        <v>1707</v>
      </c>
      <c r="Z733" s="339">
        <v>41851</v>
      </c>
      <c r="AA733" s="339">
        <v>41934</v>
      </c>
      <c r="AB733" s="336" t="s">
        <v>842</v>
      </c>
    </row>
    <row r="734" spans="1:28" s="340" customFormat="1">
      <c r="A734" s="336" t="s">
        <v>7400</v>
      </c>
      <c r="B734" s="336" t="s">
        <v>1679</v>
      </c>
      <c r="C734" s="336" t="s">
        <v>682</v>
      </c>
      <c r="D734" s="336" t="s">
        <v>1709</v>
      </c>
      <c r="E734" s="336" t="s">
        <v>735</v>
      </c>
      <c r="F734" s="336" t="s">
        <v>780</v>
      </c>
      <c r="G734" s="336" t="s">
        <v>794</v>
      </c>
      <c r="H734" s="336" t="s">
        <v>726</v>
      </c>
      <c r="I734" s="337">
        <v>3</v>
      </c>
      <c r="J734" s="337">
        <v>100</v>
      </c>
      <c r="K734" s="337">
        <v>132.6</v>
      </c>
      <c r="L734" s="337">
        <v>120.5</v>
      </c>
      <c r="M734" s="338"/>
      <c r="N734" s="337">
        <v>25</v>
      </c>
      <c r="O734" s="337">
        <v>950</v>
      </c>
      <c r="P734" s="337">
        <v>14</v>
      </c>
      <c r="Q734" s="337">
        <v>67.900000000000006</v>
      </c>
      <c r="R734" s="337">
        <v>25000</v>
      </c>
      <c r="S734" s="337">
        <v>2700</v>
      </c>
      <c r="T734" s="337">
        <v>81</v>
      </c>
      <c r="U734" s="337">
        <v>0.9</v>
      </c>
      <c r="V734" s="337">
        <v>-20</v>
      </c>
      <c r="W734" s="336" t="s">
        <v>769</v>
      </c>
      <c r="X734" s="336" t="s">
        <v>7402</v>
      </c>
      <c r="Y734" s="336" t="s">
        <v>974</v>
      </c>
      <c r="Z734" s="339">
        <v>41851</v>
      </c>
      <c r="AA734" s="339">
        <v>41934</v>
      </c>
      <c r="AB734" s="336" t="s">
        <v>842</v>
      </c>
    </row>
    <row r="735" spans="1:28" s="340" customFormat="1">
      <c r="A735" s="336" t="s">
        <v>7400</v>
      </c>
      <c r="B735" s="336" t="s">
        <v>1679</v>
      </c>
      <c r="C735" s="336" t="s">
        <v>682</v>
      </c>
      <c r="D735" s="336" t="s">
        <v>1711</v>
      </c>
      <c r="E735" s="336" t="s">
        <v>735</v>
      </c>
      <c r="F735" s="336" t="s">
        <v>780</v>
      </c>
      <c r="G735" s="336" t="s">
        <v>794</v>
      </c>
      <c r="H735" s="336" t="s">
        <v>726</v>
      </c>
      <c r="I735" s="337">
        <v>3</v>
      </c>
      <c r="J735" s="337">
        <v>100</v>
      </c>
      <c r="K735" s="337">
        <v>132.6</v>
      </c>
      <c r="L735" s="337">
        <v>120.5</v>
      </c>
      <c r="M735" s="338"/>
      <c r="N735" s="337">
        <v>25</v>
      </c>
      <c r="O735" s="337">
        <v>950</v>
      </c>
      <c r="P735" s="337">
        <v>14.1</v>
      </c>
      <c r="Q735" s="337">
        <v>67.400000000000006</v>
      </c>
      <c r="R735" s="337">
        <v>25000</v>
      </c>
      <c r="S735" s="337">
        <v>3000</v>
      </c>
      <c r="T735" s="337">
        <v>81</v>
      </c>
      <c r="U735" s="337">
        <v>0.9</v>
      </c>
      <c r="V735" s="337">
        <v>-20</v>
      </c>
      <c r="W735" s="336" t="s">
        <v>769</v>
      </c>
      <c r="X735" s="336" t="s">
        <v>7402</v>
      </c>
      <c r="Y735" s="336" t="s">
        <v>974</v>
      </c>
      <c r="Z735" s="339">
        <v>41851</v>
      </c>
      <c r="AA735" s="339">
        <v>41934</v>
      </c>
      <c r="AB735" s="336" t="s">
        <v>842</v>
      </c>
    </row>
    <row r="736" spans="1:28" s="340" customFormat="1">
      <c r="A736" s="336" t="s">
        <v>7400</v>
      </c>
      <c r="B736" s="336" t="s">
        <v>1679</v>
      </c>
      <c r="C736" s="336" t="s">
        <v>682</v>
      </c>
      <c r="D736" s="336" t="s">
        <v>1713</v>
      </c>
      <c r="E736" s="336" t="s">
        <v>733</v>
      </c>
      <c r="F736" s="336" t="s">
        <v>780</v>
      </c>
      <c r="G736" s="336" t="s">
        <v>794</v>
      </c>
      <c r="H736" s="336" t="s">
        <v>726</v>
      </c>
      <c r="I736" s="337">
        <v>5</v>
      </c>
      <c r="J736" s="337">
        <v>75</v>
      </c>
      <c r="K736" s="337">
        <v>163.5</v>
      </c>
      <c r="L736" s="337">
        <v>118.3</v>
      </c>
      <c r="M736" s="338"/>
      <c r="N736" s="337">
        <v>111</v>
      </c>
      <c r="O736" s="337">
        <v>1000</v>
      </c>
      <c r="P736" s="337">
        <v>16</v>
      </c>
      <c r="Q736" s="337">
        <v>62.5</v>
      </c>
      <c r="R736" s="337">
        <v>25000</v>
      </c>
      <c r="S736" s="337">
        <v>2700</v>
      </c>
      <c r="T736" s="337">
        <v>92</v>
      </c>
      <c r="U736" s="337">
        <v>0.9</v>
      </c>
      <c r="V736" s="337">
        <v>-20</v>
      </c>
      <c r="W736" s="336" t="s">
        <v>769</v>
      </c>
      <c r="X736" s="336" t="s">
        <v>7402</v>
      </c>
      <c r="Y736" s="336" t="s">
        <v>826</v>
      </c>
      <c r="Z736" s="339">
        <v>41842</v>
      </c>
      <c r="AA736" s="339">
        <v>41842</v>
      </c>
      <c r="AB736" s="336" t="s">
        <v>842</v>
      </c>
    </row>
    <row r="737" spans="1:28" s="340" customFormat="1">
      <c r="A737" s="336" t="s">
        <v>7400</v>
      </c>
      <c r="B737" s="336" t="s">
        <v>1679</v>
      </c>
      <c r="C737" s="336" t="s">
        <v>682</v>
      </c>
      <c r="D737" s="336" t="s">
        <v>1715</v>
      </c>
      <c r="E737" s="336" t="s">
        <v>733</v>
      </c>
      <c r="F737" s="336" t="s">
        <v>780</v>
      </c>
      <c r="G737" s="336" t="s">
        <v>794</v>
      </c>
      <c r="H737" s="336" t="s">
        <v>726</v>
      </c>
      <c r="I737" s="337">
        <v>5</v>
      </c>
      <c r="J737" s="337">
        <v>75</v>
      </c>
      <c r="K737" s="337">
        <v>159.1</v>
      </c>
      <c r="L737" s="337">
        <v>118.8</v>
      </c>
      <c r="M737" s="338"/>
      <c r="N737" s="337">
        <v>110</v>
      </c>
      <c r="O737" s="337">
        <v>1000</v>
      </c>
      <c r="P737" s="337">
        <v>16</v>
      </c>
      <c r="Q737" s="337">
        <v>62.5</v>
      </c>
      <c r="R737" s="337">
        <v>25000</v>
      </c>
      <c r="S737" s="337">
        <v>3000</v>
      </c>
      <c r="T737" s="337">
        <v>95</v>
      </c>
      <c r="U737" s="337">
        <v>0.9</v>
      </c>
      <c r="V737" s="337">
        <v>-20</v>
      </c>
      <c r="W737" s="336" t="s">
        <v>769</v>
      </c>
      <c r="X737" s="336" t="s">
        <v>7402</v>
      </c>
      <c r="Y737" s="336" t="s">
        <v>826</v>
      </c>
      <c r="Z737" s="339">
        <v>41842</v>
      </c>
      <c r="AA737" s="339">
        <v>41842</v>
      </c>
      <c r="AB737" s="336" t="s">
        <v>842</v>
      </c>
    </row>
    <row r="738" spans="1:28" s="340" customFormat="1">
      <c r="A738" s="336" t="s">
        <v>7400</v>
      </c>
      <c r="B738" s="336" t="s">
        <v>1679</v>
      </c>
      <c r="C738" s="336" t="s">
        <v>682</v>
      </c>
      <c r="D738" s="336" t="s">
        <v>1717</v>
      </c>
      <c r="E738" s="336" t="s">
        <v>735</v>
      </c>
      <c r="F738" s="336" t="s">
        <v>780</v>
      </c>
      <c r="G738" s="336" t="s">
        <v>794</v>
      </c>
      <c r="H738" s="336" t="s">
        <v>726</v>
      </c>
      <c r="I738" s="337">
        <v>5</v>
      </c>
      <c r="J738" s="337">
        <v>90</v>
      </c>
      <c r="K738" s="337">
        <v>128</v>
      </c>
      <c r="L738" s="337">
        <v>120</v>
      </c>
      <c r="M738" s="338"/>
      <c r="N738" s="337">
        <v>40</v>
      </c>
      <c r="O738" s="337">
        <v>950</v>
      </c>
      <c r="P738" s="337">
        <v>16</v>
      </c>
      <c r="Q738" s="337">
        <v>53.6</v>
      </c>
      <c r="R738" s="337">
        <v>40000</v>
      </c>
      <c r="S738" s="337">
        <v>2700</v>
      </c>
      <c r="T738" s="337">
        <v>81</v>
      </c>
      <c r="U738" s="337">
        <v>0.9</v>
      </c>
      <c r="V738" s="337">
        <v>-40</v>
      </c>
      <c r="W738" s="336" t="s">
        <v>769</v>
      </c>
      <c r="X738" s="336" t="s">
        <v>7402</v>
      </c>
      <c r="Y738" s="336" t="s">
        <v>1132</v>
      </c>
      <c r="Z738" s="339">
        <v>41826</v>
      </c>
      <c r="AA738" s="339">
        <v>41843</v>
      </c>
      <c r="AB738" s="336" t="s">
        <v>842</v>
      </c>
    </row>
    <row r="739" spans="1:28" s="340" customFormat="1">
      <c r="A739" s="336" t="s">
        <v>7400</v>
      </c>
      <c r="B739" s="336" t="s">
        <v>1679</v>
      </c>
      <c r="C739" s="336" t="s">
        <v>682</v>
      </c>
      <c r="D739" s="336" t="s">
        <v>1719</v>
      </c>
      <c r="E739" s="336" t="s">
        <v>735</v>
      </c>
      <c r="F739" s="336" t="s">
        <v>780</v>
      </c>
      <c r="G739" s="336" t="s">
        <v>794</v>
      </c>
      <c r="H739" s="336" t="s">
        <v>726</v>
      </c>
      <c r="I739" s="337">
        <v>5</v>
      </c>
      <c r="J739" s="337">
        <v>90</v>
      </c>
      <c r="K739" s="337">
        <v>128</v>
      </c>
      <c r="L739" s="337">
        <v>120</v>
      </c>
      <c r="M739" s="338"/>
      <c r="N739" s="337">
        <v>40</v>
      </c>
      <c r="O739" s="337">
        <v>970</v>
      </c>
      <c r="P739" s="337">
        <v>16</v>
      </c>
      <c r="Q739" s="337">
        <v>55</v>
      </c>
      <c r="R739" s="337">
        <v>40000</v>
      </c>
      <c r="S739" s="337">
        <v>3000</v>
      </c>
      <c r="T739" s="337">
        <v>84</v>
      </c>
      <c r="U739" s="337">
        <v>0.9</v>
      </c>
      <c r="V739" s="337">
        <v>-40</v>
      </c>
      <c r="W739" s="336" t="s">
        <v>769</v>
      </c>
      <c r="X739" s="336" t="s">
        <v>7402</v>
      </c>
      <c r="Y739" s="336" t="s">
        <v>1146</v>
      </c>
      <c r="Z739" s="339">
        <v>41826</v>
      </c>
      <c r="AA739" s="339">
        <v>41843</v>
      </c>
      <c r="AB739" s="336" t="s">
        <v>842</v>
      </c>
    </row>
    <row r="740" spans="1:28" s="340" customFormat="1">
      <c r="A740" s="336" t="s">
        <v>7400</v>
      </c>
      <c r="B740" s="336" t="s">
        <v>1679</v>
      </c>
      <c r="C740" s="336" t="s">
        <v>682</v>
      </c>
      <c r="D740" s="336" t="s">
        <v>1721</v>
      </c>
      <c r="E740" s="336" t="s">
        <v>735</v>
      </c>
      <c r="F740" s="336" t="s">
        <v>780</v>
      </c>
      <c r="G740" s="336" t="s">
        <v>794</v>
      </c>
      <c r="H740" s="336" t="s">
        <v>726</v>
      </c>
      <c r="I740" s="337">
        <v>5</v>
      </c>
      <c r="J740" s="337">
        <v>90</v>
      </c>
      <c r="K740" s="337">
        <v>128</v>
      </c>
      <c r="L740" s="337">
        <v>120</v>
      </c>
      <c r="M740" s="338"/>
      <c r="N740" s="337">
        <v>25</v>
      </c>
      <c r="O740" s="337">
        <v>960</v>
      </c>
      <c r="P740" s="337">
        <v>16</v>
      </c>
      <c r="Q740" s="337">
        <v>54.8</v>
      </c>
      <c r="R740" s="337">
        <v>40000</v>
      </c>
      <c r="S740" s="337">
        <v>2700</v>
      </c>
      <c r="T740" s="337">
        <v>81</v>
      </c>
      <c r="U740" s="337">
        <v>0.9</v>
      </c>
      <c r="V740" s="337">
        <v>-40</v>
      </c>
      <c r="W740" s="336" t="s">
        <v>769</v>
      </c>
      <c r="X740" s="336" t="s">
        <v>7402</v>
      </c>
      <c r="Y740" s="336" t="s">
        <v>1132</v>
      </c>
      <c r="Z740" s="339">
        <v>41826</v>
      </c>
      <c r="AA740" s="339">
        <v>41843</v>
      </c>
      <c r="AB740" s="336" t="s">
        <v>842</v>
      </c>
    </row>
    <row r="741" spans="1:28" s="340" customFormat="1">
      <c r="A741" s="336" t="s">
        <v>7400</v>
      </c>
      <c r="B741" s="336" t="s">
        <v>1679</v>
      </c>
      <c r="C741" s="336" t="s">
        <v>682</v>
      </c>
      <c r="D741" s="336" t="s">
        <v>1723</v>
      </c>
      <c r="E741" s="336" t="s">
        <v>735</v>
      </c>
      <c r="F741" s="336" t="s">
        <v>780</v>
      </c>
      <c r="G741" s="336" t="s">
        <v>794</v>
      </c>
      <c r="H741" s="336" t="s">
        <v>726</v>
      </c>
      <c r="I741" s="337">
        <v>5</v>
      </c>
      <c r="J741" s="337">
        <v>90</v>
      </c>
      <c r="K741" s="337">
        <v>128</v>
      </c>
      <c r="L741" s="337">
        <v>120</v>
      </c>
      <c r="M741" s="338"/>
      <c r="N741" s="337">
        <v>25</v>
      </c>
      <c r="O741" s="337">
        <v>1020</v>
      </c>
      <c r="P741" s="337">
        <v>16</v>
      </c>
      <c r="Q741" s="337">
        <v>57.8</v>
      </c>
      <c r="R741" s="337">
        <v>40000</v>
      </c>
      <c r="S741" s="337">
        <v>3000</v>
      </c>
      <c r="T741" s="337">
        <v>84</v>
      </c>
      <c r="U741" s="337">
        <v>0.9</v>
      </c>
      <c r="V741" s="337">
        <v>-40</v>
      </c>
      <c r="W741" s="336" t="s">
        <v>769</v>
      </c>
      <c r="X741" s="336" t="s">
        <v>7402</v>
      </c>
      <c r="Y741" s="336" t="s">
        <v>1146</v>
      </c>
      <c r="Z741" s="339">
        <v>41826</v>
      </c>
      <c r="AA741" s="339">
        <v>41843</v>
      </c>
      <c r="AB741" s="336" t="s">
        <v>842</v>
      </c>
    </row>
    <row r="742" spans="1:28" s="340" customFormat="1">
      <c r="A742" s="336" t="s">
        <v>7400</v>
      </c>
      <c r="B742" s="336" t="s">
        <v>1447</v>
      </c>
      <c r="C742" s="336" t="s">
        <v>919</v>
      </c>
      <c r="D742" s="336" t="s">
        <v>1448</v>
      </c>
      <c r="E742" s="336" t="s">
        <v>737</v>
      </c>
      <c r="F742" s="336" t="s">
        <v>780</v>
      </c>
      <c r="G742" s="336" t="s">
        <v>794</v>
      </c>
      <c r="H742" s="336" t="s">
        <v>726</v>
      </c>
      <c r="I742" s="337">
        <v>3</v>
      </c>
      <c r="J742" s="337">
        <v>45</v>
      </c>
      <c r="K742" s="337">
        <v>72</v>
      </c>
      <c r="L742" s="337">
        <v>50</v>
      </c>
      <c r="M742" s="338"/>
      <c r="N742" s="337">
        <v>35</v>
      </c>
      <c r="O742" s="337">
        <v>380</v>
      </c>
      <c r="P742" s="337">
        <v>6.7</v>
      </c>
      <c r="Q742" s="337">
        <v>63.3</v>
      </c>
      <c r="R742" s="337">
        <v>25000</v>
      </c>
      <c r="S742" s="337">
        <v>2700</v>
      </c>
      <c r="T742" s="337">
        <v>81</v>
      </c>
      <c r="U742" s="337">
        <v>0.8</v>
      </c>
      <c r="V742" s="337">
        <v>-25</v>
      </c>
      <c r="W742" s="336" t="s">
        <v>769</v>
      </c>
      <c r="X742" s="336" t="s">
        <v>7406</v>
      </c>
      <c r="Y742" s="336" t="s">
        <v>783</v>
      </c>
      <c r="Z742" s="339">
        <v>41542</v>
      </c>
      <c r="AA742" s="339">
        <v>41907</v>
      </c>
      <c r="AB742" s="336" t="s">
        <v>842</v>
      </c>
    </row>
    <row r="743" spans="1:28" s="340" customFormat="1">
      <c r="A743" s="336" t="s">
        <v>7400</v>
      </c>
      <c r="B743" s="336" t="s">
        <v>1447</v>
      </c>
      <c r="C743" s="336" t="s">
        <v>919</v>
      </c>
      <c r="D743" s="336" t="s">
        <v>1451</v>
      </c>
      <c r="E743" s="336" t="s">
        <v>738</v>
      </c>
      <c r="F743" s="336" t="s">
        <v>780</v>
      </c>
      <c r="G743" s="336" t="s">
        <v>794</v>
      </c>
      <c r="H743" s="336" t="s">
        <v>726</v>
      </c>
      <c r="I743" s="337">
        <v>3</v>
      </c>
      <c r="J743" s="337">
        <v>50</v>
      </c>
      <c r="K743" s="337">
        <v>83.9</v>
      </c>
      <c r="L743" s="337">
        <v>63.6</v>
      </c>
      <c r="M743" s="338"/>
      <c r="N743" s="337">
        <v>40</v>
      </c>
      <c r="O743" s="337">
        <v>550</v>
      </c>
      <c r="P743" s="337">
        <v>8</v>
      </c>
      <c r="Q743" s="337">
        <v>68.8</v>
      </c>
      <c r="R743" s="337">
        <v>25000</v>
      </c>
      <c r="S743" s="337">
        <v>4000</v>
      </c>
      <c r="T743" s="337">
        <v>82</v>
      </c>
      <c r="U743" s="337">
        <v>1</v>
      </c>
      <c r="V743" s="337">
        <v>-25</v>
      </c>
      <c r="W743" s="336" t="s">
        <v>769</v>
      </c>
      <c r="X743" s="336" t="s">
        <v>7406</v>
      </c>
      <c r="Y743" s="336" t="s">
        <v>783</v>
      </c>
      <c r="Z743" s="339">
        <v>41542</v>
      </c>
      <c r="AA743" s="339">
        <v>41936</v>
      </c>
      <c r="AB743" s="336" t="s">
        <v>842</v>
      </c>
    </row>
    <row r="744" spans="1:28" s="340" customFormat="1">
      <c r="A744" s="336" t="s">
        <v>7400</v>
      </c>
      <c r="B744" s="336" t="s">
        <v>1447</v>
      </c>
      <c r="C744" s="336" t="s">
        <v>919</v>
      </c>
      <c r="D744" s="336" t="s">
        <v>1454</v>
      </c>
      <c r="E744" s="336" t="s">
        <v>738</v>
      </c>
      <c r="F744" s="336" t="s">
        <v>780</v>
      </c>
      <c r="G744" s="336" t="s">
        <v>794</v>
      </c>
      <c r="H744" s="336" t="s">
        <v>726</v>
      </c>
      <c r="I744" s="337">
        <v>3</v>
      </c>
      <c r="J744" s="337">
        <v>50</v>
      </c>
      <c r="K744" s="337">
        <v>83.9</v>
      </c>
      <c r="L744" s="337">
        <v>63.6</v>
      </c>
      <c r="M744" s="338"/>
      <c r="N744" s="337">
        <v>40</v>
      </c>
      <c r="O744" s="337">
        <v>500</v>
      </c>
      <c r="P744" s="337">
        <v>8</v>
      </c>
      <c r="Q744" s="337">
        <v>62.5</v>
      </c>
      <c r="R744" s="337">
        <v>25000</v>
      </c>
      <c r="S744" s="337">
        <v>2700</v>
      </c>
      <c r="T744" s="337">
        <v>82</v>
      </c>
      <c r="U744" s="337">
        <v>1</v>
      </c>
      <c r="V744" s="337">
        <v>-25</v>
      </c>
      <c r="W744" s="336" t="s">
        <v>769</v>
      </c>
      <c r="X744" s="336" t="s">
        <v>7406</v>
      </c>
      <c r="Y744" s="336" t="s">
        <v>783</v>
      </c>
      <c r="Z744" s="339">
        <v>41542</v>
      </c>
      <c r="AA744" s="339">
        <v>41934</v>
      </c>
      <c r="AB744" s="336" t="s">
        <v>842</v>
      </c>
    </row>
    <row r="745" spans="1:28" s="340" customFormat="1">
      <c r="A745" s="336" t="s">
        <v>7400</v>
      </c>
      <c r="B745" s="336" t="s">
        <v>1457</v>
      </c>
      <c r="C745" s="336" t="s">
        <v>919</v>
      </c>
      <c r="D745" s="336" t="s">
        <v>1448</v>
      </c>
      <c r="E745" s="336" t="s">
        <v>737</v>
      </c>
      <c r="F745" s="336" t="s">
        <v>780</v>
      </c>
      <c r="G745" s="336" t="s">
        <v>794</v>
      </c>
      <c r="H745" s="336" t="s">
        <v>726</v>
      </c>
      <c r="I745" s="337">
        <v>3</v>
      </c>
      <c r="J745" s="337">
        <v>45</v>
      </c>
      <c r="K745" s="337">
        <v>72</v>
      </c>
      <c r="L745" s="337">
        <v>50</v>
      </c>
      <c r="M745" s="338"/>
      <c r="N745" s="337">
        <v>35</v>
      </c>
      <c r="O745" s="337">
        <v>380</v>
      </c>
      <c r="P745" s="337">
        <v>6.7</v>
      </c>
      <c r="Q745" s="337">
        <v>63.3</v>
      </c>
      <c r="R745" s="337">
        <v>25000</v>
      </c>
      <c r="S745" s="337">
        <v>2700</v>
      </c>
      <c r="T745" s="337">
        <v>81</v>
      </c>
      <c r="U745" s="337">
        <v>0.8</v>
      </c>
      <c r="V745" s="337">
        <v>-25</v>
      </c>
      <c r="W745" s="336" t="s">
        <v>769</v>
      </c>
      <c r="X745" s="336" t="s">
        <v>7406</v>
      </c>
      <c r="Y745" s="336" t="s">
        <v>783</v>
      </c>
      <c r="Z745" s="339">
        <v>41542</v>
      </c>
      <c r="AA745" s="339">
        <v>41907</v>
      </c>
      <c r="AB745" s="336" t="s">
        <v>842</v>
      </c>
    </row>
    <row r="746" spans="1:28" s="340" customFormat="1">
      <c r="A746" s="336" t="s">
        <v>7400</v>
      </c>
      <c r="B746" s="336" t="s">
        <v>1457</v>
      </c>
      <c r="C746" s="336" t="s">
        <v>919</v>
      </c>
      <c r="D746" s="336" t="s">
        <v>1451</v>
      </c>
      <c r="E746" s="336" t="s">
        <v>738</v>
      </c>
      <c r="F746" s="336" t="s">
        <v>780</v>
      </c>
      <c r="G746" s="336" t="s">
        <v>794</v>
      </c>
      <c r="H746" s="336" t="s">
        <v>726</v>
      </c>
      <c r="I746" s="337">
        <v>3</v>
      </c>
      <c r="J746" s="337">
        <v>50</v>
      </c>
      <c r="K746" s="337">
        <v>83.9</v>
      </c>
      <c r="L746" s="337">
        <v>63.6</v>
      </c>
      <c r="M746" s="338"/>
      <c r="N746" s="337">
        <v>40</v>
      </c>
      <c r="O746" s="337">
        <v>550</v>
      </c>
      <c r="P746" s="337">
        <v>8</v>
      </c>
      <c r="Q746" s="337">
        <v>68.8</v>
      </c>
      <c r="R746" s="337">
        <v>25000</v>
      </c>
      <c r="S746" s="337">
        <v>4000</v>
      </c>
      <c r="T746" s="337">
        <v>82</v>
      </c>
      <c r="U746" s="337">
        <v>1</v>
      </c>
      <c r="V746" s="337">
        <v>-25</v>
      </c>
      <c r="W746" s="336" t="s">
        <v>769</v>
      </c>
      <c r="X746" s="336" t="s">
        <v>7406</v>
      </c>
      <c r="Y746" s="336" t="s">
        <v>783</v>
      </c>
      <c r="Z746" s="339">
        <v>41542</v>
      </c>
      <c r="AA746" s="339">
        <v>41936</v>
      </c>
      <c r="AB746" s="336" t="s">
        <v>842</v>
      </c>
    </row>
    <row r="747" spans="1:28" s="340" customFormat="1">
      <c r="A747" s="336" t="s">
        <v>7400</v>
      </c>
      <c r="B747" s="336" t="s">
        <v>1457</v>
      </c>
      <c r="C747" s="336" t="s">
        <v>919</v>
      </c>
      <c r="D747" s="336" t="s">
        <v>1454</v>
      </c>
      <c r="E747" s="336" t="s">
        <v>738</v>
      </c>
      <c r="F747" s="336" t="s">
        <v>780</v>
      </c>
      <c r="G747" s="336" t="s">
        <v>794</v>
      </c>
      <c r="H747" s="336" t="s">
        <v>726</v>
      </c>
      <c r="I747" s="337">
        <v>3</v>
      </c>
      <c r="J747" s="337">
        <v>50</v>
      </c>
      <c r="K747" s="337">
        <v>83.9</v>
      </c>
      <c r="L747" s="337">
        <v>63.6</v>
      </c>
      <c r="M747" s="338"/>
      <c r="N747" s="337">
        <v>40</v>
      </c>
      <c r="O747" s="337">
        <v>500</v>
      </c>
      <c r="P747" s="337">
        <v>8</v>
      </c>
      <c r="Q747" s="337">
        <v>62.5</v>
      </c>
      <c r="R747" s="337">
        <v>25000</v>
      </c>
      <c r="S747" s="337">
        <v>2700</v>
      </c>
      <c r="T747" s="337">
        <v>82</v>
      </c>
      <c r="U747" s="337">
        <v>1</v>
      </c>
      <c r="V747" s="337">
        <v>-25</v>
      </c>
      <c r="W747" s="336" t="s">
        <v>769</v>
      </c>
      <c r="X747" s="336" t="s">
        <v>7406</v>
      </c>
      <c r="Y747" s="336" t="s">
        <v>783</v>
      </c>
      <c r="Z747" s="339">
        <v>41542</v>
      </c>
      <c r="AA747" s="339">
        <v>41934</v>
      </c>
      <c r="AB747" s="336" t="s">
        <v>842</v>
      </c>
    </row>
    <row r="748" spans="1:28" s="340" customFormat="1">
      <c r="A748" s="336" t="s">
        <v>7400</v>
      </c>
      <c r="B748" s="336" t="s">
        <v>1633</v>
      </c>
      <c r="C748" s="336" t="s">
        <v>682</v>
      </c>
      <c r="D748" s="336" t="s">
        <v>1649</v>
      </c>
      <c r="E748" s="336" t="s">
        <v>732</v>
      </c>
      <c r="F748" s="336" t="s">
        <v>780</v>
      </c>
      <c r="G748" s="336" t="s">
        <v>794</v>
      </c>
      <c r="H748" s="336" t="s">
        <v>726</v>
      </c>
      <c r="I748" s="337">
        <v>3</v>
      </c>
      <c r="J748" s="337">
        <v>65</v>
      </c>
      <c r="K748" s="337">
        <v>133</v>
      </c>
      <c r="L748" s="337">
        <v>95</v>
      </c>
      <c r="M748" s="338"/>
      <c r="N748" s="338"/>
      <c r="O748" s="337">
        <v>700</v>
      </c>
      <c r="P748" s="337">
        <v>13</v>
      </c>
      <c r="Q748" s="337">
        <v>53.8</v>
      </c>
      <c r="R748" s="337">
        <v>40000</v>
      </c>
      <c r="S748" s="337">
        <v>2700</v>
      </c>
      <c r="T748" s="337">
        <v>93</v>
      </c>
      <c r="U748" s="337">
        <v>1</v>
      </c>
      <c r="V748" s="337">
        <v>-20</v>
      </c>
      <c r="W748" s="336" t="s">
        <v>769</v>
      </c>
      <c r="X748" s="336" t="s">
        <v>7402</v>
      </c>
      <c r="Y748" s="336" t="s">
        <v>1203</v>
      </c>
      <c r="Z748" s="339">
        <v>41810</v>
      </c>
      <c r="AA748" s="339">
        <v>41843</v>
      </c>
      <c r="AB748" s="336" t="s">
        <v>784</v>
      </c>
    </row>
    <row r="749" spans="1:28" s="340" customFormat="1">
      <c r="A749" s="336" t="s">
        <v>7400</v>
      </c>
      <c r="B749" s="336" t="s">
        <v>1633</v>
      </c>
      <c r="C749" s="336" t="s">
        <v>682</v>
      </c>
      <c r="D749" s="336" t="s">
        <v>639</v>
      </c>
      <c r="E749" s="336" t="s">
        <v>731</v>
      </c>
      <c r="F749" s="336" t="s">
        <v>780</v>
      </c>
      <c r="G749" s="336" t="s">
        <v>794</v>
      </c>
      <c r="H749" s="336" t="s">
        <v>726</v>
      </c>
      <c r="I749" s="337">
        <v>3</v>
      </c>
      <c r="J749" s="337">
        <v>75</v>
      </c>
      <c r="K749" s="337">
        <v>95</v>
      </c>
      <c r="L749" s="337">
        <v>85</v>
      </c>
      <c r="M749" s="338"/>
      <c r="N749" s="337">
        <v>40</v>
      </c>
      <c r="O749" s="337">
        <v>850</v>
      </c>
      <c r="P749" s="337">
        <v>14.5</v>
      </c>
      <c r="Q749" s="337">
        <v>58.6</v>
      </c>
      <c r="R749" s="337">
        <v>40000</v>
      </c>
      <c r="S749" s="337">
        <v>3000</v>
      </c>
      <c r="T749" s="337">
        <v>83</v>
      </c>
      <c r="U749" s="337">
        <v>0.9</v>
      </c>
      <c r="V749" s="337">
        <v>-20</v>
      </c>
      <c r="W749" s="336" t="s">
        <v>769</v>
      </c>
      <c r="X749" s="336" t="s">
        <v>7402</v>
      </c>
      <c r="Y749" s="336" t="s">
        <v>1203</v>
      </c>
      <c r="Z749" s="339">
        <v>41820</v>
      </c>
      <c r="AA749" s="339">
        <v>41843</v>
      </c>
      <c r="AB749" s="336" t="s">
        <v>784</v>
      </c>
    </row>
    <row r="750" spans="1:28" s="340" customFormat="1">
      <c r="A750" s="336" t="s">
        <v>7400</v>
      </c>
      <c r="B750" s="336" t="s">
        <v>1633</v>
      </c>
      <c r="C750" s="336" t="s">
        <v>682</v>
      </c>
      <c r="D750" s="336" t="s">
        <v>640</v>
      </c>
      <c r="E750" s="336" t="s">
        <v>830</v>
      </c>
      <c r="F750" s="336" t="s">
        <v>780</v>
      </c>
      <c r="G750" s="336" t="s">
        <v>794</v>
      </c>
      <c r="H750" s="336" t="s">
        <v>726</v>
      </c>
      <c r="I750" s="337">
        <v>3</v>
      </c>
      <c r="J750" s="337">
        <v>75</v>
      </c>
      <c r="K750" s="337">
        <v>118</v>
      </c>
      <c r="L750" s="337">
        <v>95</v>
      </c>
      <c r="M750" s="338"/>
      <c r="N750" s="337">
        <v>40</v>
      </c>
      <c r="O750" s="337">
        <v>850</v>
      </c>
      <c r="P750" s="337">
        <v>14</v>
      </c>
      <c r="Q750" s="337">
        <v>60.7</v>
      </c>
      <c r="R750" s="337">
        <v>40000</v>
      </c>
      <c r="S750" s="337">
        <v>3000</v>
      </c>
      <c r="T750" s="337">
        <v>83</v>
      </c>
      <c r="U750" s="337">
        <v>1</v>
      </c>
      <c r="V750" s="337">
        <v>-20</v>
      </c>
      <c r="W750" s="336" t="s">
        <v>769</v>
      </c>
      <c r="X750" s="336" t="s">
        <v>7402</v>
      </c>
      <c r="Y750" s="336" t="s">
        <v>783</v>
      </c>
      <c r="Z750" s="339">
        <v>41820</v>
      </c>
      <c r="AA750" s="339">
        <v>41837</v>
      </c>
      <c r="AB750" s="336" t="s">
        <v>784</v>
      </c>
    </row>
    <row r="751" spans="1:28" s="340" customFormat="1">
      <c r="A751" s="336" t="s">
        <v>7400</v>
      </c>
      <c r="B751" s="336" t="s">
        <v>1633</v>
      </c>
      <c r="C751" s="336" t="s">
        <v>682</v>
      </c>
      <c r="D751" s="336" t="s">
        <v>1663</v>
      </c>
      <c r="E751" s="336" t="s">
        <v>737</v>
      </c>
      <c r="F751" s="336" t="s">
        <v>780</v>
      </c>
      <c r="G751" s="336" t="s">
        <v>794</v>
      </c>
      <c r="H751" s="336" t="s">
        <v>726</v>
      </c>
      <c r="I751" s="337">
        <v>3</v>
      </c>
      <c r="J751" s="337">
        <v>60</v>
      </c>
      <c r="K751" s="337">
        <v>71</v>
      </c>
      <c r="L751" s="337">
        <v>49</v>
      </c>
      <c r="M751" s="338"/>
      <c r="N751" s="337">
        <v>38</v>
      </c>
      <c r="O751" s="338"/>
      <c r="P751" s="337">
        <v>6.3</v>
      </c>
      <c r="Q751" s="337">
        <v>63.3</v>
      </c>
      <c r="R751" s="337">
        <v>25000</v>
      </c>
      <c r="S751" s="337">
        <v>3000</v>
      </c>
      <c r="T751" s="337">
        <v>84</v>
      </c>
      <c r="U751" s="337">
        <v>0.7</v>
      </c>
      <c r="V751" s="337">
        <v>-40</v>
      </c>
      <c r="W751" s="336" t="s">
        <v>769</v>
      </c>
      <c r="X751" s="336" t="s">
        <v>7402</v>
      </c>
      <c r="Y751" s="336" t="s">
        <v>783</v>
      </c>
      <c r="Z751" s="339">
        <v>41942</v>
      </c>
      <c r="AA751" s="339">
        <v>41933</v>
      </c>
      <c r="AB751" s="336" t="s">
        <v>784</v>
      </c>
    </row>
    <row r="752" spans="1:28" s="340" customFormat="1">
      <c r="A752" s="336" t="s">
        <v>7400</v>
      </c>
      <c r="B752" s="336" t="s">
        <v>1633</v>
      </c>
      <c r="C752" s="336" t="s">
        <v>682</v>
      </c>
      <c r="D752" s="336" t="s">
        <v>1665</v>
      </c>
      <c r="E752" s="336" t="s">
        <v>738</v>
      </c>
      <c r="F752" s="336" t="s">
        <v>780</v>
      </c>
      <c r="G752" s="336" t="s">
        <v>794</v>
      </c>
      <c r="H752" s="336" t="s">
        <v>726</v>
      </c>
      <c r="I752" s="337">
        <v>3</v>
      </c>
      <c r="J752" s="337">
        <v>50</v>
      </c>
      <c r="K752" s="337">
        <v>85</v>
      </c>
      <c r="L752" s="337">
        <v>62</v>
      </c>
      <c r="M752" s="338"/>
      <c r="N752" s="337">
        <v>25</v>
      </c>
      <c r="O752" s="338"/>
      <c r="P752" s="337">
        <v>8</v>
      </c>
      <c r="Q752" s="337">
        <v>58.8</v>
      </c>
      <c r="R752" s="337">
        <v>40000</v>
      </c>
      <c r="S752" s="337">
        <v>3000</v>
      </c>
      <c r="T752" s="337">
        <v>83</v>
      </c>
      <c r="U752" s="337">
        <v>0.9</v>
      </c>
      <c r="V752" s="337">
        <v>-20</v>
      </c>
      <c r="W752" s="336" t="s">
        <v>769</v>
      </c>
      <c r="X752" s="336" t="s">
        <v>7402</v>
      </c>
      <c r="Y752" s="336" t="s">
        <v>783</v>
      </c>
      <c r="Z752" s="339">
        <v>41942</v>
      </c>
      <c r="AA752" s="339">
        <v>41935</v>
      </c>
      <c r="AB752" s="336" t="s">
        <v>784</v>
      </c>
    </row>
    <row r="753" spans="1:28" s="340" customFormat="1">
      <c r="A753" s="336" t="s">
        <v>7400</v>
      </c>
      <c r="B753" s="336" t="s">
        <v>1633</v>
      </c>
      <c r="C753" s="336" t="s">
        <v>682</v>
      </c>
      <c r="D753" s="336" t="s">
        <v>1667</v>
      </c>
      <c r="E753" s="336" t="s">
        <v>830</v>
      </c>
      <c r="F753" s="336" t="s">
        <v>780</v>
      </c>
      <c r="G753" s="336" t="s">
        <v>794</v>
      </c>
      <c r="H753" s="336" t="s">
        <v>726</v>
      </c>
      <c r="I753" s="337">
        <v>3</v>
      </c>
      <c r="J753" s="337">
        <v>75</v>
      </c>
      <c r="K753" s="337">
        <v>118</v>
      </c>
      <c r="L753" s="337">
        <v>95</v>
      </c>
      <c r="M753" s="338"/>
      <c r="N753" s="337">
        <v>25</v>
      </c>
      <c r="O753" s="338"/>
      <c r="P753" s="337">
        <v>14.4</v>
      </c>
      <c r="Q753" s="337">
        <v>59.6</v>
      </c>
      <c r="R753" s="337">
        <v>40000</v>
      </c>
      <c r="S753" s="337">
        <v>3000</v>
      </c>
      <c r="T753" s="337">
        <v>83</v>
      </c>
      <c r="U753" s="337">
        <v>1</v>
      </c>
      <c r="V753" s="337">
        <v>-20</v>
      </c>
      <c r="W753" s="336" t="s">
        <v>769</v>
      </c>
      <c r="X753" s="336" t="s">
        <v>7402</v>
      </c>
      <c r="Y753" s="336" t="s">
        <v>783</v>
      </c>
      <c r="Z753" s="339">
        <v>41942</v>
      </c>
      <c r="AA753" s="339">
        <v>41947</v>
      </c>
      <c r="AB753" s="336" t="s">
        <v>784</v>
      </c>
    </row>
    <row r="754" spans="1:28" s="340" customFormat="1">
      <c r="A754" s="336" t="s">
        <v>7400</v>
      </c>
      <c r="B754" s="336" t="s">
        <v>1633</v>
      </c>
      <c r="C754" s="336" t="s">
        <v>682</v>
      </c>
      <c r="D754" s="336" t="s">
        <v>1669</v>
      </c>
      <c r="E754" s="336" t="s">
        <v>735</v>
      </c>
      <c r="F754" s="336" t="s">
        <v>780</v>
      </c>
      <c r="G754" s="336" t="s">
        <v>794</v>
      </c>
      <c r="H754" s="336" t="s">
        <v>726</v>
      </c>
      <c r="I754" s="337">
        <v>3</v>
      </c>
      <c r="J754" s="337">
        <v>100</v>
      </c>
      <c r="K754" s="337">
        <v>128</v>
      </c>
      <c r="L754" s="337">
        <v>120</v>
      </c>
      <c r="M754" s="338"/>
      <c r="N754" s="337">
        <v>25</v>
      </c>
      <c r="O754" s="338"/>
      <c r="P754" s="337">
        <v>20.9</v>
      </c>
      <c r="Q754" s="337">
        <v>63.7</v>
      </c>
      <c r="R754" s="337">
        <v>40000</v>
      </c>
      <c r="S754" s="337">
        <v>3000</v>
      </c>
      <c r="T754" s="337">
        <v>83</v>
      </c>
      <c r="U754" s="337">
        <v>1</v>
      </c>
      <c r="V754" s="337">
        <v>-20</v>
      </c>
      <c r="W754" s="336" t="s">
        <v>769</v>
      </c>
      <c r="X754" s="336" t="s">
        <v>7402</v>
      </c>
      <c r="Y754" s="336" t="s">
        <v>783</v>
      </c>
      <c r="Z754" s="339">
        <v>41942</v>
      </c>
      <c r="AA754" s="339">
        <v>41947</v>
      </c>
      <c r="AB754" s="336" t="s">
        <v>784</v>
      </c>
    </row>
    <row r="755" spans="1:28" s="340" customFormat="1">
      <c r="A755" s="336" t="s">
        <v>7400</v>
      </c>
      <c r="B755" s="336" t="s">
        <v>1840</v>
      </c>
      <c r="C755" s="336" t="s">
        <v>1844</v>
      </c>
      <c r="D755" s="336" t="s">
        <v>7626</v>
      </c>
      <c r="E755" s="336" t="s">
        <v>813</v>
      </c>
      <c r="F755" s="336" t="s">
        <v>780</v>
      </c>
      <c r="G755" s="336" t="s">
        <v>794</v>
      </c>
      <c r="H755" s="336" t="s">
        <v>726</v>
      </c>
      <c r="I755" s="337">
        <v>3</v>
      </c>
      <c r="J755" s="337">
        <v>50</v>
      </c>
      <c r="K755" s="337">
        <v>98</v>
      </c>
      <c r="L755" s="337">
        <v>64</v>
      </c>
      <c r="M755" s="338"/>
      <c r="N755" s="337">
        <v>107</v>
      </c>
      <c r="O755" s="337">
        <v>550</v>
      </c>
      <c r="P755" s="337">
        <v>7.3</v>
      </c>
      <c r="Q755" s="337">
        <v>75.3</v>
      </c>
      <c r="R755" s="337">
        <v>25000</v>
      </c>
      <c r="S755" s="337">
        <v>2700</v>
      </c>
      <c r="T755" s="337">
        <v>82</v>
      </c>
      <c r="U755" s="337">
        <v>0.9</v>
      </c>
      <c r="V755" s="337">
        <v>-20</v>
      </c>
      <c r="W755" s="336" t="s">
        <v>769</v>
      </c>
      <c r="X755" s="336" t="s">
        <v>7404</v>
      </c>
      <c r="Y755" s="336" t="s">
        <v>783</v>
      </c>
      <c r="Z755" s="339">
        <v>41730</v>
      </c>
      <c r="AA755" s="339">
        <v>42002</v>
      </c>
      <c r="AB755" s="336" t="s">
        <v>842</v>
      </c>
    </row>
    <row r="756" spans="1:28" s="340" customFormat="1">
      <c r="A756" s="336" t="s">
        <v>7400</v>
      </c>
      <c r="B756" s="336" t="s">
        <v>1840</v>
      </c>
      <c r="C756" s="336" t="s">
        <v>1844</v>
      </c>
      <c r="D756" s="336" t="s">
        <v>7627</v>
      </c>
      <c r="E756" s="336" t="s">
        <v>732</v>
      </c>
      <c r="F756" s="336" t="s">
        <v>780</v>
      </c>
      <c r="G756" s="336" t="s">
        <v>794</v>
      </c>
      <c r="H756" s="336" t="s">
        <v>726</v>
      </c>
      <c r="I756" s="337">
        <v>3</v>
      </c>
      <c r="J756" s="337">
        <v>65</v>
      </c>
      <c r="K756" s="337">
        <v>130</v>
      </c>
      <c r="L756" s="337">
        <v>95</v>
      </c>
      <c r="M756" s="338"/>
      <c r="N756" s="337">
        <v>113</v>
      </c>
      <c r="O756" s="337">
        <v>850</v>
      </c>
      <c r="P756" s="337">
        <v>11</v>
      </c>
      <c r="Q756" s="337">
        <v>77.2</v>
      </c>
      <c r="R756" s="337">
        <v>25000</v>
      </c>
      <c r="S756" s="337">
        <v>2700</v>
      </c>
      <c r="T756" s="337">
        <v>82</v>
      </c>
      <c r="U756" s="337">
        <v>0.9</v>
      </c>
      <c r="V756" s="337">
        <v>-20</v>
      </c>
      <c r="W756" s="336" t="s">
        <v>769</v>
      </c>
      <c r="X756" s="336" t="s">
        <v>7402</v>
      </c>
      <c r="Y756" s="336" t="s">
        <v>789</v>
      </c>
      <c r="Z756" s="339">
        <v>41989</v>
      </c>
      <c r="AA756" s="339">
        <v>41989</v>
      </c>
      <c r="AB756" s="336" t="s">
        <v>842</v>
      </c>
    </row>
    <row r="757" spans="1:28" s="340" customFormat="1">
      <c r="A757" s="336" t="s">
        <v>7400</v>
      </c>
      <c r="B757" s="336" t="s">
        <v>1840</v>
      </c>
      <c r="C757" s="336" t="s">
        <v>1853</v>
      </c>
      <c r="D757" s="336" t="s">
        <v>1854</v>
      </c>
      <c r="E757" s="336" t="s">
        <v>703</v>
      </c>
      <c r="F757" s="336" t="s">
        <v>780</v>
      </c>
      <c r="G757" s="336" t="s">
        <v>781</v>
      </c>
      <c r="H757" s="336" t="s">
        <v>726</v>
      </c>
      <c r="I757" s="337">
        <v>3</v>
      </c>
      <c r="J757" s="337">
        <v>42</v>
      </c>
      <c r="K757" s="337">
        <v>50.4</v>
      </c>
      <c r="L757" s="337">
        <v>50</v>
      </c>
      <c r="M757" s="338"/>
      <c r="N757" s="337">
        <v>40</v>
      </c>
      <c r="O757" s="337">
        <v>400</v>
      </c>
      <c r="P757" s="337">
        <v>7</v>
      </c>
      <c r="Q757" s="337">
        <v>57.1</v>
      </c>
      <c r="R757" s="337">
        <v>25000</v>
      </c>
      <c r="S757" s="337">
        <v>3000</v>
      </c>
      <c r="T757" s="337">
        <v>82</v>
      </c>
      <c r="U757" s="337">
        <v>0.7</v>
      </c>
      <c r="V757" s="337">
        <v>-20</v>
      </c>
      <c r="W757" s="336" t="s">
        <v>7</v>
      </c>
      <c r="X757" s="336" t="s">
        <v>7</v>
      </c>
      <c r="Y757" s="336" t="s">
        <v>783</v>
      </c>
      <c r="Z757" s="339">
        <v>41887</v>
      </c>
      <c r="AA757" s="339">
        <v>41893</v>
      </c>
      <c r="AB757" s="336" t="s">
        <v>842</v>
      </c>
    </row>
    <row r="758" spans="1:28" s="340" customFormat="1">
      <c r="A758" s="336" t="s">
        <v>7400</v>
      </c>
      <c r="B758" s="336" t="s">
        <v>1840</v>
      </c>
      <c r="C758" s="336" t="s">
        <v>1058</v>
      </c>
      <c r="D758" s="336" t="s">
        <v>1856</v>
      </c>
      <c r="E758" s="336" t="s">
        <v>735</v>
      </c>
      <c r="F758" s="336" t="s">
        <v>780</v>
      </c>
      <c r="G758" s="336" t="s">
        <v>794</v>
      </c>
      <c r="H758" s="336" t="s">
        <v>726</v>
      </c>
      <c r="I758" s="337">
        <v>3</v>
      </c>
      <c r="J758" s="337">
        <v>120</v>
      </c>
      <c r="K758" s="337">
        <v>132.4</v>
      </c>
      <c r="L758" s="337">
        <v>120.2</v>
      </c>
      <c r="M758" s="338"/>
      <c r="N758" s="337">
        <v>40</v>
      </c>
      <c r="O758" s="337">
        <v>1050</v>
      </c>
      <c r="P758" s="337">
        <v>15</v>
      </c>
      <c r="Q758" s="337">
        <v>70</v>
      </c>
      <c r="R758" s="337">
        <v>25000</v>
      </c>
      <c r="S758" s="337">
        <v>3000</v>
      </c>
      <c r="T758" s="337">
        <v>81</v>
      </c>
      <c r="U758" s="337">
        <v>0.8</v>
      </c>
      <c r="V758" s="337">
        <v>-20</v>
      </c>
      <c r="W758" s="336" t="s">
        <v>769</v>
      </c>
      <c r="X758" s="336" t="s">
        <v>7402</v>
      </c>
      <c r="Y758" s="336" t="s">
        <v>789</v>
      </c>
      <c r="Z758" s="339">
        <v>41774</v>
      </c>
      <c r="AA758" s="339">
        <v>41901</v>
      </c>
      <c r="AB758" s="336" t="s">
        <v>842</v>
      </c>
    </row>
    <row r="759" spans="1:28" s="340" customFormat="1">
      <c r="A759" s="336" t="s">
        <v>7400</v>
      </c>
      <c r="B759" s="336" t="s">
        <v>1840</v>
      </c>
      <c r="C759" s="336" t="s">
        <v>1058</v>
      </c>
      <c r="D759" s="336" t="s">
        <v>1858</v>
      </c>
      <c r="E759" s="336" t="s">
        <v>738</v>
      </c>
      <c r="F759" s="336" t="s">
        <v>780</v>
      </c>
      <c r="G759" s="336" t="s">
        <v>794</v>
      </c>
      <c r="H759" s="336" t="s">
        <v>726</v>
      </c>
      <c r="I759" s="337">
        <v>3</v>
      </c>
      <c r="J759" s="337">
        <v>50</v>
      </c>
      <c r="K759" s="337">
        <v>84</v>
      </c>
      <c r="L759" s="337">
        <v>63</v>
      </c>
      <c r="M759" s="338"/>
      <c r="N759" s="337">
        <v>40</v>
      </c>
      <c r="O759" s="337">
        <v>470</v>
      </c>
      <c r="P759" s="337">
        <v>7.7</v>
      </c>
      <c r="Q759" s="337">
        <v>61</v>
      </c>
      <c r="R759" s="337">
        <v>25000</v>
      </c>
      <c r="S759" s="337">
        <v>3000</v>
      </c>
      <c r="T759" s="337">
        <v>82</v>
      </c>
      <c r="U759" s="337">
        <v>0.9</v>
      </c>
      <c r="V759" s="337">
        <v>-20</v>
      </c>
      <c r="W759" s="336" t="s">
        <v>769</v>
      </c>
      <c r="X759" s="336" t="s">
        <v>7402</v>
      </c>
      <c r="Y759" s="336" t="s">
        <v>789</v>
      </c>
      <c r="Z759" s="339">
        <v>41744</v>
      </c>
      <c r="AA759" s="339">
        <v>41921</v>
      </c>
      <c r="AB759" s="336" t="s">
        <v>842</v>
      </c>
    </row>
    <row r="760" spans="1:28" s="340" customFormat="1">
      <c r="A760" s="336" t="s">
        <v>7400</v>
      </c>
      <c r="B760" s="336" t="s">
        <v>1840</v>
      </c>
      <c r="C760" s="336" t="s">
        <v>1058</v>
      </c>
      <c r="D760" s="336" t="s">
        <v>1860</v>
      </c>
      <c r="E760" s="336" t="s">
        <v>731</v>
      </c>
      <c r="F760" s="336" t="s">
        <v>780</v>
      </c>
      <c r="G760" s="336" t="s">
        <v>794</v>
      </c>
      <c r="H760" s="336" t="s">
        <v>726</v>
      </c>
      <c r="I760" s="337">
        <v>3</v>
      </c>
      <c r="J760" s="337">
        <v>75</v>
      </c>
      <c r="K760" s="337">
        <v>115.5</v>
      </c>
      <c r="L760" s="337">
        <v>94.5</v>
      </c>
      <c r="M760" s="338"/>
      <c r="N760" s="337">
        <v>40</v>
      </c>
      <c r="O760" s="337">
        <v>850</v>
      </c>
      <c r="P760" s="337">
        <v>12.1</v>
      </c>
      <c r="Q760" s="337">
        <v>70.2</v>
      </c>
      <c r="R760" s="337">
        <v>25000</v>
      </c>
      <c r="S760" s="337">
        <v>3000</v>
      </c>
      <c r="T760" s="337">
        <v>81</v>
      </c>
      <c r="U760" s="337">
        <v>0.9</v>
      </c>
      <c r="V760" s="337">
        <v>-20</v>
      </c>
      <c r="W760" s="336" t="s">
        <v>769</v>
      </c>
      <c r="X760" s="336" t="s">
        <v>7402</v>
      </c>
      <c r="Y760" s="336" t="s">
        <v>789</v>
      </c>
      <c r="Z760" s="339">
        <v>41739</v>
      </c>
      <c r="AA760" s="339">
        <v>41921</v>
      </c>
      <c r="AB760" s="336" t="s">
        <v>842</v>
      </c>
    </row>
    <row r="761" spans="1:28" s="340" customFormat="1">
      <c r="A761" s="336" t="s">
        <v>7400</v>
      </c>
      <c r="B761" s="336" t="s">
        <v>1840</v>
      </c>
      <c r="C761" s="336" t="s">
        <v>1058</v>
      </c>
      <c r="D761" s="336" t="s">
        <v>1864</v>
      </c>
      <c r="E761" s="336" t="s">
        <v>735</v>
      </c>
      <c r="F761" s="336" t="s">
        <v>780</v>
      </c>
      <c r="G761" s="336" t="s">
        <v>794</v>
      </c>
      <c r="H761" s="336" t="s">
        <v>726</v>
      </c>
      <c r="I761" s="337">
        <v>3</v>
      </c>
      <c r="J761" s="337">
        <v>100</v>
      </c>
      <c r="K761" s="337">
        <v>132.6</v>
      </c>
      <c r="L761" s="337">
        <v>120.5</v>
      </c>
      <c r="M761" s="338"/>
      <c r="N761" s="337">
        <v>40</v>
      </c>
      <c r="O761" s="337">
        <v>950</v>
      </c>
      <c r="P761" s="337">
        <v>14</v>
      </c>
      <c r="Q761" s="337">
        <v>67.900000000000006</v>
      </c>
      <c r="R761" s="337">
        <v>25000</v>
      </c>
      <c r="S761" s="337">
        <v>3000</v>
      </c>
      <c r="T761" s="337">
        <v>81</v>
      </c>
      <c r="U761" s="337">
        <v>0.9</v>
      </c>
      <c r="V761" s="337">
        <v>-20</v>
      </c>
      <c r="W761" s="336" t="s">
        <v>769</v>
      </c>
      <c r="X761" s="336" t="s">
        <v>7402</v>
      </c>
      <c r="Y761" s="336" t="s">
        <v>789</v>
      </c>
      <c r="Z761" s="339">
        <v>41840</v>
      </c>
      <c r="AA761" s="339">
        <v>41925</v>
      </c>
      <c r="AB761" s="336" t="s">
        <v>842</v>
      </c>
    </row>
    <row r="762" spans="1:28" s="340" customFormat="1">
      <c r="A762" s="336" t="s">
        <v>7400</v>
      </c>
      <c r="B762" s="336" t="s">
        <v>1679</v>
      </c>
      <c r="C762" s="336" t="s">
        <v>682</v>
      </c>
      <c r="D762" s="336" t="s">
        <v>1729</v>
      </c>
      <c r="E762" s="336" t="s">
        <v>813</v>
      </c>
      <c r="F762" s="336" t="s">
        <v>780</v>
      </c>
      <c r="G762" s="336" t="s">
        <v>794</v>
      </c>
      <c r="H762" s="336" t="s">
        <v>726</v>
      </c>
      <c r="I762" s="337">
        <v>5</v>
      </c>
      <c r="J762" s="337">
        <v>50</v>
      </c>
      <c r="K762" s="337">
        <v>95</v>
      </c>
      <c r="L762" s="337">
        <v>64</v>
      </c>
      <c r="M762" s="338"/>
      <c r="N762" s="337">
        <v>120</v>
      </c>
      <c r="O762" s="337">
        <v>500</v>
      </c>
      <c r="P762" s="337">
        <v>7.8</v>
      </c>
      <c r="Q762" s="337">
        <v>64.400000000000006</v>
      </c>
      <c r="R762" s="337">
        <v>40000</v>
      </c>
      <c r="S762" s="337">
        <v>2700</v>
      </c>
      <c r="T762" s="337">
        <v>82</v>
      </c>
      <c r="U762" s="337">
        <v>0.9</v>
      </c>
      <c r="V762" s="337">
        <v>-40</v>
      </c>
      <c r="W762" s="336" t="s">
        <v>769</v>
      </c>
      <c r="X762" s="336" t="s">
        <v>7402</v>
      </c>
      <c r="Y762" s="336" t="s">
        <v>783</v>
      </c>
      <c r="Z762" s="339">
        <v>41963</v>
      </c>
      <c r="AA762" s="339">
        <v>41957</v>
      </c>
      <c r="AB762" s="336" t="s">
        <v>784</v>
      </c>
    </row>
    <row r="763" spans="1:28" s="340" customFormat="1">
      <c r="A763" s="336" t="s">
        <v>7400</v>
      </c>
      <c r="B763" s="336" t="s">
        <v>1679</v>
      </c>
      <c r="C763" s="336" t="s">
        <v>682</v>
      </c>
      <c r="D763" s="336" t="s">
        <v>1731</v>
      </c>
      <c r="E763" s="336" t="s">
        <v>813</v>
      </c>
      <c r="F763" s="336" t="s">
        <v>780</v>
      </c>
      <c r="G763" s="336" t="s">
        <v>794</v>
      </c>
      <c r="H763" s="336" t="s">
        <v>726</v>
      </c>
      <c r="I763" s="337">
        <v>5</v>
      </c>
      <c r="J763" s="337">
        <v>50</v>
      </c>
      <c r="K763" s="337">
        <v>96</v>
      </c>
      <c r="L763" s="337">
        <v>64</v>
      </c>
      <c r="M763" s="338"/>
      <c r="N763" s="337">
        <v>120</v>
      </c>
      <c r="O763" s="337">
        <v>480</v>
      </c>
      <c r="P763" s="337">
        <v>7.7</v>
      </c>
      <c r="Q763" s="337">
        <v>62.2</v>
      </c>
      <c r="R763" s="337">
        <v>40000</v>
      </c>
      <c r="S763" s="337">
        <v>3000</v>
      </c>
      <c r="T763" s="337">
        <v>82</v>
      </c>
      <c r="U763" s="337">
        <v>0.9</v>
      </c>
      <c r="V763" s="337">
        <v>-40</v>
      </c>
      <c r="W763" s="336" t="s">
        <v>769</v>
      </c>
      <c r="X763" s="336" t="s">
        <v>7402</v>
      </c>
      <c r="Y763" s="336" t="s">
        <v>783</v>
      </c>
      <c r="Z763" s="339">
        <v>41963</v>
      </c>
      <c r="AA763" s="339">
        <v>41957</v>
      </c>
      <c r="AB763" s="336" t="s">
        <v>784</v>
      </c>
    </row>
    <row r="764" spans="1:28" s="340" customFormat="1">
      <c r="A764" s="336" t="s">
        <v>7400</v>
      </c>
      <c r="B764" s="336" t="s">
        <v>1679</v>
      </c>
      <c r="C764" s="336" t="s">
        <v>682</v>
      </c>
      <c r="D764" s="336" t="s">
        <v>1733</v>
      </c>
      <c r="E764" s="336" t="s">
        <v>737</v>
      </c>
      <c r="F764" s="336" t="s">
        <v>780</v>
      </c>
      <c r="G764" s="336" t="s">
        <v>1239</v>
      </c>
      <c r="H764" s="336" t="s">
        <v>726</v>
      </c>
      <c r="I764" s="337">
        <v>5</v>
      </c>
      <c r="J764" s="338"/>
      <c r="K764" s="337">
        <v>54.2</v>
      </c>
      <c r="L764" s="337">
        <v>50.2</v>
      </c>
      <c r="M764" s="338"/>
      <c r="N764" s="337">
        <v>20</v>
      </c>
      <c r="O764" s="337">
        <v>450</v>
      </c>
      <c r="P764" s="337">
        <v>7</v>
      </c>
      <c r="Q764" s="337">
        <v>64.2</v>
      </c>
      <c r="R764" s="337">
        <v>25000</v>
      </c>
      <c r="S764" s="337">
        <v>3000</v>
      </c>
      <c r="T764" s="337">
        <v>82</v>
      </c>
      <c r="U764" s="337">
        <v>0.7</v>
      </c>
      <c r="V764" s="337">
        <v>-20</v>
      </c>
      <c r="W764" s="336" t="s">
        <v>769</v>
      </c>
      <c r="X764" s="336" t="s">
        <v>7402</v>
      </c>
      <c r="Y764" s="336" t="s">
        <v>1734</v>
      </c>
      <c r="Z764" s="339">
        <v>41913</v>
      </c>
      <c r="AA764" s="339">
        <v>41960</v>
      </c>
      <c r="AB764" s="336" t="s">
        <v>842</v>
      </c>
    </row>
    <row r="765" spans="1:28" s="340" customFormat="1">
      <c r="A765" s="336" t="s">
        <v>7400</v>
      </c>
      <c r="B765" s="336" t="s">
        <v>1679</v>
      </c>
      <c r="C765" s="336" t="s">
        <v>682</v>
      </c>
      <c r="D765" s="336" t="s">
        <v>1736</v>
      </c>
      <c r="E765" s="336" t="s">
        <v>737</v>
      </c>
      <c r="F765" s="336" t="s">
        <v>780</v>
      </c>
      <c r="G765" s="336" t="s">
        <v>1239</v>
      </c>
      <c r="H765" s="336" t="s">
        <v>726</v>
      </c>
      <c r="I765" s="337">
        <v>5</v>
      </c>
      <c r="J765" s="337">
        <v>50</v>
      </c>
      <c r="K765" s="337">
        <v>54.2</v>
      </c>
      <c r="L765" s="337">
        <v>50.2</v>
      </c>
      <c r="M765" s="338"/>
      <c r="N765" s="337">
        <v>40</v>
      </c>
      <c r="O765" s="337">
        <v>450</v>
      </c>
      <c r="P765" s="337">
        <v>7</v>
      </c>
      <c r="Q765" s="337">
        <v>64.3</v>
      </c>
      <c r="R765" s="337">
        <v>25000</v>
      </c>
      <c r="S765" s="337">
        <v>3000</v>
      </c>
      <c r="T765" s="337">
        <v>82</v>
      </c>
      <c r="U765" s="337">
        <v>0.7</v>
      </c>
      <c r="V765" s="337">
        <v>-20</v>
      </c>
      <c r="W765" s="336" t="s">
        <v>769</v>
      </c>
      <c r="X765" s="336" t="s">
        <v>7402</v>
      </c>
      <c r="Y765" s="336" t="s">
        <v>1734</v>
      </c>
      <c r="Z765" s="339">
        <v>41913</v>
      </c>
      <c r="AA765" s="339">
        <v>41963</v>
      </c>
      <c r="AB765" s="336" t="s">
        <v>842</v>
      </c>
    </row>
    <row r="766" spans="1:28" s="340" customFormat="1">
      <c r="A766" s="336" t="s">
        <v>7400</v>
      </c>
      <c r="B766" s="336" t="s">
        <v>1679</v>
      </c>
      <c r="C766" s="336" t="s">
        <v>682</v>
      </c>
      <c r="D766" s="336" t="s">
        <v>1738</v>
      </c>
      <c r="E766" s="336" t="s">
        <v>737</v>
      </c>
      <c r="F766" s="336" t="s">
        <v>780</v>
      </c>
      <c r="G766" s="336" t="s">
        <v>794</v>
      </c>
      <c r="H766" s="336" t="s">
        <v>726</v>
      </c>
      <c r="I766" s="337">
        <v>5</v>
      </c>
      <c r="J766" s="337">
        <v>75</v>
      </c>
      <c r="K766" s="337">
        <v>71</v>
      </c>
      <c r="L766" s="337">
        <v>48</v>
      </c>
      <c r="M766" s="338"/>
      <c r="N766" s="337">
        <v>38</v>
      </c>
      <c r="O766" s="338"/>
      <c r="P766" s="337">
        <v>7.5</v>
      </c>
      <c r="Q766" s="337">
        <v>71.400000000000006</v>
      </c>
      <c r="R766" s="337">
        <v>25000</v>
      </c>
      <c r="S766" s="337">
        <v>2700</v>
      </c>
      <c r="T766" s="337">
        <v>82</v>
      </c>
      <c r="U766" s="337">
        <v>0.7</v>
      </c>
      <c r="V766" s="337">
        <v>-40</v>
      </c>
      <c r="W766" s="336" t="s">
        <v>769</v>
      </c>
      <c r="X766" s="336" t="s">
        <v>7402</v>
      </c>
      <c r="Y766" s="336" t="s">
        <v>783</v>
      </c>
      <c r="Z766" s="339">
        <v>41932</v>
      </c>
      <c r="AA766" s="339">
        <v>41941</v>
      </c>
      <c r="AB766" s="336" t="s">
        <v>784</v>
      </c>
    </row>
    <row r="767" spans="1:28" s="340" customFormat="1">
      <c r="A767" s="336" t="s">
        <v>7400</v>
      </c>
      <c r="B767" s="336" t="s">
        <v>1679</v>
      </c>
      <c r="C767" s="336" t="s">
        <v>682</v>
      </c>
      <c r="D767" s="336" t="s">
        <v>1740</v>
      </c>
      <c r="E767" s="336" t="s">
        <v>737</v>
      </c>
      <c r="F767" s="336" t="s">
        <v>780</v>
      </c>
      <c r="G767" s="336" t="s">
        <v>794</v>
      </c>
      <c r="H767" s="336" t="s">
        <v>726</v>
      </c>
      <c r="I767" s="337">
        <v>5</v>
      </c>
      <c r="J767" s="337">
        <v>75</v>
      </c>
      <c r="K767" s="337">
        <v>71</v>
      </c>
      <c r="L767" s="337">
        <v>48</v>
      </c>
      <c r="M767" s="338"/>
      <c r="N767" s="337">
        <v>38</v>
      </c>
      <c r="O767" s="338"/>
      <c r="P767" s="337">
        <v>7.4</v>
      </c>
      <c r="Q767" s="337">
        <v>71.400000000000006</v>
      </c>
      <c r="R767" s="337">
        <v>25000</v>
      </c>
      <c r="S767" s="337">
        <v>3000</v>
      </c>
      <c r="T767" s="337">
        <v>82</v>
      </c>
      <c r="U767" s="337">
        <v>0.7</v>
      </c>
      <c r="V767" s="337">
        <v>-40</v>
      </c>
      <c r="W767" s="336" t="s">
        <v>769</v>
      </c>
      <c r="X767" s="336" t="s">
        <v>7402</v>
      </c>
      <c r="Y767" s="336" t="s">
        <v>783</v>
      </c>
      <c r="Z767" s="339">
        <v>41932</v>
      </c>
      <c r="AA767" s="339">
        <v>41941</v>
      </c>
      <c r="AB767" s="336" t="s">
        <v>784</v>
      </c>
    </row>
    <row r="768" spans="1:28" s="340" customFormat="1">
      <c r="A768" s="336" t="s">
        <v>7400</v>
      </c>
      <c r="B768" s="336" t="s">
        <v>1679</v>
      </c>
      <c r="C768" s="336" t="s">
        <v>682</v>
      </c>
      <c r="D768" s="336" t="s">
        <v>1742</v>
      </c>
      <c r="E768" s="336" t="s">
        <v>738</v>
      </c>
      <c r="F768" s="336" t="s">
        <v>780</v>
      </c>
      <c r="G768" s="336" t="s">
        <v>794</v>
      </c>
      <c r="H768" s="336" t="s">
        <v>726</v>
      </c>
      <c r="I768" s="337">
        <v>3</v>
      </c>
      <c r="J768" s="337">
        <v>50</v>
      </c>
      <c r="K768" s="337">
        <v>84</v>
      </c>
      <c r="L768" s="337">
        <v>63</v>
      </c>
      <c r="M768" s="338"/>
      <c r="N768" s="337">
        <v>40</v>
      </c>
      <c r="O768" s="337">
        <v>470</v>
      </c>
      <c r="P768" s="337">
        <v>7.8</v>
      </c>
      <c r="Q768" s="337">
        <v>60.3</v>
      </c>
      <c r="R768" s="337">
        <v>25000</v>
      </c>
      <c r="S768" s="337">
        <v>2700</v>
      </c>
      <c r="T768" s="337">
        <v>81</v>
      </c>
      <c r="U768" s="337">
        <v>0.9</v>
      </c>
      <c r="V768" s="337">
        <v>-20</v>
      </c>
      <c r="W768" s="336" t="s">
        <v>769</v>
      </c>
      <c r="X768" s="336" t="s">
        <v>7402</v>
      </c>
      <c r="Y768" s="336" t="s">
        <v>974</v>
      </c>
      <c r="Z768" s="339">
        <v>41851</v>
      </c>
      <c r="AA768" s="339">
        <v>41934</v>
      </c>
      <c r="AB768" s="336" t="s">
        <v>842</v>
      </c>
    </row>
    <row r="769" spans="1:28" s="340" customFormat="1">
      <c r="A769" s="336" t="s">
        <v>7400</v>
      </c>
      <c r="B769" s="336" t="s">
        <v>1679</v>
      </c>
      <c r="C769" s="336" t="s">
        <v>682</v>
      </c>
      <c r="D769" s="336" t="s">
        <v>1744</v>
      </c>
      <c r="E769" s="336" t="s">
        <v>738</v>
      </c>
      <c r="F769" s="336" t="s">
        <v>780</v>
      </c>
      <c r="G769" s="336" t="s">
        <v>794</v>
      </c>
      <c r="H769" s="336" t="s">
        <v>726</v>
      </c>
      <c r="I769" s="337">
        <v>3</v>
      </c>
      <c r="J769" s="337">
        <v>50</v>
      </c>
      <c r="K769" s="337">
        <v>84</v>
      </c>
      <c r="L769" s="337">
        <v>63</v>
      </c>
      <c r="M769" s="338"/>
      <c r="N769" s="337">
        <v>40</v>
      </c>
      <c r="O769" s="337">
        <v>470</v>
      </c>
      <c r="P769" s="337">
        <v>7.7</v>
      </c>
      <c r="Q769" s="337">
        <v>61</v>
      </c>
      <c r="R769" s="337">
        <v>25000</v>
      </c>
      <c r="S769" s="337">
        <v>3000</v>
      </c>
      <c r="T769" s="337">
        <v>82</v>
      </c>
      <c r="U769" s="337">
        <v>0.9</v>
      </c>
      <c r="V769" s="337">
        <v>-20</v>
      </c>
      <c r="W769" s="336" t="s">
        <v>769</v>
      </c>
      <c r="X769" s="336" t="s">
        <v>7402</v>
      </c>
      <c r="Y769" s="336" t="s">
        <v>974</v>
      </c>
      <c r="Z769" s="339">
        <v>41851</v>
      </c>
      <c r="AA769" s="339">
        <v>41934</v>
      </c>
      <c r="AB769" s="336" t="s">
        <v>1745</v>
      </c>
    </row>
    <row r="770" spans="1:28" s="340" customFormat="1">
      <c r="A770" s="336" t="s">
        <v>7400</v>
      </c>
      <c r="B770" s="336" t="s">
        <v>1679</v>
      </c>
      <c r="C770" s="336" t="s">
        <v>682</v>
      </c>
      <c r="D770" s="336" t="s">
        <v>1747</v>
      </c>
      <c r="E770" s="336" t="s">
        <v>738</v>
      </c>
      <c r="F770" s="336" t="s">
        <v>780</v>
      </c>
      <c r="G770" s="336" t="s">
        <v>794</v>
      </c>
      <c r="H770" s="336" t="s">
        <v>726</v>
      </c>
      <c r="I770" s="337">
        <v>3</v>
      </c>
      <c r="J770" s="337">
        <v>50</v>
      </c>
      <c r="K770" s="337">
        <v>84</v>
      </c>
      <c r="L770" s="337">
        <v>63</v>
      </c>
      <c r="M770" s="338"/>
      <c r="N770" s="337">
        <v>25</v>
      </c>
      <c r="O770" s="337">
        <v>470</v>
      </c>
      <c r="P770" s="337">
        <v>7.8</v>
      </c>
      <c r="Q770" s="337">
        <v>60.3</v>
      </c>
      <c r="R770" s="337">
        <v>25000</v>
      </c>
      <c r="S770" s="337">
        <v>2700</v>
      </c>
      <c r="T770" s="337">
        <v>81</v>
      </c>
      <c r="U770" s="337">
        <v>0.9</v>
      </c>
      <c r="V770" s="337">
        <v>-20</v>
      </c>
      <c r="W770" s="336" t="s">
        <v>769</v>
      </c>
      <c r="X770" s="336" t="s">
        <v>7402</v>
      </c>
      <c r="Y770" s="336" t="s">
        <v>974</v>
      </c>
      <c r="Z770" s="339">
        <v>41851</v>
      </c>
      <c r="AA770" s="339">
        <v>41934</v>
      </c>
      <c r="AB770" s="336" t="s">
        <v>842</v>
      </c>
    </row>
    <row r="771" spans="1:28" s="340" customFormat="1">
      <c r="A771" s="336" t="s">
        <v>7400</v>
      </c>
      <c r="B771" s="336" t="s">
        <v>1679</v>
      </c>
      <c r="C771" s="336" t="s">
        <v>682</v>
      </c>
      <c r="D771" s="336" t="s">
        <v>1749</v>
      </c>
      <c r="E771" s="336" t="s">
        <v>738</v>
      </c>
      <c r="F771" s="336" t="s">
        <v>780</v>
      </c>
      <c r="G771" s="336" t="s">
        <v>794</v>
      </c>
      <c r="H771" s="336" t="s">
        <v>726</v>
      </c>
      <c r="I771" s="337">
        <v>3</v>
      </c>
      <c r="J771" s="337">
        <v>50</v>
      </c>
      <c r="K771" s="337">
        <v>84</v>
      </c>
      <c r="L771" s="337">
        <v>63</v>
      </c>
      <c r="M771" s="338"/>
      <c r="N771" s="337">
        <v>25</v>
      </c>
      <c r="O771" s="337">
        <v>470</v>
      </c>
      <c r="P771" s="337">
        <v>7.7</v>
      </c>
      <c r="Q771" s="337">
        <v>61</v>
      </c>
      <c r="R771" s="337">
        <v>26000</v>
      </c>
      <c r="S771" s="337">
        <v>3000</v>
      </c>
      <c r="T771" s="337">
        <v>82</v>
      </c>
      <c r="U771" s="337">
        <v>0.9</v>
      </c>
      <c r="V771" s="337">
        <v>-20</v>
      </c>
      <c r="W771" s="336" t="s">
        <v>769</v>
      </c>
      <c r="X771" s="336" t="s">
        <v>7402</v>
      </c>
      <c r="Y771" s="336" t="s">
        <v>974</v>
      </c>
      <c r="Z771" s="339">
        <v>41851</v>
      </c>
      <c r="AA771" s="339">
        <v>41934</v>
      </c>
      <c r="AB771" s="336" t="s">
        <v>842</v>
      </c>
    </row>
    <row r="772" spans="1:28" s="340" customFormat="1">
      <c r="A772" s="336" t="s">
        <v>7400</v>
      </c>
      <c r="B772" s="336" t="s">
        <v>1679</v>
      </c>
      <c r="C772" s="336" t="s">
        <v>682</v>
      </c>
      <c r="D772" s="336" t="s">
        <v>1751</v>
      </c>
      <c r="E772" s="336" t="s">
        <v>703</v>
      </c>
      <c r="F772" s="336" t="s">
        <v>780</v>
      </c>
      <c r="G772" s="336" t="s">
        <v>781</v>
      </c>
      <c r="H772" s="336" t="s">
        <v>726</v>
      </c>
      <c r="I772" s="337">
        <v>5</v>
      </c>
      <c r="J772" s="337">
        <v>50</v>
      </c>
      <c r="K772" s="337">
        <v>49</v>
      </c>
      <c r="L772" s="337">
        <v>50</v>
      </c>
      <c r="M772" s="338"/>
      <c r="N772" s="337">
        <v>38</v>
      </c>
      <c r="O772" s="337">
        <v>500</v>
      </c>
      <c r="P772" s="337">
        <v>8</v>
      </c>
      <c r="Q772" s="337">
        <v>62.5</v>
      </c>
      <c r="R772" s="337">
        <v>40000</v>
      </c>
      <c r="S772" s="337">
        <v>3000</v>
      </c>
      <c r="T772" s="337">
        <v>82</v>
      </c>
      <c r="U772" s="337">
        <v>0.7</v>
      </c>
      <c r="V772" s="337">
        <v>-40</v>
      </c>
      <c r="W772" s="336" t="s">
        <v>769</v>
      </c>
      <c r="X772" s="336" t="s">
        <v>7402</v>
      </c>
      <c r="Y772" s="336" t="s">
        <v>1043</v>
      </c>
      <c r="Z772" s="339">
        <v>41798</v>
      </c>
      <c r="AA772" s="339">
        <v>41814</v>
      </c>
      <c r="AB772" s="336" t="s">
        <v>842</v>
      </c>
    </row>
    <row r="773" spans="1:28" s="340" customFormat="1">
      <c r="A773" s="336" t="s">
        <v>7400</v>
      </c>
      <c r="B773" s="336" t="s">
        <v>1679</v>
      </c>
      <c r="C773" s="336" t="s">
        <v>682</v>
      </c>
      <c r="D773" s="336" t="s">
        <v>1753</v>
      </c>
      <c r="E773" s="336" t="s">
        <v>738</v>
      </c>
      <c r="F773" s="336" t="s">
        <v>780</v>
      </c>
      <c r="G773" s="336" t="s">
        <v>794</v>
      </c>
      <c r="H773" s="336" t="s">
        <v>726</v>
      </c>
      <c r="I773" s="337">
        <v>5</v>
      </c>
      <c r="J773" s="337">
        <v>50</v>
      </c>
      <c r="K773" s="337">
        <v>85</v>
      </c>
      <c r="L773" s="337">
        <v>62</v>
      </c>
      <c r="M773" s="338"/>
      <c r="N773" s="337">
        <v>40</v>
      </c>
      <c r="O773" s="337">
        <v>490</v>
      </c>
      <c r="P773" s="337">
        <v>8</v>
      </c>
      <c r="Q773" s="337">
        <v>61.2</v>
      </c>
      <c r="R773" s="337">
        <v>40000</v>
      </c>
      <c r="S773" s="337">
        <v>2700</v>
      </c>
      <c r="T773" s="337">
        <v>83</v>
      </c>
      <c r="U773" s="337">
        <v>1</v>
      </c>
      <c r="V773" s="337">
        <v>-40</v>
      </c>
      <c r="W773" s="336" t="s">
        <v>769</v>
      </c>
      <c r="X773" s="336" t="s">
        <v>7402</v>
      </c>
      <c r="Y773" s="336" t="s">
        <v>783</v>
      </c>
      <c r="Z773" s="339">
        <v>41963</v>
      </c>
      <c r="AA773" s="339">
        <v>41957</v>
      </c>
      <c r="AB773" s="336" t="s">
        <v>784</v>
      </c>
    </row>
    <row r="774" spans="1:28" s="340" customFormat="1">
      <c r="A774" s="336" t="s">
        <v>7400</v>
      </c>
      <c r="B774" s="336" t="s">
        <v>1679</v>
      </c>
      <c r="C774" s="336" t="s">
        <v>682</v>
      </c>
      <c r="D774" s="336" t="s">
        <v>1755</v>
      </c>
      <c r="E774" s="336" t="s">
        <v>738</v>
      </c>
      <c r="F774" s="336" t="s">
        <v>780</v>
      </c>
      <c r="G774" s="336" t="s">
        <v>794</v>
      </c>
      <c r="H774" s="336" t="s">
        <v>726</v>
      </c>
      <c r="I774" s="337">
        <v>5</v>
      </c>
      <c r="J774" s="337">
        <v>50</v>
      </c>
      <c r="K774" s="337">
        <v>85</v>
      </c>
      <c r="L774" s="337">
        <v>62</v>
      </c>
      <c r="M774" s="338"/>
      <c r="N774" s="337">
        <v>40</v>
      </c>
      <c r="O774" s="337">
        <v>490</v>
      </c>
      <c r="P774" s="337">
        <v>8</v>
      </c>
      <c r="Q774" s="337">
        <v>61.2</v>
      </c>
      <c r="R774" s="337">
        <v>40000</v>
      </c>
      <c r="S774" s="337">
        <v>3000</v>
      </c>
      <c r="T774" s="337">
        <v>83</v>
      </c>
      <c r="U774" s="337">
        <v>0.9</v>
      </c>
      <c r="V774" s="337">
        <v>-40</v>
      </c>
      <c r="W774" s="336" t="s">
        <v>769</v>
      </c>
      <c r="X774" s="336" t="s">
        <v>7402</v>
      </c>
      <c r="Y774" s="336" t="s">
        <v>783</v>
      </c>
      <c r="Z774" s="339">
        <v>41963</v>
      </c>
      <c r="AA774" s="339">
        <v>41957</v>
      </c>
      <c r="AB774" s="336" t="s">
        <v>784</v>
      </c>
    </row>
    <row r="775" spans="1:28" s="340" customFormat="1">
      <c r="A775" s="336" t="s">
        <v>7400</v>
      </c>
      <c r="B775" s="336" t="s">
        <v>1679</v>
      </c>
      <c r="C775" s="336" t="s">
        <v>682</v>
      </c>
      <c r="D775" s="336" t="s">
        <v>1757</v>
      </c>
      <c r="E775" s="336" t="s">
        <v>738</v>
      </c>
      <c r="F775" s="336" t="s">
        <v>780</v>
      </c>
      <c r="G775" s="336" t="s">
        <v>794</v>
      </c>
      <c r="H775" s="336" t="s">
        <v>726</v>
      </c>
      <c r="I775" s="337">
        <v>5</v>
      </c>
      <c r="J775" s="337">
        <v>50</v>
      </c>
      <c r="K775" s="337">
        <v>85</v>
      </c>
      <c r="L775" s="337">
        <v>62</v>
      </c>
      <c r="M775" s="338"/>
      <c r="N775" s="337">
        <v>25</v>
      </c>
      <c r="O775" s="337">
        <v>460</v>
      </c>
      <c r="P775" s="337">
        <v>8</v>
      </c>
      <c r="Q775" s="337">
        <v>57.5</v>
      </c>
      <c r="R775" s="337">
        <v>40000</v>
      </c>
      <c r="S775" s="337">
        <v>2700</v>
      </c>
      <c r="T775" s="337">
        <v>83</v>
      </c>
      <c r="U775" s="337">
        <v>1</v>
      </c>
      <c r="V775" s="337">
        <v>-40</v>
      </c>
      <c r="W775" s="336" t="s">
        <v>769</v>
      </c>
      <c r="X775" s="336" t="s">
        <v>7402</v>
      </c>
      <c r="Y775" s="336" t="s">
        <v>783</v>
      </c>
      <c r="Z775" s="339">
        <v>41963</v>
      </c>
      <c r="AA775" s="339">
        <v>41957</v>
      </c>
      <c r="AB775" s="336" t="s">
        <v>784</v>
      </c>
    </row>
    <row r="776" spans="1:28" s="340" customFormat="1">
      <c r="A776" s="336" t="s">
        <v>7400</v>
      </c>
      <c r="B776" s="336" t="s">
        <v>1679</v>
      </c>
      <c r="C776" s="336" t="s">
        <v>682</v>
      </c>
      <c r="D776" s="336" t="s">
        <v>1759</v>
      </c>
      <c r="E776" s="336" t="s">
        <v>738</v>
      </c>
      <c r="F776" s="336" t="s">
        <v>780</v>
      </c>
      <c r="G776" s="336" t="s">
        <v>794</v>
      </c>
      <c r="H776" s="336" t="s">
        <v>726</v>
      </c>
      <c r="I776" s="337">
        <v>5</v>
      </c>
      <c r="J776" s="337">
        <v>50</v>
      </c>
      <c r="K776" s="337">
        <v>85</v>
      </c>
      <c r="L776" s="337">
        <v>62</v>
      </c>
      <c r="M776" s="338"/>
      <c r="N776" s="337">
        <v>25</v>
      </c>
      <c r="O776" s="337">
        <v>470</v>
      </c>
      <c r="P776" s="337">
        <v>8</v>
      </c>
      <c r="Q776" s="337">
        <v>58.8</v>
      </c>
      <c r="R776" s="337">
        <v>40000</v>
      </c>
      <c r="S776" s="337">
        <v>3000</v>
      </c>
      <c r="T776" s="337">
        <v>83</v>
      </c>
      <c r="U776" s="337">
        <v>0.9</v>
      </c>
      <c r="V776" s="337">
        <v>-40</v>
      </c>
      <c r="W776" s="336" t="s">
        <v>769</v>
      </c>
      <c r="X776" s="336" t="s">
        <v>7402</v>
      </c>
      <c r="Y776" s="336" t="s">
        <v>783</v>
      </c>
      <c r="Z776" s="339">
        <v>41963</v>
      </c>
      <c r="AA776" s="339">
        <v>41957</v>
      </c>
      <c r="AB776" s="336" t="s">
        <v>784</v>
      </c>
    </row>
    <row r="777" spans="1:28" s="340" customFormat="1">
      <c r="A777" s="336" t="s">
        <v>7400</v>
      </c>
      <c r="B777" s="336" t="s">
        <v>4156</v>
      </c>
      <c r="C777" s="336" t="s">
        <v>4157</v>
      </c>
      <c r="D777" s="336" t="s">
        <v>4163</v>
      </c>
      <c r="E777" s="336" t="s">
        <v>735</v>
      </c>
      <c r="F777" s="336" t="s">
        <v>780</v>
      </c>
      <c r="G777" s="336" t="s">
        <v>794</v>
      </c>
      <c r="H777" s="336" t="s">
        <v>726</v>
      </c>
      <c r="I777" s="337">
        <v>15</v>
      </c>
      <c r="J777" s="337">
        <v>150</v>
      </c>
      <c r="K777" s="337">
        <v>134.5</v>
      </c>
      <c r="L777" s="337">
        <v>120.3</v>
      </c>
      <c r="M777" s="338"/>
      <c r="N777" s="337">
        <v>38</v>
      </c>
      <c r="O777" s="337">
        <v>2200</v>
      </c>
      <c r="P777" s="337">
        <v>30</v>
      </c>
      <c r="Q777" s="337">
        <v>73.3</v>
      </c>
      <c r="R777" s="337">
        <v>25000</v>
      </c>
      <c r="S777" s="337">
        <v>3000</v>
      </c>
      <c r="T777" s="337">
        <v>82</v>
      </c>
      <c r="U777" s="337">
        <v>0.9</v>
      </c>
      <c r="V777" s="337">
        <v>-20</v>
      </c>
      <c r="W777" s="336" t="s">
        <v>769</v>
      </c>
      <c r="X777" s="336" t="s">
        <v>7402</v>
      </c>
      <c r="Y777" s="336" t="s">
        <v>783</v>
      </c>
      <c r="Z777" s="339">
        <v>41883</v>
      </c>
      <c r="AA777" s="339">
        <v>41908</v>
      </c>
      <c r="AB777" s="336" t="s">
        <v>842</v>
      </c>
    </row>
    <row r="778" spans="1:28" s="340" customFormat="1">
      <c r="A778" s="336" t="s">
        <v>7400</v>
      </c>
      <c r="B778" s="336" t="s">
        <v>4156</v>
      </c>
      <c r="C778" s="336" t="s">
        <v>4157</v>
      </c>
      <c r="D778" s="336" t="s">
        <v>4165</v>
      </c>
      <c r="E778" s="336" t="s">
        <v>813</v>
      </c>
      <c r="F778" s="336" t="s">
        <v>780</v>
      </c>
      <c r="G778" s="336" t="s">
        <v>794</v>
      </c>
      <c r="H778" s="336" t="s">
        <v>726</v>
      </c>
      <c r="I778" s="337">
        <v>15</v>
      </c>
      <c r="J778" s="337">
        <v>45</v>
      </c>
      <c r="K778" s="337">
        <v>91.5</v>
      </c>
      <c r="L778" s="337">
        <v>65.400000000000006</v>
      </c>
      <c r="M778" s="338"/>
      <c r="N778" s="338"/>
      <c r="O778" s="337">
        <v>500</v>
      </c>
      <c r="P778" s="337">
        <v>7.7</v>
      </c>
      <c r="Q778" s="337">
        <v>71.400000000000006</v>
      </c>
      <c r="R778" s="337">
        <v>25000</v>
      </c>
      <c r="S778" s="337">
        <v>3000</v>
      </c>
      <c r="T778" s="337">
        <v>81</v>
      </c>
      <c r="U778" s="337">
        <v>0.9</v>
      </c>
      <c r="V778" s="337">
        <v>-20</v>
      </c>
      <c r="W778" s="336" t="s">
        <v>769</v>
      </c>
      <c r="X778" s="336" t="s">
        <v>7402</v>
      </c>
      <c r="Y778" s="336" t="s">
        <v>783</v>
      </c>
      <c r="Z778" s="339">
        <v>41883</v>
      </c>
      <c r="AA778" s="339">
        <v>41913</v>
      </c>
      <c r="AB778" s="336" t="s">
        <v>842</v>
      </c>
    </row>
    <row r="779" spans="1:28" s="340" customFormat="1">
      <c r="A779" s="336" t="s">
        <v>7400</v>
      </c>
      <c r="B779" s="336" t="s">
        <v>4172</v>
      </c>
      <c r="C779" s="336" t="s">
        <v>4427</v>
      </c>
      <c r="D779" s="336" t="s">
        <v>4428</v>
      </c>
      <c r="E779" s="336" t="s">
        <v>703</v>
      </c>
      <c r="F779" s="336" t="s">
        <v>780</v>
      </c>
      <c r="G779" s="336" t="s">
        <v>781</v>
      </c>
      <c r="H779" s="336" t="s">
        <v>726</v>
      </c>
      <c r="I779" s="337">
        <v>5</v>
      </c>
      <c r="J779" s="337">
        <v>50</v>
      </c>
      <c r="K779" s="337">
        <v>50.3</v>
      </c>
      <c r="L779" s="337">
        <v>50.2</v>
      </c>
      <c r="M779" s="338"/>
      <c r="N779" s="337">
        <v>40</v>
      </c>
      <c r="O779" s="337">
        <v>450</v>
      </c>
      <c r="P779" s="337">
        <v>7</v>
      </c>
      <c r="Q779" s="337">
        <v>64.3</v>
      </c>
      <c r="R779" s="337">
        <v>25000</v>
      </c>
      <c r="S779" s="337">
        <v>2700</v>
      </c>
      <c r="T779" s="337">
        <v>82</v>
      </c>
      <c r="U779" s="337">
        <v>0.7</v>
      </c>
      <c r="V779" s="337">
        <v>-20</v>
      </c>
      <c r="W779" s="336" t="s">
        <v>769</v>
      </c>
      <c r="X779" s="336" t="s">
        <v>7415</v>
      </c>
      <c r="Y779" s="336" t="s">
        <v>831</v>
      </c>
      <c r="Z779" s="339">
        <v>41844</v>
      </c>
      <c r="AA779" s="339">
        <v>41850</v>
      </c>
      <c r="AB779" s="336" t="s">
        <v>842</v>
      </c>
    </row>
    <row r="780" spans="1:28" s="340" customFormat="1">
      <c r="A780" s="336" t="s">
        <v>7400</v>
      </c>
      <c r="B780" s="336" t="s">
        <v>4172</v>
      </c>
      <c r="C780" s="336" t="s">
        <v>4427</v>
      </c>
      <c r="D780" s="336" t="s">
        <v>4431</v>
      </c>
      <c r="E780" s="336" t="s">
        <v>703</v>
      </c>
      <c r="F780" s="336" t="s">
        <v>780</v>
      </c>
      <c r="G780" s="336" t="s">
        <v>781</v>
      </c>
      <c r="H780" s="336" t="s">
        <v>726</v>
      </c>
      <c r="I780" s="337">
        <v>5</v>
      </c>
      <c r="J780" s="337">
        <v>50</v>
      </c>
      <c r="K780" s="337">
        <v>50.4</v>
      </c>
      <c r="L780" s="337">
        <v>50.2</v>
      </c>
      <c r="M780" s="338"/>
      <c r="N780" s="337">
        <v>40</v>
      </c>
      <c r="O780" s="337">
        <v>450</v>
      </c>
      <c r="P780" s="337">
        <v>7</v>
      </c>
      <c r="Q780" s="337">
        <v>64.3</v>
      </c>
      <c r="R780" s="337">
        <v>25000</v>
      </c>
      <c r="S780" s="337">
        <v>3000</v>
      </c>
      <c r="T780" s="337">
        <v>83</v>
      </c>
      <c r="U780" s="337">
        <v>0.7</v>
      </c>
      <c r="V780" s="337">
        <v>-20</v>
      </c>
      <c r="W780" s="336" t="s">
        <v>769</v>
      </c>
      <c r="X780" s="336" t="s">
        <v>7415</v>
      </c>
      <c r="Y780" s="336" t="s">
        <v>831</v>
      </c>
      <c r="Z780" s="339">
        <v>41844</v>
      </c>
      <c r="AA780" s="339">
        <v>41850</v>
      </c>
      <c r="AB780" s="336" t="s">
        <v>842</v>
      </c>
    </row>
    <row r="781" spans="1:28" s="340" customFormat="1">
      <c r="A781" s="336" t="s">
        <v>7400</v>
      </c>
      <c r="B781" s="336" t="s">
        <v>4172</v>
      </c>
      <c r="C781" s="336" t="s">
        <v>4436</v>
      </c>
      <c r="D781" s="336" t="s">
        <v>4436</v>
      </c>
      <c r="E781" s="336" t="s">
        <v>731</v>
      </c>
      <c r="F781" s="336" t="s">
        <v>780</v>
      </c>
      <c r="G781" s="336" t="s">
        <v>794</v>
      </c>
      <c r="H781" s="336" t="s">
        <v>726</v>
      </c>
      <c r="I781" s="337">
        <v>5</v>
      </c>
      <c r="J781" s="337">
        <v>75</v>
      </c>
      <c r="K781" s="337">
        <v>115.5</v>
      </c>
      <c r="L781" s="337">
        <v>94.6</v>
      </c>
      <c r="M781" s="338"/>
      <c r="N781" s="337">
        <v>40</v>
      </c>
      <c r="O781" s="337">
        <v>800</v>
      </c>
      <c r="P781" s="337">
        <v>12</v>
      </c>
      <c r="Q781" s="337">
        <v>66.7</v>
      </c>
      <c r="R781" s="337">
        <v>25000</v>
      </c>
      <c r="S781" s="337">
        <v>2700</v>
      </c>
      <c r="T781" s="337">
        <v>81</v>
      </c>
      <c r="U781" s="337">
        <v>0.9</v>
      </c>
      <c r="V781" s="337">
        <v>-20</v>
      </c>
      <c r="W781" s="336" t="s">
        <v>769</v>
      </c>
      <c r="X781" s="336" t="s">
        <v>7402</v>
      </c>
      <c r="Y781" s="336" t="s">
        <v>783</v>
      </c>
      <c r="Z781" s="339">
        <v>41792</v>
      </c>
      <c r="AA781" s="339">
        <v>41816</v>
      </c>
      <c r="AB781" s="336" t="s">
        <v>784</v>
      </c>
    </row>
    <row r="782" spans="1:28" s="340" customFormat="1">
      <c r="A782" s="336" t="s">
        <v>7400</v>
      </c>
      <c r="B782" s="336" t="s">
        <v>6627</v>
      </c>
      <c r="C782" s="336" t="s">
        <v>6638</v>
      </c>
      <c r="D782" s="336" t="s">
        <v>6638</v>
      </c>
      <c r="E782" s="336" t="s">
        <v>732</v>
      </c>
      <c r="F782" s="336" t="s">
        <v>780</v>
      </c>
      <c r="G782" s="336" t="s">
        <v>794</v>
      </c>
      <c r="H782" s="336" t="s">
        <v>726</v>
      </c>
      <c r="I782" s="337">
        <v>3</v>
      </c>
      <c r="J782" s="337">
        <v>65</v>
      </c>
      <c r="K782" s="337">
        <v>130</v>
      </c>
      <c r="L782" s="337">
        <v>95</v>
      </c>
      <c r="M782" s="338"/>
      <c r="N782" s="337">
        <v>113</v>
      </c>
      <c r="O782" s="337">
        <v>850</v>
      </c>
      <c r="P782" s="337">
        <v>11</v>
      </c>
      <c r="Q782" s="337">
        <v>77.2</v>
      </c>
      <c r="R782" s="337">
        <v>25000</v>
      </c>
      <c r="S782" s="337">
        <v>2700</v>
      </c>
      <c r="T782" s="337">
        <v>82</v>
      </c>
      <c r="U782" s="337">
        <v>0.9</v>
      </c>
      <c r="V782" s="337">
        <v>-20</v>
      </c>
      <c r="W782" s="336" t="s">
        <v>769</v>
      </c>
      <c r="X782" s="336" t="s">
        <v>7402</v>
      </c>
      <c r="Y782" s="336" t="s">
        <v>783</v>
      </c>
      <c r="Z782" s="339">
        <v>41984</v>
      </c>
      <c r="AA782" s="339">
        <v>41984</v>
      </c>
      <c r="AB782" s="336" t="s">
        <v>784</v>
      </c>
    </row>
    <row r="783" spans="1:28" s="340" customFormat="1">
      <c r="A783" s="336" t="s">
        <v>7400</v>
      </c>
      <c r="B783" s="336" t="s">
        <v>6627</v>
      </c>
      <c r="C783" s="336" t="s">
        <v>6640</v>
      </c>
      <c r="D783" s="336" t="s">
        <v>6640</v>
      </c>
      <c r="E783" s="336" t="s">
        <v>732</v>
      </c>
      <c r="F783" s="336" t="s">
        <v>780</v>
      </c>
      <c r="G783" s="336" t="s">
        <v>794</v>
      </c>
      <c r="H783" s="336" t="s">
        <v>726</v>
      </c>
      <c r="I783" s="337">
        <v>3</v>
      </c>
      <c r="J783" s="337">
        <v>65</v>
      </c>
      <c r="K783" s="337">
        <v>127.8</v>
      </c>
      <c r="L783" s="337">
        <v>94.8</v>
      </c>
      <c r="M783" s="338"/>
      <c r="N783" s="337">
        <v>112</v>
      </c>
      <c r="O783" s="337">
        <v>650</v>
      </c>
      <c r="P783" s="337">
        <v>8</v>
      </c>
      <c r="Q783" s="337">
        <v>81.3</v>
      </c>
      <c r="R783" s="337">
        <v>25000</v>
      </c>
      <c r="S783" s="337">
        <v>2700</v>
      </c>
      <c r="T783" s="337">
        <v>82</v>
      </c>
      <c r="U783" s="337">
        <v>0.9</v>
      </c>
      <c r="V783" s="337">
        <v>-20</v>
      </c>
      <c r="W783" s="336" t="s">
        <v>769</v>
      </c>
      <c r="X783" s="336" t="s">
        <v>7402</v>
      </c>
      <c r="Y783" s="336" t="s">
        <v>974</v>
      </c>
      <c r="Z783" s="339">
        <v>41984</v>
      </c>
      <c r="AA783" s="339">
        <v>41984</v>
      </c>
      <c r="AB783" s="336" t="s">
        <v>784</v>
      </c>
    </row>
    <row r="784" spans="1:28" s="340" customFormat="1">
      <c r="A784" s="336" t="s">
        <v>7400</v>
      </c>
      <c r="B784" s="336" t="s">
        <v>4855</v>
      </c>
      <c r="C784" s="336" t="s">
        <v>4864</v>
      </c>
      <c r="D784" s="336" t="s">
        <v>4864</v>
      </c>
      <c r="E784" s="336" t="s">
        <v>830</v>
      </c>
      <c r="F784" s="336" t="s">
        <v>780</v>
      </c>
      <c r="G784" s="336" t="s">
        <v>794</v>
      </c>
      <c r="H784" s="336" t="s">
        <v>726</v>
      </c>
      <c r="I784" s="337">
        <v>3</v>
      </c>
      <c r="J784" s="337">
        <v>75</v>
      </c>
      <c r="K784" s="337">
        <v>116.4</v>
      </c>
      <c r="L784" s="337">
        <v>95.4</v>
      </c>
      <c r="M784" s="338"/>
      <c r="N784" s="337">
        <v>40</v>
      </c>
      <c r="O784" s="337">
        <v>800</v>
      </c>
      <c r="P784" s="337">
        <v>12</v>
      </c>
      <c r="Q784" s="337">
        <v>66.7</v>
      </c>
      <c r="R784" s="337">
        <v>25000</v>
      </c>
      <c r="S784" s="337">
        <v>2700</v>
      </c>
      <c r="T784" s="337">
        <v>82</v>
      </c>
      <c r="U784" s="337">
        <v>1</v>
      </c>
      <c r="V784" s="337">
        <v>-20</v>
      </c>
      <c r="W784" s="336" t="s">
        <v>769</v>
      </c>
      <c r="X784" s="336" t="s">
        <v>7406</v>
      </c>
      <c r="Y784" s="336" t="s">
        <v>831</v>
      </c>
      <c r="Z784" s="339">
        <v>41887</v>
      </c>
      <c r="AA784" s="339">
        <v>41890</v>
      </c>
      <c r="AB784" s="336" t="s">
        <v>842</v>
      </c>
    </row>
    <row r="785" spans="1:28" s="340" customFormat="1">
      <c r="A785" s="336" t="s">
        <v>7400</v>
      </c>
      <c r="B785" s="336" t="s">
        <v>4855</v>
      </c>
      <c r="C785" s="336" t="s">
        <v>4866</v>
      </c>
      <c r="D785" s="336" t="s">
        <v>4866</v>
      </c>
      <c r="E785" s="336" t="s">
        <v>735</v>
      </c>
      <c r="F785" s="336" t="s">
        <v>780</v>
      </c>
      <c r="G785" s="336" t="s">
        <v>794</v>
      </c>
      <c r="H785" s="336" t="s">
        <v>726</v>
      </c>
      <c r="I785" s="337">
        <v>3</v>
      </c>
      <c r="J785" s="337">
        <v>85</v>
      </c>
      <c r="K785" s="337">
        <v>128.4</v>
      </c>
      <c r="L785" s="337">
        <v>120.3</v>
      </c>
      <c r="M785" s="338"/>
      <c r="N785" s="337">
        <v>40</v>
      </c>
      <c r="O785" s="337">
        <v>1000</v>
      </c>
      <c r="P785" s="337">
        <v>15</v>
      </c>
      <c r="Q785" s="337">
        <v>66.7</v>
      </c>
      <c r="R785" s="337">
        <v>25000</v>
      </c>
      <c r="S785" s="337">
        <v>2700</v>
      </c>
      <c r="T785" s="337">
        <v>82</v>
      </c>
      <c r="U785" s="337">
        <v>0.9</v>
      </c>
      <c r="V785" s="337">
        <v>-20</v>
      </c>
      <c r="W785" s="336" t="s">
        <v>769</v>
      </c>
      <c r="X785" s="336" t="s">
        <v>7402</v>
      </c>
      <c r="Y785" s="336" t="s">
        <v>831</v>
      </c>
      <c r="Z785" s="339">
        <v>41887</v>
      </c>
      <c r="AA785" s="339">
        <v>41890</v>
      </c>
      <c r="AB785" s="336" t="s">
        <v>842</v>
      </c>
    </row>
    <row r="786" spans="1:28" s="340" customFormat="1">
      <c r="A786" s="336" t="s">
        <v>7400</v>
      </c>
      <c r="B786" s="336" t="s">
        <v>4869</v>
      </c>
      <c r="C786" s="336" t="s">
        <v>7628</v>
      </c>
      <c r="D786" s="336" t="s">
        <v>7628</v>
      </c>
      <c r="E786" s="336" t="s">
        <v>813</v>
      </c>
      <c r="F786" s="336" t="s">
        <v>780</v>
      </c>
      <c r="G786" s="336" t="s">
        <v>794</v>
      </c>
      <c r="H786" s="336" t="s">
        <v>726</v>
      </c>
      <c r="I786" s="337">
        <v>5</v>
      </c>
      <c r="J786" s="337">
        <v>50</v>
      </c>
      <c r="K786" s="337">
        <v>96.1</v>
      </c>
      <c r="L786" s="337">
        <v>63.3</v>
      </c>
      <c r="M786" s="338"/>
      <c r="N786" s="338"/>
      <c r="O786" s="337">
        <v>525</v>
      </c>
      <c r="P786" s="337">
        <v>7.5</v>
      </c>
      <c r="Q786" s="337">
        <v>70</v>
      </c>
      <c r="R786" s="337">
        <v>25000</v>
      </c>
      <c r="S786" s="337">
        <v>2700</v>
      </c>
      <c r="T786" s="337">
        <v>82</v>
      </c>
      <c r="U786" s="337">
        <v>0.9</v>
      </c>
      <c r="V786" s="337">
        <v>-20</v>
      </c>
      <c r="W786" s="336" t="s">
        <v>769</v>
      </c>
      <c r="X786" s="336" t="s">
        <v>7406</v>
      </c>
      <c r="Y786" s="336" t="s">
        <v>1159</v>
      </c>
      <c r="Z786" s="339">
        <v>41640</v>
      </c>
      <c r="AA786" s="339">
        <v>41918</v>
      </c>
      <c r="AB786" s="336" t="s">
        <v>784</v>
      </c>
    </row>
    <row r="787" spans="1:28" s="340" customFormat="1">
      <c r="A787" s="336" t="s">
        <v>7400</v>
      </c>
      <c r="B787" s="336" t="s">
        <v>4869</v>
      </c>
      <c r="C787" s="336" t="s">
        <v>7629</v>
      </c>
      <c r="D787" s="336" t="s">
        <v>7629</v>
      </c>
      <c r="E787" s="336" t="s">
        <v>732</v>
      </c>
      <c r="F787" s="336" t="s">
        <v>780</v>
      </c>
      <c r="G787" s="336" t="s">
        <v>794</v>
      </c>
      <c r="H787" s="336" t="s">
        <v>726</v>
      </c>
      <c r="I787" s="337">
        <v>5</v>
      </c>
      <c r="J787" s="337">
        <v>66</v>
      </c>
      <c r="K787" s="337">
        <v>129</v>
      </c>
      <c r="L787" s="337">
        <v>94.6</v>
      </c>
      <c r="M787" s="338"/>
      <c r="N787" s="338"/>
      <c r="O787" s="337">
        <v>800</v>
      </c>
      <c r="P787" s="337">
        <v>14</v>
      </c>
      <c r="Q787" s="337">
        <v>57.1</v>
      </c>
      <c r="R787" s="337">
        <v>25000</v>
      </c>
      <c r="S787" s="337">
        <v>2700</v>
      </c>
      <c r="T787" s="337">
        <v>81</v>
      </c>
      <c r="U787" s="337">
        <v>0.9</v>
      </c>
      <c r="V787" s="337">
        <v>-20</v>
      </c>
      <c r="W787" s="336" t="s">
        <v>769</v>
      </c>
      <c r="X787" s="336" t="s">
        <v>7406</v>
      </c>
      <c r="Y787" s="336" t="s">
        <v>1159</v>
      </c>
      <c r="Z787" s="339">
        <v>41640</v>
      </c>
      <c r="AA787" s="339">
        <v>41918</v>
      </c>
      <c r="AB787" s="336" t="s">
        <v>784</v>
      </c>
    </row>
    <row r="788" spans="1:28" s="340" customFormat="1">
      <c r="A788" s="336" t="s">
        <v>7400</v>
      </c>
      <c r="B788" s="336" t="s">
        <v>4869</v>
      </c>
      <c r="C788" s="336" t="s">
        <v>7630</v>
      </c>
      <c r="D788" s="336" t="s">
        <v>7630</v>
      </c>
      <c r="E788" s="336" t="s">
        <v>732</v>
      </c>
      <c r="F788" s="336" t="s">
        <v>780</v>
      </c>
      <c r="G788" s="336" t="s">
        <v>794</v>
      </c>
      <c r="H788" s="336" t="s">
        <v>726</v>
      </c>
      <c r="I788" s="337">
        <v>5</v>
      </c>
      <c r="J788" s="337">
        <v>65</v>
      </c>
      <c r="K788" s="337">
        <v>129.1</v>
      </c>
      <c r="L788" s="337">
        <v>94.6</v>
      </c>
      <c r="M788" s="338"/>
      <c r="N788" s="338"/>
      <c r="O788" s="337">
        <v>650</v>
      </c>
      <c r="P788" s="337">
        <v>11</v>
      </c>
      <c r="Q788" s="337">
        <v>59.1</v>
      </c>
      <c r="R788" s="337">
        <v>25000</v>
      </c>
      <c r="S788" s="337">
        <v>2700</v>
      </c>
      <c r="T788" s="337">
        <v>82</v>
      </c>
      <c r="U788" s="337">
        <v>0.8</v>
      </c>
      <c r="V788" s="337">
        <v>-20</v>
      </c>
      <c r="W788" s="336" t="s">
        <v>769</v>
      </c>
      <c r="X788" s="336" t="s">
        <v>7406</v>
      </c>
      <c r="Y788" s="336" t="s">
        <v>1159</v>
      </c>
      <c r="Z788" s="339">
        <v>41640</v>
      </c>
      <c r="AA788" s="339">
        <v>41864</v>
      </c>
      <c r="AB788" s="336" t="s">
        <v>784</v>
      </c>
    </row>
    <row r="789" spans="1:28" s="340" customFormat="1">
      <c r="A789" s="336" t="s">
        <v>7400</v>
      </c>
      <c r="B789" s="336" t="s">
        <v>4869</v>
      </c>
      <c r="C789" s="336" t="s">
        <v>7631</v>
      </c>
      <c r="D789" s="336" t="s">
        <v>7631</v>
      </c>
      <c r="E789" s="336" t="s">
        <v>733</v>
      </c>
      <c r="F789" s="336" t="s">
        <v>780</v>
      </c>
      <c r="G789" s="336" t="s">
        <v>794</v>
      </c>
      <c r="H789" s="336" t="s">
        <v>726</v>
      </c>
      <c r="I789" s="337">
        <v>5</v>
      </c>
      <c r="J789" s="337">
        <v>80</v>
      </c>
      <c r="K789" s="337">
        <v>157.6</v>
      </c>
      <c r="L789" s="337">
        <v>123.5</v>
      </c>
      <c r="M789" s="338"/>
      <c r="N789" s="338"/>
      <c r="O789" s="337">
        <v>1000</v>
      </c>
      <c r="P789" s="337">
        <v>16.5</v>
      </c>
      <c r="Q789" s="337">
        <v>60.6</v>
      </c>
      <c r="R789" s="337">
        <v>25000</v>
      </c>
      <c r="S789" s="337">
        <v>2700</v>
      </c>
      <c r="T789" s="337">
        <v>82</v>
      </c>
      <c r="U789" s="337">
        <v>0.9</v>
      </c>
      <c r="V789" s="337">
        <v>-20</v>
      </c>
      <c r="W789" s="336" t="s">
        <v>769</v>
      </c>
      <c r="X789" s="336" t="s">
        <v>7406</v>
      </c>
      <c r="Y789" s="336" t="s">
        <v>1159</v>
      </c>
      <c r="Z789" s="339">
        <v>41640</v>
      </c>
      <c r="AA789" s="339">
        <v>41918</v>
      </c>
      <c r="AB789" s="336" t="s">
        <v>784</v>
      </c>
    </row>
    <row r="790" spans="1:28" s="340" customFormat="1">
      <c r="A790" s="336" t="s">
        <v>7400</v>
      </c>
      <c r="B790" s="336" t="s">
        <v>4875</v>
      </c>
      <c r="C790" s="336" t="s">
        <v>1058</v>
      </c>
      <c r="D790" s="336" t="s">
        <v>4885</v>
      </c>
      <c r="E790" s="336" t="s">
        <v>731</v>
      </c>
      <c r="F790" s="336" t="s">
        <v>780</v>
      </c>
      <c r="G790" s="336" t="s">
        <v>794</v>
      </c>
      <c r="H790" s="336" t="s">
        <v>726</v>
      </c>
      <c r="I790" s="337">
        <v>3</v>
      </c>
      <c r="J790" s="337">
        <v>75</v>
      </c>
      <c r="K790" s="337">
        <v>95</v>
      </c>
      <c r="L790" s="337">
        <v>88</v>
      </c>
      <c r="M790" s="338"/>
      <c r="N790" s="337">
        <v>25</v>
      </c>
      <c r="O790" s="337">
        <v>850</v>
      </c>
      <c r="P790" s="337">
        <v>12.5</v>
      </c>
      <c r="Q790" s="337">
        <v>68</v>
      </c>
      <c r="R790" s="337">
        <v>25000</v>
      </c>
      <c r="S790" s="337">
        <v>3000</v>
      </c>
      <c r="T790" s="337">
        <v>82</v>
      </c>
      <c r="U790" s="337">
        <v>0.9</v>
      </c>
      <c r="V790" s="337">
        <v>-20</v>
      </c>
      <c r="W790" s="336" t="s">
        <v>769</v>
      </c>
      <c r="X790" s="336" t="s">
        <v>7402</v>
      </c>
      <c r="Y790" s="336" t="s">
        <v>826</v>
      </c>
      <c r="Z790" s="339">
        <v>41640</v>
      </c>
      <c r="AA790" s="339">
        <v>41710</v>
      </c>
      <c r="AB790" s="336" t="s">
        <v>842</v>
      </c>
    </row>
    <row r="791" spans="1:28" s="340" customFormat="1">
      <c r="A791" s="336" t="s">
        <v>7400</v>
      </c>
      <c r="B791" s="336" t="s">
        <v>4875</v>
      </c>
      <c r="C791" s="336" t="s">
        <v>1058</v>
      </c>
      <c r="D791" s="336" t="s">
        <v>4887</v>
      </c>
      <c r="E791" s="336" t="s">
        <v>731</v>
      </c>
      <c r="F791" s="336" t="s">
        <v>780</v>
      </c>
      <c r="G791" s="336" t="s">
        <v>794</v>
      </c>
      <c r="H791" s="336" t="s">
        <v>726</v>
      </c>
      <c r="I791" s="337">
        <v>3</v>
      </c>
      <c r="J791" s="337">
        <v>75</v>
      </c>
      <c r="K791" s="337">
        <v>95</v>
      </c>
      <c r="L791" s="337">
        <v>88</v>
      </c>
      <c r="M791" s="338"/>
      <c r="N791" s="337">
        <v>40</v>
      </c>
      <c r="O791" s="337">
        <v>850</v>
      </c>
      <c r="P791" s="337">
        <v>12.5</v>
      </c>
      <c r="Q791" s="337">
        <v>68</v>
      </c>
      <c r="R791" s="337">
        <v>25000</v>
      </c>
      <c r="S791" s="337">
        <v>3000</v>
      </c>
      <c r="T791" s="337">
        <v>82</v>
      </c>
      <c r="U791" s="337">
        <v>0.9</v>
      </c>
      <c r="V791" s="337">
        <v>-20</v>
      </c>
      <c r="W791" s="336" t="s">
        <v>769</v>
      </c>
      <c r="X791" s="336" t="s">
        <v>7402</v>
      </c>
      <c r="Y791" s="336" t="s">
        <v>826</v>
      </c>
      <c r="Z791" s="339">
        <v>41640</v>
      </c>
      <c r="AA791" s="339">
        <v>41710</v>
      </c>
      <c r="AB791" s="336" t="s">
        <v>842</v>
      </c>
    </row>
    <row r="792" spans="1:28" s="340" customFormat="1">
      <c r="A792" s="336" t="s">
        <v>7400</v>
      </c>
      <c r="B792" s="336" t="s">
        <v>4875</v>
      </c>
      <c r="C792" s="336" t="s">
        <v>1058</v>
      </c>
      <c r="D792" s="336" t="s">
        <v>4889</v>
      </c>
      <c r="E792" s="336" t="s">
        <v>735</v>
      </c>
      <c r="F792" s="336" t="s">
        <v>780</v>
      </c>
      <c r="G792" s="336" t="s">
        <v>794</v>
      </c>
      <c r="H792" s="336" t="s">
        <v>726</v>
      </c>
      <c r="I792" s="337">
        <v>3</v>
      </c>
      <c r="J792" s="337">
        <v>100</v>
      </c>
      <c r="K792" s="337">
        <v>130</v>
      </c>
      <c r="L792" s="337">
        <v>121</v>
      </c>
      <c r="M792" s="338"/>
      <c r="N792" s="337">
        <v>25</v>
      </c>
      <c r="O792" s="337">
        <v>1350</v>
      </c>
      <c r="P792" s="337">
        <v>19</v>
      </c>
      <c r="Q792" s="337">
        <v>71</v>
      </c>
      <c r="R792" s="337">
        <v>25000</v>
      </c>
      <c r="S792" s="337">
        <v>3000</v>
      </c>
      <c r="T792" s="337">
        <v>82</v>
      </c>
      <c r="U792" s="337">
        <v>1</v>
      </c>
      <c r="V792" s="337">
        <v>-20</v>
      </c>
      <c r="W792" s="336" t="s">
        <v>769</v>
      </c>
      <c r="X792" s="336" t="s">
        <v>7402</v>
      </c>
      <c r="Y792" s="336" t="s">
        <v>826</v>
      </c>
      <c r="Z792" s="339">
        <v>41640</v>
      </c>
      <c r="AA792" s="339">
        <v>41703</v>
      </c>
      <c r="AB792" s="336" t="s">
        <v>842</v>
      </c>
    </row>
    <row r="793" spans="1:28" s="340" customFormat="1">
      <c r="A793" s="336" t="s">
        <v>7400</v>
      </c>
      <c r="B793" s="336" t="s">
        <v>6647</v>
      </c>
      <c r="C793" s="336" t="s">
        <v>6082</v>
      </c>
      <c r="D793" s="336" t="s">
        <v>6648</v>
      </c>
      <c r="E793" s="336" t="s">
        <v>738</v>
      </c>
      <c r="F793" s="336" t="s">
        <v>780</v>
      </c>
      <c r="G793" s="336" t="s">
        <v>794</v>
      </c>
      <c r="H793" s="336" t="s">
        <v>726</v>
      </c>
      <c r="I793" s="337">
        <v>3</v>
      </c>
      <c r="J793" s="338"/>
      <c r="K793" s="337">
        <v>88.8</v>
      </c>
      <c r="L793" s="337">
        <v>62.3</v>
      </c>
      <c r="M793" s="338"/>
      <c r="N793" s="337">
        <v>36</v>
      </c>
      <c r="O793" s="337">
        <v>480</v>
      </c>
      <c r="P793" s="337">
        <v>8</v>
      </c>
      <c r="Q793" s="337">
        <v>60</v>
      </c>
      <c r="R793" s="337">
        <v>25000</v>
      </c>
      <c r="S793" s="337">
        <v>2700</v>
      </c>
      <c r="T793" s="337">
        <v>83</v>
      </c>
      <c r="U793" s="337">
        <v>1</v>
      </c>
      <c r="V793" s="337">
        <v>-35</v>
      </c>
      <c r="W793" s="336" t="s">
        <v>7</v>
      </c>
      <c r="X793" s="336" t="s">
        <v>7</v>
      </c>
      <c r="Y793" s="336" t="s">
        <v>783</v>
      </c>
      <c r="Z793" s="339">
        <v>41852</v>
      </c>
      <c r="AA793" s="339">
        <v>41975</v>
      </c>
      <c r="AB793" s="336" t="s">
        <v>784</v>
      </c>
    </row>
    <row r="794" spans="1:28" s="340" customFormat="1">
      <c r="A794" s="336" t="s">
        <v>7400</v>
      </c>
      <c r="B794" s="336" t="s">
        <v>6647</v>
      </c>
      <c r="C794" s="336" t="s">
        <v>6082</v>
      </c>
      <c r="D794" s="336" t="s">
        <v>6650</v>
      </c>
      <c r="E794" s="336" t="s">
        <v>738</v>
      </c>
      <c r="F794" s="336" t="s">
        <v>780</v>
      </c>
      <c r="G794" s="336" t="s">
        <v>794</v>
      </c>
      <c r="H794" s="336" t="s">
        <v>726</v>
      </c>
      <c r="I794" s="337">
        <v>3</v>
      </c>
      <c r="J794" s="338"/>
      <c r="K794" s="337">
        <v>88.8</v>
      </c>
      <c r="L794" s="337">
        <v>62.3</v>
      </c>
      <c r="M794" s="338"/>
      <c r="N794" s="337">
        <v>36</v>
      </c>
      <c r="O794" s="337">
        <v>530</v>
      </c>
      <c r="P794" s="337">
        <v>8</v>
      </c>
      <c r="Q794" s="337">
        <v>66.2</v>
      </c>
      <c r="R794" s="337">
        <v>25000</v>
      </c>
      <c r="S794" s="337">
        <v>3000</v>
      </c>
      <c r="T794" s="337">
        <v>82</v>
      </c>
      <c r="U794" s="337">
        <v>1</v>
      </c>
      <c r="V794" s="337">
        <v>-35</v>
      </c>
      <c r="W794" s="336" t="s">
        <v>7</v>
      </c>
      <c r="X794" s="336" t="s">
        <v>7</v>
      </c>
      <c r="Y794" s="336" t="s">
        <v>783</v>
      </c>
      <c r="Z794" s="339">
        <v>41852</v>
      </c>
      <c r="AA794" s="339">
        <v>41975</v>
      </c>
      <c r="AB794" s="336" t="s">
        <v>784</v>
      </c>
    </row>
    <row r="795" spans="1:28" s="340" customFormat="1">
      <c r="A795" s="336" t="s">
        <v>7400</v>
      </c>
      <c r="B795" s="336" t="s">
        <v>6647</v>
      </c>
      <c r="C795" s="336" t="s">
        <v>6082</v>
      </c>
      <c r="D795" s="336" t="s">
        <v>6652</v>
      </c>
      <c r="E795" s="336" t="s">
        <v>738</v>
      </c>
      <c r="F795" s="336" t="s">
        <v>780</v>
      </c>
      <c r="G795" s="336" t="s">
        <v>794</v>
      </c>
      <c r="H795" s="336" t="s">
        <v>726</v>
      </c>
      <c r="I795" s="337">
        <v>3</v>
      </c>
      <c r="J795" s="338"/>
      <c r="K795" s="337">
        <v>88.8</v>
      </c>
      <c r="L795" s="337">
        <v>62.3</v>
      </c>
      <c r="M795" s="338"/>
      <c r="N795" s="337">
        <v>36</v>
      </c>
      <c r="O795" s="337">
        <v>550</v>
      </c>
      <c r="P795" s="337">
        <v>8</v>
      </c>
      <c r="Q795" s="337">
        <v>68.8</v>
      </c>
      <c r="R795" s="337">
        <v>25000</v>
      </c>
      <c r="S795" s="337">
        <v>4000</v>
      </c>
      <c r="T795" s="337">
        <v>82</v>
      </c>
      <c r="U795" s="337">
        <v>0.9</v>
      </c>
      <c r="V795" s="337">
        <v>-35</v>
      </c>
      <c r="W795" s="336" t="s">
        <v>7</v>
      </c>
      <c r="X795" s="336" t="s">
        <v>7</v>
      </c>
      <c r="Y795" s="336" t="s">
        <v>783</v>
      </c>
      <c r="Z795" s="339">
        <v>41852</v>
      </c>
      <c r="AA795" s="339">
        <v>41975</v>
      </c>
      <c r="AB795" s="336" t="s">
        <v>784</v>
      </c>
    </row>
    <row r="796" spans="1:28" s="340" customFormat="1">
      <c r="A796" s="336" t="s">
        <v>7400</v>
      </c>
      <c r="B796" s="336" t="s">
        <v>6647</v>
      </c>
      <c r="C796" s="336" t="s">
        <v>6082</v>
      </c>
      <c r="D796" s="336" t="s">
        <v>6654</v>
      </c>
      <c r="E796" s="336" t="s">
        <v>738</v>
      </c>
      <c r="F796" s="336" t="s">
        <v>780</v>
      </c>
      <c r="G796" s="336" t="s">
        <v>794</v>
      </c>
      <c r="H796" s="336" t="s">
        <v>726</v>
      </c>
      <c r="I796" s="337">
        <v>3</v>
      </c>
      <c r="J796" s="338"/>
      <c r="K796" s="337">
        <v>88.8</v>
      </c>
      <c r="L796" s="337">
        <v>62.3</v>
      </c>
      <c r="M796" s="338"/>
      <c r="N796" s="337">
        <v>36</v>
      </c>
      <c r="O796" s="337">
        <v>550</v>
      </c>
      <c r="P796" s="337">
        <v>8.1</v>
      </c>
      <c r="Q796" s="337">
        <v>68.8</v>
      </c>
      <c r="R796" s="337">
        <v>25000</v>
      </c>
      <c r="S796" s="337">
        <v>5000</v>
      </c>
      <c r="T796" s="337">
        <v>81</v>
      </c>
      <c r="U796" s="337">
        <v>1</v>
      </c>
      <c r="V796" s="337">
        <v>-35</v>
      </c>
      <c r="W796" s="336" t="s">
        <v>7</v>
      </c>
      <c r="X796" s="336" t="s">
        <v>7</v>
      </c>
      <c r="Y796" s="336" t="s">
        <v>783</v>
      </c>
      <c r="Z796" s="339">
        <v>41852</v>
      </c>
      <c r="AA796" s="339">
        <v>41975</v>
      </c>
      <c r="AB796" s="336" t="s">
        <v>784</v>
      </c>
    </row>
    <row r="797" spans="1:28" s="340" customFormat="1">
      <c r="A797" s="336" t="s">
        <v>7400</v>
      </c>
      <c r="B797" s="336" t="s">
        <v>6647</v>
      </c>
      <c r="C797" s="336" t="s">
        <v>6656</v>
      </c>
      <c r="D797" s="336" t="s">
        <v>6657</v>
      </c>
      <c r="E797" s="336" t="s">
        <v>731</v>
      </c>
      <c r="F797" s="336" t="s">
        <v>780</v>
      </c>
      <c r="G797" s="336" t="s">
        <v>794</v>
      </c>
      <c r="H797" s="336" t="s">
        <v>726</v>
      </c>
      <c r="I797" s="337">
        <v>3</v>
      </c>
      <c r="J797" s="337">
        <v>50</v>
      </c>
      <c r="K797" s="337">
        <v>119.8</v>
      </c>
      <c r="L797" s="337">
        <v>91.7</v>
      </c>
      <c r="M797" s="338"/>
      <c r="N797" s="337">
        <v>60</v>
      </c>
      <c r="O797" s="337">
        <v>780</v>
      </c>
      <c r="P797" s="337">
        <v>13</v>
      </c>
      <c r="Q797" s="337">
        <v>60</v>
      </c>
      <c r="R797" s="337">
        <v>25000</v>
      </c>
      <c r="S797" s="337">
        <v>2700</v>
      </c>
      <c r="T797" s="337">
        <v>82</v>
      </c>
      <c r="U797" s="337">
        <v>1</v>
      </c>
      <c r="V797" s="337">
        <v>-35</v>
      </c>
      <c r="W797" s="336" t="s">
        <v>7</v>
      </c>
      <c r="X797" s="336" t="s">
        <v>7</v>
      </c>
      <c r="Y797" s="336" t="s">
        <v>783</v>
      </c>
      <c r="Z797" s="339">
        <v>41852</v>
      </c>
      <c r="AA797" s="339">
        <v>41974</v>
      </c>
      <c r="AB797" s="336" t="s">
        <v>784</v>
      </c>
    </row>
    <row r="798" spans="1:28" s="340" customFormat="1">
      <c r="A798" s="336" t="s">
        <v>7400</v>
      </c>
      <c r="B798" s="336" t="s">
        <v>6647</v>
      </c>
      <c r="C798" s="336" t="s">
        <v>6656</v>
      </c>
      <c r="D798" s="336" t="s">
        <v>6659</v>
      </c>
      <c r="E798" s="336" t="s">
        <v>731</v>
      </c>
      <c r="F798" s="336" t="s">
        <v>780</v>
      </c>
      <c r="G798" s="336" t="s">
        <v>794</v>
      </c>
      <c r="H798" s="336" t="s">
        <v>726</v>
      </c>
      <c r="I798" s="337">
        <v>3</v>
      </c>
      <c r="J798" s="337">
        <v>50</v>
      </c>
      <c r="K798" s="337">
        <v>119.8</v>
      </c>
      <c r="L798" s="337">
        <v>91.7</v>
      </c>
      <c r="M798" s="338"/>
      <c r="N798" s="337">
        <v>60</v>
      </c>
      <c r="O798" s="337">
        <v>800</v>
      </c>
      <c r="P798" s="337">
        <v>13.2</v>
      </c>
      <c r="Q798" s="337">
        <v>60.5</v>
      </c>
      <c r="R798" s="337">
        <v>25000</v>
      </c>
      <c r="S798" s="337">
        <v>3000</v>
      </c>
      <c r="T798" s="337">
        <v>81</v>
      </c>
      <c r="U798" s="337">
        <v>1</v>
      </c>
      <c r="V798" s="337">
        <v>-35</v>
      </c>
      <c r="W798" s="336" t="s">
        <v>7</v>
      </c>
      <c r="X798" s="336" t="s">
        <v>7</v>
      </c>
      <c r="Y798" s="336" t="s">
        <v>783</v>
      </c>
      <c r="Z798" s="339">
        <v>41852</v>
      </c>
      <c r="AA798" s="339">
        <v>41974</v>
      </c>
      <c r="AB798" s="336" t="s">
        <v>784</v>
      </c>
    </row>
    <row r="799" spans="1:28" s="340" customFormat="1">
      <c r="A799" s="336" t="s">
        <v>7400</v>
      </c>
      <c r="B799" s="336" t="s">
        <v>6647</v>
      </c>
      <c r="C799" s="336" t="s">
        <v>6656</v>
      </c>
      <c r="D799" s="336" t="s">
        <v>6661</v>
      </c>
      <c r="E799" s="336" t="s">
        <v>731</v>
      </c>
      <c r="F799" s="336" t="s">
        <v>780</v>
      </c>
      <c r="G799" s="336" t="s">
        <v>794</v>
      </c>
      <c r="H799" s="336" t="s">
        <v>726</v>
      </c>
      <c r="I799" s="337">
        <v>3</v>
      </c>
      <c r="J799" s="337">
        <v>75</v>
      </c>
      <c r="K799" s="337">
        <v>119.8</v>
      </c>
      <c r="L799" s="337">
        <v>91.7</v>
      </c>
      <c r="M799" s="338"/>
      <c r="N799" s="337">
        <v>60</v>
      </c>
      <c r="O799" s="337">
        <v>880</v>
      </c>
      <c r="P799" s="337">
        <v>13.4</v>
      </c>
      <c r="Q799" s="337">
        <v>65.599999999999994</v>
      </c>
      <c r="R799" s="337">
        <v>25000</v>
      </c>
      <c r="S799" s="337">
        <v>4000</v>
      </c>
      <c r="T799" s="337">
        <v>82</v>
      </c>
      <c r="U799" s="337">
        <v>1</v>
      </c>
      <c r="V799" s="337">
        <v>-35</v>
      </c>
      <c r="W799" s="336" t="s">
        <v>7</v>
      </c>
      <c r="X799" s="336" t="s">
        <v>7</v>
      </c>
      <c r="Y799" s="336" t="s">
        <v>783</v>
      </c>
      <c r="Z799" s="339">
        <v>41852</v>
      </c>
      <c r="AA799" s="339">
        <v>41974</v>
      </c>
      <c r="AB799" s="336" t="s">
        <v>784</v>
      </c>
    </row>
    <row r="800" spans="1:28" s="340" customFormat="1">
      <c r="A800" s="336" t="s">
        <v>7400</v>
      </c>
      <c r="B800" s="336" t="s">
        <v>6647</v>
      </c>
      <c r="C800" s="336" t="s">
        <v>6656</v>
      </c>
      <c r="D800" s="336" t="s">
        <v>6663</v>
      </c>
      <c r="E800" s="336" t="s">
        <v>731</v>
      </c>
      <c r="F800" s="336" t="s">
        <v>780</v>
      </c>
      <c r="G800" s="336" t="s">
        <v>794</v>
      </c>
      <c r="H800" s="336" t="s">
        <v>726</v>
      </c>
      <c r="I800" s="337">
        <v>3</v>
      </c>
      <c r="J800" s="337">
        <v>75</v>
      </c>
      <c r="K800" s="337">
        <v>119.8</v>
      </c>
      <c r="L800" s="337">
        <v>91.7</v>
      </c>
      <c r="M800" s="338"/>
      <c r="N800" s="337">
        <v>60</v>
      </c>
      <c r="O800" s="337">
        <v>880</v>
      </c>
      <c r="P800" s="337">
        <v>13</v>
      </c>
      <c r="Q800" s="337">
        <v>67.7</v>
      </c>
      <c r="R800" s="337">
        <v>25000</v>
      </c>
      <c r="S800" s="337">
        <v>5000</v>
      </c>
      <c r="T800" s="337">
        <v>83</v>
      </c>
      <c r="U800" s="337">
        <v>1</v>
      </c>
      <c r="V800" s="337">
        <v>-35</v>
      </c>
      <c r="W800" s="336" t="s">
        <v>7</v>
      </c>
      <c r="X800" s="336" t="s">
        <v>7</v>
      </c>
      <c r="Y800" s="336" t="s">
        <v>783</v>
      </c>
      <c r="Z800" s="339">
        <v>41852</v>
      </c>
      <c r="AA800" s="339">
        <v>41974</v>
      </c>
      <c r="AB800" s="336" t="s">
        <v>784</v>
      </c>
    </row>
    <row r="801" spans="1:28" s="340" customFormat="1">
      <c r="A801" s="336" t="s">
        <v>7400</v>
      </c>
      <c r="B801" s="336" t="s">
        <v>6647</v>
      </c>
      <c r="C801" s="336" t="s">
        <v>6656</v>
      </c>
      <c r="D801" s="336" t="s">
        <v>6665</v>
      </c>
      <c r="E801" s="336" t="s">
        <v>735</v>
      </c>
      <c r="F801" s="336" t="s">
        <v>780</v>
      </c>
      <c r="G801" s="336" t="s">
        <v>794</v>
      </c>
      <c r="H801" s="336" t="s">
        <v>726</v>
      </c>
      <c r="I801" s="337">
        <v>3</v>
      </c>
      <c r="J801" s="338"/>
      <c r="K801" s="337">
        <v>134.30000000000001</v>
      </c>
      <c r="L801" s="337">
        <v>119.1</v>
      </c>
      <c r="M801" s="338"/>
      <c r="N801" s="337">
        <v>50</v>
      </c>
      <c r="O801" s="337">
        <v>1250</v>
      </c>
      <c r="P801" s="337">
        <v>18.399999999999999</v>
      </c>
      <c r="Q801" s="337">
        <v>68.099999999999994</v>
      </c>
      <c r="R801" s="337">
        <v>25000</v>
      </c>
      <c r="S801" s="337">
        <v>2700</v>
      </c>
      <c r="T801" s="337">
        <v>81</v>
      </c>
      <c r="U801" s="337">
        <v>1</v>
      </c>
      <c r="V801" s="337">
        <v>-35</v>
      </c>
      <c r="W801" s="336" t="s">
        <v>7</v>
      </c>
      <c r="X801" s="336" t="s">
        <v>7</v>
      </c>
      <c r="Y801" s="336" t="s">
        <v>783</v>
      </c>
      <c r="Z801" s="339">
        <v>41852</v>
      </c>
      <c r="AA801" s="339">
        <v>41974</v>
      </c>
      <c r="AB801" s="336" t="s">
        <v>784</v>
      </c>
    </row>
    <row r="802" spans="1:28" s="340" customFormat="1">
      <c r="A802" s="336" t="s">
        <v>7400</v>
      </c>
      <c r="B802" s="336" t="s">
        <v>6647</v>
      </c>
      <c r="C802" s="336" t="s">
        <v>6656</v>
      </c>
      <c r="D802" s="336" t="s">
        <v>6667</v>
      </c>
      <c r="E802" s="336" t="s">
        <v>735</v>
      </c>
      <c r="F802" s="336" t="s">
        <v>780</v>
      </c>
      <c r="G802" s="336" t="s">
        <v>794</v>
      </c>
      <c r="H802" s="336" t="s">
        <v>726</v>
      </c>
      <c r="I802" s="337">
        <v>3</v>
      </c>
      <c r="J802" s="338"/>
      <c r="K802" s="337">
        <v>134.30000000000001</v>
      </c>
      <c r="L802" s="337">
        <v>119.1</v>
      </c>
      <c r="M802" s="338"/>
      <c r="N802" s="337">
        <v>50</v>
      </c>
      <c r="O802" s="337">
        <v>1400</v>
      </c>
      <c r="P802" s="337">
        <v>18.399999999999999</v>
      </c>
      <c r="Q802" s="337">
        <v>76.2</v>
      </c>
      <c r="R802" s="337">
        <v>25000</v>
      </c>
      <c r="S802" s="337">
        <v>3000</v>
      </c>
      <c r="T802" s="337">
        <v>82</v>
      </c>
      <c r="U802" s="337">
        <v>1</v>
      </c>
      <c r="V802" s="337">
        <v>-35</v>
      </c>
      <c r="W802" s="336" t="s">
        <v>7</v>
      </c>
      <c r="X802" s="336" t="s">
        <v>7</v>
      </c>
      <c r="Y802" s="336" t="s">
        <v>783</v>
      </c>
      <c r="Z802" s="339">
        <v>41852</v>
      </c>
      <c r="AA802" s="339">
        <v>41974</v>
      </c>
      <c r="AB802" s="336" t="s">
        <v>784</v>
      </c>
    </row>
    <row r="803" spans="1:28" s="340" customFormat="1">
      <c r="A803" s="336" t="s">
        <v>7400</v>
      </c>
      <c r="B803" s="336" t="s">
        <v>6647</v>
      </c>
      <c r="C803" s="336" t="s">
        <v>6656</v>
      </c>
      <c r="D803" s="336" t="s">
        <v>6669</v>
      </c>
      <c r="E803" s="336" t="s">
        <v>735</v>
      </c>
      <c r="F803" s="336" t="s">
        <v>780</v>
      </c>
      <c r="G803" s="336" t="s">
        <v>794</v>
      </c>
      <c r="H803" s="336" t="s">
        <v>726</v>
      </c>
      <c r="I803" s="337">
        <v>3</v>
      </c>
      <c r="J803" s="338"/>
      <c r="K803" s="337">
        <v>134.30000000000001</v>
      </c>
      <c r="L803" s="337">
        <v>119.1</v>
      </c>
      <c r="M803" s="338"/>
      <c r="N803" s="337">
        <v>50</v>
      </c>
      <c r="O803" s="337">
        <v>1400</v>
      </c>
      <c r="P803" s="337">
        <v>18.600000000000001</v>
      </c>
      <c r="Q803" s="337">
        <v>75.099999999999994</v>
      </c>
      <c r="R803" s="337">
        <v>25000</v>
      </c>
      <c r="S803" s="337">
        <v>4000</v>
      </c>
      <c r="T803" s="337">
        <v>81</v>
      </c>
      <c r="U803" s="337">
        <v>1</v>
      </c>
      <c r="V803" s="337">
        <v>-35</v>
      </c>
      <c r="W803" s="336" t="s">
        <v>7</v>
      </c>
      <c r="X803" s="336" t="s">
        <v>7</v>
      </c>
      <c r="Y803" s="336" t="s">
        <v>783</v>
      </c>
      <c r="Z803" s="339">
        <v>41852</v>
      </c>
      <c r="AA803" s="339">
        <v>41974</v>
      </c>
      <c r="AB803" s="336" t="s">
        <v>784</v>
      </c>
    </row>
    <row r="804" spans="1:28" s="340" customFormat="1">
      <c r="A804" s="336" t="s">
        <v>7400</v>
      </c>
      <c r="B804" s="336" t="s">
        <v>6647</v>
      </c>
      <c r="C804" s="336" t="s">
        <v>6656</v>
      </c>
      <c r="D804" s="336" t="s">
        <v>6803</v>
      </c>
      <c r="E804" s="336" t="s">
        <v>735</v>
      </c>
      <c r="F804" s="336" t="s">
        <v>780</v>
      </c>
      <c r="G804" s="336" t="s">
        <v>794</v>
      </c>
      <c r="H804" s="336" t="s">
        <v>726</v>
      </c>
      <c r="I804" s="337">
        <v>3</v>
      </c>
      <c r="J804" s="338"/>
      <c r="K804" s="337">
        <v>134.30000000000001</v>
      </c>
      <c r="L804" s="337">
        <v>119.1</v>
      </c>
      <c r="M804" s="338"/>
      <c r="N804" s="337">
        <v>50</v>
      </c>
      <c r="O804" s="337">
        <v>1400</v>
      </c>
      <c r="P804" s="337">
        <v>18.399999999999999</v>
      </c>
      <c r="Q804" s="337">
        <v>76.2</v>
      </c>
      <c r="R804" s="337">
        <v>25000</v>
      </c>
      <c r="S804" s="337">
        <v>5000</v>
      </c>
      <c r="T804" s="337">
        <v>82</v>
      </c>
      <c r="U804" s="337">
        <v>1</v>
      </c>
      <c r="V804" s="337">
        <v>-35</v>
      </c>
      <c r="W804" s="336" t="s">
        <v>7</v>
      </c>
      <c r="X804" s="336" t="s">
        <v>7</v>
      </c>
      <c r="Y804" s="336" t="s">
        <v>783</v>
      </c>
      <c r="Z804" s="339">
        <v>41852</v>
      </c>
      <c r="AA804" s="339">
        <v>41974</v>
      </c>
      <c r="AB804" s="336" t="s">
        <v>784</v>
      </c>
    </row>
    <row r="805" spans="1:28" s="340" customFormat="1">
      <c r="A805" s="336" t="s">
        <v>7400</v>
      </c>
      <c r="B805" s="336" t="s">
        <v>6806</v>
      </c>
      <c r="C805" s="336" t="s">
        <v>984</v>
      </c>
      <c r="D805" s="336" t="s">
        <v>985</v>
      </c>
      <c r="E805" s="336" t="s">
        <v>735</v>
      </c>
      <c r="F805" s="336" t="s">
        <v>780</v>
      </c>
      <c r="G805" s="336" t="s">
        <v>794</v>
      </c>
      <c r="H805" s="336" t="s">
        <v>726</v>
      </c>
      <c r="I805" s="337">
        <v>5</v>
      </c>
      <c r="J805" s="337">
        <v>100</v>
      </c>
      <c r="K805" s="337">
        <v>129.5</v>
      </c>
      <c r="L805" s="337">
        <v>119.4</v>
      </c>
      <c r="M805" s="338"/>
      <c r="N805" s="337">
        <v>40</v>
      </c>
      <c r="O805" s="337">
        <v>1164</v>
      </c>
      <c r="P805" s="337">
        <v>20</v>
      </c>
      <c r="Q805" s="337">
        <v>58.2</v>
      </c>
      <c r="R805" s="337">
        <v>25000</v>
      </c>
      <c r="S805" s="337">
        <v>3000</v>
      </c>
      <c r="T805" s="337">
        <v>83</v>
      </c>
      <c r="U805" s="337">
        <v>1</v>
      </c>
      <c r="V805" s="337">
        <v>-20</v>
      </c>
      <c r="W805" s="336" t="s">
        <v>769</v>
      </c>
      <c r="X805" s="336" t="s">
        <v>7402</v>
      </c>
      <c r="Y805" s="336" t="s">
        <v>783</v>
      </c>
      <c r="Z805" s="339">
        <v>41754</v>
      </c>
      <c r="AA805" s="339">
        <v>41767</v>
      </c>
      <c r="AB805" s="336" t="s">
        <v>784</v>
      </c>
    </row>
    <row r="806" spans="1:28" s="340" customFormat="1">
      <c r="A806" s="336" t="s">
        <v>7400</v>
      </c>
      <c r="B806" s="336" t="s">
        <v>6806</v>
      </c>
      <c r="C806" s="336" t="s">
        <v>984</v>
      </c>
      <c r="D806" s="336" t="s">
        <v>987</v>
      </c>
      <c r="E806" s="336" t="s">
        <v>830</v>
      </c>
      <c r="F806" s="336" t="s">
        <v>780</v>
      </c>
      <c r="G806" s="336" t="s">
        <v>794</v>
      </c>
      <c r="H806" s="336" t="s">
        <v>726</v>
      </c>
      <c r="I806" s="337">
        <v>5</v>
      </c>
      <c r="J806" s="337">
        <v>75</v>
      </c>
      <c r="K806" s="337">
        <v>114.3</v>
      </c>
      <c r="L806" s="337">
        <v>96.5</v>
      </c>
      <c r="M806" s="338"/>
      <c r="N806" s="337">
        <v>40</v>
      </c>
      <c r="O806" s="337">
        <v>840</v>
      </c>
      <c r="P806" s="337">
        <v>14</v>
      </c>
      <c r="Q806" s="337">
        <v>60</v>
      </c>
      <c r="R806" s="337">
        <v>25000</v>
      </c>
      <c r="S806" s="337">
        <v>3000</v>
      </c>
      <c r="T806" s="337">
        <v>84</v>
      </c>
      <c r="U806" s="337">
        <v>1</v>
      </c>
      <c r="V806" s="337">
        <v>-20</v>
      </c>
      <c r="W806" s="336" t="s">
        <v>769</v>
      </c>
      <c r="X806" s="336" t="s">
        <v>7402</v>
      </c>
      <c r="Y806" s="336" t="s">
        <v>783</v>
      </c>
      <c r="Z806" s="339">
        <v>41754</v>
      </c>
      <c r="AA806" s="339">
        <v>41767</v>
      </c>
      <c r="AB806" s="336" t="s">
        <v>784</v>
      </c>
    </row>
    <row r="807" spans="1:28" s="340" customFormat="1">
      <c r="A807" s="336" t="s">
        <v>7400</v>
      </c>
      <c r="B807" s="336" t="s">
        <v>6805</v>
      </c>
      <c r="C807" s="336" t="s">
        <v>6825</v>
      </c>
      <c r="D807" s="336" t="s">
        <v>6826</v>
      </c>
      <c r="E807" s="336" t="s">
        <v>733</v>
      </c>
      <c r="F807" s="336" t="s">
        <v>780</v>
      </c>
      <c r="G807" s="336" t="s">
        <v>794</v>
      </c>
      <c r="H807" s="336" t="s">
        <v>726</v>
      </c>
      <c r="I807" s="337">
        <v>5</v>
      </c>
      <c r="J807" s="338"/>
      <c r="K807" s="337">
        <v>160.1</v>
      </c>
      <c r="L807" s="337">
        <v>119.8</v>
      </c>
      <c r="M807" s="338"/>
      <c r="N807" s="337">
        <v>111</v>
      </c>
      <c r="O807" s="337">
        <v>1400</v>
      </c>
      <c r="P807" s="337">
        <v>17</v>
      </c>
      <c r="Q807" s="337">
        <v>82.4</v>
      </c>
      <c r="R807" s="337">
        <v>25000</v>
      </c>
      <c r="S807" s="337">
        <v>2700</v>
      </c>
      <c r="T807" s="337">
        <v>82</v>
      </c>
      <c r="U807" s="337">
        <v>0.9</v>
      </c>
      <c r="V807" s="337">
        <v>-20</v>
      </c>
      <c r="W807" s="336" t="s">
        <v>769</v>
      </c>
      <c r="X807" s="336" t="s">
        <v>7402</v>
      </c>
      <c r="Y807" s="336" t="s">
        <v>783</v>
      </c>
      <c r="Z807" s="339">
        <v>41800</v>
      </c>
      <c r="AA807" s="339">
        <v>41816</v>
      </c>
      <c r="AB807" s="336" t="s">
        <v>784</v>
      </c>
    </row>
    <row r="808" spans="1:28" s="340" customFormat="1">
      <c r="A808" s="336" t="s">
        <v>7400</v>
      </c>
      <c r="B808" s="336" t="s">
        <v>4875</v>
      </c>
      <c r="C808" s="336" t="s">
        <v>1058</v>
      </c>
      <c r="D808" s="336" t="s">
        <v>4891</v>
      </c>
      <c r="E808" s="336" t="s">
        <v>735</v>
      </c>
      <c r="F808" s="336" t="s">
        <v>780</v>
      </c>
      <c r="G808" s="336" t="s">
        <v>794</v>
      </c>
      <c r="H808" s="336" t="s">
        <v>726</v>
      </c>
      <c r="I808" s="337">
        <v>3</v>
      </c>
      <c r="J808" s="337">
        <v>100</v>
      </c>
      <c r="K808" s="337">
        <v>130</v>
      </c>
      <c r="L808" s="337">
        <v>121</v>
      </c>
      <c r="M808" s="338"/>
      <c r="N808" s="337">
        <v>40</v>
      </c>
      <c r="O808" s="337">
        <v>1350</v>
      </c>
      <c r="P808" s="337">
        <v>19</v>
      </c>
      <c r="Q808" s="337">
        <v>71</v>
      </c>
      <c r="R808" s="337">
        <v>25000</v>
      </c>
      <c r="S808" s="337">
        <v>3000</v>
      </c>
      <c r="T808" s="337">
        <v>82</v>
      </c>
      <c r="U808" s="337">
        <v>1</v>
      </c>
      <c r="V808" s="337">
        <v>-20</v>
      </c>
      <c r="W808" s="336" t="s">
        <v>769</v>
      </c>
      <c r="X808" s="336" t="s">
        <v>7402</v>
      </c>
      <c r="Y808" s="336" t="s">
        <v>826</v>
      </c>
      <c r="Z808" s="339">
        <v>41640</v>
      </c>
      <c r="AA808" s="339">
        <v>41703</v>
      </c>
      <c r="AB808" s="336" t="s">
        <v>842</v>
      </c>
    </row>
    <row r="809" spans="1:28" s="340" customFormat="1">
      <c r="A809" s="336" t="s">
        <v>7400</v>
      </c>
      <c r="B809" s="336" t="s">
        <v>6834</v>
      </c>
      <c r="C809" s="336" t="s">
        <v>682</v>
      </c>
      <c r="D809" s="336" t="s">
        <v>7632</v>
      </c>
      <c r="E809" s="336" t="s">
        <v>738</v>
      </c>
      <c r="F809" s="336" t="s">
        <v>780</v>
      </c>
      <c r="G809" s="336" t="s">
        <v>794</v>
      </c>
      <c r="H809" s="336" t="s">
        <v>726</v>
      </c>
      <c r="I809" s="337">
        <v>5</v>
      </c>
      <c r="J809" s="337">
        <v>50</v>
      </c>
      <c r="K809" s="337">
        <v>85</v>
      </c>
      <c r="L809" s="337">
        <v>62</v>
      </c>
      <c r="M809" s="338"/>
      <c r="N809" s="337">
        <v>25</v>
      </c>
      <c r="O809" s="338"/>
      <c r="P809" s="337">
        <v>8</v>
      </c>
      <c r="Q809" s="337">
        <v>58.8</v>
      </c>
      <c r="R809" s="337">
        <v>40000</v>
      </c>
      <c r="S809" s="337">
        <v>3000</v>
      </c>
      <c r="T809" s="337">
        <v>83</v>
      </c>
      <c r="U809" s="337">
        <v>0.9</v>
      </c>
      <c r="V809" s="337">
        <v>-20</v>
      </c>
      <c r="W809" s="336" t="s">
        <v>769</v>
      </c>
      <c r="X809" s="336" t="s">
        <v>7402</v>
      </c>
      <c r="Y809" s="336" t="s">
        <v>783</v>
      </c>
      <c r="Z809" s="339">
        <v>41942</v>
      </c>
      <c r="AA809" s="339">
        <v>41948</v>
      </c>
      <c r="AB809" s="336" t="s">
        <v>784</v>
      </c>
    </row>
    <row r="810" spans="1:28" s="340" customFormat="1">
      <c r="A810" s="336" t="s">
        <v>7400</v>
      </c>
      <c r="B810" s="336" t="s">
        <v>6834</v>
      </c>
      <c r="C810" s="336" t="s">
        <v>682</v>
      </c>
      <c r="D810" s="336" t="s">
        <v>7633</v>
      </c>
      <c r="E810" s="336" t="s">
        <v>738</v>
      </c>
      <c r="F810" s="336" t="s">
        <v>780</v>
      </c>
      <c r="G810" s="336" t="s">
        <v>794</v>
      </c>
      <c r="H810" s="336" t="s">
        <v>726</v>
      </c>
      <c r="I810" s="337">
        <v>5</v>
      </c>
      <c r="J810" s="337">
        <v>50</v>
      </c>
      <c r="K810" s="337">
        <v>85</v>
      </c>
      <c r="L810" s="337">
        <v>62</v>
      </c>
      <c r="M810" s="338"/>
      <c r="N810" s="337">
        <v>40</v>
      </c>
      <c r="O810" s="338"/>
      <c r="P810" s="337">
        <v>8</v>
      </c>
      <c r="Q810" s="337">
        <v>61.2</v>
      </c>
      <c r="R810" s="337">
        <v>40000</v>
      </c>
      <c r="S810" s="337">
        <v>3000</v>
      </c>
      <c r="T810" s="337">
        <v>83</v>
      </c>
      <c r="U810" s="337">
        <v>0.9</v>
      </c>
      <c r="V810" s="337">
        <v>-20</v>
      </c>
      <c r="W810" s="336" t="s">
        <v>769</v>
      </c>
      <c r="X810" s="336" t="s">
        <v>7402</v>
      </c>
      <c r="Y810" s="336" t="s">
        <v>783</v>
      </c>
      <c r="Z810" s="339">
        <v>41942</v>
      </c>
      <c r="AA810" s="339">
        <v>41948</v>
      </c>
      <c r="AB810" s="336" t="s">
        <v>784</v>
      </c>
    </row>
    <row r="811" spans="1:28" s="340" customFormat="1">
      <c r="A811" s="336" t="s">
        <v>7400</v>
      </c>
      <c r="B811" s="336" t="s">
        <v>6834</v>
      </c>
      <c r="C811" s="336" t="s">
        <v>682</v>
      </c>
      <c r="D811" s="336" t="s">
        <v>7634</v>
      </c>
      <c r="E811" s="336" t="s">
        <v>830</v>
      </c>
      <c r="F811" s="336" t="s">
        <v>780</v>
      </c>
      <c r="G811" s="336" t="s">
        <v>794</v>
      </c>
      <c r="H811" s="336" t="s">
        <v>726</v>
      </c>
      <c r="I811" s="337">
        <v>5</v>
      </c>
      <c r="J811" s="337">
        <v>75</v>
      </c>
      <c r="K811" s="337">
        <v>118</v>
      </c>
      <c r="L811" s="337">
        <v>95</v>
      </c>
      <c r="M811" s="338"/>
      <c r="N811" s="337">
        <v>25</v>
      </c>
      <c r="O811" s="337">
        <v>835</v>
      </c>
      <c r="P811" s="337">
        <v>14</v>
      </c>
      <c r="Q811" s="337">
        <v>59.6</v>
      </c>
      <c r="R811" s="337">
        <v>40000</v>
      </c>
      <c r="S811" s="337">
        <v>3000</v>
      </c>
      <c r="T811" s="337">
        <v>83</v>
      </c>
      <c r="U811" s="337">
        <v>1</v>
      </c>
      <c r="V811" s="337">
        <v>-20</v>
      </c>
      <c r="W811" s="336" t="s">
        <v>769</v>
      </c>
      <c r="X811" s="336" t="s">
        <v>7402</v>
      </c>
      <c r="Y811" s="336" t="s">
        <v>1043</v>
      </c>
      <c r="Z811" s="339">
        <v>41798</v>
      </c>
      <c r="AA811" s="339">
        <v>41789</v>
      </c>
      <c r="AB811" s="336" t="s">
        <v>784</v>
      </c>
    </row>
    <row r="812" spans="1:28" s="340" customFormat="1">
      <c r="A812" s="336" t="s">
        <v>7400</v>
      </c>
      <c r="B812" s="336" t="s">
        <v>5127</v>
      </c>
      <c r="C812" s="336" t="s">
        <v>7635</v>
      </c>
      <c r="D812" s="336" t="s">
        <v>7636</v>
      </c>
      <c r="E812" s="336" t="s">
        <v>732</v>
      </c>
      <c r="F812" s="336" t="s">
        <v>780</v>
      </c>
      <c r="G812" s="336" t="s">
        <v>794</v>
      </c>
      <c r="H812" s="336" t="s">
        <v>726</v>
      </c>
      <c r="I812" s="337">
        <v>3</v>
      </c>
      <c r="J812" s="337">
        <v>65</v>
      </c>
      <c r="K812" s="337">
        <v>131.30000000000001</v>
      </c>
      <c r="L812" s="337">
        <v>95</v>
      </c>
      <c r="M812" s="338"/>
      <c r="N812" s="337">
        <v>106</v>
      </c>
      <c r="O812" s="337">
        <v>650</v>
      </c>
      <c r="P812" s="337">
        <v>8.5</v>
      </c>
      <c r="Q812" s="337">
        <v>76.5</v>
      </c>
      <c r="R812" s="337">
        <v>25000</v>
      </c>
      <c r="S812" s="337">
        <v>2700</v>
      </c>
      <c r="T812" s="337">
        <v>81</v>
      </c>
      <c r="U812" s="337">
        <v>1</v>
      </c>
      <c r="V812" s="337">
        <v>-20</v>
      </c>
      <c r="W812" s="336" t="s">
        <v>769</v>
      </c>
      <c r="X812" s="336" t="s">
        <v>7402</v>
      </c>
      <c r="Y812" s="336" t="s">
        <v>789</v>
      </c>
      <c r="Z812" s="339">
        <v>41977</v>
      </c>
      <c r="AA812" s="339">
        <v>41991</v>
      </c>
      <c r="AB812" s="336" t="s">
        <v>784</v>
      </c>
    </row>
    <row r="813" spans="1:28" s="340" customFormat="1">
      <c r="A813" s="336" t="s">
        <v>7400</v>
      </c>
      <c r="B813" s="336" t="s">
        <v>5127</v>
      </c>
      <c r="C813" s="336" t="s">
        <v>5146</v>
      </c>
      <c r="D813" s="336" t="s">
        <v>5147</v>
      </c>
      <c r="E813" s="336" t="s">
        <v>732</v>
      </c>
      <c r="F813" s="336" t="s">
        <v>780</v>
      </c>
      <c r="G813" s="336" t="s">
        <v>1011</v>
      </c>
      <c r="H813" s="336" t="s">
        <v>726</v>
      </c>
      <c r="I813" s="337">
        <v>3</v>
      </c>
      <c r="J813" s="337">
        <v>65</v>
      </c>
      <c r="K813" s="337">
        <v>127.2</v>
      </c>
      <c r="L813" s="337">
        <v>94.5</v>
      </c>
      <c r="M813" s="338"/>
      <c r="N813" s="337">
        <v>108</v>
      </c>
      <c r="O813" s="337">
        <v>750</v>
      </c>
      <c r="P813" s="337">
        <v>10</v>
      </c>
      <c r="Q813" s="337">
        <v>75</v>
      </c>
      <c r="R813" s="337">
        <v>25000</v>
      </c>
      <c r="S813" s="337">
        <v>2700</v>
      </c>
      <c r="T813" s="337">
        <v>82</v>
      </c>
      <c r="U813" s="337">
        <v>1</v>
      </c>
      <c r="V813" s="337">
        <v>-20</v>
      </c>
      <c r="W813" s="336" t="s">
        <v>769</v>
      </c>
      <c r="X813" s="336" t="s">
        <v>7405</v>
      </c>
      <c r="Y813" s="336" t="s">
        <v>826</v>
      </c>
      <c r="Z813" s="339">
        <v>41813</v>
      </c>
      <c r="AA813" s="339">
        <v>41813</v>
      </c>
      <c r="AB813" s="336" t="s">
        <v>784</v>
      </c>
    </row>
    <row r="814" spans="1:28" s="340" customFormat="1">
      <c r="A814" s="336" t="s">
        <v>7400</v>
      </c>
      <c r="B814" s="336" t="s">
        <v>5127</v>
      </c>
      <c r="C814" s="336" t="s">
        <v>7637</v>
      </c>
      <c r="D814" s="336" t="s">
        <v>7638</v>
      </c>
      <c r="E814" s="336" t="s">
        <v>733</v>
      </c>
      <c r="F814" s="336" t="s">
        <v>780</v>
      </c>
      <c r="G814" s="336" t="s">
        <v>794</v>
      </c>
      <c r="H814" s="336" t="s">
        <v>726</v>
      </c>
      <c r="I814" s="337">
        <v>3</v>
      </c>
      <c r="J814" s="337">
        <v>65</v>
      </c>
      <c r="K814" s="337">
        <v>162.30000000000001</v>
      </c>
      <c r="L814" s="337">
        <v>127</v>
      </c>
      <c r="M814" s="338"/>
      <c r="N814" s="337">
        <v>105</v>
      </c>
      <c r="O814" s="337">
        <v>900</v>
      </c>
      <c r="P814" s="337">
        <v>12</v>
      </c>
      <c r="Q814" s="337">
        <v>75</v>
      </c>
      <c r="R814" s="337">
        <v>25000</v>
      </c>
      <c r="S814" s="337">
        <v>2700</v>
      </c>
      <c r="T814" s="337">
        <v>81</v>
      </c>
      <c r="U814" s="337">
        <v>1</v>
      </c>
      <c r="V814" s="337">
        <v>-20</v>
      </c>
      <c r="W814" s="336" t="s">
        <v>769</v>
      </c>
      <c r="X814" s="336" t="s">
        <v>7402</v>
      </c>
      <c r="Y814" s="336" t="s">
        <v>789</v>
      </c>
      <c r="Z814" s="339">
        <v>41980</v>
      </c>
      <c r="AA814" s="339">
        <v>41991</v>
      </c>
      <c r="AB814" s="336" t="s">
        <v>784</v>
      </c>
    </row>
    <row r="815" spans="1:28" s="340" customFormat="1">
      <c r="A815" s="336" t="s">
        <v>7400</v>
      </c>
      <c r="B815" s="336" t="s">
        <v>5127</v>
      </c>
      <c r="C815" s="336" t="s">
        <v>7639</v>
      </c>
      <c r="D815" s="336" t="s">
        <v>7640</v>
      </c>
      <c r="E815" s="336" t="s">
        <v>733</v>
      </c>
      <c r="F815" s="336" t="s">
        <v>780</v>
      </c>
      <c r="G815" s="336" t="s">
        <v>794</v>
      </c>
      <c r="H815" s="336" t="s">
        <v>726</v>
      </c>
      <c r="I815" s="337">
        <v>3</v>
      </c>
      <c r="J815" s="337">
        <v>65</v>
      </c>
      <c r="K815" s="337">
        <v>162.30000000000001</v>
      </c>
      <c r="L815" s="337">
        <v>127</v>
      </c>
      <c r="M815" s="338"/>
      <c r="N815" s="337">
        <v>103</v>
      </c>
      <c r="O815" s="337">
        <v>930</v>
      </c>
      <c r="P815" s="337">
        <v>12</v>
      </c>
      <c r="Q815" s="337">
        <v>77.5</v>
      </c>
      <c r="R815" s="337">
        <v>25000</v>
      </c>
      <c r="S815" s="337">
        <v>3000</v>
      </c>
      <c r="T815" s="337">
        <v>81</v>
      </c>
      <c r="U815" s="337">
        <v>1</v>
      </c>
      <c r="V815" s="337">
        <v>-20</v>
      </c>
      <c r="W815" s="336" t="s">
        <v>769</v>
      </c>
      <c r="X815" s="336" t="s">
        <v>7405</v>
      </c>
      <c r="Y815" s="336" t="s">
        <v>789</v>
      </c>
      <c r="Z815" s="339">
        <v>41983</v>
      </c>
      <c r="AA815" s="339">
        <v>41991</v>
      </c>
      <c r="AB815" s="336" t="s">
        <v>784</v>
      </c>
    </row>
    <row r="816" spans="1:28" s="340" customFormat="1">
      <c r="A816" s="336" t="s">
        <v>7400</v>
      </c>
      <c r="B816" s="336" t="s">
        <v>5127</v>
      </c>
      <c r="C816" s="336" t="s">
        <v>7641</v>
      </c>
      <c r="D816" s="336" t="s">
        <v>7642</v>
      </c>
      <c r="E816" s="336" t="s">
        <v>733</v>
      </c>
      <c r="F816" s="336" t="s">
        <v>780</v>
      </c>
      <c r="G816" s="336" t="s">
        <v>794</v>
      </c>
      <c r="H816" s="336" t="s">
        <v>726</v>
      </c>
      <c r="I816" s="337">
        <v>3</v>
      </c>
      <c r="J816" s="337">
        <v>65</v>
      </c>
      <c r="K816" s="337">
        <v>86.7</v>
      </c>
      <c r="L816" s="337">
        <v>80.8</v>
      </c>
      <c r="M816" s="338"/>
      <c r="N816" s="337">
        <v>103</v>
      </c>
      <c r="O816" s="337">
        <v>970</v>
      </c>
      <c r="P816" s="337">
        <v>12</v>
      </c>
      <c r="Q816" s="337">
        <v>80.8</v>
      </c>
      <c r="R816" s="337">
        <v>25000</v>
      </c>
      <c r="S816" s="337">
        <v>4000</v>
      </c>
      <c r="T816" s="337">
        <v>82</v>
      </c>
      <c r="U816" s="337">
        <v>1</v>
      </c>
      <c r="V816" s="337">
        <v>-20</v>
      </c>
      <c r="W816" s="336" t="s">
        <v>769</v>
      </c>
      <c r="X816" s="336" t="s">
        <v>7405</v>
      </c>
      <c r="Y816" s="336" t="s">
        <v>826</v>
      </c>
      <c r="Z816" s="339">
        <v>41985</v>
      </c>
      <c r="AA816" s="339">
        <v>41991</v>
      </c>
      <c r="AB816" s="336" t="s">
        <v>784</v>
      </c>
    </row>
    <row r="817" spans="1:28" s="340" customFormat="1">
      <c r="A817" s="336" t="s">
        <v>7400</v>
      </c>
      <c r="B817" s="336" t="s">
        <v>5127</v>
      </c>
      <c r="C817" s="336" t="s">
        <v>5266</v>
      </c>
      <c r="D817" s="336" t="s">
        <v>5267</v>
      </c>
      <c r="E817" s="336" t="s">
        <v>733</v>
      </c>
      <c r="F817" s="336" t="s">
        <v>780</v>
      </c>
      <c r="G817" s="336" t="s">
        <v>794</v>
      </c>
      <c r="H817" s="336" t="s">
        <v>726</v>
      </c>
      <c r="I817" s="337">
        <v>3</v>
      </c>
      <c r="J817" s="337">
        <v>65</v>
      </c>
      <c r="K817" s="337">
        <v>166.1</v>
      </c>
      <c r="L817" s="337">
        <v>126.5</v>
      </c>
      <c r="M817" s="338"/>
      <c r="N817" s="337">
        <v>105</v>
      </c>
      <c r="O817" s="337">
        <v>850</v>
      </c>
      <c r="P817" s="337">
        <v>13</v>
      </c>
      <c r="Q817" s="337">
        <v>65.400000000000006</v>
      </c>
      <c r="R817" s="337">
        <v>25000</v>
      </c>
      <c r="S817" s="337">
        <v>2700</v>
      </c>
      <c r="T817" s="337">
        <v>82</v>
      </c>
      <c r="U817" s="337">
        <v>0.9</v>
      </c>
      <c r="V817" s="337">
        <v>-20</v>
      </c>
      <c r="W817" s="336" t="s">
        <v>769</v>
      </c>
      <c r="X817" s="336" t="s">
        <v>7405</v>
      </c>
      <c r="Y817" s="336" t="s">
        <v>826</v>
      </c>
      <c r="Z817" s="339">
        <v>41777</v>
      </c>
      <c r="AA817" s="339">
        <v>41793</v>
      </c>
      <c r="AB817" s="336" t="s">
        <v>784</v>
      </c>
    </row>
    <row r="818" spans="1:28" s="340" customFormat="1">
      <c r="A818" s="336" t="s">
        <v>7400</v>
      </c>
      <c r="B818" s="336" t="s">
        <v>5127</v>
      </c>
      <c r="C818" s="336" t="s">
        <v>5269</v>
      </c>
      <c r="D818" s="336" t="s">
        <v>5270</v>
      </c>
      <c r="E818" s="336" t="s">
        <v>733</v>
      </c>
      <c r="F818" s="336" t="s">
        <v>780</v>
      </c>
      <c r="G818" s="336" t="s">
        <v>794</v>
      </c>
      <c r="H818" s="336" t="s">
        <v>726</v>
      </c>
      <c r="I818" s="337">
        <v>3</v>
      </c>
      <c r="J818" s="337">
        <v>65</v>
      </c>
      <c r="K818" s="337">
        <v>166.1</v>
      </c>
      <c r="L818" s="337">
        <v>126.5</v>
      </c>
      <c r="M818" s="338"/>
      <c r="N818" s="337">
        <v>105</v>
      </c>
      <c r="O818" s="337">
        <v>880</v>
      </c>
      <c r="P818" s="337">
        <v>13</v>
      </c>
      <c r="Q818" s="337">
        <v>67.7</v>
      </c>
      <c r="R818" s="337">
        <v>25000</v>
      </c>
      <c r="S818" s="337">
        <v>3000</v>
      </c>
      <c r="T818" s="337">
        <v>82</v>
      </c>
      <c r="U818" s="337">
        <v>0.9</v>
      </c>
      <c r="V818" s="337">
        <v>-20</v>
      </c>
      <c r="W818" s="336" t="s">
        <v>769</v>
      </c>
      <c r="X818" s="336" t="s">
        <v>7405</v>
      </c>
      <c r="Y818" s="336" t="s">
        <v>826</v>
      </c>
      <c r="Z818" s="339">
        <v>41787</v>
      </c>
      <c r="AA818" s="339">
        <v>41793</v>
      </c>
      <c r="AB818" s="336" t="s">
        <v>784</v>
      </c>
    </row>
    <row r="819" spans="1:28" s="340" customFormat="1">
      <c r="A819" s="336" t="s">
        <v>7400</v>
      </c>
      <c r="B819" s="336" t="s">
        <v>5127</v>
      </c>
      <c r="C819" s="336" t="s">
        <v>7643</v>
      </c>
      <c r="D819" s="336" t="s">
        <v>7644</v>
      </c>
      <c r="E819" s="336" t="s">
        <v>733</v>
      </c>
      <c r="F819" s="336" t="s">
        <v>780</v>
      </c>
      <c r="G819" s="336" t="s">
        <v>794</v>
      </c>
      <c r="H819" s="336" t="s">
        <v>726</v>
      </c>
      <c r="I819" s="337">
        <v>3</v>
      </c>
      <c r="J819" s="337">
        <v>85</v>
      </c>
      <c r="K819" s="337">
        <v>163.5</v>
      </c>
      <c r="L819" s="337">
        <v>127.3</v>
      </c>
      <c r="M819" s="338"/>
      <c r="N819" s="337">
        <v>103</v>
      </c>
      <c r="O819" s="337">
        <v>1200</v>
      </c>
      <c r="P819" s="337">
        <v>17</v>
      </c>
      <c r="Q819" s="337">
        <v>70.599999999999994</v>
      </c>
      <c r="R819" s="337">
        <v>25000</v>
      </c>
      <c r="S819" s="337">
        <v>2700</v>
      </c>
      <c r="T819" s="337">
        <v>81</v>
      </c>
      <c r="U819" s="337">
        <v>1</v>
      </c>
      <c r="V819" s="337">
        <v>-20</v>
      </c>
      <c r="W819" s="336" t="s">
        <v>769</v>
      </c>
      <c r="X819" s="336" t="s">
        <v>7402</v>
      </c>
      <c r="Y819" s="336" t="s">
        <v>789</v>
      </c>
      <c r="Z819" s="339">
        <v>41980</v>
      </c>
      <c r="AA819" s="339">
        <v>41991</v>
      </c>
      <c r="AB819" s="336" t="s">
        <v>784</v>
      </c>
    </row>
    <row r="820" spans="1:28" s="340" customFormat="1">
      <c r="A820" s="336" t="s">
        <v>7400</v>
      </c>
      <c r="B820" s="336" t="s">
        <v>5127</v>
      </c>
      <c r="C820" s="336" t="s">
        <v>7645</v>
      </c>
      <c r="D820" s="336" t="s">
        <v>7646</v>
      </c>
      <c r="E820" s="336" t="s">
        <v>733</v>
      </c>
      <c r="F820" s="336" t="s">
        <v>780</v>
      </c>
      <c r="G820" s="336" t="s">
        <v>794</v>
      </c>
      <c r="H820" s="336" t="s">
        <v>726</v>
      </c>
      <c r="I820" s="337">
        <v>3</v>
      </c>
      <c r="J820" s="337">
        <v>85</v>
      </c>
      <c r="K820" s="337">
        <v>163.5</v>
      </c>
      <c r="L820" s="337">
        <v>127.3</v>
      </c>
      <c r="M820" s="338"/>
      <c r="N820" s="337">
        <v>103</v>
      </c>
      <c r="O820" s="337">
        <v>1230</v>
      </c>
      <c r="P820" s="337">
        <v>17</v>
      </c>
      <c r="Q820" s="337">
        <v>72.400000000000006</v>
      </c>
      <c r="R820" s="337">
        <v>25000</v>
      </c>
      <c r="S820" s="337">
        <v>3000</v>
      </c>
      <c r="T820" s="337">
        <v>81</v>
      </c>
      <c r="U820" s="337">
        <v>1</v>
      </c>
      <c r="V820" s="337">
        <v>-20</v>
      </c>
      <c r="W820" s="336" t="s">
        <v>769</v>
      </c>
      <c r="X820" s="336" t="s">
        <v>7402</v>
      </c>
      <c r="Y820" s="336" t="s">
        <v>789</v>
      </c>
      <c r="Z820" s="339">
        <v>41981</v>
      </c>
      <c r="AA820" s="339">
        <v>41991</v>
      </c>
      <c r="AB820" s="336" t="s">
        <v>784</v>
      </c>
    </row>
    <row r="821" spans="1:28" s="340" customFormat="1">
      <c r="A821" s="336" t="s">
        <v>7400</v>
      </c>
      <c r="B821" s="336" t="s">
        <v>5127</v>
      </c>
      <c r="C821" s="336" t="s">
        <v>7647</v>
      </c>
      <c r="D821" s="336" t="s">
        <v>7648</v>
      </c>
      <c r="E821" s="336" t="s">
        <v>733</v>
      </c>
      <c r="F821" s="336" t="s">
        <v>780</v>
      </c>
      <c r="G821" s="336" t="s">
        <v>794</v>
      </c>
      <c r="H821" s="336" t="s">
        <v>726</v>
      </c>
      <c r="I821" s="337">
        <v>3</v>
      </c>
      <c r="J821" s="337">
        <v>85</v>
      </c>
      <c r="K821" s="337">
        <v>163.5</v>
      </c>
      <c r="L821" s="337">
        <v>127.3</v>
      </c>
      <c r="M821" s="338"/>
      <c r="N821" s="337">
        <v>103</v>
      </c>
      <c r="O821" s="337">
        <v>1280</v>
      </c>
      <c r="P821" s="337">
        <v>17</v>
      </c>
      <c r="Q821" s="337">
        <v>75.3</v>
      </c>
      <c r="R821" s="337">
        <v>25000</v>
      </c>
      <c r="S821" s="337">
        <v>4000</v>
      </c>
      <c r="T821" s="337">
        <v>82</v>
      </c>
      <c r="U821" s="337">
        <v>1</v>
      </c>
      <c r="V821" s="337">
        <v>-20</v>
      </c>
      <c r="W821" s="336" t="s">
        <v>769</v>
      </c>
      <c r="X821" s="336" t="s">
        <v>7402</v>
      </c>
      <c r="Y821" s="336" t="s">
        <v>974</v>
      </c>
      <c r="Z821" s="339">
        <v>41981</v>
      </c>
      <c r="AA821" s="339">
        <v>41991</v>
      </c>
      <c r="AB821" s="336" t="s">
        <v>784</v>
      </c>
    </row>
    <row r="822" spans="1:28" s="340" customFormat="1">
      <c r="A822" s="336" t="s">
        <v>7400</v>
      </c>
      <c r="B822" s="336" t="s">
        <v>5127</v>
      </c>
      <c r="C822" s="336" t="s">
        <v>7649</v>
      </c>
      <c r="D822" s="336" t="s">
        <v>7650</v>
      </c>
      <c r="E822" s="336" t="s">
        <v>733</v>
      </c>
      <c r="F822" s="336" t="s">
        <v>780</v>
      </c>
      <c r="G822" s="336" t="s">
        <v>794</v>
      </c>
      <c r="H822" s="336" t="s">
        <v>726</v>
      </c>
      <c r="I822" s="337">
        <v>3</v>
      </c>
      <c r="J822" s="337">
        <v>85</v>
      </c>
      <c r="K822" s="337">
        <v>163.5</v>
      </c>
      <c r="L822" s="337">
        <v>127.3</v>
      </c>
      <c r="M822" s="338"/>
      <c r="N822" s="337">
        <v>103</v>
      </c>
      <c r="O822" s="337">
        <v>1320</v>
      </c>
      <c r="P822" s="337">
        <v>17</v>
      </c>
      <c r="Q822" s="337">
        <v>77.599999999999994</v>
      </c>
      <c r="R822" s="337">
        <v>25000</v>
      </c>
      <c r="S822" s="337">
        <v>5000</v>
      </c>
      <c r="T822" s="337">
        <v>82</v>
      </c>
      <c r="U822" s="337">
        <v>1</v>
      </c>
      <c r="V822" s="337">
        <v>-20</v>
      </c>
      <c r="W822" s="336" t="s">
        <v>769</v>
      </c>
      <c r="X822" s="336" t="s">
        <v>7405</v>
      </c>
      <c r="Y822" s="336" t="s">
        <v>789</v>
      </c>
      <c r="Z822" s="339">
        <v>41981</v>
      </c>
      <c r="AA822" s="339">
        <v>41991</v>
      </c>
      <c r="AB822" s="336" t="s">
        <v>784</v>
      </c>
    </row>
    <row r="823" spans="1:28" s="340" customFormat="1">
      <c r="A823" s="336" t="s">
        <v>7400</v>
      </c>
      <c r="B823" s="336" t="s">
        <v>5127</v>
      </c>
      <c r="C823" s="336" t="s">
        <v>5272</v>
      </c>
      <c r="D823" s="336" t="s">
        <v>5273</v>
      </c>
      <c r="E823" s="336" t="s">
        <v>733</v>
      </c>
      <c r="F823" s="336" t="s">
        <v>780</v>
      </c>
      <c r="G823" s="336" t="s">
        <v>794</v>
      </c>
      <c r="H823" s="336" t="s">
        <v>726</v>
      </c>
      <c r="I823" s="337">
        <v>3</v>
      </c>
      <c r="J823" s="337">
        <v>85</v>
      </c>
      <c r="K823" s="337">
        <v>164.2</v>
      </c>
      <c r="L823" s="337">
        <v>126.2</v>
      </c>
      <c r="M823" s="338"/>
      <c r="N823" s="337">
        <v>105</v>
      </c>
      <c r="O823" s="337">
        <v>1200</v>
      </c>
      <c r="P823" s="337">
        <v>18</v>
      </c>
      <c r="Q823" s="337">
        <v>66.7</v>
      </c>
      <c r="R823" s="337">
        <v>25000</v>
      </c>
      <c r="S823" s="337">
        <v>2700</v>
      </c>
      <c r="T823" s="337">
        <v>82</v>
      </c>
      <c r="U823" s="337">
        <v>0.9</v>
      </c>
      <c r="V823" s="337">
        <v>-20</v>
      </c>
      <c r="W823" s="336" t="s">
        <v>769</v>
      </c>
      <c r="X823" s="336" t="s">
        <v>7651</v>
      </c>
      <c r="Y823" s="336" t="s">
        <v>783</v>
      </c>
      <c r="Z823" s="339">
        <v>41758</v>
      </c>
      <c r="AA823" s="339">
        <v>41814</v>
      </c>
      <c r="AB823" s="336" t="s">
        <v>784</v>
      </c>
    </row>
    <row r="824" spans="1:28" s="340" customFormat="1">
      <c r="A824" s="336" t="s">
        <v>7400</v>
      </c>
      <c r="B824" s="336" t="s">
        <v>5127</v>
      </c>
      <c r="C824" s="336" t="s">
        <v>7652</v>
      </c>
      <c r="D824" s="336" t="s">
        <v>7653</v>
      </c>
      <c r="E824" s="336" t="s">
        <v>737</v>
      </c>
      <c r="F824" s="336" t="s">
        <v>780</v>
      </c>
      <c r="G824" s="336" t="s">
        <v>1239</v>
      </c>
      <c r="H824" s="336" t="s">
        <v>726</v>
      </c>
      <c r="I824" s="337">
        <v>3</v>
      </c>
      <c r="J824" s="337">
        <v>50</v>
      </c>
      <c r="K824" s="337">
        <v>54.9</v>
      </c>
      <c r="L824" s="337">
        <v>50.1</v>
      </c>
      <c r="M824" s="338"/>
      <c r="N824" s="337">
        <v>40</v>
      </c>
      <c r="O824" s="337">
        <v>520</v>
      </c>
      <c r="P824" s="337">
        <v>7</v>
      </c>
      <c r="Q824" s="337">
        <v>74.3</v>
      </c>
      <c r="R824" s="337">
        <v>25000</v>
      </c>
      <c r="S824" s="337">
        <v>3000</v>
      </c>
      <c r="T824" s="337">
        <v>81</v>
      </c>
      <c r="U824" s="337">
        <v>0.7</v>
      </c>
      <c r="V824" s="337">
        <v>-20</v>
      </c>
      <c r="W824" s="336" t="s">
        <v>769</v>
      </c>
      <c r="X824" s="336" t="s">
        <v>7402</v>
      </c>
      <c r="Y824" s="336" t="s">
        <v>783</v>
      </c>
      <c r="Z824" s="339">
        <v>42006</v>
      </c>
      <c r="AA824" s="339">
        <v>42012</v>
      </c>
      <c r="AB824" s="336" t="s">
        <v>784</v>
      </c>
    </row>
    <row r="825" spans="1:28" s="340" customFormat="1">
      <c r="A825" s="336" t="s">
        <v>7400</v>
      </c>
      <c r="B825" s="336" t="s">
        <v>5127</v>
      </c>
      <c r="C825" s="336" t="s">
        <v>5289</v>
      </c>
      <c r="D825" s="336" t="s">
        <v>5290</v>
      </c>
      <c r="E825" s="336" t="s">
        <v>703</v>
      </c>
      <c r="F825" s="336" t="s">
        <v>780</v>
      </c>
      <c r="G825" s="336" t="s">
        <v>781</v>
      </c>
      <c r="H825" s="336" t="s">
        <v>726</v>
      </c>
      <c r="I825" s="337">
        <v>3</v>
      </c>
      <c r="J825" s="337">
        <v>50</v>
      </c>
      <c r="K825" s="337">
        <v>47</v>
      </c>
      <c r="L825" s="337">
        <v>49.5</v>
      </c>
      <c r="M825" s="338"/>
      <c r="N825" s="337">
        <v>40</v>
      </c>
      <c r="O825" s="337">
        <v>500</v>
      </c>
      <c r="P825" s="337">
        <v>7</v>
      </c>
      <c r="Q825" s="337">
        <v>71.400000000000006</v>
      </c>
      <c r="R825" s="337">
        <v>25000</v>
      </c>
      <c r="S825" s="337">
        <v>2700</v>
      </c>
      <c r="T825" s="337">
        <v>82</v>
      </c>
      <c r="U825" s="337">
        <v>1</v>
      </c>
      <c r="V825" s="337">
        <v>-20</v>
      </c>
      <c r="W825" s="336" t="s">
        <v>769</v>
      </c>
      <c r="X825" s="336" t="s">
        <v>7405</v>
      </c>
      <c r="Y825" s="336" t="s">
        <v>826</v>
      </c>
      <c r="Z825" s="339">
        <v>41941</v>
      </c>
      <c r="AA825" s="339">
        <v>41943</v>
      </c>
      <c r="AB825" s="336" t="s">
        <v>784</v>
      </c>
    </row>
    <row r="826" spans="1:28" s="340" customFormat="1">
      <c r="A826" s="336" t="s">
        <v>7400</v>
      </c>
      <c r="B826" s="336" t="s">
        <v>5127</v>
      </c>
      <c r="C826" s="336" t="s">
        <v>5295</v>
      </c>
      <c r="D826" s="336" t="s">
        <v>5296</v>
      </c>
      <c r="E826" s="336" t="s">
        <v>738</v>
      </c>
      <c r="F826" s="336" t="s">
        <v>780</v>
      </c>
      <c r="G826" s="336" t="s">
        <v>794</v>
      </c>
      <c r="H826" s="336" t="s">
        <v>726</v>
      </c>
      <c r="I826" s="337">
        <v>3</v>
      </c>
      <c r="J826" s="337">
        <v>50</v>
      </c>
      <c r="K826" s="337">
        <v>82.3</v>
      </c>
      <c r="L826" s="337">
        <v>63.2</v>
      </c>
      <c r="M826" s="338"/>
      <c r="N826" s="337">
        <v>25</v>
      </c>
      <c r="O826" s="337">
        <v>415</v>
      </c>
      <c r="P826" s="337">
        <v>7</v>
      </c>
      <c r="Q826" s="337">
        <v>59.3</v>
      </c>
      <c r="R826" s="337">
        <v>25000</v>
      </c>
      <c r="S826" s="337">
        <v>3000</v>
      </c>
      <c r="T826" s="337">
        <v>84</v>
      </c>
      <c r="U826" s="337">
        <v>1</v>
      </c>
      <c r="V826" s="337">
        <v>-20</v>
      </c>
      <c r="W826" s="336" t="s">
        <v>769</v>
      </c>
      <c r="X826" s="336" t="s">
        <v>7651</v>
      </c>
      <c r="Y826" s="336" t="s">
        <v>826</v>
      </c>
      <c r="Z826" s="339">
        <v>41766</v>
      </c>
      <c r="AA826" s="339">
        <v>41768</v>
      </c>
      <c r="AB826" s="336" t="s">
        <v>784</v>
      </c>
    </row>
    <row r="827" spans="1:28" s="340" customFormat="1">
      <c r="A827" s="336" t="s">
        <v>7400</v>
      </c>
      <c r="B827" s="336" t="s">
        <v>5127</v>
      </c>
      <c r="C827" s="336" t="s">
        <v>5298</v>
      </c>
      <c r="D827" s="336" t="s">
        <v>5299</v>
      </c>
      <c r="E827" s="336" t="s">
        <v>738</v>
      </c>
      <c r="F827" s="336" t="s">
        <v>780</v>
      </c>
      <c r="G827" s="336" t="s">
        <v>794</v>
      </c>
      <c r="H827" s="336" t="s">
        <v>726</v>
      </c>
      <c r="I827" s="337">
        <v>3</v>
      </c>
      <c r="J827" s="337">
        <v>50</v>
      </c>
      <c r="K827" s="337">
        <v>82.3</v>
      </c>
      <c r="L827" s="337">
        <v>63.2</v>
      </c>
      <c r="M827" s="338"/>
      <c r="N827" s="337">
        <v>40</v>
      </c>
      <c r="O827" s="337">
        <v>430</v>
      </c>
      <c r="P827" s="337">
        <v>7</v>
      </c>
      <c r="Q827" s="337">
        <v>61.4</v>
      </c>
      <c r="R827" s="337">
        <v>25000</v>
      </c>
      <c r="S827" s="337">
        <v>4000</v>
      </c>
      <c r="T827" s="337">
        <v>83</v>
      </c>
      <c r="U827" s="337">
        <v>1</v>
      </c>
      <c r="V827" s="337">
        <v>-20</v>
      </c>
      <c r="W827" s="336" t="s">
        <v>769</v>
      </c>
      <c r="X827" s="336" t="s">
        <v>7405</v>
      </c>
      <c r="Y827" s="336" t="s">
        <v>783</v>
      </c>
      <c r="Z827" s="339">
        <v>41899</v>
      </c>
      <c r="AA827" s="339">
        <v>41906</v>
      </c>
      <c r="AB827" s="336" t="s">
        <v>784</v>
      </c>
    </row>
    <row r="828" spans="1:28" s="340" customFormat="1">
      <c r="A828" s="336" t="s">
        <v>7400</v>
      </c>
      <c r="B828" s="336" t="s">
        <v>4997</v>
      </c>
      <c r="C828" s="336" t="s">
        <v>3506</v>
      </c>
      <c r="D828" s="336" t="s">
        <v>5006</v>
      </c>
      <c r="E828" s="336" t="s">
        <v>731</v>
      </c>
      <c r="F828" s="336" t="s">
        <v>780</v>
      </c>
      <c r="G828" s="336" t="s">
        <v>794</v>
      </c>
      <c r="H828" s="336" t="s">
        <v>726</v>
      </c>
      <c r="I828" s="337">
        <v>3</v>
      </c>
      <c r="J828" s="337">
        <v>50</v>
      </c>
      <c r="K828" s="337">
        <v>111.4</v>
      </c>
      <c r="L828" s="337">
        <v>90</v>
      </c>
      <c r="M828" s="338"/>
      <c r="N828" s="337">
        <v>40</v>
      </c>
      <c r="O828" s="337">
        <v>800</v>
      </c>
      <c r="P828" s="337">
        <v>12</v>
      </c>
      <c r="Q828" s="337">
        <v>66.599999999999994</v>
      </c>
      <c r="R828" s="337">
        <v>25000</v>
      </c>
      <c r="S828" s="337">
        <v>3000</v>
      </c>
      <c r="T828" s="337">
        <v>82</v>
      </c>
      <c r="U828" s="337">
        <v>1</v>
      </c>
      <c r="V828" s="337">
        <v>-20</v>
      </c>
      <c r="W828" s="336" t="s">
        <v>769</v>
      </c>
      <c r="X828" s="336" t="s">
        <v>7406</v>
      </c>
      <c r="Y828" s="336" t="s">
        <v>783</v>
      </c>
      <c r="Z828" s="339">
        <v>41518</v>
      </c>
      <c r="AA828" s="339">
        <v>41841</v>
      </c>
      <c r="AB828" s="336" t="s">
        <v>842</v>
      </c>
    </row>
    <row r="829" spans="1:28" s="340" customFormat="1">
      <c r="A829" s="336" t="s">
        <v>7400</v>
      </c>
      <c r="B829" s="336" t="s">
        <v>4997</v>
      </c>
      <c r="C829" s="336" t="s">
        <v>3506</v>
      </c>
      <c r="D829" s="336" t="s">
        <v>5010</v>
      </c>
      <c r="E829" s="336" t="s">
        <v>735</v>
      </c>
      <c r="F829" s="336" t="s">
        <v>780</v>
      </c>
      <c r="G829" s="336" t="s">
        <v>794</v>
      </c>
      <c r="H829" s="336" t="s">
        <v>726</v>
      </c>
      <c r="I829" s="337">
        <v>3</v>
      </c>
      <c r="J829" s="337">
        <v>75</v>
      </c>
      <c r="K829" s="337">
        <v>132.4</v>
      </c>
      <c r="L829" s="337">
        <v>118.5</v>
      </c>
      <c r="M829" s="338"/>
      <c r="N829" s="337">
        <v>44</v>
      </c>
      <c r="O829" s="337">
        <v>924</v>
      </c>
      <c r="P829" s="337">
        <v>15</v>
      </c>
      <c r="Q829" s="337">
        <v>61.6</v>
      </c>
      <c r="R829" s="337">
        <v>25000</v>
      </c>
      <c r="S829" s="337">
        <v>3000</v>
      </c>
      <c r="T829" s="337">
        <v>82</v>
      </c>
      <c r="U829" s="337">
        <v>1</v>
      </c>
      <c r="V829" s="337">
        <v>-20</v>
      </c>
      <c r="W829" s="336" t="s">
        <v>769</v>
      </c>
      <c r="X829" s="336" t="s">
        <v>7406</v>
      </c>
      <c r="Y829" s="336" t="s">
        <v>783</v>
      </c>
      <c r="Z829" s="339">
        <v>41518</v>
      </c>
      <c r="AA829" s="339">
        <v>41841</v>
      </c>
      <c r="AB829" s="336" t="s">
        <v>842</v>
      </c>
    </row>
    <row r="830" spans="1:28" s="340" customFormat="1">
      <c r="A830" s="336" t="s">
        <v>7400</v>
      </c>
      <c r="B830" s="336" t="s">
        <v>4997</v>
      </c>
      <c r="C830" s="336" t="s">
        <v>3506</v>
      </c>
      <c r="D830" s="336" t="s">
        <v>4995</v>
      </c>
      <c r="E830" s="336" t="s">
        <v>703</v>
      </c>
      <c r="F830" s="336" t="s">
        <v>780</v>
      </c>
      <c r="G830" s="336" t="s">
        <v>1216</v>
      </c>
      <c r="H830" s="336" t="s">
        <v>726</v>
      </c>
      <c r="I830" s="337">
        <v>3</v>
      </c>
      <c r="J830" s="337">
        <v>37</v>
      </c>
      <c r="K830" s="337">
        <v>45.1</v>
      </c>
      <c r="L830" s="337">
        <v>49.8</v>
      </c>
      <c r="M830" s="338"/>
      <c r="N830" s="337">
        <v>39</v>
      </c>
      <c r="O830" s="337">
        <v>480</v>
      </c>
      <c r="P830" s="337">
        <v>7</v>
      </c>
      <c r="Q830" s="337">
        <v>79</v>
      </c>
      <c r="R830" s="337">
        <v>25000</v>
      </c>
      <c r="S830" s="337">
        <v>3000</v>
      </c>
      <c r="T830" s="337">
        <v>83</v>
      </c>
      <c r="U830" s="337">
        <v>0.8</v>
      </c>
      <c r="V830" s="337">
        <v>-20</v>
      </c>
      <c r="W830" s="336" t="s">
        <v>7</v>
      </c>
      <c r="X830" s="336" t="s">
        <v>7</v>
      </c>
      <c r="Y830" s="336" t="s">
        <v>783</v>
      </c>
      <c r="Z830" s="339">
        <v>41518</v>
      </c>
      <c r="AA830" s="339">
        <v>41844</v>
      </c>
      <c r="AB830" s="336" t="s">
        <v>842</v>
      </c>
    </row>
    <row r="831" spans="1:28" s="340" customFormat="1">
      <c r="A831" s="336" t="s">
        <v>7400</v>
      </c>
      <c r="B831" s="336" t="s">
        <v>5150</v>
      </c>
      <c r="C831" s="336" t="s">
        <v>5151</v>
      </c>
      <c r="D831" s="336" t="s">
        <v>5151</v>
      </c>
      <c r="E831" s="336" t="s">
        <v>813</v>
      </c>
      <c r="F831" s="336" t="s">
        <v>780</v>
      </c>
      <c r="G831" s="336" t="s">
        <v>794</v>
      </c>
      <c r="H831" s="336" t="s">
        <v>726</v>
      </c>
      <c r="I831" s="337">
        <v>3</v>
      </c>
      <c r="J831" s="337">
        <v>75</v>
      </c>
      <c r="K831" s="337">
        <v>96.8</v>
      </c>
      <c r="L831" s="337">
        <v>64.8</v>
      </c>
      <c r="M831" s="338"/>
      <c r="N831" s="337">
        <v>110</v>
      </c>
      <c r="O831" s="337">
        <v>450</v>
      </c>
      <c r="P831" s="337">
        <v>7</v>
      </c>
      <c r="Q831" s="337">
        <v>64.3</v>
      </c>
      <c r="R831" s="337">
        <v>25000</v>
      </c>
      <c r="S831" s="337">
        <v>3000</v>
      </c>
      <c r="T831" s="337">
        <v>83</v>
      </c>
      <c r="U831" s="337">
        <v>0.9</v>
      </c>
      <c r="V831" s="337">
        <v>-20</v>
      </c>
      <c r="W831" s="336" t="s">
        <v>769</v>
      </c>
      <c r="X831" s="336" t="s">
        <v>7402</v>
      </c>
      <c r="Y831" s="336" t="s">
        <v>900</v>
      </c>
      <c r="Z831" s="339">
        <v>41640</v>
      </c>
      <c r="AA831" s="339">
        <v>41929</v>
      </c>
      <c r="AB831" s="336" t="s">
        <v>784</v>
      </c>
    </row>
    <row r="832" spans="1:28" s="340" customFormat="1">
      <c r="A832" s="336" t="s">
        <v>7400</v>
      </c>
      <c r="B832" s="336" t="s">
        <v>7654</v>
      </c>
      <c r="C832" s="336" t="s">
        <v>7655</v>
      </c>
      <c r="D832" s="336" t="s">
        <v>7655</v>
      </c>
      <c r="E832" s="336" t="s">
        <v>732</v>
      </c>
      <c r="F832" s="336" t="s">
        <v>780</v>
      </c>
      <c r="G832" s="336" t="s">
        <v>794</v>
      </c>
      <c r="H832" s="336" t="s">
        <v>726</v>
      </c>
      <c r="I832" s="337">
        <v>5</v>
      </c>
      <c r="J832" s="337">
        <v>65</v>
      </c>
      <c r="K832" s="337">
        <v>128.80000000000001</v>
      </c>
      <c r="L832" s="337">
        <v>94.9</v>
      </c>
      <c r="M832" s="338"/>
      <c r="N832" s="337">
        <v>112</v>
      </c>
      <c r="O832" s="337">
        <v>800</v>
      </c>
      <c r="P832" s="337">
        <v>11</v>
      </c>
      <c r="Q832" s="337">
        <v>72.7</v>
      </c>
      <c r="R832" s="337">
        <v>25000</v>
      </c>
      <c r="S832" s="337">
        <v>2700</v>
      </c>
      <c r="T832" s="337">
        <v>82</v>
      </c>
      <c r="U832" s="337">
        <v>1</v>
      </c>
      <c r="V832" s="337">
        <v>0</v>
      </c>
      <c r="W832" s="336" t="s">
        <v>769</v>
      </c>
      <c r="X832" s="336" t="s">
        <v>7402</v>
      </c>
      <c r="Y832" s="336" t="s">
        <v>1308</v>
      </c>
      <c r="Z832" s="339">
        <v>41640</v>
      </c>
      <c r="AA832" s="339">
        <v>41992</v>
      </c>
      <c r="AB832" s="336" t="s">
        <v>784</v>
      </c>
    </row>
    <row r="833" spans="1:28" s="340" customFormat="1">
      <c r="A833" s="336" t="s">
        <v>7400</v>
      </c>
      <c r="B833" s="336" t="s">
        <v>27</v>
      </c>
      <c r="C833" s="336" t="s">
        <v>5048</v>
      </c>
      <c r="D833" s="336" t="s">
        <v>5048</v>
      </c>
      <c r="E833" s="336" t="s">
        <v>738</v>
      </c>
      <c r="F833" s="336" t="s">
        <v>780</v>
      </c>
      <c r="G833" s="336" t="s">
        <v>794</v>
      </c>
      <c r="H833" s="336" t="s">
        <v>726</v>
      </c>
      <c r="I833" s="337">
        <v>5</v>
      </c>
      <c r="J833" s="337">
        <v>50</v>
      </c>
      <c r="K833" s="337">
        <v>89</v>
      </c>
      <c r="L833" s="337">
        <v>64</v>
      </c>
      <c r="M833" s="338"/>
      <c r="N833" s="337">
        <v>25</v>
      </c>
      <c r="O833" s="337">
        <v>515</v>
      </c>
      <c r="P833" s="337">
        <v>8</v>
      </c>
      <c r="Q833" s="337">
        <v>64.400000000000006</v>
      </c>
      <c r="R833" s="337">
        <v>25000</v>
      </c>
      <c r="S833" s="337">
        <v>3000</v>
      </c>
      <c r="T833" s="337">
        <v>82</v>
      </c>
      <c r="U833" s="337">
        <v>0.8</v>
      </c>
      <c r="V833" s="337">
        <v>-30</v>
      </c>
      <c r="W833" s="336" t="s">
        <v>7</v>
      </c>
      <c r="X833" s="336" t="s">
        <v>7</v>
      </c>
      <c r="Y833" s="336" t="s">
        <v>1308</v>
      </c>
      <c r="Z833" s="339">
        <v>41488</v>
      </c>
      <c r="AA833" s="339">
        <v>41801</v>
      </c>
      <c r="AB833" s="336" t="s">
        <v>842</v>
      </c>
    </row>
    <row r="834" spans="1:28" s="340" customFormat="1">
      <c r="A834" s="336" t="s">
        <v>7400</v>
      </c>
      <c r="B834" s="336" t="s">
        <v>27</v>
      </c>
      <c r="C834" s="336" t="s">
        <v>5050</v>
      </c>
      <c r="D834" s="336" t="s">
        <v>5050</v>
      </c>
      <c r="E834" s="336" t="s">
        <v>738</v>
      </c>
      <c r="F834" s="336" t="s">
        <v>780</v>
      </c>
      <c r="G834" s="336" t="s">
        <v>794</v>
      </c>
      <c r="H834" s="336" t="s">
        <v>726</v>
      </c>
      <c r="I834" s="337">
        <v>5</v>
      </c>
      <c r="J834" s="337">
        <v>50</v>
      </c>
      <c r="K834" s="337">
        <v>89</v>
      </c>
      <c r="L834" s="337">
        <v>64</v>
      </c>
      <c r="M834" s="338"/>
      <c r="N834" s="337">
        <v>40</v>
      </c>
      <c r="O834" s="337">
        <v>550</v>
      </c>
      <c r="P834" s="337">
        <v>8</v>
      </c>
      <c r="Q834" s="337">
        <v>68.8</v>
      </c>
      <c r="R834" s="337">
        <v>25000</v>
      </c>
      <c r="S834" s="337">
        <v>3500</v>
      </c>
      <c r="T834" s="337">
        <v>82</v>
      </c>
      <c r="U834" s="337">
        <v>0.8</v>
      </c>
      <c r="V834" s="337">
        <v>-30</v>
      </c>
      <c r="W834" s="336" t="s">
        <v>7</v>
      </c>
      <c r="X834" s="336" t="s">
        <v>7</v>
      </c>
      <c r="Y834" s="336" t="s">
        <v>1308</v>
      </c>
      <c r="Z834" s="339">
        <v>41488</v>
      </c>
      <c r="AA834" s="339">
        <v>41801</v>
      </c>
      <c r="AB834" s="336" t="s">
        <v>842</v>
      </c>
    </row>
    <row r="835" spans="1:28" s="340" customFormat="1">
      <c r="A835" s="336" t="s">
        <v>7400</v>
      </c>
      <c r="B835" s="336" t="s">
        <v>27</v>
      </c>
      <c r="C835" s="336" t="s">
        <v>5052</v>
      </c>
      <c r="D835" s="336" t="s">
        <v>5052</v>
      </c>
      <c r="E835" s="336" t="s">
        <v>738</v>
      </c>
      <c r="F835" s="336" t="s">
        <v>780</v>
      </c>
      <c r="G835" s="336" t="s">
        <v>794</v>
      </c>
      <c r="H835" s="336" t="s">
        <v>726</v>
      </c>
      <c r="I835" s="337">
        <v>5</v>
      </c>
      <c r="J835" s="337">
        <v>50</v>
      </c>
      <c r="K835" s="337">
        <v>89</v>
      </c>
      <c r="L835" s="337">
        <v>64</v>
      </c>
      <c r="M835" s="338"/>
      <c r="N835" s="337">
        <v>40</v>
      </c>
      <c r="O835" s="337">
        <v>550</v>
      </c>
      <c r="P835" s="337">
        <v>8</v>
      </c>
      <c r="Q835" s="337">
        <v>68.8</v>
      </c>
      <c r="R835" s="337">
        <v>25000</v>
      </c>
      <c r="S835" s="337">
        <v>3500</v>
      </c>
      <c r="T835" s="337">
        <v>82</v>
      </c>
      <c r="U835" s="337">
        <v>0.8</v>
      </c>
      <c r="V835" s="337">
        <v>-30</v>
      </c>
      <c r="W835" s="336" t="s">
        <v>7</v>
      </c>
      <c r="X835" s="336" t="s">
        <v>7</v>
      </c>
      <c r="Y835" s="336" t="s">
        <v>1308</v>
      </c>
      <c r="Z835" s="339">
        <v>41488</v>
      </c>
      <c r="AA835" s="339">
        <v>41813</v>
      </c>
      <c r="AB835" s="336" t="s">
        <v>842</v>
      </c>
    </row>
    <row r="836" spans="1:28" s="340" customFormat="1">
      <c r="A836" s="336" t="s">
        <v>7400</v>
      </c>
      <c r="B836" s="336" t="s">
        <v>27</v>
      </c>
      <c r="C836" s="336" t="s">
        <v>5054</v>
      </c>
      <c r="D836" s="336" t="s">
        <v>5054</v>
      </c>
      <c r="E836" s="336" t="s">
        <v>738</v>
      </c>
      <c r="F836" s="336" t="s">
        <v>780</v>
      </c>
      <c r="G836" s="336" t="s">
        <v>794</v>
      </c>
      <c r="H836" s="336" t="s">
        <v>726</v>
      </c>
      <c r="I836" s="337">
        <v>5</v>
      </c>
      <c r="J836" s="337">
        <v>50</v>
      </c>
      <c r="K836" s="337">
        <v>89</v>
      </c>
      <c r="L836" s="337">
        <v>64</v>
      </c>
      <c r="M836" s="338"/>
      <c r="N836" s="337">
        <v>40</v>
      </c>
      <c r="O836" s="337">
        <v>560</v>
      </c>
      <c r="P836" s="337">
        <v>8</v>
      </c>
      <c r="Q836" s="337">
        <v>64.400000000000006</v>
      </c>
      <c r="R836" s="337">
        <v>25000</v>
      </c>
      <c r="S836" s="337">
        <v>4000</v>
      </c>
      <c r="T836" s="337">
        <v>83</v>
      </c>
      <c r="U836" s="337">
        <v>0.8</v>
      </c>
      <c r="V836" s="337">
        <v>-30</v>
      </c>
      <c r="W836" s="336" t="s">
        <v>7</v>
      </c>
      <c r="X836" s="336" t="s">
        <v>7</v>
      </c>
      <c r="Y836" s="336" t="s">
        <v>1308</v>
      </c>
      <c r="Z836" s="339">
        <v>41488</v>
      </c>
      <c r="AA836" s="339">
        <v>41801</v>
      </c>
      <c r="AB836" s="336" t="s">
        <v>842</v>
      </c>
    </row>
    <row r="837" spans="1:28" s="340" customFormat="1">
      <c r="A837" s="336" t="s">
        <v>7400</v>
      </c>
      <c r="B837" s="336" t="s">
        <v>27</v>
      </c>
      <c r="C837" s="336" t="s">
        <v>5056</v>
      </c>
      <c r="D837" s="336" t="s">
        <v>5056</v>
      </c>
      <c r="E837" s="336" t="s">
        <v>738</v>
      </c>
      <c r="F837" s="336" t="s">
        <v>780</v>
      </c>
      <c r="G837" s="336" t="s">
        <v>794</v>
      </c>
      <c r="H837" s="336" t="s">
        <v>726</v>
      </c>
      <c r="I837" s="337">
        <v>5</v>
      </c>
      <c r="J837" s="337">
        <v>50</v>
      </c>
      <c r="K837" s="337">
        <v>89</v>
      </c>
      <c r="L837" s="337">
        <v>64</v>
      </c>
      <c r="M837" s="338"/>
      <c r="N837" s="337">
        <v>25</v>
      </c>
      <c r="O837" s="337">
        <v>545</v>
      </c>
      <c r="P837" s="337">
        <v>8</v>
      </c>
      <c r="Q837" s="337">
        <v>68.8</v>
      </c>
      <c r="R837" s="337">
        <v>25000</v>
      </c>
      <c r="S837" s="337">
        <v>4000</v>
      </c>
      <c r="T837" s="337">
        <v>82</v>
      </c>
      <c r="U837" s="337">
        <v>0.8</v>
      </c>
      <c r="V837" s="337">
        <v>-30</v>
      </c>
      <c r="W837" s="336" t="s">
        <v>7</v>
      </c>
      <c r="X837" s="336" t="s">
        <v>7</v>
      </c>
      <c r="Y837" s="336" t="s">
        <v>1308</v>
      </c>
      <c r="Z837" s="339">
        <v>41488</v>
      </c>
      <c r="AA837" s="339">
        <v>41801</v>
      </c>
      <c r="AB837" s="336" t="s">
        <v>842</v>
      </c>
    </row>
    <row r="838" spans="1:28" s="340" customFormat="1">
      <c r="A838" s="336" t="s">
        <v>7400</v>
      </c>
      <c r="B838" s="336" t="s">
        <v>27</v>
      </c>
      <c r="C838" s="336" t="s">
        <v>5058</v>
      </c>
      <c r="D838" s="336" t="s">
        <v>5058</v>
      </c>
      <c r="E838" s="336" t="s">
        <v>738</v>
      </c>
      <c r="F838" s="336" t="s">
        <v>780</v>
      </c>
      <c r="G838" s="336" t="s">
        <v>794</v>
      </c>
      <c r="H838" s="336" t="s">
        <v>726</v>
      </c>
      <c r="I838" s="337">
        <v>5</v>
      </c>
      <c r="J838" s="337">
        <v>50</v>
      </c>
      <c r="K838" s="337">
        <v>89</v>
      </c>
      <c r="L838" s="337">
        <v>64</v>
      </c>
      <c r="M838" s="338"/>
      <c r="N838" s="337">
        <v>40</v>
      </c>
      <c r="O838" s="337">
        <v>500</v>
      </c>
      <c r="P838" s="337">
        <v>9</v>
      </c>
      <c r="Q838" s="337">
        <v>63</v>
      </c>
      <c r="R838" s="337">
        <v>25000</v>
      </c>
      <c r="S838" s="337">
        <v>2700</v>
      </c>
      <c r="T838" s="337">
        <v>85</v>
      </c>
      <c r="U838" s="337">
        <v>0.9</v>
      </c>
      <c r="V838" s="337">
        <v>-29</v>
      </c>
      <c r="W838" s="336" t="s">
        <v>769</v>
      </c>
      <c r="X838" s="336" t="s">
        <v>7405</v>
      </c>
      <c r="Y838" s="336" t="s">
        <v>1308</v>
      </c>
      <c r="Z838" s="339">
        <v>41435</v>
      </c>
      <c r="AA838" s="339">
        <v>41900</v>
      </c>
      <c r="AB838" s="336" t="s">
        <v>842</v>
      </c>
    </row>
    <row r="839" spans="1:28" s="340" customFormat="1">
      <c r="A839" s="336" t="s">
        <v>7400</v>
      </c>
      <c r="B839" s="336" t="s">
        <v>27</v>
      </c>
      <c r="C839" s="336" t="s">
        <v>5176</v>
      </c>
      <c r="D839" s="336" t="s">
        <v>5176</v>
      </c>
      <c r="E839" s="336" t="s">
        <v>738</v>
      </c>
      <c r="F839" s="336" t="s">
        <v>780</v>
      </c>
      <c r="G839" s="336" t="s">
        <v>794</v>
      </c>
      <c r="H839" s="336" t="s">
        <v>726</v>
      </c>
      <c r="I839" s="337">
        <v>5</v>
      </c>
      <c r="J839" s="337">
        <v>50</v>
      </c>
      <c r="K839" s="337">
        <v>89</v>
      </c>
      <c r="L839" s="337">
        <v>64</v>
      </c>
      <c r="M839" s="338"/>
      <c r="N839" s="337">
        <v>40</v>
      </c>
      <c r="O839" s="337">
        <v>500</v>
      </c>
      <c r="P839" s="337">
        <v>8.5</v>
      </c>
      <c r="Q839" s="337">
        <v>58.8</v>
      </c>
      <c r="R839" s="337">
        <v>25000</v>
      </c>
      <c r="S839" s="337">
        <v>2700</v>
      </c>
      <c r="T839" s="337">
        <v>85</v>
      </c>
      <c r="U839" s="337">
        <v>0.9</v>
      </c>
      <c r="V839" s="337">
        <v>-30</v>
      </c>
      <c r="W839" s="336" t="s">
        <v>769</v>
      </c>
      <c r="X839" s="336" t="s">
        <v>7405</v>
      </c>
      <c r="Y839" s="336" t="s">
        <v>1308</v>
      </c>
      <c r="Z839" s="339">
        <v>41435</v>
      </c>
      <c r="AA839" s="339">
        <v>41964</v>
      </c>
      <c r="AB839" s="336" t="s">
        <v>842</v>
      </c>
    </row>
    <row r="840" spans="1:28" s="340" customFormat="1">
      <c r="A840" s="336" t="s">
        <v>7400</v>
      </c>
      <c r="B840" s="336" t="s">
        <v>27</v>
      </c>
      <c r="C840" s="336" t="s">
        <v>5178</v>
      </c>
      <c r="D840" s="336" t="s">
        <v>5178</v>
      </c>
      <c r="E840" s="336" t="s">
        <v>738</v>
      </c>
      <c r="F840" s="336" t="s">
        <v>780</v>
      </c>
      <c r="G840" s="336" t="s">
        <v>794</v>
      </c>
      <c r="H840" s="336" t="s">
        <v>726</v>
      </c>
      <c r="I840" s="337">
        <v>5</v>
      </c>
      <c r="J840" s="337">
        <v>50</v>
      </c>
      <c r="K840" s="337">
        <v>89</v>
      </c>
      <c r="L840" s="337">
        <v>64</v>
      </c>
      <c r="M840" s="338"/>
      <c r="N840" s="337">
        <v>25</v>
      </c>
      <c r="O840" s="337">
        <v>500</v>
      </c>
      <c r="P840" s="337">
        <v>8.5</v>
      </c>
      <c r="Q840" s="337">
        <v>58.8</v>
      </c>
      <c r="R840" s="337">
        <v>25000</v>
      </c>
      <c r="S840" s="337">
        <v>2700</v>
      </c>
      <c r="T840" s="337">
        <v>81</v>
      </c>
      <c r="U840" s="337">
        <v>0.9</v>
      </c>
      <c r="V840" s="337">
        <v>-29</v>
      </c>
      <c r="W840" s="336" t="s">
        <v>769</v>
      </c>
      <c r="X840" s="336" t="s">
        <v>7405</v>
      </c>
      <c r="Y840" s="336" t="s">
        <v>1308</v>
      </c>
      <c r="Z840" s="339">
        <v>41435</v>
      </c>
      <c r="AA840" s="339">
        <v>41900</v>
      </c>
      <c r="AB840" s="336" t="s">
        <v>842</v>
      </c>
    </row>
    <row r="841" spans="1:28" s="340" customFormat="1">
      <c r="A841" s="336" t="s">
        <v>7400</v>
      </c>
      <c r="B841" s="336" t="s">
        <v>27</v>
      </c>
      <c r="C841" s="336" t="s">
        <v>5180</v>
      </c>
      <c r="D841" s="336" t="s">
        <v>5180</v>
      </c>
      <c r="E841" s="336" t="s">
        <v>738</v>
      </c>
      <c r="F841" s="336" t="s">
        <v>780</v>
      </c>
      <c r="G841" s="336" t="s">
        <v>794</v>
      </c>
      <c r="H841" s="336" t="s">
        <v>726</v>
      </c>
      <c r="I841" s="337">
        <v>5</v>
      </c>
      <c r="J841" s="337">
        <v>50</v>
      </c>
      <c r="K841" s="337">
        <v>89</v>
      </c>
      <c r="L841" s="337">
        <v>64</v>
      </c>
      <c r="M841" s="338"/>
      <c r="N841" s="337">
        <v>40</v>
      </c>
      <c r="O841" s="337">
        <v>515</v>
      </c>
      <c r="P841" s="337">
        <v>8.6</v>
      </c>
      <c r="Q841" s="337">
        <v>59.9</v>
      </c>
      <c r="R841" s="337">
        <v>25000</v>
      </c>
      <c r="S841" s="337">
        <v>3000</v>
      </c>
      <c r="T841" s="337">
        <v>82</v>
      </c>
      <c r="U841" s="337">
        <v>0.9</v>
      </c>
      <c r="V841" s="337">
        <v>-29</v>
      </c>
      <c r="W841" s="336" t="s">
        <v>769</v>
      </c>
      <c r="X841" s="336" t="s">
        <v>7405</v>
      </c>
      <c r="Y841" s="336" t="s">
        <v>1308</v>
      </c>
      <c r="Z841" s="339">
        <v>41435</v>
      </c>
      <c r="AA841" s="339">
        <v>41900</v>
      </c>
      <c r="AB841" s="336" t="s">
        <v>842</v>
      </c>
    </row>
    <row r="842" spans="1:28" s="340" customFormat="1">
      <c r="A842" s="336" t="s">
        <v>7400</v>
      </c>
      <c r="B842" s="336" t="s">
        <v>27</v>
      </c>
      <c r="C842" s="336" t="s">
        <v>5182</v>
      </c>
      <c r="D842" s="336" t="s">
        <v>5182</v>
      </c>
      <c r="E842" s="336" t="s">
        <v>738</v>
      </c>
      <c r="F842" s="336" t="s">
        <v>780</v>
      </c>
      <c r="G842" s="336" t="s">
        <v>794</v>
      </c>
      <c r="H842" s="336" t="s">
        <v>726</v>
      </c>
      <c r="I842" s="337">
        <v>5</v>
      </c>
      <c r="J842" s="337">
        <v>50</v>
      </c>
      <c r="K842" s="337">
        <v>89</v>
      </c>
      <c r="L842" s="337">
        <v>64</v>
      </c>
      <c r="M842" s="338"/>
      <c r="N842" s="337">
        <v>25</v>
      </c>
      <c r="O842" s="337">
        <v>515</v>
      </c>
      <c r="P842" s="337">
        <v>8.6</v>
      </c>
      <c r="Q842" s="337">
        <v>59.9</v>
      </c>
      <c r="R842" s="337">
        <v>25000</v>
      </c>
      <c r="S842" s="337">
        <v>3000</v>
      </c>
      <c r="T842" s="337">
        <v>82</v>
      </c>
      <c r="U842" s="337">
        <v>0.9</v>
      </c>
      <c r="V842" s="337">
        <v>-29</v>
      </c>
      <c r="W842" s="336" t="s">
        <v>769</v>
      </c>
      <c r="X842" s="336" t="s">
        <v>7405</v>
      </c>
      <c r="Y842" s="336" t="s">
        <v>1308</v>
      </c>
      <c r="Z842" s="339">
        <v>41435</v>
      </c>
      <c r="AA842" s="339">
        <v>41900</v>
      </c>
      <c r="AB842" s="336" t="s">
        <v>842</v>
      </c>
    </row>
    <row r="843" spans="1:28" s="340" customFormat="1">
      <c r="A843" s="336" t="s">
        <v>7400</v>
      </c>
      <c r="B843" s="336" t="s">
        <v>27</v>
      </c>
      <c r="C843" s="336" t="s">
        <v>5184</v>
      </c>
      <c r="D843" s="336" t="s">
        <v>5184</v>
      </c>
      <c r="E843" s="336" t="s">
        <v>738</v>
      </c>
      <c r="F843" s="336" t="s">
        <v>780</v>
      </c>
      <c r="G843" s="336" t="s">
        <v>794</v>
      </c>
      <c r="H843" s="336" t="s">
        <v>726</v>
      </c>
      <c r="I843" s="337">
        <v>5</v>
      </c>
      <c r="J843" s="337">
        <v>50</v>
      </c>
      <c r="K843" s="337">
        <v>89</v>
      </c>
      <c r="L843" s="337">
        <v>64</v>
      </c>
      <c r="M843" s="338"/>
      <c r="N843" s="337">
        <v>40</v>
      </c>
      <c r="O843" s="337">
        <v>525</v>
      </c>
      <c r="P843" s="337">
        <v>8.5</v>
      </c>
      <c r="Q843" s="337">
        <v>61.8</v>
      </c>
      <c r="R843" s="337">
        <v>25000</v>
      </c>
      <c r="S843" s="337">
        <v>3500</v>
      </c>
      <c r="T843" s="337">
        <v>83</v>
      </c>
      <c r="U843" s="337">
        <v>0.9</v>
      </c>
      <c r="V843" s="337">
        <v>-30</v>
      </c>
      <c r="W843" s="336" t="s">
        <v>769</v>
      </c>
      <c r="X843" s="336" t="s">
        <v>7405</v>
      </c>
      <c r="Y843" s="336" t="s">
        <v>1308</v>
      </c>
      <c r="Z843" s="339">
        <v>41640</v>
      </c>
      <c r="AA843" s="339">
        <v>41911</v>
      </c>
      <c r="AB843" s="336" t="s">
        <v>842</v>
      </c>
    </row>
    <row r="844" spans="1:28" s="340" customFormat="1">
      <c r="A844" s="336" t="s">
        <v>7400</v>
      </c>
      <c r="B844" s="336" t="s">
        <v>27</v>
      </c>
      <c r="C844" s="336" t="s">
        <v>5186</v>
      </c>
      <c r="D844" s="336" t="s">
        <v>5186</v>
      </c>
      <c r="E844" s="336" t="s">
        <v>738</v>
      </c>
      <c r="F844" s="336" t="s">
        <v>780</v>
      </c>
      <c r="G844" s="336" t="s">
        <v>794</v>
      </c>
      <c r="H844" s="336" t="s">
        <v>726</v>
      </c>
      <c r="I844" s="337">
        <v>5</v>
      </c>
      <c r="J844" s="337">
        <v>50</v>
      </c>
      <c r="K844" s="337">
        <v>89</v>
      </c>
      <c r="L844" s="337">
        <v>64</v>
      </c>
      <c r="M844" s="338"/>
      <c r="N844" s="337">
        <v>25</v>
      </c>
      <c r="O844" s="337">
        <v>525</v>
      </c>
      <c r="P844" s="337">
        <v>8.6</v>
      </c>
      <c r="Q844" s="337">
        <v>61</v>
      </c>
      <c r="R844" s="337">
        <v>25000</v>
      </c>
      <c r="S844" s="337">
        <v>3500</v>
      </c>
      <c r="T844" s="337">
        <v>83</v>
      </c>
      <c r="U844" s="337">
        <v>0.9</v>
      </c>
      <c r="V844" s="337">
        <v>-30</v>
      </c>
      <c r="W844" s="336" t="s">
        <v>769</v>
      </c>
      <c r="X844" s="336" t="s">
        <v>7405</v>
      </c>
      <c r="Y844" s="336" t="s">
        <v>1308</v>
      </c>
      <c r="Z844" s="339">
        <v>41640</v>
      </c>
      <c r="AA844" s="339">
        <v>41911</v>
      </c>
      <c r="AB844" s="336" t="s">
        <v>842</v>
      </c>
    </row>
    <row r="845" spans="1:28" s="340" customFormat="1">
      <c r="A845" s="336" t="s">
        <v>7400</v>
      </c>
      <c r="B845" s="336" t="s">
        <v>27</v>
      </c>
      <c r="C845" s="336" t="s">
        <v>5192</v>
      </c>
      <c r="D845" s="336" t="s">
        <v>5192</v>
      </c>
      <c r="E845" s="336" t="s">
        <v>813</v>
      </c>
      <c r="F845" s="336" t="s">
        <v>780</v>
      </c>
      <c r="G845" s="336" t="s">
        <v>794</v>
      </c>
      <c r="H845" s="336" t="s">
        <v>726</v>
      </c>
      <c r="I845" s="337">
        <v>5</v>
      </c>
      <c r="J845" s="337">
        <v>50</v>
      </c>
      <c r="K845" s="337">
        <v>89</v>
      </c>
      <c r="L845" s="337">
        <v>64</v>
      </c>
      <c r="M845" s="338"/>
      <c r="N845" s="338"/>
      <c r="O845" s="337">
        <v>600</v>
      </c>
      <c r="P845" s="337">
        <v>8</v>
      </c>
      <c r="Q845" s="337">
        <v>75</v>
      </c>
      <c r="R845" s="337">
        <v>25000</v>
      </c>
      <c r="S845" s="337">
        <v>3000</v>
      </c>
      <c r="T845" s="337">
        <v>83</v>
      </c>
      <c r="U845" s="337">
        <v>0.8</v>
      </c>
      <c r="V845" s="337">
        <v>-29</v>
      </c>
      <c r="W845" s="336" t="s">
        <v>7</v>
      </c>
      <c r="X845" s="336" t="s">
        <v>7</v>
      </c>
      <c r="Y845" s="336" t="s">
        <v>1308</v>
      </c>
      <c r="Z845" s="339">
        <v>41435</v>
      </c>
      <c r="AA845" s="339">
        <v>41835</v>
      </c>
      <c r="AB845" s="336" t="s">
        <v>842</v>
      </c>
    </row>
    <row r="846" spans="1:28" s="340" customFormat="1">
      <c r="A846" s="336" t="s">
        <v>7400</v>
      </c>
      <c r="B846" s="336" t="s">
        <v>27</v>
      </c>
      <c r="C846" s="336" t="s">
        <v>5194</v>
      </c>
      <c r="D846" s="336" t="s">
        <v>5194</v>
      </c>
      <c r="E846" s="336" t="s">
        <v>813</v>
      </c>
      <c r="F846" s="336" t="s">
        <v>780</v>
      </c>
      <c r="G846" s="336" t="s">
        <v>794</v>
      </c>
      <c r="H846" s="336" t="s">
        <v>726</v>
      </c>
      <c r="I846" s="337">
        <v>5</v>
      </c>
      <c r="J846" s="337">
        <v>50</v>
      </c>
      <c r="K846" s="337">
        <v>89</v>
      </c>
      <c r="L846" s="337">
        <v>64</v>
      </c>
      <c r="M846" s="338"/>
      <c r="N846" s="338"/>
      <c r="O846" s="337">
        <v>650</v>
      </c>
      <c r="P846" s="337">
        <v>8</v>
      </c>
      <c r="Q846" s="337">
        <v>81</v>
      </c>
      <c r="R846" s="337">
        <v>25000</v>
      </c>
      <c r="S846" s="337">
        <v>4000</v>
      </c>
      <c r="T846" s="337">
        <v>84</v>
      </c>
      <c r="U846" s="337">
        <v>0.8</v>
      </c>
      <c r="V846" s="337">
        <v>-30</v>
      </c>
      <c r="W846" s="336" t="s">
        <v>7</v>
      </c>
      <c r="X846" s="336" t="s">
        <v>7</v>
      </c>
      <c r="Y846" s="336" t="s">
        <v>1308</v>
      </c>
      <c r="Z846" s="339">
        <v>41435</v>
      </c>
      <c r="AA846" s="339">
        <v>41835</v>
      </c>
      <c r="AB846" s="336" t="s">
        <v>842</v>
      </c>
    </row>
    <row r="847" spans="1:28" s="340" customFormat="1">
      <c r="A847" s="336" t="s">
        <v>7400</v>
      </c>
      <c r="B847" s="336" t="s">
        <v>27</v>
      </c>
      <c r="C847" s="336" t="s">
        <v>5202</v>
      </c>
      <c r="D847" s="336" t="s">
        <v>5202</v>
      </c>
      <c r="E847" s="336" t="s">
        <v>735</v>
      </c>
      <c r="F847" s="336" t="s">
        <v>780</v>
      </c>
      <c r="G847" s="336" t="s">
        <v>794</v>
      </c>
      <c r="H847" s="336" t="s">
        <v>726</v>
      </c>
      <c r="I847" s="337">
        <v>5</v>
      </c>
      <c r="J847" s="337">
        <v>90</v>
      </c>
      <c r="K847" s="337">
        <v>135</v>
      </c>
      <c r="L847" s="337">
        <v>122</v>
      </c>
      <c r="M847" s="338"/>
      <c r="N847" s="337">
        <v>40</v>
      </c>
      <c r="O847" s="337">
        <v>1050</v>
      </c>
      <c r="P847" s="337">
        <v>14</v>
      </c>
      <c r="Q847" s="337">
        <v>77.8</v>
      </c>
      <c r="R847" s="337">
        <v>25000</v>
      </c>
      <c r="S847" s="337">
        <v>3000</v>
      </c>
      <c r="T847" s="337">
        <v>82</v>
      </c>
      <c r="U847" s="337">
        <v>0.8</v>
      </c>
      <c r="V847" s="337">
        <v>-30</v>
      </c>
      <c r="W847" s="336" t="s">
        <v>7</v>
      </c>
      <c r="X847" s="336" t="s">
        <v>7</v>
      </c>
      <c r="Y847" s="336" t="s">
        <v>1308</v>
      </c>
      <c r="Z847" s="339">
        <v>41498</v>
      </c>
      <c r="AA847" s="339">
        <v>41813</v>
      </c>
      <c r="AB847" s="336" t="s">
        <v>842</v>
      </c>
    </row>
    <row r="848" spans="1:28" s="340" customFormat="1">
      <c r="A848" s="336" t="s">
        <v>7400</v>
      </c>
      <c r="B848" s="336" t="s">
        <v>27</v>
      </c>
      <c r="C848" s="336" t="s">
        <v>5204</v>
      </c>
      <c r="D848" s="336" t="s">
        <v>5204</v>
      </c>
      <c r="E848" s="336" t="s">
        <v>735</v>
      </c>
      <c r="F848" s="336" t="s">
        <v>780</v>
      </c>
      <c r="G848" s="336" t="s">
        <v>794</v>
      </c>
      <c r="H848" s="336" t="s">
        <v>726</v>
      </c>
      <c r="I848" s="337">
        <v>5</v>
      </c>
      <c r="J848" s="337">
        <v>120</v>
      </c>
      <c r="K848" s="337">
        <v>135</v>
      </c>
      <c r="L848" s="337">
        <v>122</v>
      </c>
      <c r="M848" s="338"/>
      <c r="N848" s="337">
        <v>40</v>
      </c>
      <c r="O848" s="337">
        <v>1300</v>
      </c>
      <c r="P848" s="337">
        <v>17</v>
      </c>
      <c r="Q848" s="337">
        <v>76.5</v>
      </c>
      <c r="R848" s="337">
        <v>25000</v>
      </c>
      <c r="S848" s="337">
        <v>3000</v>
      </c>
      <c r="T848" s="337">
        <v>81</v>
      </c>
      <c r="U848" s="337">
        <v>0.9</v>
      </c>
      <c r="V848" s="337">
        <v>-20</v>
      </c>
      <c r="W848" s="336" t="s">
        <v>769</v>
      </c>
      <c r="X848" s="336" t="s">
        <v>7405</v>
      </c>
      <c r="Y848" s="336" t="s">
        <v>1308</v>
      </c>
      <c r="Z848" s="339">
        <v>41499</v>
      </c>
      <c r="AA848" s="339">
        <v>41858</v>
      </c>
      <c r="AB848" s="336" t="s">
        <v>842</v>
      </c>
    </row>
    <row r="849" spans="1:28" s="340" customFormat="1">
      <c r="A849" s="336" t="s">
        <v>7400</v>
      </c>
      <c r="B849" s="336" t="s">
        <v>4562</v>
      </c>
      <c r="C849" s="336" t="s">
        <v>7656</v>
      </c>
      <c r="D849" s="336" t="s">
        <v>7657</v>
      </c>
      <c r="E849" s="336" t="s">
        <v>731</v>
      </c>
      <c r="F849" s="336" t="s">
        <v>780</v>
      </c>
      <c r="G849" s="336" t="s">
        <v>794</v>
      </c>
      <c r="H849" s="336" t="s">
        <v>726</v>
      </c>
      <c r="I849" s="337">
        <v>5</v>
      </c>
      <c r="J849" s="337">
        <v>60</v>
      </c>
      <c r="K849" s="337">
        <v>92.7</v>
      </c>
      <c r="L849" s="337">
        <v>92.2</v>
      </c>
      <c r="M849" s="338"/>
      <c r="N849" s="337">
        <v>25</v>
      </c>
      <c r="O849" s="337">
        <v>780</v>
      </c>
      <c r="P849" s="337">
        <v>12.5</v>
      </c>
      <c r="Q849" s="337">
        <v>62.4</v>
      </c>
      <c r="R849" s="337">
        <v>25000</v>
      </c>
      <c r="S849" s="337">
        <v>3000</v>
      </c>
      <c r="T849" s="337">
        <v>93</v>
      </c>
      <c r="U849" s="337">
        <v>0.9</v>
      </c>
      <c r="V849" s="337">
        <v>-20</v>
      </c>
      <c r="W849" s="336" t="s">
        <v>7</v>
      </c>
      <c r="X849" s="336" t="s">
        <v>7</v>
      </c>
      <c r="Y849" s="336" t="s">
        <v>2338</v>
      </c>
      <c r="Z849" s="339">
        <v>41985</v>
      </c>
      <c r="AA849" s="339">
        <v>41985</v>
      </c>
      <c r="AB849" s="336" t="s">
        <v>784</v>
      </c>
    </row>
    <row r="850" spans="1:28" s="340" customFormat="1">
      <c r="A850" s="336" t="s">
        <v>7400</v>
      </c>
      <c r="B850" s="336" t="s">
        <v>4562</v>
      </c>
      <c r="C850" s="336" t="s">
        <v>7658</v>
      </c>
      <c r="D850" s="336" t="s">
        <v>7659</v>
      </c>
      <c r="E850" s="336" t="s">
        <v>731</v>
      </c>
      <c r="F850" s="336" t="s">
        <v>780</v>
      </c>
      <c r="G850" s="336" t="s">
        <v>794</v>
      </c>
      <c r="H850" s="336" t="s">
        <v>726</v>
      </c>
      <c r="I850" s="337">
        <v>5</v>
      </c>
      <c r="J850" s="337">
        <v>60</v>
      </c>
      <c r="K850" s="337">
        <v>93.2</v>
      </c>
      <c r="L850" s="337">
        <v>92.3</v>
      </c>
      <c r="M850" s="338"/>
      <c r="N850" s="337">
        <v>15</v>
      </c>
      <c r="O850" s="337">
        <v>780</v>
      </c>
      <c r="P850" s="337">
        <v>12.5</v>
      </c>
      <c r="Q850" s="337">
        <v>62.4</v>
      </c>
      <c r="R850" s="337">
        <v>25000</v>
      </c>
      <c r="S850" s="337">
        <v>3000</v>
      </c>
      <c r="T850" s="337">
        <v>93</v>
      </c>
      <c r="U850" s="337">
        <v>0.9</v>
      </c>
      <c r="V850" s="337">
        <v>-20</v>
      </c>
      <c r="W850" s="336" t="s">
        <v>7</v>
      </c>
      <c r="X850" s="336" t="s">
        <v>7</v>
      </c>
      <c r="Y850" s="336" t="s">
        <v>7660</v>
      </c>
      <c r="Z850" s="339">
        <v>41985</v>
      </c>
      <c r="AA850" s="339">
        <v>41985</v>
      </c>
      <c r="AB850" s="336" t="s">
        <v>784</v>
      </c>
    </row>
    <row r="851" spans="1:28" s="340" customFormat="1">
      <c r="A851" s="336" t="s">
        <v>7400</v>
      </c>
      <c r="B851" s="336" t="s">
        <v>4562</v>
      </c>
      <c r="C851" s="336" t="s">
        <v>7661</v>
      </c>
      <c r="D851" s="336" t="s">
        <v>7662</v>
      </c>
      <c r="E851" s="336" t="s">
        <v>731</v>
      </c>
      <c r="F851" s="336" t="s">
        <v>780</v>
      </c>
      <c r="G851" s="336" t="s">
        <v>794</v>
      </c>
      <c r="H851" s="336" t="s">
        <v>726</v>
      </c>
      <c r="I851" s="337">
        <v>5</v>
      </c>
      <c r="J851" s="337">
        <v>60</v>
      </c>
      <c r="K851" s="337">
        <v>93.3</v>
      </c>
      <c r="L851" s="337">
        <v>92.2</v>
      </c>
      <c r="M851" s="338"/>
      <c r="N851" s="337">
        <v>15</v>
      </c>
      <c r="O851" s="337">
        <v>780</v>
      </c>
      <c r="P851" s="337">
        <v>12.5</v>
      </c>
      <c r="Q851" s="337">
        <v>62.4</v>
      </c>
      <c r="R851" s="337">
        <v>25000</v>
      </c>
      <c r="S851" s="337">
        <v>3000</v>
      </c>
      <c r="T851" s="337">
        <v>93</v>
      </c>
      <c r="U851" s="337">
        <v>0.9</v>
      </c>
      <c r="V851" s="337">
        <v>-20</v>
      </c>
      <c r="W851" s="336" t="s">
        <v>7</v>
      </c>
      <c r="X851" s="336" t="s">
        <v>7</v>
      </c>
      <c r="Y851" s="336" t="s">
        <v>2338</v>
      </c>
      <c r="Z851" s="339">
        <v>41985</v>
      </c>
      <c r="AA851" s="339">
        <v>41985</v>
      </c>
      <c r="AB851" s="336" t="s">
        <v>784</v>
      </c>
    </row>
    <row r="852" spans="1:28" s="340" customFormat="1">
      <c r="A852" s="336" t="s">
        <v>7400</v>
      </c>
      <c r="B852" s="336" t="s">
        <v>4562</v>
      </c>
      <c r="C852" s="336" t="s">
        <v>4578</v>
      </c>
      <c r="D852" s="336" t="s">
        <v>7663</v>
      </c>
      <c r="E852" s="336" t="s">
        <v>830</v>
      </c>
      <c r="F852" s="336" t="s">
        <v>780</v>
      </c>
      <c r="G852" s="336" t="s">
        <v>794</v>
      </c>
      <c r="H852" s="336" t="s">
        <v>726</v>
      </c>
      <c r="I852" s="337">
        <v>5</v>
      </c>
      <c r="J852" s="337">
        <v>75</v>
      </c>
      <c r="K852" s="337">
        <v>118.3</v>
      </c>
      <c r="L852" s="337">
        <v>91.3</v>
      </c>
      <c r="M852" s="338"/>
      <c r="N852" s="337">
        <v>25</v>
      </c>
      <c r="O852" s="337">
        <v>850</v>
      </c>
      <c r="P852" s="337">
        <v>12</v>
      </c>
      <c r="Q852" s="337">
        <v>70.8</v>
      </c>
      <c r="R852" s="337">
        <v>25000</v>
      </c>
      <c r="S852" s="337">
        <v>2700</v>
      </c>
      <c r="T852" s="337">
        <v>81</v>
      </c>
      <c r="U852" s="337">
        <v>0.9</v>
      </c>
      <c r="V852" s="337">
        <v>-20</v>
      </c>
      <c r="W852" s="336" t="s">
        <v>769</v>
      </c>
      <c r="X852" s="336" t="s">
        <v>7402</v>
      </c>
      <c r="Y852" s="336" t="s">
        <v>2468</v>
      </c>
      <c r="Z852" s="339">
        <v>41542</v>
      </c>
      <c r="AA852" s="339">
        <v>41911</v>
      </c>
      <c r="AB852" s="336" t="s">
        <v>784</v>
      </c>
    </row>
    <row r="853" spans="1:28" s="340" customFormat="1">
      <c r="A853" s="336" t="s">
        <v>7400</v>
      </c>
      <c r="B853" s="336" t="s">
        <v>4562</v>
      </c>
      <c r="C853" s="336" t="s">
        <v>4581</v>
      </c>
      <c r="D853" s="336" t="s">
        <v>7664</v>
      </c>
      <c r="E853" s="336" t="s">
        <v>830</v>
      </c>
      <c r="F853" s="336" t="s">
        <v>780</v>
      </c>
      <c r="G853" s="336" t="s">
        <v>794</v>
      </c>
      <c r="H853" s="336" t="s">
        <v>726</v>
      </c>
      <c r="I853" s="337">
        <v>5</v>
      </c>
      <c r="J853" s="337">
        <v>75</v>
      </c>
      <c r="K853" s="337">
        <v>115.8</v>
      </c>
      <c r="L853" s="337">
        <v>92.2</v>
      </c>
      <c r="M853" s="338"/>
      <c r="N853" s="337">
        <v>25</v>
      </c>
      <c r="O853" s="337">
        <v>900</v>
      </c>
      <c r="P853" s="337">
        <v>12</v>
      </c>
      <c r="Q853" s="337">
        <v>75</v>
      </c>
      <c r="R853" s="337">
        <v>25000</v>
      </c>
      <c r="S853" s="337">
        <v>3000</v>
      </c>
      <c r="T853" s="337">
        <v>82</v>
      </c>
      <c r="U853" s="337">
        <v>0.9</v>
      </c>
      <c r="V853" s="337">
        <v>-20</v>
      </c>
      <c r="W853" s="336" t="s">
        <v>769</v>
      </c>
      <c r="X853" s="336" t="s">
        <v>7402</v>
      </c>
      <c r="Y853" s="336" t="s">
        <v>2468</v>
      </c>
      <c r="Z853" s="339">
        <v>41907</v>
      </c>
      <c r="AA853" s="339">
        <v>41911</v>
      </c>
      <c r="AB853" s="336" t="s">
        <v>784</v>
      </c>
    </row>
    <row r="854" spans="1:28" s="340" customFormat="1">
      <c r="A854" s="336" t="s">
        <v>7400</v>
      </c>
      <c r="B854" s="336" t="s">
        <v>4562</v>
      </c>
      <c r="C854" s="336" t="s">
        <v>4587</v>
      </c>
      <c r="D854" s="336" t="s">
        <v>7665</v>
      </c>
      <c r="E854" s="336" t="s">
        <v>830</v>
      </c>
      <c r="F854" s="336" t="s">
        <v>780</v>
      </c>
      <c r="G854" s="336" t="s">
        <v>794</v>
      </c>
      <c r="H854" s="336" t="s">
        <v>726</v>
      </c>
      <c r="I854" s="337">
        <v>5</v>
      </c>
      <c r="J854" s="337">
        <v>75</v>
      </c>
      <c r="K854" s="337">
        <v>115.4</v>
      </c>
      <c r="L854" s="337">
        <v>92.3</v>
      </c>
      <c r="M854" s="338"/>
      <c r="N854" s="337">
        <v>35</v>
      </c>
      <c r="O854" s="337">
        <v>850</v>
      </c>
      <c r="P854" s="337">
        <v>12</v>
      </c>
      <c r="Q854" s="337">
        <v>70.8</v>
      </c>
      <c r="R854" s="337">
        <v>25000</v>
      </c>
      <c r="S854" s="337">
        <v>2700</v>
      </c>
      <c r="T854" s="337">
        <v>81</v>
      </c>
      <c r="U854" s="337">
        <v>0.9</v>
      </c>
      <c r="V854" s="337">
        <v>-20</v>
      </c>
      <c r="W854" s="336" t="s">
        <v>769</v>
      </c>
      <c r="X854" s="336" t="s">
        <v>7402</v>
      </c>
      <c r="Y854" s="336" t="s">
        <v>2468</v>
      </c>
      <c r="Z854" s="339">
        <v>41542</v>
      </c>
      <c r="AA854" s="339">
        <v>41911</v>
      </c>
      <c r="AB854" s="336" t="s">
        <v>784</v>
      </c>
    </row>
    <row r="855" spans="1:28" s="340" customFormat="1">
      <c r="A855" s="336" t="s">
        <v>7400</v>
      </c>
      <c r="B855" s="336" t="s">
        <v>4562</v>
      </c>
      <c r="C855" s="336" t="s">
        <v>4590</v>
      </c>
      <c r="D855" s="336" t="s">
        <v>7666</v>
      </c>
      <c r="E855" s="336" t="s">
        <v>830</v>
      </c>
      <c r="F855" s="336" t="s">
        <v>780</v>
      </c>
      <c r="G855" s="336" t="s">
        <v>794</v>
      </c>
      <c r="H855" s="336" t="s">
        <v>726</v>
      </c>
      <c r="I855" s="337">
        <v>5</v>
      </c>
      <c r="J855" s="337">
        <v>75</v>
      </c>
      <c r="K855" s="337">
        <v>115.7</v>
      </c>
      <c r="L855" s="337">
        <v>92</v>
      </c>
      <c r="M855" s="338"/>
      <c r="N855" s="337">
        <v>35</v>
      </c>
      <c r="O855" s="337">
        <v>900</v>
      </c>
      <c r="P855" s="337">
        <v>12</v>
      </c>
      <c r="Q855" s="337">
        <v>75</v>
      </c>
      <c r="R855" s="337">
        <v>25000</v>
      </c>
      <c r="S855" s="337">
        <v>3000</v>
      </c>
      <c r="T855" s="337">
        <v>82</v>
      </c>
      <c r="U855" s="337">
        <v>0.9</v>
      </c>
      <c r="V855" s="337">
        <v>-20</v>
      </c>
      <c r="W855" s="336" t="s">
        <v>769</v>
      </c>
      <c r="X855" s="336" t="s">
        <v>7402</v>
      </c>
      <c r="Y855" s="336" t="s">
        <v>2468</v>
      </c>
      <c r="Z855" s="339">
        <v>41907</v>
      </c>
      <c r="AA855" s="339">
        <v>41911</v>
      </c>
      <c r="AB855" s="336" t="s">
        <v>784</v>
      </c>
    </row>
    <row r="856" spans="1:28" s="340" customFormat="1">
      <c r="A856" s="336" t="s">
        <v>7400</v>
      </c>
      <c r="B856" s="336" t="s">
        <v>5127</v>
      </c>
      <c r="C856" s="336" t="s">
        <v>5316</v>
      </c>
      <c r="D856" s="336" t="s">
        <v>5317</v>
      </c>
      <c r="E856" s="336" t="s">
        <v>731</v>
      </c>
      <c r="F856" s="336" t="s">
        <v>780</v>
      </c>
      <c r="G856" s="336" t="s">
        <v>794</v>
      </c>
      <c r="H856" s="336" t="s">
        <v>726</v>
      </c>
      <c r="I856" s="337">
        <v>3</v>
      </c>
      <c r="J856" s="337">
        <v>75</v>
      </c>
      <c r="K856" s="337">
        <v>91.7</v>
      </c>
      <c r="L856" s="337">
        <v>95.1</v>
      </c>
      <c r="M856" s="338"/>
      <c r="N856" s="337">
        <v>40</v>
      </c>
      <c r="O856" s="337">
        <v>780</v>
      </c>
      <c r="P856" s="337">
        <v>11</v>
      </c>
      <c r="Q856" s="337">
        <v>70.900000000000006</v>
      </c>
      <c r="R856" s="337">
        <v>25000</v>
      </c>
      <c r="S856" s="337">
        <v>4000</v>
      </c>
      <c r="T856" s="337">
        <v>82</v>
      </c>
      <c r="U856" s="337">
        <v>1</v>
      </c>
      <c r="V856" s="337">
        <v>-20</v>
      </c>
      <c r="W856" s="336" t="s">
        <v>769</v>
      </c>
      <c r="X856" s="336" t="s">
        <v>7405</v>
      </c>
      <c r="Y856" s="336" t="s">
        <v>826</v>
      </c>
      <c r="Z856" s="339">
        <v>41863</v>
      </c>
      <c r="AA856" s="339">
        <v>41866</v>
      </c>
      <c r="AB856" s="336" t="s">
        <v>784</v>
      </c>
    </row>
    <row r="857" spans="1:28" s="340" customFormat="1">
      <c r="A857" s="336" t="s">
        <v>7400</v>
      </c>
      <c r="B857" s="336" t="s">
        <v>5127</v>
      </c>
      <c r="C857" s="336" t="s">
        <v>7667</v>
      </c>
      <c r="D857" s="336" t="s">
        <v>7668</v>
      </c>
      <c r="E857" s="336" t="s">
        <v>813</v>
      </c>
      <c r="F857" s="336" t="s">
        <v>780</v>
      </c>
      <c r="G857" s="336" t="s">
        <v>794</v>
      </c>
      <c r="H857" s="336" t="s">
        <v>726</v>
      </c>
      <c r="I857" s="337">
        <v>3</v>
      </c>
      <c r="J857" s="337">
        <v>50</v>
      </c>
      <c r="K857" s="337">
        <v>99.3</v>
      </c>
      <c r="L857" s="337">
        <v>63</v>
      </c>
      <c r="M857" s="338"/>
      <c r="N857" s="338"/>
      <c r="O857" s="337">
        <v>525</v>
      </c>
      <c r="P857" s="337">
        <v>7</v>
      </c>
      <c r="Q857" s="337">
        <v>75</v>
      </c>
      <c r="R857" s="337">
        <v>25000</v>
      </c>
      <c r="S857" s="337">
        <v>2700</v>
      </c>
      <c r="T857" s="337">
        <v>80</v>
      </c>
      <c r="U857" s="337">
        <v>1</v>
      </c>
      <c r="V857" s="337">
        <v>-20</v>
      </c>
      <c r="W857" s="336" t="s">
        <v>769</v>
      </c>
      <c r="X857" s="336" t="s">
        <v>7405</v>
      </c>
      <c r="Y857" s="336" t="s">
        <v>826</v>
      </c>
      <c r="Z857" s="339">
        <v>41980</v>
      </c>
      <c r="AA857" s="339">
        <v>41991</v>
      </c>
      <c r="AB857" s="336" t="s">
        <v>784</v>
      </c>
    </row>
    <row r="858" spans="1:28" s="340" customFormat="1">
      <c r="A858" s="336" t="s">
        <v>7400</v>
      </c>
      <c r="B858" s="336" t="s">
        <v>5127</v>
      </c>
      <c r="C858" s="336" t="s">
        <v>7669</v>
      </c>
      <c r="D858" s="336" t="s">
        <v>7670</v>
      </c>
      <c r="E858" s="336" t="s">
        <v>813</v>
      </c>
      <c r="F858" s="336" t="s">
        <v>780</v>
      </c>
      <c r="G858" s="336" t="s">
        <v>794</v>
      </c>
      <c r="H858" s="336" t="s">
        <v>726</v>
      </c>
      <c r="I858" s="337">
        <v>3</v>
      </c>
      <c r="J858" s="337">
        <v>50</v>
      </c>
      <c r="K858" s="337">
        <v>99.3</v>
      </c>
      <c r="L858" s="337">
        <v>63</v>
      </c>
      <c r="M858" s="338"/>
      <c r="N858" s="337">
        <v>106</v>
      </c>
      <c r="O858" s="337">
        <v>540</v>
      </c>
      <c r="P858" s="337">
        <v>7</v>
      </c>
      <c r="Q858" s="337">
        <v>77.099999999999994</v>
      </c>
      <c r="R858" s="337">
        <v>25000</v>
      </c>
      <c r="S858" s="337">
        <v>3000</v>
      </c>
      <c r="T858" s="337">
        <v>80</v>
      </c>
      <c r="U858" s="337">
        <v>1</v>
      </c>
      <c r="V858" s="337">
        <v>-20</v>
      </c>
      <c r="W858" s="336" t="s">
        <v>769</v>
      </c>
      <c r="X858" s="336" t="s">
        <v>7405</v>
      </c>
      <c r="Y858" s="336" t="s">
        <v>783</v>
      </c>
      <c r="Z858" s="339">
        <v>41990</v>
      </c>
      <c r="AA858" s="339">
        <v>41991</v>
      </c>
      <c r="AB858" s="336" t="s">
        <v>784</v>
      </c>
    </row>
    <row r="859" spans="1:28" s="340" customFormat="1">
      <c r="A859" s="336" t="s">
        <v>7400</v>
      </c>
      <c r="B859" s="336" t="s">
        <v>5127</v>
      </c>
      <c r="C859" s="336" t="s">
        <v>7671</v>
      </c>
      <c r="D859" s="336" t="s">
        <v>7672</v>
      </c>
      <c r="E859" s="336" t="s">
        <v>813</v>
      </c>
      <c r="F859" s="336" t="s">
        <v>780</v>
      </c>
      <c r="G859" s="336" t="s">
        <v>794</v>
      </c>
      <c r="H859" s="336" t="s">
        <v>726</v>
      </c>
      <c r="I859" s="337">
        <v>3</v>
      </c>
      <c r="J859" s="337">
        <v>50</v>
      </c>
      <c r="K859" s="337">
        <v>99.5</v>
      </c>
      <c r="L859" s="337">
        <v>63.1</v>
      </c>
      <c r="M859" s="338"/>
      <c r="N859" s="337">
        <v>108</v>
      </c>
      <c r="O859" s="337">
        <v>560</v>
      </c>
      <c r="P859" s="337">
        <v>7</v>
      </c>
      <c r="Q859" s="337">
        <v>80</v>
      </c>
      <c r="R859" s="337">
        <v>25000</v>
      </c>
      <c r="S859" s="337">
        <v>4000</v>
      </c>
      <c r="T859" s="337">
        <v>82</v>
      </c>
      <c r="U859" s="337">
        <v>1</v>
      </c>
      <c r="V859" s="337">
        <v>-20</v>
      </c>
      <c r="W859" s="336" t="s">
        <v>769</v>
      </c>
      <c r="X859" s="336" t="s">
        <v>7405</v>
      </c>
      <c r="Y859" s="336" t="s">
        <v>826</v>
      </c>
      <c r="Z859" s="339">
        <v>41985</v>
      </c>
      <c r="AA859" s="339">
        <v>41991</v>
      </c>
      <c r="AB859" s="336" t="s">
        <v>784</v>
      </c>
    </row>
    <row r="860" spans="1:28" s="340" customFormat="1">
      <c r="A860" s="336" t="s">
        <v>7400</v>
      </c>
      <c r="B860" s="336" t="s">
        <v>5127</v>
      </c>
      <c r="C860" s="336" t="s">
        <v>5325</v>
      </c>
      <c r="D860" s="336" t="s">
        <v>5326</v>
      </c>
      <c r="E860" s="336" t="s">
        <v>813</v>
      </c>
      <c r="F860" s="336" t="s">
        <v>780</v>
      </c>
      <c r="G860" s="336" t="s">
        <v>794</v>
      </c>
      <c r="H860" s="336" t="s">
        <v>726</v>
      </c>
      <c r="I860" s="337">
        <v>3</v>
      </c>
      <c r="J860" s="337">
        <v>50</v>
      </c>
      <c r="K860" s="337">
        <v>99.3</v>
      </c>
      <c r="L860" s="337">
        <v>63.2</v>
      </c>
      <c r="M860" s="338"/>
      <c r="N860" s="337">
        <v>107</v>
      </c>
      <c r="O860" s="337">
        <v>525</v>
      </c>
      <c r="P860" s="337">
        <v>8</v>
      </c>
      <c r="Q860" s="337">
        <v>65.599999999999994</v>
      </c>
      <c r="R860" s="337">
        <v>25000</v>
      </c>
      <c r="S860" s="337">
        <v>2700</v>
      </c>
      <c r="T860" s="337">
        <v>82</v>
      </c>
      <c r="U860" s="337">
        <v>0.7</v>
      </c>
      <c r="V860" s="337">
        <v>-20</v>
      </c>
      <c r="W860" s="336" t="s">
        <v>769</v>
      </c>
      <c r="X860" s="336" t="s">
        <v>7405</v>
      </c>
      <c r="Y860" s="336" t="s">
        <v>826</v>
      </c>
      <c r="Z860" s="339">
        <v>41773</v>
      </c>
      <c r="AA860" s="339">
        <v>41793</v>
      </c>
      <c r="AB860" s="336" t="s">
        <v>784</v>
      </c>
    </row>
    <row r="861" spans="1:28" s="340" customFormat="1">
      <c r="A861" s="336" t="s">
        <v>7400</v>
      </c>
      <c r="B861" s="336" t="s">
        <v>5127</v>
      </c>
      <c r="C861" s="336" t="s">
        <v>5328</v>
      </c>
      <c r="D861" s="336" t="s">
        <v>5329</v>
      </c>
      <c r="E861" s="336" t="s">
        <v>813</v>
      </c>
      <c r="F861" s="336" t="s">
        <v>780</v>
      </c>
      <c r="G861" s="336" t="s">
        <v>794</v>
      </c>
      <c r="H861" s="336" t="s">
        <v>726</v>
      </c>
      <c r="I861" s="337">
        <v>3</v>
      </c>
      <c r="J861" s="337">
        <v>50</v>
      </c>
      <c r="K861" s="337">
        <v>99.3</v>
      </c>
      <c r="L861" s="337">
        <v>63.2</v>
      </c>
      <c r="M861" s="338"/>
      <c r="N861" s="338"/>
      <c r="O861" s="337">
        <v>540</v>
      </c>
      <c r="P861" s="337">
        <v>8</v>
      </c>
      <c r="Q861" s="337">
        <v>67.5</v>
      </c>
      <c r="R861" s="337">
        <v>25000</v>
      </c>
      <c r="S861" s="337">
        <v>3000</v>
      </c>
      <c r="T861" s="337">
        <v>82</v>
      </c>
      <c r="U861" s="337">
        <v>0.7</v>
      </c>
      <c r="V861" s="337">
        <v>-20</v>
      </c>
      <c r="W861" s="336" t="s">
        <v>769</v>
      </c>
      <c r="X861" s="336" t="s">
        <v>7405</v>
      </c>
      <c r="Y861" s="336" t="s">
        <v>826</v>
      </c>
      <c r="Z861" s="339">
        <v>41792</v>
      </c>
      <c r="AA861" s="339">
        <v>41803</v>
      </c>
      <c r="AB861" s="336" t="s">
        <v>784</v>
      </c>
    </row>
    <row r="862" spans="1:28" s="340" customFormat="1">
      <c r="A862" s="336" t="s">
        <v>7400</v>
      </c>
      <c r="B862" s="336" t="s">
        <v>4562</v>
      </c>
      <c r="C862" s="336" t="s">
        <v>4723</v>
      </c>
      <c r="D862" s="336" t="s">
        <v>7673</v>
      </c>
      <c r="E862" s="336" t="s">
        <v>735</v>
      </c>
      <c r="F862" s="336" t="s">
        <v>780</v>
      </c>
      <c r="G862" s="336" t="s">
        <v>794</v>
      </c>
      <c r="H862" s="336" t="s">
        <v>726</v>
      </c>
      <c r="I862" s="337">
        <v>5</v>
      </c>
      <c r="J862" s="337">
        <v>100</v>
      </c>
      <c r="K862" s="337">
        <v>127.9</v>
      </c>
      <c r="L862" s="337">
        <v>120.3</v>
      </c>
      <c r="M862" s="338"/>
      <c r="N862" s="337">
        <v>35</v>
      </c>
      <c r="O862" s="337">
        <v>950</v>
      </c>
      <c r="P862" s="337">
        <v>13</v>
      </c>
      <c r="Q862" s="337">
        <v>73.099999999999994</v>
      </c>
      <c r="R862" s="337">
        <v>25000</v>
      </c>
      <c r="S862" s="337">
        <v>3000</v>
      </c>
      <c r="T862" s="337">
        <v>82</v>
      </c>
      <c r="U862" s="337">
        <v>0.9</v>
      </c>
      <c r="V862" s="337">
        <v>-20</v>
      </c>
      <c r="W862" s="336" t="s">
        <v>769</v>
      </c>
      <c r="X862" s="336" t="s">
        <v>7402</v>
      </c>
      <c r="Y862" s="336" t="s">
        <v>2468</v>
      </c>
      <c r="Z862" s="339">
        <v>41380</v>
      </c>
      <c r="AA862" s="339">
        <v>41912</v>
      </c>
      <c r="AB862" s="336" t="s">
        <v>784</v>
      </c>
    </row>
    <row r="863" spans="1:28" s="340" customFormat="1">
      <c r="A863" s="336" t="s">
        <v>7400</v>
      </c>
      <c r="B863" s="336" t="s">
        <v>4562</v>
      </c>
      <c r="C863" s="336" t="s">
        <v>4726</v>
      </c>
      <c r="D863" s="336" t="s">
        <v>7674</v>
      </c>
      <c r="E863" s="336" t="s">
        <v>735</v>
      </c>
      <c r="F863" s="336" t="s">
        <v>780</v>
      </c>
      <c r="G863" s="336" t="s">
        <v>794</v>
      </c>
      <c r="H863" s="336" t="s">
        <v>726</v>
      </c>
      <c r="I863" s="337">
        <v>5</v>
      </c>
      <c r="J863" s="337">
        <v>75</v>
      </c>
      <c r="K863" s="337">
        <v>129.6</v>
      </c>
      <c r="L863" s="337">
        <v>120</v>
      </c>
      <c r="M863" s="338"/>
      <c r="N863" s="337">
        <v>15</v>
      </c>
      <c r="O863" s="337">
        <v>900</v>
      </c>
      <c r="P863" s="337">
        <v>13</v>
      </c>
      <c r="Q863" s="337">
        <v>69.2</v>
      </c>
      <c r="R863" s="337">
        <v>25000</v>
      </c>
      <c r="S863" s="337">
        <v>2700</v>
      </c>
      <c r="T863" s="337">
        <v>82</v>
      </c>
      <c r="U863" s="337">
        <v>0.9</v>
      </c>
      <c r="V863" s="337">
        <v>-20</v>
      </c>
      <c r="W863" s="336" t="s">
        <v>769</v>
      </c>
      <c r="X863" s="336" t="s">
        <v>7402</v>
      </c>
      <c r="Y863" s="336" t="s">
        <v>2468</v>
      </c>
      <c r="Z863" s="339">
        <v>41441</v>
      </c>
      <c r="AA863" s="339">
        <v>41907</v>
      </c>
      <c r="AB863" s="336" t="s">
        <v>784</v>
      </c>
    </row>
    <row r="864" spans="1:28" s="340" customFormat="1">
      <c r="A864" s="336" t="s">
        <v>7400</v>
      </c>
      <c r="B864" s="336" t="s">
        <v>4562</v>
      </c>
      <c r="C864" s="336" t="s">
        <v>4729</v>
      </c>
      <c r="D864" s="336" t="s">
        <v>7675</v>
      </c>
      <c r="E864" s="336" t="s">
        <v>735</v>
      </c>
      <c r="F864" s="336" t="s">
        <v>780</v>
      </c>
      <c r="G864" s="336" t="s">
        <v>794</v>
      </c>
      <c r="H864" s="336" t="s">
        <v>726</v>
      </c>
      <c r="I864" s="337">
        <v>5</v>
      </c>
      <c r="J864" s="337">
        <v>75</v>
      </c>
      <c r="K864" s="337">
        <v>130.19999999999999</v>
      </c>
      <c r="L864" s="337">
        <v>120.1</v>
      </c>
      <c r="M864" s="338"/>
      <c r="N864" s="337">
        <v>15</v>
      </c>
      <c r="O864" s="337">
        <v>950</v>
      </c>
      <c r="P864" s="337">
        <v>13</v>
      </c>
      <c r="Q864" s="337">
        <v>73.099999999999994</v>
      </c>
      <c r="R864" s="337">
        <v>25000</v>
      </c>
      <c r="S864" s="337">
        <v>3000</v>
      </c>
      <c r="T864" s="337">
        <v>82</v>
      </c>
      <c r="U864" s="337">
        <v>0.9</v>
      </c>
      <c r="V864" s="337">
        <v>-20</v>
      </c>
      <c r="W864" s="336" t="s">
        <v>769</v>
      </c>
      <c r="X864" s="336" t="s">
        <v>7402</v>
      </c>
      <c r="Y864" s="336" t="s">
        <v>2468</v>
      </c>
      <c r="Z864" s="339">
        <v>41380</v>
      </c>
      <c r="AA864" s="339">
        <v>41912</v>
      </c>
      <c r="AB864" s="336" t="s">
        <v>784</v>
      </c>
    </row>
    <row r="865" spans="1:28" s="340" customFormat="1">
      <c r="A865" s="336" t="s">
        <v>7400</v>
      </c>
      <c r="B865" s="336" t="s">
        <v>4562</v>
      </c>
      <c r="C865" s="336" t="s">
        <v>4732</v>
      </c>
      <c r="D865" s="336" t="s">
        <v>7676</v>
      </c>
      <c r="E865" s="336" t="s">
        <v>735</v>
      </c>
      <c r="F865" s="336" t="s">
        <v>780</v>
      </c>
      <c r="G865" s="336" t="s">
        <v>794</v>
      </c>
      <c r="H865" s="336" t="s">
        <v>726</v>
      </c>
      <c r="I865" s="337">
        <v>5</v>
      </c>
      <c r="J865" s="337">
        <v>120</v>
      </c>
      <c r="K865" s="337">
        <v>131.5</v>
      </c>
      <c r="L865" s="337">
        <v>120</v>
      </c>
      <c r="M865" s="338"/>
      <c r="N865" s="337">
        <v>25</v>
      </c>
      <c r="O865" s="337">
        <v>1250</v>
      </c>
      <c r="P865" s="337">
        <v>17</v>
      </c>
      <c r="Q865" s="337">
        <v>73</v>
      </c>
      <c r="R865" s="337">
        <v>25000</v>
      </c>
      <c r="S865" s="337">
        <v>3000</v>
      </c>
      <c r="T865" s="337">
        <v>81</v>
      </c>
      <c r="U865" s="337">
        <v>0.9</v>
      </c>
      <c r="V865" s="337">
        <v>-20</v>
      </c>
      <c r="W865" s="336" t="s">
        <v>769</v>
      </c>
      <c r="X865" s="336" t="s">
        <v>7406</v>
      </c>
      <c r="Y865" s="336" t="s">
        <v>2468</v>
      </c>
      <c r="Z865" s="339">
        <v>41898</v>
      </c>
      <c r="AA865" s="339">
        <v>41947</v>
      </c>
      <c r="AB865" s="336" t="s">
        <v>842</v>
      </c>
    </row>
    <row r="866" spans="1:28" s="340" customFormat="1">
      <c r="A866" s="336" t="s">
        <v>7400</v>
      </c>
      <c r="B866" s="336" t="s">
        <v>4933</v>
      </c>
      <c r="C866" s="336" t="s">
        <v>675</v>
      </c>
      <c r="D866" s="336" t="s">
        <v>675</v>
      </c>
      <c r="E866" s="336" t="s">
        <v>732</v>
      </c>
      <c r="F866" s="336" t="s">
        <v>780</v>
      </c>
      <c r="G866" s="336" t="s">
        <v>794</v>
      </c>
      <c r="H866" s="336" t="s">
        <v>726</v>
      </c>
      <c r="I866" s="337">
        <v>3</v>
      </c>
      <c r="J866" s="337">
        <v>65</v>
      </c>
      <c r="K866" s="337">
        <v>130.19999999999999</v>
      </c>
      <c r="L866" s="337">
        <v>95.3</v>
      </c>
      <c r="M866" s="338"/>
      <c r="N866" s="337">
        <v>108</v>
      </c>
      <c r="O866" s="337">
        <v>750</v>
      </c>
      <c r="P866" s="337">
        <v>11</v>
      </c>
      <c r="Q866" s="337">
        <v>68.2</v>
      </c>
      <c r="R866" s="337">
        <v>25000</v>
      </c>
      <c r="S866" s="337">
        <v>2700</v>
      </c>
      <c r="T866" s="337">
        <v>82</v>
      </c>
      <c r="U866" s="337">
        <v>0.8</v>
      </c>
      <c r="V866" s="337">
        <v>-20</v>
      </c>
      <c r="W866" s="336" t="s">
        <v>769</v>
      </c>
      <c r="X866" s="336" t="s">
        <v>7405</v>
      </c>
      <c r="Y866" s="336" t="s">
        <v>783</v>
      </c>
      <c r="Z866" s="339">
        <v>41725</v>
      </c>
      <c r="AA866" s="339">
        <v>41792</v>
      </c>
      <c r="AB866" s="336" t="s">
        <v>784</v>
      </c>
    </row>
    <row r="867" spans="1:28" s="340" customFormat="1">
      <c r="A867" s="336" t="s">
        <v>7400</v>
      </c>
      <c r="B867" s="336" t="s">
        <v>5403</v>
      </c>
      <c r="C867" s="336" t="s">
        <v>5475</v>
      </c>
      <c r="D867" s="336" t="s">
        <v>5475</v>
      </c>
      <c r="E867" s="336" t="s">
        <v>735</v>
      </c>
      <c r="F867" s="336" t="s">
        <v>780</v>
      </c>
      <c r="G867" s="336" t="s">
        <v>794</v>
      </c>
      <c r="H867" s="336" t="s">
        <v>726</v>
      </c>
      <c r="I867" s="337">
        <v>3</v>
      </c>
      <c r="J867" s="337">
        <v>150</v>
      </c>
      <c r="K867" s="337">
        <v>130.80000000000001</v>
      </c>
      <c r="L867" s="337">
        <v>120.1</v>
      </c>
      <c r="M867" s="338"/>
      <c r="N867" s="337">
        <v>40</v>
      </c>
      <c r="O867" s="337">
        <v>1300</v>
      </c>
      <c r="P867" s="337">
        <v>17</v>
      </c>
      <c r="Q867" s="337">
        <v>76.5</v>
      </c>
      <c r="R867" s="337">
        <v>25000</v>
      </c>
      <c r="S867" s="337">
        <v>3000</v>
      </c>
      <c r="T867" s="337">
        <v>80</v>
      </c>
      <c r="U867" s="337">
        <v>0.9</v>
      </c>
      <c r="V867" s="337">
        <v>-20</v>
      </c>
      <c r="W867" s="336" t="s">
        <v>769</v>
      </c>
      <c r="X867" s="336" t="s">
        <v>7402</v>
      </c>
      <c r="Y867" s="336" t="s">
        <v>1070</v>
      </c>
      <c r="Z867" s="339">
        <v>41892</v>
      </c>
      <c r="AA867" s="339">
        <v>41981</v>
      </c>
      <c r="AB867" s="336" t="s">
        <v>842</v>
      </c>
    </row>
    <row r="868" spans="1:28" s="340" customFormat="1">
      <c r="A868" s="336" t="s">
        <v>7400</v>
      </c>
      <c r="B868" s="336" t="s">
        <v>5403</v>
      </c>
      <c r="C868" s="336" t="s">
        <v>5477</v>
      </c>
      <c r="D868" s="336" t="s">
        <v>5477</v>
      </c>
      <c r="E868" s="336" t="s">
        <v>731</v>
      </c>
      <c r="F868" s="336" t="s">
        <v>780</v>
      </c>
      <c r="G868" s="336" t="s">
        <v>794</v>
      </c>
      <c r="H868" s="336" t="s">
        <v>726</v>
      </c>
      <c r="I868" s="337">
        <v>3</v>
      </c>
      <c r="J868" s="337">
        <v>75</v>
      </c>
      <c r="K868" s="337">
        <v>115.5</v>
      </c>
      <c r="L868" s="337">
        <v>94.5</v>
      </c>
      <c r="M868" s="338"/>
      <c r="N868" s="337">
        <v>40</v>
      </c>
      <c r="O868" s="337">
        <v>850</v>
      </c>
      <c r="P868" s="337">
        <v>12.1</v>
      </c>
      <c r="Q868" s="337">
        <v>70.2</v>
      </c>
      <c r="R868" s="337">
        <v>25000</v>
      </c>
      <c r="S868" s="337">
        <v>3000</v>
      </c>
      <c r="T868" s="337">
        <v>81</v>
      </c>
      <c r="U868" s="337">
        <v>0.9</v>
      </c>
      <c r="V868" s="337">
        <v>-20</v>
      </c>
      <c r="W868" s="336" t="s">
        <v>769</v>
      </c>
      <c r="X868" s="336" t="s">
        <v>7402</v>
      </c>
      <c r="Y868" s="336" t="s">
        <v>974</v>
      </c>
      <c r="Z868" s="339">
        <v>41739</v>
      </c>
      <c r="AA868" s="339">
        <v>41981</v>
      </c>
      <c r="AB868" s="336" t="s">
        <v>842</v>
      </c>
    </row>
    <row r="869" spans="1:28" s="340" customFormat="1">
      <c r="A869" s="336" t="s">
        <v>7400</v>
      </c>
      <c r="B869" s="336" t="s">
        <v>5403</v>
      </c>
      <c r="C869" s="336" t="s">
        <v>5479</v>
      </c>
      <c r="D869" s="336" t="s">
        <v>5479</v>
      </c>
      <c r="E869" s="336" t="s">
        <v>738</v>
      </c>
      <c r="F869" s="336" t="s">
        <v>780</v>
      </c>
      <c r="G869" s="336" t="s">
        <v>794</v>
      </c>
      <c r="H869" s="336" t="s">
        <v>726</v>
      </c>
      <c r="I869" s="337">
        <v>3</v>
      </c>
      <c r="J869" s="337">
        <v>50</v>
      </c>
      <c r="K869" s="337">
        <v>84</v>
      </c>
      <c r="L869" s="337">
        <v>63</v>
      </c>
      <c r="M869" s="338"/>
      <c r="N869" s="337">
        <v>40</v>
      </c>
      <c r="O869" s="337">
        <v>470</v>
      </c>
      <c r="P869" s="337">
        <v>7.7</v>
      </c>
      <c r="Q869" s="337">
        <v>61</v>
      </c>
      <c r="R869" s="337">
        <v>25000</v>
      </c>
      <c r="S869" s="337">
        <v>3000</v>
      </c>
      <c r="T869" s="337">
        <v>82</v>
      </c>
      <c r="U869" s="337">
        <v>0.9</v>
      </c>
      <c r="V869" s="337">
        <v>-20</v>
      </c>
      <c r="W869" s="336" t="s">
        <v>769</v>
      </c>
      <c r="X869" s="336" t="s">
        <v>7402</v>
      </c>
      <c r="Y869" s="336" t="s">
        <v>974</v>
      </c>
      <c r="Z869" s="339">
        <v>41744</v>
      </c>
      <c r="AA869" s="339">
        <v>41981</v>
      </c>
      <c r="AB869" s="336" t="s">
        <v>842</v>
      </c>
    </row>
    <row r="870" spans="1:28" s="340" customFormat="1">
      <c r="A870" s="336" t="s">
        <v>7400</v>
      </c>
      <c r="B870" s="336" t="s">
        <v>5403</v>
      </c>
      <c r="C870" s="336" t="s">
        <v>5485</v>
      </c>
      <c r="D870" s="336" t="s">
        <v>5485</v>
      </c>
      <c r="E870" s="336" t="s">
        <v>733</v>
      </c>
      <c r="F870" s="336" t="s">
        <v>780</v>
      </c>
      <c r="G870" s="336" t="s">
        <v>794</v>
      </c>
      <c r="H870" s="336" t="s">
        <v>726</v>
      </c>
      <c r="I870" s="337">
        <v>3</v>
      </c>
      <c r="J870" s="337">
        <v>65</v>
      </c>
      <c r="K870" s="337">
        <v>159.1</v>
      </c>
      <c r="L870" s="337">
        <v>118.8</v>
      </c>
      <c r="M870" s="338"/>
      <c r="N870" s="338"/>
      <c r="O870" s="337">
        <v>1000</v>
      </c>
      <c r="P870" s="337">
        <v>16.3</v>
      </c>
      <c r="Q870" s="337">
        <v>61.3</v>
      </c>
      <c r="R870" s="337">
        <v>25000</v>
      </c>
      <c r="S870" s="337">
        <v>3000</v>
      </c>
      <c r="T870" s="337">
        <v>95</v>
      </c>
      <c r="U870" s="337">
        <v>0.9</v>
      </c>
      <c r="V870" s="337">
        <v>-20</v>
      </c>
      <c r="W870" s="336" t="s">
        <v>769</v>
      </c>
      <c r="X870" s="336" t="s">
        <v>7402</v>
      </c>
      <c r="Y870" s="336" t="s">
        <v>948</v>
      </c>
      <c r="Z870" s="339">
        <v>41736</v>
      </c>
      <c r="AA870" s="339">
        <v>41933</v>
      </c>
      <c r="AB870" s="336" t="s">
        <v>842</v>
      </c>
    </row>
    <row r="871" spans="1:28" s="340" customFormat="1">
      <c r="A871" s="336" t="s">
        <v>7400</v>
      </c>
      <c r="B871" s="336" t="s">
        <v>1762</v>
      </c>
      <c r="C871" s="336" t="s">
        <v>2083</v>
      </c>
      <c r="D871" s="336" t="s">
        <v>7677</v>
      </c>
      <c r="E871" s="336" t="s">
        <v>732</v>
      </c>
      <c r="F871" s="336" t="s">
        <v>780</v>
      </c>
      <c r="G871" s="336" t="s">
        <v>794</v>
      </c>
      <c r="H871" s="336" t="s">
        <v>726</v>
      </c>
      <c r="I871" s="337">
        <v>5</v>
      </c>
      <c r="J871" s="337">
        <v>65</v>
      </c>
      <c r="K871" s="337">
        <v>134</v>
      </c>
      <c r="L871" s="337">
        <v>95</v>
      </c>
      <c r="M871" s="338"/>
      <c r="N871" s="338"/>
      <c r="O871" s="337">
        <v>800</v>
      </c>
      <c r="P871" s="337">
        <v>12</v>
      </c>
      <c r="Q871" s="337">
        <v>66.7</v>
      </c>
      <c r="R871" s="337">
        <v>25000</v>
      </c>
      <c r="S871" s="337">
        <v>2700</v>
      </c>
      <c r="T871" s="337">
        <v>81</v>
      </c>
      <c r="U871" s="337">
        <v>1</v>
      </c>
      <c r="V871" s="337">
        <v>-20</v>
      </c>
      <c r="W871" s="336" t="s">
        <v>769</v>
      </c>
      <c r="X871" s="336" t="s">
        <v>7402</v>
      </c>
      <c r="Y871" s="336" t="s">
        <v>783</v>
      </c>
      <c r="Z871" s="339">
        <v>41932</v>
      </c>
      <c r="AA871" s="339">
        <v>41940</v>
      </c>
      <c r="AB871" s="336" t="s">
        <v>842</v>
      </c>
    </row>
    <row r="872" spans="1:28" s="340" customFormat="1">
      <c r="A872" s="336" t="s">
        <v>7400</v>
      </c>
      <c r="B872" s="336" t="s">
        <v>1762</v>
      </c>
      <c r="C872" s="336" t="s">
        <v>919</v>
      </c>
      <c r="D872" s="336" t="s">
        <v>1310</v>
      </c>
      <c r="E872" s="336" t="s">
        <v>738</v>
      </c>
      <c r="F872" s="336" t="s">
        <v>780</v>
      </c>
      <c r="G872" s="336" t="s">
        <v>794</v>
      </c>
      <c r="H872" s="336" t="s">
        <v>726</v>
      </c>
      <c r="I872" s="337">
        <v>3</v>
      </c>
      <c r="J872" s="337">
        <v>50</v>
      </c>
      <c r="K872" s="337">
        <v>87.5</v>
      </c>
      <c r="L872" s="337">
        <v>44</v>
      </c>
      <c r="M872" s="338"/>
      <c r="N872" s="337">
        <v>40</v>
      </c>
      <c r="O872" s="337">
        <v>460</v>
      </c>
      <c r="P872" s="337">
        <v>6.5</v>
      </c>
      <c r="Q872" s="337">
        <v>78.099999999999994</v>
      </c>
      <c r="R872" s="337">
        <v>25000</v>
      </c>
      <c r="S872" s="337">
        <v>2700</v>
      </c>
      <c r="T872" s="337">
        <v>81</v>
      </c>
      <c r="U872" s="337">
        <v>0.9</v>
      </c>
      <c r="V872" s="337">
        <v>-20</v>
      </c>
      <c r="W872" s="336" t="s">
        <v>769</v>
      </c>
      <c r="X872" s="336" t="s">
        <v>7406</v>
      </c>
      <c r="Y872" s="336" t="s">
        <v>783</v>
      </c>
      <c r="Z872" s="339">
        <v>41558</v>
      </c>
      <c r="AA872" s="339">
        <v>41845</v>
      </c>
      <c r="AB872" s="336" t="s">
        <v>784</v>
      </c>
    </row>
    <row r="873" spans="1:28" s="340" customFormat="1">
      <c r="A873" s="336" t="s">
        <v>7400</v>
      </c>
      <c r="B873" s="336" t="s">
        <v>1762</v>
      </c>
      <c r="C873" s="336" t="s">
        <v>919</v>
      </c>
      <c r="D873" s="336" t="s">
        <v>1310</v>
      </c>
      <c r="E873" s="336" t="s">
        <v>738</v>
      </c>
      <c r="F873" s="336" t="s">
        <v>780</v>
      </c>
      <c r="G873" s="336" t="s">
        <v>794</v>
      </c>
      <c r="H873" s="336" t="s">
        <v>726</v>
      </c>
      <c r="I873" s="337">
        <v>3</v>
      </c>
      <c r="J873" s="337">
        <v>50</v>
      </c>
      <c r="K873" s="337">
        <v>87.5</v>
      </c>
      <c r="L873" s="337">
        <v>44</v>
      </c>
      <c r="M873" s="338"/>
      <c r="N873" s="337">
        <v>40</v>
      </c>
      <c r="O873" s="337">
        <v>460</v>
      </c>
      <c r="P873" s="337">
        <v>6.5</v>
      </c>
      <c r="Q873" s="337">
        <v>78.099999999999994</v>
      </c>
      <c r="R873" s="337">
        <v>25000</v>
      </c>
      <c r="S873" s="337">
        <v>4000</v>
      </c>
      <c r="T873" s="337">
        <v>81</v>
      </c>
      <c r="U873" s="337">
        <v>0.9</v>
      </c>
      <c r="V873" s="337">
        <v>-20</v>
      </c>
      <c r="W873" s="336" t="s">
        <v>769</v>
      </c>
      <c r="X873" s="336" t="s">
        <v>7406</v>
      </c>
      <c r="Y873" s="336" t="s">
        <v>783</v>
      </c>
      <c r="Z873" s="339">
        <v>41558</v>
      </c>
      <c r="AA873" s="339">
        <v>41845</v>
      </c>
      <c r="AB873" s="336" t="s">
        <v>784</v>
      </c>
    </row>
    <row r="874" spans="1:28" s="340" customFormat="1">
      <c r="A874" s="336" t="s">
        <v>7400</v>
      </c>
      <c r="B874" s="336" t="s">
        <v>1762</v>
      </c>
      <c r="C874" s="336" t="s">
        <v>919</v>
      </c>
      <c r="D874" s="336" t="s">
        <v>1310</v>
      </c>
      <c r="E874" s="336" t="s">
        <v>738</v>
      </c>
      <c r="F874" s="336" t="s">
        <v>780</v>
      </c>
      <c r="G874" s="336" t="s">
        <v>794</v>
      </c>
      <c r="H874" s="336" t="s">
        <v>726</v>
      </c>
      <c r="I874" s="337">
        <v>3</v>
      </c>
      <c r="J874" s="337">
        <v>50</v>
      </c>
      <c r="K874" s="337">
        <v>87.5</v>
      </c>
      <c r="L874" s="337">
        <v>44</v>
      </c>
      <c r="M874" s="338"/>
      <c r="N874" s="337">
        <v>40</v>
      </c>
      <c r="O874" s="337">
        <v>460</v>
      </c>
      <c r="P874" s="337">
        <v>6.5</v>
      </c>
      <c r="Q874" s="337">
        <v>78.099999999999994</v>
      </c>
      <c r="R874" s="337">
        <v>25000</v>
      </c>
      <c r="S874" s="337">
        <v>3000</v>
      </c>
      <c r="T874" s="337">
        <v>81</v>
      </c>
      <c r="U874" s="337">
        <v>0.9</v>
      </c>
      <c r="V874" s="337">
        <v>-20</v>
      </c>
      <c r="W874" s="336" t="s">
        <v>769</v>
      </c>
      <c r="X874" s="336" t="s">
        <v>7406</v>
      </c>
      <c r="Y874" s="336" t="s">
        <v>783</v>
      </c>
      <c r="Z874" s="339">
        <v>41558</v>
      </c>
      <c r="AA874" s="339">
        <v>41845</v>
      </c>
      <c r="AB874" s="336" t="s">
        <v>784</v>
      </c>
    </row>
    <row r="875" spans="1:28" s="340" customFormat="1">
      <c r="A875" s="336" t="s">
        <v>7400</v>
      </c>
      <c r="B875" s="336" t="s">
        <v>1762</v>
      </c>
      <c r="C875" s="336" t="s">
        <v>919</v>
      </c>
      <c r="D875" s="336" t="s">
        <v>1310</v>
      </c>
      <c r="E875" s="336" t="s">
        <v>738</v>
      </c>
      <c r="F875" s="336" t="s">
        <v>780</v>
      </c>
      <c r="G875" s="336" t="s">
        <v>794</v>
      </c>
      <c r="H875" s="336" t="s">
        <v>726</v>
      </c>
      <c r="I875" s="337">
        <v>3</v>
      </c>
      <c r="J875" s="337">
        <v>50</v>
      </c>
      <c r="K875" s="337">
        <v>87.5</v>
      </c>
      <c r="L875" s="337">
        <v>44</v>
      </c>
      <c r="M875" s="338"/>
      <c r="N875" s="337">
        <v>25</v>
      </c>
      <c r="O875" s="337">
        <v>460</v>
      </c>
      <c r="P875" s="337">
        <v>6.5</v>
      </c>
      <c r="Q875" s="337">
        <v>78.099999999999994</v>
      </c>
      <c r="R875" s="337">
        <v>25000</v>
      </c>
      <c r="S875" s="337">
        <v>2700</v>
      </c>
      <c r="T875" s="337">
        <v>81</v>
      </c>
      <c r="U875" s="337">
        <v>0.9</v>
      </c>
      <c r="V875" s="337">
        <v>-20</v>
      </c>
      <c r="W875" s="336" t="s">
        <v>769</v>
      </c>
      <c r="X875" s="336" t="s">
        <v>7406</v>
      </c>
      <c r="Y875" s="336" t="s">
        <v>783</v>
      </c>
      <c r="Z875" s="339">
        <v>41558</v>
      </c>
      <c r="AA875" s="339">
        <v>41845</v>
      </c>
      <c r="AB875" s="336" t="s">
        <v>784</v>
      </c>
    </row>
    <row r="876" spans="1:28" s="340" customFormat="1">
      <c r="A876" s="336" t="s">
        <v>7400</v>
      </c>
      <c r="B876" s="336" t="s">
        <v>1762</v>
      </c>
      <c r="C876" s="336" t="s">
        <v>919</v>
      </c>
      <c r="D876" s="336" t="s">
        <v>2121</v>
      </c>
      <c r="E876" s="336" t="s">
        <v>732</v>
      </c>
      <c r="F876" s="336" t="s">
        <v>780</v>
      </c>
      <c r="G876" s="336" t="s">
        <v>794</v>
      </c>
      <c r="H876" s="336" t="s">
        <v>726</v>
      </c>
      <c r="I876" s="337">
        <v>3</v>
      </c>
      <c r="J876" s="337">
        <v>65</v>
      </c>
      <c r="K876" s="337">
        <v>134.5</v>
      </c>
      <c r="L876" s="337">
        <v>94.5</v>
      </c>
      <c r="M876" s="338"/>
      <c r="N876" s="337">
        <v>110</v>
      </c>
      <c r="O876" s="337">
        <v>650</v>
      </c>
      <c r="P876" s="337">
        <v>10</v>
      </c>
      <c r="Q876" s="337">
        <v>65</v>
      </c>
      <c r="R876" s="337">
        <v>25000</v>
      </c>
      <c r="S876" s="337">
        <v>2700</v>
      </c>
      <c r="T876" s="337">
        <v>82</v>
      </c>
      <c r="U876" s="337">
        <v>0.8</v>
      </c>
      <c r="V876" s="337">
        <v>-20</v>
      </c>
      <c r="W876" s="336" t="s">
        <v>769</v>
      </c>
      <c r="X876" s="336" t="s">
        <v>7406</v>
      </c>
      <c r="Y876" s="336" t="s">
        <v>783</v>
      </c>
      <c r="Z876" s="339">
        <v>41558</v>
      </c>
      <c r="AA876" s="339">
        <v>41893</v>
      </c>
      <c r="AB876" s="336" t="s">
        <v>842</v>
      </c>
    </row>
    <row r="877" spans="1:28" s="340" customFormat="1">
      <c r="A877" s="336" t="s">
        <v>7400</v>
      </c>
      <c r="B877" s="336" t="s">
        <v>1762</v>
      </c>
      <c r="C877" s="336" t="s">
        <v>2124</v>
      </c>
      <c r="D877" s="336" t="s">
        <v>2125</v>
      </c>
      <c r="E877" s="336" t="s">
        <v>732</v>
      </c>
      <c r="F877" s="336" t="s">
        <v>780</v>
      </c>
      <c r="G877" s="336" t="s">
        <v>794</v>
      </c>
      <c r="H877" s="336" t="s">
        <v>726</v>
      </c>
      <c r="I877" s="337">
        <v>5</v>
      </c>
      <c r="J877" s="337">
        <v>65</v>
      </c>
      <c r="K877" s="337">
        <v>130</v>
      </c>
      <c r="L877" s="337">
        <v>95</v>
      </c>
      <c r="M877" s="338"/>
      <c r="N877" s="337">
        <v>108</v>
      </c>
      <c r="O877" s="337">
        <v>750</v>
      </c>
      <c r="P877" s="337">
        <v>10.5</v>
      </c>
      <c r="Q877" s="337">
        <v>71.400000000000006</v>
      </c>
      <c r="R877" s="337">
        <v>25000</v>
      </c>
      <c r="S877" s="337">
        <v>2700</v>
      </c>
      <c r="T877" s="337">
        <v>81</v>
      </c>
      <c r="U877" s="337">
        <v>0.9</v>
      </c>
      <c r="V877" s="337">
        <v>-20</v>
      </c>
      <c r="W877" s="336" t="s">
        <v>769</v>
      </c>
      <c r="X877" s="336" t="s">
        <v>7402</v>
      </c>
      <c r="Y877" s="336" t="s">
        <v>783</v>
      </c>
      <c r="Z877" s="339">
        <v>41760</v>
      </c>
      <c r="AA877" s="339">
        <v>41967</v>
      </c>
      <c r="AB877" s="336" t="s">
        <v>842</v>
      </c>
    </row>
    <row r="878" spans="1:28" s="340" customFormat="1">
      <c r="A878" s="336" t="s">
        <v>7400</v>
      </c>
      <c r="B878" s="336" t="s">
        <v>1762</v>
      </c>
      <c r="C878" s="336" t="s">
        <v>5505</v>
      </c>
      <c r="D878" s="336" t="s">
        <v>7678</v>
      </c>
      <c r="E878" s="336" t="s">
        <v>737</v>
      </c>
      <c r="F878" s="336" t="s">
        <v>780</v>
      </c>
      <c r="G878" s="336" t="s">
        <v>1239</v>
      </c>
      <c r="H878" s="336" t="s">
        <v>726</v>
      </c>
      <c r="I878" s="337">
        <v>5</v>
      </c>
      <c r="J878" s="337">
        <v>50</v>
      </c>
      <c r="K878" s="337">
        <v>58</v>
      </c>
      <c r="L878" s="337">
        <v>49.9</v>
      </c>
      <c r="M878" s="338"/>
      <c r="N878" s="337">
        <v>25</v>
      </c>
      <c r="O878" s="337">
        <v>500</v>
      </c>
      <c r="P878" s="337">
        <v>7</v>
      </c>
      <c r="Q878" s="337">
        <v>71.400000000000006</v>
      </c>
      <c r="R878" s="337">
        <v>25000</v>
      </c>
      <c r="S878" s="337">
        <v>3000</v>
      </c>
      <c r="T878" s="337">
        <v>81</v>
      </c>
      <c r="U878" s="337">
        <v>0.7</v>
      </c>
      <c r="V878" s="337">
        <v>-20</v>
      </c>
      <c r="W878" s="336" t="s">
        <v>769</v>
      </c>
      <c r="X878" s="336" t="s">
        <v>7406</v>
      </c>
      <c r="Y878" s="336" t="s">
        <v>783</v>
      </c>
      <c r="Z878" s="339">
        <v>41923</v>
      </c>
      <c r="AA878" s="339">
        <v>42004</v>
      </c>
      <c r="AB878" s="336" t="s">
        <v>842</v>
      </c>
    </row>
    <row r="879" spans="1:28" s="340" customFormat="1">
      <c r="A879" s="336" t="s">
        <v>7400</v>
      </c>
      <c r="B879" s="336" t="s">
        <v>1762</v>
      </c>
      <c r="C879" s="336" t="s">
        <v>5505</v>
      </c>
      <c r="D879" s="336" t="s">
        <v>7678</v>
      </c>
      <c r="E879" s="336" t="s">
        <v>737</v>
      </c>
      <c r="F879" s="336" t="s">
        <v>780</v>
      </c>
      <c r="G879" s="336" t="s">
        <v>1239</v>
      </c>
      <c r="H879" s="336" t="s">
        <v>726</v>
      </c>
      <c r="I879" s="337">
        <v>5</v>
      </c>
      <c r="J879" s="337">
        <v>50</v>
      </c>
      <c r="K879" s="337">
        <v>58</v>
      </c>
      <c r="L879" s="337">
        <v>49.9</v>
      </c>
      <c r="M879" s="338"/>
      <c r="N879" s="337">
        <v>25</v>
      </c>
      <c r="O879" s="337">
        <v>500</v>
      </c>
      <c r="P879" s="337">
        <v>7</v>
      </c>
      <c r="Q879" s="337">
        <v>71.400000000000006</v>
      </c>
      <c r="R879" s="337">
        <v>25000</v>
      </c>
      <c r="S879" s="337">
        <v>2700</v>
      </c>
      <c r="T879" s="337">
        <v>82</v>
      </c>
      <c r="U879" s="337">
        <v>0.7</v>
      </c>
      <c r="V879" s="337">
        <v>-20</v>
      </c>
      <c r="W879" s="336" t="s">
        <v>769</v>
      </c>
      <c r="X879" s="336" t="s">
        <v>7406</v>
      </c>
      <c r="Y879" s="336" t="s">
        <v>783</v>
      </c>
      <c r="Z879" s="339">
        <v>41923</v>
      </c>
      <c r="AA879" s="339">
        <v>42004</v>
      </c>
      <c r="AB879" s="336" t="s">
        <v>842</v>
      </c>
    </row>
    <row r="880" spans="1:28" s="340" customFormat="1">
      <c r="A880" s="336" t="s">
        <v>7400</v>
      </c>
      <c r="B880" s="336" t="s">
        <v>1762</v>
      </c>
      <c r="C880" s="336" t="s">
        <v>5505</v>
      </c>
      <c r="D880" s="336" t="s">
        <v>7679</v>
      </c>
      <c r="E880" s="336" t="s">
        <v>737</v>
      </c>
      <c r="F880" s="336" t="s">
        <v>780</v>
      </c>
      <c r="G880" s="336" t="s">
        <v>1239</v>
      </c>
      <c r="H880" s="336" t="s">
        <v>726</v>
      </c>
      <c r="I880" s="337">
        <v>5</v>
      </c>
      <c r="J880" s="337">
        <v>50</v>
      </c>
      <c r="K880" s="337">
        <v>58</v>
      </c>
      <c r="L880" s="337">
        <v>49.9</v>
      </c>
      <c r="M880" s="338"/>
      <c r="N880" s="337">
        <v>40</v>
      </c>
      <c r="O880" s="337">
        <v>500</v>
      </c>
      <c r="P880" s="337">
        <v>7</v>
      </c>
      <c r="Q880" s="337">
        <v>71.400000000000006</v>
      </c>
      <c r="R880" s="337">
        <v>25000</v>
      </c>
      <c r="S880" s="337">
        <v>3000</v>
      </c>
      <c r="T880" s="337">
        <v>81</v>
      </c>
      <c r="U880" s="337">
        <v>0.7</v>
      </c>
      <c r="V880" s="337">
        <v>-20</v>
      </c>
      <c r="W880" s="336" t="s">
        <v>769</v>
      </c>
      <c r="X880" s="336" t="s">
        <v>7406</v>
      </c>
      <c r="Y880" s="336" t="s">
        <v>783</v>
      </c>
      <c r="Z880" s="339">
        <v>41923</v>
      </c>
      <c r="AA880" s="339">
        <v>42004</v>
      </c>
      <c r="AB880" s="336" t="s">
        <v>842</v>
      </c>
    </row>
    <row r="881" spans="1:28" s="340" customFormat="1">
      <c r="A881" s="336" t="s">
        <v>7400</v>
      </c>
      <c r="B881" s="336" t="s">
        <v>1762</v>
      </c>
      <c r="C881" s="336" t="s">
        <v>5505</v>
      </c>
      <c r="D881" s="336" t="s">
        <v>7680</v>
      </c>
      <c r="E881" s="336" t="s">
        <v>737</v>
      </c>
      <c r="F881" s="336" t="s">
        <v>780</v>
      </c>
      <c r="G881" s="336" t="s">
        <v>1239</v>
      </c>
      <c r="H881" s="336" t="s">
        <v>726</v>
      </c>
      <c r="I881" s="337">
        <v>5</v>
      </c>
      <c r="J881" s="337">
        <v>50</v>
      </c>
      <c r="K881" s="337">
        <v>58</v>
      </c>
      <c r="L881" s="337">
        <v>49.9</v>
      </c>
      <c r="M881" s="338"/>
      <c r="N881" s="337">
        <v>40</v>
      </c>
      <c r="O881" s="337">
        <v>500</v>
      </c>
      <c r="P881" s="337">
        <v>7</v>
      </c>
      <c r="Q881" s="337">
        <v>71.400000000000006</v>
      </c>
      <c r="R881" s="337">
        <v>25000</v>
      </c>
      <c r="S881" s="337">
        <v>2700</v>
      </c>
      <c r="T881" s="337">
        <v>82</v>
      </c>
      <c r="U881" s="337">
        <v>0.7</v>
      </c>
      <c r="V881" s="337">
        <v>-20</v>
      </c>
      <c r="W881" s="336" t="s">
        <v>769</v>
      </c>
      <c r="X881" s="336" t="s">
        <v>7406</v>
      </c>
      <c r="Y881" s="336" t="s">
        <v>783</v>
      </c>
      <c r="Z881" s="339">
        <v>41923</v>
      </c>
      <c r="AA881" s="339">
        <v>42004</v>
      </c>
      <c r="AB881" s="336" t="s">
        <v>842</v>
      </c>
    </row>
    <row r="882" spans="1:28" s="340" customFormat="1">
      <c r="A882" s="336" t="s">
        <v>7400</v>
      </c>
      <c r="B882" s="336" t="s">
        <v>1762</v>
      </c>
      <c r="C882" s="336" t="s">
        <v>1058</v>
      </c>
      <c r="D882" s="336" t="s">
        <v>2130</v>
      </c>
      <c r="E882" s="336" t="s">
        <v>735</v>
      </c>
      <c r="F882" s="336" t="s">
        <v>780</v>
      </c>
      <c r="G882" s="336" t="s">
        <v>794</v>
      </c>
      <c r="H882" s="336" t="s">
        <v>726</v>
      </c>
      <c r="I882" s="337">
        <v>5</v>
      </c>
      <c r="J882" s="337">
        <v>85</v>
      </c>
      <c r="K882" s="337">
        <v>132</v>
      </c>
      <c r="L882" s="337">
        <v>121</v>
      </c>
      <c r="M882" s="338"/>
      <c r="N882" s="337">
        <v>27</v>
      </c>
      <c r="O882" s="338"/>
      <c r="P882" s="337">
        <v>20</v>
      </c>
      <c r="Q882" s="337">
        <v>55</v>
      </c>
      <c r="R882" s="337">
        <v>25000</v>
      </c>
      <c r="S882" s="337">
        <v>2700</v>
      </c>
      <c r="T882" s="337">
        <v>83</v>
      </c>
      <c r="U882" s="337">
        <v>0.9</v>
      </c>
      <c r="V882" s="337">
        <v>-20</v>
      </c>
      <c r="W882" s="336" t="s">
        <v>769</v>
      </c>
      <c r="X882" s="336" t="s">
        <v>7402</v>
      </c>
      <c r="Y882" s="336" t="s">
        <v>783</v>
      </c>
      <c r="Z882" s="339">
        <v>41760</v>
      </c>
      <c r="AA882" s="339">
        <v>41936</v>
      </c>
      <c r="AB882" s="336" t="s">
        <v>842</v>
      </c>
    </row>
    <row r="883" spans="1:28" s="340" customFormat="1">
      <c r="A883" s="336" t="s">
        <v>7400</v>
      </c>
      <c r="B883" s="336" t="s">
        <v>1762</v>
      </c>
      <c r="C883" s="336" t="s">
        <v>1058</v>
      </c>
      <c r="D883" s="336" t="s">
        <v>2132</v>
      </c>
      <c r="E883" s="336" t="s">
        <v>735</v>
      </c>
      <c r="F883" s="336" t="s">
        <v>780</v>
      </c>
      <c r="G883" s="336" t="s">
        <v>794</v>
      </c>
      <c r="H883" s="336" t="s">
        <v>726</v>
      </c>
      <c r="I883" s="337">
        <v>5</v>
      </c>
      <c r="J883" s="337">
        <v>85</v>
      </c>
      <c r="K883" s="337">
        <v>132</v>
      </c>
      <c r="L883" s="337">
        <v>121</v>
      </c>
      <c r="M883" s="338"/>
      <c r="N883" s="337">
        <v>41</v>
      </c>
      <c r="O883" s="338"/>
      <c r="P883" s="337">
        <v>20</v>
      </c>
      <c r="Q883" s="337">
        <v>55</v>
      </c>
      <c r="R883" s="337">
        <v>25000</v>
      </c>
      <c r="S883" s="337">
        <v>4000</v>
      </c>
      <c r="T883" s="337">
        <v>83</v>
      </c>
      <c r="U883" s="337">
        <v>0.9</v>
      </c>
      <c r="V883" s="337">
        <v>-20</v>
      </c>
      <c r="W883" s="336" t="s">
        <v>769</v>
      </c>
      <c r="X883" s="336" t="s">
        <v>7402</v>
      </c>
      <c r="Y883" s="336" t="s">
        <v>783</v>
      </c>
      <c r="Z883" s="339">
        <v>41760</v>
      </c>
      <c r="AA883" s="339">
        <v>41936</v>
      </c>
      <c r="AB883" s="336" t="s">
        <v>842</v>
      </c>
    </row>
    <row r="884" spans="1:28" s="340" customFormat="1">
      <c r="A884" s="336" t="s">
        <v>7400</v>
      </c>
      <c r="B884" s="336" t="s">
        <v>1762</v>
      </c>
      <c r="C884" s="336" t="s">
        <v>2134</v>
      </c>
      <c r="D884" s="336" t="s">
        <v>2135</v>
      </c>
      <c r="E884" s="336" t="s">
        <v>830</v>
      </c>
      <c r="F884" s="336" t="s">
        <v>780</v>
      </c>
      <c r="G884" s="336" t="s">
        <v>794</v>
      </c>
      <c r="H884" s="336" t="s">
        <v>726</v>
      </c>
      <c r="I884" s="337">
        <v>5</v>
      </c>
      <c r="J884" s="337">
        <v>75</v>
      </c>
      <c r="K884" s="337">
        <v>113</v>
      </c>
      <c r="L884" s="337">
        <v>95</v>
      </c>
      <c r="M884" s="338"/>
      <c r="N884" s="337">
        <v>40</v>
      </c>
      <c r="O884" s="337">
        <v>750</v>
      </c>
      <c r="P884" s="337">
        <v>10.5</v>
      </c>
      <c r="Q884" s="337">
        <v>71.400000000000006</v>
      </c>
      <c r="R884" s="337">
        <v>25000</v>
      </c>
      <c r="S884" s="337">
        <v>2700</v>
      </c>
      <c r="T884" s="337">
        <v>82</v>
      </c>
      <c r="U884" s="337">
        <v>0.9</v>
      </c>
      <c r="V884" s="337">
        <v>-20</v>
      </c>
      <c r="W884" s="336" t="s">
        <v>769</v>
      </c>
      <c r="X884" s="336" t="s">
        <v>7402</v>
      </c>
      <c r="Y884" s="336" t="s">
        <v>783</v>
      </c>
      <c r="Z884" s="339">
        <v>41973</v>
      </c>
      <c r="AA884" s="339">
        <v>41967</v>
      </c>
      <c r="AB884" s="336" t="s">
        <v>842</v>
      </c>
    </row>
    <row r="885" spans="1:28" s="340" customFormat="1">
      <c r="A885" s="336" t="s">
        <v>7400</v>
      </c>
      <c r="B885" s="336" t="s">
        <v>1762</v>
      </c>
      <c r="C885" s="336" t="s">
        <v>2134</v>
      </c>
      <c r="D885" s="336" t="s">
        <v>2135</v>
      </c>
      <c r="E885" s="336" t="s">
        <v>830</v>
      </c>
      <c r="F885" s="336" t="s">
        <v>780</v>
      </c>
      <c r="G885" s="336" t="s">
        <v>794</v>
      </c>
      <c r="H885" s="336" t="s">
        <v>726</v>
      </c>
      <c r="I885" s="337">
        <v>5</v>
      </c>
      <c r="J885" s="337">
        <v>75</v>
      </c>
      <c r="K885" s="337">
        <v>113</v>
      </c>
      <c r="L885" s="337">
        <v>95</v>
      </c>
      <c r="M885" s="338"/>
      <c r="N885" s="337">
        <v>40</v>
      </c>
      <c r="O885" s="337">
        <v>750</v>
      </c>
      <c r="P885" s="337">
        <v>10.5</v>
      </c>
      <c r="Q885" s="337">
        <v>71.400000000000006</v>
      </c>
      <c r="R885" s="337">
        <v>25000</v>
      </c>
      <c r="S885" s="337">
        <v>3000</v>
      </c>
      <c r="T885" s="337">
        <v>82</v>
      </c>
      <c r="U885" s="337">
        <v>0.9</v>
      </c>
      <c r="V885" s="337">
        <v>-20</v>
      </c>
      <c r="W885" s="336" t="s">
        <v>769</v>
      </c>
      <c r="X885" s="336" t="s">
        <v>7402</v>
      </c>
      <c r="Y885" s="336" t="s">
        <v>783</v>
      </c>
      <c r="Z885" s="339">
        <v>41973</v>
      </c>
      <c r="AA885" s="339">
        <v>41967</v>
      </c>
      <c r="AB885" s="336" t="s">
        <v>842</v>
      </c>
    </row>
    <row r="886" spans="1:28" s="340" customFormat="1">
      <c r="A886" s="336" t="s">
        <v>7400</v>
      </c>
      <c r="B886" s="336" t="s">
        <v>2144</v>
      </c>
      <c r="C886" s="336" t="s">
        <v>919</v>
      </c>
      <c r="D886" s="336" t="s">
        <v>2154</v>
      </c>
      <c r="E886" s="336" t="s">
        <v>738</v>
      </c>
      <c r="F886" s="336" t="s">
        <v>780</v>
      </c>
      <c r="G886" s="336" t="s">
        <v>794</v>
      </c>
      <c r="H886" s="336" t="s">
        <v>726</v>
      </c>
      <c r="I886" s="337">
        <v>3</v>
      </c>
      <c r="J886" s="337">
        <v>50</v>
      </c>
      <c r="K886" s="337">
        <v>87.5</v>
      </c>
      <c r="L886" s="337">
        <v>44</v>
      </c>
      <c r="M886" s="338"/>
      <c r="N886" s="337">
        <v>40</v>
      </c>
      <c r="O886" s="337">
        <v>460</v>
      </c>
      <c r="P886" s="337">
        <v>6.5</v>
      </c>
      <c r="Q886" s="337">
        <v>70.8</v>
      </c>
      <c r="R886" s="337">
        <v>25000</v>
      </c>
      <c r="S886" s="337">
        <v>2700</v>
      </c>
      <c r="T886" s="337">
        <v>81</v>
      </c>
      <c r="U886" s="337">
        <v>0.9</v>
      </c>
      <c r="V886" s="337">
        <v>-20</v>
      </c>
      <c r="W886" s="336" t="s">
        <v>769</v>
      </c>
      <c r="X886" s="336" t="s">
        <v>7406</v>
      </c>
      <c r="Y886" s="336" t="s">
        <v>783</v>
      </c>
      <c r="Z886" s="339">
        <v>41558</v>
      </c>
      <c r="AA886" s="339">
        <v>41955</v>
      </c>
      <c r="AB886" s="336" t="s">
        <v>842</v>
      </c>
    </row>
    <row r="887" spans="1:28" s="340" customFormat="1">
      <c r="A887" s="336" t="s">
        <v>7400</v>
      </c>
      <c r="B887" s="336" t="s">
        <v>2144</v>
      </c>
      <c r="C887" s="336" t="s">
        <v>919</v>
      </c>
      <c r="D887" s="336" t="s">
        <v>2154</v>
      </c>
      <c r="E887" s="336" t="s">
        <v>738</v>
      </c>
      <c r="F887" s="336" t="s">
        <v>780</v>
      </c>
      <c r="G887" s="336" t="s">
        <v>794</v>
      </c>
      <c r="H887" s="336" t="s">
        <v>726</v>
      </c>
      <c r="I887" s="337">
        <v>3</v>
      </c>
      <c r="J887" s="337">
        <v>50</v>
      </c>
      <c r="K887" s="337">
        <v>87.5</v>
      </c>
      <c r="L887" s="337">
        <v>44</v>
      </c>
      <c r="M887" s="338"/>
      <c r="N887" s="337">
        <v>40</v>
      </c>
      <c r="O887" s="337">
        <v>460</v>
      </c>
      <c r="P887" s="337">
        <v>6.5</v>
      </c>
      <c r="Q887" s="337">
        <v>70.8</v>
      </c>
      <c r="R887" s="337">
        <v>25000</v>
      </c>
      <c r="S887" s="337">
        <v>3000</v>
      </c>
      <c r="T887" s="337">
        <v>82</v>
      </c>
      <c r="U887" s="337">
        <v>0.9</v>
      </c>
      <c r="V887" s="337">
        <v>-20</v>
      </c>
      <c r="W887" s="336" t="s">
        <v>769</v>
      </c>
      <c r="X887" s="336" t="s">
        <v>7406</v>
      </c>
      <c r="Y887" s="336" t="s">
        <v>783</v>
      </c>
      <c r="Z887" s="339">
        <v>41558</v>
      </c>
      <c r="AA887" s="339">
        <v>41955</v>
      </c>
      <c r="AB887" s="336" t="s">
        <v>842</v>
      </c>
    </row>
    <row r="888" spans="1:28" s="340" customFormat="1">
      <c r="A888" s="336" t="s">
        <v>7400</v>
      </c>
      <c r="B888" s="336" t="s">
        <v>2144</v>
      </c>
      <c r="C888" s="336" t="s">
        <v>919</v>
      </c>
      <c r="D888" s="336" t="s">
        <v>2154</v>
      </c>
      <c r="E888" s="336" t="s">
        <v>738</v>
      </c>
      <c r="F888" s="336" t="s">
        <v>780</v>
      </c>
      <c r="G888" s="336" t="s">
        <v>794</v>
      </c>
      <c r="H888" s="336" t="s">
        <v>726</v>
      </c>
      <c r="I888" s="337">
        <v>3</v>
      </c>
      <c r="J888" s="337">
        <v>50</v>
      </c>
      <c r="K888" s="337">
        <v>87.5</v>
      </c>
      <c r="L888" s="337">
        <v>44</v>
      </c>
      <c r="M888" s="338"/>
      <c r="N888" s="337">
        <v>25</v>
      </c>
      <c r="O888" s="337">
        <v>460</v>
      </c>
      <c r="P888" s="337">
        <v>6.5</v>
      </c>
      <c r="Q888" s="337">
        <v>70.8</v>
      </c>
      <c r="R888" s="337">
        <v>25000</v>
      </c>
      <c r="S888" s="337">
        <v>3000</v>
      </c>
      <c r="T888" s="337">
        <v>82</v>
      </c>
      <c r="U888" s="337">
        <v>0.9</v>
      </c>
      <c r="V888" s="337">
        <v>-20</v>
      </c>
      <c r="W888" s="336" t="s">
        <v>769</v>
      </c>
      <c r="X888" s="336" t="s">
        <v>7406</v>
      </c>
      <c r="Y888" s="336" t="s">
        <v>783</v>
      </c>
      <c r="Z888" s="339">
        <v>41558</v>
      </c>
      <c r="AA888" s="339">
        <v>41955</v>
      </c>
      <c r="AB888" s="336" t="s">
        <v>842</v>
      </c>
    </row>
    <row r="889" spans="1:28" s="340" customFormat="1">
      <c r="A889" s="336" t="s">
        <v>7400</v>
      </c>
      <c r="B889" s="336" t="s">
        <v>2144</v>
      </c>
      <c r="C889" s="336" t="s">
        <v>919</v>
      </c>
      <c r="D889" s="336" t="s">
        <v>2154</v>
      </c>
      <c r="E889" s="336" t="s">
        <v>738</v>
      </c>
      <c r="F889" s="336" t="s">
        <v>780</v>
      </c>
      <c r="G889" s="336" t="s">
        <v>794</v>
      </c>
      <c r="H889" s="336" t="s">
        <v>726</v>
      </c>
      <c r="I889" s="337">
        <v>3</v>
      </c>
      <c r="J889" s="337">
        <v>50</v>
      </c>
      <c r="K889" s="337">
        <v>87.5</v>
      </c>
      <c r="L889" s="337">
        <v>44</v>
      </c>
      <c r="M889" s="338"/>
      <c r="N889" s="337">
        <v>25</v>
      </c>
      <c r="O889" s="337">
        <v>460</v>
      </c>
      <c r="P889" s="337">
        <v>6.5</v>
      </c>
      <c r="Q889" s="337">
        <v>70.8</v>
      </c>
      <c r="R889" s="337">
        <v>25000</v>
      </c>
      <c r="S889" s="337">
        <v>2700</v>
      </c>
      <c r="T889" s="337">
        <v>81</v>
      </c>
      <c r="U889" s="337">
        <v>0.9</v>
      </c>
      <c r="V889" s="337">
        <v>-20</v>
      </c>
      <c r="W889" s="336" t="s">
        <v>769</v>
      </c>
      <c r="X889" s="336" t="s">
        <v>7406</v>
      </c>
      <c r="Y889" s="336" t="s">
        <v>783</v>
      </c>
      <c r="Z889" s="339">
        <v>41558</v>
      </c>
      <c r="AA889" s="339">
        <v>41955</v>
      </c>
      <c r="AB889" s="336" t="s">
        <v>842</v>
      </c>
    </row>
    <row r="890" spans="1:28" s="340" customFormat="1">
      <c r="A890" s="336" t="s">
        <v>7400</v>
      </c>
      <c r="B890" s="336" t="s">
        <v>2144</v>
      </c>
      <c r="C890" s="336" t="s">
        <v>2124</v>
      </c>
      <c r="D890" s="336" t="s">
        <v>2163</v>
      </c>
      <c r="E890" s="336" t="s">
        <v>732</v>
      </c>
      <c r="F890" s="336" t="s">
        <v>780</v>
      </c>
      <c r="G890" s="336" t="s">
        <v>794</v>
      </c>
      <c r="H890" s="336" t="s">
        <v>726</v>
      </c>
      <c r="I890" s="337">
        <v>5</v>
      </c>
      <c r="J890" s="337">
        <v>65</v>
      </c>
      <c r="K890" s="337">
        <v>130</v>
      </c>
      <c r="L890" s="337">
        <v>95</v>
      </c>
      <c r="M890" s="338"/>
      <c r="N890" s="337">
        <v>107</v>
      </c>
      <c r="O890" s="337">
        <v>750</v>
      </c>
      <c r="P890" s="337">
        <v>10.5</v>
      </c>
      <c r="Q890" s="337">
        <v>71.400000000000006</v>
      </c>
      <c r="R890" s="337">
        <v>25000</v>
      </c>
      <c r="S890" s="337">
        <v>2700</v>
      </c>
      <c r="T890" s="337">
        <v>81</v>
      </c>
      <c r="U890" s="337">
        <v>0.9</v>
      </c>
      <c r="V890" s="337">
        <v>-20</v>
      </c>
      <c r="W890" s="336" t="s">
        <v>769</v>
      </c>
      <c r="X890" s="336" t="s">
        <v>7402</v>
      </c>
      <c r="Y890" s="336" t="s">
        <v>783</v>
      </c>
      <c r="Z890" s="339">
        <v>41760</v>
      </c>
      <c r="AA890" s="339">
        <v>41967</v>
      </c>
      <c r="AB890" s="336" t="s">
        <v>842</v>
      </c>
    </row>
    <row r="891" spans="1:28" s="340" customFormat="1">
      <c r="A891" s="336" t="s">
        <v>7400</v>
      </c>
      <c r="B891" s="336" t="s">
        <v>2144</v>
      </c>
      <c r="C891" s="336" t="s">
        <v>1058</v>
      </c>
      <c r="D891" s="336" t="s">
        <v>2165</v>
      </c>
      <c r="E891" s="336" t="s">
        <v>735</v>
      </c>
      <c r="F891" s="336" t="s">
        <v>780</v>
      </c>
      <c r="G891" s="336" t="s">
        <v>794</v>
      </c>
      <c r="H891" s="336" t="s">
        <v>726</v>
      </c>
      <c r="I891" s="337">
        <v>5</v>
      </c>
      <c r="J891" s="337">
        <v>85</v>
      </c>
      <c r="K891" s="337">
        <v>132</v>
      </c>
      <c r="L891" s="337">
        <v>121</v>
      </c>
      <c r="M891" s="338"/>
      <c r="N891" s="337">
        <v>40</v>
      </c>
      <c r="O891" s="338"/>
      <c r="P891" s="337">
        <v>20</v>
      </c>
      <c r="Q891" s="337">
        <v>55</v>
      </c>
      <c r="R891" s="337">
        <v>25000</v>
      </c>
      <c r="S891" s="337">
        <v>2700</v>
      </c>
      <c r="T891" s="337">
        <v>81</v>
      </c>
      <c r="U891" s="337">
        <v>1</v>
      </c>
      <c r="V891" s="337">
        <v>-20</v>
      </c>
      <c r="W891" s="336" t="s">
        <v>769</v>
      </c>
      <c r="X891" s="336" t="s">
        <v>7402</v>
      </c>
      <c r="Y891" s="336" t="s">
        <v>783</v>
      </c>
      <c r="Z891" s="339">
        <v>41760</v>
      </c>
      <c r="AA891" s="339">
        <v>41936</v>
      </c>
      <c r="AB891" s="336" t="s">
        <v>842</v>
      </c>
    </row>
    <row r="892" spans="1:28" s="340" customFormat="1">
      <c r="A892" s="336" t="s">
        <v>7400</v>
      </c>
      <c r="B892" s="336" t="s">
        <v>2144</v>
      </c>
      <c r="C892" s="336" t="s">
        <v>2134</v>
      </c>
      <c r="D892" s="336" t="s">
        <v>2167</v>
      </c>
      <c r="E892" s="336" t="s">
        <v>830</v>
      </c>
      <c r="F892" s="336" t="s">
        <v>780</v>
      </c>
      <c r="G892" s="336" t="s">
        <v>794</v>
      </c>
      <c r="H892" s="336" t="s">
        <v>726</v>
      </c>
      <c r="I892" s="337">
        <v>5</v>
      </c>
      <c r="J892" s="337">
        <v>75</v>
      </c>
      <c r="K892" s="337">
        <v>113</v>
      </c>
      <c r="L892" s="337">
        <v>95</v>
      </c>
      <c r="M892" s="338"/>
      <c r="N892" s="337">
        <v>40</v>
      </c>
      <c r="O892" s="337">
        <v>750</v>
      </c>
      <c r="P892" s="337">
        <v>10.5</v>
      </c>
      <c r="Q892" s="337">
        <v>71.400000000000006</v>
      </c>
      <c r="R892" s="337">
        <v>25000</v>
      </c>
      <c r="S892" s="337">
        <v>2700</v>
      </c>
      <c r="T892" s="337">
        <v>81</v>
      </c>
      <c r="U892" s="337">
        <v>0.9</v>
      </c>
      <c r="V892" s="337">
        <v>-20</v>
      </c>
      <c r="W892" s="336" t="s">
        <v>769</v>
      </c>
      <c r="X892" s="336" t="s">
        <v>7402</v>
      </c>
      <c r="Y892" s="336" t="s">
        <v>783</v>
      </c>
      <c r="Z892" s="339">
        <v>41973</v>
      </c>
      <c r="AA892" s="339">
        <v>41967</v>
      </c>
      <c r="AB892" s="336" t="s">
        <v>842</v>
      </c>
    </row>
    <row r="893" spans="1:28" s="340" customFormat="1">
      <c r="A893" s="336" t="s">
        <v>7400</v>
      </c>
      <c r="B893" s="336" t="s">
        <v>7681</v>
      </c>
      <c r="C893" s="336" t="s">
        <v>5505</v>
      </c>
      <c r="D893" s="336" t="s">
        <v>7680</v>
      </c>
      <c r="E893" s="336" t="s">
        <v>737</v>
      </c>
      <c r="F893" s="336" t="s">
        <v>780</v>
      </c>
      <c r="G893" s="336" t="s">
        <v>1239</v>
      </c>
      <c r="H893" s="336" t="s">
        <v>726</v>
      </c>
      <c r="I893" s="337">
        <v>5</v>
      </c>
      <c r="J893" s="337">
        <v>50</v>
      </c>
      <c r="K893" s="337">
        <v>58</v>
      </c>
      <c r="L893" s="337">
        <v>49.9</v>
      </c>
      <c r="M893" s="338"/>
      <c r="N893" s="337">
        <v>40</v>
      </c>
      <c r="O893" s="337">
        <v>500</v>
      </c>
      <c r="P893" s="337">
        <v>7</v>
      </c>
      <c r="Q893" s="337">
        <v>71.400000000000006</v>
      </c>
      <c r="R893" s="337">
        <v>25000</v>
      </c>
      <c r="S893" s="337">
        <v>2700</v>
      </c>
      <c r="T893" s="337">
        <v>82</v>
      </c>
      <c r="U893" s="337">
        <v>0.7</v>
      </c>
      <c r="V893" s="337">
        <v>-20</v>
      </c>
      <c r="W893" s="336" t="s">
        <v>769</v>
      </c>
      <c r="X893" s="336" t="s">
        <v>7406</v>
      </c>
      <c r="Y893" s="336" t="s">
        <v>783</v>
      </c>
      <c r="Z893" s="339">
        <v>41923</v>
      </c>
      <c r="AA893" s="339">
        <v>42004</v>
      </c>
      <c r="AB893" s="336" t="s">
        <v>842</v>
      </c>
    </row>
    <row r="894" spans="1:28" s="340" customFormat="1">
      <c r="A894" s="336" t="s">
        <v>7400</v>
      </c>
      <c r="B894" s="336" t="s">
        <v>2170</v>
      </c>
      <c r="C894" s="336" t="s">
        <v>2174</v>
      </c>
      <c r="D894" s="336" t="s">
        <v>2174</v>
      </c>
      <c r="E894" s="336" t="s">
        <v>813</v>
      </c>
      <c r="F894" s="336" t="s">
        <v>780</v>
      </c>
      <c r="G894" s="336" t="s">
        <v>794</v>
      </c>
      <c r="H894" s="336" t="s">
        <v>726</v>
      </c>
      <c r="I894" s="337">
        <v>3</v>
      </c>
      <c r="J894" s="337">
        <v>50</v>
      </c>
      <c r="K894" s="337">
        <v>98</v>
      </c>
      <c r="L894" s="337">
        <v>64</v>
      </c>
      <c r="M894" s="338"/>
      <c r="N894" s="337">
        <v>107</v>
      </c>
      <c r="O894" s="337">
        <v>550</v>
      </c>
      <c r="P894" s="337">
        <v>7</v>
      </c>
      <c r="Q894" s="337">
        <v>78.599999999999994</v>
      </c>
      <c r="R894" s="337">
        <v>25000</v>
      </c>
      <c r="S894" s="337">
        <v>2700</v>
      </c>
      <c r="T894" s="337">
        <v>82</v>
      </c>
      <c r="U894" s="337">
        <v>0.9</v>
      </c>
      <c r="V894" s="337">
        <v>-20</v>
      </c>
      <c r="W894" s="336" t="s">
        <v>769</v>
      </c>
      <c r="X894" s="336" t="s">
        <v>7404</v>
      </c>
      <c r="Y894" s="336" t="s">
        <v>783</v>
      </c>
      <c r="Z894" s="339">
        <v>41730</v>
      </c>
      <c r="AA894" s="339">
        <v>41808</v>
      </c>
      <c r="AB894" s="336" t="s">
        <v>842</v>
      </c>
    </row>
    <row r="895" spans="1:28" s="340" customFormat="1">
      <c r="A895" s="336" t="s">
        <v>7400</v>
      </c>
      <c r="B895" s="336" t="s">
        <v>2170</v>
      </c>
      <c r="C895" s="336" t="s">
        <v>2176</v>
      </c>
      <c r="D895" s="336" t="s">
        <v>2176</v>
      </c>
      <c r="E895" s="336" t="s">
        <v>732</v>
      </c>
      <c r="F895" s="336" t="s">
        <v>780</v>
      </c>
      <c r="G895" s="336" t="s">
        <v>794</v>
      </c>
      <c r="H895" s="336" t="s">
        <v>726</v>
      </c>
      <c r="I895" s="337">
        <v>3</v>
      </c>
      <c r="J895" s="337">
        <v>75</v>
      </c>
      <c r="K895" s="337">
        <v>130</v>
      </c>
      <c r="L895" s="337">
        <v>95</v>
      </c>
      <c r="M895" s="338"/>
      <c r="N895" s="337">
        <v>113</v>
      </c>
      <c r="O895" s="337">
        <v>850</v>
      </c>
      <c r="P895" s="337">
        <v>11</v>
      </c>
      <c r="Q895" s="337">
        <v>77.3</v>
      </c>
      <c r="R895" s="337">
        <v>25000</v>
      </c>
      <c r="S895" s="337">
        <v>2700</v>
      </c>
      <c r="T895" s="337">
        <v>82</v>
      </c>
      <c r="U895" s="337">
        <v>0.9</v>
      </c>
      <c r="V895" s="337">
        <v>-20</v>
      </c>
      <c r="W895" s="336" t="s">
        <v>769</v>
      </c>
      <c r="X895" s="336" t="s">
        <v>7402</v>
      </c>
      <c r="Y895" s="336" t="s">
        <v>783</v>
      </c>
      <c r="Z895" s="339">
        <v>41730</v>
      </c>
      <c r="AA895" s="339">
        <v>41808</v>
      </c>
      <c r="AB895" s="336" t="s">
        <v>842</v>
      </c>
    </row>
    <row r="896" spans="1:28" s="340" customFormat="1">
      <c r="A896" s="336" t="s">
        <v>7400</v>
      </c>
      <c r="B896" s="336" t="s">
        <v>2170</v>
      </c>
      <c r="C896" s="336" t="s">
        <v>2178</v>
      </c>
      <c r="D896" s="336" t="s">
        <v>2178</v>
      </c>
      <c r="E896" s="336" t="s">
        <v>733</v>
      </c>
      <c r="F896" s="336" t="s">
        <v>780</v>
      </c>
      <c r="G896" s="336" t="s">
        <v>794</v>
      </c>
      <c r="H896" s="336" t="s">
        <v>726</v>
      </c>
      <c r="I896" s="337">
        <v>3</v>
      </c>
      <c r="J896" s="337">
        <v>100</v>
      </c>
      <c r="K896" s="337">
        <v>160.1</v>
      </c>
      <c r="L896" s="337">
        <v>119.8</v>
      </c>
      <c r="M896" s="338"/>
      <c r="N896" s="337">
        <v>140</v>
      </c>
      <c r="O896" s="337">
        <v>1400</v>
      </c>
      <c r="P896" s="337">
        <v>17</v>
      </c>
      <c r="Q896" s="337">
        <v>82.4</v>
      </c>
      <c r="R896" s="337">
        <v>25000</v>
      </c>
      <c r="S896" s="337">
        <v>2700</v>
      </c>
      <c r="T896" s="337">
        <v>82</v>
      </c>
      <c r="U896" s="337">
        <v>0.9</v>
      </c>
      <c r="V896" s="337">
        <v>-20</v>
      </c>
      <c r="W896" s="336" t="s">
        <v>769</v>
      </c>
      <c r="X896" s="336" t="s">
        <v>7402</v>
      </c>
      <c r="Y896" s="336" t="s">
        <v>1308</v>
      </c>
      <c r="Z896" s="339">
        <v>41733</v>
      </c>
      <c r="AA896" s="339">
        <v>41815</v>
      </c>
      <c r="AB896" s="336" t="s">
        <v>842</v>
      </c>
    </row>
    <row r="897" spans="1:28" s="340" customFormat="1">
      <c r="A897" s="336" t="s">
        <v>7400</v>
      </c>
      <c r="B897" s="336" t="s">
        <v>2170</v>
      </c>
      <c r="C897" s="336" t="s">
        <v>2180</v>
      </c>
      <c r="D897" s="336" t="s">
        <v>2180</v>
      </c>
      <c r="E897" s="336" t="s">
        <v>737</v>
      </c>
      <c r="F897" s="336" t="s">
        <v>780</v>
      </c>
      <c r="G897" s="336" t="s">
        <v>1239</v>
      </c>
      <c r="H897" s="336" t="s">
        <v>726</v>
      </c>
      <c r="I897" s="337">
        <v>3</v>
      </c>
      <c r="J897" s="338"/>
      <c r="K897" s="337">
        <v>54.2</v>
      </c>
      <c r="L897" s="337">
        <v>50.2</v>
      </c>
      <c r="M897" s="338"/>
      <c r="N897" s="337">
        <v>20</v>
      </c>
      <c r="O897" s="337">
        <v>450</v>
      </c>
      <c r="P897" s="337">
        <v>7</v>
      </c>
      <c r="Q897" s="337">
        <v>64.3</v>
      </c>
      <c r="R897" s="337">
        <v>25000</v>
      </c>
      <c r="S897" s="337">
        <v>3000</v>
      </c>
      <c r="T897" s="337">
        <v>82</v>
      </c>
      <c r="U897" s="337">
        <v>0.7</v>
      </c>
      <c r="V897" s="337">
        <v>-20</v>
      </c>
      <c r="W897" s="336" t="s">
        <v>769</v>
      </c>
      <c r="X897" s="336" t="s">
        <v>7402</v>
      </c>
      <c r="Y897" s="336" t="s">
        <v>948</v>
      </c>
      <c r="Z897" s="339">
        <v>41961</v>
      </c>
      <c r="AA897" s="339">
        <v>41961</v>
      </c>
      <c r="AB897" s="336" t="s">
        <v>842</v>
      </c>
    </row>
    <row r="898" spans="1:28" s="340" customFormat="1">
      <c r="A898" s="336" t="s">
        <v>7400</v>
      </c>
      <c r="B898" s="336" t="s">
        <v>2170</v>
      </c>
      <c r="C898" s="336" t="s">
        <v>2182</v>
      </c>
      <c r="D898" s="336" t="s">
        <v>2182</v>
      </c>
      <c r="E898" s="336" t="s">
        <v>703</v>
      </c>
      <c r="F898" s="336" t="s">
        <v>780</v>
      </c>
      <c r="G898" s="336" t="s">
        <v>781</v>
      </c>
      <c r="H898" s="336" t="s">
        <v>726</v>
      </c>
      <c r="I898" s="337">
        <v>3</v>
      </c>
      <c r="J898" s="337">
        <v>50</v>
      </c>
      <c r="K898" s="337">
        <v>50.4</v>
      </c>
      <c r="L898" s="337">
        <v>50</v>
      </c>
      <c r="M898" s="338"/>
      <c r="N898" s="337">
        <v>20</v>
      </c>
      <c r="O898" s="337">
        <v>400</v>
      </c>
      <c r="P898" s="337">
        <v>7</v>
      </c>
      <c r="Q898" s="337">
        <v>57.1</v>
      </c>
      <c r="R898" s="337">
        <v>25000</v>
      </c>
      <c r="S898" s="337">
        <v>3000</v>
      </c>
      <c r="T898" s="337">
        <v>82</v>
      </c>
      <c r="U898" s="337">
        <v>0.7</v>
      </c>
      <c r="V898" s="337">
        <v>-20</v>
      </c>
      <c r="W898" s="336" t="s">
        <v>7</v>
      </c>
      <c r="X898" s="336" t="s">
        <v>7</v>
      </c>
      <c r="Y898" s="336" t="s">
        <v>783</v>
      </c>
      <c r="Z898" s="339">
        <v>41725</v>
      </c>
      <c r="AA898" s="339">
        <v>41813</v>
      </c>
      <c r="AB898" s="336" t="s">
        <v>842</v>
      </c>
    </row>
    <row r="899" spans="1:28" s="340" customFormat="1">
      <c r="A899" s="336" t="s">
        <v>7400</v>
      </c>
      <c r="B899" s="336" t="s">
        <v>2170</v>
      </c>
      <c r="C899" s="336" t="s">
        <v>2184</v>
      </c>
      <c r="D899" s="336" t="s">
        <v>2184</v>
      </c>
      <c r="E899" s="336" t="s">
        <v>731</v>
      </c>
      <c r="F899" s="336" t="s">
        <v>780</v>
      </c>
      <c r="G899" s="336" t="s">
        <v>794</v>
      </c>
      <c r="H899" s="336" t="s">
        <v>726</v>
      </c>
      <c r="I899" s="337">
        <v>3</v>
      </c>
      <c r="J899" s="337">
        <v>75</v>
      </c>
      <c r="K899" s="337">
        <v>115.5</v>
      </c>
      <c r="L899" s="337">
        <v>94.5</v>
      </c>
      <c r="M899" s="338"/>
      <c r="N899" s="337">
        <v>40</v>
      </c>
      <c r="O899" s="337">
        <v>850</v>
      </c>
      <c r="P899" s="337">
        <v>12</v>
      </c>
      <c r="Q899" s="337">
        <v>70.8</v>
      </c>
      <c r="R899" s="337">
        <v>25000</v>
      </c>
      <c r="S899" s="337">
        <v>3000</v>
      </c>
      <c r="T899" s="337">
        <v>81</v>
      </c>
      <c r="U899" s="337">
        <v>0.9</v>
      </c>
      <c r="V899" s="337">
        <v>-20</v>
      </c>
      <c r="W899" s="336" t="s">
        <v>769</v>
      </c>
      <c r="X899" s="336" t="s">
        <v>7402</v>
      </c>
      <c r="Y899" s="336" t="s">
        <v>1308</v>
      </c>
      <c r="Z899" s="339">
        <v>41749</v>
      </c>
      <c r="AA899" s="339">
        <v>41807</v>
      </c>
      <c r="AB899" s="336" t="s">
        <v>784</v>
      </c>
    </row>
    <row r="900" spans="1:28" s="340" customFormat="1">
      <c r="A900" s="336" t="s">
        <v>7400</v>
      </c>
      <c r="B900" s="336" t="s">
        <v>1942</v>
      </c>
      <c r="C900" s="336" t="s">
        <v>1058</v>
      </c>
      <c r="D900" s="336" t="s">
        <v>2226</v>
      </c>
      <c r="E900" s="336" t="s">
        <v>830</v>
      </c>
      <c r="F900" s="336" t="s">
        <v>780</v>
      </c>
      <c r="G900" s="336" t="s">
        <v>794</v>
      </c>
      <c r="H900" s="336" t="s">
        <v>726</v>
      </c>
      <c r="I900" s="337">
        <v>5</v>
      </c>
      <c r="J900" s="337">
        <v>75</v>
      </c>
      <c r="K900" s="337">
        <v>115</v>
      </c>
      <c r="L900" s="337">
        <v>94</v>
      </c>
      <c r="M900" s="338"/>
      <c r="N900" s="337">
        <v>25</v>
      </c>
      <c r="O900" s="338"/>
      <c r="P900" s="337">
        <v>13.5</v>
      </c>
      <c r="Q900" s="337">
        <v>55.6</v>
      </c>
      <c r="R900" s="337">
        <v>25000</v>
      </c>
      <c r="S900" s="337">
        <v>5000</v>
      </c>
      <c r="T900" s="337">
        <v>82</v>
      </c>
      <c r="U900" s="337">
        <v>0.9</v>
      </c>
      <c r="V900" s="337">
        <v>-20</v>
      </c>
      <c r="W900" s="336" t="s">
        <v>769</v>
      </c>
      <c r="X900" s="336" t="s">
        <v>7402</v>
      </c>
      <c r="Y900" s="336" t="s">
        <v>783</v>
      </c>
      <c r="Z900" s="339">
        <v>41760</v>
      </c>
      <c r="AA900" s="339">
        <v>41940</v>
      </c>
      <c r="AB900" s="336" t="s">
        <v>842</v>
      </c>
    </row>
    <row r="901" spans="1:28" s="340" customFormat="1">
      <c r="A901" s="336" t="s">
        <v>7400</v>
      </c>
      <c r="B901" s="336" t="s">
        <v>1942</v>
      </c>
      <c r="C901" s="336" t="s">
        <v>1058</v>
      </c>
      <c r="D901" s="336" t="s">
        <v>2228</v>
      </c>
      <c r="E901" s="336" t="s">
        <v>830</v>
      </c>
      <c r="F901" s="336" t="s">
        <v>780</v>
      </c>
      <c r="G901" s="336" t="s">
        <v>794</v>
      </c>
      <c r="H901" s="336" t="s">
        <v>726</v>
      </c>
      <c r="I901" s="337">
        <v>5</v>
      </c>
      <c r="J901" s="337">
        <v>75</v>
      </c>
      <c r="K901" s="337">
        <v>115</v>
      </c>
      <c r="L901" s="337">
        <v>94</v>
      </c>
      <c r="M901" s="338"/>
      <c r="N901" s="337">
        <v>40</v>
      </c>
      <c r="O901" s="337">
        <v>750</v>
      </c>
      <c r="P901" s="337">
        <v>13.5</v>
      </c>
      <c r="Q901" s="337">
        <v>55.6</v>
      </c>
      <c r="R901" s="337">
        <v>25000</v>
      </c>
      <c r="S901" s="337">
        <v>5000</v>
      </c>
      <c r="T901" s="337">
        <v>86</v>
      </c>
      <c r="U901" s="337">
        <v>0.9</v>
      </c>
      <c r="V901" s="337">
        <v>-20</v>
      </c>
      <c r="W901" s="336" t="s">
        <v>769</v>
      </c>
      <c r="X901" s="336" t="s">
        <v>7402</v>
      </c>
      <c r="Y901" s="336" t="s">
        <v>783</v>
      </c>
      <c r="Z901" s="339">
        <v>41760</v>
      </c>
      <c r="AA901" s="339">
        <v>41837</v>
      </c>
      <c r="AB901" s="336" t="s">
        <v>842</v>
      </c>
    </row>
    <row r="902" spans="1:28" s="340" customFormat="1">
      <c r="A902" s="336" t="s">
        <v>7400</v>
      </c>
      <c r="B902" s="336" t="s">
        <v>1942</v>
      </c>
      <c r="C902" s="336" t="s">
        <v>1058</v>
      </c>
      <c r="D902" s="336" t="s">
        <v>2230</v>
      </c>
      <c r="E902" s="336" t="s">
        <v>830</v>
      </c>
      <c r="F902" s="336" t="s">
        <v>780</v>
      </c>
      <c r="G902" s="336" t="s">
        <v>794</v>
      </c>
      <c r="H902" s="336" t="s">
        <v>726</v>
      </c>
      <c r="I902" s="337">
        <v>5</v>
      </c>
      <c r="J902" s="337">
        <v>75</v>
      </c>
      <c r="K902" s="337">
        <v>115</v>
      </c>
      <c r="L902" s="337">
        <v>94</v>
      </c>
      <c r="M902" s="338"/>
      <c r="N902" s="337">
        <v>25</v>
      </c>
      <c r="O902" s="338"/>
      <c r="P902" s="337">
        <v>13.5</v>
      </c>
      <c r="Q902" s="337">
        <v>55.6</v>
      </c>
      <c r="R902" s="337">
        <v>25000</v>
      </c>
      <c r="S902" s="337">
        <v>3000</v>
      </c>
      <c r="T902" s="337">
        <v>82</v>
      </c>
      <c r="U902" s="337">
        <v>0.9</v>
      </c>
      <c r="V902" s="337">
        <v>-20</v>
      </c>
      <c r="W902" s="336" t="s">
        <v>769</v>
      </c>
      <c r="X902" s="336" t="s">
        <v>7402</v>
      </c>
      <c r="Y902" s="336" t="s">
        <v>783</v>
      </c>
      <c r="Z902" s="339">
        <v>41760</v>
      </c>
      <c r="AA902" s="339">
        <v>41940</v>
      </c>
      <c r="AB902" s="336" t="s">
        <v>842</v>
      </c>
    </row>
    <row r="903" spans="1:28" s="340" customFormat="1">
      <c r="A903" s="336" t="s">
        <v>7400</v>
      </c>
      <c r="B903" s="336" t="s">
        <v>1942</v>
      </c>
      <c r="C903" s="336" t="s">
        <v>1058</v>
      </c>
      <c r="D903" s="336" t="s">
        <v>2232</v>
      </c>
      <c r="E903" s="336" t="s">
        <v>830</v>
      </c>
      <c r="F903" s="336" t="s">
        <v>780</v>
      </c>
      <c r="G903" s="336" t="s">
        <v>794</v>
      </c>
      <c r="H903" s="336" t="s">
        <v>726</v>
      </c>
      <c r="I903" s="337">
        <v>5</v>
      </c>
      <c r="J903" s="337">
        <v>75</v>
      </c>
      <c r="K903" s="337">
        <v>115</v>
      </c>
      <c r="L903" s="337">
        <v>94</v>
      </c>
      <c r="M903" s="338"/>
      <c r="N903" s="337">
        <v>40</v>
      </c>
      <c r="O903" s="337">
        <v>750</v>
      </c>
      <c r="P903" s="337">
        <v>13.5</v>
      </c>
      <c r="Q903" s="337">
        <v>55.6</v>
      </c>
      <c r="R903" s="337">
        <v>25000</v>
      </c>
      <c r="S903" s="337">
        <v>3000</v>
      </c>
      <c r="T903" s="337">
        <v>84</v>
      </c>
      <c r="U903" s="337">
        <v>0.9</v>
      </c>
      <c r="V903" s="337">
        <v>-20</v>
      </c>
      <c r="W903" s="336" t="s">
        <v>769</v>
      </c>
      <c r="X903" s="336" t="s">
        <v>7402</v>
      </c>
      <c r="Y903" s="336" t="s">
        <v>783</v>
      </c>
      <c r="Z903" s="339">
        <v>41760</v>
      </c>
      <c r="AA903" s="339">
        <v>41837</v>
      </c>
      <c r="AB903" s="336" t="s">
        <v>842</v>
      </c>
    </row>
    <row r="904" spans="1:28" s="340" customFormat="1">
      <c r="A904" s="336" t="s">
        <v>7400</v>
      </c>
      <c r="B904" s="336" t="s">
        <v>1942</v>
      </c>
      <c r="C904" s="336" t="s">
        <v>1058</v>
      </c>
      <c r="D904" s="336" t="s">
        <v>2361</v>
      </c>
      <c r="E904" s="336" t="s">
        <v>830</v>
      </c>
      <c r="F904" s="336" t="s">
        <v>780</v>
      </c>
      <c r="G904" s="336" t="s">
        <v>794</v>
      </c>
      <c r="H904" s="336" t="s">
        <v>726</v>
      </c>
      <c r="I904" s="337">
        <v>5</v>
      </c>
      <c r="J904" s="337">
        <v>75</v>
      </c>
      <c r="K904" s="337">
        <v>115</v>
      </c>
      <c r="L904" s="337">
        <v>94</v>
      </c>
      <c r="M904" s="338"/>
      <c r="N904" s="337">
        <v>25</v>
      </c>
      <c r="O904" s="338"/>
      <c r="P904" s="337">
        <v>13.7</v>
      </c>
      <c r="Q904" s="337">
        <v>55.6</v>
      </c>
      <c r="R904" s="337">
        <v>25000</v>
      </c>
      <c r="S904" s="337">
        <v>2700</v>
      </c>
      <c r="T904" s="337">
        <v>81</v>
      </c>
      <c r="U904" s="337">
        <v>0.9</v>
      </c>
      <c r="V904" s="337">
        <v>-20</v>
      </c>
      <c r="W904" s="336" t="s">
        <v>769</v>
      </c>
      <c r="X904" s="336" t="s">
        <v>7402</v>
      </c>
      <c r="Y904" s="336" t="s">
        <v>783</v>
      </c>
      <c r="Z904" s="339">
        <v>41760</v>
      </c>
      <c r="AA904" s="339">
        <v>41940</v>
      </c>
      <c r="AB904" s="336" t="s">
        <v>842</v>
      </c>
    </row>
    <row r="905" spans="1:28" s="340" customFormat="1">
      <c r="A905" s="336" t="s">
        <v>7400</v>
      </c>
      <c r="B905" s="336" t="s">
        <v>1942</v>
      </c>
      <c r="C905" s="336" t="s">
        <v>1058</v>
      </c>
      <c r="D905" s="336" t="s">
        <v>2363</v>
      </c>
      <c r="E905" s="336" t="s">
        <v>830</v>
      </c>
      <c r="F905" s="336" t="s">
        <v>780</v>
      </c>
      <c r="G905" s="336" t="s">
        <v>794</v>
      </c>
      <c r="H905" s="336" t="s">
        <v>726</v>
      </c>
      <c r="I905" s="337">
        <v>5</v>
      </c>
      <c r="J905" s="337">
        <v>75</v>
      </c>
      <c r="K905" s="337">
        <v>115</v>
      </c>
      <c r="L905" s="337">
        <v>94</v>
      </c>
      <c r="M905" s="338"/>
      <c r="N905" s="337">
        <v>40</v>
      </c>
      <c r="O905" s="337">
        <v>750</v>
      </c>
      <c r="P905" s="337">
        <v>13.5</v>
      </c>
      <c r="Q905" s="337">
        <v>55.6</v>
      </c>
      <c r="R905" s="337">
        <v>25000</v>
      </c>
      <c r="S905" s="337">
        <v>2700</v>
      </c>
      <c r="T905" s="337">
        <v>83</v>
      </c>
      <c r="U905" s="337">
        <v>0.9</v>
      </c>
      <c r="V905" s="337">
        <v>-20</v>
      </c>
      <c r="W905" s="336" t="s">
        <v>769</v>
      </c>
      <c r="X905" s="336" t="s">
        <v>7402</v>
      </c>
      <c r="Y905" s="336" t="s">
        <v>783</v>
      </c>
      <c r="Z905" s="339">
        <v>41760</v>
      </c>
      <c r="AA905" s="339">
        <v>41837</v>
      </c>
      <c r="AB905" s="336" t="s">
        <v>842</v>
      </c>
    </row>
    <row r="906" spans="1:28" s="340" customFormat="1">
      <c r="A906" s="336" t="s">
        <v>7400</v>
      </c>
      <c r="B906" s="336" t="s">
        <v>1942</v>
      </c>
      <c r="C906" s="336" t="s">
        <v>1058</v>
      </c>
      <c r="D906" s="336" t="s">
        <v>2365</v>
      </c>
      <c r="E906" s="336" t="s">
        <v>735</v>
      </c>
      <c r="F906" s="336" t="s">
        <v>780</v>
      </c>
      <c r="G906" s="336" t="s">
        <v>794</v>
      </c>
      <c r="H906" s="336" t="s">
        <v>726</v>
      </c>
      <c r="I906" s="337">
        <v>5</v>
      </c>
      <c r="J906" s="337">
        <v>100</v>
      </c>
      <c r="K906" s="337">
        <v>132</v>
      </c>
      <c r="L906" s="337">
        <v>121</v>
      </c>
      <c r="M906" s="338"/>
      <c r="N906" s="337">
        <v>25</v>
      </c>
      <c r="O906" s="337">
        <v>1050</v>
      </c>
      <c r="P906" s="337">
        <v>17.5</v>
      </c>
      <c r="Q906" s="337">
        <v>60</v>
      </c>
      <c r="R906" s="337">
        <v>25000</v>
      </c>
      <c r="S906" s="337">
        <v>4000</v>
      </c>
      <c r="T906" s="337">
        <v>87</v>
      </c>
      <c r="U906" s="337">
        <v>0.9</v>
      </c>
      <c r="V906" s="337">
        <v>-20</v>
      </c>
      <c r="W906" s="336" t="s">
        <v>769</v>
      </c>
      <c r="X906" s="336" t="s">
        <v>7402</v>
      </c>
      <c r="Y906" s="336" t="s">
        <v>1132</v>
      </c>
      <c r="Z906" s="339">
        <v>41760</v>
      </c>
      <c r="AA906" s="339">
        <v>41893</v>
      </c>
      <c r="AB906" s="336" t="s">
        <v>842</v>
      </c>
    </row>
    <row r="907" spans="1:28" s="340" customFormat="1">
      <c r="A907" s="336" t="s">
        <v>7400</v>
      </c>
      <c r="B907" s="336" t="s">
        <v>1942</v>
      </c>
      <c r="C907" s="336" t="s">
        <v>1058</v>
      </c>
      <c r="D907" s="336" t="s">
        <v>2367</v>
      </c>
      <c r="E907" s="336" t="s">
        <v>735</v>
      </c>
      <c r="F907" s="336" t="s">
        <v>780</v>
      </c>
      <c r="G907" s="336" t="s">
        <v>794</v>
      </c>
      <c r="H907" s="336" t="s">
        <v>726</v>
      </c>
      <c r="I907" s="337">
        <v>5</v>
      </c>
      <c r="J907" s="337">
        <v>85</v>
      </c>
      <c r="K907" s="337">
        <v>132</v>
      </c>
      <c r="L907" s="337">
        <v>121</v>
      </c>
      <c r="M907" s="338"/>
      <c r="N907" s="337">
        <v>40</v>
      </c>
      <c r="O907" s="337">
        <v>1050</v>
      </c>
      <c r="P907" s="337">
        <v>17.5</v>
      </c>
      <c r="Q907" s="337">
        <v>60</v>
      </c>
      <c r="R907" s="337">
        <v>25000</v>
      </c>
      <c r="S907" s="337">
        <v>4000</v>
      </c>
      <c r="T907" s="337">
        <v>84</v>
      </c>
      <c r="U907" s="337">
        <v>0.9</v>
      </c>
      <c r="V907" s="337">
        <v>-20</v>
      </c>
      <c r="W907" s="336" t="s">
        <v>769</v>
      </c>
      <c r="X907" s="336" t="s">
        <v>7402</v>
      </c>
      <c r="Y907" s="336" t="s">
        <v>783</v>
      </c>
      <c r="Z907" s="339">
        <v>41760</v>
      </c>
      <c r="AA907" s="339">
        <v>41837</v>
      </c>
      <c r="AB907" s="336" t="s">
        <v>842</v>
      </c>
    </row>
    <row r="908" spans="1:28" s="340" customFormat="1">
      <c r="A908" s="336" t="s">
        <v>7400</v>
      </c>
      <c r="B908" s="336" t="s">
        <v>1942</v>
      </c>
      <c r="C908" s="336" t="s">
        <v>1058</v>
      </c>
      <c r="D908" s="336" t="s">
        <v>2369</v>
      </c>
      <c r="E908" s="336" t="s">
        <v>735</v>
      </c>
      <c r="F908" s="336" t="s">
        <v>780</v>
      </c>
      <c r="G908" s="336" t="s">
        <v>794</v>
      </c>
      <c r="H908" s="336" t="s">
        <v>726</v>
      </c>
      <c r="I908" s="337">
        <v>5</v>
      </c>
      <c r="J908" s="337">
        <v>100</v>
      </c>
      <c r="K908" s="337">
        <v>132</v>
      </c>
      <c r="L908" s="337">
        <v>121</v>
      </c>
      <c r="M908" s="338"/>
      <c r="N908" s="337">
        <v>25</v>
      </c>
      <c r="O908" s="337">
        <v>1050</v>
      </c>
      <c r="P908" s="337">
        <v>17.5</v>
      </c>
      <c r="Q908" s="337">
        <v>60</v>
      </c>
      <c r="R908" s="337">
        <v>25000</v>
      </c>
      <c r="S908" s="337">
        <v>5000</v>
      </c>
      <c r="T908" s="337">
        <v>83</v>
      </c>
      <c r="U908" s="337">
        <v>0.9</v>
      </c>
      <c r="V908" s="337">
        <v>-20</v>
      </c>
      <c r="W908" s="336" t="s">
        <v>769</v>
      </c>
      <c r="X908" s="336" t="s">
        <v>7402</v>
      </c>
      <c r="Y908" s="336" t="s">
        <v>1132</v>
      </c>
      <c r="Z908" s="339">
        <v>41760</v>
      </c>
      <c r="AA908" s="339">
        <v>41893</v>
      </c>
      <c r="AB908" s="336" t="s">
        <v>842</v>
      </c>
    </row>
    <row r="909" spans="1:28" s="340" customFormat="1">
      <c r="A909" s="336" t="s">
        <v>7400</v>
      </c>
      <c r="B909" s="336" t="s">
        <v>1942</v>
      </c>
      <c r="C909" s="336" t="s">
        <v>1058</v>
      </c>
      <c r="D909" s="336" t="s">
        <v>2371</v>
      </c>
      <c r="E909" s="336" t="s">
        <v>735</v>
      </c>
      <c r="F909" s="336" t="s">
        <v>780</v>
      </c>
      <c r="G909" s="336" t="s">
        <v>794</v>
      </c>
      <c r="H909" s="336" t="s">
        <v>726</v>
      </c>
      <c r="I909" s="337">
        <v>5</v>
      </c>
      <c r="J909" s="337">
        <v>85</v>
      </c>
      <c r="K909" s="337">
        <v>132</v>
      </c>
      <c r="L909" s="337">
        <v>121</v>
      </c>
      <c r="M909" s="338"/>
      <c r="N909" s="337">
        <v>40</v>
      </c>
      <c r="O909" s="337">
        <v>1050</v>
      </c>
      <c r="P909" s="337">
        <v>17.5</v>
      </c>
      <c r="Q909" s="337">
        <v>60</v>
      </c>
      <c r="R909" s="337">
        <v>25000</v>
      </c>
      <c r="S909" s="337">
        <v>5000</v>
      </c>
      <c r="T909" s="337">
        <v>86</v>
      </c>
      <c r="U909" s="337">
        <v>0.9</v>
      </c>
      <c r="V909" s="337">
        <v>-20</v>
      </c>
      <c r="W909" s="336" t="s">
        <v>769</v>
      </c>
      <c r="X909" s="336" t="s">
        <v>7402</v>
      </c>
      <c r="Y909" s="336" t="s">
        <v>783</v>
      </c>
      <c r="Z909" s="339">
        <v>41760</v>
      </c>
      <c r="AA909" s="339">
        <v>41837</v>
      </c>
      <c r="AB909" s="336" t="s">
        <v>842</v>
      </c>
    </row>
    <row r="910" spans="1:28" s="340" customFormat="1">
      <c r="A910" s="336" t="s">
        <v>7400</v>
      </c>
      <c r="B910" s="336" t="s">
        <v>1942</v>
      </c>
      <c r="C910" s="336" t="s">
        <v>1058</v>
      </c>
      <c r="D910" s="336" t="s">
        <v>2373</v>
      </c>
      <c r="E910" s="336" t="s">
        <v>735</v>
      </c>
      <c r="F910" s="336" t="s">
        <v>780</v>
      </c>
      <c r="G910" s="336" t="s">
        <v>794</v>
      </c>
      <c r="H910" s="336" t="s">
        <v>726</v>
      </c>
      <c r="I910" s="337">
        <v>5</v>
      </c>
      <c r="J910" s="337">
        <v>100</v>
      </c>
      <c r="K910" s="337">
        <v>132</v>
      </c>
      <c r="L910" s="337">
        <v>121</v>
      </c>
      <c r="M910" s="338"/>
      <c r="N910" s="337">
        <v>25</v>
      </c>
      <c r="O910" s="337">
        <v>1050</v>
      </c>
      <c r="P910" s="337">
        <v>17.5</v>
      </c>
      <c r="Q910" s="337">
        <v>60</v>
      </c>
      <c r="R910" s="337">
        <v>25000</v>
      </c>
      <c r="S910" s="337">
        <v>3000</v>
      </c>
      <c r="T910" s="337">
        <v>83</v>
      </c>
      <c r="U910" s="337">
        <v>0.9</v>
      </c>
      <c r="V910" s="337">
        <v>-20</v>
      </c>
      <c r="W910" s="336" t="s">
        <v>769</v>
      </c>
      <c r="X910" s="336" t="s">
        <v>7402</v>
      </c>
      <c r="Y910" s="336" t="s">
        <v>1132</v>
      </c>
      <c r="Z910" s="339">
        <v>41760</v>
      </c>
      <c r="AA910" s="339">
        <v>41893</v>
      </c>
      <c r="AB910" s="336" t="s">
        <v>842</v>
      </c>
    </row>
    <row r="911" spans="1:28" s="340" customFormat="1">
      <c r="A911" s="336" t="s">
        <v>7400</v>
      </c>
      <c r="B911" s="336" t="s">
        <v>1942</v>
      </c>
      <c r="C911" s="336" t="s">
        <v>1058</v>
      </c>
      <c r="D911" s="336" t="s">
        <v>2375</v>
      </c>
      <c r="E911" s="336" t="s">
        <v>735</v>
      </c>
      <c r="F911" s="336" t="s">
        <v>780</v>
      </c>
      <c r="G911" s="336" t="s">
        <v>794</v>
      </c>
      <c r="H911" s="336" t="s">
        <v>726</v>
      </c>
      <c r="I911" s="337">
        <v>5</v>
      </c>
      <c r="J911" s="337">
        <v>85</v>
      </c>
      <c r="K911" s="337">
        <v>132</v>
      </c>
      <c r="L911" s="337">
        <v>121</v>
      </c>
      <c r="M911" s="338"/>
      <c r="N911" s="337">
        <v>40</v>
      </c>
      <c r="O911" s="337">
        <v>1050</v>
      </c>
      <c r="P911" s="337">
        <v>17.5</v>
      </c>
      <c r="Q911" s="337">
        <v>60</v>
      </c>
      <c r="R911" s="337">
        <v>25000</v>
      </c>
      <c r="S911" s="337">
        <v>3000</v>
      </c>
      <c r="T911" s="337">
        <v>84</v>
      </c>
      <c r="U911" s="337">
        <v>0.9</v>
      </c>
      <c r="V911" s="337">
        <v>-20</v>
      </c>
      <c r="W911" s="336" t="s">
        <v>769</v>
      </c>
      <c r="X911" s="336" t="s">
        <v>7402</v>
      </c>
      <c r="Y911" s="336" t="s">
        <v>783</v>
      </c>
      <c r="Z911" s="339">
        <v>41760</v>
      </c>
      <c r="AA911" s="339">
        <v>41837</v>
      </c>
      <c r="AB911" s="336" t="s">
        <v>842</v>
      </c>
    </row>
    <row r="912" spans="1:28" s="340" customFormat="1">
      <c r="A912" s="336" t="s">
        <v>7400</v>
      </c>
      <c r="B912" s="336" t="s">
        <v>1942</v>
      </c>
      <c r="C912" s="336" t="s">
        <v>1058</v>
      </c>
      <c r="D912" s="336" t="s">
        <v>2377</v>
      </c>
      <c r="E912" s="336" t="s">
        <v>735</v>
      </c>
      <c r="F912" s="336" t="s">
        <v>780</v>
      </c>
      <c r="G912" s="336" t="s">
        <v>794</v>
      </c>
      <c r="H912" s="336" t="s">
        <v>726</v>
      </c>
      <c r="I912" s="337">
        <v>5</v>
      </c>
      <c r="J912" s="337">
        <v>100</v>
      </c>
      <c r="K912" s="337">
        <v>132</v>
      </c>
      <c r="L912" s="337">
        <v>121</v>
      </c>
      <c r="M912" s="338"/>
      <c r="N912" s="337">
        <v>25</v>
      </c>
      <c r="O912" s="337">
        <v>1050</v>
      </c>
      <c r="P912" s="337">
        <v>17.5</v>
      </c>
      <c r="Q912" s="337">
        <v>60</v>
      </c>
      <c r="R912" s="337">
        <v>25000</v>
      </c>
      <c r="S912" s="337">
        <v>2700</v>
      </c>
      <c r="T912" s="337">
        <v>81</v>
      </c>
      <c r="U912" s="337">
        <v>0.9</v>
      </c>
      <c r="V912" s="337">
        <v>-20</v>
      </c>
      <c r="W912" s="336" t="s">
        <v>769</v>
      </c>
      <c r="X912" s="336" t="s">
        <v>7402</v>
      </c>
      <c r="Y912" s="336" t="s">
        <v>1132</v>
      </c>
      <c r="Z912" s="339">
        <v>41760</v>
      </c>
      <c r="AA912" s="339">
        <v>41893</v>
      </c>
      <c r="AB912" s="336" t="s">
        <v>842</v>
      </c>
    </row>
    <row r="913" spans="1:28" s="340" customFormat="1">
      <c r="A913" s="336" t="s">
        <v>7400</v>
      </c>
      <c r="B913" s="336" t="s">
        <v>1942</v>
      </c>
      <c r="C913" s="336" t="s">
        <v>1058</v>
      </c>
      <c r="D913" s="336" t="s">
        <v>2379</v>
      </c>
      <c r="E913" s="336" t="s">
        <v>735</v>
      </c>
      <c r="F913" s="336" t="s">
        <v>780</v>
      </c>
      <c r="G913" s="336" t="s">
        <v>794</v>
      </c>
      <c r="H913" s="336" t="s">
        <v>726</v>
      </c>
      <c r="I913" s="337">
        <v>5</v>
      </c>
      <c r="J913" s="337">
        <v>85</v>
      </c>
      <c r="K913" s="337">
        <v>132</v>
      </c>
      <c r="L913" s="337">
        <v>121</v>
      </c>
      <c r="M913" s="338"/>
      <c r="N913" s="337">
        <v>40</v>
      </c>
      <c r="O913" s="337">
        <v>1050</v>
      </c>
      <c r="P913" s="337">
        <v>17.5</v>
      </c>
      <c r="Q913" s="337">
        <v>60</v>
      </c>
      <c r="R913" s="337">
        <v>25000</v>
      </c>
      <c r="S913" s="337">
        <v>2700</v>
      </c>
      <c r="T913" s="337">
        <v>83</v>
      </c>
      <c r="U913" s="337">
        <v>1</v>
      </c>
      <c r="V913" s="337">
        <v>-20</v>
      </c>
      <c r="W913" s="336" t="s">
        <v>769</v>
      </c>
      <c r="X913" s="336" t="s">
        <v>7402</v>
      </c>
      <c r="Y913" s="336" t="s">
        <v>783</v>
      </c>
      <c r="Z913" s="339">
        <v>41760</v>
      </c>
      <c r="AA913" s="339">
        <v>41837</v>
      </c>
      <c r="AB913" s="336" t="s">
        <v>842</v>
      </c>
    </row>
    <row r="914" spans="1:28" s="340" customFormat="1">
      <c r="A914" s="336" t="s">
        <v>7400</v>
      </c>
      <c r="B914" s="336" t="s">
        <v>1942</v>
      </c>
      <c r="C914" s="336" t="s">
        <v>1058</v>
      </c>
      <c r="D914" s="336" t="s">
        <v>2381</v>
      </c>
      <c r="E914" s="336" t="s">
        <v>735</v>
      </c>
      <c r="F914" s="336" t="s">
        <v>780</v>
      </c>
      <c r="G914" s="336" t="s">
        <v>794</v>
      </c>
      <c r="H914" s="336" t="s">
        <v>726</v>
      </c>
      <c r="I914" s="337">
        <v>3</v>
      </c>
      <c r="J914" s="337">
        <v>100</v>
      </c>
      <c r="K914" s="337">
        <v>130</v>
      </c>
      <c r="L914" s="337">
        <v>121</v>
      </c>
      <c r="M914" s="338"/>
      <c r="N914" s="337">
        <v>25</v>
      </c>
      <c r="O914" s="337">
        <v>1350</v>
      </c>
      <c r="P914" s="337">
        <v>19</v>
      </c>
      <c r="Q914" s="337">
        <v>71</v>
      </c>
      <c r="R914" s="337">
        <v>25000</v>
      </c>
      <c r="S914" s="337">
        <v>3000</v>
      </c>
      <c r="T914" s="337">
        <v>82</v>
      </c>
      <c r="U914" s="337">
        <v>1</v>
      </c>
      <c r="V914" s="337">
        <v>-20</v>
      </c>
      <c r="W914" s="336" t="s">
        <v>769</v>
      </c>
      <c r="X914" s="336" t="s">
        <v>7402</v>
      </c>
      <c r="Y914" s="336" t="s">
        <v>826</v>
      </c>
      <c r="Z914" s="339">
        <v>41640</v>
      </c>
      <c r="AA914" s="339">
        <v>41724</v>
      </c>
      <c r="AB914" s="336" t="s">
        <v>784</v>
      </c>
    </row>
    <row r="915" spans="1:28" s="340" customFormat="1">
      <c r="A915" s="336" t="s">
        <v>7400</v>
      </c>
      <c r="B915" s="336" t="s">
        <v>1942</v>
      </c>
      <c r="C915" s="336" t="s">
        <v>1058</v>
      </c>
      <c r="D915" s="336" t="s">
        <v>2383</v>
      </c>
      <c r="E915" s="336" t="s">
        <v>735</v>
      </c>
      <c r="F915" s="336" t="s">
        <v>780</v>
      </c>
      <c r="G915" s="336" t="s">
        <v>794</v>
      </c>
      <c r="H915" s="336" t="s">
        <v>726</v>
      </c>
      <c r="I915" s="337">
        <v>3</v>
      </c>
      <c r="J915" s="337">
        <v>75</v>
      </c>
      <c r="K915" s="337">
        <v>128</v>
      </c>
      <c r="L915" s="337">
        <v>121</v>
      </c>
      <c r="M915" s="338"/>
      <c r="N915" s="337">
        <v>40</v>
      </c>
      <c r="O915" s="337">
        <v>850</v>
      </c>
      <c r="P915" s="337">
        <v>15</v>
      </c>
      <c r="Q915" s="337">
        <v>56.7</v>
      </c>
      <c r="R915" s="337">
        <v>25000</v>
      </c>
      <c r="S915" s="337">
        <v>3000</v>
      </c>
      <c r="T915" s="337">
        <v>83</v>
      </c>
      <c r="U915" s="337">
        <v>0.9</v>
      </c>
      <c r="V915" s="337">
        <v>-20</v>
      </c>
      <c r="W915" s="336" t="s">
        <v>769</v>
      </c>
      <c r="X915" s="336" t="s">
        <v>7402</v>
      </c>
      <c r="Y915" s="336" t="s">
        <v>826</v>
      </c>
      <c r="Z915" s="339">
        <v>41699</v>
      </c>
      <c r="AA915" s="339">
        <v>41782</v>
      </c>
      <c r="AB915" s="336" t="s">
        <v>784</v>
      </c>
    </row>
    <row r="916" spans="1:28" s="340" customFormat="1">
      <c r="A916" s="336" t="s">
        <v>7400</v>
      </c>
      <c r="B916" s="336" t="s">
        <v>1942</v>
      </c>
      <c r="C916" s="336" t="s">
        <v>2385</v>
      </c>
      <c r="D916" s="336" t="s">
        <v>2386</v>
      </c>
      <c r="E916" s="336" t="s">
        <v>813</v>
      </c>
      <c r="F916" s="336" t="s">
        <v>780</v>
      </c>
      <c r="G916" s="336" t="s">
        <v>794</v>
      </c>
      <c r="H916" s="336" t="s">
        <v>726</v>
      </c>
      <c r="I916" s="337">
        <v>3</v>
      </c>
      <c r="J916" s="337">
        <v>45</v>
      </c>
      <c r="K916" s="337">
        <v>93</v>
      </c>
      <c r="L916" s="337">
        <v>63</v>
      </c>
      <c r="M916" s="338"/>
      <c r="N916" s="337">
        <v>120</v>
      </c>
      <c r="O916" s="337">
        <v>450</v>
      </c>
      <c r="P916" s="337">
        <v>8</v>
      </c>
      <c r="Q916" s="337">
        <v>56.3</v>
      </c>
      <c r="R916" s="337">
        <v>25000</v>
      </c>
      <c r="S916" s="337">
        <v>2700</v>
      </c>
      <c r="T916" s="337">
        <v>81</v>
      </c>
      <c r="U916" s="337">
        <v>0.9</v>
      </c>
      <c r="V916" s="337">
        <v>-20</v>
      </c>
      <c r="W916" s="336" t="s">
        <v>769</v>
      </c>
      <c r="X916" s="336" t="s">
        <v>7402</v>
      </c>
      <c r="Y916" s="336" t="s">
        <v>826</v>
      </c>
      <c r="Z916" s="339">
        <v>41699</v>
      </c>
      <c r="AA916" s="339">
        <v>41782</v>
      </c>
      <c r="AB916" s="336" t="s">
        <v>784</v>
      </c>
    </row>
    <row r="917" spans="1:28" s="340" customFormat="1">
      <c r="A917" s="336" t="s">
        <v>7400</v>
      </c>
      <c r="B917" s="336" t="s">
        <v>1942</v>
      </c>
      <c r="C917" s="336" t="s">
        <v>872</v>
      </c>
      <c r="D917" s="336" t="s">
        <v>2388</v>
      </c>
      <c r="E917" s="336" t="s">
        <v>703</v>
      </c>
      <c r="F917" s="336" t="s">
        <v>780</v>
      </c>
      <c r="G917" s="336" t="s">
        <v>781</v>
      </c>
      <c r="H917" s="336" t="s">
        <v>726</v>
      </c>
      <c r="I917" s="337">
        <v>5</v>
      </c>
      <c r="J917" s="337">
        <v>35</v>
      </c>
      <c r="K917" s="337">
        <v>50</v>
      </c>
      <c r="L917" s="337">
        <v>50</v>
      </c>
      <c r="M917" s="338"/>
      <c r="N917" s="337">
        <v>35</v>
      </c>
      <c r="O917" s="338"/>
      <c r="P917" s="337">
        <v>6</v>
      </c>
      <c r="Q917" s="337">
        <v>58.3</v>
      </c>
      <c r="R917" s="337">
        <v>25000</v>
      </c>
      <c r="S917" s="337">
        <v>3000</v>
      </c>
      <c r="T917" s="337">
        <v>82</v>
      </c>
      <c r="U917" s="337">
        <v>1</v>
      </c>
      <c r="V917" s="337">
        <v>-20</v>
      </c>
      <c r="W917" s="336" t="s">
        <v>769</v>
      </c>
      <c r="X917" s="336" t="s">
        <v>7402</v>
      </c>
      <c r="Y917" s="336" t="s">
        <v>783</v>
      </c>
      <c r="Z917" s="339">
        <v>41640</v>
      </c>
      <c r="AA917" s="339">
        <v>41955</v>
      </c>
      <c r="AB917" s="336" t="s">
        <v>842</v>
      </c>
    </row>
    <row r="918" spans="1:28" s="340" customFormat="1">
      <c r="A918" s="336" t="s">
        <v>7400</v>
      </c>
      <c r="B918" s="336" t="s">
        <v>1942</v>
      </c>
      <c r="C918" s="336" t="s">
        <v>872</v>
      </c>
      <c r="D918" s="336" t="s">
        <v>2390</v>
      </c>
      <c r="E918" s="336" t="s">
        <v>703</v>
      </c>
      <c r="F918" s="336" t="s">
        <v>780</v>
      </c>
      <c r="G918" s="336" t="s">
        <v>781</v>
      </c>
      <c r="H918" s="336" t="s">
        <v>726</v>
      </c>
      <c r="I918" s="337">
        <v>5</v>
      </c>
      <c r="J918" s="337">
        <v>35</v>
      </c>
      <c r="K918" s="337">
        <v>50</v>
      </c>
      <c r="L918" s="337">
        <v>50</v>
      </c>
      <c r="M918" s="338"/>
      <c r="N918" s="337">
        <v>35</v>
      </c>
      <c r="O918" s="338"/>
      <c r="P918" s="337">
        <v>6</v>
      </c>
      <c r="Q918" s="337">
        <v>58.3</v>
      </c>
      <c r="R918" s="337">
        <v>25000</v>
      </c>
      <c r="S918" s="337">
        <v>2700</v>
      </c>
      <c r="T918" s="337">
        <v>81</v>
      </c>
      <c r="U918" s="337">
        <v>1</v>
      </c>
      <c r="V918" s="337">
        <v>-20</v>
      </c>
      <c r="W918" s="336" t="s">
        <v>769</v>
      </c>
      <c r="X918" s="336" t="s">
        <v>7402</v>
      </c>
      <c r="Y918" s="336" t="s">
        <v>783</v>
      </c>
      <c r="Z918" s="339">
        <v>41640</v>
      </c>
      <c r="AA918" s="339">
        <v>41955</v>
      </c>
      <c r="AB918" s="336" t="s">
        <v>842</v>
      </c>
    </row>
    <row r="919" spans="1:28" s="340" customFormat="1">
      <c r="A919" s="336" t="s">
        <v>7400</v>
      </c>
      <c r="B919" s="336" t="s">
        <v>2235</v>
      </c>
      <c r="C919" s="336" t="s">
        <v>2445</v>
      </c>
      <c r="D919" s="336" t="s">
        <v>2446</v>
      </c>
      <c r="E919" s="336" t="s">
        <v>732</v>
      </c>
      <c r="F919" s="336" t="s">
        <v>780</v>
      </c>
      <c r="G919" s="336" t="s">
        <v>794</v>
      </c>
      <c r="H919" s="336" t="s">
        <v>726</v>
      </c>
      <c r="I919" s="337">
        <v>3</v>
      </c>
      <c r="J919" s="337">
        <v>65</v>
      </c>
      <c r="K919" s="337">
        <v>128.9</v>
      </c>
      <c r="L919" s="337">
        <v>94.7</v>
      </c>
      <c r="M919" s="338"/>
      <c r="N919" s="337">
        <v>110</v>
      </c>
      <c r="O919" s="337">
        <v>650</v>
      </c>
      <c r="P919" s="337">
        <v>10</v>
      </c>
      <c r="Q919" s="337">
        <v>65</v>
      </c>
      <c r="R919" s="337">
        <v>25000</v>
      </c>
      <c r="S919" s="337">
        <v>2700</v>
      </c>
      <c r="T919" s="337">
        <v>82</v>
      </c>
      <c r="U919" s="337">
        <v>1</v>
      </c>
      <c r="V919" s="337">
        <v>-25</v>
      </c>
      <c r="W919" s="336" t="s">
        <v>769</v>
      </c>
      <c r="X919" s="336" t="s">
        <v>7405</v>
      </c>
      <c r="Y919" s="336" t="s">
        <v>2239</v>
      </c>
      <c r="Z919" s="339">
        <v>41840</v>
      </c>
      <c r="AA919" s="339">
        <v>41949</v>
      </c>
      <c r="AB919" s="336" t="s">
        <v>842</v>
      </c>
    </row>
    <row r="920" spans="1:28" s="340" customFormat="1">
      <c r="A920" s="336" t="s">
        <v>7400</v>
      </c>
      <c r="B920" s="336" t="s">
        <v>2235</v>
      </c>
      <c r="C920" s="336" t="s">
        <v>2445</v>
      </c>
      <c r="D920" s="336" t="s">
        <v>2449</v>
      </c>
      <c r="E920" s="336" t="s">
        <v>732</v>
      </c>
      <c r="F920" s="336" t="s">
        <v>780</v>
      </c>
      <c r="G920" s="336" t="s">
        <v>794</v>
      </c>
      <c r="H920" s="336" t="s">
        <v>726</v>
      </c>
      <c r="I920" s="337">
        <v>5</v>
      </c>
      <c r="J920" s="337">
        <v>65</v>
      </c>
      <c r="K920" s="337">
        <v>131.19999999999999</v>
      </c>
      <c r="L920" s="337">
        <v>93.1</v>
      </c>
      <c r="M920" s="338"/>
      <c r="N920" s="337">
        <v>110</v>
      </c>
      <c r="O920" s="337">
        <v>750</v>
      </c>
      <c r="P920" s="337">
        <v>13</v>
      </c>
      <c r="Q920" s="337">
        <v>57.7</v>
      </c>
      <c r="R920" s="337">
        <v>25000</v>
      </c>
      <c r="S920" s="337">
        <v>2700</v>
      </c>
      <c r="T920" s="337">
        <v>95</v>
      </c>
      <c r="U920" s="337">
        <v>1</v>
      </c>
      <c r="V920" s="337">
        <v>-25</v>
      </c>
      <c r="W920" s="336" t="s">
        <v>769</v>
      </c>
      <c r="X920" s="336" t="s">
        <v>7405</v>
      </c>
      <c r="Y920" s="336" t="s">
        <v>2239</v>
      </c>
      <c r="Z920" s="339">
        <v>41835</v>
      </c>
      <c r="AA920" s="339">
        <v>41844</v>
      </c>
      <c r="AB920" s="336" t="s">
        <v>842</v>
      </c>
    </row>
    <row r="921" spans="1:28" s="340" customFormat="1">
      <c r="A921" s="336" t="s">
        <v>7400</v>
      </c>
      <c r="B921" s="336" t="s">
        <v>2235</v>
      </c>
      <c r="C921" s="336" t="s">
        <v>2083</v>
      </c>
      <c r="D921" s="336" t="s">
        <v>2452</v>
      </c>
      <c r="E921" s="336" t="s">
        <v>732</v>
      </c>
      <c r="F921" s="336" t="s">
        <v>780</v>
      </c>
      <c r="G921" s="336" t="s">
        <v>794</v>
      </c>
      <c r="H921" s="336" t="s">
        <v>726</v>
      </c>
      <c r="I921" s="337">
        <v>3</v>
      </c>
      <c r="J921" s="337">
        <v>65</v>
      </c>
      <c r="K921" s="337">
        <v>131.19999999999999</v>
      </c>
      <c r="L921" s="337">
        <v>95</v>
      </c>
      <c r="M921" s="338"/>
      <c r="N921" s="338"/>
      <c r="O921" s="337">
        <v>750</v>
      </c>
      <c r="P921" s="337">
        <v>10.5</v>
      </c>
      <c r="Q921" s="337">
        <v>71.400000000000006</v>
      </c>
      <c r="R921" s="337">
        <v>25000</v>
      </c>
      <c r="S921" s="337">
        <v>2700</v>
      </c>
      <c r="T921" s="337">
        <v>81</v>
      </c>
      <c r="U921" s="337">
        <v>1</v>
      </c>
      <c r="V921" s="337">
        <v>-25</v>
      </c>
      <c r="W921" s="336" t="s">
        <v>769</v>
      </c>
      <c r="X921" s="336" t="s">
        <v>7402</v>
      </c>
      <c r="Y921" s="336" t="s">
        <v>2733</v>
      </c>
      <c r="Z921" s="339">
        <v>41946</v>
      </c>
      <c r="AA921" s="339">
        <v>41956</v>
      </c>
      <c r="AB921" s="336" t="s">
        <v>842</v>
      </c>
    </row>
    <row r="922" spans="1:28" s="340" customFormat="1">
      <c r="A922" s="336" t="s">
        <v>7400</v>
      </c>
      <c r="B922" s="336" t="s">
        <v>2235</v>
      </c>
      <c r="C922" s="336" t="s">
        <v>2455</v>
      </c>
      <c r="D922" s="336" t="s">
        <v>2456</v>
      </c>
      <c r="E922" s="336" t="s">
        <v>732</v>
      </c>
      <c r="F922" s="336" t="s">
        <v>780</v>
      </c>
      <c r="G922" s="336" t="s">
        <v>794</v>
      </c>
      <c r="H922" s="336" t="s">
        <v>726</v>
      </c>
      <c r="I922" s="337">
        <v>3</v>
      </c>
      <c r="J922" s="337">
        <v>65</v>
      </c>
      <c r="K922" s="337">
        <v>125.9</v>
      </c>
      <c r="L922" s="337">
        <v>86.8</v>
      </c>
      <c r="M922" s="338"/>
      <c r="N922" s="337">
        <v>110</v>
      </c>
      <c r="O922" s="337">
        <v>650</v>
      </c>
      <c r="P922" s="337">
        <v>10.5</v>
      </c>
      <c r="Q922" s="337">
        <v>62</v>
      </c>
      <c r="R922" s="337">
        <v>25000</v>
      </c>
      <c r="S922" s="337">
        <v>2700</v>
      </c>
      <c r="T922" s="337">
        <v>82</v>
      </c>
      <c r="U922" s="337">
        <v>0.9</v>
      </c>
      <c r="V922" s="337">
        <v>-25</v>
      </c>
      <c r="W922" s="336" t="s">
        <v>769</v>
      </c>
      <c r="X922" s="336" t="s">
        <v>7405</v>
      </c>
      <c r="Y922" s="336" t="s">
        <v>783</v>
      </c>
      <c r="Z922" s="339">
        <v>41883</v>
      </c>
      <c r="AA922" s="339">
        <v>41891</v>
      </c>
      <c r="AB922" s="336" t="s">
        <v>842</v>
      </c>
    </row>
    <row r="923" spans="1:28" s="340" customFormat="1">
      <c r="A923" s="336" t="s">
        <v>7400</v>
      </c>
      <c r="B923" s="336" t="s">
        <v>2235</v>
      </c>
      <c r="C923" s="336" t="s">
        <v>2463</v>
      </c>
      <c r="D923" s="336" t="s">
        <v>2464</v>
      </c>
      <c r="E923" s="336" t="s">
        <v>733</v>
      </c>
      <c r="F923" s="336" t="s">
        <v>780</v>
      </c>
      <c r="G923" s="336" t="s">
        <v>794</v>
      </c>
      <c r="H923" s="336" t="s">
        <v>726</v>
      </c>
      <c r="I923" s="337">
        <v>3</v>
      </c>
      <c r="J923" s="337">
        <v>65</v>
      </c>
      <c r="K923" s="337">
        <v>15.5</v>
      </c>
      <c r="L923" s="337">
        <v>127.3</v>
      </c>
      <c r="M923" s="338"/>
      <c r="N923" s="337">
        <v>110</v>
      </c>
      <c r="O923" s="337">
        <v>850</v>
      </c>
      <c r="P923" s="337">
        <v>12.5</v>
      </c>
      <c r="Q923" s="337">
        <v>68</v>
      </c>
      <c r="R923" s="337">
        <v>25000</v>
      </c>
      <c r="S923" s="337">
        <v>2700</v>
      </c>
      <c r="T923" s="337">
        <v>82</v>
      </c>
      <c r="U923" s="337">
        <v>0.9</v>
      </c>
      <c r="V923" s="337">
        <v>-25</v>
      </c>
      <c r="W923" s="336" t="s">
        <v>769</v>
      </c>
      <c r="X923" s="336" t="s">
        <v>7405</v>
      </c>
      <c r="Y923" s="336" t="s">
        <v>783</v>
      </c>
      <c r="Z923" s="339">
        <v>41883</v>
      </c>
      <c r="AA923" s="339">
        <v>41891</v>
      </c>
      <c r="AB923" s="336" t="s">
        <v>784</v>
      </c>
    </row>
    <row r="924" spans="1:28" s="340" customFormat="1">
      <c r="A924" s="336" t="s">
        <v>7400</v>
      </c>
      <c r="B924" s="336" t="s">
        <v>1942</v>
      </c>
      <c r="C924" s="336" t="s">
        <v>858</v>
      </c>
      <c r="D924" s="336" t="s">
        <v>2051</v>
      </c>
      <c r="E924" s="336" t="s">
        <v>733</v>
      </c>
      <c r="F924" s="336" t="s">
        <v>780</v>
      </c>
      <c r="G924" s="336" t="s">
        <v>794</v>
      </c>
      <c r="H924" s="336" t="s">
        <v>726</v>
      </c>
      <c r="I924" s="337">
        <v>3</v>
      </c>
      <c r="J924" s="337">
        <v>85</v>
      </c>
      <c r="K924" s="337">
        <v>162</v>
      </c>
      <c r="L924" s="337">
        <v>128</v>
      </c>
      <c r="M924" s="338"/>
      <c r="N924" s="338"/>
      <c r="O924" s="337">
        <v>1100</v>
      </c>
      <c r="P924" s="337">
        <v>17.5</v>
      </c>
      <c r="Q924" s="337">
        <v>62.8</v>
      </c>
      <c r="R924" s="337">
        <v>25000</v>
      </c>
      <c r="S924" s="337">
        <v>3000</v>
      </c>
      <c r="T924" s="337">
        <v>82</v>
      </c>
      <c r="U924" s="337">
        <v>1</v>
      </c>
      <c r="V924" s="337">
        <v>-20</v>
      </c>
      <c r="W924" s="336" t="s">
        <v>769</v>
      </c>
      <c r="X924" s="336" t="s">
        <v>7402</v>
      </c>
      <c r="Y924" s="336" t="s">
        <v>783</v>
      </c>
      <c r="Z924" s="339">
        <v>41640</v>
      </c>
      <c r="AA924" s="339">
        <v>41943</v>
      </c>
      <c r="AB924" s="336" t="s">
        <v>842</v>
      </c>
    </row>
    <row r="925" spans="1:28" s="340" customFormat="1">
      <c r="A925" s="336" t="s">
        <v>7400</v>
      </c>
      <c r="B925" s="336" t="s">
        <v>1942</v>
      </c>
      <c r="C925" s="336" t="s">
        <v>1844</v>
      </c>
      <c r="D925" s="336" t="s">
        <v>2053</v>
      </c>
      <c r="E925" s="336" t="s">
        <v>732</v>
      </c>
      <c r="F925" s="336" t="s">
        <v>780</v>
      </c>
      <c r="G925" s="336" t="s">
        <v>794</v>
      </c>
      <c r="H925" s="336" t="s">
        <v>726</v>
      </c>
      <c r="I925" s="337">
        <v>5</v>
      </c>
      <c r="J925" s="337">
        <v>65</v>
      </c>
      <c r="K925" s="337">
        <v>126</v>
      </c>
      <c r="L925" s="337">
        <v>95</v>
      </c>
      <c r="M925" s="338"/>
      <c r="N925" s="338"/>
      <c r="O925" s="337">
        <v>715</v>
      </c>
      <c r="P925" s="337">
        <v>12</v>
      </c>
      <c r="Q925" s="337">
        <v>59.6</v>
      </c>
      <c r="R925" s="337">
        <v>25000</v>
      </c>
      <c r="S925" s="337">
        <v>3000</v>
      </c>
      <c r="T925" s="337">
        <v>94</v>
      </c>
      <c r="U925" s="337">
        <v>0.9</v>
      </c>
      <c r="V925" s="337">
        <v>-20</v>
      </c>
      <c r="W925" s="336" t="s">
        <v>769</v>
      </c>
      <c r="X925" s="336" t="s">
        <v>7402</v>
      </c>
      <c r="Y925" s="336" t="s">
        <v>783</v>
      </c>
      <c r="Z925" s="339">
        <v>41791</v>
      </c>
      <c r="AA925" s="339">
        <v>41928</v>
      </c>
      <c r="AB925" s="336" t="s">
        <v>842</v>
      </c>
    </row>
    <row r="926" spans="1:28" s="340" customFormat="1">
      <c r="A926" s="336" t="s">
        <v>7400</v>
      </c>
      <c r="B926" s="336" t="s">
        <v>1942</v>
      </c>
      <c r="C926" s="336" t="s">
        <v>1844</v>
      </c>
      <c r="D926" s="336" t="s">
        <v>2055</v>
      </c>
      <c r="E926" s="336" t="s">
        <v>732</v>
      </c>
      <c r="F926" s="336" t="s">
        <v>780</v>
      </c>
      <c r="G926" s="336" t="s">
        <v>794</v>
      </c>
      <c r="H926" s="336" t="s">
        <v>726</v>
      </c>
      <c r="I926" s="337">
        <v>3</v>
      </c>
      <c r="J926" s="337">
        <v>65</v>
      </c>
      <c r="K926" s="337">
        <v>126</v>
      </c>
      <c r="L926" s="337">
        <v>95</v>
      </c>
      <c r="M926" s="338"/>
      <c r="N926" s="337">
        <v>120</v>
      </c>
      <c r="O926" s="337">
        <v>750</v>
      </c>
      <c r="P926" s="337">
        <v>12</v>
      </c>
      <c r="Q926" s="337">
        <v>62.5</v>
      </c>
      <c r="R926" s="337">
        <v>25000</v>
      </c>
      <c r="S926" s="337">
        <v>3000</v>
      </c>
      <c r="T926" s="337">
        <v>82</v>
      </c>
      <c r="U926" s="337">
        <v>0.9</v>
      </c>
      <c r="V926" s="337">
        <v>-20</v>
      </c>
      <c r="W926" s="336" t="s">
        <v>769</v>
      </c>
      <c r="X926" s="336" t="s">
        <v>7402</v>
      </c>
      <c r="Y926" s="336" t="s">
        <v>826</v>
      </c>
      <c r="Z926" s="339">
        <v>41699</v>
      </c>
      <c r="AA926" s="339">
        <v>41782</v>
      </c>
      <c r="AB926" s="336" t="s">
        <v>842</v>
      </c>
    </row>
    <row r="927" spans="1:28" s="340" customFormat="1">
      <c r="A927" s="336" t="s">
        <v>7400</v>
      </c>
      <c r="B927" s="336" t="s">
        <v>1942</v>
      </c>
      <c r="C927" s="336" t="s">
        <v>1844</v>
      </c>
      <c r="D927" s="336" t="s">
        <v>2057</v>
      </c>
      <c r="E927" s="336" t="s">
        <v>732</v>
      </c>
      <c r="F927" s="336" t="s">
        <v>780</v>
      </c>
      <c r="G927" s="336" t="s">
        <v>794</v>
      </c>
      <c r="H927" s="336" t="s">
        <v>726</v>
      </c>
      <c r="I927" s="337">
        <v>5</v>
      </c>
      <c r="J927" s="337">
        <v>65</v>
      </c>
      <c r="K927" s="337">
        <v>126</v>
      </c>
      <c r="L927" s="337">
        <v>95</v>
      </c>
      <c r="M927" s="338"/>
      <c r="N927" s="338"/>
      <c r="O927" s="337">
        <v>715</v>
      </c>
      <c r="P927" s="337">
        <v>12</v>
      </c>
      <c r="Q927" s="337">
        <v>59.6</v>
      </c>
      <c r="R927" s="337">
        <v>25000</v>
      </c>
      <c r="S927" s="337">
        <v>2700</v>
      </c>
      <c r="T927" s="337">
        <v>92</v>
      </c>
      <c r="U927" s="337">
        <v>0.9</v>
      </c>
      <c r="V927" s="337">
        <v>-20</v>
      </c>
      <c r="W927" s="336" t="s">
        <v>769</v>
      </c>
      <c r="X927" s="336" t="s">
        <v>7402</v>
      </c>
      <c r="Y927" s="336" t="s">
        <v>783</v>
      </c>
      <c r="Z927" s="339">
        <v>41791</v>
      </c>
      <c r="AA927" s="339">
        <v>41928</v>
      </c>
      <c r="AB927" s="336" t="s">
        <v>842</v>
      </c>
    </row>
    <row r="928" spans="1:28" s="340" customFormat="1">
      <c r="A928" s="336" t="s">
        <v>7400</v>
      </c>
      <c r="B928" s="336" t="s">
        <v>1942</v>
      </c>
      <c r="C928" s="336" t="s">
        <v>1844</v>
      </c>
      <c r="D928" s="336" t="s">
        <v>2059</v>
      </c>
      <c r="E928" s="336" t="s">
        <v>732</v>
      </c>
      <c r="F928" s="336" t="s">
        <v>780</v>
      </c>
      <c r="G928" s="336" t="s">
        <v>794</v>
      </c>
      <c r="H928" s="336" t="s">
        <v>726</v>
      </c>
      <c r="I928" s="337">
        <v>3</v>
      </c>
      <c r="J928" s="337">
        <v>65</v>
      </c>
      <c r="K928" s="337">
        <v>126</v>
      </c>
      <c r="L928" s="337">
        <v>95</v>
      </c>
      <c r="M928" s="338"/>
      <c r="N928" s="337">
        <v>120</v>
      </c>
      <c r="O928" s="337">
        <v>750</v>
      </c>
      <c r="P928" s="337">
        <v>12</v>
      </c>
      <c r="Q928" s="337">
        <v>62.5</v>
      </c>
      <c r="R928" s="337">
        <v>25000</v>
      </c>
      <c r="S928" s="337">
        <v>2700</v>
      </c>
      <c r="T928" s="337">
        <v>81</v>
      </c>
      <c r="U928" s="337">
        <v>0.9</v>
      </c>
      <c r="V928" s="337">
        <v>-20</v>
      </c>
      <c r="W928" s="336" t="s">
        <v>769</v>
      </c>
      <c r="X928" s="336" t="s">
        <v>7402</v>
      </c>
      <c r="Y928" s="336" t="s">
        <v>826</v>
      </c>
      <c r="Z928" s="339">
        <v>41699</v>
      </c>
      <c r="AA928" s="339">
        <v>41782</v>
      </c>
      <c r="AB928" s="336" t="s">
        <v>842</v>
      </c>
    </row>
    <row r="929" spans="1:28" s="340" customFormat="1">
      <c r="A929" s="336" t="s">
        <v>7400</v>
      </c>
      <c r="B929" s="336" t="s">
        <v>1942</v>
      </c>
      <c r="C929" s="336" t="s">
        <v>1844</v>
      </c>
      <c r="D929" s="336" t="s">
        <v>2061</v>
      </c>
      <c r="E929" s="336" t="s">
        <v>733</v>
      </c>
      <c r="F929" s="336" t="s">
        <v>780</v>
      </c>
      <c r="G929" s="336" t="s">
        <v>794</v>
      </c>
      <c r="H929" s="336" t="s">
        <v>726</v>
      </c>
      <c r="I929" s="337">
        <v>5</v>
      </c>
      <c r="J929" s="337">
        <v>85</v>
      </c>
      <c r="K929" s="337">
        <v>160</v>
      </c>
      <c r="L929" s="337">
        <v>121</v>
      </c>
      <c r="M929" s="338"/>
      <c r="N929" s="338"/>
      <c r="O929" s="337">
        <v>1065</v>
      </c>
      <c r="P929" s="337">
        <v>17.5</v>
      </c>
      <c r="Q929" s="337">
        <v>60.9</v>
      </c>
      <c r="R929" s="337">
        <v>25000</v>
      </c>
      <c r="S929" s="337">
        <v>3000</v>
      </c>
      <c r="T929" s="337">
        <v>95</v>
      </c>
      <c r="U929" s="337">
        <v>1</v>
      </c>
      <c r="V929" s="337">
        <v>-20</v>
      </c>
      <c r="W929" s="336" t="s">
        <v>769</v>
      </c>
      <c r="X929" s="336" t="s">
        <v>7402</v>
      </c>
      <c r="Y929" s="336" t="s">
        <v>783</v>
      </c>
      <c r="Z929" s="339">
        <v>41791</v>
      </c>
      <c r="AA929" s="339">
        <v>41919</v>
      </c>
      <c r="AB929" s="336" t="s">
        <v>827</v>
      </c>
    </row>
    <row r="930" spans="1:28" s="340" customFormat="1">
      <c r="A930" s="336" t="s">
        <v>7400</v>
      </c>
      <c r="B930" s="336" t="s">
        <v>1942</v>
      </c>
      <c r="C930" s="336" t="s">
        <v>1844</v>
      </c>
      <c r="D930" s="336" t="s">
        <v>2063</v>
      </c>
      <c r="E930" s="336" t="s">
        <v>733</v>
      </c>
      <c r="F930" s="336" t="s">
        <v>780</v>
      </c>
      <c r="G930" s="336" t="s">
        <v>794</v>
      </c>
      <c r="H930" s="336" t="s">
        <v>726</v>
      </c>
      <c r="I930" s="337">
        <v>3</v>
      </c>
      <c r="J930" s="337">
        <v>85</v>
      </c>
      <c r="K930" s="337">
        <v>160</v>
      </c>
      <c r="L930" s="337">
        <v>121</v>
      </c>
      <c r="M930" s="338"/>
      <c r="N930" s="337">
        <v>120</v>
      </c>
      <c r="O930" s="337">
        <v>1100</v>
      </c>
      <c r="P930" s="337">
        <v>17.5</v>
      </c>
      <c r="Q930" s="337">
        <v>62.9</v>
      </c>
      <c r="R930" s="337">
        <v>25000</v>
      </c>
      <c r="S930" s="337">
        <v>3000</v>
      </c>
      <c r="T930" s="337">
        <v>82</v>
      </c>
      <c r="U930" s="337">
        <v>0.9</v>
      </c>
      <c r="V930" s="337">
        <v>-20</v>
      </c>
      <c r="W930" s="336" t="s">
        <v>769</v>
      </c>
      <c r="X930" s="336" t="s">
        <v>7402</v>
      </c>
      <c r="Y930" s="336" t="s">
        <v>826</v>
      </c>
      <c r="Z930" s="339">
        <v>41699</v>
      </c>
      <c r="AA930" s="339">
        <v>41782</v>
      </c>
      <c r="AB930" s="336" t="s">
        <v>842</v>
      </c>
    </row>
    <row r="931" spans="1:28" s="340" customFormat="1">
      <c r="A931" s="336" t="s">
        <v>7400</v>
      </c>
      <c r="B931" s="336" t="s">
        <v>1942</v>
      </c>
      <c r="C931" s="336" t="s">
        <v>1844</v>
      </c>
      <c r="D931" s="336" t="s">
        <v>2065</v>
      </c>
      <c r="E931" s="336" t="s">
        <v>733</v>
      </c>
      <c r="F931" s="336" t="s">
        <v>780</v>
      </c>
      <c r="G931" s="336" t="s">
        <v>794</v>
      </c>
      <c r="H931" s="336" t="s">
        <v>726</v>
      </c>
      <c r="I931" s="337">
        <v>5</v>
      </c>
      <c r="J931" s="337">
        <v>85</v>
      </c>
      <c r="K931" s="337">
        <v>160</v>
      </c>
      <c r="L931" s="337">
        <v>121</v>
      </c>
      <c r="M931" s="338"/>
      <c r="N931" s="338"/>
      <c r="O931" s="337">
        <v>1065</v>
      </c>
      <c r="P931" s="337">
        <v>17.5</v>
      </c>
      <c r="Q931" s="337">
        <v>60.9</v>
      </c>
      <c r="R931" s="337">
        <v>25000</v>
      </c>
      <c r="S931" s="337">
        <v>2700</v>
      </c>
      <c r="T931" s="337">
        <v>93</v>
      </c>
      <c r="U931" s="337">
        <v>0.9</v>
      </c>
      <c r="V931" s="337">
        <v>-20</v>
      </c>
      <c r="W931" s="336" t="s">
        <v>769</v>
      </c>
      <c r="X931" s="336" t="s">
        <v>7402</v>
      </c>
      <c r="Y931" s="336" t="s">
        <v>783</v>
      </c>
      <c r="Z931" s="339">
        <v>41791</v>
      </c>
      <c r="AA931" s="339">
        <v>41919</v>
      </c>
      <c r="AB931" s="336" t="s">
        <v>827</v>
      </c>
    </row>
    <row r="932" spans="1:28" s="340" customFormat="1">
      <c r="A932" s="336" t="s">
        <v>7400</v>
      </c>
      <c r="B932" s="336" t="s">
        <v>1942</v>
      </c>
      <c r="C932" s="336" t="s">
        <v>1844</v>
      </c>
      <c r="D932" s="336" t="s">
        <v>2067</v>
      </c>
      <c r="E932" s="336" t="s">
        <v>733</v>
      </c>
      <c r="F932" s="336" t="s">
        <v>780</v>
      </c>
      <c r="G932" s="336" t="s">
        <v>794</v>
      </c>
      <c r="H932" s="336" t="s">
        <v>726</v>
      </c>
      <c r="I932" s="337">
        <v>3</v>
      </c>
      <c r="J932" s="337">
        <v>85</v>
      </c>
      <c r="K932" s="337">
        <v>160</v>
      </c>
      <c r="L932" s="337">
        <v>121</v>
      </c>
      <c r="M932" s="338"/>
      <c r="N932" s="337">
        <v>120</v>
      </c>
      <c r="O932" s="337">
        <v>1100</v>
      </c>
      <c r="P932" s="337">
        <v>17.5</v>
      </c>
      <c r="Q932" s="337">
        <v>62.9</v>
      </c>
      <c r="R932" s="337">
        <v>25000</v>
      </c>
      <c r="S932" s="337">
        <v>2700</v>
      </c>
      <c r="T932" s="337">
        <v>82</v>
      </c>
      <c r="U932" s="337">
        <v>0.9</v>
      </c>
      <c r="V932" s="337">
        <v>-20</v>
      </c>
      <c r="W932" s="336" t="s">
        <v>769</v>
      </c>
      <c r="X932" s="336" t="s">
        <v>7402</v>
      </c>
      <c r="Y932" s="336" t="s">
        <v>826</v>
      </c>
      <c r="Z932" s="339">
        <v>41699</v>
      </c>
      <c r="AA932" s="339">
        <v>41782</v>
      </c>
      <c r="AB932" s="336" t="s">
        <v>842</v>
      </c>
    </row>
    <row r="933" spans="1:28" s="340" customFormat="1">
      <c r="A933" s="336" t="s">
        <v>7400</v>
      </c>
      <c r="B933" s="336" t="s">
        <v>1942</v>
      </c>
      <c r="C933" s="336" t="s">
        <v>1844</v>
      </c>
      <c r="D933" s="336" t="s">
        <v>2069</v>
      </c>
      <c r="E933" s="336" t="s">
        <v>732</v>
      </c>
      <c r="F933" s="336" t="s">
        <v>780</v>
      </c>
      <c r="G933" s="336" t="s">
        <v>794</v>
      </c>
      <c r="H933" s="336" t="s">
        <v>726</v>
      </c>
      <c r="I933" s="337">
        <v>3</v>
      </c>
      <c r="J933" s="337">
        <v>65</v>
      </c>
      <c r="K933" s="337">
        <v>126</v>
      </c>
      <c r="L933" s="337">
        <v>95</v>
      </c>
      <c r="M933" s="338"/>
      <c r="N933" s="337">
        <v>110</v>
      </c>
      <c r="O933" s="337">
        <v>650</v>
      </c>
      <c r="P933" s="337">
        <v>12</v>
      </c>
      <c r="Q933" s="337">
        <v>54.2</v>
      </c>
      <c r="R933" s="337">
        <v>25000</v>
      </c>
      <c r="S933" s="337">
        <v>2700</v>
      </c>
      <c r="T933" s="337">
        <v>82</v>
      </c>
      <c r="U933" s="337">
        <v>0.9</v>
      </c>
      <c r="V933" s="337">
        <v>-20</v>
      </c>
      <c r="W933" s="336" t="s">
        <v>769</v>
      </c>
      <c r="X933" s="336" t="s">
        <v>7402</v>
      </c>
      <c r="Y933" s="336" t="s">
        <v>826</v>
      </c>
      <c r="Z933" s="339">
        <v>41699</v>
      </c>
      <c r="AA933" s="339">
        <v>41782</v>
      </c>
      <c r="AB933" s="336" t="s">
        <v>784</v>
      </c>
    </row>
    <row r="934" spans="1:28" s="340" customFormat="1">
      <c r="A934" s="336" t="s">
        <v>7400</v>
      </c>
      <c r="B934" s="336" t="s">
        <v>1942</v>
      </c>
      <c r="C934" s="336" t="s">
        <v>1844</v>
      </c>
      <c r="D934" s="336" t="s">
        <v>2071</v>
      </c>
      <c r="E934" s="336" t="s">
        <v>733</v>
      </c>
      <c r="F934" s="336" t="s">
        <v>780</v>
      </c>
      <c r="G934" s="336" t="s">
        <v>794</v>
      </c>
      <c r="H934" s="336" t="s">
        <v>726</v>
      </c>
      <c r="I934" s="337">
        <v>3</v>
      </c>
      <c r="J934" s="337">
        <v>85</v>
      </c>
      <c r="K934" s="337">
        <v>160</v>
      </c>
      <c r="L934" s="337">
        <v>121</v>
      </c>
      <c r="M934" s="338"/>
      <c r="N934" s="337">
        <v>110</v>
      </c>
      <c r="O934" s="337">
        <v>1100</v>
      </c>
      <c r="P934" s="337">
        <v>17.5</v>
      </c>
      <c r="Q934" s="337">
        <v>62.9</v>
      </c>
      <c r="R934" s="337">
        <v>25000</v>
      </c>
      <c r="S934" s="337">
        <v>2700</v>
      </c>
      <c r="T934" s="337">
        <v>82</v>
      </c>
      <c r="U934" s="337">
        <v>0.9</v>
      </c>
      <c r="V934" s="337">
        <v>-20</v>
      </c>
      <c r="W934" s="336" t="s">
        <v>769</v>
      </c>
      <c r="X934" s="336" t="s">
        <v>7402</v>
      </c>
      <c r="Y934" s="336" t="s">
        <v>826</v>
      </c>
      <c r="Z934" s="339">
        <v>41699</v>
      </c>
      <c r="AA934" s="339">
        <v>41782</v>
      </c>
      <c r="AB934" s="336" t="s">
        <v>784</v>
      </c>
    </row>
    <row r="935" spans="1:28" s="340" customFormat="1">
      <c r="A935" s="336" t="s">
        <v>7400</v>
      </c>
      <c r="B935" s="336" t="s">
        <v>5898</v>
      </c>
      <c r="C935" s="336" t="s">
        <v>7682</v>
      </c>
      <c r="D935" s="336" t="s">
        <v>7683</v>
      </c>
      <c r="E935" s="336" t="s">
        <v>732</v>
      </c>
      <c r="F935" s="336" t="s">
        <v>780</v>
      </c>
      <c r="G935" s="336" t="s">
        <v>794</v>
      </c>
      <c r="H935" s="336" t="s">
        <v>726</v>
      </c>
      <c r="I935" s="337">
        <v>5</v>
      </c>
      <c r="J935" s="337">
        <v>65</v>
      </c>
      <c r="K935" s="337">
        <v>128.30000000000001</v>
      </c>
      <c r="L935" s="337">
        <v>95</v>
      </c>
      <c r="M935" s="338"/>
      <c r="N935" s="338"/>
      <c r="O935" s="337">
        <v>650</v>
      </c>
      <c r="P935" s="337">
        <v>9.5</v>
      </c>
      <c r="Q935" s="337">
        <v>68.400000000000006</v>
      </c>
      <c r="R935" s="337">
        <v>25000</v>
      </c>
      <c r="S935" s="337">
        <v>2700</v>
      </c>
      <c r="T935" s="337">
        <v>81</v>
      </c>
      <c r="U935" s="337">
        <v>0.9</v>
      </c>
      <c r="V935" s="337">
        <v>-20</v>
      </c>
      <c r="W935" s="336" t="s">
        <v>769</v>
      </c>
      <c r="X935" s="336" t="s">
        <v>7406</v>
      </c>
      <c r="Y935" s="336" t="s">
        <v>2468</v>
      </c>
      <c r="Z935" s="339">
        <v>41942</v>
      </c>
      <c r="AA935" s="339">
        <v>41992</v>
      </c>
      <c r="AB935" s="336" t="s">
        <v>784</v>
      </c>
    </row>
    <row r="936" spans="1:28" s="340" customFormat="1">
      <c r="A936" s="336" t="s">
        <v>7400</v>
      </c>
      <c r="B936" s="336" t="s">
        <v>5898</v>
      </c>
      <c r="C936" s="336" t="s">
        <v>6062</v>
      </c>
      <c r="D936" s="336" t="s">
        <v>7683</v>
      </c>
      <c r="E936" s="336" t="s">
        <v>732</v>
      </c>
      <c r="F936" s="336" t="s">
        <v>780</v>
      </c>
      <c r="G936" s="336" t="s">
        <v>794</v>
      </c>
      <c r="H936" s="336" t="s">
        <v>726</v>
      </c>
      <c r="I936" s="337">
        <v>5</v>
      </c>
      <c r="J936" s="337">
        <v>65</v>
      </c>
      <c r="K936" s="337">
        <v>128.30000000000001</v>
      </c>
      <c r="L936" s="337">
        <v>95</v>
      </c>
      <c r="M936" s="338"/>
      <c r="N936" s="338"/>
      <c r="O936" s="337">
        <v>650</v>
      </c>
      <c r="P936" s="337">
        <v>9.5</v>
      </c>
      <c r="Q936" s="337">
        <v>68.400000000000006</v>
      </c>
      <c r="R936" s="337">
        <v>25000</v>
      </c>
      <c r="S936" s="337">
        <v>2700</v>
      </c>
      <c r="T936" s="337">
        <v>81</v>
      </c>
      <c r="U936" s="337">
        <v>0.9</v>
      </c>
      <c r="V936" s="337">
        <v>-20</v>
      </c>
      <c r="W936" s="336" t="s">
        <v>769</v>
      </c>
      <c r="X936" s="336" t="s">
        <v>7406</v>
      </c>
      <c r="Y936" s="336" t="s">
        <v>2468</v>
      </c>
      <c r="Z936" s="339">
        <v>41942</v>
      </c>
      <c r="AA936" s="339">
        <v>41947</v>
      </c>
      <c r="AB936" s="336" t="s">
        <v>784</v>
      </c>
    </row>
    <row r="937" spans="1:28" s="340" customFormat="1">
      <c r="A937" s="336" t="s">
        <v>7400</v>
      </c>
      <c r="B937" s="336" t="s">
        <v>5898</v>
      </c>
      <c r="C937" s="336" t="s">
        <v>6062</v>
      </c>
      <c r="D937" s="336" t="s">
        <v>7683</v>
      </c>
      <c r="E937" s="336" t="s">
        <v>732</v>
      </c>
      <c r="F937" s="336" t="s">
        <v>780</v>
      </c>
      <c r="G937" s="336" t="s">
        <v>794</v>
      </c>
      <c r="H937" s="336" t="s">
        <v>726</v>
      </c>
      <c r="I937" s="337">
        <v>5</v>
      </c>
      <c r="J937" s="337">
        <v>65</v>
      </c>
      <c r="K937" s="337">
        <v>128.30000000000001</v>
      </c>
      <c r="L937" s="337">
        <v>95</v>
      </c>
      <c r="M937" s="338"/>
      <c r="N937" s="338"/>
      <c r="O937" s="337">
        <v>650</v>
      </c>
      <c r="P937" s="337">
        <v>9.5</v>
      </c>
      <c r="Q937" s="337">
        <v>68.400000000000006</v>
      </c>
      <c r="R937" s="337">
        <v>25000</v>
      </c>
      <c r="S937" s="337">
        <v>2700</v>
      </c>
      <c r="T937" s="337">
        <v>81</v>
      </c>
      <c r="U937" s="337">
        <v>0.9</v>
      </c>
      <c r="V937" s="337">
        <v>-20</v>
      </c>
      <c r="W937" s="336" t="s">
        <v>769</v>
      </c>
      <c r="X937" s="336" t="s">
        <v>7406</v>
      </c>
      <c r="Y937" s="336" t="s">
        <v>2468</v>
      </c>
      <c r="Z937" s="339">
        <v>41942</v>
      </c>
      <c r="AA937" s="339">
        <v>41992</v>
      </c>
      <c r="AB937" s="336" t="s">
        <v>784</v>
      </c>
    </row>
    <row r="938" spans="1:28" s="340" customFormat="1">
      <c r="A938" s="336" t="s">
        <v>7400</v>
      </c>
      <c r="B938" s="336" t="s">
        <v>5898</v>
      </c>
      <c r="C938" s="336" t="s">
        <v>6062</v>
      </c>
      <c r="D938" s="336" t="s">
        <v>7683</v>
      </c>
      <c r="E938" s="336" t="s">
        <v>732</v>
      </c>
      <c r="F938" s="336" t="s">
        <v>780</v>
      </c>
      <c r="G938" s="336" t="s">
        <v>794</v>
      </c>
      <c r="H938" s="336" t="s">
        <v>726</v>
      </c>
      <c r="I938" s="337">
        <v>5</v>
      </c>
      <c r="J938" s="337">
        <v>65</v>
      </c>
      <c r="K938" s="337">
        <v>128.30000000000001</v>
      </c>
      <c r="L938" s="337">
        <v>95</v>
      </c>
      <c r="M938" s="338"/>
      <c r="N938" s="338"/>
      <c r="O938" s="337">
        <v>650</v>
      </c>
      <c r="P938" s="337">
        <v>9.5</v>
      </c>
      <c r="Q938" s="337">
        <v>68.400000000000006</v>
      </c>
      <c r="R938" s="337">
        <v>25000</v>
      </c>
      <c r="S938" s="337">
        <v>2700</v>
      </c>
      <c r="T938" s="337">
        <v>81</v>
      </c>
      <c r="U938" s="337">
        <v>0.9</v>
      </c>
      <c r="V938" s="337">
        <v>-20</v>
      </c>
      <c r="W938" s="336" t="s">
        <v>769</v>
      </c>
      <c r="X938" s="336" t="s">
        <v>7406</v>
      </c>
      <c r="Y938" s="336" t="s">
        <v>2468</v>
      </c>
      <c r="Z938" s="339">
        <v>41942</v>
      </c>
      <c r="AA938" s="339">
        <v>41992</v>
      </c>
      <c r="AB938" s="336" t="s">
        <v>784</v>
      </c>
    </row>
    <row r="939" spans="1:28" s="340" customFormat="1">
      <c r="A939" s="336" t="s">
        <v>7400</v>
      </c>
      <c r="B939" s="336" t="s">
        <v>5743</v>
      </c>
      <c r="C939" s="336" t="s">
        <v>5702</v>
      </c>
      <c r="D939" s="336" t="s">
        <v>5718</v>
      </c>
      <c r="E939" s="336" t="s">
        <v>737</v>
      </c>
      <c r="F939" s="336" t="s">
        <v>780</v>
      </c>
      <c r="G939" s="336" t="s">
        <v>794</v>
      </c>
      <c r="H939" s="336" t="s">
        <v>726</v>
      </c>
      <c r="I939" s="337">
        <v>5</v>
      </c>
      <c r="J939" s="337">
        <v>40</v>
      </c>
      <c r="K939" s="337">
        <v>70.099999999999994</v>
      </c>
      <c r="L939" s="337">
        <v>49.8</v>
      </c>
      <c r="M939" s="338"/>
      <c r="N939" s="337">
        <v>25</v>
      </c>
      <c r="O939" s="337">
        <v>350</v>
      </c>
      <c r="P939" s="337">
        <v>6</v>
      </c>
      <c r="Q939" s="337">
        <v>58.3</v>
      </c>
      <c r="R939" s="337">
        <v>25000</v>
      </c>
      <c r="S939" s="337">
        <v>3000</v>
      </c>
      <c r="T939" s="337">
        <v>83</v>
      </c>
      <c r="U939" s="337">
        <v>0.7</v>
      </c>
      <c r="V939" s="337">
        <v>-20</v>
      </c>
      <c r="W939" s="336" t="s">
        <v>769</v>
      </c>
      <c r="X939" s="336" t="s">
        <v>7402</v>
      </c>
      <c r="Y939" s="336" t="s">
        <v>2270</v>
      </c>
      <c r="Z939" s="339">
        <v>41982</v>
      </c>
      <c r="AA939" s="339">
        <v>41981</v>
      </c>
      <c r="AB939" s="336" t="s">
        <v>842</v>
      </c>
    </row>
    <row r="940" spans="1:28" s="340" customFormat="1">
      <c r="A940" s="336" t="s">
        <v>7400</v>
      </c>
      <c r="B940" s="336" t="s">
        <v>5743</v>
      </c>
      <c r="C940" s="336" t="s">
        <v>5702</v>
      </c>
      <c r="D940" s="336" t="s">
        <v>5721</v>
      </c>
      <c r="E940" s="336" t="s">
        <v>813</v>
      </c>
      <c r="F940" s="336" t="s">
        <v>780</v>
      </c>
      <c r="G940" s="336" t="s">
        <v>794</v>
      </c>
      <c r="H940" s="336" t="s">
        <v>726</v>
      </c>
      <c r="I940" s="337">
        <v>5</v>
      </c>
      <c r="J940" s="337">
        <v>45</v>
      </c>
      <c r="K940" s="337">
        <v>99.6</v>
      </c>
      <c r="L940" s="337">
        <v>63.5</v>
      </c>
      <c r="M940" s="338"/>
      <c r="N940" s="338"/>
      <c r="O940" s="337">
        <v>450</v>
      </c>
      <c r="P940" s="337">
        <v>7</v>
      </c>
      <c r="Q940" s="337">
        <v>64.3</v>
      </c>
      <c r="R940" s="337">
        <v>25000</v>
      </c>
      <c r="S940" s="337">
        <v>2700</v>
      </c>
      <c r="T940" s="337">
        <v>83</v>
      </c>
      <c r="U940" s="337">
        <v>0.8</v>
      </c>
      <c r="V940" s="337">
        <v>-20</v>
      </c>
      <c r="W940" s="336" t="s">
        <v>769</v>
      </c>
      <c r="X940" s="336" t="s">
        <v>7402</v>
      </c>
      <c r="Y940" s="336" t="s">
        <v>2270</v>
      </c>
      <c r="Z940" s="339">
        <v>41976</v>
      </c>
      <c r="AA940" s="339">
        <v>41975</v>
      </c>
      <c r="AB940" s="336" t="s">
        <v>842</v>
      </c>
    </row>
    <row r="941" spans="1:28" s="340" customFormat="1">
      <c r="A941" s="336" t="s">
        <v>7400</v>
      </c>
      <c r="B941" s="336" t="s">
        <v>5743</v>
      </c>
      <c r="C941" s="336" t="s">
        <v>5760</v>
      </c>
      <c r="D941" s="336" t="s">
        <v>5760</v>
      </c>
      <c r="E941" s="336" t="s">
        <v>732</v>
      </c>
      <c r="F941" s="336" t="s">
        <v>780</v>
      </c>
      <c r="G941" s="336" t="s">
        <v>794</v>
      </c>
      <c r="H941" s="336" t="s">
        <v>726</v>
      </c>
      <c r="I941" s="337">
        <v>5</v>
      </c>
      <c r="J941" s="338"/>
      <c r="K941" s="337">
        <v>135</v>
      </c>
      <c r="L941" s="337">
        <v>95.1</v>
      </c>
      <c r="M941" s="338"/>
      <c r="N941" s="337">
        <v>120</v>
      </c>
      <c r="O941" s="337">
        <v>800</v>
      </c>
      <c r="P941" s="337">
        <v>13</v>
      </c>
      <c r="Q941" s="337">
        <v>70</v>
      </c>
      <c r="R941" s="337">
        <v>25000</v>
      </c>
      <c r="S941" s="337">
        <v>2700</v>
      </c>
      <c r="T941" s="337">
        <v>81</v>
      </c>
      <c r="U941" s="337">
        <v>0.9</v>
      </c>
      <c r="V941" s="337">
        <v>0</v>
      </c>
      <c r="W941" s="336" t="s">
        <v>769</v>
      </c>
      <c r="X941" s="336" t="s">
        <v>7406</v>
      </c>
      <c r="Y941" s="336" t="s">
        <v>1043</v>
      </c>
      <c r="Z941" s="339">
        <v>41934</v>
      </c>
      <c r="AA941" s="339">
        <v>41831</v>
      </c>
      <c r="AB941" s="336" t="s">
        <v>842</v>
      </c>
    </row>
    <row r="942" spans="1:28" s="340" customFormat="1">
      <c r="A942" s="336" t="s">
        <v>7400</v>
      </c>
      <c r="B942" s="336" t="s">
        <v>5743</v>
      </c>
      <c r="C942" s="336" t="s">
        <v>5763</v>
      </c>
      <c r="D942" s="336" t="s">
        <v>5763</v>
      </c>
      <c r="E942" s="336" t="s">
        <v>731</v>
      </c>
      <c r="F942" s="336" t="s">
        <v>780</v>
      </c>
      <c r="G942" s="336" t="s">
        <v>794</v>
      </c>
      <c r="H942" s="336" t="s">
        <v>726</v>
      </c>
      <c r="I942" s="337">
        <v>5</v>
      </c>
      <c r="J942" s="337">
        <v>75</v>
      </c>
      <c r="K942" s="337">
        <v>91.7</v>
      </c>
      <c r="L942" s="337">
        <v>95.2</v>
      </c>
      <c r="M942" s="338"/>
      <c r="N942" s="337">
        <v>35</v>
      </c>
      <c r="O942" s="337">
        <v>800</v>
      </c>
      <c r="P942" s="337">
        <v>14</v>
      </c>
      <c r="Q942" s="337">
        <v>57.1</v>
      </c>
      <c r="R942" s="337">
        <v>35000</v>
      </c>
      <c r="S942" s="337">
        <v>3000</v>
      </c>
      <c r="T942" s="337">
        <v>83</v>
      </c>
      <c r="U942" s="337">
        <v>0.9</v>
      </c>
      <c r="V942" s="337">
        <v>-20</v>
      </c>
      <c r="W942" s="336" t="s">
        <v>769</v>
      </c>
      <c r="X942" s="336" t="s">
        <v>7402</v>
      </c>
      <c r="Y942" s="336" t="s">
        <v>1159</v>
      </c>
      <c r="Z942" s="339">
        <v>41959</v>
      </c>
      <c r="AA942" s="339">
        <v>41928</v>
      </c>
      <c r="AB942" s="336" t="s">
        <v>842</v>
      </c>
    </row>
    <row r="943" spans="1:28" s="340" customFormat="1">
      <c r="A943" s="336" t="s">
        <v>7400</v>
      </c>
      <c r="B943" s="336" t="s">
        <v>5743</v>
      </c>
      <c r="C943" s="336" t="s">
        <v>5766</v>
      </c>
      <c r="D943" s="336" t="s">
        <v>5766</v>
      </c>
      <c r="E943" s="336" t="s">
        <v>830</v>
      </c>
      <c r="F943" s="336" t="s">
        <v>780</v>
      </c>
      <c r="G943" s="336" t="s">
        <v>794</v>
      </c>
      <c r="H943" s="336" t="s">
        <v>726</v>
      </c>
      <c r="I943" s="337">
        <v>5</v>
      </c>
      <c r="J943" s="337">
        <v>75</v>
      </c>
      <c r="K943" s="337">
        <v>120</v>
      </c>
      <c r="L943" s="337">
        <v>95.2</v>
      </c>
      <c r="M943" s="338"/>
      <c r="N943" s="337">
        <v>35</v>
      </c>
      <c r="O943" s="337">
        <v>800</v>
      </c>
      <c r="P943" s="337">
        <v>14</v>
      </c>
      <c r="Q943" s="337">
        <v>57.1</v>
      </c>
      <c r="R943" s="337">
        <v>35000</v>
      </c>
      <c r="S943" s="337">
        <v>3000</v>
      </c>
      <c r="T943" s="337">
        <v>83</v>
      </c>
      <c r="U943" s="337">
        <v>0.9</v>
      </c>
      <c r="V943" s="337">
        <v>-20</v>
      </c>
      <c r="W943" s="336" t="s">
        <v>769</v>
      </c>
      <c r="X943" s="336" t="s">
        <v>7402</v>
      </c>
      <c r="Y943" s="336" t="s">
        <v>1159</v>
      </c>
      <c r="Z943" s="339">
        <v>41959</v>
      </c>
      <c r="AA943" s="339">
        <v>41928</v>
      </c>
      <c r="AB943" s="336" t="s">
        <v>842</v>
      </c>
    </row>
    <row r="944" spans="1:28" s="340" customFormat="1">
      <c r="A944" s="336" t="s">
        <v>7400</v>
      </c>
      <c r="B944" s="336" t="s">
        <v>5743</v>
      </c>
      <c r="C944" s="336" t="s">
        <v>5769</v>
      </c>
      <c r="D944" s="336" t="s">
        <v>5769</v>
      </c>
      <c r="E944" s="336" t="s">
        <v>731</v>
      </c>
      <c r="F944" s="336" t="s">
        <v>780</v>
      </c>
      <c r="G944" s="336" t="s">
        <v>794</v>
      </c>
      <c r="H944" s="336" t="s">
        <v>726</v>
      </c>
      <c r="I944" s="337">
        <v>5</v>
      </c>
      <c r="J944" s="337">
        <v>75</v>
      </c>
      <c r="K944" s="337">
        <v>91.7</v>
      </c>
      <c r="L944" s="337">
        <v>95.2</v>
      </c>
      <c r="M944" s="338"/>
      <c r="N944" s="337">
        <v>35</v>
      </c>
      <c r="O944" s="337">
        <v>840</v>
      </c>
      <c r="P944" s="337">
        <v>14</v>
      </c>
      <c r="Q944" s="337">
        <v>60</v>
      </c>
      <c r="R944" s="337">
        <v>35000</v>
      </c>
      <c r="S944" s="337">
        <v>5000</v>
      </c>
      <c r="T944" s="337">
        <v>84</v>
      </c>
      <c r="U944" s="337">
        <v>0.9</v>
      </c>
      <c r="V944" s="337">
        <v>-20</v>
      </c>
      <c r="W944" s="336" t="s">
        <v>769</v>
      </c>
      <c r="X944" s="336" t="s">
        <v>7402</v>
      </c>
      <c r="Y944" s="336" t="s">
        <v>1159</v>
      </c>
      <c r="Z944" s="339">
        <v>41959</v>
      </c>
      <c r="AA944" s="339">
        <v>41928</v>
      </c>
      <c r="AB944" s="336" t="s">
        <v>842</v>
      </c>
    </row>
    <row r="945" spans="1:28" s="340" customFormat="1">
      <c r="A945" s="336" t="s">
        <v>7400</v>
      </c>
      <c r="B945" s="336" t="s">
        <v>5743</v>
      </c>
      <c r="C945" s="336" t="s">
        <v>5772</v>
      </c>
      <c r="D945" s="336" t="s">
        <v>5772</v>
      </c>
      <c r="E945" s="336" t="s">
        <v>830</v>
      </c>
      <c r="F945" s="336" t="s">
        <v>780</v>
      </c>
      <c r="G945" s="336" t="s">
        <v>794</v>
      </c>
      <c r="H945" s="336" t="s">
        <v>726</v>
      </c>
      <c r="I945" s="337">
        <v>5</v>
      </c>
      <c r="J945" s="337">
        <v>75</v>
      </c>
      <c r="K945" s="337">
        <v>120</v>
      </c>
      <c r="L945" s="337">
        <v>95.2</v>
      </c>
      <c r="M945" s="338"/>
      <c r="N945" s="337">
        <v>35</v>
      </c>
      <c r="O945" s="337">
        <v>840</v>
      </c>
      <c r="P945" s="337">
        <v>14</v>
      </c>
      <c r="Q945" s="337">
        <v>60</v>
      </c>
      <c r="R945" s="337">
        <v>35000</v>
      </c>
      <c r="S945" s="337">
        <v>5000</v>
      </c>
      <c r="T945" s="337">
        <v>84</v>
      </c>
      <c r="U945" s="337">
        <v>0.9</v>
      </c>
      <c r="V945" s="337">
        <v>-20</v>
      </c>
      <c r="W945" s="336" t="s">
        <v>769</v>
      </c>
      <c r="X945" s="336" t="s">
        <v>7402</v>
      </c>
      <c r="Y945" s="336" t="s">
        <v>1159</v>
      </c>
      <c r="Z945" s="339">
        <v>41959</v>
      </c>
      <c r="AA945" s="339">
        <v>41928</v>
      </c>
      <c r="AB945" s="336" t="s">
        <v>842</v>
      </c>
    </row>
    <row r="946" spans="1:28" s="340" customFormat="1">
      <c r="A946" s="336" t="s">
        <v>7400</v>
      </c>
      <c r="B946" s="336" t="s">
        <v>5743</v>
      </c>
      <c r="C946" s="336" t="s">
        <v>5775</v>
      </c>
      <c r="D946" s="336" t="s">
        <v>5775</v>
      </c>
      <c r="E946" s="336" t="s">
        <v>735</v>
      </c>
      <c r="F946" s="336" t="s">
        <v>780</v>
      </c>
      <c r="G946" s="336" t="s">
        <v>794</v>
      </c>
      <c r="H946" s="336" t="s">
        <v>726</v>
      </c>
      <c r="I946" s="337">
        <v>5</v>
      </c>
      <c r="J946" s="337">
        <v>85</v>
      </c>
      <c r="K946" s="337">
        <v>133.30000000000001</v>
      </c>
      <c r="L946" s="337">
        <v>119.7</v>
      </c>
      <c r="M946" s="338"/>
      <c r="N946" s="337">
        <v>35</v>
      </c>
      <c r="O946" s="337">
        <v>1000</v>
      </c>
      <c r="P946" s="337">
        <v>17.3</v>
      </c>
      <c r="Q946" s="337">
        <v>58.8</v>
      </c>
      <c r="R946" s="337">
        <v>35000</v>
      </c>
      <c r="S946" s="337">
        <v>3000</v>
      </c>
      <c r="T946" s="337">
        <v>83</v>
      </c>
      <c r="U946" s="337">
        <v>0.9</v>
      </c>
      <c r="V946" s="337">
        <v>-20</v>
      </c>
      <c r="W946" s="336" t="s">
        <v>769</v>
      </c>
      <c r="X946" s="336" t="s">
        <v>7402</v>
      </c>
      <c r="Y946" s="336" t="s">
        <v>1159</v>
      </c>
      <c r="Z946" s="339">
        <v>41959</v>
      </c>
      <c r="AA946" s="339">
        <v>41928</v>
      </c>
      <c r="AB946" s="336" t="s">
        <v>842</v>
      </c>
    </row>
    <row r="947" spans="1:28" s="340" customFormat="1">
      <c r="A947" s="336" t="s">
        <v>7400</v>
      </c>
      <c r="B947" s="336" t="s">
        <v>5743</v>
      </c>
      <c r="C947" s="336" t="s">
        <v>5905</v>
      </c>
      <c r="D947" s="336" t="s">
        <v>5905</v>
      </c>
      <c r="E947" s="336" t="s">
        <v>735</v>
      </c>
      <c r="F947" s="336" t="s">
        <v>780</v>
      </c>
      <c r="G947" s="336" t="s">
        <v>794</v>
      </c>
      <c r="H947" s="336" t="s">
        <v>726</v>
      </c>
      <c r="I947" s="337">
        <v>5</v>
      </c>
      <c r="J947" s="337">
        <v>85</v>
      </c>
      <c r="K947" s="337">
        <v>133.30000000000001</v>
      </c>
      <c r="L947" s="337">
        <v>119.7</v>
      </c>
      <c r="M947" s="338"/>
      <c r="N947" s="337">
        <v>35</v>
      </c>
      <c r="O947" s="337">
        <v>1050</v>
      </c>
      <c r="P947" s="337">
        <v>17.100000000000001</v>
      </c>
      <c r="Q947" s="337">
        <v>61.8</v>
      </c>
      <c r="R947" s="337">
        <v>35000</v>
      </c>
      <c r="S947" s="337">
        <v>5000</v>
      </c>
      <c r="T947" s="337">
        <v>83</v>
      </c>
      <c r="U947" s="337">
        <v>0.9</v>
      </c>
      <c r="V947" s="337">
        <v>-20</v>
      </c>
      <c r="W947" s="336" t="s">
        <v>769</v>
      </c>
      <c r="X947" s="336" t="s">
        <v>7402</v>
      </c>
      <c r="Y947" s="336" t="s">
        <v>1159</v>
      </c>
      <c r="Z947" s="339">
        <v>41959</v>
      </c>
      <c r="AA947" s="339">
        <v>41928</v>
      </c>
      <c r="AB947" s="336" t="s">
        <v>842</v>
      </c>
    </row>
    <row r="948" spans="1:28" s="340" customFormat="1">
      <c r="A948" s="336" t="s">
        <v>7400</v>
      </c>
      <c r="B948" s="336" t="s">
        <v>5743</v>
      </c>
      <c r="C948" s="336" t="s">
        <v>5908</v>
      </c>
      <c r="D948" s="336" t="s">
        <v>5908</v>
      </c>
      <c r="E948" s="336" t="s">
        <v>738</v>
      </c>
      <c r="F948" s="336" t="s">
        <v>780</v>
      </c>
      <c r="G948" s="336" t="s">
        <v>794</v>
      </c>
      <c r="H948" s="336" t="s">
        <v>726</v>
      </c>
      <c r="I948" s="337">
        <v>5</v>
      </c>
      <c r="J948" s="337">
        <v>50</v>
      </c>
      <c r="K948" s="337">
        <v>88.5</v>
      </c>
      <c r="L948" s="337">
        <v>64.2</v>
      </c>
      <c r="M948" s="338"/>
      <c r="N948" s="337">
        <v>35</v>
      </c>
      <c r="O948" s="337">
        <v>500</v>
      </c>
      <c r="P948" s="337">
        <v>9</v>
      </c>
      <c r="Q948" s="337">
        <v>55.6</v>
      </c>
      <c r="R948" s="337">
        <v>35000</v>
      </c>
      <c r="S948" s="337">
        <v>3000</v>
      </c>
      <c r="T948" s="337">
        <v>83</v>
      </c>
      <c r="U948" s="337">
        <v>0.9</v>
      </c>
      <c r="V948" s="337">
        <v>-20</v>
      </c>
      <c r="W948" s="336" t="s">
        <v>769</v>
      </c>
      <c r="X948" s="336" t="s">
        <v>7402</v>
      </c>
      <c r="Y948" s="336" t="s">
        <v>1159</v>
      </c>
      <c r="Z948" s="339">
        <v>41959</v>
      </c>
      <c r="AA948" s="339">
        <v>41928</v>
      </c>
      <c r="AB948" s="336" t="s">
        <v>842</v>
      </c>
    </row>
    <row r="949" spans="1:28" s="340" customFormat="1">
      <c r="A949" s="336" t="s">
        <v>7400</v>
      </c>
      <c r="B949" s="336" t="s">
        <v>5743</v>
      </c>
      <c r="C949" s="336" t="s">
        <v>5911</v>
      </c>
      <c r="D949" s="336" t="s">
        <v>5911</v>
      </c>
      <c r="E949" s="336" t="s">
        <v>738</v>
      </c>
      <c r="F949" s="336" t="s">
        <v>780</v>
      </c>
      <c r="G949" s="336" t="s">
        <v>794</v>
      </c>
      <c r="H949" s="336" t="s">
        <v>726</v>
      </c>
      <c r="I949" s="337">
        <v>5</v>
      </c>
      <c r="J949" s="337">
        <v>50</v>
      </c>
      <c r="K949" s="337">
        <v>88.5</v>
      </c>
      <c r="L949" s="337">
        <v>64.2</v>
      </c>
      <c r="M949" s="338"/>
      <c r="N949" s="337">
        <v>35</v>
      </c>
      <c r="O949" s="337">
        <v>500</v>
      </c>
      <c r="P949" s="337">
        <v>9</v>
      </c>
      <c r="Q949" s="337">
        <v>55.6</v>
      </c>
      <c r="R949" s="337">
        <v>35000</v>
      </c>
      <c r="S949" s="337">
        <v>5000</v>
      </c>
      <c r="T949" s="337">
        <v>84</v>
      </c>
      <c r="U949" s="337">
        <v>0.9</v>
      </c>
      <c r="V949" s="337">
        <v>-20</v>
      </c>
      <c r="W949" s="336" t="s">
        <v>769</v>
      </c>
      <c r="X949" s="336" t="s">
        <v>7402</v>
      </c>
      <c r="Y949" s="336" t="s">
        <v>1159</v>
      </c>
      <c r="Z949" s="339">
        <v>41959</v>
      </c>
      <c r="AA949" s="339">
        <v>41928</v>
      </c>
      <c r="AB949" s="336" t="s">
        <v>842</v>
      </c>
    </row>
    <row r="950" spans="1:28" s="340" customFormat="1">
      <c r="A950" s="336" t="s">
        <v>7400</v>
      </c>
      <c r="B950" s="336" t="s">
        <v>5915</v>
      </c>
      <c r="C950" s="336" t="s">
        <v>919</v>
      </c>
      <c r="D950" s="336" t="s">
        <v>5916</v>
      </c>
      <c r="E950" s="336" t="s">
        <v>738</v>
      </c>
      <c r="F950" s="336" t="s">
        <v>780</v>
      </c>
      <c r="G950" s="336" t="s">
        <v>794</v>
      </c>
      <c r="H950" s="336" t="s">
        <v>726</v>
      </c>
      <c r="I950" s="337">
        <v>3</v>
      </c>
      <c r="J950" s="337">
        <v>50</v>
      </c>
      <c r="K950" s="337">
        <v>82</v>
      </c>
      <c r="L950" s="337">
        <v>61</v>
      </c>
      <c r="M950" s="338"/>
      <c r="N950" s="337">
        <v>40</v>
      </c>
      <c r="O950" s="338"/>
      <c r="P950" s="337">
        <v>7</v>
      </c>
      <c r="Q950" s="337">
        <v>75.7</v>
      </c>
      <c r="R950" s="337">
        <v>25000</v>
      </c>
      <c r="S950" s="337">
        <v>3000</v>
      </c>
      <c r="T950" s="337">
        <v>81</v>
      </c>
      <c r="U950" s="337">
        <v>0.7</v>
      </c>
      <c r="V950" s="337">
        <v>-20</v>
      </c>
      <c r="W950" s="336" t="s">
        <v>7</v>
      </c>
      <c r="X950" s="336" t="s">
        <v>7</v>
      </c>
      <c r="Y950" s="336" t="s">
        <v>783</v>
      </c>
      <c r="Z950" s="339">
        <v>41572</v>
      </c>
      <c r="AA950" s="339">
        <v>41919</v>
      </c>
      <c r="AB950" s="336" t="s">
        <v>842</v>
      </c>
    </row>
    <row r="951" spans="1:28" s="340" customFormat="1">
      <c r="A951" s="336" t="s">
        <v>7400</v>
      </c>
      <c r="B951" s="336" t="s">
        <v>6513</v>
      </c>
      <c r="C951" s="336" t="s">
        <v>7684</v>
      </c>
      <c r="D951" s="336" t="s">
        <v>7684</v>
      </c>
      <c r="E951" s="336" t="s">
        <v>733</v>
      </c>
      <c r="F951" s="336" t="s">
        <v>780</v>
      </c>
      <c r="G951" s="336" t="s">
        <v>794</v>
      </c>
      <c r="H951" s="336" t="s">
        <v>726</v>
      </c>
      <c r="I951" s="337">
        <v>3</v>
      </c>
      <c r="J951" s="338"/>
      <c r="K951" s="337">
        <v>160</v>
      </c>
      <c r="L951" s="337">
        <v>125</v>
      </c>
      <c r="M951" s="338"/>
      <c r="N951" s="338"/>
      <c r="O951" s="337">
        <v>685</v>
      </c>
      <c r="P951" s="337">
        <v>10.3</v>
      </c>
      <c r="Q951" s="337">
        <v>66.5</v>
      </c>
      <c r="R951" s="337">
        <v>40000</v>
      </c>
      <c r="S951" s="337">
        <v>3000</v>
      </c>
      <c r="T951" s="337">
        <v>82</v>
      </c>
      <c r="U951" s="337">
        <v>0.9</v>
      </c>
      <c r="V951" s="337">
        <v>-40</v>
      </c>
      <c r="W951" s="336" t="s">
        <v>769</v>
      </c>
      <c r="X951" s="336" t="s">
        <v>7402</v>
      </c>
      <c r="Y951" s="336" t="s">
        <v>974</v>
      </c>
      <c r="Z951" s="339">
        <v>41795</v>
      </c>
      <c r="AA951" s="339">
        <v>41946</v>
      </c>
      <c r="AB951" s="336" t="s">
        <v>784</v>
      </c>
    </row>
    <row r="952" spans="1:28" s="340" customFormat="1">
      <c r="A952" s="336" t="s">
        <v>7400</v>
      </c>
      <c r="B952" s="336" t="s">
        <v>6525</v>
      </c>
      <c r="C952" s="336" t="s">
        <v>6532</v>
      </c>
      <c r="D952" s="336" t="s">
        <v>6532</v>
      </c>
      <c r="E952" s="336" t="s">
        <v>738</v>
      </c>
      <c r="F952" s="336" t="s">
        <v>780</v>
      </c>
      <c r="G952" s="336" t="s">
        <v>794</v>
      </c>
      <c r="H952" s="336" t="s">
        <v>726</v>
      </c>
      <c r="I952" s="337">
        <v>3</v>
      </c>
      <c r="J952" s="337">
        <v>50</v>
      </c>
      <c r="K952" s="337">
        <v>84</v>
      </c>
      <c r="L952" s="337">
        <v>63</v>
      </c>
      <c r="M952" s="338"/>
      <c r="N952" s="337">
        <v>25</v>
      </c>
      <c r="O952" s="337">
        <v>470</v>
      </c>
      <c r="P952" s="337">
        <v>7.7</v>
      </c>
      <c r="Q952" s="337">
        <v>61</v>
      </c>
      <c r="R952" s="337">
        <v>25000</v>
      </c>
      <c r="S952" s="337">
        <v>3000</v>
      </c>
      <c r="T952" s="337">
        <v>82</v>
      </c>
      <c r="U952" s="337">
        <v>0.9</v>
      </c>
      <c r="V952" s="337">
        <v>-20</v>
      </c>
      <c r="W952" s="336" t="s">
        <v>769</v>
      </c>
      <c r="X952" s="336" t="s">
        <v>7402</v>
      </c>
      <c r="Y952" s="336" t="s">
        <v>783</v>
      </c>
      <c r="Z952" s="339">
        <v>41911</v>
      </c>
      <c r="AA952" s="339">
        <v>41911</v>
      </c>
      <c r="AB952" s="336" t="s">
        <v>784</v>
      </c>
    </row>
    <row r="953" spans="1:28" s="340" customFormat="1">
      <c r="A953" s="336" t="s">
        <v>7400</v>
      </c>
      <c r="B953" s="336" t="s">
        <v>6525</v>
      </c>
      <c r="C953" s="336" t="s">
        <v>6534</v>
      </c>
      <c r="D953" s="336" t="s">
        <v>6534</v>
      </c>
      <c r="E953" s="336" t="s">
        <v>738</v>
      </c>
      <c r="F953" s="336" t="s">
        <v>780</v>
      </c>
      <c r="G953" s="336" t="s">
        <v>794</v>
      </c>
      <c r="H953" s="336" t="s">
        <v>726</v>
      </c>
      <c r="I953" s="337">
        <v>3</v>
      </c>
      <c r="J953" s="337">
        <v>50</v>
      </c>
      <c r="K953" s="337">
        <v>84</v>
      </c>
      <c r="L953" s="337">
        <v>63</v>
      </c>
      <c r="M953" s="338"/>
      <c r="N953" s="337">
        <v>40</v>
      </c>
      <c r="O953" s="337">
        <v>470</v>
      </c>
      <c r="P953" s="337">
        <v>7.7</v>
      </c>
      <c r="Q953" s="337">
        <v>60.1</v>
      </c>
      <c r="R953" s="337">
        <v>25000</v>
      </c>
      <c r="S953" s="337">
        <v>3000</v>
      </c>
      <c r="T953" s="337">
        <v>82</v>
      </c>
      <c r="U953" s="337">
        <v>0.9</v>
      </c>
      <c r="V953" s="337">
        <v>-20</v>
      </c>
      <c r="W953" s="336" t="s">
        <v>769</v>
      </c>
      <c r="X953" s="336" t="s">
        <v>7402</v>
      </c>
      <c r="Y953" s="336" t="s">
        <v>826</v>
      </c>
      <c r="Z953" s="339">
        <v>41911</v>
      </c>
      <c r="AA953" s="339">
        <v>41911</v>
      </c>
      <c r="AB953" s="336" t="s">
        <v>784</v>
      </c>
    </row>
    <row r="954" spans="1:28" s="340" customFormat="1">
      <c r="A954" s="336" t="s">
        <v>7400</v>
      </c>
      <c r="B954" s="336" t="s">
        <v>6525</v>
      </c>
      <c r="C954" s="336" t="s">
        <v>6536</v>
      </c>
      <c r="D954" s="336" t="s">
        <v>6536</v>
      </c>
      <c r="E954" s="336" t="s">
        <v>731</v>
      </c>
      <c r="F954" s="336" t="s">
        <v>780</v>
      </c>
      <c r="G954" s="336" t="s">
        <v>794</v>
      </c>
      <c r="H954" s="336" t="s">
        <v>726</v>
      </c>
      <c r="I954" s="337">
        <v>3</v>
      </c>
      <c r="J954" s="338"/>
      <c r="K954" s="337">
        <v>115.5</v>
      </c>
      <c r="L954" s="337">
        <v>94.5</v>
      </c>
      <c r="M954" s="338"/>
      <c r="N954" s="337">
        <v>25</v>
      </c>
      <c r="O954" s="337">
        <v>850</v>
      </c>
      <c r="P954" s="337">
        <v>12</v>
      </c>
      <c r="Q954" s="337">
        <v>70.8</v>
      </c>
      <c r="R954" s="337">
        <v>25000</v>
      </c>
      <c r="S954" s="337">
        <v>3000</v>
      </c>
      <c r="T954" s="337">
        <v>81</v>
      </c>
      <c r="U954" s="337">
        <v>0.9</v>
      </c>
      <c r="V954" s="337">
        <v>-20</v>
      </c>
      <c r="W954" s="336" t="s">
        <v>769</v>
      </c>
      <c r="X954" s="336" t="s">
        <v>7402</v>
      </c>
      <c r="Y954" s="336" t="s">
        <v>789</v>
      </c>
      <c r="Z954" s="339">
        <v>41912</v>
      </c>
      <c r="AA954" s="339">
        <v>41912</v>
      </c>
      <c r="AB954" s="336" t="s">
        <v>784</v>
      </c>
    </row>
    <row r="955" spans="1:28" s="340" customFormat="1">
      <c r="A955" s="336" t="s">
        <v>7400</v>
      </c>
      <c r="B955" s="336" t="s">
        <v>6525</v>
      </c>
      <c r="C955" s="336" t="s">
        <v>6538</v>
      </c>
      <c r="D955" s="336" t="s">
        <v>6538</v>
      </c>
      <c r="E955" s="336" t="s">
        <v>731</v>
      </c>
      <c r="F955" s="336" t="s">
        <v>780</v>
      </c>
      <c r="G955" s="336" t="s">
        <v>794</v>
      </c>
      <c r="H955" s="336" t="s">
        <v>726</v>
      </c>
      <c r="I955" s="337">
        <v>3</v>
      </c>
      <c r="J955" s="337">
        <v>75</v>
      </c>
      <c r="K955" s="337">
        <v>115.5</v>
      </c>
      <c r="L955" s="337">
        <v>94.5</v>
      </c>
      <c r="M955" s="338"/>
      <c r="N955" s="337">
        <v>40</v>
      </c>
      <c r="O955" s="337">
        <v>850</v>
      </c>
      <c r="P955" s="337">
        <v>12.1</v>
      </c>
      <c r="Q955" s="337">
        <v>70.900000000000006</v>
      </c>
      <c r="R955" s="337">
        <v>25000</v>
      </c>
      <c r="S955" s="337">
        <v>3000</v>
      </c>
      <c r="T955" s="337">
        <v>81</v>
      </c>
      <c r="U955" s="337">
        <v>0.9</v>
      </c>
      <c r="V955" s="337">
        <v>-20</v>
      </c>
      <c r="W955" s="336" t="s">
        <v>769</v>
      </c>
      <c r="X955" s="336" t="s">
        <v>7402</v>
      </c>
      <c r="Y955" s="336" t="s">
        <v>783</v>
      </c>
      <c r="Z955" s="339">
        <v>41912</v>
      </c>
      <c r="AA955" s="339">
        <v>41912</v>
      </c>
      <c r="AB955" s="336" t="s">
        <v>784</v>
      </c>
    </row>
    <row r="956" spans="1:28" s="340" customFormat="1">
      <c r="A956" s="336" t="s">
        <v>7400</v>
      </c>
      <c r="B956" s="336" t="s">
        <v>6525</v>
      </c>
      <c r="C956" s="336" t="s">
        <v>6540</v>
      </c>
      <c r="D956" s="336" t="s">
        <v>6540</v>
      </c>
      <c r="E956" s="336" t="s">
        <v>735</v>
      </c>
      <c r="F956" s="336" t="s">
        <v>780</v>
      </c>
      <c r="G956" s="336" t="s">
        <v>794</v>
      </c>
      <c r="H956" s="336" t="s">
        <v>726</v>
      </c>
      <c r="I956" s="337">
        <v>3</v>
      </c>
      <c r="J956" s="337">
        <v>150</v>
      </c>
      <c r="K956" s="337">
        <v>130.80000000000001</v>
      </c>
      <c r="L956" s="337">
        <v>120.1</v>
      </c>
      <c r="M956" s="338"/>
      <c r="N956" s="337">
        <v>25</v>
      </c>
      <c r="O956" s="337">
        <v>1300</v>
      </c>
      <c r="P956" s="337">
        <v>17</v>
      </c>
      <c r="Q956" s="337">
        <v>76.5</v>
      </c>
      <c r="R956" s="337">
        <v>25000</v>
      </c>
      <c r="S956" s="337">
        <v>3000</v>
      </c>
      <c r="T956" s="337">
        <v>81</v>
      </c>
      <c r="U956" s="337">
        <v>0.9</v>
      </c>
      <c r="V956" s="337">
        <v>-20</v>
      </c>
      <c r="W956" s="336" t="s">
        <v>769</v>
      </c>
      <c r="X956" s="336" t="s">
        <v>7402</v>
      </c>
      <c r="Y956" s="336" t="s">
        <v>3213</v>
      </c>
      <c r="Z956" s="339">
        <v>41912</v>
      </c>
      <c r="AA956" s="339">
        <v>41912</v>
      </c>
      <c r="AB956" s="336" t="s">
        <v>784</v>
      </c>
    </row>
    <row r="957" spans="1:28" s="340" customFormat="1">
      <c r="A957" s="336" t="s">
        <v>7400</v>
      </c>
      <c r="B957" s="336" t="s">
        <v>6525</v>
      </c>
      <c r="C957" s="336" t="s">
        <v>6671</v>
      </c>
      <c r="D957" s="336" t="s">
        <v>6671</v>
      </c>
      <c r="E957" s="336" t="s">
        <v>735</v>
      </c>
      <c r="F957" s="336" t="s">
        <v>780</v>
      </c>
      <c r="G957" s="336" t="s">
        <v>794</v>
      </c>
      <c r="H957" s="336" t="s">
        <v>726</v>
      </c>
      <c r="I957" s="337">
        <v>3</v>
      </c>
      <c r="J957" s="337">
        <v>150</v>
      </c>
      <c r="K957" s="337">
        <v>130.80000000000001</v>
      </c>
      <c r="L957" s="337">
        <v>120.1</v>
      </c>
      <c r="M957" s="338"/>
      <c r="N957" s="337">
        <v>40</v>
      </c>
      <c r="O957" s="337">
        <v>1300</v>
      </c>
      <c r="P957" s="337">
        <v>17</v>
      </c>
      <c r="Q957" s="337">
        <v>76.5</v>
      </c>
      <c r="R957" s="337">
        <v>25000</v>
      </c>
      <c r="S957" s="337">
        <v>3000</v>
      </c>
      <c r="T957" s="337">
        <v>80</v>
      </c>
      <c r="U957" s="337">
        <v>0.9</v>
      </c>
      <c r="V957" s="337">
        <v>-20</v>
      </c>
      <c r="W957" s="336" t="s">
        <v>769</v>
      </c>
      <c r="X957" s="336" t="s">
        <v>7402</v>
      </c>
      <c r="Y957" s="336" t="s">
        <v>3213</v>
      </c>
      <c r="Z957" s="339">
        <v>41912</v>
      </c>
      <c r="AA957" s="339">
        <v>41912</v>
      </c>
      <c r="AB957" s="336" t="s">
        <v>784</v>
      </c>
    </row>
    <row r="958" spans="1:28" s="340" customFormat="1">
      <c r="A958" s="336" t="s">
        <v>7400</v>
      </c>
      <c r="B958" s="336" t="s">
        <v>6674</v>
      </c>
      <c r="C958" s="336" t="s">
        <v>682</v>
      </c>
      <c r="D958" s="336" t="s">
        <v>6683</v>
      </c>
      <c r="E958" s="336" t="s">
        <v>703</v>
      </c>
      <c r="F958" s="336" t="s">
        <v>780</v>
      </c>
      <c r="G958" s="336" t="s">
        <v>781</v>
      </c>
      <c r="H958" s="336" t="s">
        <v>726</v>
      </c>
      <c r="I958" s="337">
        <v>3</v>
      </c>
      <c r="J958" s="337">
        <v>50</v>
      </c>
      <c r="K958" s="337">
        <v>49</v>
      </c>
      <c r="L958" s="337">
        <v>50</v>
      </c>
      <c r="M958" s="338"/>
      <c r="N958" s="337">
        <v>38</v>
      </c>
      <c r="O958" s="337">
        <v>500</v>
      </c>
      <c r="P958" s="337">
        <v>8</v>
      </c>
      <c r="Q958" s="337">
        <v>62.5</v>
      </c>
      <c r="R958" s="337">
        <v>40000</v>
      </c>
      <c r="S958" s="337">
        <v>3000</v>
      </c>
      <c r="T958" s="337">
        <v>82</v>
      </c>
      <c r="U958" s="337">
        <v>0.7</v>
      </c>
      <c r="V958" s="337">
        <v>-40</v>
      </c>
      <c r="W958" s="336" t="s">
        <v>769</v>
      </c>
      <c r="X958" s="336" t="s">
        <v>7402</v>
      </c>
      <c r="Y958" s="336" t="s">
        <v>1043</v>
      </c>
      <c r="Z958" s="339">
        <v>41808</v>
      </c>
      <c r="AA958" s="339">
        <v>41800</v>
      </c>
      <c r="AB958" s="336" t="s">
        <v>784</v>
      </c>
    </row>
    <row r="959" spans="1:28" s="340" customFormat="1">
      <c r="A959" s="336" t="s">
        <v>7400</v>
      </c>
      <c r="B959" s="336" t="s">
        <v>6674</v>
      </c>
      <c r="C959" s="336" t="s">
        <v>682</v>
      </c>
      <c r="D959" s="336" t="s">
        <v>6685</v>
      </c>
      <c r="E959" s="336" t="s">
        <v>731</v>
      </c>
      <c r="F959" s="336" t="s">
        <v>780</v>
      </c>
      <c r="G959" s="336" t="s">
        <v>794</v>
      </c>
      <c r="H959" s="336" t="s">
        <v>726</v>
      </c>
      <c r="I959" s="337">
        <v>5</v>
      </c>
      <c r="J959" s="337">
        <v>75</v>
      </c>
      <c r="K959" s="337">
        <v>95</v>
      </c>
      <c r="L959" s="337">
        <v>85</v>
      </c>
      <c r="M959" s="338"/>
      <c r="N959" s="337">
        <v>40</v>
      </c>
      <c r="O959" s="337">
        <v>850</v>
      </c>
      <c r="P959" s="337">
        <v>14.5</v>
      </c>
      <c r="Q959" s="337">
        <v>58.6</v>
      </c>
      <c r="R959" s="337">
        <v>40000</v>
      </c>
      <c r="S959" s="337">
        <v>3000</v>
      </c>
      <c r="T959" s="337">
        <v>83</v>
      </c>
      <c r="U959" s="337">
        <v>0.9</v>
      </c>
      <c r="V959" s="337">
        <v>-40</v>
      </c>
      <c r="W959" s="336" t="s">
        <v>769</v>
      </c>
      <c r="X959" s="336" t="s">
        <v>7402</v>
      </c>
      <c r="Y959" s="336" t="s">
        <v>783</v>
      </c>
      <c r="Z959" s="339">
        <v>41818</v>
      </c>
      <c r="AA959" s="339">
        <v>41810</v>
      </c>
      <c r="AB959" s="336" t="s">
        <v>784</v>
      </c>
    </row>
    <row r="960" spans="1:28" s="340" customFormat="1">
      <c r="A960" s="336" t="s">
        <v>7400</v>
      </c>
      <c r="B960" s="336" t="s">
        <v>6674</v>
      </c>
      <c r="C960" s="336" t="s">
        <v>682</v>
      </c>
      <c r="D960" s="336" t="s">
        <v>6687</v>
      </c>
      <c r="E960" s="336" t="s">
        <v>830</v>
      </c>
      <c r="F960" s="336" t="s">
        <v>780</v>
      </c>
      <c r="G960" s="336" t="s">
        <v>794</v>
      </c>
      <c r="H960" s="336" t="s">
        <v>726</v>
      </c>
      <c r="I960" s="337">
        <v>5</v>
      </c>
      <c r="J960" s="337">
        <v>75</v>
      </c>
      <c r="K960" s="337">
        <v>118</v>
      </c>
      <c r="L960" s="337">
        <v>95</v>
      </c>
      <c r="M960" s="338"/>
      <c r="N960" s="337">
        <v>40</v>
      </c>
      <c r="O960" s="337">
        <v>850</v>
      </c>
      <c r="P960" s="337">
        <v>14</v>
      </c>
      <c r="Q960" s="337">
        <v>60.7</v>
      </c>
      <c r="R960" s="337">
        <v>40000</v>
      </c>
      <c r="S960" s="337">
        <v>3000</v>
      </c>
      <c r="T960" s="337">
        <v>83</v>
      </c>
      <c r="U960" s="337">
        <v>1</v>
      </c>
      <c r="V960" s="337">
        <v>-40</v>
      </c>
      <c r="W960" s="336" t="s">
        <v>769</v>
      </c>
      <c r="X960" s="336" t="s">
        <v>7402</v>
      </c>
      <c r="Y960" s="336" t="s">
        <v>783</v>
      </c>
      <c r="Z960" s="339">
        <v>41818</v>
      </c>
      <c r="AA960" s="339">
        <v>41810</v>
      </c>
      <c r="AB960" s="336" t="s">
        <v>784</v>
      </c>
    </row>
    <row r="961" spans="1:28" s="340" customFormat="1">
      <c r="A961" s="336" t="s">
        <v>7400</v>
      </c>
      <c r="B961" s="336" t="s">
        <v>27</v>
      </c>
      <c r="C961" s="336" t="s">
        <v>6187</v>
      </c>
      <c r="D961" s="336" t="s">
        <v>6188</v>
      </c>
      <c r="E961" s="336" t="s">
        <v>731</v>
      </c>
      <c r="F961" s="336" t="s">
        <v>780</v>
      </c>
      <c r="G961" s="336" t="s">
        <v>794</v>
      </c>
      <c r="H961" s="336" t="s">
        <v>726</v>
      </c>
      <c r="I961" s="337">
        <v>3</v>
      </c>
      <c r="J961" s="337">
        <v>75</v>
      </c>
      <c r="K961" s="337">
        <v>89</v>
      </c>
      <c r="L961" s="337">
        <v>97</v>
      </c>
      <c r="M961" s="338"/>
      <c r="N961" s="337">
        <v>25</v>
      </c>
      <c r="O961" s="337">
        <v>800</v>
      </c>
      <c r="P961" s="337">
        <v>12.1</v>
      </c>
      <c r="Q961" s="337">
        <v>66.099999999999994</v>
      </c>
      <c r="R961" s="337">
        <v>25000</v>
      </c>
      <c r="S961" s="337">
        <v>3000</v>
      </c>
      <c r="T961" s="337">
        <v>82</v>
      </c>
      <c r="U961" s="337">
        <v>0.9</v>
      </c>
      <c r="V961" s="337">
        <v>-30</v>
      </c>
      <c r="W961" s="336" t="s">
        <v>769</v>
      </c>
      <c r="X961" s="336" t="s">
        <v>7405</v>
      </c>
      <c r="Y961" s="336" t="s">
        <v>1308</v>
      </c>
      <c r="Z961" s="339">
        <v>41488</v>
      </c>
      <c r="AA961" s="339">
        <v>41890</v>
      </c>
      <c r="AB961" s="336" t="s">
        <v>842</v>
      </c>
    </row>
    <row r="962" spans="1:28" s="340" customFormat="1">
      <c r="A962" s="336" t="s">
        <v>7400</v>
      </c>
      <c r="B962" s="336" t="s">
        <v>27</v>
      </c>
      <c r="C962" s="336" t="s">
        <v>6319</v>
      </c>
      <c r="D962" s="336" t="s">
        <v>6319</v>
      </c>
      <c r="E962" s="336" t="s">
        <v>732</v>
      </c>
      <c r="F962" s="336" t="s">
        <v>780</v>
      </c>
      <c r="G962" s="336" t="s">
        <v>794</v>
      </c>
      <c r="H962" s="336" t="s">
        <v>726</v>
      </c>
      <c r="I962" s="337">
        <v>5</v>
      </c>
      <c r="J962" s="337">
        <v>65</v>
      </c>
      <c r="K962" s="337">
        <v>135</v>
      </c>
      <c r="L962" s="337">
        <v>122</v>
      </c>
      <c r="M962" s="338"/>
      <c r="N962" s="338"/>
      <c r="O962" s="337">
        <v>850</v>
      </c>
      <c r="P962" s="337">
        <v>12</v>
      </c>
      <c r="Q962" s="337">
        <v>70.8</v>
      </c>
      <c r="R962" s="337">
        <v>25000</v>
      </c>
      <c r="S962" s="337">
        <v>2700</v>
      </c>
      <c r="T962" s="337">
        <v>83</v>
      </c>
      <c r="U962" s="337">
        <v>0.7</v>
      </c>
      <c r="V962" s="337">
        <v>-30</v>
      </c>
      <c r="W962" s="336" t="s">
        <v>7</v>
      </c>
      <c r="X962" s="336" t="s">
        <v>7</v>
      </c>
      <c r="Y962" s="336" t="s">
        <v>1308</v>
      </c>
      <c r="Z962" s="339">
        <v>41341</v>
      </c>
      <c r="AA962" s="339">
        <v>41801</v>
      </c>
      <c r="AB962" s="336" t="s">
        <v>842</v>
      </c>
    </row>
    <row r="963" spans="1:28" s="340" customFormat="1">
      <c r="A963" s="336" t="s">
        <v>7400</v>
      </c>
      <c r="B963" s="336" t="s">
        <v>27</v>
      </c>
      <c r="C963" s="336" t="s">
        <v>6321</v>
      </c>
      <c r="D963" s="336" t="s">
        <v>6321</v>
      </c>
      <c r="E963" s="336" t="s">
        <v>732</v>
      </c>
      <c r="F963" s="336" t="s">
        <v>780</v>
      </c>
      <c r="G963" s="336" t="s">
        <v>794</v>
      </c>
      <c r="H963" s="336" t="s">
        <v>726</v>
      </c>
      <c r="I963" s="337">
        <v>5</v>
      </c>
      <c r="J963" s="337">
        <v>85</v>
      </c>
      <c r="K963" s="337">
        <v>135</v>
      </c>
      <c r="L963" s="337">
        <v>122</v>
      </c>
      <c r="M963" s="338"/>
      <c r="N963" s="338"/>
      <c r="O963" s="337">
        <v>875</v>
      </c>
      <c r="P963" s="337">
        <v>12</v>
      </c>
      <c r="Q963" s="337">
        <v>72.900000000000006</v>
      </c>
      <c r="R963" s="337">
        <v>25000</v>
      </c>
      <c r="S963" s="337">
        <v>3000</v>
      </c>
      <c r="T963" s="337">
        <v>83</v>
      </c>
      <c r="U963" s="337">
        <v>0.8</v>
      </c>
      <c r="V963" s="337">
        <v>-30</v>
      </c>
      <c r="W963" s="336" t="s">
        <v>7</v>
      </c>
      <c r="X963" s="336" t="s">
        <v>7</v>
      </c>
      <c r="Y963" s="336" t="s">
        <v>1308</v>
      </c>
      <c r="Z963" s="339">
        <v>41488</v>
      </c>
      <c r="AA963" s="339">
        <v>41801</v>
      </c>
      <c r="AB963" s="336" t="s">
        <v>842</v>
      </c>
    </row>
    <row r="964" spans="1:28" s="340" customFormat="1">
      <c r="A964" s="336" t="s">
        <v>7400</v>
      </c>
      <c r="B964" s="336" t="s">
        <v>27</v>
      </c>
      <c r="C964" s="336" t="s">
        <v>6323</v>
      </c>
      <c r="D964" s="336" t="s">
        <v>6323</v>
      </c>
      <c r="E964" s="336" t="s">
        <v>732</v>
      </c>
      <c r="F964" s="336" t="s">
        <v>780</v>
      </c>
      <c r="G964" s="336" t="s">
        <v>794</v>
      </c>
      <c r="H964" s="336" t="s">
        <v>726</v>
      </c>
      <c r="I964" s="337">
        <v>5</v>
      </c>
      <c r="J964" s="338"/>
      <c r="K964" s="337">
        <v>135</v>
      </c>
      <c r="L964" s="337">
        <v>122</v>
      </c>
      <c r="M964" s="338"/>
      <c r="N964" s="338"/>
      <c r="O964" s="337">
        <v>900</v>
      </c>
      <c r="P964" s="337">
        <v>12</v>
      </c>
      <c r="Q964" s="337">
        <v>75</v>
      </c>
      <c r="R964" s="337">
        <v>25000</v>
      </c>
      <c r="S964" s="337">
        <v>4000</v>
      </c>
      <c r="T964" s="337">
        <v>83</v>
      </c>
      <c r="U964" s="337">
        <v>0.8</v>
      </c>
      <c r="V964" s="337">
        <v>-30</v>
      </c>
      <c r="W964" s="336" t="s">
        <v>7</v>
      </c>
      <c r="X964" s="336" t="s">
        <v>7</v>
      </c>
      <c r="Y964" s="336" t="s">
        <v>1308</v>
      </c>
      <c r="Z964" s="339">
        <v>41488</v>
      </c>
      <c r="AA964" s="339">
        <v>41815</v>
      </c>
      <c r="AB964" s="336" t="s">
        <v>842</v>
      </c>
    </row>
    <row r="965" spans="1:28" s="340" customFormat="1">
      <c r="A965" s="336" t="s">
        <v>7400</v>
      </c>
      <c r="B965" s="336" t="s">
        <v>27</v>
      </c>
      <c r="C965" s="336" t="s">
        <v>6335</v>
      </c>
      <c r="D965" s="336" t="s">
        <v>6335</v>
      </c>
      <c r="E965" s="336" t="s">
        <v>733</v>
      </c>
      <c r="F965" s="336" t="s">
        <v>780</v>
      </c>
      <c r="G965" s="336" t="s">
        <v>794</v>
      </c>
      <c r="H965" s="336" t="s">
        <v>726</v>
      </c>
      <c r="I965" s="337">
        <v>5</v>
      </c>
      <c r="J965" s="338"/>
      <c r="K965" s="337">
        <v>135</v>
      </c>
      <c r="L965" s="337">
        <v>122</v>
      </c>
      <c r="M965" s="338"/>
      <c r="N965" s="338"/>
      <c r="O965" s="337">
        <v>850</v>
      </c>
      <c r="P965" s="337">
        <v>12</v>
      </c>
      <c r="Q965" s="337">
        <v>71</v>
      </c>
      <c r="R965" s="337">
        <v>25000</v>
      </c>
      <c r="S965" s="337">
        <v>2700</v>
      </c>
      <c r="T965" s="337">
        <v>83</v>
      </c>
      <c r="U965" s="337">
        <v>0.7</v>
      </c>
      <c r="V965" s="337">
        <v>-30</v>
      </c>
      <c r="W965" s="336" t="s">
        <v>7</v>
      </c>
      <c r="X965" s="336" t="s">
        <v>7</v>
      </c>
      <c r="Y965" s="336" t="s">
        <v>1308</v>
      </c>
      <c r="Z965" s="339">
        <v>41435</v>
      </c>
      <c r="AA965" s="339">
        <v>41848</v>
      </c>
      <c r="AB965" s="336" t="s">
        <v>842</v>
      </c>
    </row>
    <row r="966" spans="1:28" s="340" customFormat="1">
      <c r="A966" s="336" t="s">
        <v>7400</v>
      </c>
      <c r="B966" s="336" t="s">
        <v>27</v>
      </c>
      <c r="C966" s="336" t="s">
        <v>6337</v>
      </c>
      <c r="D966" s="336" t="s">
        <v>6337</v>
      </c>
      <c r="E966" s="336" t="s">
        <v>733</v>
      </c>
      <c r="F966" s="336" t="s">
        <v>780</v>
      </c>
      <c r="G966" s="336" t="s">
        <v>794</v>
      </c>
      <c r="H966" s="336" t="s">
        <v>726</v>
      </c>
      <c r="I966" s="337">
        <v>5</v>
      </c>
      <c r="J966" s="338"/>
      <c r="K966" s="337">
        <v>135</v>
      </c>
      <c r="L966" s="337">
        <v>122</v>
      </c>
      <c r="M966" s="338"/>
      <c r="N966" s="338"/>
      <c r="O966" s="337">
        <v>850</v>
      </c>
      <c r="P966" s="337">
        <v>12</v>
      </c>
      <c r="Q966" s="337">
        <v>70.8</v>
      </c>
      <c r="R966" s="337">
        <v>25000</v>
      </c>
      <c r="S966" s="337">
        <v>3000</v>
      </c>
      <c r="T966" s="337">
        <v>82</v>
      </c>
      <c r="U966" s="337">
        <v>0.7</v>
      </c>
      <c r="V966" s="337">
        <v>-30</v>
      </c>
      <c r="W966" s="336" t="s">
        <v>7</v>
      </c>
      <c r="X966" s="336" t="s">
        <v>7</v>
      </c>
      <c r="Y966" s="336" t="s">
        <v>1308</v>
      </c>
      <c r="Z966" s="339">
        <v>41435</v>
      </c>
      <c r="AA966" s="339">
        <v>41890</v>
      </c>
      <c r="AB966" s="336" t="s">
        <v>842</v>
      </c>
    </row>
    <row r="967" spans="1:28" s="340" customFormat="1">
      <c r="A967" s="336" t="s">
        <v>7400</v>
      </c>
      <c r="B967" s="336" t="s">
        <v>27</v>
      </c>
      <c r="C967" s="336" t="s">
        <v>6339</v>
      </c>
      <c r="D967" s="336" t="s">
        <v>6339</v>
      </c>
      <c r="E967" s="336" t="s">
        <v>733</v>
      </c>
      <c r="F967" s="336" t="s">
        <v>780</v>
      </c>
      <c r="G967" s="336" t="s">
        <v>794</v>
      </c>
      <c r="H967" s="336" t="s">
        <v>726</v>
      </c>
      <c r="I967" s="337">
        <v>5</v>
      </c>
      <c r="J967" s="338"/>
      <c r="K967" s="337">
        <v>135</v>
      </c>
      <c r="L967" s="337">
        <v>122</v>
      </c>
      <c r="M967" s="338"/>
      <c r="N967" s="338"/>
      <c r="O967" s="337">
        <v>800</v>
      </c>
      <c r="P967" s="337">
        <v>12</v>
      </c>
      <c r="Q967" s="337">
        <v>66.599999999999994</v>
      </c>
      <c r="R967" s="337">
        <v>25000</v>
      </c>
      <c r="S967" s="337">
        <v>2700</v>
      </c>
      <c r="T967" s="337">
        <v>83</v>
      </c>
      <c r="U967" s="337">
        <v>0.7</v>
      </c>
      <c r="V967" s="337">
        <v>-29</v>
      </c>
      <c r="W967" s="336" t="s">
        <v>7</v>
      </c>
      <c r="X967" s="336" t="s">
        <v>7</v>
      </c>
      <c r="Y967" s="336" t="s">
        <v>1308</v>
      </c>
      <c r="Z967" s="339">
        <v>41435</v>
      </c>
      <c r="AA967" s="339">
        <v>41880</v>
      </c>
      <c r="AB967" s="336" t="s">
        <v>842</v>
      </c>
    </row>
    <row r="968" spans="1:28" s="340" customFormat="1">
      <c r="A968" s="336" t="s">
        <v>7400</v>
      </c>
      <c r="B968" s="336" t="s">
        <v>27</v>
      </c>
      <c r="C968" s="336" t="s">
        <v>6341</v>
      </c>
      <c r="D968" s="336" t="s">
        <v>6341</v>
      </c>
      <c r="E968" s="336" t="s">
        <v>733</v>
      </c>
      <c r="F968" s="336" t="s">
        <v>780</v>
      </c>
      <c r="G968" s="336" t="s">
        <v>794</v>
      </c>
      <c r="H968" s="336" t="s">
        <v>726</v>
      </c>
      <c r="I968" s="337">
        <v>5</v>
      </c>
      <c r="J968" s="338"/>
      <c r="K968" s="337">
        <v>135</v>
      </c>
      <c r="L968" s="337">
        <v>122</v>
      </c>
      <c r="M968" s="338"/>
      <c r="N968" s="338"/>
      <c r="O968" s="337">
        <v>850</v>
      </c>
      <c r="P968" s="337">
        <v>12</v>
      </c>
      <c r="Q968" s="337">
        <v>70.8</v>
      </c>
      <c r="R968" s="337">
        <v>25000</v>
      </c>
      <c r="S968" s="337">
        <v>2700</v>
      </c>
      <c r="T968" s="337">
        <v>82</v>
      </c>
      <c r="U968" s="337">
        <v>0.9</v>
      </c>
      <c r="V968" s="337">
        <v>-30</v>
      </c>
      <c r="W968" s="336" t="s">
        <v>769</v>
      </c>
      <c r="X968" s="336" t="s">
        <v>7405</v>
      </c>
      <c r="Y968" s="336" t="s">
        <v>1308</v>
      </c>
      <c r="Z968" s="339">
        <v>41446</v>
      </c>
      <c r="AA968" s="339">
        <v>41815</v>
      </c>
      <c r="AB968" s="336" t="s">
        <v>842</v>
      </c>
    </row>
    <row r="969" spans="1:28" s="340" customFormat="1">
      <c r="A969" s="336" t="s">
        <v>7400</v>
      </c>
      <c r="B969" s="336" t="s">
        <v>27</v>
      </c>
      <c r="C969" s="336" t="s">
        <v>6345</v>
      </c>
      <c r="D969" s="336" t="s">
        <v>6345</v>
      </c>
      <c r="E969" s="336" t="s">
        <v>731</v>
      </c>
      <c r="F969" s="336" t="s">
        <v>780</v>
      </c>
      <c r="G969" s="336" t="s">
        <v>794</v>
      </c>
      <c r="H969" s="336" t="s">
        <v>726</v>
      </c>
      <c r="I969" s="337">
        <v>5</v>
      </c>
      <c r="J969" s="337">
        <v>75</v>
      </c>
      <c r="K969" s="337">
        <v>121.9</v>
      </c>
      <c r="L969" s="337">
        <v>96.5</v>
      </c>
      <c r="M969" s="338"/>
      <c r="N969" s="337">
        <v>40</v>
      </c>
      <c r="O969" s="337">
        <v>825</v>
      </c>
      <c r="P969" s="337">
        <v>12</v>
      </c>
      <c r="Q969" s="337">
        <v>72.8</v>
      </c>
      <c r="R969" s="337">
        <v>25000</v>
      </c>
      <c r="S969" s="337">
        <v>2700</v>
      </c>
      <c r="T969" s="337">
        <v>81</v>
      </c>
      <c r="U969" s="337">
        <v>0.8</v>
      </c>
      <c r="V969" s="337">
        <v>-20</v>
      </c>
      <c r="W969" s="336" t="s">
        <v>7</v>
      </c>
      <c r="X969" s="336" t="s">
        <v>7</v>
      </c>
      <c r="Y969" s="336" t="s">
        <v>1308</v>
      </c>
      <c r="Z969" s="339">
        <v>41482</v>
      </c>
      <c r="AA969" s="339">
        <v>41751</v>
      </c>
      <c r="AB969" s="336" t="s">
        <v>842</v>
      </c>
    </row>
    <row r="970" spans="1:28" s="340" customFormat="1">
      <c r="A970" s="336" t="s">
        <v>7400</v>
      </c>
      <c r="B970" s="336" t="s">
        <v>27</v>
      </c>
      <c r="C970" s="336" t="s">
        <v>6347</v>
      </c>
      <c r="D970" s="336" t="s">
        <v>6347</v>
      </c>
      <c r="E970" s="336" t="s">
        <v>731</v>
      </c>
      <c r="F970" s="336" t="s">
        <v>780</v>
      </c>
      <c r="G970" s="336" t="s">
        <v>794</v>
      </c>
      <c r="H970" s="336" t="s">
        <v>726</v>
      </c>
      <c r="I970" s="337">
        <v>5</v>
      </c>
      <c r="J970" s="337">
        <v>75</v>
      </c>
      <c r="K970" s="337">
        <v>121.9</v>
      </c>
      <c r="L970" s="337">
        <v>96.5</v>
      </c>
      <c r="M970" s="338"/>
      <c r="N970" s="337">
        <v>25</v>
      </c>
      <c r="O970" s="337">
        <v>750</v>
      </c>
      <c r="P970" s="337">
        <v>12</v>
      </c>
      <c r="Q970" s="337">
        <v>62.5</v>
      </c>
      <c r="R970" s="337">
        <v>25000</v>
      </c>
      <c r="S970" s="337">
        <v>2700</v>
      </c>
      <c r="T970" s="337">
        <v>82</v>
      </c>
      <c r="U970" s="337">
        <v>0.8</v>
      </c>
      <c r="V970" s="337">
        <v>-20</v>
      </c>
      <c r="W970" s="336" t="s">
        <v>7</v>
      </c>
      <c r="X970" s="336" t="s">
        <v>7</v>
      </c>
      <c r="Y970" s="336" t="s">
        <v>1308</v>
      </c>
      <c r="Z970" s="339">
        <v>41482</v>
      </c>
      <c r="AA970" s="339">
        <v>41747</v>
      </c>
      <c r="AB970" s="336" t="s">
        <v>842</v>
      </c>
    </row>
    <row r="971" spans="1:28" s="340" customFormat="1">
      <c r="A971" s="336" t="s">
        <v>7400</v>
      </c>
      <c r="B971" s="336" t="s">
        <v>27</v>
      </c>
      <c r="C971" s="336" t="s">
        <v>6349</v>
      </c>
      <c r="D971" s="336" t="s">
        <v>6349</v>
      </c>
      <c r="E971" s="336" t="s">
        <v>731</v>
      </c>
      <c r="F971" s="336" t="s">
        <v>780</v>
      </c>
      <c r="G971" s="336" t="s">
        <v>794</v>
      </c>
      <c r="H971" s="336" t="s">
        <v>726</v>
      </c>
      <c r="I971" s="337">
        <v>5</v>
      </c>
      <c r="J971" s="337">
        <v>75</v>
      </c>
      <c r="K971" s="337">
        <v>121.9</v>
      </c>
      <c r="L971" s="337">
        <v>96.5</v>
      </c>
      <c r="M971" s="338"/>
      <c r="N971" s="337">
        <v>40</v>
      </c>
      <c r="O971" s="337">
        <v>825</v>
      </c>
      <c r="P971" s="337">
        <v>12</v>
      </c>
      <c r="Q971" s="337">
        <v>73.7</v>
      </c>
      <c r="R971" s="337">
        <v>25000</v>
      </c>
      <c r="S971" s="337">
        <v>3000</v>
      </c>
      <c r="T971" s="337">
        <v>81</v>
      </c>
      <c r="U971" s="337">
        <v>0.8</v>
      </c>
      <c r="V971" s="337">
        <v>-20</v>
      </c>
      <c r="W971" s="336" t="s">
        <v>7</v>
      </c>
      <c r="X971" s="336" t="s">
        <v>7</v>
      </c>
      <c r="Y971" s="336" t="s">
        <v>1308</v>
      </c>
      <c r="Z971" s="339">
        <v>41453</v>
      </c>
      <c r="AA971" s="339">
        <v>41747</v>
      </c>
      <c r="AB971" s="336" t="s">
        <v>842</v>
      </c>
    </row>
    <row r="972" spans="1:28" s="340" customFormat="1">
      <c r="A972" s="336" t="s">
        <v>7400</v>
      </c>
      <c r="B972" s="336" t="s">
        <v>27</v>
      </c>
      <c r="C972" s="336" t="s">
        <v>6351</v>
      </c>
      <c r="D972" s="336" t="s">
        <v>6351</v>
      </c>
      <c r="E972" s="336" t="s">
        <v>731</v>
      </c>
      <c r="F972" s="336" t="s">
        <v>780</v>
      </c>
      <c r="G972" s="336" t="s">
        <v>794</v>
      </c>
      <c r="H972" s="336" t="s">
        <v>726</v>
      </c>
      <c r="I972" s="337">
        <v>5</v>
      </c>
      <c r="J972" s="337">
        <v>75</v>
      </c>
      <c r="K972" s="337">
        <v>121.9</v>
      </c>
      <c r="L972" s="337">
        <v>96.5</v>
      </c>
      <c r="M972" s="338"/>
      <c r="N972" s="337">
        <v>25</v>
      </c>
      <c r="O972" s="337">
        <v>825</v>
      </c>
      <c r="P972" s="337">
        <v>12</v>
      </c>
      <c r="Q972" s="337">
        <v>75.599999999999994</v>
      </c>
      <c r="R972" s="337">
        <v>25000</v>
      </c>
      <c r="S972" s="337">
        <v>3000</v>
      </c>
      <c r="T972" s="337">
        <v>81</v>
      </c>
      <c r="U972" s="337">
        <v>0.8</v>
      </c>
      <c r="V972" s="337">
        <v>-20</v>
      </c>
      <c r="W972" s="336" t="s">
        <v>7</v>
      </c>
      <c r="X972" s="336" t="s">
        <v>7</v>
      </c>
      <c r="Y972" s="336" t="s">
        <v>1308</v>
      </c>
      <c r="Z972" s="339">
        <v>41453</v>
      </c>
      <c r="AA972" s="339">
        <v>41747</v>
      </c>
      <c r="AB972" s="336" t="s">
        <v>842</v>
      </c>
    </row>
    <row r="973" spans="1:28" s="340" customFormat="1">
      <c r="A973" s="336" t="s">
        <v>7400</v>
      </c>
      <c r="B973" s="336" t="s">
        <v>27</v>
      </c>
      <c r="C973" s="336" t="s">
        <v>6353</v>
      </c>
      <c r="D973" s="336" t="s">
        <v>6353</v>
      </c>
      <c r="E973" s="336" t="s">
        <v>731</v>
      </c>
      <c r="F973" s="336" t="s">
        <v>780</v>
      </c>
      <c r="G973" s="336" t="s">
        <v>794</v>
      </c>
      <c r="H973" s="336" t="s">
        <v>726</v>
      </c>
      <c r="I973" s="337">
        <v>5</v>
      </c>
      <c r="J973" s="337">
        <v>75</v>
      </c>
      <c r="K973" s="337">
        <v>121.9</v>
      </c>
      <c r="L973" s="337">
        <v>96.5</v>
      </c>
      <c r="M973" s="338"/>
      <c r="N973" s="337">
        <v>15</v>
      </c>
      <c r="O973" s="337">
        <v>935</v>
      </c>
      <c r="P973" s="337">
        <v>12</v>
      </c>
      <c r="Q973" s="337">
        <v>85.3</v>
      </c>
      <c r="R973" s="337">
        <v>25000</v>
      </c>
      <c r="S973" s="337">
        <v>3000</v>
      </c>
      <c r="T973" s="337">
        <v>82</v>
      </c>
      <c r="U973" s="337">
        <v>0.8</v>
      </c>
      <c r="V973" s="337">
        <v>-20</v>
      </c>
      <c r="W973" s="336" t="s">
        <v>7</v>
      </c>
      <c r="X973" s="336" t="s">
        <v>7</v>
      </c>
      <c r="Y973" s="336" t="s">
        <v>1308</v>
      </c>
      <c r="Z973" s="339">
        <v>41453</v>
      </c>
      <c r="AA973" s="339">
        <v>41751</v>
      </c>
      <c r="AB973" s="336" t="s">
        <v>842</v>
      </c>
    </row>
    <row r="974" spans="1:28" s="340" customFormat="1">
      <c r="A974" s="336" t="s">
        <v>7400</v>
      </c>
      <c r="B974" s="336" t="s">
        <v>27</v>
      </c>
      <c r="C974" s="336" t="s">
        <v>6355</v>
      </c>
      <c r="D974" s="336" t="s">
        <v>6355</v>
      </c>
      <c r="E974" s="336" t="s">
        <v>731</v>
      </c>
      <c r="F974" s="336" t="s">
        <v>780</v>
      </c>
      <c r="G974" s="336" t="s">
        <v>794</v>
      </c>
      <c r="H974" s="336" t="s">
        <v>726</v>
      </c>
      <c r="I974" s="337">
        <v>5</v>
      </c>
      <c r="J974" s="337">
        <v>75</v>
      </c>
      <c r="K974" s="337">
        <v>121.9</v>
      </c>
      <c r="L974" s="337">
        <v>96.5</v>
      </c>
      <c r="M974" s="338"/>
      <c r="N974" s="337">
        <v>40</v>
      </c>
      <c r="O974" s="337">
        <v>950</v>
      </c>
      <c r="P974" s="337">
        <v>12</v>
      </c>
      <c r="Q974" s="337">
        <v>79.2</v>
      </c>
      <c r="R974" s="337">
        <v>25000</v>
      </c>
      <c r="S974" s="337">
        <v>3500</v>
      </c>
      <c r="T974" s="337">
        <v>82</v>
      </c>
      <c r="U974" s="337">
        <v>0.8</v>
      </c>
      <c r="V974" s="337">
        <v>-20</v>
      </c>
      <c r="W974" s="336" t="s">
        <v>7</v>
      </c>
      <c r="X974" s="336" t="s">
        <v>7</v>
      </c>
      <c r="Y974" s="336" t="s">
        <v>1308</v>
      </c>
      <c r="Z974" s="339">
        <v>41453</v>
      </c>
      <c r="AA974" s="339">
        <v>41747</v>
      </c>
      <c r="AB974" s="336" t="s">
        <v>842</v>
      </c>
    </row>
    <row r="975" spans="1:28" s="340" customFormat="1">
      <c r="A975" s="336" t="s">
        <v>7400</v>
      </c>
      <c r="B975" s="336" t="s">
        <v>27</v>
      </c>
      <c r="C975" s="336" t="s">
        <v>6357</v>
      </c>
      <c r="D975" s="336" t="s">
        <v>6357</v>
      </c>
      <c r="E975" s="336" t="s">
        <v>731</v>
      </c>
      <c r="F975" s="336" t="s">
        <v>780</v>
      </c>
      <c r="G975" s="336" t="s">
        <v>794</v>
      </c>
      <c r="H975" s="336" t="s">
        <v>726</v>
      </c>
      <c r="I975" s="337">
        <v>5</v>
      </c>
      <c r="J975" s="337">
        <v>75</v>
      </c>
      <c r="K975" s="337">
        <v>121.9</v>
      </c>
      <c r="L975" s="337">
        <v>96.5</v>
      </c>
      <c r="M975" s="338"/>
      <c r="N975" s="337">
        <v>25</v>
      </c>
      <c r="O975" s="337">
        <v>1000</v>
      </c>
      <c r="P975" s="337">
        <v>12</v>
      </c>
      <c r="Q975" s="337">
        <v>82.9</v>
      </c>
      <c r="R975" s="337">
        <v>25000</v>
      </c>
      <c r="S975" s="337">
        <v>3500</v>
      </c>
      <c r="T975" s="337">
        <v>82</v>
      </c>
      <c r="U975" s="337">
        <v>0.8</v>
      </c>
      <c r="V975" s="337">
        <v>-20</v>
      </c>
      <c r="W975" s="336" t="s">
        <v>7</v>
      </c>
      <c r="X975" s="336" t="s">
        <v>7</v>
      </c>
      <c r="Y975" s="336" t="s">
        <v>1308</v>
      </c>
      <c r="Z975" s="339">
        <v>41453</v>
      </c>
      <c r="AA975" s="339">
        <v>41747</v>
      </c>
      <c r="AB975" s="336" t="s">
        <v>842</v>
      </c>
    </row>
    <row r="976" spans="1:28" s="340" customFormat="1">
      <c r="A976" s="336" t="s">
        <v>7400</v>
      </c>
      <c r="B976" s="336" t="s">
        <v>27</v>
      </c>
      <c r="C976" s="336" t="s">
        <v>6359</v>
      </c>
      <c r="D976" s="336" t="s">
        <v>6359</v>
      </c>
      <c r="E976" s="336" t="s">
        <v>731</v>
      </c>
      <c r="F976" s="336" t="s">
        <v>780</v>
      </c>
      <c r="G976" s="336" t="s">
        <v>794</v>
      </c>
      <c r="H976" s="336" t="s">
        <v>726</v>
      </c>
      <c r="I976" s="337">
        <v>5</v>
      </c>
      <c r="J976" s="337">
        <v>75</v>
      </c>
      <c r="K976" s="337">
        <v>121.9</v>
      </c>
      <c r="L976" s="337">
        <v>96.5</v>
      </c>
      <c r="M976" s="338"/>
      <c r="N976" s="337">
        <v>15</v>
      </c>
      <c r="O976" s="337">
        <v>900</v>
      </c>
      <c r="P976" s="337">
        <v>12</v>
      </c>
      <c r="Q976" s="337">
        <v>75</v>
      </c>
      <c r="R976" s="337">
        <v>25000</v>
      </c>
      <c r="S976" s="337">
        <v>3500</v>
      </c>
      <c r="T976" s="337">
        <v>83</v>
      </c>
      <c r="U976" s="337">
        <v>0.8</v>
      </c>
      <c r="V976" s="337">
        <v>-20</v>
      </c>
      <c r="W976" s="336" t="s">
        <v>7</v>
      </c>
      <c r="X976" s="336" t="s">
        <v>7</v>
      </c>
      <c r="Y976" s="336" t="s">
        <v>1308</v>
      </c>
      <c r="Z976" s="339">
        <v>41453</v>
      </c>
      <c r="AA976" s="339">
        <v>41747</v>
      </c>
      <c r="AB976" s="336" t="s">
        <v>842</v>
      </c>
    </row>
    <row r="977" spans="1:28" s="340" customFormat="1">
      <c r="A977" s="336" t="s">
        <v>7400</v>
      </c>
      <c r="B977" s="336" t="s">
        <v>4366</v>
      </c>
      <c r="C977" s="336" t="s">
        <v>4367</v>
      </c>
      <c r="D977" s="336" t="s">
        <v>7685</v>
      </c>
      <c r="E977" s="336" t="s">
        <v>731</v>
      </c>
      <c r="F977" s="336" t="s">
        <v>780</v>
      </c>
      <c r="G977" s="336" t="s">
        <v>794</v>
      </c>
      <c r="H977" s="336" t="s">
        <v>726</v>
      </c>
      <c r="I977" s="337">
        <v>5</v>
      </c>
      <c r="J977" s="337">
        <v>50</v>
      </c>
      <c r="K977" s="337">
        <v>92</v>
      </c>
      <c r="L977" s="337">
        <v>96</v>
      </c>
      <c r="M977" s="338"/>
      <c r="N977" s="337">
        <v>25</v>
      </c>
      <c r="O977" s="337">
        <v>675</v>
      </c>
      <c r="P977" s="337">
        <v>10.4</v>
      </c>
      <c r="Q977" s="337">
        <v>64.900000000000006</v>
      </c>
      <c r="R977" s="337">
        <v>25000</v>
      </c>
      <c r="S977" s="337">
        <v>2700</v>
      </c>
      <c r="T977" s="337">
        <v>85</v>
      </c>
      <c r="U977" s="337">
        <v>1</v>
      </c>
      <c r="V977" s="337">
        <v>-20</v>
      </c>
      <c r="W977" s="336" t="s">
        <v>769</v>
      </c>
      <c r="X977" s="336" t="s">
        <v>7</v>
      </c>
      <c r="Y977" s="336" t="s">
        <v>850</v>
      </c>
      <c r="Z977" s="339">
        <v>41730</v>
      </c>
      <c r="AA977" s="339">
        <v>41920</v>
      </c>
      <c r="AB977" s="336" t="s">
        <v>842</v>
      </c>
    </row>
    <row r="978" spans="1:28" s="340" customFormat="1">
      <c r="A978" s="336" t="s">
        <v>7400</v>
      </c>
      <c r="B978" s="336" t="s">
        <v>4366</v>
      </c>
      <c r="C978" s="336" t="s">
        <v>4370</v>
      </c>
      <c r="D978" s="336" t="s">
        <v>7686</v>
      </c>
      <c r="E978" s="336" t="s">
        <v>731</v>
      </c>
      <c r="F978" s="336" t="s">
        <v>780</v>
      </c>
      <c r="G978" s="336" t="s">
        <v>794</v>
      </c>
      <c r="H978" s="336" t="s">
        <v>726</v>
      </c>
      <c r="I978" s="337">
        <v>5</v>
      </c>
      <c r="J978" s="337">
        <v>50</v>
      </c>
      <c r="K978" s="337">
        <v>92</v>
      </c>
      <c r="L978" s="337">
        <v>96</v>
      </c>
      <c r="M978" s="338"/>
      <c r="N978" s="337">
        <v>25</v>
      </c>
      <c r="O978" s="337">
        <v>620</v>
      </c>
      <c r="P978" s="337">
        <v>10</v>
      </c>
      <c r="Q978" s="337">
        <v>62</v>
      </c>
      <c r="R978" s="337">
        <v>25000</v>
      </c>
      <c r="S978" s="337">
        <v>2700</v>
      </c>
      <c r="T978" s="337">
        <v>94</v>
      </c>
      <c r="U978" s="337">
        <v>0.9</v>
      </c>
      <c r="V978" s="337">
        <v>-20</v>
      </c>
      <c r="W978" s="336" t="s">
        <v>769</v>
      </c>
      <c r="X978" s="336" t="s">
        <v>7</v>
      </c>
      <c r="Y978" s="336" t="s">
        <v>826</v>
      </c>
      <c r="Z978" s="339">
        <v>41760</v>
      </c>
      <c r="AA978" s="339">
        <v>41912</v>
      </c>
      <c r="AB978" s="336" t="s">
        <v>842</v>
      </c>
    </row>
    <row r="979" spans="1:28" s="340" customFormat="1">
      <c r="A979" s="336" t="s">
        <v>7400</v>
      </c>
      <c r="B979" s="336" t="s">
        <v>4366</v>
      </c>
      <c r="C979" s="336" t="s">
        <v>4376</v>
      </c>
      <c r="D979" s="336" t="s">
        <v>7687</v>
      </c>
      <c r="E979" s="336" t="s">
        <v>735</v>
      </c>
      <c r="F979" s="336" t="s">
        <v>780</v>
      </c>
      <c r="G979" s="336" t="s">
        <v>794</v>
      </c>
      <c r="H979" s="336" t="s">
        <v>726</v>
      </c>
      <c r="I979" s="337">
        <v>5</v>
      </c>
      <c r="J979" s="337">
        <v>90</v>
      </c>
      <c r="K979" s="337">
        <v>127</v>
      </c>
      <c r="L979" s="337">
        <v>122</v>
      </c>
      <c r="M979" s="338"/>
      <c r="N979" s="337">
        <v>40</v>
      </c>
      <c r="O979" s="337">
        <v>980</v>
      </c>
      <c r="P979" s="337">
        <v>17</v>
      </c>
      <c r="Q979" s="337">
        <v>57.7</v>
      </c>
      <c r="R979" s="337">
        <v>25000</v>
      </c>
      <c r="S979" s="337">
        <v>2700</v>
      </c>
      <c r="T979" s="337">
        <v>93</v>
      </c>
      <c r="U979" s="337">
        <v>0.9</v>
      </c>
      <c r="V979" s="337">
        <v>-20</v>
      </c>
      <c r="W979" s="336" t="s">
        <v>769</v>
      </c>
      <c r="X979" s="336" t="s">
        <v>7</v>
      </c>
      <c r="Y979" s="336" t="s">
        <v>1159</v>
      </c>
      <c r="Z979" s="339">
        <v>41760</v>
      </c>
      <c r="AA979" s="339">
        <v>41901</v>
      </c>
      <c r="AB979" s="336" t="s">
        <v>842</v>
      </c>
    </row>
    <row r="980" spans="1:28" s="340" customFormat="1">
      <c r="A980" s="336" t="s">
        <v>7400</v>
      </c>
      <c r="B980" s="336" t="s">
        <v>4366</v>
      </c>
      <c r="C980" s="336" t="s">
        <v>4382</v>
      </c>
      <c r="D980" s="336" t="s">
        <v>7688</v>
      </c>
      <c r="E980" s="336" t="s">
        <v>738</v>
      </c>
      <c r="F980" s="336" t="s">
        <v>780</v>
      </c>
      <c r="G980" s="336" t="s">
        <v>794</v>
      </c>
      <c r="H980" s="336" t="s">
        <v>726</v>
      </c>
      <c r="I980" s="337">
        <v>5</v>
      </c>
      <c r="J980" s="337">
        <v>50</v>
      </c>
      <c r="K980" s="337">
        <v>88</v>
      </c>
      <c r="L980" s="337">
        <v>64</v>
      </c>
      <c r="M980" s="338"/>
      <c r="N980" s="337">
        <v>25</v>
      </c>
      <c r="O980" s="337">
        <v>445</v>
      </c>
      <c r="P980" s="337">
        <v>7</v>
      </c>
      <c r="Q980" s="337">
        <v>64</v>
      </c>
      <c r="R980" s="337">
        <v>25000</v>
      </c>
      <c r="S980" s="337">
        <v>2700</v>
      </c>
      <c r="T980" s="337">
        <v>94</v>
      </c>
      <c r="U980" s="337">
        <v>0.9</v>
      </c>
      <c r="V980" s="337">
        <v>-20</v>
      </c>
      <c r="W980" s="336" t="s">
        <v>769</v>
      </c>
      <c r="X980" s="336" t="s">
        <v>7</v>
      </c>
      <c r="Y980" s="336" t="s">
        <v>826</v>
      </c>
      <c r="Z980" s="339">
        <v>41730</v>
      </c>
      <c r="AA980" s="339">
        <v>41898</v>
      </c>
      <c r="AB980" s="336" t="s">
        <v>842</v>
      </c>
    </row>
    <row r="981" spans="1:28" s="340" customFormat="1">
      <c r="A981" s="336" t="s">
        <v>7400</v>
      </c>
      <c r="B981" s="336" t="s">
        <v>4366</v>
      </c>
      <c r="C981" s="336" t="s">
        <v>4385</v>
      </c>
      <c r="D981" s="336" t="s">
        <v>7689</v>
      </c>
      <c r="E981" s="336" t="s">
        <v>738</v>
      </c>
      <c r="F981" s="336" t="s">
        <v>780</v>
      </c>
      <c r="G981" s="336" t="s">
        <v>794</v>
      </c>
      <c r="H981" s="336" t="s">
        <v>726</v>
      </c>
      <c r="I981" s="337">
        <v>5</v>
      </c>
      <c r="J981" s="337">
        <v>60</v>
      </c>
      <c r="K981" s="337">
        <v>86</v>
      </c>
      <c r="L981" s="337">
        <v>63</v>
      </c>
      <c r="M981" s="338"/>
      <c r="N981" s="337">
        <v>40</v>
      </c>
      <c r="O981" s="337">
        <v>450</v>
      </c>
      <c r="P981" s="337">
        <v>8</v>
      </c>
      <c r="Q981" s="337">
        <v>56.3</v>
      </c>
      <c r="R981" s="337">
        <v>25000</v>
      </c>
      <c r="S981" s="337">
        <v>2700</v>
      </c>
      <c r="T981" s="337">
        <v>81</v>
      </c>
      <c r="U981" s="337">
        <v>0.9</v>
      </c>
      <c r="V981" s="337">
        <v>-20</v>
      </c>
      <c r="W981" s="336" t="s">
        <v>769</v>
      </c>
      <c r="X981" s="336" t="s">
        <v>7</v>
      </c>
      <c r="Y981" s="336" t="s">
        <v>850</v>
      </c>
      <c r="Z981" s="339">
        <v>41730</v>
      </c>
      <c r="AA981" s="339">
        <v>41974</v>
      </c>
      <c r="AB981" s="336" t="s">
        <v>842</v>
      </c>
    </row>
    <row r="982" spans="1:28" s="340" customFormat="1">
      <c r="A982" s="336" t="s">
        <v>7400</v>
      </c>
      <c r="B982" s="336" t="s">
        <v>4366</v>
      </c>
      <c r="C982" s="336" t="s">
        <v>4388</v>
      </c>
      <c r="D982" s="336" t="s">
        <v>7690</v>
      </c>
      <c r="E982" s="336" t="s">
        <v>738</v>
      </c>
      <c r="F982" s="336" t="s">
        <v>780</v>
      </c>
      <c r="G982" s="336" t="s">
        <v>794</v>
      </c>
      <c r="H982" s="336" t="s">
        <v>726</v>
      </c>
      <c r="I982" s="337">
        <v>5</v>
      </c>
      <c r="J982" s="337">
        <v>60</v>
      </c>
      <c r="K982" s="337">
        <v>86</v>
      </c>
      <c r="L982" s="337">
        <v>63</v>
      </c>
      <c r="M982" s="338"/>
      <c r="N982" s="337">
        <v>25</v>
      </c>
      <c r="O982" s="337">
        <v>450</v>
      </c>
      <c r="P982" s="337">
        <v>8</v>
      </c>
      <c r="Q982" s="337">
        <v>56.3</v>
      </c>
      <c r="R982" s="337">
        <v>25000</v>
      </c>
      <c r="S982" s="337">
        <v>2700</v>
      </c>
      <c r="T982" s="337">
        <v>81</v>
      </c>
      <c r="U982" s="337">
        <v>0.9</v>
      </c>
      <c r="V982" s="337">
        <v>-20</v>
      </c>
      <c r="W982" s="336" t="s">
        <v>769</v>
      </c>
      <c r="X982" s="336" t="s">
        <v>7</v>
      </c>
      <c r="Y982" s="336" t="s">
        <v>850</v>
      </c>
      <c r="Z982" s="339">
        <v>41730</v>
      </c>
      <c r="AA982" s="339">
        <v>41974</v>
      </c>
      <c r="AB982" s="336" t="s">
        <v>842</v>
      </c>
    </row>
    <row r="983" spans="1:28" s="340" customFormat="1">
      <c r="A983" s="336" t="s">
        <v>7400</v>
      </c>
      <c r="B983" s="336" t="s">
        <v>6674</v>
      </c>
      <c r="C983" s="336" t="s">
        <v>682</v>
      </c>
      <c r="D983" s="336" t="s">
        <v>6693</v>
      </c>
      <c r="E983" s="336" t="s">
        <v>813</v>
      </c>
      <c r="F983" s="336" t="s">
        <v>780</v>
      </c>
      <c r="G983" s="336" t="s">
        <v>794</v>
      </c>
      <c r="H983" s="336" t="s">
        <v>726</v>
      </c>
      <c r="I983" s="337">
        <v>5</v>
      </c>
      <c r="J983" s="337">
        <v>50</v>
      </c>
      <c r="K983" s="337">
        <v>96</v>
      </c>
      <c r="L983" s="337">
        <v>64</v>
      </c>
      <c r="M983" s="338"/>
      <c r="N983" s="337">
        <v>110</v>
      </c>
      <c r="O983" s="338"/>
      <c r="P983" s="337">
        <v>8</v>
      </c>
      <c r="Q983" s="337">
        <v>62.5</v>
      </c>
      <c r="R983" s="337">
        <v>25000</v>
      </c>
      <c r="S983" s="337">
        <v>3000</v>
      </c>
      <c r="T983" s="337">
        <v>82</v>
      </c>
      <c r="U983" s="337">
        <v>0.9</v>
      </c>
      <c r="V983" s="337">
        <v>-40</v>
      </c>
      <c r="W983" s="336" t="s">
        <v>769</v>
      </c>
      <c r="X983" s="336" t="s">
        <v>7402</v>
      </c>
      <c r="Y983" s="336" t="s">
        <v>783</v>
      </c>
      <c r="Z983" s="339">
        <v>41973</v>
      </c>
      <c r="AA983" s="339">
        <v>41975</v>
      </c>
      <c r="AB983" s="336" t="s">
        <v>842</v>
      </c>
    </row>
    <row r="984" spans="1:28" s="340" customFormat="1">
      <c r="A984" s="336" t="s">
        <v>7400</v>
      </c>
      <c r="B984" s="336" t="s">
        <v>6674</v>
      </c>
      <c r="C984" s="336" t="s">
        <v>682</v>
      </c>
      <c r="D984" s="336" t="s">
        <v>7691</v>
      </c>
      <c r="E984" s="336" t="s">
        <v>830</v>
      </c>
      <c r="F984" s="336" t="s">
        <v>780</v>
      </c>
      <c r="G984" s="336" t="s">
        <v>794</v>
      </c>
      <c r="H984" s="336" t="s">
        <v>726</v>
      </c>
      <c r="I984" s="337">
        <v>3</v>
      </c>
      <c r="J984" s="337">
        <v>75</v>
      </c>
      <c r="K984" s="337">
        <v>118</v>
      </c>
      <c r="L984" s="337">
        <v>95</v>
      </c>
      <c r="M984" s="338"/>
      <c r="N984" s="337">
        <v>40</v>
      </c>
      <c r="O984" s="337">
        <v>800</v>
      </c>
      <c r="P984" s="337">
        <v>15</v>
      </c>
      <c r="Q984" s="337">
        <v>53.3</v>
      </c>
      <c r="R984" s="337">
        <v>40000</v>
      </c>
      <c r="S984" s="337">
        <v>3000</v>
      </c>
      <c r="T984" s="337">
        <v>83</v>
      </c>
      <c r="U984" s="337">
        <v>1</v>
      </c>
      <c r="V984" s="337">
        <v>-40</v>
      </c>
      <c r="W984" s="336" t="s">
        <v>769</v>
      </c>
      <c r="X984" s="336" t="s">
        <v>7402</v>
      </c>
      <c r="Y984" s="336" t="s">
        <v>783</v>
      </c>
      <c r="Z984" s="339">
        <v>41973</v>
      </c>
      <c r="AA984" s="339">
        <v>41982</v>
      </c>
      <c r="AB984" s="336" t="s">
        <v>842</v>
      </c>
    </row>
    <row r="985" spans="1:28" s="340" customFormat="1">
      <c r="A985" s="336" t="s">
        <v>7400</v>
      </c>
      <c r="B985" s="336" t="s">
        <v>6674</v>
      </c>
      <c r="C985" s="336" t="s">
        <v>682</v>
      </c>
      <c r="D985" s="336" t="s">
        <v>7692</v>
      </c>
      <c r="E985" s="336" t="s">
        <v>735</v>
      </c>
      <c r="F985" s="336" t="s">
        <v>780</v>
      </c>
      <c r="G985" s="336" t="s">
        <v>794</v>
      </c>
      <c r="H985" s="336" t="s">
        <v>726</v>
      </c>
      <c r="I985" s="337">
        <v>3</v>
      </c>
      <c r="J985" s="337">
        <v>100</v>
      </c>
      <c r="K985" s="337">
        <v>128</v>
      </c>
      <c r="L985" s="337">
        <v>120</v>
      </c>
      <c r="M985" s="338"/>
      <c r="N985" s="337">
        <v>25</v>
      </c>
      <c r="O985" s="337">
        <v>1100</v>
      </c>
      <c r="P985" s="337">
        <v>20.7</v>
      </c>
      <c r="Q985" s="337">
        <v>53.1</v>
      </c>
      <c r="R985" s="337">
        <v>40000</v>
      </c>
      <c r="S985" s="337">
        <v>3000</v>
      </c>
      <c r="T985" s="337">
        <v>83</v>
      </c>
      <c r="U985" s="337">
        <v>1</v>
      </c>
      <c r="V985" s="337">
        <v>-40</v>
      </c>
      <c r="W985" s="336" t="s">
        <v>769</v>
      </c>
      <c r="X985" s="336" t="s">
        <v>7402</v>
      </c>
      <c r="Y985" s="336" t="s">
        <v>783</v>
      </c>
      <c r="Z985" s="339">
        <v>41993</v>
      </c>
      <c r="AA985" s="339">
        <v>41978</v>
      </c>
      <c r="AB985" s="336" t="s">
        <v>842</v>
      </c>
    </row>
    <row r="986" spans="1:28" s="340" customFormat="1">
      <c r="A986" s="336" t="s">
        <v>7400</v>
      </c>
      <c r="B986" s="336" t="s">
        <v>6674</v>
      </c>
      <c r="C986" s="336" t="s">
        <v>682</v>
      </c>
      <c r="D986" s="336" t="s">
        <v>7693</v>
      </c>
      <c r="E986" s="336" t="s">
        <v>735</v>
      </c>
      <c r="F986" s="336" t="s">
        <v>780</v>
      </c>
      <c r="G986" s="336" t="s">
        <v>794</v>
      </c>
      <c r="H986" s="336" t="s">
        <v>726</v>
      </c>
      <c r="I986" s="337">
        <v>3</v>
      </c>
      <c r="J986" s="337">
        <v>120</v>
      </c>
      <c r="K986" s="337">
        <v>128</v>
      </c>
      <c r="L986" s="337">
        <v>120</v>
      </c>
      <c r="M986" s="338"/>
      <c r="N986" s="337">
        <v>40</v>
      </c>
      <c r="O986" s="337">
        <v>1200</v>
      </c>
      <c r="P986" s="337">
        <v>20.7</v>
      </c>
      <c r="Q986" s="337">
        <v>58</v>
      </c>
      <c r="R986" s="337">
        <v>40000</v>
      </c>
      <c r="S986" s="337">
        <v>3000</v>
      </c>
      <c r="T986" s="337">
        <v>83</v>
      </c>
      <c r="U986" s="337">
        <v>1</v>
      </c>
      <c r="V986" s="337">
        <v>-40</v>
      </c>
      <c r="W986" s="336" t="s">
        <v>769</v>
      </c>
      <c r="X986" s="336" t="s">
        <v>7402</v>
      </c>
      <c r="Y986" s="336" t="s">
        <v>783</v>
      </c>
      <c r="Z986" s="339">
        <v>41993</v>
      </c>
      <c r="AA986" s="339">
        <v>41978</v>
      </c>
      <c r="AB986" s="336" t="s">
        <v>842</v>
      </c>
    </row>
    <row r="987" spans="1:28" s="340" customFormat="1">
      <c r="A987" s="336" t="s">
        <v>7400</v>
      </c>
      <c r="B987" s="336" t="s">
        <v>6700</v>
      </c>
      <c r="C987" s="336" t="s">
        <v>3506</v>
      </c>
      <c r="D987" s="336" t="s">
        <v>7694</v>
      </c>
      <c r="E987" s="336" t="s">
        <v>738</v>
      </c>
      <c r="F987" s="336" t="s">
        <v>780</v>
      </c>
      <c r="G987" s="336" t="s">
        <v>794</v>
      </c>
      <c r="H987" s="336" t="s">
        <v>726</v>
      </c>
      <c r="I987" s="337">
        <v>3</v>
      </c>
      <c r="J987" s="337">
        <v>50</v>
      </c>
      <c r="K987" s="337">
        <v>83.3</v>
      </c>
      <c r="L987" s="337">
        <v>63</v>
      </c>
      <c r="M987" s="338"/>
      <c r="N987" s="337">
        <v>60</v>
      </c>
      <c r="O987" s="337">
        <v>415</v>
      </c>
      <c r="P987" s="337">
        <v>7</v>
      </c>
      <c r="Q987" s="337">
        <v>59.3</v>
      </c>
      <c r="R987" s="337">
        <v>25000</v>
      </c>
      <c r="S987" s="337">
        <v>2700</v>
      </c>
      <c r="T987" s="337">
        <v>82</v>
      </c>
      <c r="U987" s="337">
        <v>0.8</v>
      </c>
      <c r="V987" s="337">
        <v>-25</v>
      </c>
      <c r="W987" s="336" t="s">
        <v>769</v>
      </c>
      <c r="X987" s="336" t="s">
        <v>7406</v>
      </c>
      <c r="Y987" s="336" t="s">
        <v>1308</v>
      </c>
      <c r="Z987" s="339">
        <v>41480</v>
      </c>
      <c r="AA987" s="339">
        <v>41848</v>
      </c>
      <c r="AB987" s="336" t="s">
        <v>842</v>
      </c>
    </row>
    <row r="988" spans="1:28" s="340" customFormat="1">
      <c r="A988" s="336" t="s">
        <v>7400</v>
      </c>
      <c r="B988" s="336" t="s">
        <v>7424</v>
      </c>
      <c r="C988" s="336" t="s">
        <v>4073</v>
      </c>
      <c r="D988" s="336" t="s">
        <v>7695</v>
      </c>
      <c r="E988" s="336" t="s">
        <v>737</v>
      </c>
      <c r="F988" s="336" t="s">
        <v>780</v>
      </c>
      <c r="G988" s="336" t="s">
        <v>1239</v>
      </c>
      <c r="H988" s="336" t="s">
        <v>726</v>
      </c>
      <c r="I988" s="337">
        <v>3</v>
      </c>
      <c r="J988" s="337">
        <v>60</v>
      </c>
      <c r="K988" s="337">
        <v>56.4</v>
      </c>
      <c r="L988" s="337">
        <v>49.6</v>
      </c>
      <c r="M988" s="338"/>
      <c r="N988" s="337">
        <v>32</v>
      </c>
      <c r="O988" s="337">
        <v>450</v>
      </c>
      <c r="P988" s="337">
        <v>7.5</v>
      </c>
      <c r="Q988" s="337">
        <v>60</v>
      </c>
      <c r="R988" s="337">
        <v>25000</v>
      </c>
      <c r="S988" s="337">
        <v>2700</v>
      </c>
      <c r="T988" s="337">
        <v>82</v>
      </c>
      <c r="U988" s="337">
        <v>0.9</v>
      </c>
      <c r="V988" s="337">
        <v>-20</v>
      </c>
      <c r="W988" s="336" t="s">
        <v>769</v>
      </c>
      <c r="X988" s="336" t="s">
        <v>7406</v>
      </c>
      <c r="Y988" s="336" t="s">
        <v>783</v>
      </c>
      <c r="Z988" s="339">
        <v>41937</v>
      </c>
      <c r="AA988" s="339">
        <v>42006</v>
      </c>
      <c r="AB988" s="336" t="s">
        <v>842</v>
      </c>
    </row>
    <row r="989" spans="1:28" s="340" customFormat="1">
      <c r="A989" s="336" t="s">
        <v>7400</v>
      </c>
      <c r="B989" s="336" t="s">
        <v>7424</v>
      </c>
      <c r="C989" s="336" t="s">
        <v>4073</v>
      </c>
      <c r="D989" s="336" t="s">
        <v>7696</v>
      </c>
      <c r="E989" s="336" t="s">
        <v>703</v>
      </c>
      <c r="F989" s="336" t="s">
        <v>780</v>
      </c>
      <c r="G989" s="336" t="s">
        <v>781</v>
      </c>
      <c r="H989" s="336" t="s">
        <v>726</v>
      </c>
      <c r="I989" s="337">
        <v>3</v>
      </c>
      <c r="J989" s="337">
        <v>35</v>
      </c>
      <c r="K989" s="337">
        <v>56</v>
      </c>
      <c r="L989" s="337">
        <v>49.6</v>
      </c>
      <c r="M989" s="338"/>
      <c r="N989" s="337">
        <v>32</v>
      </c>
      <c r="O989" s="337">
        <v>450</v>
      </c>
      <c r="P989" s="337">
        <v>7</v>
      </c>
      <c r="Q989" s="337">
        <v>64.3</v>
      </c>
      <c r="R989" s="337">
        <v>25000</v>
      </c>
      <c r="S989" s="337">
        <v>2700</v>
      </c>
      <c r="T989" s="337">
        <v>82</v>
      </c>
      <c r="U989" s="337">
        <v>0.9</v>
      </c>
      <c r="V989" s="337">
        <v>-20</v>
      </c>
      <c r="W989" s="336" t="s">
        <v>7</v>
      </c>
      <c r="X989" s="336" t="s">
        <v>7406</v>
      </c>
      <c r="Y989" s="336" t="s">
        <v>783</v>
      </c>
      <c r="Z989" s="339">
        <v>41937</v>
      </c>
      <c r="AA989" s="339">
        <v>42006</v>
      </c>
      <c r="AB989" s="336" t="s">
        <v>842</v>
      </c>
    </row>
    <row r="990" spans="1:28" s="340" customFormat="1">
      <c r="A990" s="336" t="s">
        <v>7400</v>
      </c>
      <c r="B990" s="336" t="s">
        <v>7424</v>
      </c>
      <c r="C990" s="336" t="s">
        <v>4073</v>
      </c>
      <c r="D990" s="336" t="s">
        <v>7697</v>
      </c>
      <c r="E990" s="336" t="s">
        <v>738</v>
      </c>
      <c r="F990" s="336" t="s">
        <v>780</v>
      </c>
      <c r="G990" s="336" t="s">
        <v>794</v>
      </c>
      <c r="H990" s="336" t="s">
        <v>726</v>
      </c>
      <c r="I990" s="337">
        <v>3</v>
      </c>
      <c r="J990" s="337">
        <v>50</v>
      </c>
      <c r="K990" s="337">
        <v>83.3</v>
      </c>
      <c r="L990" s="337">
        <v>63</v>
      </c>
      <c r="M990" s="338"/>
      <c r="N990" s="337">
        <v>60</v>
      </c>
      <c r="O990" s="337">
        <v>415</v>
      </c>
      <c r="P990" s="337">
        <v>7.4</v>
      </c>
      <c r="Q990" s="337">
        <v>55.7</v>
      </c>
      <c r="R990" s="337">
        <v>25000</v>
      </c>
      <c r="S990" s="337">
        <v>2700</v>
      </c>
      <c r="T990" s="337">
        <v>82</v>
      </c>
      <c r="U990" s="337">
        <v>0.8</v>
      </c>
      <c r="V990" s="337">
        <v>-25</v>
      </c>
      <c r="W990" s="336" t="s">
        <v>769</v>
      </c>
      <c r="X990" s="336" t="s">
        <v>7406</v>
      </c>
      <c r="Y990" s="336" t="s">
        <v>783</v>
      </c>
      <c r="Z990" s="339">
        <v>41937</v>
      </c>
      <c r="AA990" s="339">
        <v>42004</v>
      </c>
      <c r="AB990" s="336" t="s">
        <v>842</v>
      </c>
    </row>
    <row r="991" spans="1:28" s="340" customFormat="1">
      <c r="A991" s="336" t="s">
        <v>7400</v>
      </c>
      <c r="B991" s="336" t="s">
        <v>6543</v>
      </c>
      <c r="C991" s="336" t="s">
        <v>682</v>
      </c>
      <c r="D991" s="336" t="s">
        <v>7698</v>
      </c>
      <c r="E991" s="336" t="s">
        <v>703</v>
      </c>
      <c r="F991" s="336" t="s">
        <v>780</v>
      </c>
      <c r="G991" s="336" t="s">
        <v>1216</v>
      </c>
      <c r="H991" s="336" t="s">
        <v>726</v>
      </c>
      <c r="I991" s="337">
        <v>3</v>
      </c>
      <c r="J991" s="337">
        <v>35</v>
      </c>
      <c r="K991" s="337">
        <v>48</v>
      </c>
      <c r="L991" s="337">
        <v>50</v>
      </c>
      <c r="M991" s="338"/>
      <c r="N991" s="337">
        <v>25</v>
      </c>
      <c r="O991" s="337">
        <v>360</v>
      </c>
      <c r="P991" s="337">
        <v>6</v>
      </c>
      <c r="Q991" s="337">
        <v>60</v>
      </c>
      <c r="R991" s="337">
        <v>25000</v>
      </c>
      <c r="S991" s="337">
        <v>2700</v>
      </c>
      <c r="T991" s="337">
        <v>83</v>
      </c>
      <c r="U991" s="337">
        <v>0.7</v>
      </c>
      <c r="V991" s="337">
        <v>-25</v>
      </c>
      <c r="W991" s="336" t="s">
        <v>769</v>
      </c>
      <c r="X991" s="336" t="s">
        <v>7402</v>
      </c>
      <c r="Y991" s="336" t="s">
        <v>1143</v>
      </c>
      <c r="Z991" s="339">
        <v>41881</v>
      </c>
      <c r="AA991" s="339">
        <v>41893</v>
      </c>
      <c r="AB991" s="336" t="s">
        <v>827</v>
      </c>
    </row>
    <row r="992" spans="1:28" s="340" customFormat="1">
      <c r="A992" s="336" t="s">
        <v>7400</v>
      </c>
      <c r="B992" s="336" t="s">
        <v>6543</v>
      </c>
      <c r="C992" s="336" t="s">
        <v>682</v>
      </c>
      <c r="D992" s="336" t="s">
        <v>7699</v>
      </c>
      <c r="E992" s="336" t="s">
        <v>703</v>
      </c>
      <c r="F992" s="336" t="s">
        <v>780</v>
      </c>
      <c r="G992" s="336" t="s">
        <v>1216</v>
      </c>
      <c r="H992" s="336" t="s">
        <v>726</v>
      </c>
      <c r="I992" s="337">
        <v>3</v>
      </c>
      <c r="J992" s="337">
        <v>35</v>
      </c>
      <c r="K992" s="337">
        <v>48</v>
      </c>
      <c r="L992" s="337">
        <v>50</v>
      </c>
      <c r="M992" s="338"/>
      <c r="N992" s="337">
        <v>25</v>
      </c>
      <c r="O992" s="337">
        <v>360</v>
      </c>
      <c r="P992" s="337">
        <v>6</v>
      </c>
      <c r="Q992" s="337">
        <v>60</v>
      </c>
      <c r="R992" s="337">
        <v>25000</v>
      </c>
      <c r="S992" s="337">
        <v>3000</v>
      </c>
      <c r="T992" s="337">
        <v>84</v>
      </c>
      <c r="U992" s="337">
        <v>0.7</v>
      </c>
      <c r="V992" s="337">
        <v>-25</v>
      </c>
      <c r="W992" s="336" t="s">
        <v>769</v>
      </c>
      <c r="X992" s="336" t="s">
        <v>7402</v>
      </c>
      <c r="Y992" s="336" t="s">
        <v>1143</v>
      </c>
      <c r="Z992" s="339">
        <v>41881</v>
      </c>
      <c r="AA992" s="339">
        <v>41893</v>
      </c>
      <c r="AB992" s="336" t="s">
        <v>827</v>
      </c>
    </row>
    <row r="993" spans="1:28" s="340" customFormat="1">
      <c r="A993" s="336" t="s">
        <v>7400</v>
      </c>
      <c r="B993" s="336" t="s">
        <v>6543</v>
      </c>
      <c r="C993" s="336" t="s">
        <v>682</v>
      </c>
      <c r="D993" s="336" t="s">
        <v>7700</v>
      </c>
      <c r="E993" s="336" t="s">
        <v>703</v>
      </c>
      <c r="F993" s="336" t="s">
        <v>780</v>
      </c>
      <c r="G993" s="336" t="s">
        <v>1216</v>
      </c>
      <c r="H993" s="336" t="s">
        <v>726</v>
      </c>
      <c r="I993" s="337">
        <v>3</v>
      </c>
      <c r="J993" s="337">
        <v>35</v>
      </c>
      <c r="K993" s="337">
        <v>48</v>
      </c>
      <c r="L993" s="337">
        <v>50</v>
      </c>
      <c r="M993" s="338"/>
      <c r="N993" s="337">
        <v>25</v>
      </c>
      <c r="O993" s="337">
        <v>360</v>
      </c>
      <c r="P993" s="337">
        <v>6</v>
      </c>
      <c r="Q993" s="337">
        <v>60</v>
      </c>
      <c r="R993" s="337">
        <v>25000</v>
      </c>
      <c r="S993" s="337">
        <v>4000</v>
      </c>
      <c r="T993" s="337">
        <v>85</v>
      </c>
      <c r="U993" s="337">
        <v>0.7</v>
      </c>
      <c r="V993" s="337">
        <v>-25</v>
      </c>
      <c r="W993" s="336" t="s">
        <v>769</v>
      </c>
      <c r="X993" s="336" t="s">
        <v>7402</v>
      </c>
      <c r="Y993" s="336" t="s">
        <v>1143</v>
      </c>
      <c r="Z993" s="339">
        <v>41881</v>
      </c>
      <c r="AA993" s="339">
        <v>41893</v>
      </c>
      <c r="AB993" s="336" t="s">
        <v>827</v>
      </c>
    </row>
    <row r="994" spans="1:28" s="340" customFormat="1">
      <c r="A994" s="336" t="s">
        <v>7400</v>
      </c>
      <c r="B994" s="336" t="s">
        <v>6543</v>
      </c>
      <c r="C994" s="336" t="s">
        <v>682</v>
      </c>
      <c r="D994" s="336" t="s">
        <v>7701</v>
      </c>
      <c r="E994" s="336" t="s">
        <v>703</v>
      </c>
      <c r="F994" s="336" t="s">
        <v>780</v>
      </c>
      <c r="G994" s="336" t="s">
        <v>1216</v>
      </c>
      <c r="H994" s="336" t="s">
        <v>726</v>
      </c>
      <c r="I994" s="337">
        <v>3</v>
      </c>
      <c r="J994" s="337">
        <v>35</v>
      </c>
      <c r="K994" s="337">
        <v>48</v>
      </c>
      <c r="L994" s="337">
        <v>50</v>
      </c>
      <c r="M994" s="338"/>
      <c r="N994" s="337">
        <v>38</v>
      </c>
      <c r="O994" s="337">
        <v>360</v>
      </c>
      <c r="P994" s="337">
        <v>6</v>
      </c>
      <c r="Q994" s="337">
        <v>60</v>
      </c>
      <c r="R994" s="337">
        <v>25000</v>
      </c>
      <c r="S994" s="337">
        <v>2700</v>
      </c>
      <c r="T994" s="337">
        <v>83</v>
      </c>
      <c r="U994" s="337">
        <v>0.7</v>
      </c>
      <c r="V994" s="337">
        <v>-25</v>
      </c>
      <c r="W994" s="336" t="s">
        <v>769</v>
      </c>
      <c r="X994" s="336" t="s">
        <v>7402</v>
      </c>
      <c r="Y994" s="336" t="s">
        <v>1143</v>
      </c>
      <c r="Z994" s="339">
        <v>41881</v>
      </c>
      <c r="AA994" s="339">
        <v>41893</v>
      </c>
      <c r="AB994" s="336" t="s">
        <v>827</v>
      </c>
    </row>
    <row r="995" spans="1:28" s="340" customFormat="1">
      <c r="A995" s="336" t="s">
        <v>7400</v>
      </c>
      <c r="B995" s="336" t="s">
        <v>6543</v>
      </c>
      <c r="C995" s="336" t="s">
        <v>682</v>
      </c>
      <c r="D995" s="336" t="s">
        <v>7702</v>
      </c>
      <c r="E995" s="336" t="s">
        <v>703</v>
      </c>
      <c r="F995" s="336" t="s">
        <v>780</v>
      </c>
      <c r="G995" s="336" t="s">
        <v>1216</v>
      </c>
      <c r="H995" s="336" t="s">
        <v>726</v>
      </c>
      <c r="I995" s="337">
        <v>3</v>
      </c>
      <c r="J995" s="337">
        <v>35</v>
      </c>
      <c r="K995" s="337">
        <v>48</v>
      </c>
      <c r="L995" s="337">
        <v>50</v>
      </c>
      <c r="M995" s="338"/>
      <c r="N995" s="337">
        <v>38</v>
      </c>
      <c r="O995" s="337">
        <v>360</v>
      </c>
      <c r="P995" s="337">
        <v>6</v>
      </c>
      <c r="Q995" s="337">
        <v>60</v>
      </c>
      <c r="R995" s="337">
        <v>25000</v>
      </c>
      <c r="S995" s="337">
        <v>2700</v>
      </c>
      <c r="T995" s="337">
        <v>83</v>
      </c>
      <c r="U995" s="337">
        <v>0.7</v>
      </c>
      <c r="V995" s="337">
        <v>-25</v>
      </c>
      <c r="W995" s="336" t="s">
        <v>769</v>
      </c>
      <c r="X995" s="336" t="s">
        <v>7402</v>
      </c>
      <c r="Y995" s="336" t="s">
        <v>1143</v>
      </c>
      <c r="Z995" s="339">
        <v>41881</v>
      </c>
      <c r="AA995" s="339">
        <v>41893</v>
      </c>
      <c r="AB995" s="336" t="s">
        <v>827</v>
      </c>
    </row>
    <row r="996" spans="1:28" s="340" customFormat="1">
      <c r="A996" s="336" t="s">
        <v>7400</v>
      </c>
      <c r="B996" s="336" t="s">
        <v>6543</v>
      </c>
      <c r="C996" s="336" t="s">
        <v>682</v>
      </c>
      <c r="D996" s="336" t="s">
        <v>7703</v>
      </c>
      <c r="E996" s="336" t="s">
        <v>703</v>
      </c>
      <c r="F996" s="336" t="s">
        <v>780</v>
      </c>
      <c r="G996" s="336" t="s">
        <v>1216</v>
      </c>
      <c r="H996" s="336" t="s">
        <v>726</v>
      </c>
      <c r="I996" s="337">
        <v>3</v>
      </c>
      <c r="J996" s="337">
        <v>35</v>
      </c>
      <c r="K996" s="337">
        <v>48</v>
      </c>
      <c r="L996" s="337">
        <v>50</v>
      </c>
      <c r="M996" s="338"/>
      <c r="N996" s="337">
        <v>38</v>
      </c>
      <c r="O996" s="337">
        <v>360</v>
      </c>
      <c r="P996" s="337">
        <v>6</v>
      </c>
      <c r="Q996" s="337">
        <v>60</v>
      </c>
      <c r="R996" s="337">
        <v>25000</v>
      </c>
      <c r="S996" s="337">
        <v>2700</v>
      </c>
      <c r="T996" s="337">
        <v>83</v>
      </c>
      <c r="U996" s="337">
        <v>0.7</v>
      </c>
      <c r="V996" s="337">
        <v>-25</v>
      </c>
      <c r="W996" s="336" t="s">
        <v>769</v>
      </c>
      <c r="X996" s="336" t="s">
        <v>7402</v>
      </c>
      <c r="Y996" s="336" t="s">
        <v>1143</v>
      </c>
      <c r="Z996" s="339">
        <v>41881</v>
      </c>
      <c r="AA996" s="339">
        <v>41893</v>
      </c>
      <c r="AB996" s="336" t="s">
        <v>827</v>
      </c>
    </row>
    <row r="997" spans="1:28" s="340" customFormat="1">
      <c r="A997" s="336" t="s">
        <v>7400</v>
      </c>
      <c r="B997" s="336" t="s">
        <v>6543</v>
      </c>
      <c r="C997" s="336" t="s">
        <v>682</v>
      </c>
      <c r="D997" s="336" t="s">
        <v>7704</v>
      </c>
      <c r="E997" s="336" t="s">
        <v>738</v>
      </c>
      <c r="F997" s="336" t="s">
        <v>780</v>
      </c>
      <c r="G997" s="336" t="s">
        <v>794</v>
      </c>
      <c r="H997" s="336" t="s">
        <v>726</v>
      </c>
      <c r="I997" s="337">
        <v>5</v>
      </c>
      <c r="J997" s="337">
        <v>50</v>
      </c>
      <c r="K997" s="337">
        <v>86</v>
      </c>
      <c r="L997" s="337">
        <v>63</v>
      </c>
      <c r="M997" s="338"/>
      <c r="N997" s="337">
        <v>25</v>
      </c>
      <c r="O997" s="337">
        <v>490</v>
      </c>
      <c r="P997" s="337">
        <v>8.1</v>
      </c>
      <c r="Q997" s="337">
        <v>61.2</v>
      </c>
      <c r="R997" s="337">
        <v>25000</v>
      </c>
      <c r="S997" s="337">
        <v>2700</v>
      </c>
      <c r="T997" s="337">
        <v>83</v>
      </c>
      <c r="U997" s="337">
        <v>0.9</v>
      </c>
      <c r="V997" s="337">
        <v>-25</v>
      </c>
      <c r="W997" s="336" t="s">
        <v>769</v>
      </c>
      <c r="X997" s="336" t="s">
        <v>7402</v>
      </c>
      <c r="Y997" s="336" t="s">
        <v>783</v>
      </c>
      <c r="Z997" s="339">
        <v>41912</v>
      </c>
      <c r="AA997" s="339">
        <v>41912</v>
      </c>
      <c r="AB997" s="336" t="s">
        <v>827</v>
      </c>
    </row>
    <row r="998" spans="1:28" s="340" customFormat="1">
      <c r="A998" s="336" t="s">
        <v>7400</v>
      </c>
      <c r="B998" s="336" t="s">
        <v>6543</v>
      </c>
      <c r="C998" s="336" t="s">
        <v>682</v>
      </c>
      <c r="D998" s="336" t="s">
        <v>7705</v>
      </c>
      <c r="E998" s="336" t="s">
        <v>738</v>
      </c>
      <c r="F998" s="336" t="s">
        <v>780</v>
      </c>
      <c r="G998" s="336" t="s">
        <v>794</v>
      </c>
      <c r="H998" s="336" t="s">
        <v>726</v>
      </c>
      <c r="I998" s="337">
        <v>5</v>
      </c>
      <c r="J998" s="337">
        <v>50</v>
      </c>
      <c r="K998" s="337">
        <v>86</v>
      </c>
      <c r="L998" s="337">
        <v>63</v>
      </c>
      <c r="M998" s="338"/>
      <c r="N998" s="337">
        <v>25</v>
      </c>
      <c r="O998" s="337">
        <v>500</v>
      </c>
      <c r="P998" s="337">
        <v>8.1</v>
      </c>
      <c r="Q998" s="337">
        <v>62.2</v>
      </c>
      <c r="R998" s="337">
        <v>25000</v>
      </c>
      <c r="S998" s="337">
        <v>3000</v>
      </c>
      <c r="T998" s="337">
        <v>84</v>
      </c>
      <c r="U998" s="337">
        <v>0.9</v>
      </c>
      <c r="V998" s="337">
        <v>-25</v>
      </c>
      <c r="W998" s="336" t="s">
        <v>769</v>
      </c>
      <c r="X998" s="336" t="s">
        <v>7402</v>
      </c>
      <c r="Y998" s="336" t="s">
        <v>783</v>
      </c>
      <c r="Z998" s="339">
        <v>41912</v>
      </c>
      <c r="AA998" s="339">
        <v>41912</v>
      </c>
      <c r="AB998" s="336" t="s">
        <v>827</v>
      </c>
    </row>
    <row r="999" spans="1:28" s="340" customFormat="1">
      <c r="A999" s="336" t="s">
        <v>7400</v>
      </c>
      <c r="B999" s="336" t="s">
        <v>6543</v>
      </c>
      <c r="C999" s="336" t="s">
        <v>682</v>
      </c>
      <c r="D999" s="336" t="s">
        <v>7706</v>
      </c>
      <c r="E999" s="336" t="s">
        <v>738</v>
      </c>
      <c r="F999" s="336" t="s">
        <v>780</v>
      </c>
      <c r="G999" s="336" t="s">
        <v>794</v>
      </c>
      <c r="H999" s="336" t="s">
        <v>726</v>
      </c>
      <c r="I999" s="337">
        <v>5</v>
      </c>
      <c r="J999" s="337">
        <v>50</v>
      </c>
      <c r="K999" s="337">
        <v>86</v>
      </c>
      <c r="L999" s="337">
        <v>63</v>
      </c>
      <c r="M999" s="338"/>
      <c r="N999" s="337">
        <v>40</v>
      </c>
      <c r="O999" s="337">
        <v>490</v>
      </c>
      <c r="P999" s="337">
        <v>8.1</v>
      </c>
      <c r="Q999" s="337">
        <v>61.2</v>
      </c>
      <c r="R999" s="337">
        <v>25000</v>
      </c>
      <c r="S999" s="337">
        <v>2700</v>
      </c>
      <c r="T999" s="337">
        <v>83</v>
      </c>
      <c r="U999" s="337">
        <v>0.9</v>
      </c>
      <c r="V999" s="337">
        <v>-25</v>
      </c>
      <c r="W999" s="336" t="s">
        <v>769</v>
      </c>
      <c r="X999" s="336" t="s">
        <v>7402</v>
      </c>
      <c r="Y999" s="336" t="s">
        <v>783</v>
      </c>
      <c r="Z999" s="339">
        <v>41912</v>
      </c>
      <c r="AA999" s="339">
        <v>41912</v>
      </c>
      <c r="AB999" s="336" t="s">
        <v>827</v>
      </c>
    </row>
    <row r="1000" spans="1:28" s="340" customFormat="1">
      <c r="A1000" s="336" t="s">
        <v>7400</v>
      </c>
      <c r="B1000" s="336" t="s">
        <v>6543</v>
      </c>
      <c r="C1000" s="336" t="s">
        <v>682</v>
      </c>
      <c r="D1000" s="336" t="s">
        <v>7707</v>
      </c>
      <c r="E1000" s="336" t="s">
        <v>738</v>
      </c>
      <c r="F1000" s="336" t="s">
        <v>780</v>
      </c>
      <c r="G1000" s="336" t="s">
        <v>794</v>
      </c>
      <c r="H1000" s="336" t="s">
        <v>726</v>
      </c>
      <c r="I1000" s="337">
        <v>5</v>
      </c>
      <c r="J1000" s="337">
        <v>50</v>
      </c>
      <c r="K1000" s="337">
        <v>86</v>
      </c>
      <c r="L1000" s="337">
        <v>63</v>
      </c>
      <c r="M1000" s="338"/>
      <c r="N1000" s="337">
        <v>40</v>
      </c>
      <c r="O1000" s="337">
        <v>500</v>
      </c>
      <c r="P1000" s="337">
        <v>8.1</v>
      </c>
      <c r="Q1000" s="337">
        <v>62.2</v>
      </c>
      <c r="R1000" s="337">
        <v>25000</v>
      </c>
      <c r="S1000" s="337">
        <v>3000</v>
      </c>
      <c r="T1000" s="337">
        <v>84</v>
      </c>
      <c r="U1000" s="337">
        <v>0.9</v>
      </c>
      <c r="V1000" s="337">
        <v>-25</v>
      </c>
      <c r="W1000" s="336" t="s">
        <v>769</v>
      </c>
      <c r="X1000" s="336" t="s">
        <v>7402</v>
      </c>
      <c r="Y1000" s="336" t="s">
        <v>783</v>
      </c>
      <c r="Z1000" s="339">
        <v>41912</v>
      </c>
      <c r="AA1000" s="339">
        <v>41912</v>
      </c>
      <c r="AB1000" s="336" t="s">
        <v>827</v>
      </c>
    </row>
    <row r="1001" spans="1:28" s="340" customFormat="1">
      <c r="A1001" s="336" t="s">
        <v>7400</v>
      </c>
      <c r="B1001" s="336" t="s">
        <v>6543</v>
      </c>
      <c r="C1001" s="336" t="s">
        <v>682</v>
      </c>
      <c r="D1001" s="336" t="s">
        <v>7708</v>
      </c>
      <c r="E1001" s="336" t="s">
        <v>731</v>
      </c>
      <c r="F1001" s="336" t="s">
        <v>780</v>
      </c>
      <c r="G1001" s="336" t="s">
        <v>794</v>
      </c>
      <c r="H1001" s="336" t="s">
        <v>726</v>
      </c>
      <c r="I1001" s="337">
        <v>5</v>
      </c>
      <c r="J1001" s="337">
        <v>75</v>
      </c>
      <c r="K1001" s="337">
        <v>85</v>
      </c>
      <c r="L1001" s="337">
        <v>95</v>
      </c>
      <c r="M1001" s="338"/>
      <c r="N1001" s="337">
        <v>25</v>
      </c>
      <c r="O1001" s="337">
        <v>850</v>
      </c>
      <c r="P1001" s="337">
        <v>14.9</v>
      </c>
      <c r="Q1001" s="337">
        <v>58.6</v>
      </c>
      <c r="R1001" s="337">
        <v>25000</v>
      </c>
      <c r="S1001" s="337">
        <v>2700</v>
      </c>
      <c r="T1001" s="337">
        <v>83</v>
      </c>
      <c r="U1001" s="337">
        <v>0.9</v>
      </c>
      <c r="V1001" s="337">
        <v>-25</v>
      </c>
      <c r="W1001" s="336" t="s">
        <v>769</v>
      </c>
      <c r="X1001" s="336" t="s">
        <v>7402</v>
      </c>
      <c r="Y1001" s="336" t="s">
        <v>1143</v>
      </c>
      <c r="Z1001" s="339">
        <v>41881</v>
      </c>
      <c r="AA1001" s="339">
        <v>41893</v>
      </c>
      <c r="AB1001" s="336" t="s">
        <v>827</v>
      </c>
    </row>
    <row r="1002" spans="1:28" s="340" customFormat="1">
      <c r="A1002" s="336" t="s">
        <v>7400</v>
      </c>
      <c r="B1002" s="336" t="s">
        <v>6543</v>
      </c>
      <c r="C1002" s="336" t="s">
        <v>682</v>
      </c>
      <c r="D1002" s="336" t="s">
        <v>7709</v>
      </c>
      <c r="E1002" s="336" t="s">
        <v>731</v>
      </c>
      <c r="F1002" s="336" t="s">
        <v>780</v>
      </c>
      <c r="G1002" s="336" t="s">
        <v>794</v>
      </c>
      <c r="H1002" s="336" t="s">
        <v>726</v>
      </c>
      <c r="I1002" s="337">
        <v>5</v>
      </c>
      <c r="J1002" s="337">
        <v>75</v>
      </c>
      <c r="K1002" s="337">
        <v>85</v>
      </c>
      <c r="L1002" s="337">
        <v>95</v>
      </c>
      <c r="M1002" s="338"/>
      <c r="N1002" s="337">
        <v>25</v>
      </c>
      <c r="O1002" s="337">
        <v>850</v>
      </c>
      <c r="P1002" s="337">
        <v>14.9</v>
      </c>
      <c r="Q1002" s="337">
        <v>58.6</v>
      </c>
      <c r="R1002" s="337">
        <v>25000</v>
      </c>
      <c r="S1002" s="337">
        <v>2700</v>
      </c>
      <c r="T1002" s="337">
        <v>83</v>
      </c>
      <c r="U1002" s="337">
        <v>0.9</v>
      </c>
      <c r="V1002" s="337">
        <v>-25</v>
      </c>
      <c r="W1002" s="336" t="s">
        <v>769</v>
      </c>
      <c r="X1002" s="336" t="s">
        <v>7402</v>
      </c>
      <c r="Y1002" s="336" t="s">
        <v>1143</v>
      </c>
      <c r="Z1002" s="339">
        <v>41881</v>
      </c>
      <c r="AA1002" s="339">
        <v>41893</v>
      </c>
      <c r="AB1002" s="336" t="s">
        <v>827</v>
      </c>
    </row>
    <row r="1003" spans="1:28" s="340" customFormat="1">
      <c r="A1003" s="336" t="s">
        <v>7400</v>
      </c>
      <c r="B1003" s="336" t="s">
        <v>6543</v>
      </c>
      <c r="C1003" s="336" t="s">
        <v>682</v>
      </c>
      <c r="D1003" s="336" t="s">
        <v>7710</v>
      </c>
      <c r="E1003" s="336" t="s">
        <v>731</v>
      </c>
      <c r="F1003" s="336" t="s">
        <v>780</v>
      </c>
      <c r="G1003" s="336" t="s">
        <v>794</v>
      </c>
      <c r="H1003" s="336" t="s">
        <v>726</v>
      </c>
      <c r="I1003" s="337">
        <v>5</v>
      </c>
      <c r="J1003" s="337">
        <v>75</v>
      </c>
      <c r="K1003" s="337">
        <v>85</v>
      </c>
      <c r="L1003" s="337">
        <v>95</v>
      </c>
      <c r="M1003" s="338"/>
      <c r="N1003" s="337">
        <v>25</v>
      </c>
      <c r="O1003" s="337">
        <v>850</v>
      </c>
      <c r="P1003" s="337">
        <v>14.9</v>
      </c>
      <c r="Q1003" s="337">
        <v>58.6</v>
      </c>
      <c r="R1003" s="337">
        <v>25000</v>
      </c>
      <c r="S1003" s="337">
        <v>2700</v>
      </c>
      <c r="T1003" s="337">
        <v>83</v>
      </c>
      <c r="U1003" s="337">
        <v>0.9</v>
      </c>
      <c r="V1003" s="337">
        <v>-25</v>
      </c>
      <c r="W1003" s="336" t="s">
        <v>769</v>
      </c>
      <c r="X1003" s="336" t="s">
        <v>7402</v>
      </c>
      <c r="Y1003" s="336" t="s">
        <v>1143</v>
      </c>
      <c r="Z1003" s="339">
        <v>41881</v>
      </c>
      <c r="AA1003" s="339">
        <v>41893</v>
      </c>
      <c r="AB1003" s="336" t="s">
        <v>827</v>
      </c>
    </row>
    <row r="1004" spans="1:28" s="340" customFormat="1">
      <c r="A1004" s="336" t="s">
        <v>7400</v>
      </c>
      <c r="B1004" s="336" t="s">
        <v>6543</v>
      </c>
      <c r="C1004" s="336" t="s">
        <v>682</v>
      </c>
      <c r="D1004" s="336" t="s">
        <v>7711</v>
      </c>
      <c r="E1004" s="336" t="s">
        <v>731</v>
      </c>
      <c r="F1004" s="336" t="s">
        <v>780</v>
      </c>
      <c r="G1004" s="336" t="s">
        <v>794</v>
      </c>
      <c r="H1004" s="336" t="s">
        <v>726</v>
      </c>
      <c r="I1004" s="337">
        <v>5</v>
      </c>
      <c r="J1004" s="337">
        <v>75</v>
      </c>
      <c r="K1004" s="337">
        <v>85</v>
      </c>
      <c r="L1004" s="337">
        <v>95</v>
      </c>
      <c r="M1004" s="338"/>
      <c r="N1004" s="337">
        <v>40</v>
      </c>
      <c r="O1004" s="337">
        <v>850</v>
      </c>
      <c r="P1004" s="337">
        <v>14.9</v>
      </c>
      <c r="Q1004" s="337">
        <v>58.6</v>
      </c>
      <c r="R1004" s="337">
        <v>25000</v>
      </c>
      <c r="S1004" s="337">
        <v>2700</v>
      </c>
      <c r="T1004" s="337">
        <v>83</v>
      </c>
      <c r="U1004" s="337">
        <v>0.9</v>
      </c>
      <c r="V1004" s="337">
        <v>-25</v>
      </c>
      <c r="W1004" s="336" t="s">
        <v>769</v>
      </c>
      <c r="X1004" s="336" t="s">
        <v>7402</v>
      </c>
      <c r="Y1004" s="336" t="s">
        <v>1143</v>
      </c>
      <c r="Z1004" s="339">
        <v>41881</v>
      </c>
      <c r="AA1004" s="339">
        <v>41893</v>
      </c>
      <c r="AB1004" s="336" t="s">
        <v>827</v>
      </c>
    </row>
    <row r="1005" spans="1:28" s="340" customFormat="1">
      <c r="A1005" s="336" t="s">
        <v>7400</v>
      </c>
      <c r="B1005" s="336" t="s">
        <v>6543</v>
      </c>
      <c r="C1005" s="336" t="s">
        <v>682</v>
      </c>
      <c r="D1005" s="336" t="s">
        <v>7712</v>
      </c>
      <c r="E1005" s="336" t="s">
        <v>731</v>
      </c>
      <c r="F1005" s="336" t="s">
        <v>780</v>
      </c>
      <c r="G1005" s="336" t="s">
        <v>794</v>
      </c>
      <c r="H1005" s="336" t="s">
        <v>726</v>
      </c>
      <c r="I1005" s="337">
        <v>5</v>
      </c>
      <c r="J1005" s="337">
        <v>75</v>
      </c>
      <c r="K1005" s="337">
        <v>85</v>
      </c>
      <c r="L1005" s="337">
        <v>95</v>
      </c>
      <c r="M1005" s="338"/>
      <c r="N1005" s="337">
        <v>40</v>
      </c>
      <c r="O1005" s="337">
        <v>850</v>
      </c>
      <c r="P1005" s="337">
        <v>14.7</v>
      </c>
      <c r="Q1005" s="337">
        <v>58.6</v>
      </c>
      <c r="R1005" s="337">
        <v>25000</v>
      </c>
      <c r="S1005" s="337">
        <v>3000</v>
      </c>
      <c r="T1005" s="337">
        <v>83</v>
      </c>
      <c r="U1005" s="337">
        <v>1</v>
      </c>
      <c r="V1005" s="337">
        <v>-25</v>
      </c>
      <c r="W1005" s="336" t="s">
        <v>769</v>
      </c>
      <c r="X1005" s="336" t="s">
        <v>7402</v>
      </c>
      <c r="Y1005" s="336" t="s">
        <v>1143</v>
      </c>
      <c r="Z1005" s="339">
        <v>41881</v>
      </c>
      <c r="AA1005" s="339">
        <v>41893</v>
      </c>
      <c r="AB1005" s="336" t="s">
        <v>827</v>
      </c>
    </row>
    <row r="1006" spans="1:28" s="340" customFormat="1">
      <c r="A1006" s="336" t="s">
        <v>7400</v>
      </c>
      <c r="B1006" s="336" t="s">
        <v>6543</v>
      </c>
      <c r="C1006" s="336" t="s">
        <v>682</v>
      </c>
      <c r="D1006" s="336" t="s">
        <v>7713</v>
      </c>
      <c r="E1006" s="336" t="s">
        <v>731</v>
      </c>
      <c r="F1006" s="336" t="s">
        <v>780</v>
      </c>
      <c r="G1006" s="336" t="s">
        <v>794</v>
      </c>
      <c r="H1006" s="336" t="s">
        <v>726</v>
      </c>
      <c r="I1006" s="337">
        <v>5</v>
      </c>
      <c r="J1006" s="337">
        <v>75</v>
      </c>
      <c r="K1006" s="337">
        <v>85</v>
      </c>
      <c r="L1006" s="337">
        <v>95</v>
      </c>
      <c r="M1006" s="338"/>
      <c r="N1006" s="337">
        <v>40</v>
      </c>
      <c r="O1006" s="337">
        <v>850</v>
      </c>
      <c r="P1006" s="337">
        <v>14.9</v>
      </c>
      <c r="Q1006" s="337">
        <v>58.6</v>
      </c>
      <c r="R1006" s="337">
        <v>25000</v>
      </c>
      <c r="S1006" s="337">
        <v>4000</v>
      </c>
      <c r="T1006" s="337">
        <v>84</v>
      </c>
      <c r="U1006" s="337">
        <v>0.9</v>
      </c>
      <c r="V1006" s="337">
        <v>-25</v>
      </c>
      <c r="W1006" s="336" t="s">
        <v>769</v>
      </c>
      <c r="X1006" s="336" t="s">
        <v>7402</v>
      </c>
      <c r="Y1006" s="336" t="s">
        <v>1143</v>
      </c>
      <c r="Z1006" s="339">
        <v>41881</v>
      </c>
      <c r="AA1006" s="339">
        <v>41893</v>
      </c>
      <c r="AB1006" s="336" t="s">
        <v>827</v>
      </c>
    </row>
    <row r="1007" spans="1:28" s="340" customFormat="1">
      <c r="A1007" s="336" t="s">
        <v>7400</v>
      </c>
      <c r="B1007" s="336" t="s">
        <v>6543</v>
      </c>
      <c r="C1007" s="336" t="s">
        <v>682</v>
      </c>
      <c r="D1007" s="336" t="s">
        <v>7714</v>
      </c>
      <c r="E1007" s="336" t="s">
        <v>830</v>
      </c>
      <c r="F1007" s="336" t="s">
        <v>780</v>
      </c>
      <c r="G1007" s="336" t="s">
        <v>794</v>
      </c>
      <c r="H1007" s="336" t="s">
        <v>726</v>
      </c>
      <c r="I1007" s="337">
        <v>5</v>
      </c>
      <c r="J1007" s="337">
        <v>75</v>
      </c>
      <c r="K1007" s="337">
        <v>118</v>
      </c>
      <c r="L1007" s="337">
        <v>95</v>
      </c>
      <c r="M1007" s="338"/>
      <c r="N1007" s="337">
        <v>25</v>
      </c>
      <c r="O1007" s="337">
        <v>850</v>
      </c>
      <c r="P1007" s="337">
        <v>14.3</v>
      </c>
      <c r="Q1007" s="337">
        <v>60.7</v>
      </c>
      <c r="R1007" s="337">
        <v>25000</v>
      </c>
      <c r="S1007" s="337">
        <v>2700</v>
      </c>
      <c r="T1007" s="337">
        <v>83</v>
      </c>
      <c r="U1007" s="337">
        <v>1</v>
      </c>
      <c r="V1007" s="337">
        <v>-25</v>
      </c>
      <c r="W1007" s="336" t="s">
        <v>769</v>
      </c>
      <c r="X1007" s="336" t="s">
        <v>7402</v>
      </c>
      <c r="Y1007" s="336" t="s">
        <v>783</v>
      </c>
      <c r="Z1007" s="339">
        <v>41881</v>
      </c>
      <c r="AA1007" s="339">
        <v>41870</v>
      </c>
      <c r="AB1007" s="336" t="s">
        <v>827</v>
      </c>
    </row>
    <row r="1008" spans="1:28" s="340" customFormat="1">
      <c r="A1008" s="336" t="s">
        <v>7400</v>
      </c>
      <c r="B1008" s="336" t="s">
        <v>27</v>
      </c>
      <c r="C1008" s="336" t="s">
        <v>6361</v>
      </c>
      <c r="D1008" s="336" t="s">
        <v>6361</v>
      </c>
      <c r="E1008" s="336" t="s">
        <v>731</v>
      </c>
      <c r="F1008" s="336" t="s">
        <v>780</v>
      </c>
      <c r="G1008" s="336" t="s">
        <v>794</v>
      </c>
      <c r="H1008" s="336" t="s">
        <v>726</v>
      </c>
      <c r="I1008" s="337">
        <v>5</v>
      </c>
      <c r="J1008" s="337">
        <v>75</v>
      </c>
      <c r="K1008" s="337">
        <v>121.9</v>
      </c>
      <c r="L1008" s="337">
        <v>96.5</v>
      </c>
      <c r="M1008" s="338"/>
      <c r="N1008" s="337">
        <v>40</v>
      </c>
      <c r="O1008" s="337">
        <v>1000</v>
      </c>
      <c r="P1008" s="337">
        <v>12</v>
      </c>
      <c r="Q1008" s="337">
        <v>85.6</v>
      </c>
      <c r="R1008" s="337">
        <v>25000</v>
      </c>
      <c r="S1008" s="337">
        <v>4000</v>
      </c>
      <c r="T1008" s="337">
        <v>84</v>
      </c>
      <c r="U1008" s="337">
        <v>0.8</v>
      </c>
      <c r="V1008" s="337">
        <v>-20</v>
      </c>
      <c r="W1008" s="336" t="s">
        <v>7</v>
      </c>
      <c r="X1008" s="336" t="s">
        <v>7</v>
      </c>
      <c r="Y1008" s="336" t="s">
        <v>1308</v>
      </c>
      <c r="Z1008" s="339">
        <v>41453</v>
      </c>
      <c r="AA1008" s="339">
        <v>41747</v>
      </c>
      <c r="AB1008" s="336" t="s">
        <v>842</v>
      </c>
    </row>
    <row r="1009" spans="1:28" s="340" customFormat="1">
      <c r="A1009" s="336" t="s">
        <v>7400</v>
      </c>
      <c r="B1009" s="336" t="s">
        <v>27</v>
      </c>
      <c r="C1009" s="336" t="s">
        <v>6441</v>
      </c>
      <c r="D1009" s="336" t="s">
        <v>6441</v>
      </c>
      <c r="E1009" s="336" t="s">
        <v>731</v>
      </c>
      <c r="F1009" s="336" t="s">
        <v>780</v>
      </c>
      <c r="G1009" s="336" t="s">
        <v>794</v>
      </c>
      <c r="H1009" s="336" t="s">
        <v>726</v>
      </c>
      <c r="I1009" s="337">
        <v>5</v>
      </c>
      <c r="J1009" s="337">
        <v>75</v>
      </c>
      <c r="K1009" s="337">
        <v>121.9</v>
      </c>
      <c r="L1009" s="337">
        <v>96.5</v>
      </c>
      <c r="M1009" s="338"/>
      <c r="N1009" s="337">
        <v>25</v>
      </c>
      <c r="O1009" s="337">
        <v>1000</v>
      </c>
      <c r="P1009" s="337">
        <v>12</v>
      </c>
      <c r="Q1009" s="337">
        <v>83.3</v>
      </c>
      <c r="R1009" s="337">
        <v>25000</v>
      </c>
      <c r="S1009" s="337">
        <v>4000</v>
      </c>
      <c r="T1009" s="337">
        <v>84</v>
      </c>
      <c r="U1009" s="337">
        <v>0.8</v>
      </c>
      <c r="V1009" s="337">
        <v>-29</v>
      </c>
      <c r="W1009" s="336" t="s">
        <v>7</v>
      </c>
      <c r="X1009" s="336" t="s">
        <v>7</v>
      </c>
      <c r="Y1009" s="336" t="s">
        <v>1308</v>
      </c>
      <c r="Z1009" s="339">
        <v>41453</v>
      </c>
      <c r="AA1009" s="339">
        <v>41858</v>
      </c>
      <c r="AB1009" s="336" t="s">
        <v>842</v>
      </c>
    </row>
    <row r="1010" spans="1:28" s="340" customFormat="1">
      <c r="A1010" s="336" t="s">
        <v>7400</v>
      </c>
      <c r="B1010" s="336" t="s">
        <v>27</v>
      </c>
      <c r="C1010" s="336" t="s">
        <v>6443</v>
      </c>
      <c r="D1010" s="336" t="s">
        <v>6443</v>
      </c>
      <c r="E1010" s="336" t="s">
        <v>731</v>
      </c>
      <c r="F1010" s="336" t="s">
        <v>780</v>
      </c>
      <c r="G1010" s="336" t="s">
        <v>794</v>
      </c>
      <c r="H1010" s="336" t="s">
        <v>726</v>
      </c>
      <c r="I1010" s="337">
        <v>5</v>
      </c>
      <c r="J1010" s="337">
        <v>75</v>
      </c>
      <c r="K1010" s="337">
        <v>121.9</v>
      </c>
      <c r="L1010" s="337">
        <v>96.5</v>
      </c>
      <c r="M1010" s="338"/>
      <c r="N1010" s="337">
        <v>15</v>
      </c>
      <c r="O1010" s="337">
        <v>1000</v>
      </c>
      <c r="P1010" s="337">
        <v>12</v>
      </c>
      <c r="Q1010" s="337">
        <v>87.1</v>
      </c>
      <c r="R1010" s="337">
        <v>25000</v>
      </c>
      <c r="S1010" s="337">
        <v>4000</v>
      </c>
      <c r="T1010" s="337">
        <v>84</v>
      </c>
      <c r="U1010" s="337">
        <v>0.8</v>
      </c>
      <c r="V1010" s="337">
        <v>-20</v>
      </c>
      <c r="W1010" s="336" t="s">
        <v>7</v>
      </c>
      <c r="X1010" s="336" t="s">
        <v>7</v>
      </c>
      <c r="Y1010" s="336" t="s">
        <v>1308</v>
      </c>
      <c r="Z1010" s="339">
        <v>41453</v>
      </c>
      <c r="AA1010" s="339">
        <v>41747</v>
      </c>
      <c r="AB1010" s="336" t="s">
        <v>842</v>
      </c>
    </row>
    <row r="1011" spans="1:28" s="340" customFormat="1">
      <c r="A1011" s="336" t="s">
        <v>7400</v>
      </c>
      <c r="B1011" s="336" t="s">
        <v>27</v>
      </c>
      <c r="C1011" s="336" t="s">
        <v>6445</v>
      </c>
      <c r="D1011" s="336" t="s">
        <v>6445</v>
      </c>
      <c r="E1011" s="336" t="s">
        <v>731</v>
      </c>
      <c r="F1011" s="336" t="s">
        <v>780</v>
      </c>
      <c r="G1011" s="336" t="s">
        <v>794</v>
      </c>
      <c r="H1011" s="336" t="s">
        <v>726</v>
      </c>
      <c r="I1011" s="337">
        <v>5</v>
      </c>
      <c r="J1011" s="337">
        <v>75</v>
      </c>
      <c r="K1011" s="337">
        <v>122</v>
      </c>
      <c r="L1011" s="337">
        <v>97</v>
      </c>
      <c r="M1011" s="338"/>
      <c r="N1011" s="337">
        <v>40</v>
      </c>
      <c r="O1011" s="337">
        <v>750</v>
      </c>
      <c r="P1011" s="337">
        <v>12</v>
      </c>
      <c r="Q1011" s="337">
        <v>63</v>
      </c>
      <c r="R1011" s="337">
        <v>25000</v>
      </c>
      <c r="S1011" s="337">
        <v>2700</v>
      </c>
      <c r="T1011" s="337">
        <v>81</v>
      </c>
      <c r="U1011" s="337">
        <v>0.9</v>
      </c>
      <c r="V1011" s="337">
        <v>-29</v>
      </c>
      <c r="W1011" s="336" t="s">
        <v>769</v>
      </c>
      <c r="X1011" s="336" t="s">
        <v>7405</v>
      </c>
      <c r="Y1011" s="336" t="s">
        <v>1308</v>
      </c>
      <c r="Z1011" s="339">
        <v>41435</v>
      </c>
      <c r="AA1011" s="339">
        <v>41835</v>
      </c>
      <c r="AB1011" s="336" t="s">
        <v>842</v>
      </c>
    </row>
    <row r="1012" spans="1:28" s="340" customFormat="1">
      <c r="A1012" s="336" t="s">
        <v>7400</v>
      </c>
      <c r="B1012" s="336" t="s">
        <v>27</v>
      </c>
      <c r="C1012" s="336" t="s">
        <v>6448</v>
      </c>
      <c r="D1012" s="336" t="s">
        <v>6448</v>
      </c>
      <c r="E1012" s="336" t="s">
        <v>731</v>
      </c>
      <c r="F1012" s="336" t="s">
        <v>780</v>
      </c>
      <c r="G1012" s="336" t="s">
        <v>794</v>
      </c>
      <c r="H1012" s="336" t="s">
        <v>726</v>
      </c>
      <c r="I1012" s="337">
        <v>5</v>
      </c>
      <c r="J1012" s="337">
        <v>75</v>
      </c>
      <c r="K1012" s="337">
        <v>122</v>
      </c>
      <c r="L1012" s="337">
        <v>97</v>
      </c>
      <c r="M1012" s="338"/>
      <c r="N1012" s="337">
        <v>25</v>
      </c>
      <c r="O1012" s="337">
        <v>750</v>
      </c>
      <c r="P1012" s="337">
        <v>12</v>
      </c>
      <c r="Q1012" s="337">
        <v>62</v>
      </c>
      <c r="R1012" s="337">
        <v>25000</v>
      </c>
      <c r="S1012" s="337">
        <v>2700</v>
      </c>
      <c r="T1012" s="337">
        <v>82</v>
      </c>
      <c r="U1012" s="337">
        <v>0.9</v>
      </c>
      <c r="V1012" s="337">
        <v>-29</v>
      </c>
      <c r="W1012" s="336" t="s">
        <v>769</v>
      </c>
      <c r="X1012" s="336" t="s">
        <v>7405</v>
      </c>
      <c r="Y1012" s="336" t="s">
        <v>1308</v>
      </c>
      <c r="Z1012" s="339">
        <v>41435</v>
      </c>
      <c r="AA1012" s="339">
        <v>41835</v>
      </c>
      <c r="AB1012" s="336" t="s">
        <v>842</v>
      </c>
    </row>
    <row r="1013" spans="1:28" s="340" customFormat="1">
      <c r="A1013" s="336" t="s">
        <v>7400</v>
      </c>
      <c r="B1013" s="336" t="s">
        <v>27</v>
      </c>
      <c r="C1013" s="336" t="s">
        <v>6451</v>
      </c>
      <c r="D1013" s="336" t="s">
        <v>6451</v>
      </c>
      <c r="E1013" s="336" t="s">
        <v>731</v>
      </c>
      <c r="F1013" s="336" t="s">
        <v>780</v>
      </c>
      <c r="G1013" s="336" t="s">
        <v>794</v>
      </c>
      <c r="H1013" s="336" t="s">
        <v>726</v>
      </c>
      <c r="I1013" s="337">
        <v>5</v>
      </c>
      <c r="J1013" s="337">
        <v>75</v>
      </c>
      <c r="K1013" s="337">
        <v>122</v>
      </c>
      <c r="L1013" s="337">
        <v>97</v>
      </c>
      <c r="M1013" s="338"/>
      <c r="N1013" s="337">
        <v>15</v>
      </c>
      <c r="O1013" s="337">
        <v>750</v>
      </c>
      <c r="P1013" s="337">
        <v>12.2</v>
      </c>
      <c r="Q1013" s="337">
        <v>61.4</v>
      </c>
      <c r="R1013" s="337">
        <v>25000</v>
      </c>
      <c r="S1013" s="337">
        <v>2700</v>
      </c>
      <c r="T1013" s="337">
        <v>82</v>
      </c>
      <c r="U1013" s="337">
        <v>0.9</v>
      </c>
      <c r="V1013" s="337">
        <v>-29</v>
      </c>
      <c r="W1013" s="336" t="s">
        <v>769</v>
      </c>
      <c r="X1013" s="336" t="s">
        <v>7405</v>
      </c>
      <c r="Y1013" s="336" t="s">
        <v>1308</v>
      </c>
      <c r="Z1013" s="339">
        <v>41640</v>
      </c>
      <c r="AA1013" s="339">
        <v>41908</v>
      </c>
      <c r="AB1013" s="336" t="s">
        <v>842</v>
      </c>
    </row>
    <row r="1014" spans="1:28" s="340" customFormat="1">
      <c r="A1014" s="336" t="s">
        <v>7400</v>
      </c>
      <c r="B1014" s="336" t="s">
        <v>27</v>
      </c>
      <c r="C1014" s="336" t="s">
        <v>6454</v>
      </c>
      <c r="D1014" s="336" t="s">
        <v>6454</v>
      </c>
      <c r="E1014" s="336" t="s">
        <v>731</v>
      </c>
      <c r="F1014" s="336" t="s">
        <v>780</v>
      </c>
      <c r="G1014" s="336" t="s">
        <v>794</v>
      </c>
      <c r="H1014" s="336" t="s">
        <v>726</v>
      </c>
      <c r="I1014" s="337">
        <v>5</v>
      </c>
      <c r="J1014" s="337">
        <v>75</v>
      </c>
      <c r="K1014" s="337">
        <v>122</v>
      </c>
      <c r="L1014" s="337">
        <v>97</v>
      </c>
      <c r="M1014" s="338"/>
      <c r="N1014" s="337">
        <v>40</v>
      </c>
      <c r="O1014" s="337">
        <v>875</v>
      </c>
      <c r="P1014" s="337">
        <v>12.2</v>
      </c>
      <c r="Q1014" s="337">
        <v>72.900000000000006</v>
      </c>
      <c r="R1014" s="337">
        <v>25000</v>
      </c>
      <c r="S1014" s="337">
        <v>3000</v>
      </c>
      <c r="T1014" s="337">
        <v>82</v>
      </c>
      <c r="U1014" s="337">
        <v>0.9</v>
      </c>
      <c r="V1014" s="337">
        <v>-30</v>
      </c>
      <c r="W1014" s="336" t="s">
        <v>769</v>
      </c>
      <c r="X1014" s="336" t="s">
        <v>7405</v>
      </c>
      <c r="Y1014" s="336" t="s">
        <v>1308</v>
      </c>
      <c r="Z1014" s="339">
        <v>41435</v>
      </c>
      <c r="AA1014" s="339">
        <v>41907</v>
      </c>
      <c r="AB1014" s="336" t="s">
        <v>842</v>
      </c>
    </row>
    <row r="1015" spans="1:28" s="340" customFormat="1">
      <c r="A1015" s="336" t="s">
        <v>7400</v>
      </c>
      <c r="B1015" s="336" t="s">
        <v>27</v>
      </c>
      <c r="C1015" s="336" t="s">
        <v>6456</v>
      </c>
      <c r="D1015" s="336" t="s">
        <v>6456</v>
      </c>
      <c r="E1015" s="336" t="s">
        <v>731</v>
      </c>
      <c r="F1015" s="336" t="s">
        <v>780</v>
      </c>
      <c r="G1015" s="336" t="s">
        <v>794</v>
      </c>
      <c r="H1015" s="336" t="s">
        <v>726</v>
      </c>
      <c r="I1015" s="337">
        <v>5</v>
      </c>
      <c r="J1015" s="337">
        <v>75</v>
      </c>
      <c r="K1015" s="337">
        <v>122</v>
      </c>
      <c r="L1015" s="337">
        <v>97</v>
      </c>
      <c r="M1015" s="338"/>
      <c r="N1015" s="337">
        <v>25</v>
      </c>
      <c r="O1015" s="337">
        <v>875</v>
      </c>
      <c r="P1015" s="337">
        <v>12</v>
      </c>
      <c r="Q1015" s="337">
        <v>72.900000000000006</v>
      </c>
      <c r="R1015" s="337">
        <v>25000</v>
      </c>
      <c r="S1015" s="337">
        <v>3000</v>
      </c>
      <c r="T1015" s="337">
        <v>81</v>
      </c>
      <c r="U1015" s="337">
        <v>0.9</v>
      </c>
      <c r="V1015" s="337">
        <v>-29</v>
      </c>
      <c r="W1015" s="336" t="s">
        <v>769</v>
      </c>
      <c r="X1015" s="336" t="s">
        <v>7405</v>
      </c>
      <c r="Y1015" s="336" t="s">
        <v>1308</v>
      </c>
      <c r="Z1015" s="339">
        <v>41435</v>
      </c>
      <c r="AA1015" s="339">
        <v>41842</v>
      </c>
      <c r="AB1015" s="336" t="s">
        <v>842</v>
      </c>
    </row>
    <row r="1016" spans="1:28" s="340" customFormat="1">
      <c r="A1016" s="336" t="s">
        <v>7400</v>
      </c>
      <c r="B1016" s="336" t="s">
        <v>27</v>
      </c>
      <c r="C1016" s="336" t="s">
        <v>6459</v>
      </c>
      <c r="D1016" s="336" t="s">
        <v>6459</v>
      </c>
      <c r="E1016" s="336" t="s">
        <v>731</v>
      </c>
      <c r="F1016" s="336" t="s">
        <v>780</v>
      </c>
      <c r="G1016" s="336" t="s">
        <v>794</v>
      </c>
      <c r="H1016" s="336" t="s">
        <v>726</v>
      </c>
      <c r="I1016" s="337">
        <v>5</v>
      </c>
      <c r="J1016" s="337">
        <v>75</v>
      </c>
      <c r="K1016" s="337">
        <v>122</v>
      </c>
      <c r="L1016" s="337">
        <v>97</v>
      </c>
      <c r="M1016" s="338"/>
      <c r="N1016" s="337">
        <v>15</v>
      </c>
      <c r="O1016" s="337">
        <v>825</v>
      </c>
      <c r="P1016" s="337">
        <v>12.4</v>
      </c>
      <c r="Q1016" s="337">
        <v>68.7</v>
      </c>
      <c r="R1016" s="337">
        <v>25000</v>
      </c>
      <c r="S1016" s="337">
        <v>3000</v>
      </c>
      <c r="T1016" s="337">
        <v>81</v>
      </c>
      <c r="U1016" s="337">
        <v>0.9</v>
      </c>
      <c r="V1016" s="337">
        <v>-30</v>
      </c>
      <c r="W1016" s="336" t="s">
        <v>769</v>
      </c>
      <c r="X1016" s="336" t="s">
        <v>7405</v>
      </c>
      <c r="Y1016" s="336" t="s">
        <v>1308</v>
      </c>
      <c r="Z1016" s="339">
        <v>41435</v>
      </c>
      <c r="AA1016" s="339">
        <v>41907</v>
      </c>
      <c r="AB1016" s="336" t="s">
        <v>842</v>
      </c>
    </row>
    <row r="1017" spans="1:28" s="340" customFormat="1">
      <c r="A1017" s="336" t="s">
        <v>7400</v>
      </c>
      <c r="B1017" s="336" t="s">
        <v>27</v>
      </c>
      <c r="C1017" s="336" t="s">
        <v>6461</v>
      </c>
      <c r="D1017" s="336" t="s">
        <v>6461</v>
      </c>
      <c r="E1017" s="336" t="s">
        <v>731</v>
      </c>
      <c r="F1017" s="336" t="s">
        <v>780</v>
      </c>
      <c r="G1017" s="336" t="s">
        <v>794</v>
      </c>
      <c r="H1017" s="336" t="s">
        <v>726</v>
      </c>
      <c r="I1017" s="337">
        <v>5</v>
      </c>
      <c r="J1017" s="337">
        <v>75</v>
      </c>
      <c r="K1017" s="337">
        <v>122</v>
      </c>
      <c r="L1017" s="337">
        <v>97</v>
      </c>
      <c r="M1017" s="338"/>
      <c r="N1017" s="337">
        <v>40</v>
      </c>
      <c r="O1017" s="337">
        <v>850</v>
      </c>
      <c r="P1017" s="337">
        <v>12</v>
      </c>
      <c r="Q1017" s="337">
        <v>70.8</v>
      </c>
      <c r="R1017" s="337">
        <v>25000</v>
      </c>
      <c r="S1017" s="337">
        <v>3500</v>
      </c>
      <c r="T1017" s="337">
        <v>82</v>
      </c>
      <c r="U1017" s="337">
        <v>0.9</v>
      </c>
      <c r="V1017" s="337">
        <v>-30</v>
      </c>
      <c r="W1017" s="336" t="s">
        <v>769</v>
      </c>
      <c r="X1017" s="336" t="s">
        <v>7405</v>
      </c>
      <c r="Y1017" s="336" t="s">
        <v>1308</v>
      </c>
      <c r="Z1017" s="339">
        <v>41435</v>
      </c>
      <c r="AA1017" s="339">
        <v>41899</v>
      </c>
      <c r="AB1017" s="336" t="s">
        <v>842</v>
      </c>
    </row>
    <row r="1018" spans="1:28" s="340" customFormat="1">
      <c r="A1018" s="336" t="s">
        <v>7400</v>
      </c>
      <c r="B1018" s="336" t="s">
        <v>27</v>
      </c>
      <c r="C1018" s="336" t="s">
        <v>6467</v>
      </c>
      <c r="D1018" s="336" t="s">
        <v>6467</v>
      </c>
      <c r="E1018" s="336" t="s">
        <v>731</v>
      </c>
      <c r="F1018" s="336" t="s">
        <v>780</v>
      </c>
      <c r="G1018" s="336" t="s">
        <v>794</v>
      </c>
      <c r="H1018" s="336" t="s">
        <v>726</v>
      </c>
      <c r="I1018" s="337">
        <v>5</v>
      </c>
      <c r="J1018" s="337">
        <v>75</v>
      </c>
      <c r="K1018" s="337">
        <v>122</v>
      </c>
      <c r="L1018" s="337">
        <v>97</v>
      </c>
      <c r="M1018" s="338"/>
      <c r="N1018" s="337">
        <v>40</v>
      </c>
      <c r="O1018" s="337">
        <v>800</v>
      </c>
      <c r="P1018" s="337">
        <v>12.4</v>
      </c>
      <c r="Q1018" s="337">
        <v>64.5</v>
      </c>
      <c r="R1018" s="337">
        <v>25000</v>
      </c>
      <c r="S1018" s="337">
        <v>4000</v>
      </c>
      <c r="T1018" s="337">
        <v>86</v>
      </c>
      <c r="U1018" s="337">
        <v>0.9</v>
      </c>
      <c r="V1018" s="337">
        <v>-29</v>
      </c>
      <c r="W1018" s="336" t="s">
        <v>769</v>
      </c>
      <c r="X1018" s="336" t="s">
        <v>7405</v>
      </c>
      <c r="Y1018" s="336" t="s">
        <v>1308</v>
      </c>
      <c r="Z1018" s="339">
        <v>41640</v>
      </c>
      <c r="AA1018" s="339">
        <v>41957</v>
      </c>
      <c r="AB1018" s="336" t="s">
        <v>842</v>
      </c>
    </row>
    <row r="1019" spans="1:28" s="340" customFormat="1">
      <c r="A1019" s="336" t="s">
        <v>7400</v>
      </c>
      <c r="B1019" s="336" t="s">
        <v>27</v>
      </c>
      <c r="C1019" s="336" t="s">
        <v>6469</v>
      </c>
      <c r="D1019" s="336" t="s">
        <v>6469</v>
      </c>
      <c r="E1019" s="336" t="s">
        <v>731</v>
      </c>
      <c r="F1019" s="336" t="s">
        <v>780</v>
      </c>
      <c r="G1019" s="336" t="s">
        <v>794</v>
      </c>
      <c r="H1019" s="336" t="s">
        <v>726</v>
      </c>
      <c r="I1019" s="337">
        <v>5</v>
      </c>
      <c r="J1019" s="337">
        <v>75</v>
      </c>
      <c r="K1019" s="337">
        <v>122</v>
      </c>
      <c r="L1019" s="337">
        <v>97</v>
      </c>
      <c r="M1019" s="338"/>
      <c r="N1019" s="337">
        <v>25</v>
      </c>
      <c r="O1019" s="337">
        <v>1000</v>
      </c>
      <c r="P1019" s="337">
        <v>12.3</v>
      </c>
      <c r="Q1019" s="337">
        <v>83</v>
      </c>
      <c r="R1019" s="337">
        <v>25000</v>
      </c>
      <c r="S1019" s="337">
        <v>4000</v>
      </c>
      <c r="T1019" s="337">
        <v>82</v>
      </c>
      <c r="U1019" s="337">
        <v>0.9</v>
      </c>
      <c r="V1019" s="337">
        <v>-30</v>
      </c>
      <c r="W1019" s="336" t="s">
        <v>769</v>
      </c>
      <c r="X1019" s="336" t="s">
        <v>7405</v>
      </c>
      <c r="Y1019" s="336" t="s">
        <v>1308</v>
      </c>
      <c r="Z1019" s="339">
        <v>41435</v>
      </c>
      <c r="AA1019" s="339">
        <v>41907</v>
      </c>
      <c r="AB1019" s="336" t="s">
        <v>842</v>
      </c>
    </row>
    <row r="1020" spans="1:28" s="340" customFormat="1">
      <c r="A1020" s="336" t="s">
        <v>7400</v>
      </c>
      <c r="B1020" s="336" t="s">
        <v>27</v>
      </c>
      <c r="C1020" s="336" t="s">
        <v>6472</v>
      </c>
      <c r="D1020" s="336" t="s">
        <v>6472</v>
      </c>
      <c r="E1020" s="336" t="s">
        <v>731</v>
      </c>
      <c r="F1020" s="336" t="s">
        <v>780</v>
      </c>
      <c r="G1020" s="336" t="s">
        <v>794</v>
      </c>
      <c r="H1020" s="336" t="s">
        <v>726</v>
      </c>
      <c r="I1020" s="337">
        <v>5</v>
      </c>
      <c r="J1020" s="337">
        <v>75</v>
      </c>
      <c r="K1020" s="337">
        <v>122</v>
      </c>
      <c r="L1020" s="337">
        <v>97</v>
      </c>
      <c r="M1020" s="338"/>
      <c r="N1020" s="337">
        <v>15</v>
      </c>
      <c r="O1020" s="337">
        <v>1000</v>
      </c>
      <c r="P1020" s="337">
        <v>12.3</v>
      </c>
      <c r="Q1020" s="337">
        <v>81.3</v>
      </c>
      <c r="R1020" s="337">
        <v>25000</v>
      </c>
      <c r="S1020" s="337">
        <v>4000</v>
      </c>
      <c r="T1020" s="337">
        <v>82</v>
      </c>
      <c r="U1020" s="337">
        <v>0.9</v>
      </c>
      <c r="V1020" s="337">
        <v>-30</v>
      </c>
      <c r="W1020" s="336" t="s">
        <v>769</v>
      </c>
      <c r="X1020" s="336" t="s">
        <v>7405</v>
      </c>
      <c r="Y1020" s="336" t="s">
        <v>1308</v>
      </c>
      <c r="Z1020" s="339">
        <v>41435</v>
      </c>
      <c r="AA1020" s="339">
        <v>41899</v>
      </c>
      <c r="AB1020" s="336" t="s">
        <v>842</v>
      </c>
    </row>
    <row r="1021" spans="1:28" s="340" customFormat="1">
      <c r="A1021" s="336" t="s">
        <v>7400</v>
      </c>
      <c r="B1021" s="336" t="s">
        <v>27</v>
      </c>
      <c r="C1021" s="336" t="s">
        <v>6474</v>
      </c>
      <c r="D1021" s="336" t="s">
        <v>6474</v>
      </c>
      <c r="E1021" s="336" t="s">
        <v>731</v>
      </c>
      <c r="F1021" s="336" t="s">
        <v>780</v>
      </c>
      <c r="G1021" s="336" t="s">
        <v>794</v>
      </c>
      <c r="H1021" s="336" t="s">
        <v>726</v>
      </c>
      <c r="I1021" s="337">
        <v>5</v>
      </c>
      <c r="J1021" s="337">
        <v>75</v>
      </c>
      <c r="K1021" s="337">
        <v>89</v>
      </c>
      <c r="L1021" s="337">
        <v>97</v>
      </c>
      <c r="M1021" s="338"/>
      <c r="N1021" s="337">
        <v>40</v>
      </c>
      <c r="O1021" s="337">
        <v>750</v>
      </c>
      <c r="P1021" s="337">
        <v>12</v>
      </c>
      <c r="Q1021" s="337">
        <v>62.5</v>
      </c>
      <c r="R1021" s="337">
        <v>25000</v>
      </c>
      <c r="S1021" s="337">
        <v>2700</v>
      </c>
      <c r="T1021" s="337">
        <v>81</v>
      </c>
      <c r="U1021" s="337">
        <v>0.7</v>
      </c>
      <c r="V1021" s="337">
        <v>-29</v>
      </c>
      <c r="W1021" s="336" t="s">
        <v>7</v>
      </c>
      <c r="X1021" s="336" t="s">
        <v>7</v>
      </c>
      <c r="Y1021" s="336" t="s">
        <v>1308</v>
      </c>
      <c r="Z1021" s="339">
        <v>41275</v>
      </c>
      <c r="AA1021" s="339">
        <v>41957</v>
      </c>
      <c r="AB1021" s="336" t="s">
        <v>842</v>
      </c>
    </row>
    <row r="1022" spans="1:28" s="340" customFormat="1">
      <c r="A1022" s="336" t="s">
        <v>7400</v>
      </c>
      <c r="B1022" s="336" t="s">
        <v>27</v>
      </c>
      <c r="C1022" s="336" t="s">
        <v>6476</v>
      </c>
      <c r="D1022" s="336" t="s">
        <v>6476</v>
      </c>
      <c r="E1022" s="336" t="s">
        <v>731</v>
      </c>
      <c r="F1022" s="336" t="s">
        <v>780</v>
      </c>
      <c r="G1022" s="336" t="s">
        <v>794</v>
      </c>
      <c r="H1022" s="336" t="s">
        <v>726</v>
      </c>
      <c r="I1022" s="337">
        <v>5</v>
      </c>
      <c r="J1022" s="337">
        <v>75</v>
      </c>
      <c r="K1022" s="337">
        <v>121.9</v>
      </c>
      <c r="L1022" s="337">
        <v>96.5</v>
      </c>
      <c r="M1022" s="338"/>
      <c r="N1022" s="337">
        <v>25</v>
      </c>
      <c r="O1022" s="337">
        <v>700</v>
      </c>
      <c r="P1022" s="337">
        <v>12</v>
      </c>
      <c r="Q1022" s="337">
        <v>58.3</v>
      </c>
      <c r="R1022" s="337">
        <v>25000</v>
      </c>
      <c r="S1022" s="337">
        <v>2700</v>
      </c>
      <c r="T1022" s="337">
        <v>81</v>
      </c>
      <c r="U1022" s="337">
        <v>0.9</v>
      </c>
      <c r="V1022" s="337">
        <v>-20</v>
      </c>
      <c r="W1022" s="336" t="s">
        <v>769</v>
      </c>
      <c r="X1022" s="336" t="s">
        <v>7405</v>
      </c>
      <c r="Y1022" s="336" t="s">
        <v>1308</v>
      </c>
      <c r="Z1022" s="339">
        <v>41453</v>
      </c>
      <c r="AA1022" s="339">
        <v>41751</v>
      </c>
      <c r="AB1022" s="336" t="s">
        <v>842</v>
      </c>
    </row>
    <row r="1023" spans="1:28" s="340" customFormat="1">
      <c r="A1023" s="336" t="s">
        <v>7400</v>
      </c>
      <c r="B1023" s="336" t="s">
        <v>27</v>
      </c>
      <c r="C1023" s="336" t="s">
        <v>6478</v>
      </c>
      <c r="D1023" s="336" t="s">
        <v>6478</v>
      </c>
      <c r="E1023" s="336" t="s">
        <v>731</v>
      </c>
      <c r="F1023" s="336" t="s">
        <v>780</v>
      </c>
      <c r="G1023" s="336" t="s">
        <v>794</v>
      </c>
      <c r="H1023" s="336" t="s">
        <v>726</v>
      </c>
      <c r="I1023" s="337">
        <v>5</v>
      </c>
      <c r="J1023" s="337">
        <v>75</v>
      </c>
      <c r="K1023" s="337">
        <v>121.9</v>
      </c>
      <c r="L1023" s="337">
        <v>96.5</v>
      </c>
      <c r="M1023" s="338"/>
      <c r="N1023" s="337">
        <v>15</v>
      </c>
      <c r="O1023" s="337">
        <v>725</v>
      </c>
      <c r="P1023" s="337">
        <v>12</v>
      </c>
      <c r="Q1023" s="337">
        <v>60</v>
      </c>
      <c r="R1023" s="337">
        <v>25000</v>
      </c>
      <c r="S1023" s="337">
        <v>2700</v>
      </c>
      <c r="T1023" s="337">
        <v>81</v>
      </c>
      <c r="U1023" s="337">
        <v>0.9</v>
      </c>
      <c r="V1023" s="337">
        <v>-20</v>
      </c>
      <c r="W1023" s="336" t="s">
        <v>769</v>
      </c>
      <c r="X1023" s="336" t="s">
        <v>7405</v>
      </c>
      <c r="Y1023" s="336" t="s">
        <v>1308</v>
      </c>
      <c r="Z1023" s="339">
        <v>41453</v>
      </c>
      <c r="AA1023" s="339">
        <v>41751</v>
      </c>
      <c r="AB1023" s="336" t="s">
        <v>842</v>
      </c>
    </row>
    <row r="1024" spans="1:28" s="340" customFormat="1">
      <c r="A1024" s="336" t="s">
        <v>7400</v>
      </c>
      <c r="B1024" s="336" t="s">
        <v>27</v>
      </c>
      <c r="C1024" s="336" t="s">
        <v>6480</v>
      </c>
      <c r="D1024" s="336" t="s">
        <v>6480</v>
      </c>
      <c r="E1024" s="336" t="s">
        <v>731</v>
      </c>
      <c r="F1024" s="336" t="s">
        <v>780</v>
      </c>
      <c r="G1024" s="336" t="s">
        <v>794</v>
      </c>
      <c r="H1024" s="336" t="s">
        <v>726</v>
      </c>
      <c r="I1024" s="337">
        <v>5</v>
      </c>
      <c r="J1024" s="337">
        <v>75</v>
      </c>
      <c r="K1024" s="337">
        <v>121.9</v>
      </c>
      <c r="L1024" s="337">
        <v>96.5</v>
      </c>
      <c r="M1024" s="338"/>
      <c r="N1024" s="337">
        <v>40</v>
      </c>
      <c r="O1024" s="337">
        <v>800</v>
      </c>
      <c r="P1024" s="337">
        <v>12</v>
      </c>
      <c r="Q1024" s="337">
        <v>66.7</v>
      </c>
      <c r="R1024" s="337">
        <v>25000</v>
      </c>
      <c r="S1024" s="337">
        <v>3000</v>
      </c>
      <c r="T1024" s="337">
        <v>81</v>
      </c>
      <c r="U1024" s="337">
        <v>0.9</v>
      </c>
      <c r="V1024" s="337">
        <v>-20</v>
      </c>
      <c r="W1024" s="336" t="s">
        <v>769</v>
      </c>
      <c r="X1024" s="336" t="s">
        <v>7405</v>
      </c>
      <c r="Y1024" s="336" t="s">
        <v>1308</v>
      </c>
      <c r="Z1024" s="339">
        <v>41453</v>
      </c>
      <c r="AA1024" s="339">
        <v>41751</v>
      </c>
      <c r="AB1024" s="336" t="s">
        <v>842</v>
      </c>
    </row>
    <row r="1025" spans="1:28" s="340" customFormat="1">
      <c r="A1025" s="336" t="s">
        <v>7400</v>
      </c>
      <c r="B1025" s="336" t="s">
        <v>27</v>
      </c>
      <c r="C1025" s="336" t="s">
        <v>6482</v>
      </c>
      <c r="D1025" s="336" t="s">
        <v>6482</v>
      </c>
      <c r="E1025" s="336" t="s">
        <v>731</v>
      </c>
      <c r="F1025" s="336" t="s">
        <v>780</v>
      </c>
      <c r="G1025" s="336" t="s">
        <v>794</v>
      </c>
      <c r="H1025" s="336" t="s">
        <v>726</v>
      </c>
      <c r="I1025" s="337">
        <v>5</v>
      </c>
      <c r="J1025" s="337">
        <v>75</v>
      </c>
      <c r="K1025" s="337">
        <v>121.9</v>
      </c>
      <c r="L1025" s="337">
        <v>96.5</v>
      </c>
      <c r="M1025" s="338"/>
      <c r="N1025" s="337">
        <v>15</v>
      </c>
      <c r="O1025" s="337">
        <v>900</v>
      </c>
      <c r="P1025" s="337">
        <v>12</v>
      </c>
      <c r="Q1025" s="337">
        <v>75.7</v>
      </c>
      <c r="R1025" s="337">
        <v>25000</v>
      </c>
      <c r="S1025" s="337">
        <v>3000</v>
      </c>
      <c r="T1025" s="337">
        <v>81</v>
      </c>
      <c r="U1025" s="337">
        <v>0.9</v>
      </c>
      <c r="V1025" s="337">
        <v>-20</v>
      </c>
      <c r="W1025" s="336" t="s">
        <v>769</v>
      </c>
      <c r="X1025" s="336" t="s">
        <v>7405</v>
      </c>
      <c r="Y1025" s="336" t="s">
        <v>1308</v>
      </c>
      <c r="Z1025" s="339">
        <v>41453</v>
      </c>
      <c r="AA1025" s="339">
        <v>41751</v>
      </c>
      <c r="AB1025" s="336" t="s">
        <v>842</v>
      </c>
    </row>
    <row r="1026" spans="1:28" s="340" customFormat="1">
      <c r="A1026" s="336" t="s">
        <v>7400</v>
      </c>
      <c r="B1026" s="336" t="s">
        <v>1942</v>
      </c>
      <c r="C1026" s="336" t="s">
        <v>863</v>
      </c>
      <c r="D1026" s="336" t="s">
        <v>2200</v>
      </c>
      <c r="E1026" s="336" t="s">
        <v>738</v>
      </c>
      <c r="F1026" s="336" t="s">
        <v>780</v>
      </c>
      <c r="G1026" s="336" t="s">
        <v>794</v>
      </c>
      <c r="H1026" s="336" t="s">
        <v>726</v>
      </c>
      <c r="I1026" s="337">
        <v>3</v>
      </c>
      <c r="J1026" s="337">
        <v>50</v>
      </c>
      <c r="K1026" s="337">
        <v>87.9</v>
      </c>
      <c r="L1026" s="337">
        <v>63</v>
      </c>
      <c r="M1026" s="338"/>
      <c r="N1026" s="338"/>
      <c r="O1026" s="338"/>
      <c r="P1026" s="337">
        <v>8</v>
      </c>
      <c r="Q1026" s="337">
        <v>62.5</v>
      </c>
      <c r="R1026" s="337">
        <v>25000</v>
      </c>
      <c r="S1026" s="337">
        <v>3000</v>
      </c>
      <c r="T1026" s="337">
        <v>82</v>
      </c>
      <c r="U1026" s="337">
        <v>0.9</v>
      </c>
      <c r="V1026" s="337">
        <v>-20</v>
      </c>
      <c r="W1026" s="336" t="s">
        <v>769</v>
      </c>
      <c r="X1026" s="336" t="s">
        <v>7402</v>
      </c>
      <c r="Y1026" s="336" t="s">
        <v>783</v>
      </c>
      <c r="Z1026" s="339">
        <v>41640</v>
      </c>
      <c r="AA1026" s="339">
        <v>41948</v>
      </c>
      <c r="AB1026" s="336" t="s">
        <v>842</v>
      </c>
    </row>
    <row r="1027" spans="1:28" s="340" customFormat="1">
      <c r="A1027" s="336" t="s">
        <v>7400</v>
      </c>
      <c r="B1027" s="336" t="s">
        <v>1942</v>
      </c>
      <c r="C1027" s="336" t="s">
        <v>863</v>
      </c>
      <c r="D1027" s="336" t="s">
        <v>2202</v>
      </c>
      <c r="E1027" s="336" t="s">
        <v>738</v>
      </c>
      <c r="F1027" s="336" t="s">
        <v>780</v>
      </c>
      <c r="G1027" s="336" t="s">
        <v>794</v>
      </c>
      <c r="H1027" s="336" t="s">
        <v>726</v>
      </c>
      <c r="I1027" s="337">
        <v>3</v>
      </c>
      <c r="J1027" s="337">
        <v>50</v>
      </c>
      <c r="K1027" s="337">
        <v>87.9</v>
      </c>
      <c r="L1027" s="337">
        <v>63</v>
      </c>
      <c r="M1027" s="338"/>
      <c r="N1027" s="338"/>
      <c r="O1027" s="338"/>
      <c r="P1027" s="337">
        <v>8</v>
      </c>
      <c r="Q1027" s="337">
        <v>62.5</v>
      </c>
      <c r="R1027" s="337">
        <v>25000</v>
      </c>
      <c r="S1027" s="337">
        <v>3000</v>
      </c>
      <c r="T1027" s="337">
        <v>82</v>
      </c>
      <c r="U1027" s="337">
        <v>0.9</v>
      </c>
      <c r="V1027" s="337">
        <v>-20</v>
      </c>
      <c r="W1027" s="336" t="s">
        <v>769</v>
      </c>
      <c r="X1027" s="336" t="s">
        <v>7402</v>
      </c>
      <c r="Y1027" s="336" t="s">
        <v>783</v>
      </c>
      <c r="Z1027" s="339">
        <v>41640</v>
      </c>
      <c r="AA1027" s="339">
        <v>41948</v>
      </c>
      <c r="AB1027" s="336" t="s">
        <v>842</v>
      </c>
    </row>
    <row r="1028" spans="1:28" s="340" customFormat="1">
      <c r="A1028" s="336" t="s">
        <v>7400</v>
      </c>
      <c r="B1028" s="336" t="s">
        <v>1942</v>
      </c>
      <c r="C1028" s="336" t="s">
        <v>863</v>
      </c>
      <c r="D1028" s="336" t="s">
        <v>2204</v>
      </c>
      <c r="E1028" s="336" t="s">
        <v>738</v>
      </c>
      <c r="F1028" s="336" t="s">
        <v>780</v>
      </c>
      <c r="G1028" s="336" t="s">
        <v>794</v>
      </c>
      <c r="H1028" s="336" t="s">
        <v>726</v>
      </c>
      <c r="I1028" s="337">
        <v>3</v>
      </c>
      <c r="J1028" s="337">
        <v>50</v>
      </c>
      <c r="K1028" s="337">
        <v>87.9</v>
      </c>
      <c r="L1028" s="337">
        <v>63</v>
      </c>
      <c r="M1028" s="338"/>
      <c r="N1028" s="338"/>
      <c r="O1028" s="338"/>
      <c r="P1028" s="337">
        <v>8</v>
      </c>
      <c r="Q1028" s="337">
        <v>62.5</v>
      </c>
      <c r="R1028" s="337">
        <v>25000</v>
      </c>
      <c r="S1028" s="337">
        <v>3000</v>
      </c>
      <c r="T1028" s="337">
        <v>82</v>
      </c>
      <c r="U1028" s="337">
        <v>0.9</v>
      </c>
      <c r="V1028" s="337">
        <v>-20</v>
      </c>
      <c r="W1028" s="336" t="s">
        <v>769</v>
      </c>
      <c r="X1028" s="336" t="s">
        <v>7402</v>
      </c>
      <c r="Y1028" s="336" t="s">
        <v>783</v>
      </c>
      <c r="Z1028" s="339">
        <v>41640</v>
      </c>
      <c r="AA1028" s="339">
        <v>41948</v>
      </c>
      <c r="AB1028" s="336" t="s">
        <v>842</v>
      </c>
    </row>
    <row r="1029" spans="1:28" s="340" customFormat="1">
      <c r="A1029" s="336" t="s">
        <v>7400</v>
      </c>
      <c r="B1029" s="336" t="s">
        <v>1942</v>
      </c>
      <c r="C1029" s="336" t="s">
        <v>1058</v>
      </c>
      <c r="D1029" s="336" t="s">
        <v>2206</v>
      </c>
      <c r="E1029" s="336" t="s">
        <v>738</v>
      </c>
      <c r="F1029" s="336" t="s">
        <v>780</v>
      </c>
      <c r="G1029" s="336" t="s">
        <v>794</v>
      </c>
      <c r="H1029" s="336" t="s">
        <v>726</v>
      </c>
      <c r="I1029" s="337">
        <v>5</v>
      </c>
      <c r="J1029" s="337">
        <v>50</v>
      </c>
      <c r="K1029" s="337">
        <v>82</v>
      </c>
      <c r="L1029" s="337">
        <v>63</v>
      </c>
      <c r="M1029" s="338"/>
      <c r="N1029" s="337">
        <v>25</v>
      </c>
      <c r="O1029" s="338"/>
      <c r="P1029" s="337">
        <v>7.6</v>
      </c>
      <c r="Q1029" s="337">
        <v>53.3</v>
      </c>
      <c r="R1029" s="337">
        <v>25000</v>
      </c>
      <c r="S1029" s="337">
        <v>3000</v>
      </c>
      <c r="T1029" s="337">
        <v>83</v>
      </c>
      <c r="U1029" s="337">
        <v>0.9</v>
      </c>
      <c r="V1029" s="337">
        <v>-20</v>
      </c>
      <c r="W1029" s="336" t="s">
        <v>769</v>
      </c>
      <c r="X1029" s="336" t="s">
        <v>7402</v>
      </c>
      <c r="Y1029" s="336" t="s">
        <v>783</v>
      </c>
      <c r="Z1029" s="339">
        <v>41760</v>
      </c>
      <c r="AA1029" s="339">
        <v>41940</v>
      </c>
      <c r="AB1029" s="336" t="s">
        <v>842</v>
      </c>
    </row>
    <row r="1030" spans="1:28" s="340" customFormat="1">
      <c r="A1030" s="336" t="s">
        <v>7400</v>
      </c>
      <c r="B1030" s="336" t="s">
        <v>1942</v>
      </c>
      <c r="C1030" s="336" t="s">
        <v>1058</v>
      </c>
      <c r="D1030" s="336" t="s">
        <v>2208</v>
      </c>
      <c r="E1030" s="336" t="s">
        <v>738</v>
      </c>
      <c r="F1030" s="336" t="s">
        <v>780</v>
      </c>
      <c r="G1030" s="336" t="s">
        <v>794</v>
      </c>
      <c r="H1030" s="336" t="s">
        <v>726</v>
      </c>
      <c r="I1030" s="337">
        <v>5</v>
      </c>
      <c r="J1030" s="337">
        <v>50</v>
      </c>
      <c r="K1030" s="337">
        <v>82</v>
      </c>
      <c r="L1030" s="337">
        <v>63</v>
      </c>
      <c r="M1030" s="338"/>
      <c r="N1030" s="337">
        <v>40</v>
      </c>
      <c r="O1030" s="338"/>
      <c r="P1030" s="337">
        <v>7.6</v>
      </c>
      <c r="Q1030" s="337">
        <v>53.3</v>
      </c>
      <c r="R1030" s="337">
        <v>25000</v>
      </c>
      <c r="S1030" s="337">
        <v>3000</v>
      </c>
      <c r="T1030" s="337">
        <v>83</v>
      </c>
      <c r="U1030" s="337">
        <v>0.9</v>
      </c>
      <c r="V1030" s="337">
        <v>-20</v>
      </c>
      <c r="W1030" s="336" t="s">
        <v>769</v>
      </c>
      <c r="X1030" s="336" t="s">
        <v>7402</v>
      </c>
      <c r="Y1030" s="336" t="s">
        <v>783</v>
      </c>
      <c r="Z1030" s="339">
        <v>41760</v>
      </c>
      <c r="AA1030" s="339">
        <v>41940</v>
      </c>
      <c r="AB1030" s="336" t="s">
        <v>842</v>
      </c>
    </row>
    <row r="1031" spans="1:28" s="340" customFormat="1">
      <c r="A1031" s="336" t="s">
        <v>7400</v>
      </c>
      <c r="B1031" s="336" t="s">
        <v>1942</v>
      </c>
      <c r="C1031" s="336" t="s">
        <v>1058</v>
      </c>
      <c r="D1031" s="336" t="s">
        <v>2210</v>
      </c>
      <c r="E1031" s="336" t="s">
        <v>738</v>
      </c>
      <c r="F1031" s="336" t="s">
        <v>780</v>
      </c>
      <c r="G1031" s="336" t="s">
        <v>794</v>
      </c>
      <c r="H1031" s="336" t="s">
        <v>726</v>
      </c>
      <c r="I1031" s="337">
        <v>5</v>
      </c>
      <c r="J1031" s="337">
        <v>50</v>
      </c>
      <c r="K1031" s="337">
        <v>82</v>
      </c>
      <c r="L1031" s="337">
        <v>63</v>
      </c>
      <c r="M1031" s="338"/>
      <c r="N1031" s="337">
        <v>25</v>
      </c>
      <c r="O1031" s="338"/>
      <c r="P1031" s="337">
        <v>7.6</v>
      </c>
      <c r="Q1031" s="337">
        <v>53.3</v>
      </c>
      <c r="R1031" s="337">
        <v>25000</v>
      </c>
      <c r="S1031" s="337">
        <v>2700</v>
      </c>
      <c r="T1031" s="337">
        <v>82</v>
      </c>
      <c r="U1031" s="337">
        <v>0.9</v>
      </c>
      <c r="V1031" s="337">
        <v>-20</v>
      </c>
      <c r="W1031" s="336" t="s">
        <v>769</v>
      </c>
      <c r="X1031" s="336" t="s">
        <v>7402</v>
      </c>
      <c r="Y1031" s="336" t="s">
        <v>783</v>
      </c>
      <c r="Z1031" s="339">
        <v>41760</v>
      </c>
      <c r="AA1031" s="339">
        <v>41940</v>
      </c>
      <c r="AB1031" s="336" t="s">
        <v>842</v>
      </c>
    </row>
    <row r="1032" spans="1:28" s="340" customFormat="1">
      <c r="A1032" s="336" t="s">
        <v>7400</v>
      </c>
      <c r="B1032" s="336" t="s">
        <v>1942</v>
      </c>
      <c r="C1032" s="336" t="s">
        <v>1058</v>
      </c>
      <c r="D1032" s="336" t="s">
        <v>2212</v>
      </c>
      <c r="E1032" s="336" t="s">
        <v>738</v>
      </c>
      <c r="F1032" s="336" t="s">
        <v>780</v>
      </c>
      <c r="G1032" s="336" t="s">
        <v>794</v>
      </c>
      <c r="H1032" s="336" t="s">
        <v>726</v>
      </c>
      <c r="I1032" s="337">
        <v>5</v>
      </c>
      <c r="J1032" s="337">
        <v>50</v>
      </c>
      <c r="K1032" s="337">
        <v>82</v>
      </c>
      <c r="L1032" s="337">
        <v>63</v>
      </c>
      <c r="M1032" s="338"/>
      <c r="N1032" s="337">
        <v>40</v>
      </c>
      <c r="O1032" s="338"/>
      <c r="P1032" s="337">
        <v>7.6</v>
      </c>
      <c r="Q1032" s="337">
        <v>53.3</v>
      </c>
      <c r="R1032" s="337">
        <v>25000</v>
      </c>
      <c r="S1032" s="337">
        <v>2700</v>
      </c>
      <c r="T1032" s="337">
        <v>82</v>
      </c>
      <c r="U1032" s="337">
        <v>0.9</v>
      </c>
      <c r="V1032" s="337">
        <v>-20</v>
      </c>
      <c r="W1032" s="336" t="s">
        <v>769</v>
      </c>
      <c r="X1032" s="336" t="s">
        <v>7402</v>
      </c>
      <c r="Y1032" s="336" t="s">
        <v>783</v>
      </c>
      <c r="Z1032" s="339">
        <v>41760</v>
      </c>
      <c r="AA1032" s="339">
        <v>41940</v>
      </c>
      <c r="AB1032" s="336" t="s">
        <v>842</v>
      </c>
    </row>
    <row r="1033" spans="1:28" s="340" customFormat="1">
      <c r="A1033" s="336" t="s">
        <v>7400</v>
      </c>
      <c r="B1033" s="336" t="s">
        <v>1942</v>
      </c>
      <c r="C1033" s="336" t="s">
        <v>1058</v>
      </c>
      <c r="D1033" s="336" t="s">
        <v>2214</v>
      </c>
      <c r="E1033" s="336" t="s">
        <v>731</v>
      </c>
      <c r="F1033" s="336" t="s">
        <v>780</v>
      </c>
      <c r="G1033" s="336" t="s">
        <v>794</v>
      </c>
      <c r="H1033" s="336" t="s">
        <v>726</v>
      </c>
      <c r="I1033" s="337">
        <v>5</v>
      </c>
      <c r="J1033" s="337">
        <v>60</v>
      </c>
      <c r="K1033" s="337">
        <v>90</v>
      </c>
      <c r="L1033" s="337">
        <v>94</v>
      </c>
      <c r="M1033" s="338"/>
      <c r="N1033" s="337">
        <v>25</v>
      </c>
      <c r="O1033" s="337">
        <v>600</v>
      </c>
      <c r="P1033" s="337">
        <v>10.5</v>
      </c>
      <c r="Q1033" s="337">
        <v>57.1</v>
      </c>
      <c r="R1033" s="337">
        <v>25000</v>
      </c>
      <c r="S1033" s="337">
        <v>3000</v>
      </c>
      <c r="T1033" s="337">
        <v>82</v>
      </c>
      <c r="U1033" s="337">
        <v>0.9</v>
      </c>
      <c r="V1033" s="337">
        <v>-20</v>
      </c>
      <c r="W1033" s="336" t="s">
        <v>769</v>
      </c>
      <c r="X1033" s="336" t="s">
        <v>7402</v>
      </c>
      <c r="Y1033" s="336" t="s">
        <v>783</v>
      </c>
      <c r="Z1033" s="339">
        <v>41760</v>
      </c>
      <c r="AA1033" s="339">
        <v>41871</v>
      </c>
      <c r="AB1033" s="336" t="s">
        <v>842</v>
      </c>
    </row>
    <row r="1034" spans="1:28" s="340" customFormat="1">
      <c r="A1034" s="336" t="s">
        <v>7400</v>
      </c>
      <c r="B1034" s="336" t="s">
        <v>1942</v>
      </c>
      <c r="C1034" s="336" t="s">
        <v>1058</v>
      </c>
      <c r="D1034" s="336" t="s">
        <v>2216</v>
      </c>
      <c r="E1034" s="336" t="s">
        <v>731</v>
      </c>
      <c r="F1034" s="336" t="s">
        <v>780</v>
      </c>
      <c r="G1034" s="336" t="s">
        <v>794</v>
      </c>
      <c r="H1034" s="336" t="s">
        <v>726</v>
      </c>
      <c r="I1034" s="337">
        <v>5</v>
      </c>
      <c r="J1034" s="337">
        <v>60</v>
      </c>
      <c r="K1034" s="337">
        <v>94</v>
      </c>
      <c r="L1034" s="337">
        <v>90</v>
      </c>
      <c r="M1034" s="338"/>
      <c r="N1034" s="337">
        <v>40</v>
      </c>
      <c r="O1034" s="337">
        <v>600</v>
      </c>
      <c r="P1034" s="337">
        <v>10.5</v>
      </c>
      <c r="Q1034" s="337">
        <v>57.1</v>
      </c>
      <c r="R1034" s="337">
        <v>25000</v>
      </c>
      <c r="S1034" s="337">
        <v>3000</v>
      </c>
      <c r="T1034" s="337">
        <v>84</v>
      </c>
      <c r="U1034" s="337">
        <v>0.9</v>
      </c>
      <c r="V1034" s="337">
        <v>-20</v>
      </c>
      <c r="W1034" s="336" t="s">
        <v>769</v>
      </c>
      <c r="X1034" s="336" t="s">
        <v>7402</v>
      </c>
      <c r="Y1034" s="336" t="s">
        <v>783</v>
      </c>
      <c r="Z1034" s="339">
        <v>41760</v>
      </c>
      <c r="AA1034" s="339">
        <v>41837</v>
      </c>
      <c r="AB1034" s="336" t="s">
        <v>842</v>
      </c>
    </row>
    <row r="1035" spans="1:28" s="340" customFormat="1">
      <c r="A1035" s="336" t="s">
        <v>7400</v>
      </c>
      <c r="B1035" s="336" t="s">
        <v>1942</v>
      </c>
      <c r="C1035" s="336" t="s">
        <v>1058</v>
      </c>
      <c r="D1035" s="336" t="s">
        <v>2218</v>
      </c>
      <c r="E1035" s="336" t="s">
        <v>731</v>
      </c>
      <c r="F1035" s="336" t="s">
        <v>780</v>
      </c>
      <c r="G1035" s="336" t="s">
        <v>794</v>
      </c>
      <c r="H1035" s="336" t="s">
        <v>726</v>
      </c>
      <c r="I1035" s="337">
        <v>5</v>
      </c>
      <c r="J1035" s="337">
        <v>60</v>
      </c>
      <c r="K1035" s="337">
        <v>90</v>
      </c>
      <c r="L1035" s="337">
        <v>94</v>
      </c>
      <c r="M1035" s="338"/>
      <c r="N1035" s="337">
        <v>25</v>
      </c>
      <c r="O1035" s="337">
        <v>600</v>
      </c>
      <c r="P1035" s="337">
        <v>10.5</v>
      </c>
      <c r="Q1035" s="337">
        <v>57.1</v>
      </c>
      <c r="R1035" s="337">
        <v>25000</v>
      </c>
      <c r="S1035" s="337">
        <v>2700</v>
      </c>
      <c r="T1035" s="337">
        <v>82</v>
      </c>
      <c r="U1035" s="337">
        <v>0.9</v>
      </c>
      <c r="V1035" s="337">
        <v>-20</v>
      </c>
      <c r="W1035" s="336" t="s">
        <v>769</v>
      </c>
      <c r="X1035" s="336" t="s">
        <v>7402</v>
      </c>
      <c r="Y1035" s="336" t="s">
        <v>783</v>
      </c>
      <c r="Z1035" s="339">
        <v>41760</v>
      </c>
      <c r="AA1035" s="339">
        <v>41871</v>
      </c>
      <c r="AB1035" s="336" t="s">
        <v>842</v>
      </c>
    </row>
    <row r="1036" spans="1:28" s="340" customFormat="1">
      <c r="A1036" s="336" t="s">
        <v>7400</v>
      </c>
      <c r="B1036" s="336" t="s">
        <v>1942</v>
      </c>
      <c r="C1036" s="336" t="s">
        <v>1058</v>
      </c>
      <c r="D1036" s="336" t="s">
        <v>2220</v>
      </c>
      <c r="E1036" s="336" t="s">
        <v>731</v>
      </c>
      <c r="F1036" s="336" t="s">
        <v>780</v>
      </c>
      <c r="G1036" s="336" t="s">
        <v>794</v>
      </c>
      <c r="H1036" s="336" t="s">
        <v>726</v>
      </c>
      <c r="I1036" s="337">
        <v>5</v>
      </c>
      <c r="J1036" s="337">
        <v>60</v>
      </c>
      <c r="K1036" s="337">
        <v>94</v>
      </c>
      <c r="L1036" s="337">
        <v>90</v>
      </c>
      <c r="M1036" s="338"/>
      <c r="N1036" s="337">
        <v>40</v>
      </c>
      <c r="O1036" s="337">
        <v>600</v>
      </c>
      <c r="P1036" s="337">
        <v>10.5</v>
      </c>
      <c r="Q1036" s="337">
        <v>57.1</v>
      </c>
      <c r="R1036" s="337">
        <v>25000</v>
      </c>
      <c r="S1036" s="337">
        <v>2700</v>
      </c>
      <c r="T1036" s="337">
        <v>83</v>
      </c>
      <c r="U1036" s="337">
        <v>0.9</v>
      </c>
      <c r="V1036" s="337">
        <v>-20</v>
      </c>
      <c r="W1036" s="336" t="s">
        <v>769</v>
      </c>
      <c r="X1036" s="336" t="s">
        <v>7402</v>
      </c>
      <c r="Y1036" s="336" t="s">
        <v>783</v>
      </c>
      <c r="Z1036" s="339">
        <v>41760</v>
      </c>
      <c r="AA1036" s="339">
        <v>41837</v>
      </c>
      <c r="AB1036" s="336" t="s">
        <v>842</v>
      </c>
    </row>
    <row r="1037" spans="1:28" s="340" customFormat="1">
      <c r="A1037" s="336" t="s">
        <v>7400</v>
      </c>
      <c r="B1037" s="336" t="s">
        <v>1942</v>
      </c>
      <c r="C1037" s="336" t="s">
        <v>1058</v>
      </c>
      <c r="D1037" s="336" t="s">
        <v>2222</v>
      </c>
      <c r="E1037" s="336" t="s">
        <v>830</v>
      </c>
      <c r="F1037" s="336" t="s">
        <v>780</v>
      </c>
      <c r="G1037" s="336" t="s">
        <v>794</v>
      </c>
      <c r="H1037" s="336" t="s">
        <v>726</v>
      </c>
      <c r="I1037" s="337">
        <v>5</v>
      </c>
      <c r="J1037" s="337">
        <v>75</v>
      </c>
      <c r="K1037" s="337">
        <v>115</v>
      </c>
      <c r="L1037" s="337">
        <v>94</v>
      </c>
      <c r="M1037" s="338"/>
      <c r="N1037" s="337">
        <v>25</v>
      </c>
      <c r="O1037" s="338"/>
      <c r="P1037" s="337">
        <v>13.5</v>
      </c>
      <c r="Q1037" s="337">
        <v>55.6</v>
      </c>
      <c r="R1037" s="337">
        <v>25000</v>
      </c>
      <c r="S1037" s="337">
        <v>4000</v>
      </c>
      <c r="T1037" s="337">
        <v>85</v>
      </c>
      <c r="U1037" s="337">
        <v>0.9</v>
      </c>
      <c r="V1037" s="337">
        <v>-20</v>
      </c>
      <c r="W1037" s="336" t="s">
        <v>769</v>
      </c>
      <c r="X1037" s="336" t="s">
        <v>7402</v>
      </c>
      <c r="Y1037" s="336" t="s">
        <v>783</v>
      </c>
      <c r="Z1037" s="339">
        <v>41760</v>
      </c>
      <c r="AA1037" s="339">
        <v>41940</v>
      </c>
      <c r="AB1037" s="336" t="s">
        <v>842</v>
      </c>
    </row>
    <row r="1038" spans="1:28" s="340" customFormat="1">
      <c r="A1038" s="336" t="s">
        <v>7400</v>
      </c>
      <c r="B1038" s="336" t="s">
        <v>1942</v>
      </c>
      <c r="C1038" s="336" t="s">
        <v>1058</v>
      </c>
      <c r="D1038" s="336" t="s">
        <v>2224</v>
      </c>
      <c r="E1038" s="336" t="s">
        <v>830</v>
      </c>
      <c r="F1038" s="336" t="s">
        <v>780</v>
      </c>
      <c r="G1038" s="336" t="s">
        <v>794</v>
      </c>
      <c r="H1038" s="336" t="s">
        <v>726</v>
      </c>
      <c r="I1038" s="337">
        <v>5</v>
      </c>
      <c r="J1038" s="337">
        <v>75</v>
      </c>
      <c r="K1038" s="337">
        <v>115</v>
      </c>
      <c r="L1038" s="337">
        <v>94</v>
      </c>
      <c r="M1038" s="338"/>
      <c r="N1038" s="337">
        <v>40</v>
      </c>
      <c r="O1038" s="337">
        <v>750</v>
      </c>
      <c r="P1038" s="337">
        <v>13.5</v>
      </c>
      <c r="Q1038" s="337">
        <v>55.6</v>
      </c>
      <c r="R1038" s="337">
        <v>25000</v>
      </c>
      <c r="S1038" s="337">
        <v>4000</v>
      </c>
      <c r="T1038" s="337">
        <v>85</v>
      </c>
      <c r="U1038" s="337">
        <v>0.9</v>
      </c>
      <c r="V1038" s="337">
        <v>-20</v>
      </c>
      <c r="W1038" s="336" t="s">
        <v>769</v>
      </c>
      <c r="X1038" s="336" t="s">
        <v>7402</v>
      </c>
      <c r="Y1038" s="336" t="s">
        <v>783</v>
      </c>
      <c r="Z1038" s="339">
        <v>41760</v>
      </c>
      <c r="AA1038" s="339">
        <v>41837</v>
      </c>
      <c r="AB1038" s="336" t="s">
        <v>842</v>
      </c>
    </row>
    <row r="1039" spans="1:28" s="340" customFormat="1">
      <c r="A1039" s="336" t="s">
        <v>7400</v>
      </c>
      <c r="B1039" s="336" t="s">
        <v>4392</v>
      </c>
      <c r="C1039" s="336" t="s">
        <v>4403</v>
      </c>
      <c r="D1039" s="336" t="s">
        <v>7715</v>
      </c>
      <c r="E1039" s="336" t="s">
        <v>733</v>
      </c>
      <c r="F1039" s="336" t="s">
        <v>780</v>
      </c>
      <c r="G1039" s="336" t="s">
        <v>794</v>
      </c>
      <c r="H1039" s="336" t="s">
        <v>726</v>
      </c>
      <c r="I1039" s="337">
        <v>5</v>
      </c>
      <c r="J1039" s="337">
        <v>70</v>
      </c>
      <c r="K1039" s="337">
        <v>166.1</v>
      </c>
      <c r="L1039" s="337">
        <v>126.5</v>
      </c>
      <c r="M1039" s="338"/>
      <c r="N1039" s="337">
        <v>105</v>
      </c>
      <c r="O1039" s="337">
        <v>880</v>
      </c>
      <c r="P1039" s="337">
        <v>13</v>
      </c>
      <c r="Q1039" s="337">
        <v>67.7</v>
      </c>
      <c r="R1039" s="337">
        <v>25000</v>
      </c>
      <c r="S1039" s="337">
        <v>3000</v>
      </c>
      <c r="T1039" s="337">
        <v>82</v>
      </c>
      <c r="U1039" s="337">
        <v>0.9</v>
      </c>
      <c r="V1039" s="337">
        <v>-20</v>
      </c>
      <c r="W1039" s="336" t="s">
        <v>769</v>
      </c>
      <c r="X1039" s="336" t="s">
        <v>7405</v>
      </c>
      <c r="Y1039" s="336" t="s">
        <v>783</v>
      </c>
      <c r="Z1039" s="339">
        <v>41787</v>
      </c>
      <c r="AA1039" s="339">
        <v>41813</v>
      </c>
      <c r="AB1039" s="336" t="s">
        <v>784</v>
      </c>
    </row>
    <row r="1040" spans="1:28" s="340" customFormat="1">
      <c r="A1040" s="336" t="s">
        <v>7400</v>
      </c>
      <c r="B1040" s="336" t="s">
        <v>4392</v>
      </c>
      <c r="C1040" s="336" t="s">
        <v>7716</v>
      </c>
      <c r="D1040" s="336" t="s">
        <v>7717</v>
      </c>
      <c r="E1040" s="336" t="s">
        <v>733</v>
      </c>
      <c r="F1040" s="336" t="s">
        <v>780</v>
      </c>
      <c r="G1040" s="336" t="s">
        <v>794</v>
      </c>
      <c r="H1040" s="336" t="s">
        <v>726</v>
      </c>
      <c r="I1040" s="337">
        <v>5</v>
      </c>
      <c r="J1040" s="337">
        <v>85</v>
      </c>
      <c r="K1040" s="337">
        <v>163.5</v>
      </c>
      <c r="L1040" s="337">
        <v>127.3</v>
      </c>
      <c r="M1040" s="338"/>
      <c r="N1040" s="337">
        <v>105</v>
      </c>
      <c r="O1040" s="337">
        <v>1230</v>
      </c>
      <c r="P1040" s="337">
        <v>17</v>
      </c>
      <c r="Q1040" s="337">
        <v>72.400000000000006</v>
      </c>
      <c r="R1040" s="337">
        <v>25000</v>
      </c>
      <c r="S1040" s="337">
        <v>3000</v>
      </c>
      <c r="T1040" s="337">
        <v>81</v>
      </c>
      <c r="U1040" s="337">
        <v>1</v>
      </c>
      <c r="V1040" s="337">
        <v>-20</v>
      </c>
      <c r="W1040" s="336" t="s">
        <v>769</v>
      </c>
      <c r="X1040" s="336" t="s">
        <v>7402</v>
      </c>
      <c r="Y1040" s="336" t="s">
        <v>789</v>
      </c>
      <c r="Z1040" s="339">
        <v>41981</v>
      </c>
      <c r="AA1040" s="339">
        <v>41989</v>
      </c>
      <c r="AB1040" s="336" t="s">
        <v>784</v>
      </c>
    </row>
    <row r="1041" spans="1:28" s="340" customFormat="1">
      <c r="A1041" s="336" t="s">
        <v>7400</v>
      </c>
      <c r="B1041" s="336" t="s">
        <v>4392</v>
      </c>
      <c r="C1041" s="336" t="s">
        <v>7718</v>
      </c>
      <c r="D1041" s="336" t="s">
        <v>7719</v>
      </c>
      <c r="E1041" s="336" t="s">
        <v>813</v>
      </c>
      <c r="F1041" s="336" t="s">
        <v>780</v>
      </c>
      <c r="G1041" s="336" t="s">
        <v>794</v>
      </c>
      <c r="H1041" s="336" t="s">
        <v>726</v>
      </c>
      <c r="I1041" s="337">
        <v>5</v>
      </c>
      <c r="J1041" s="337">
        <v>50</v>
      </c>
      <c r="K1041" s="337">
        <v>99.3</v>
      </c>
      <c r="L1041" s="337">
        <v>63</v>
      </c>
      <c r="M1041" s="338"/>
      <c r="N1041" s="337">
        <v>108</v>
      </c>
      <c r="O1041" s="337">
        <v>540</v>
      </c>
      <c r="P1041" s="337">
        <v>7</v>
      </c>
      <c r="Q1041" s="337">
        <v>77.099999999999994</v>
      </c>
      <c r="R1041" s="337">
        <v>25000</v>
      </c>
      <c r="S1041" s="337">
        <v>3000</v>
      </c>
      <c r="T1041" s="337">
        <v>80</v>
      </c>
      <c r="U1041" s="337">
        <v>1</v>
      </c>
      <c r="V1041" s="337">
        <v>-20</v>
      </c>
      <c r="W1041" s="336" t="s">
        <v>769</v>
      </c>
      <c r="X1041" s="336" t="s">
        <v>7405</v>
      </c>
      <c r="Y1041" s="336" t="s">
        <v>783</v>
      </c>
      <c r="Z1041" s="339">
        <v>41985</v>
      </c>
      <c r="AA1041" s="339">
        <v>41989</v>
      </c>
      <c r="AB1041" s="336" t="s">
        <v>784</v>
      </c>
    </row>
    <row r="1042" spans="1:28" s="340" customFormat="1">
      <c r="A1042" s="336" t="s">
        <v>7400</v>
      </c>
      <c r="B1042" s="336" t="s">
        <v>4392</v>
      </c>
      <c r="C1042" s="336" t="s">
        <v>4516</v>
      </c>
      <c r="D1042" s="336" t="s">
        <v>7720</v>
      </c>
      <c r="E1042" s="336" t="s">
        <v>813</v>
      </c>
      <c r="F1042" s="336" t="s">
        <v>780</v>
      </c>
      <c r="G1042" s="336" t="s">
        <v>794</v>
      </c>
      <c r="H1042" s="336" t="s">
        <v>726</v>
      </c>
      <c r="I1042" s="337">
        <v>5</v>
      </c>
      <c r="J1042" s="337">
        <v>50</v>
      </c>
      <c r="K1042" s="337">
        <v>99.3</v>
      </c>
      <c r="L1042" s="337">
        <v>63.2</v>
      </c>
      <c r="M1042" s="338"/>
      <c r="N1042" s="338"/>
      <c r="O1042" s="337">
        <v>540</v>
      </c>
      <c r="P1042" s="337">
        <v>8</v>
      </c>
      <c r="Q1042" s="337">
        <v>67.5</v>
      </c>
      <c r="R1042" s="337">
        <v>25000</v>
      </c>
      <c r="S1042" s="337">
        <v>3000</v>
      </c>
      <c r="T1042" s="337">
        <v>82</v>
      </c>
      <c r="U1042" s="337">
        <v>0.7</v>
      </c>
      <c r="V1042" s="337">
        <v>-20</v>
      </c>
      <c r="W1042" s="336" t="s">
        <v>769</v>
      </c>
      <c r="X1042" s="336" t="s">
        <v>7405</v>
      </c>
      <c r="Y1042" s="336" t="s">
        <v>783</v>
      </c>
      <c r="Z1042" s="339">
        <v>41792</v>
      </c>
      <c r="AA1042" s="339">
        <v>41813</v>
      </c>
      <c r="AB1042" s="336" t="s">
        <v>784</v>
      </c>
    </row>
    <row r="1043" spans="1:28" s="340" customFormat="1">
      <c r="A1043" s="336" t="s">
        <v>7400</v>
      </c>
      <c r="B1043" s="336" t="s">
        <v>4392</v>
      </c>
      <c r="C1043" s="336" t="s">
        <v>4518</v>
      </c>
      <c r="D1043" s="336" t="s">
        <v>7721</v>
      </c>
      <c r="E1043" s="336" t="s">
        <v>732</v>
      </c>
      <c r="F1043" s="336" t="s">
        <v>780</v>
      </c>
      <c r="G1043" s="336" t="s">
        <v>794</v>
      </c>
      <c r="H1043" s="336" t="s">
        <v>726</v>
      </c>
      <c r="I1043" s="337">
        <v>5</v>
      </c>
      <c r="J1043" s="337">
        <v>65</v>
      </c>
      <c r="K1043" s="337">
        <v>130.80000000000001</v>
      </c>
      <c r="L1043" s="337">
        <v>94.8</v>
      </c>
      <c r="M1043" s="338"/>
      <c r="N1043" s="338"/>
      <c r="O1043" s="337">
        <v>650</v>
      </c>
      <c r="P1043" s="337">
        <v>9</v>
      </c>
      <c r="Q1043" s="337">
        <v>72.2</v>
      </c>
      <c r="R1043" s="337">
        <v>25000</v>
      </c>
      <c r="S1043" s="337">
        <v>2700</v>
      </c>
      <c r="T1043" s="337">
        <v>81</v>
      </c>
      <c r="U1043" s="337">
        <v>1</v>
      </c>
      <c r="V1043" s="337">
        <v>-20</v>
      </c>
      <c r="W1043" s="336" t="s">
        <v>769</v>
      </c>
      <c r="X1043" s="336" t="s">
        <v>7722</v>
      </c>
      <c r="Y1043" s="336" t="s">
        <v>789</v>
      </c>
      <c r="Z1043" s="339">
        <v>41785</v>
      </c>
      <c r="AA1043" s="339">
        <v>41919</v>
      </c>
      <c r="AB1043" s="336" t="s">
        <v>784</v>
      </c>
    </row>
    <row r="1044" spans="1:28" s="340" customFormat="1">
      <c r="A1044" s="336" t="s">
        <v>7400</v>
      </c>
      <c r="B1044" s="336" t="s">
        <v>6846</v>
      </c>
      <c r="C1044" s="336" t="s">
        <v>984</v>
      </c>
      <c r="D1044" s="336" t="s">
        <v>6864</v>
      </c>
      <c r="E1044" s="336" t="s">
        <v>731</v>
      </c>
      <c r="F1044" s="336" t="s">
        <v>780</v>
      </c>
      <c r="G1044" s="336" t="s">
        <v>794</v>
      </c>
      <c r="H1044" s="336" t="s">
        <v>726</v>
      </c>
      <c r="I1044" s="337">
        <v>5</v>
      </c>
      <c r="J1044" s="337">
        <v>75</v>
      </c>
      <c r="K1044" s="337">
        <v>86.4</v>
      </c>
      <c r="L1044" s="337">
        <v>94</v>
      </c>
      <c r="M1044" s="338"/>
      <c r="N1044" s="337">
        <v>25</v>
      </c>
      <c r="O1044" s="337">
        <v>960</v>
      </c>
      <c r="P1044" s="337">
        <v>15</v>
      </c>
      <c r="Q1044" s="337">
        <v>64</v>
      </c>
      <c r="R1044" s="337">
        <v>25000</v>
      </c>
      <c r="S1044" s="337">
        <v>3000</v>
      </c>
      <c r="T1044" s="337">
        <v>83</v>
      </c>
      <c r="U1044" s="337">
        <v>1</v>
      </c>
      <c r="V1044" s="337">
        <v>-20</v>
      </c>
      <c r="W1044" s="336" t="s">
        <v>769</v>
      </c>
      <c r="X1044" s="336" t="s">
        <v>7402</v>
      </c>
      <c r="Y1044" s="336" t="s">
        <v>783</v>
      </c>
      <c r="Z1044" s="339">
        <v>41713</v>
      </c>
      <c r="AA1044" s="339">
        <v>41709</v>
      </c>
      <c r="AB1044" s="336" t="s">
        <v>842</v>
      </c>
    </row>
    <row r="1045" spans="1:28" s="340" customFormat="1">
      <c r="A1045" s="336" t="s">
        <v>7400</v>
      </c>
      <c r="B1045" s="336" t="s">
        <v>6846</v>
      </c>
      <c r="C1045" s="336" t="s">
        <v>984</v>
      </c>
      <c r="D1045" s="336" t="s">
        <v>6866</v>
      </c>
      <c r="E1045" s="336" t="s">
        <v>731</v>
      </c>
      <c r="F1045" s="336" t="s">
        <v>780</v>
      </c>
      <c r="G1045" s="336" t="s">
        <v>794</v>
      </c>
      <c r="H1045" s="336" t="s">
        <v>726</v>
      </c>
      <c r="I1045" s="337">
        <v>5</v>
      </c>
      <c r="J1045" s="337">
        <v>75</v>
      </c>
      <c r="K1045" s="337">
        <v>86.4</v>
      </c>
      <c r="L1045" s="337">
        <v>94</v>
      </c>
      <c r="M1045" s="338"/>
      <c r="N1045" s="337">
        <v>25</v>
      </c>
      <c r="O1045" s="337">
        <v>950</v>
      </c>
      <c r="P1045" s="337">
        <v>15</v>
      </c>
      <c r="Q1045" s="337">
        <v>63.3</v>
      </c>
      <c r="R1045" s="337">
        <v>25000</v>
      </c>
      <c r="S1045" s="337">
        <v>3000</v>
      </c>
      <c r="T1045" s="337">
        <v>83</v>
      </c>
      <c r="U1045" s="337">
        <v>1</v>
      </c>
      <c r="V1045" s="337">
        <v>-20</v>
      </c>
      <c r="W1045" s="336" t="s">
        <v>769</v>
      </c>
      <c r="X1045" s="336" t="s">
        <v>7402</v>
      </c>
      <c r="Y1045" s="336" t="s">
        <v>783</v>
      </c>
      <c r="Z1045" s="339">
        <v>41713</v>
      </c>
      <c r="AA1045" s="339">
        <v>41709</v>
      </c>
      <c r="AB1045" s="336" t="s">
        <v>784</v>
      </c>
    </row>
    <row r="1046" spans="1:28" s="340" customFormat="1">
      <c r="A1046" s="336" t="s">
        <v>7400</v>
      </c>
      <c r="B1046" s="336" t="s">
        <v>6846</v>
      </c>
      <c r="C1046" s="336" t="s">
        <v>984</v>
      </c>
      <c r="D1046" s="336" t="s">
        <v>6868</v>
      </c>
      <c r="E1046" s="336" t="s">
        <v>731</v>
      </c>
      <c r="F1046" s="336" t="s">
        <v>780</v>
      </c>
      <c r="G1046" s="336" t="s">
        <v>794</v>
      </c>
      <c r="H1046" s="336" t="s">
        <v>726</v>
      </c>
      <c r="I1046" s="337">
        <v>5</v>
      </c>
      <c r="J1046" s="337">
        <v>75</v>
      </c>
      <c r="K1046" s="337">
        <v>86.4</v>
      </c>
      <c r="L1046" s="337">
        <v>94</v>
      </c>
      <c r="M1046" s="338"/>
      <c r="N1046" s="337">
        <v>25</v>
      </c>
      <c r="O1046" s="337">
        <v>960</v>
      </c>
      <c r="P1046" s="337">
        <v>15</v>
      </c>
      <c r="Q1046" s="337">
        <v>64</v>
      </c>
      <c r="R1046" s="337">
        <v>25000</v>
      </c>
      <c r="S1046" s="337">
        <v>3000</v>
      </c>
      <c r="T1046" s="337">
        <v>83</v>
      </c>
      <c r="U1046" s="337">
        <v>1</v>
      </c>
      <c r="V1046" s="337">
        <v>-20</v>
      </c>
      <c r="W1046" s="336" t="s">
        <v>769</v>
      </c>
      <c r="X1046" s="336" t="s">
        <v>7402</v>
      </c>
      <c r="Y1046" s="336" t="s">
        <v>783</v>
      </c>
      <c r="Z1046" s="339">
        <v>41713</v>
      </c>
      <c r="AA1046" s="339">
        <v>41709</v>
      </c>
      <c r="AB1046" s="336" t="s">
        <v>784</v>
      </c>
    </row>
    <row r="1047" spans="1:28" s="340" customFormat="1">
      <c r="A1047" s="336" t="s">
        <v>7400</v>
      </c>
      <c r="B1047" s="336" t="s">
        <v>6846</v>
      </c>
      <c r="C1047" s="336" t="s">
        <v>984</v>
      </c>
      <c r="D1047" s="336" t="s">
        <v>6870</v>
      </c>
      <c r="E1047" s="336" t="s">
        <v>731</v>
      </c>
      <c r="F1047" s="336" t="s">
        <v>780</v>
      </c>
      <c r="G1047" s="336" t="s">
        <v>794</v>
      </c>
      <c r="H1047" s="336" t="s">
        <v>726</v>
      </c>
      <c r="I1047" s="337">
        <v>5</v>
      </c>
      <c r="J1047" s="337">
        <v>75</v>
      </c>
      <c r="K1047" s="337">
        <v>86.4</v>
      </c>
      <c r="L1047" s="337">
        <v>94</v>
      </c>
      <c r="M1047" s="338"/>
      <c r="N1047" s="337">
        <v>40</v>
      </c>
      <c r="O1047" s="337">
        <v>960</v>
      </c>
      <c r="P1047" s="337">
        <v>15</v>
      </c>
      <c r="Q1047" s="337">
        <v>64</v>
      </c>
      <c r="R1047" s="337">
        <v>25000</v>
      </c>
      <c r="S1047" s="337">
        <v>3000</v>
      </c>
      <c r="T1047" s="337">
        <v>83</v>
      </c>
      <c r="U1047" s="337">
        <v>1</v>
      </c>
      <c r="V1047" s="337">
        <v>-20</v>
      </c>
      <c r="W1047" s="336" t="s">
        <v>769</v>
      </c>
      <c r="X1047" s="336" t="s">
        <v>7402</v>
      </c>
      <c r="Y1047" s="336" t="s">
        <v>783</v>
      </c>
      <c r="Z1047" s="339">
        <v>41713</v>
      </c>
      <c r="AA1047" s="339">
        <v>41709</v>
      </c>
      <c r="AB1047" s="336" t="s">
        <v>784</v>
      </c>
    </row>
    <row r="1048" spans="1:28" s="340" customFormat="1">
      <c r="A1048" s="336" t="s">
        <v>7400</v>
      </c>
      <c r="B1048" s="336" t="s">
        <v>6846</v>
      </c>
      <c r="C1048" s="336" t="s">
        <v>984</v>
      </c>
      <c r="D1048" s="336" t="s">
        <v>6870</v>
      </c>
      <c r="E1048" s="336" t="s">
        <v>731</v>
      </c>
      <c r="F1048" s="336" t="s">
        <v>780</v>
      </c>
      <c r="G1048" s="336" t="s">
        <v>794</v>
      </c>
      <c r="H1048" s="336" t="s">
        <v>726</v>
      </c>
      <c r="I1048" s="337">
        <v>5</v>
      </c>
      <c r="J1048" s="337">
        <v>75</v>
      </c>
      <c r="K1048" s="337">
        <v>86.4</v>
      </c>
      <c r="L1048" s="337">
        <v>94</v>
      </c>
      <c r="M1048" s="338"/>
      <c r="N1048" s="337">
        <v>40</v>
      </c>
      <c r="O1048" s="337">
        <v>960</v>
      </c>
      <c r="P1048" s="337">
        <v>15</v>
      </c>
      <c r="Q1048" s="337">
        <v>64</v>
      </c>
      <c r="R1048" s="337">
        <v>25000</v>
      </c>
      <c r="S1048" s="337">
        <v>3000</v>
      </c>
      <c r="T1048" s="337">
        <v>83</v>
      </c>
      <c r="U1048" s="337">
        <v>1</v>
      </c>
      <c r="V1048" s="337">
        <v>-20</v>
      </c>
      <c r="W1048" s="336" t="s">
        <v>769</v>
      </c>
      <c r="X1048" s="336" t="s">
        <v>7402</v>
      </c>
      <c r="Y1048" s="336" t="s">
        <v>783</v>
      </c>
      <c r="Z1048" s="339">
        <v>41713</v>
      </c>
      <c r="AA1048" s="339">
        <v>41709</v>
      </c>
      <c r="AB1048" s="336" t="s">
        <v>784</v>
      </c>
    </row>
    <row r="1049" spans="1:28" s="340" customFormat="1">
      <c r="A1049" s="336" t="s">
        <v>7400</v>
      </c>
      <c r="B1049" s="336" t="s">
        <v>6846</v>
      </c>
      <c r="C1049" s="336" t="s">
        <v>984</v>
      </c>
      <c r="D1049" s="336" t="s">
        <v>6873</v>
      </c>
      <c r="E1049" s="336" t="s">
        <v>830</v>
      </c>
      <c r="F1049" s="336" t="s">
        <v>780</v>
      </c>
      <c r="G1049" s="336" t="s">
        <v>794</v>
      </c>
      <c r="H1049" s="336" t="s">
        <v>726</v>
      </c>
      <c r="I1049" s="337">
        <v>5</v>
      </c>
      <c r="J1049" s="337">
        <v>75</v>
      </c>
      <c r="K1049" s="337">
        <v>116.8</v>
      </c>
      <c r="L1049" s="337">
        <v>94</v>
      </c>
      <c r="M1049" s="338"/>
      <c r="N1049" s="337">
        <v>25</v>
      </c>
      <c r="O1049" s="337">
        <v>960</v>
      </c>
      <c r="P1049" s="337">
        <v>15</v>
      </c>
      <c r="Q1049" s="337">
        <v>64</v>
      </c>
      <c r="R1049" s="337">
        <v>25000</v>
      </c>
      <c r="S1049" s="337">
        <v>3000</v>
      </c>
      <c r="T1049" s="337">
        <v>84</v>
      </c>
      <c r="U1049" s="337">
        <v>1</v>
      </c>
      <c r="V1049" s="337">
        <v>-20</v>
      </c>
      <c r="W1049" s="336" t="s">
        <v>769</v>
      </c>
      <c r="X1049" s="336" t="s">
        <v>7402</v>
      </c>
      <c r="Y1049" s="336" t="s">
        <v>783</v>
      </c>
      <c r="Z1049" s="339">
        <v>41713</v>
      </c>
      <c r="AA1049" s="339">
        <v>41709</v>
      </c>
      <c r="AB1049" s="336" t="s">
        <v>842</v>
      </c>
    </row>
    <row r="1050" spans="1:28" s="340" customFormat="1">
      <c r="A1050" s="336" t="s">
        <v>7400</v>
      </c>
      <c r="B1050" s="336" t="s">
        <v>6846</v>
      </c>
      <c r="C1050" s="336" t="s">
        <v>984</v>
      </c>
      <c r="D1050" s="336" t="s">
        <v>7014</v>
      </c>
      <c r="E1050" s="336" t="s">
        <v>830</v>
      </c>
      <c r="F1050" s="336" t="s">
        <v>780</v>
      </c>
      <c r="G1050" s="336" t="s">
        <v>794</v>
      </c>
      <c r="H1050" s="336" t="s">
        <v>726</v>
      </c>
      <c r="I1050" s="337">
        <v>5</v>
      </c>
      <c r="J1050" s="337">
        <v>75</v>
      </c>
      <c r="K1050" s="337">
        <v>116.8</v>
      </c>
      <c r="L1050" s="337">
        <v>94</v>
      </c>
      <c r="M1050" s="338"/>
      <c r="N1050" s="337">
        <v>40</v>
      </c>
      <c r="O1050" s="337">
        <v>960</v>
      </c>
      <c r="P1050" s="337">
        <v>15</v>
      </c>
      <c r="Q1050" s="337">
        <v>64</v>
      </c>
      <c r="R1050" s="337">
        <v>25000</v>
      </c>
      <c r="S1050" s="337">
        <v>3000</v>
      </c>
      <c r="T1050" s="337">
        <v>84</v>
      </c>
      <c r="U1050" s="337">
        <v>1</v>
      </c>
      <c r="V1050" s="337">
        <v>-20</v>
      </c>
      <c r="W1050" s="336" t="s">
        <v>769</v>
      </c>
      <c r="X1050" s="336" t="s">
        <v>7402</v>
      </c>
      <c r="Y1050" s="336" t="s">
        <v>783</v>
      </c>
      <c r="Z1050" s="339">
        <v>41713</v>
      </c>
      <c r="AA1050" s="339">
        <v>41709</v>
      </c>
      <c r="AB1050" s="336" t="s">
        <v>842</v>
      </c>
    </row>
    <row r="1051" spans="1:28" s="340" customFormat="1">
      <c r="A1051" s="336" t="s">
        <v>7400</v>
      </c>
      <c r="B1051" s="336" t="s">
        <v>6846</v>
      </c>
      <c r="C1051" s="336" t="s">
        <v>984</v>
      </c>
      <c r="D1051" s="336" t="s">
        <v>7016</v>
      </c>
      <c r="E1051" s="336" t="s">
        <v>731</v>
      </c>
      <c r="F1051" s="336" t="s">
        <v>780</v>
      </c>
      <c r="G1051" s="336" t="s">
        <v>794</v>
      </c>
      <c r="H1051" s="336" t="s">
        <v>726</v>
      </c>
      <c r="I1051" s="337">
        <v>5</v>
      </c>
      <c r="J1051" s="337">
        <v>75</v>
      </c>
      <c r="K1051" s="337">
        <v>86.4</v>
      </c>
      <c r="L1051" s="337">
        <v>94</v>
      </c>
      <c r="M1051" s="338"/>
      <c r="N1051" s="337">
        <v>25</v>
      </c>
      <c r="O1051" s="337">
        <v>930</v>
      </c>
      <c r="P1051" s="337">
        <v>15</v>
      </c>
      <c r="Q1051" s="337">
        <v>62</v>
      </c>
      <c r="R1051" s="337">
        <v>25000</v>
      </c>
      <c r="S1051" s="337">
        <v>2700</v>
      </c>
      <c r="T1051" s="337">
        <v>81</v>
      </c>
      <c r="U1051" s="337">
        <v>1</v>
      </c>
      <c r="V1051" s="337">
        <v>-20</v>
      </c>
      <c r="W1051" s="336" t="s">
        <v>769</v>
      </c>
      <c r="X1051" s="336" t="s">
        <v>7402</v>
      </c>
      <c r="Y1051" s="336" t="s">
        <v>783</v>
      </c>
      <c r="Z1051" s="339">
        <v>41713</v>
      </c>
      <c r="AA1051" s="339">
        <v>41709</v>
      </c>
      <c r="AB1051" s="336" t="s">
        <v>784</v>
      </c>
    </row>
    <row r="1052" spans="1:28" s="340" customFormat="1">
      <c r="A1052" s="336" t="s">
        <v>7400</v>
      </c>
      <c r="B1052" s="336" t="s">
        <v>6846</v>
      </c>
      <c r="C1052" s="336" t="s">
        <v>984</v>
      </c>
      <c r="D1052" s="336" t="s">
        <v>7018</v>
      </c>
      <c r="E1052" s="336" t="s">
        <v>731</v>
      </c>
      <c r="F1052" s="336" t="s">
        <v>780</v>
      </c>
      <c r="G1052" s="336" t="s">
        <v>794</v>
      </c>
      <c r="H1052" s="336" t="s">
        <v>726</v>
      </c>
      <c r="I1052" s="337">
        <v>5</v>
      </c>
      <c r="J1052" s="337">
        <v>75</v>
      </c>
      <c r="K1052" s="337">
        <v>86.4</v>
      </c>
      <c r="L1052" s="337">
        <v>94</v>
      </c>
      <c r="M1052" s="338"/>
      <c r="N1052" s="337">
        <v>40</v>
      </c>
      <c r="O1052" s="337">
        <v>930</v>
      </c>
      <c r="P1052" s="337">
        <v>15</v>
      </c>
      <c r="Q1052" s="337">
        <v>62</v>
      </c>
      <c r="R1052" s="337">
        <v>25000</v>
      </c>
      <c r="S1052" s="337">
        <v>2700</v>
      </c>
      <c r="T1052" s="337">
        <v>81</v>
      </c>
      <c r="U1052" s="337">
        <v>1</v>
      </c>
      <c r="V1052" s="337">
        <v>-20</v>
      </c>
      <c r="W1052" s="336" t="s">
        <v>769</v>
      </c>
      <c r="X1052" s="336" t="s">
        <v>7402</v>
      </c>
      <c r="Y1052" s="336" t="s">
        <v>783</v>
      </c>
      <c r="Z1052" s="339">
        <v>41713</v>
      </c>
      <c r="AA1052" s="339">
        <v>41709</v>
      </c>
      <c r="AB1052" s="336" t="s">
        <v>784</v>
      </c>
    </row>
    <row r="1053" spans="1:28" s="340" customFormat="1">
      <c r="A1053" s="336" t="s">
        <v>7400</v>
      </c>
      <c r="B1053" s="336" t="s">
        <v>6543</v>
      </c>
      <c r="C1053" s="336" t="s">
        <v>682</v>
      </c>
      <c r="D1053" s="336" t="s">
        <v>7723</v>
      </c>
      <c r="E1053" s="336" t="s">
        <v>830</v>
      </c>
      <c r="F1053" s="336" t="s">
        <v>780</v>
      </c>
      <c r="G1053" s="336" t="s">
        <v>794</v>
      </c>
      <c r="H1053" s="336" t="s">
        <v>726</v>
      </c>
      <c r="I1053" s="337">
        <v>5</v>
      </c>
      <c r="J1053" s="337">
        <v>75</v>
      </c>
      <c r="K1053" s="337">
        <v>118</v>
      </c>
      <c r="L1053" s="337">
        <v>95</v>
      </c>
      <c r="M1053" s="338"/>
      <c r="N1053" s="337">
        <v>25</v>
      </c>
      <c r="O1053" s="337">
        <v>850</v>
      </c>
      <c r="P1053" s="337">
        <v>14.3</v>
      </c>
      <c r="Q1053" s="337">
        <v>60.7</v>
      </c>
      <c r="R1053" s="337">
        <v>25000</v>
      </c>
      <c r="S1053" s="337">
        <v>2700</v>
      </c>
      <c r="T1053" s="337">
        <v>83</v>
      </c>
      <c r="U1053" s="337">
        <v>1</v>
      </c>
      <c r="V1053" s="337">
        <v>-25</v>
      </c>
      <c r="W1053" s="336" t="s">
        <v>769</v>
      </c>
      <c r="X1053" s="336" t="s">
        <v>7402</v>
      </c>
      <c r="Y1053" s="336" t="s">
        <v>783</v>
      </c>
      <c r="Z1053" s="339">
        <v>41881</v>
      </c>
      <c r="AA1053" s="339">
        <v>41870</v>
      </c>
      <c r="AB1053" s="336" t="s">
        <v>827</v>
      </c>
    </row>
    <row r="1054" spans="1:28" s="340" customFormat="1">
      <c r="A1054" s="336" t="s">
        <v>7400</v>
      </c>
      <c r="B1054" s="336" t="s">
        <v>6543</v>
      </c>
      <c r="C1054" s="336" t="s">
        <v>682</v>
      </c>
      <c r="D1054" s="336" t="s">
        <v>7724</v>
      </c>
      <c r="E1054" s="336" t="s">
        <v>830</v>
      </c>
      <c r="F1054" s="336" t="s">
        <v>780</v>
      </c>
      <c r="G1054" s="336" t="s">
        <v>794</v>
      </c>
      <c r="H1054" s="336" t="s">
        <v>726</v>
      </c>
      <c r="I1054" s="337">
        <v>5</v>
      </c>
      <c r="J1054" s="337">
        <v>75</v>
      </c>
      <c r="K1054" s="337">
        <v>118</v>
      </c>
      <c r="L1054" s="337">
        <v>95</v>
      </c>
      <c r="M1054" s="338"/>
      <c r="N1054" s="337">
        <v>25</v>
      </c>
      <c r="O1054" s="337">
        <v>850</v>
      </c>
      <c r="P1054" s="337">
        <v>14.3</v>
      </c>
      <c r="Q1054" s="337">
        <v>60.7</v>
      </c>
      <c r="R1054" s="337">
        <v>25000</v>
      </c>
      <c r="S1054" s="337">
        <v>2700</v>
      </c>
      <c r="T1054" s="337">
        <v>83</v>
      </c>
      <c r="U1054" s="337">
        <v>1</v>
      </c>
      <c r="V1054" s="337">
        <v>-25</v>
      </c>
      <c r="W1054" s="336" t="s">
        <v>769</v>
      </c>
      <c r="X1054" s="336" t="s">
        <v>7402</v>
      </c>
      <c r="Y1054" s="336" t="s">
        <v>783</v>
      </c>
      <c r="Z1054" s="339">
        <v>41881</v>
      </c>
      <c r="AA1054" s="339">
        <v>41870</v>
      </c>
      <c r="AB1054" s="336" t="s">
        <v>827</v>
      </c>
    </row>
    <row r="1055" spans="1:28" s="340" customFormat="1">
      <c r="A1055" s="336" t="s">
        <v>7400</v>
      </c>
      <c r="B1055" s="336" t="s">
        <v>6543</v>
      </c>
      <c r="C1055" s="336" t="s">
        <v>682</v>
      </c>
      <c r="D1055" s="336" t="s">
        <v>7725</v>
      </c>
      <c r="E1055" s="336" t="s">
        <v>830</v>
      </c>
      <c r="F1055" s="336" t="s">
        <v>780</v>
      </c>
      <c r="G1055" s="336" t="s">
        <v>794</v>
      </c>
      <c r="H1055" s="336" t="s">
        <v>726</v>
      </c>
      <c r="I1055" s="337">
        <v>5</v>
      </c>
      <c r="J1055" s="337">
        <v>75</v>
      </c>
      <c r="K1055" s="337">
        <v>118</v>
      </c>
      <c r="L1055" s="337">
        <v>95</v>
      </c>
      <c r="M1055" s="338"/>
      <c r="N1055" s="337">
        <v>40</v>
      </c>
      <c r="O1055" s="337">
        <v>850</v>
      </c>
      <c r="P1055" s="337">
        <v>14.3</v>
      </c>
      <c r="Q1055" s="337">
        <v>60.7</v>
      </c>
      <c r="R1055" s="337">
        <v>25000</v>
      </c>
      <c r="S1055" s="337">
        <v>2700</v>
      </c>
      <c r="T1055" s="337">
        <v>83</v>
      </c>
      <c r="U1055" s="337">
        <v>1</v>
      </c>
      <c r="V1055" s="337">
        <v>-25</v>
      </c>
      <c r="W1055" s="336" t="s">
        <v>769</v>
      </c>
      <c r="X1055" s="336" t="s">
        <v>7402</v>
      </c>
      <c r="Y1055" s="336" t="s">
        <v>783</v>
      </c>
      <c r="Z1055" s="339">
        <v>41881</v>
      </c>
      <c r="AA1055" s="339">
        <v>41870</v>
      </c>
      <c r="AB1055" s="336" t="s">
        <v>827</v>
      </c>
    </row>
    <row r="1056" spans="1:28" s="340" customFormat="1">
      <c r="A1056" s="336" t="s">
        <v>7400</v>
      </c>
      <c r="B1056" s="336" t="s">
        <v>6543</v>
      </c>
      <c r="C1056" s="336" t="s">
        <v>682</v>
      </c>
      <c r="D1056" s="336" t="s">
        <v>7726</v>
      </c>
      <c r="E1056" s="336" t="s">
        <v>830</v>
      </c>
      <c r="F1056" s="336" t="s">
        <v>780</v>
      </c>
      <c r="G1056" s="336" t="s">
        <v>794</v>
      </c>
      <c r="H1056" s="336" t="s">
        <v>726</v>
      </c>
      <c r="I1056" s="337">
        <v>5</v>
      </c>
      <c r="J1056" s="337">
        <v>75</v>
      </c>
      <c r="K1056" s="337">
        <v>118</v>
      </c>
      <c r="L1056" s="337">
        <v>95</v>
      </c>
      <c r="M1056" s="338"/>
      <c r="N1056" s="337">
        <v>40</v>
      </c>
      <c r="O1056" s="337">
        <v>850</v>
      </c>
      <c r="P1056" s="337">
        <v>14.1</v>
      </c>
      <c r="Q1056" s="337">
        <v>60.7</v>
      </c>
      <c r="R1056" s="337">
        <v>25000</v>
      </c>
      <c r="S1056" s="337">
        <v>3000</v>
      </c>
      <c r="T1056" s="337">
        <v>84</v>
      </c>
      <c r="U1056" s="337">
        <v>1</v>
      </c>
      <c r="V1056" s="337">
        <v>-25</v>
      </c>
      <c r="W1056" s="336" t="s">
        <v>769</v>
      </c>
      <c r="X1056" s="336" t="s">
        <v>7402</v>
      </c>
      <c r="Y1056" s="336" t="s">
        <v>783</v>
      </c>
      <c r="Z1056" s="339">
        <v>41881</v>
      </c>
      <c r="AA1056" s="339">
        <v>41870</v>
      </c>
      <c r="AB1056" s="336" t="s">
        <v>827</v>
      </c>
    </row>
    <row r="1057" spans="1:28" s="340" customFormat="1">
      <c r="A1057" s="336" t="s">
        <v>7400</v>
      </c>
      <c r="B1057" s="336" t="s">
        <v>6543</v>
      </c>
      <c r="C1057" s="336" t="s">
        <v>682</v>
      </c>
      <c r="D1057" s="336" t="s">
        <v>7727</v>
      </c>
      <c r="E1057" s="336" t="s">
        <v>830</v>
      </c>
      <c r="F1057" s="336" t="s">
        <v>780</v>
      </c>
      <c r="G1057" s="336" t="s">
        <v>794</v>
      </c>
      <c r="H1057" s="336" t="s">
        <v>726</v>
      </c>
      <c r="I1057" s="337">
        <v>5</v>
      </c>
      <c r="J1057" s="337">
        <v>75</v>
      </c>
      <c r="K1057" s="337">
        <v>118</v>
      </c>
      <c r="L1057" s="337">
        <v>95</v>
      </c>
      <c r="M1057" s="338"/>
      <c r="N1057" s="337">
        <v>40</v>
      </c>
      <c r="O1057" s="337">
        <v>850</v>
      </c>
      <c r="P1057" s="337">
        <v>14</v>
      </c>
      <c r="Q1057" s="337">
        <v>60.7</v>
      </c>
      <c r="R1057" s="337">
        <v>25000</v>
      </c>
      <c r="S1057" s="337">
        <v>4000</v>
      </c>
      <c r="T1057" s="337">
        <v>83</v>
      </c>
      <c r="U1057" s="337">
        <v>1</v>
      </c>
      <c r="V1057" s="337">
        <v>-25</v>
      </c>
      <c r="W1057" s="336" t="s">
        <v>769</v>
      </c>
      <c r="X1057" s="336" t="s">
        <v>7402</v>
      </c>
      <c r="Y1057" s="336" t="s">
        <v>783</v>
      </c>
      <c r="Z1057" s="339">
        <v>41881</v>
      </c>
      <c r="AA1057" s="339">
        <v>41870</v>
      </c>
      <c r="AB1057" s="336" t="s">
        <v>827</v>
      </c>
    </row>
    <row r="1058" spans="1:28" s="340" customFormat="1">
      <c r="A1058" s="336" t="s">
        <v>7400</v>
      </c>
      <c r="B1058" s="336" t="s">
        <v>6543</v>
      </c>
      <c r="C1058" s="336" t="s">
        <v>682</v>
      </c>
      <c r="D1058" s="336" t="s">
        <v>7728</v>
      </c>
      <c r="E1058" s="336" t="s">
        <v>735</v>
      </c>
      <c r="F1058" s="336" t="s">
        <v>780</v>
      </c>
      <c r="G1058" s="336" t="s">
        <v>794</v>
      </c>
      <c r="H1058" s="336" t="s">
        <v>726</v>
      </c>
      <c r="I1058" s="337">
        <v>5</v>
      </c>
      <c r="J1058" s="337">
        <v>90</v>
      </c>
      <c r="K1058" s="337">
        <v>120</v>
      </c>
      <c r="L1058" s="337">
        <v>95</v>
      </c>
      <c r="M1058" s="338"/>
      <c r="N1058" s="337">
        <v>25</v>
      </c>
      <c r="O1058" s="337">
        <v>1020</v>
      </c>
      <c r="P1058" s="337">
        <v>17.8</v>
      </c>
      <c r="Q1058" s="337">
        <v>63.8</v>
      </c>
      <c r="R1058" s="337">
        <v>25000</v>
      </c>
      <c r="S1058" s="337">
        <v>2700</v>
      </c>
      <c r="T1058" s="337">
        <v>82</v>
      </c>
      <c r="U1058" s="337">
        <v>0.9</v>
      </c>
      <c r="V1058" s="337">
        <v>-25</v>
      </c>
      <c r="W1058" s="336" t="s">
        <v>769</v>
      </c>
      <c r="X1058" s="336" t="s">
        <v>7402</v>
      </c>
      <c r="Y1058" s="336" t="s">
        <v>1143</v>
      </c>
      <c r="Z1058" s="339">
        <v>41881</v>
      </c>
      <c r="AA1058" s="339">
        <v>41893</v>
      </c>
      <c r="AB1058" s="336" t="s">
        <v>827</v>
      </c>
    </row>
    <row r="1059" spans="1:28" s="340" customFormat="1">
      <c r="A1059" s="336" t="s">
        <v>7400</v>
      </c>
      <c r="B1059" s="336" t="s">
        <v>6543</v>
      </c>
      <c r="C1059" s="336" t="s">
        <v>682</v>
      </c>
      <c r="D1059" s="336" t="s">
        <v>7729</v>
      </c>
      <c r="E1059" s="336" t="s">
        <v>735</v>
      </c>
      <c r="F1059" s="336" t="s">
        <v>780</v>
      </c>
      <c r="G1059" s="336" t="s">
        <v>794</v>
      </c>
      <c r="H1059" s="336" t="s">
        <v>726</v>
      </c>
      <c r="I1059" s="337">
        <v>5</v>
      </c>
      <c r="J1059" s="337">
        <v>90</v>
      </c>
      <c r="K1059" s="337">
        <v>120</v>
      </c>
      <c r="L1059" s="337">
        <v>95</v>
      </c>
      <c r="M1059" s="338"/>
      <c r="N1059" s="337">
        <v>25</v>
      </c>
      <c r="O1059" s="337">
        <v>1020</v>
      </c>
      <c r="P1059" s="337">
        <v>17.8</v>
      </c>
      <c r="Q1059" s="337">
        <v>63.8</v>
      </c>
      <c r="R1059" s="337">
        <v>25000</v>
      </c>
      <c r="S1059" s="337">
        <v>2700</v>
      </c>
      <c r="T1059" s="337">
        <v>82</v>
      </c>
      <c r="U1059" s="337">
        <v>0.9</v>
      </c>
      <c r="V1059" s="337">
        <v>-25</v>
      </c>
      <c r="W1059" s="336" t="s">
        <v>769</v>
      </c>
      <c r="X1059" s="336" t="s">
        <v>7402</v>
      </c>
      <c r="Y1059" s="336" t="s">
        <v>1143</v>
      </c>
      <c r="Z1059" s="339">
        <v>41881</v>
      </c>
      <c r="AA1059" s="339">
        <v>41893</v>
      </c>
      <c r="AB1059" s="336" t="s">
        <v>827</v>
      </c>
    </row>
    <row r="1060" spans="1:28" s="340" customFormat="1">
      <c r="A1060" s="336" t="s">
        <v>7400</v>
      </c>
      <c r="B1060" s="336" t="s">
        <v>6543</v>
      </c>
      <c r="C1060" s="336" t="s">
        <v>682</v>
      </c>
      <c r="D1060" s="336" t="s">
        <v>7730</v>
      </c>
      <c r="E1060" s="336" t="s">
        <v>735</v>
      </c>
      <c r="F1060" s="336" t="s">
        <v>780</v>
      </c>
      <c r="G1060" s="336" t="s">
        <v>794</v>
      </c>
      <c r="H1060" s="336" t="s">
        <v>726</v>
      </c>
      <c r="I1060" s="337">
        <v>5</v>
      </c>
      <c r="J1060" s="337">
        <v>90</v>
      </c>
      <c r="K1060" s="337">
        <v>120</v>
      </c>
      <c r="L1060" s="337">
        <v>95</v>
      </c>
      <c r="M1060" s="338"/>
      <c r="N1060" s="337">
        <v>25</v>
      </c>
      <c r="O1060" s="337">
        <v>1020</v>
      </c>
      <c r="P1060" s="337">
        <v>17.8</v>
      </c>
      <c r="Q1060" s="337">
        <v>63.8</v>
      </c>
      <c r="R1060" s="337">
        <v>25000</v>
      </c>
      <c r="S1060" s="337">
        <v>2700</v>
      </c>
      <c r="T1060" s="337">
        <v>82</v>
      </c>
      <c r="U1060" s="337">
        <v>0.9</v>
      </c>
      <c r="V1060" s="337">
        <v>-25</v>
      </c>
      <c r="W1060" s="336" t="s">
        <v>769</v>
      </c>
      <c r="X1060" s="336" t="s">
        <v>7402</v>
      </c>
      <c r="Y1060" s="336" t="s">
        <v>1143</v>
      </c>
      <c r="Z1060" s="339">
        <v>41881</v>
      </c>
      <c r="AA1060" s="339">
        <v>41893</v>
      </c>
      <c r="AB1060" s="336" t="s">
        <v>827</v>
      </c>
    </row>
    <row r="1061" spans="1:28" s="340" customFormat="1">
      <c r="A1061" s="336" t="s">
        <v>7400</v>
      </c>
      <c r="B1061" s="336" t="s">
        <v>6543</v>
      </c>
      <c r="C1061" s="336" t="s">
        <v>682</v>
      </c>
      <c r="D1061" s="336" t="s">
        <v>7731</v>
      </c>
      <c r="E1061" s="336" t="s">
        <v>735</v>
      </c>
      <c r="F1061" s="336" t="s">
        <v>780</v>
      </c>
      <c r="G1061" s="336" t="s">
        <v>794</v>
      </c>
      <c r="H1061" s="336" t="s">
        <v>726</v>
      </c>
      <c r="I1061" s="337">
        <v>5</v>
      </c>
      <c r="J1061" s="337">
        <v>90</v>
      </c>
      <c r="K1061" s="337">
        <v>120</v>
      </c>
      <c r="L1061" s="337">
        <v>95</v>
      </c>
      <c r="M1061" s="338"/>
      <c r="N1061" s="337">
        <v>40</v>
      </c>
      <c r="O1061" s="337">
        <v>1020</v>
      </c>
      <c r="P1061" s="337">
        <v>17.8</v>
      </c>
      <c r="Q1061" s="337">
        <v>63.8</v>
      </c>
      <c r="R1061" s="337">
        <v>25000</v>
      </c>
      <c r="S1061" s="337">
        <v>2700</v>
      </c>
      <c r="T1061" s="337">
        <v>82</v>
      </c>
      <c r="U1061" s="337">
        <v>0.9</v>
      </c>
      <c r="V1061" s="337">
        <v>-25</v>
      </c>
      <c r="W1061" s="336" t="s">
        <v>769</v>
      </c>
      <c r="X1061" s="336" t="s">
        <v>7402</v>
      </c>
      <c r="Y1061" s="336" t="s">
        <v>1143</v>
      </c>
      <c r="Z1061" s="339">
        <v>41881</v>
      </c>
      <c r="AA1061" s="339">
        <v>41893</v>
      </c>
      <c r="AB1061" s="336" t="s">
        <v>827</v>
      </c>
    </row>
    <row r="1062" spans="1:28" s="340" customFormat="1">
      <c r="A1062" s="336" t="s">
        <v>7400</v>
      </c>
      <c r="B1062" s="336" t="s">
        <v>6543</v>
      </c>
      <c r="C1062" s="336" t="s">
        <v>682</v>
      </c>
      <c r="D1062" s="336" t="s">
        <v>7732</v>
      </c>
      <c r="E1062" s="336" t="s">
        <v>735</v>
      </c>
      <c r="F1062" s="336" t="s">
        <v>780</v>
      </c>
      <c r="G1062" s="336" t="s">
        <v>794</v>
      </c>
      <c r="H1062" s="336" t="s">
        <v>726</v>
      </c>
      <c r="I1062" s="337">
        <v>5</v>
      </c>
      <c r="J1062" s="337">
        <v>90</v>
      </c>
      <c r="K1062" s="337">
        <v>120</v>
      </c>
      <c r="L1062" s="337">
        <v>95</v>
      </c>
      <c r="M1062" s="338"/>
      <c r="N1062" s="337">
        <v>40</v>
      </c>
      <c r="O1062" s="337">
        <v>1020</v>
      </c>
      <c r="P1062" s="337">
        <v>17.7</v>
      </c>
      <c r="Q1062" s="337">
        <v>63.8</v>
      </c>
      <c r="R1062" s="337">
        <v>25000</v>
      </c>
      <c r="S1062" s="337">
        <v>3000</v>
      </c>
      <c r="T1062" s="337">
        <v>84</v>
      </c>
      <c r="U1062" s="337">
        <v>0.9</v>
      </c>
      <c r="V1062" s="337">
        <v>-25</v>
      </c>
      <c r="W1062" s="336" t="s">
        <v>769</v>
      </c>
      <c r="X1062" s="336" t="s">
        <v>7402</v>
      </c>
      <c r="Y1062" s="336" t="s">
        <v>1143</v>
      </c>
      <c r="Z1062" s="339">
        <v>41881</v>
      </c>
      <c r="AA1062" s="339">
        <v>41893</v>
      </c>
      <c r="AB1062" s="336" t="s">
        <v>827</v>
      </c>
    </row>
    <row r="1063" spans="1:28" s="340" customFormat="1">
      <c r="A1063" s="336" t="s">
        <v>7400</v>
      </c>
      <c r="B1063" s="336" t="s">
        <v>6543</v>
      </c>
      <c r="C1063" s="336" t="s">
        <v>682</v>
      </c>
      <c r="D1063" s="336" t="s">
        <v>7733</v>
      </c>
      <c r="E1063" s="336" t="s">
        <v>735</v>
      </c>
      <c r="F1063" s="336" t="s">
        <v>780</v>
      </c>
      <c r="G1063" s="336" t="s">
        <v>794</v>
      </c>
      <c r="H1063" s="336" t="s">
        <v>726</v>
      </c>
      <c r="I1063" s="337">
        <v>5</v>
      </c>
      <c r="J1063" s="337">
        <v>90</v>
      </c>
      <c r="K1063" s="337">
        <v>120</v>
      </c>
      <c r="L1063" s="337">
        <v>95</v>
      </c>
      <c r="M1063" s="338"/>
      <c r="N1063" s="337">
        <v>40</v>
      </c>
      <c r="O1063" s="337">
        <v>1020</v>
      </c>
      <c r="P1063" s="337">
        <v>17.8</v>
      </c>
      <c r="Q1063" s="337">
        <v>63.8</v>
      </c>
      <c r="R1063" s="337">
        <v>25000</v>
      </c>
      <c r="S1063" s="337">
        <v>4000</v>
      </c>
      <c r="T1063" s="337">
        <v>82</v>
      </c>
      <c r="U1063" s="337">
        <v>0.9</v>
      </c>
      <c r="V1063" s="337">
        <v>-25</v>
      </c>
      <c r="W1063" s="336" t="s">
        <v>769</v>
      </c>
      <c r="X1063" s="336" t="s">
        <v>7402</v>
      </c>
      <c r="Y1063" s="336" t="s">
        <v>1143</v>
      </c>
      <c r="Z1063" s="339">
        <v>41881</v>
      </c>
      <c r="AA1063" s="339">
        <v>41893</v>
      </c>
      <c r="AB1063" s="336" t="s">
        <v>827</v>
      </c>
    </row>
    <row r="1064" spans="1:28" s="340" customFormat="1">
      <c r="A1064" s="336" t="s">
        <v>7400</v>
      </c>
      <c r="B1064" s="336" t="s">
        <v>6846</v>
      </c>
      <c r="C1064" s="336" t="s">
        <v>984</v>
      </c>
      <c r="D1064" s="336" t="s">
        <v>7028</v>
      </c>
      <c r="E1064" s="336" t="s">
        <v>830</v>
      </c>
      <c r="F1064" s="336" t="s">
        <v>780</v>
      </c>
      <c r="G1064" s="336" t="s">
        <v>794</v>
      </c>
      <c r="H1064" s="336" t="s">
        <v>726</v>
      </c>
      <c r="I1064" s="337">
        <v>5</v>
      </c>
      <c r="J1064" s="337">
        <v>75</v>
      </c>
      <c r="K1064" s="337">
        <v>116.8</v>
      </c>
      <c r="L1064" s="337">
        <v>94</v>
      </c>
      <c r="M1064" s="338"/>
      <c r="N1064" s="337">
        <v>25</v>
      </c>
      <c r="O1064" s="337">
        <v>800</v>
      </c>
      <c r="P1064" s="337">
        <v>15</v>
      </c>
      <c r="Q1064" s="337">
        <v>53.3</v>
      </c>
      <c r="R1064" s="337">
        <v>25000</v>
      </c>
      <c r="S1064" s="337">
        <v>2700</v>
      </c>
      <c r="T1064" s="337">
        <v>96</v>
      </c>
      <c r="U1064" s="337">
        <v>1</v>
      </c>
      <c r="V1064" s="337">
        <v>-20</v>
      </c>
      <c r="W1064" s="336" t="s">
        <v>769</v>
      </c>
      <c r="X1064" s="336" t="s">
        <v>7402</v>
      </c>
      <c r="Y1064" s="336" t="s">
        <v>783</v>
      </c>
      <c r="Z1064" s="339">
        <v>41713</v>
      </c>
      <c r="AA1064" s="339">
        <v>41709</v>
      </c>
      <c r="AB1064" s="336" t="s">
        <v>784</v>
      </c>
    </row>
    <row r="1065" spans="1:28" s="340" customFormat="1">
      <c r="A1065" s="336" t="s">
        <v>7400</v>
      </c>
      <c r="B1065" s="336" t="s">
        <v>6846</v>
      </c>
      <c r="C1065" s="336" t="s">
        <v>984</v>
      </c>
      <c r="D1065" s="336" t="s">
        <v>7030</v>
      </c>
      <c r="E1065" s="336" t="s">
        <v>830</v>
      </c>
      <c r="F1065" s="336" t="s">
        <v>780</v>
      </c>
      <c r="G1065" s="336" t="s">
        <v>794</v>
      </c>
      <c r="H1065" s="336" t="s">
        <v>726</v>
      </c>
      <c r="I1065" s="337">
        <v>5</v>
      </c>
      <c r="J1065" s="337">
        <v>75</v>
      </c>
      <c r="K1065" s="337">
        <v>116.8</v>
      </c>
      <c r="L1065" s="337">
        <v>94</v>
      </c>
      <c r="M1065" s="338"/>
      <c r="N1065" s="337">
        <v>40</v>
      </c>
      <c r="O1065" s="337">
        <v>800</v>
      </c>
      <c r="P1065" s="337">
        <v>15</v>
      </c>
      <c r="Q1065" s="337">
        <v>53.3</v>
      </c>
      <c r="R1065" s="337">
        <v>25000</v>
      </c>
      <c r="S1065" s="337">
        <v>2700</v>
      </c>
      <c r="T1065" s="337">
        <v>96</v>
      </c>
      <c r="U1065" s="337">
        <v>1</v>
      </c>
      <c r="V1065" s="337">
        <v>-20</v>
      </c>
      <c r="W1065" s="336" t="s">
        <v>769</v>
      </c>
      <c r="X1065" s="336" t="s">
        <v>7402</v>
      </c>
      <c r="Y1065" s="336" t="s">
        <v>783</v>
      </c>
      <c r="Z1065" s="339">
        <v>41713</v>
      </c>
      <c r="AA1065" s="339">
        <v>41709</v>
      </c>
      <c r="AB1065" s="336" t="s">
        <v>784</v>
      </c>
    </row>
    <row r="1066" spans="1:28" s="340" customFormat="1">
      <c r="A1066" s="336" t="s">
        <v>7400</v>
      </c>
      <c r="B1066" s="336" t="s">
        <v>7033</v>
      </c>
      <c r="C1066" s="336" t="s">
        <v>682</v>
      </c>
      <c r="D1066" s="336" t="s">
        <v>7036</v>
      </c>
      <c r="E1066" s="336" t="s">
        <v>830</v>
      </c>
      <c r="F1066" s="336" t="s">
        <v>780</v>
      </c>
      <c r="G1066" s="336" t="s">
        <v>794</v>
      </c>
      <c r="H1066" s="336" t="s">
        <v>726</v>
      </c>
      <c r="I1066" s="337">
        <v>3</v>
      </c>
      <c r="J1066" s="337">
        <v>75</v>
      </c>
      <c r="K1066" s="337">
        <v>118</v>
      </c>
      <c r="L1066" s="337">
        <v>95</v>
      </c>
      <c r="M1066" s="338"/>
      <c r="N1066" s="337">
        <v>40</v>
      </c>
      <c r="O1066" s="337">
        <v>850</v>
      </c>
      <c r="P1066" s="337">
        <v>14</v>
      </c>
      <c r="Q1066" s="337">
        <v>60.7</v>
      </c>
      <c r="R1066" s="337">
        <v>40000</v>
      </c>
      <c r="S1066" s="337">
        <v>3000</v>
      </c>
      <c r="T1066" s="337">
        <v>83</v>
      </c>
      <c r="U1066" s="337">
        <v>1</v>
      </c>
      <c r="V1066" s="337">
        <v>-40</v>
      </c>
      <c r="W1066" s="336" t="s">
        <v>769</v>
      </c>
      <c r="X1066" s="336" t="s">
        <v>7402</v>
      </c>
      <c r="Y1066" s="336" t="s">
        <v>1043</v>
      </c>
      <c r="Z1066" s="339">
        <v>41798</v>
      </c>
      <c r="AA1066" s="339">
        <v>41789</v>
      </c>
      <c r="AB1066" s="336" t="s">
        <v>842</v>
      </c>
    </row>
    <row r="1067" spans="1:28" s="340" customFormat="1">
      <c r="A1067" s="336" t="s">
        <v>7400</v>
      </c>
      <c r="B1067" s="336" t="s">
        <v>7033</v>
      </c>
      <c r="C1067" s="336" t="s">
        <v>682</v>
      </c>
      <c r="D1067" s="336" t="s">
        <v>7038</v>
      </c>
      <c r="E1067" s="336" t="s">
        <v>731</v>
      </c>
      <c r="F1067" s="336" t="s">
        <v>780</v>
      </c>
      <c r="G1067" s="336" t="s">
        <v>794</v>
      </c>
      <c r="H1067" s="336" t="s">
        <v>726</v>
      </c>
      <c r="I1067" s="337">
        <v>3</v>
      </c>
      <c r="J1067" s="337">
        <v>75</v>
      </c>
      <c r="K1067" s="337">
        <v>95</v>
      </c>
      <c r="L1067" s="337">
        <v>85</v>
      </c>
      <c r="M1067" s="338"/>
      <c r="N1067" s="337">
        <v>40</v>
      </c>
      <c r="O1067" s="337">
        <v>850</v>
      </c>
      <c r="P1067" s="337">
        <v>14.5</v>
      </c>
      <c r="Q1067" s="337">
        <v>58.6</v>
      </c>
      <c r="R1067" s="337">
        <v>40000</v>
      </c>
      <c r="S1067" s="337">
        <v>3000</v>
      </c>
      <c r="T1067" s="337">
        <v>83</v>
      </c>
      <c r="U1067" s="337">
        <v>0.9</v>
      </c>
      <c r="V1067" s="337">
        <v>-40</v>
      </c>
      <c r="W1067" s="336" t="s">
        <v>769</v>
      </c>
      <c r="X1067" s="336" t="s">
        <v>7402</v>
      </c>
      <c r="Y1067" s="336" t="s">
        <v>1043</v>
      </c>
      <c r="Z1067" s="339">
        <v>41798</v>
      </c>
      <c r="AA1067" s="339">
        <v>41789</v>
      </c>
      <c r="AB1067" s="336" t="s">
        <v>842</v>
      </c>
    </row>
    <row r="1068" spans="1:28" s="340" customFormat="1">
      <c r="A1068" s="336" t="s">
        <v>7400</v>
      </c>
      <c r="B1068" s="336" t="s">
        <v>7033</v>
      </c>
      <c r="C1068" s="336" t="s">
        <v>682</v>
      </c>
      <c r="D1068" s="336" t="s">
        <v>7734</v>
      </c>
      <c r="E1068" s="336" t="s">
        <v>737</v>
      </c>
      <c r="F1068" s="336" t="s">
        <v>780</v>
      </c>
      <c r="G1068" s="336" t="s">
        <v>794</v>
      </c>
      <c r="H1068" s="336" t="s">
        <v>726</v>
      </c>
      <c r="I1068" s="337">
        <v>3</v>
      </c>
      <c r="J1068" s="337">
        <v>75</v>
      </c>
      <c r="K1068" s="337">
        <v>71</v>
      </c>
      <c r="L1068" s="337">
        <v>48</v>
      </c>
      <c r="M1068" s="338"/>
      <c r="N1068" s="337">
        <v>38</v>
      </c>
      <c r="O1068" s="337">
        <v>500</v>
      </c>
      <c r="P1068" s="337">
        <v>7.3</v>
      </c>
      <c r="Q1068" s="337">
        <v>68.5</v>
      </c>
      <c r="R1068" s="337">
        <v>25000</v>
      </c>
      <c r="S1068" s="337">
        <v>3000</v>
      </c>
      <c r="T1068" s="337">
        <v>82</v>
      </c>
      <c r="U1068" s="337">
        <v>0.7</v>
      </c>
      <c r="V1068" s="337">
        <v>-40</v>
      </c>
      <c r="W1068" s="336" t="s">
        <v>769</v>
      </c>
      <c r="X1068" s="336" t="s">
        <v>7402</v>
      </c>
      <c r="Y1068" s="336" t="s">
        <v>783</v>
      </c>
      <c r="Z1068" s="339">
        <v>41993</v>
      </c>
      <c r="AA1068" s="339">
        <v>41982</v>
      </c>
      <c r="AB1068" s="336" t="s">
        <v>827</v>
      </c>
    </row>
    <row r="1069" spans="1:28" s="340" customFormat="1">
      <c r="A1069" s="336" t="s">
        <v>7400</v>
      </c>
      <c r="B1069" s="336" t="s">
        <v>7033</v>
      </c>
      <c r="C1069" s="336" t="s">
        <v>682</v>
      </c>
      <c r="D1069" s="336" t="s">
        <v>7044</v>
      </c>
      <c r="E1069" s="336" t="s">
        <v>703</v>
      </c>
      <c r="F1069" s="336" t="s">
        <v>780</v>
      </c>
      <c r="G1069" s="336" t="s">
        <v>781</v>
      </c>
      <c r="H1069" s="336" t="s">
        <v>726</v>
      </c>
      <c r="I1069" s="337">
        <v>3</v>
      </c>
      <c r="J1069" s="337">
        <v>50</v>
      </c>
      <c r="K1069" s="337">
        <v>49</v>
      </c>
      <c r="L1069" s="337">
        <v>50</v>
      </c>
      <c r="M1069" s="338"/>
      <c r="N1069" s="337">
        <v>38</v>
      </c>
      <c r="O1069" s="337">
        <v>500</v>
      </c>
      <c r="P1069" s="337">
        <v>8</v>
      </c>
      <c r="Q1069" s="337">
        <v>62.5</v>
      </c>
      <c r="R1069" s="337">
        <v>40000</v>
      </c>
      <c r="S1069" s="337">
        <v>3000</v>
      </c>
      <c r="T1069" s="337">
        <v>82</v>
      </c>
      <c r="U1069" s="337">
        <v>0.7</v>
      </c>
      <c r="V1069" s="337">
        <v>-40</v>
      </c>
      <c r="W1069" s="336" t="s">
        <v>769</v>
      </c>
      <c r="X1069" s="336" t="s">
        <v>7402</v>
      </c>
      <c r="Y1069" s="336" t="s">
        <v>1043</v>
      </c>
      <c r="Z1069" s="339">
        <v>41798</v>
      </c>
      <c r="AA1069" s="339">
        <v>41789</v>
      </c>
      <c r="AB1069" s="336" t="s">
        <v>842</v>
      </c>
    </row>
    <row r="1070" spans="1:28" s="340" customFormat="1">
      <c r="A1070" s="336" t="s">
        <v>7400</v>
      </c>
      <c r="B1070" s="336" t="s">
        <v>7033</v>
      </c>
      <c r="C1070" s="336" t="s">
        <v>682</v>
      </c>
      <c r="D1070" s="336" t="s">
        <v>7046</v>
      </c>
      <c r="E1070" s="336" t="s">
        <v>737</v>
      </c>
      <c r="F1070" s="336" t="s">
        <v>780</v>
      </c>
      <c r="G1070" s="336" t="s">
        <v>794</v>
      </c>
      <c r="H1070" s="336" t="s">
        <v>726</v>
      </c>
      <c r="I1070" s="337">
        <v>3</v>
      </c>
      <c r="J1070" s="337">
        <v>75</v>
      </c>
      <c r="K1070" s="337">
        <v>72</v>
      </c>
      <c r="L1070" s="337">
        <v>49</v>
      </c>
      <c r="M1070" s="338"/>
      <c r="N1070" s="337">
        <v>38</v>
      </c>
      <c r="O1070" s="337">
        <v>500</v>
      </c>
      <c r="P1070" s="337">
        <v>8</v>
      </c>
      <c r="Q1070" s="337">
        <v>62.5</v>
      </c>
      <c r="R1070" s="337">
        <v>40000</v>
      </c>
      <c r="S1070" s="337">
        <v>3000</v>
      </c>
      <c r="T1070" s="337">
        <v>82</v>
      </c>
      <c r="U1070" s="337">
        <v>0.8</v>
      </c>
      <c r="V1070" s="337">
        <v>-20</v>
      </c>
      <c r="W1070" s="336" t="s">
        <v>769</v>
      </c>
      <c r="X1070" s="336" t="s">
        <v>7402</v>
      </c>
      <c r="Y1070" s="336" t="s">
        <v>783</v>
      </c>
      <c r="Z1070" s="339">
        <v>41759</v>
      </c>
      <c r="AA1070" s="339">
        <v>41772</v>
      </c>
      <c r="AB1070" s="336" t="s">
        <v>842</v>
      </c>
    </row>
    <row r="1071" spans="1:28" s="340" customFormat="1">
      <c r="A1071" s="336" t="s">
        <v>7400</v>
      </c>
      <c r="B1071" s="336" t="s">
        <v>6755</v>
      </c>
      <c r="C1071" s="336" t="s">
        <v>6875</v>
      </c>
      <c r="D1071" s="336" t="s">
        <v>6876</v>
      </c>
      <c r="E1071" s="336" t="s">
        <v>732</v>
      </c>
      <c r="F1071" s="336" t="s">
        <v>780</v>
      </c>
      <c r="G1071" s="336" t="s">
        <v>794</v>
      </c>
      <c r="H1071" s="336" t="s">
        <v>726</v>
      </c>
      <c r="I1071" s="337">
        <v>3</v>
      </c>
      <c r="J1071" s="337">
        <v>65</v>
      </c>
      <c r="K1071" s="337">
        <v>134</v>
      </c>
      <c r="L1071" s="337">
        <v>90.2</v>
      </c>
      <c r="M1071" s="338"/>
      <c r="N1071" s="337">
        <v>117</v>
      </c>
      <c r="O1071" s="337">
        <v>760</v>
      </c>
      <c r="P1071" s="337">
        <v>12</v>
      </c>
      <c r="Q1071" s="337">
        <v>63.3</v>
      </c>
      <c r="R1071" s="337">
        <v>25000</v>
      </c>
      <c r="S1071" s="337">
        <v>2700</v>
      </c>
      <c r="T1071" s="337">
        <v>81</v>
      </c>
      <c r="U1071" s="337">
        <v>1</v>
      </c>
      <c r="V1071" s="337">
        <v>-20</v>
      </c>
      <c r="W1071" s="336" t="s">
        <v>769</v>
      </c>
      <c r="X1071" s="336" t="s">
        <v>7406</v>
      </c>
      <c r="Y1071" s="336" t="s">
        <v>783</v>
      </c>
      <c r="Z1071" s="339">
        <v>41892</v>
      </c>
      <c r="AA1071" s="339">
        <v>41892</v>
      </c>
      <c r="AB1071" s="336" t="s">
        <v>842</v>
      </c>
    </row>
    <row r="1072" spans="1:28" s="340" customFormat="1">
      <c r="A1072" s="336" t="s">
        <v>7400</v>
      </c>
      <c r="B1072" s="336" t="s">
        <v>6755</v>
      </c>
      <c r="C1072" s="336" t="s">
        <v>6878</v>
      </c>
      <c r="D1072" s="336" t="s">
        <v>6879</v>
      </c>
      <c r="E1072" s="336" t="s">
        <v>733</v>
      </c>
      <c r="F1072" s="336" t="s">
        <v>780</v>
      </c>
      <c r="G1072" s="336" t="s">
        <v>794</v>
      </c>
      <c r="H1072" s="336" t="s">
        <v>726</v>
      </c>
      <c r="I1072" s="337">
        <v>3</v>
      </c>
      <c r="J1072" s="337">
        <v>75</v>
      </c>
      <c r="K1072" s="337">
        <v>161.5</v>
      </c>
      <c r="L1072" s="337">
        <v>120</v>
      </c>
      <c r="M1072" s="338"/>
      <c r="N1072" s="337">
        <v>115</v>
      </c>
      <c r="O1072" s="337">
        <v>950</v>
      </c>
      <c r="P1072" s="337">
        <v>15</v>
      </c>
      <c r="Q1072" s="337">
        <v>63.3</v>
      </c>
      <c r="R1072" s="337">
        <v>25000</v>
      </c>
      <c r="S1072" s="337">
        <v>2700</v>
      </c>
      <c r="T1072" s="337">
        <v>81</v>
      </c>
      <c r="U1072" s="337">
        <v>1</v>
      </c>
      <c r="V1072" s="337">
        <v>-20</v>
      </c>
      <c r="W1072" s="336" t="s">
        <v>769</v>
      </c>
      <c r="X1072" s="336" t="s">
        <v>7406</v>
      </c>
      <c r="Y1072" s="336" t="s">
        <v>783</v>
      </c>
      <c r="Z1072" s="339">
        <v>41892</v>
      </c>
      <c r="AA1072" s="339">
        <v>41892</v>
      </c>
      <c r="AB1072" s="336" t="s">
        <v>842</v>
      </c>
    </row>
    <row r="1073" spans="1:28" s="340" customFormat="1">
      <c r="A1073" s="336" t="s">
        <v>7400</v>
      </c>
      <c r="B1073" s="336" t="s">
        <v>6755</v>
      </c>
      <c r="C1073" s="336" t="s">
        <v>6881</v>
      </c>
      <c r="D1073" s="336" t="s">
        <v>6882</v>
      </c>
      <c r="E1073" s="336" t="s">
        <v>703</v>
      </c>
      <c r="F1073" s="336" t="s">
        <v>780</v>
      </c>
      <c r="G1073" s="336" t="s">
        <v>781</v>
      </c>
      <c r="H1073" s="336" t="s">
        <v>726</v>
      </c>
      <c r="I1073" s="337">
        <v>3</v>
      </c>
      <c r="J1073" s="337">
        <v>37</v>
      </c>
      <c r="K1073" s="337">
        <v>45.1</v>
      </c>
      <c r="L1073" s="337">
        <v>49.8</v>
      </c>
      <c r="M1073" s="338"/>
      <c r="N1073" s="337">
        <v>39</v>
      </c>
      <c r="O1073" s="337">
        <v>480</v>
      </c>
      <c r="P1073" s="337">
        <v>7</v>
      </c>
      <c r="Q1073" s="337">
        <v>68.599999999999994</v>
      </c>
      <c r="R1073" s="337">
        <v>25000</v>
      </c>
      <c r="S1073" s="337">
        <v>3000</v>
      </c>
      <c r="T1073" s="337">
        <v>83</v>
      </c>
      <c r="U1073" s="337">
        <v>0.8</v>
      </c>
      <c r="V1073" s="337">
        <v>-20</v>
      </c>
      <c r="W1073" s="336" t="s">
        <v>7</v>
      </c>
      <c r="X1073" s="336" t="s">
        <v>7</v>
      </c>
      <c r="Y1073" s="336" t="s">
        <v>783</v>
      </c>
      <c r="Z1073" s="339">
        <v>41891</v>
      </c>
      <c r="AA1073" s="339">
        <v>41891</v>
      </c>
      <c r="AB1073" s="336" t="s">
        <v>842</v>
      </c>
    </row>
    <row r="1074" spans="1:28" s="340" customFormat="1">
      <c r="A1074" s="336" t="s">
        <v>7400</v>
      </c>
      <c r="B1074" s="336" t="s">
        <v>6755</v>
      </c>
      <c r="C1074" s="336" t="s">
        <v>6884</v>
      </c>
      <c r="D1074" s="336" t="s">
        <v>6885</v>
      </c>
      <c r="E1074" s="336" t="s">
        <v>738</v>
      </c>
      <c r="F1074" s="336" t="s">
        <v>780</v>
      </c>
      <c r="G1074" s="336" t="s">
        <v>794</v>
      </c>
      <c r="H1074" s="336" t="s">
        <v>726</v>
      </c>
      <c r="I1074" s="337">
        <v>3</v>
      </c>
      <c r="J1074" s="337">
        <v>50</v>
      </c>
      <c r="K1074" s="337">
        <v>88.8</v>
      </c>
      <c r="L1074" s="337">
        <v>63.2</v>
      </c>
      <c r="M1074" s="338"/>
      <c r="N1074" s="337">
        <v>40</v>
      </c>
      <c r="O1074" s="337">
        <v>435</v>
      </c>
      <c r="P1074" s="337">
        <v>7</v>
      </c>
      <c r="Q1074" s="337">
        <v>62.1</v>
      </c>
      <c r="R1074" s="337">
        <v>25000</v>
      </c>
      <c r="S1074" s="337">
        <v>3000</v>
      </c>
      <c r="T1074" s="337">
        <v>83</v>
      </c>
      <c r="U1074" s="337">
        <v>0.9</v>
      </c>
      <c r="V1074" s="337">
        <v>-20</v>
      </c>
      <c r="W1074" s="336" t="s">
        <v>769</v>
      </c>
      <c r="X1074" s="336" t="s">
        <v>7415</v>
      </c>
      <c r="Y1074" s="336" t="s">
        <v>783</v>
      </c>
      <c r="Z1074" s="339">
        <v>41845</v>
      </c>
      <c r="AA1074" s="339">
        <v>41858</v>
      </c>
      <c r="AB1074" s="336" t="s">
        <v>842</v>
      </c>
    </row>
    <row r="1075" spans="1:28" s="340" customFormat="1">
      <c r="A1075" s="336" t="s">
        <v>7400</v>
      </c>
      <c r="B1075" s="336" t="s">
        <v>6755</v>
      </c>
      <c r="C1075" s="336" t="s">
        <v>6889</v>
      </c>
      <c r="D1075" s="336" t="s">
        <v>6890</v>
      </c>
      <c r="E1075" s="336" t="s">
        <v>731</v>
      </c>
      <c r="F1075" s="336" t="s">
        <v>780</v>
      </c>
      <c r="G1075" s="336" t="s">
        <v>794</v>
      </c>
      <c r="H1075" s="336" t="s">
        <v>726</v>
      </c>
      <c r="I1075" s="337">
        <v>3</v>
      </c>
      <c r="J1075" s="337">
        <v>60</v>
      </c>
      <c r="K1075" s="337">
        <v>111.4</v>
      </c>
      <c r="L1075" s="337">
        <v>90</v>
      </c>
      <c r="M1075" s="338"/>
      <c r="N1075" s="337">
        <v>41</v>
      </c>
      <c r="O1075" s="337">
        <v>800</v>
      </c>
      <c r="P1075" s="337">
        <v>12</v>
      </c>
      <c r="Q1075" s="337">
        <v>66.7</v>
      </c>
      <c r="R1075" s="337">
        <v>25000</v>
      </c>
      <c r="S1075" s="337">
        <v>3000</v>
      </c>
      <c r="T1075" s="337">
        <v>82</v>
      </c>
      <c r="U1075" s="337">
        <v>1</v>
      </c>
      <c r="V1075" s="337">
        <v>-20</v>
      </c>
      <c r="W1075" s="336" t="s">
        <v>769</v>
      </c>
      <c r="X1075" s="336" t="s">
        <v>7651</v>
      </c>
      <c r="Y1075" s="336" t="s">
        <v>783</v>
      </c>
      <c r="Z1075" s="339">
        <v>41885</v>
      </c>
      <c r="AA1075" s="339">
        <v>41885</v>
      </c>
      <c r="AB1075" s="336" t="s">
        <v>842</v>
      </c>
    </row>
    <row r="1076" spans="1:28" s="340" customFormat="1">
      <c r="A1076" s="336" t="s">
        <v>7400</v>
      </c>
      <c r="B1076" s="336" t="s">
        <v>6755</v>
      </c>
      <c r="C1076" s="336" t="s">
        <v>6892</v>
      </c>
      <c r="D1076" s="336" t="s">
        <v>6893</v>
      </c>
      <c r="E1076" s="336" t="s">
        <v>735</v>
      </c>
      <c r="F1076" s="336" t="s">
        <v>780</v>
      </c>
      <c r="G1076" s="336" t="s">
        <v>794</v>
      </c>
      <c r="H1076" s="336" t="s">
        <v>726</v>
      </c>
      <c r="I1076" s="337">
        <v>3</v>
      </c>
      <c r="J1076" s="337">
        <v>75</v>
      </c>
      <c r="K1076" s="337">
        <v>132.4</v>
      </c>
      <c r="L1076" s="337">
        <v>118.5</v>
      </c>
      <c r="M1076" s="338"/>
      <c r="N1076" s="337">
        <v>44</v>
      </c>
      <c r="O1076" s="337">
        <v>1000</v>
      </c>
      <c r="P1076" s="337">
        <v>15</v>
      </c>
      <c r="Q1076" s="337">
        <v>66.7</v>
      </c>
      <c r="R1076" s="337">
        <v>25000</v>
      </c>
      <c r="S1076" s="337">
        <v>3000</v>
      </c>
      <c r="T1076" s="337">
        <v>82</v>
      </c>
      <c r="U1076" s="337">
        <v>1</v>
      </c>
      <c r="V1076" s="337">
        <v>-20</v>
      </c>
      <c r="W1076" s="336" t="s">
        <v>769</v>
      </c>
      <c r="X1076" s="336" t="s">
        <v>7625</v>
      </c>
      <c r="Y1076" s="336" t="s">
        <v>783</v>
      </c>
      <c r="Z1076" s="339">
        <v>41845</v>
      </c>
      <c r="AA1076" s="339">
        <v>41858</v>
      </c>
      <c r="AB1076" s="336" t="s">
        <v>842</v>
      </c>
    </row>
    <row r="1077" spans="1:28" s="340" customFormat="1">
      <c r="A1077" s="336" t="s">
        <v>7400</v>
      </c>
      <c r="B1077" s="336" t="s">
        <v>6755</v>
      </c>
      <c r="C1077" s="336" t="s">
        <v>6895</v>
      </c>
      <c r="D1077" s="336" t="s">
        <v>6896</v>
      </c>
      <c r="E1077" s="336" t="s">
        <v>703</v>
      </c>
      <c r="F1077" s="336" t="s">
        <v>780</v>
      </c>
      <c r="G1077" s="336" t="s">
        <v>781</v>
      </c>
      <c r="H1077" s="336" t="s">
        <v>726</v>
      </c>
      <c r="I1077" s="337">
        <v>3</v>
      </c>
      <c r="J1077" s="337">
        <v>45</v>
      </c>
      <c r="K1077" s="337">
        <v>50</v>
      </c>
      <c r="L1077" s="337">
        <v>50</v>
      </c>
      <c r="M1077" s="338"/>
      <c r="N1077" s="337">
        <v>35</v>
      </c>
      <c r="O1077" s="338"/>
      <c r="P1077" s="337">
        <v>7</v>
      </c>
      <c r="Q1077" s="337">
        <v>73.7</v>
      </c>
      <c r="R1077" s="337">
        <v>25000</v>
      </c>
      <c r="S1077" s="337">
        <v>3000</v>
      </c>
      <c r="T1077" s="337">
        <v>82</v>
      </c>
      <c r="U1077" s="337">
        <v>1</v>
      </c>
      <c r="V1077" s="337">
        <v>-20</v>
      </c>
      <c r="W1077" s="336" t="s">
        <v>769</v>
      </c>
      <c r="X1077" s="336" t="s">
        <v>7405</v>
      </c>
      <c r="Y1077" s="336" t="s">
        <v>783</v>
      </c>
      <c r="Z1077" s="339">
        <v>41927</v>
      </c>
      <c r="AA1077" s="339">
        <v>41933</v>
      </c>
      <c r="AB1077" s="336" t="s">
        <v>842</v>
      </c>
    </row>
    <row r="1078" spans="1:28" s="340" customFormat="1">
      <c r="A1078" s="336" t="s">
        <v>7400</v>
      </c>
      <c r="B1078" s="336" t="s">
        <v>6755</v>
      </c>
      <c r="C1078" s="336" t="s">
        <v>6905</v>
      </c>
      <c r="D1078" s="336" t="s">
        <v>6905</v>
      </c>
      <c r="E1078" s="336" t="s">
        <v>737</v>
      </c>
      <c r="F1078" s="336" t="s">
        <v>780</v>
      </c>
      <c r="G1078" s="336" t="s">
        <v>794</v>
      </c>
      <c r="H1078" s="336" t="s">
        <v>726</v>
      </c>
      <c r="I1078" s="337">
        <v>3</v>
      </c>
      <c r="J1078" s="337">
        <v>50</v>
      </c>
      <c r="K1078" s="337">
        <v>70</v>
      </c>
      <c r="L1078" s="337">
        <v>50</v>
      </c>
      <c r="M1078" s="338"/>
      <c r="N1078" s="337">
        <v>35</v>
      </c>
      <c r="O1078" s="338"/>
      <c r="P1078" s="337">
        <v>7</v>
      </c>
      <c r="Q1078" s="337">
        <v>69.8</v>
      </c>
      <c r="R1078" s="337">
        <v>25000</v>
      </c>
      <c r="S1078" s="337">
        <v>3000</v>
      </c>
      <c r="T1078" s="337">
        <v>82</v>
      </c>
      <c r="U1078" s="337">
        <v>0.9</v>
      </c>
      <c r="V1078" s="337">
        <v>-20</v>
      </c>
      <c r="W1078" s="336" t="s">
        <v>769</v>
      </c>
      <c r="X1078" s="336" t="s">
        <v>7405</v>
      </c>
      <c r="Y1078" s="336" t="s">
        <v>783</v>
      </c>
      <c r="Z1078" s="339">
        <v>41927</v>
      </c>
      <c r="AA1078" s="339">
        <v>41932</v>
      </c>
      <c r="AB1078" s="336" t="s">
        <v>842</v>
      </c>
    </row>
    <row r="1079" spans="1:28" s="340" customFormat="1">
      <c r="A1079" s="336" t="s">
        <v>7400</v>
      </c>
      <c r="B1079" s="336" t="s">
        <v>6908</v>
      </c>
      <c r="C1079" s="336" t="s">
        <v>7735</v>
      </c>
      <c r="D1079" s="336" t="s">
        <v>7735</v>
      </c>
      <c r="E1079" s="336" t="s">
        <v>813</v>
      </c>
      <c r="F1079" s="336" t="s">
        <v>780</v>
      </c>
      <c r="G1079" s="336" t="s">
        <v>794</v>
      </c>
      <c r="H1079" s="336" t="s">
        <v>726</v>
      </c>
      <c r="I1079" s="337">
        <v>3</v>
      </c>
      <c r="J1079" s="337">
        <v>50</v>
      </c>
      <c r="K1079" s="337">
        <v>96.5</v>
      </c>
      <c r="L1079" s="337">
        <v>62.6</v>
      </c>
      <c r="M1079" s="338"/>
      <c r="N1079" s="338"/>
      <c r="O1079" s="337">
        <v>530</v>
      </c>
      <c r="P1079" s="337">
        <v>8</v>
      </c>
      <c r="Q1079" s="337">
        <v>66.3</v>
      </c>
      <c r="R1079" s="337">
        <v>25000</v>
      </c>
      <c r="S1079" s="337">
        <v>2700</v>
      </c>
      <c r="T1079" s="337">
        <v>82</v>
      </c>
      <c r="U1079" s="337">
        <v>0.9</v>
      </c>
      <c r="V1079" s="337">
        <v>-20</v>
      </c>
      <c r="W1079" s="336" t="s">
        <v>769</v>
      </c>
      <c r="X1079" s="336" t="s">
        <v>7402</v>
      </c>
      <c r="Y1079" s="336" t="s">
        <v>831</v>
      </c>
      <c r="Z1079" s="339">
        <v>41885</v>
      </c>
      <c r="AA1079" s="339">
        <v>41911</v>
      </c>
      <c r="AB1079" s="336" t="s">
        <v>842</v>
      </c>
    </row>
    <row r="1080" spans="1:28" s="340" customFormat="1">
      <c r="A1080" s="336" t="s">
        <v>7400</v>
      </c>
      <c r="B1080" s="336" t="s">
        <v>6908</v>
      </c>
      <c r="C1080" s="336" t="s">
        <v>7736</v>
      </c>
      <c r="D1080" s="336" t="s">
        <v>7736</v>
      </c>
      <c r="E1080" s="336" t="s">
        <v>732</v>
      </c>
      <c r="F1080" s="336" t="s">
        <v>780</v>
      </c>
      <c r="G1080" s="336" t="s">
        <v>794</v>
      </c>
      <c r="H1080" s="336" t="s">
        <v>726</v>
      </c>
      <c r="I1080" s="337">
        <v>3</v>
      </c>
      <c r="J1080" s="337">
        <v>65</v>
      </c>
      <c r="K1080" s="337">
        <v>129.69999999999999</v>
      </c>
      <c r="L1080" s="337">
        <v>95.1</v>
      </c>
      <c r="M1080" s="338"/>
      <c r="N1080" s="338"/>
      <c r="O1080" s="337">
        <v>800</v>
      </c>
      <c r="P1080" s="337">
        <v>12</v>
      </c>
      <c r="Q1080" s="337">
        <v>66.7</v>
      </c>
      <c r="R1080" s="337">
        <v>25000</v>
      </c>
      <c r="S1080" s="337">
        <v>2700</v>
      </c>
      <c r="T1080" s="337">
        <v>82</v>
      </c>
      <c r="U1080" s="337">
        <v>0.9</v>
      </c>
      <c r="V1080" s="337">
        <v>-20</v>
      </c>
      <c r="W1080" s="336" t="s">
        <v>769</v>
      </c>
      <c r="X1080" s="336" t="s">
        <v>7402</v>
      </c>
      <c r="Y1080" s="336" t="s">
        <v>831</v>
      </c>
      <c r="Z1080" s="339">
        <v>41885</v>
      </c>
      <c r="AA1080" s="339">
        <v>41908</v>
      </c>
      <c r="AB1080" s="336" t="s">
        <v>842</v>
      </c>
    </row>
    <row r="1081" spans="1:28" s="340" customFormat="1">
      <c r="A1081" s="336" t="s">
        <v>7400</v>
      </c>
      <c r="B1081" s="336" t="s">
        <v>6908</v>
      </c>
      <c r="C1081" s="336" t="s">
        <v>7737</v>
      </c>
      <c r="D1081" s="336" t="s">
        <v>7737</v>
      </c>
      <c r="E1081" s="336" t="s">
        <v>733</v>
      </c>
      <c r="F1081" s="336" t="s">
        <v>780</v>
      </c>
      <c r="G1081" s="336" t="s">
        <v>794</v>
      </c>
      <c r="H1081" s="336" t="s">
        <v>726</v>
      </c>
      <c r="I1081" s="337">
        <v>3</v>
      </c>
      <c r="J1081" s="337">
        <v>85</v>
      </c>
      <c r="K1081" s="337">
        <v>164.5</v>
      </c>
      <c r="L1081" s="337">
        <v>121.3</v>
      </c>
      <c r="M1081" s="338"/>
      <c r="N1081" s="338"/>
      <c r="O1081" s="337">
        <v>1200</v>
      </c>
      <c r="P1081" s="337">
        <v>17</v>
      </c>
      <c r="Q1081" s="337">
        <v>70.599999999999994</v>
      </c>
      <c r="R1081" s="337">
        <v>25000</v>
      </c>
      <c r="S1081" s="337">
        <v>2700</v>
      </c>
      <c r="T1081" s="337">
        <v>82</v>
      </c>
      <c r="U1081" s="337">
        <v>0.9</v>
      </c>
      <c r="V1081" s="337">
        <v>-20</v>
      </c>
      <c r="W1081" s="336" t="s">
        <v>769</v>
      </c>
      <c r="X1081" s="336" t="s">
        <v>7402</v>
      </c>
      <c r="Y1081" s="336" t="s">
        <v>831</v>
      </c>
      <c r="Z1081" s="339">
        <v>41912</v>
      </c>
      <c r="AA1081" s="339">
        <v>41911</v>
      </c>
      <c r="AB1081" s="336" t="s">
        <v>842</v>
      </c>
    </row>
    <row r="1082" spans="1:28" s="340" customFormat="1">
      <c r="A1082" s="336" t="s">
        <v>7400</v>
      </c>
      <c r="B1082" s="336" t="s">
        <v>27</v>
      </c>
      <c r="C1082" s="336" t="s">
        <v>6624</v>
      </c>
      <c r="D1082" s="336" t="s">
        <v>6624</v>
      </c>
      <c r="E1082" s="336" t="s">
        <v>731</v>
      </c>
      <c r="F1082" s="336" t="s">
        <v>780</v>
      </c>
      <c r="G1082" s="336" t="s">
        <v>794</v>
      </c>
      <c r="H1082" s="336" t="s">
        <v>726</v>
      </c>
      <c r="I1082" s="337">
        <v>5</v>
      </c>
      <c r="J1082" s="337">
        <v>75</v>
      </c>
      <c r="K1082" s="337">
        <v>122</v>
      </c>
      <c r="L1082" s="337">
        <v>97</v>
      </c>
      <c r="M1082" s="338"/>
      <c r="N1082" s="337">
        <v>15</v>
      </c>
      <c r="O1082" s="337">
        <v>1000</v>
      </c>
      <c r="P1082" s="337">
        <v>14</v>
      </c>
      <c r="Q1082" s="337">
        <v>71.400000000000006</v>
      </c>
      <c r="R1082" s="337">
        <v>25000</v>
      </c>
      <c r="S1082" s="337">
        <v>3000</v>
      </c>
      <c r="T1082" s="337">
        <v>81</v>
      </c>
      <c r="U1082" s="337">
        <v>0.9</v>
      </c>
      <c r="V1082" s="337">
        <v>-29</v>
      </c>
      <c r="W1082" s="336" t="s">
        <v>769</v>
      </c>
      <c r="X1082" s="336" t="s">
        <v>7405</v>
      </c>
      <c r="Y1082" s="336" t="s">
        <v>1308</v>
      </c>
      <c r="Z1082" s="339">
        <v>41435</v>
      </c>
      <c r="AA1082" s="339">
        <v>41900</v>
      </c>
      <c r="AB1082" s="336" t="s">
        <v>842</v>
      </c>
    </row>
    <row r="1083" spans="1:28" s="340" customFormat="1">
      <c r="A1083" s="336" t="s">
        <v>7400</v>
      </c>
      <c r="B1083" s="336" t="s">
        <v>27</v>
      </c>
      <c r="C1083" s="336" t="s">
        <v>6761</v>
      </c>
      <c r="D1083" s="336" t="s">
        <v>6761</v>
      </c>
      <c r="E1083" s="336" t="s">
        <v>731</v>
      </c>
      <c r="F1083" s="336" t="s">
        <v>780</v>
      </c>
      <c r="G1083" s="336" t="s">
        <v>794</v>
      </c>
      <c r="H1083" s="336" t="s">
        <v>726</v>
      </c>
      <c r="I1083" s="337">
        <v>5</v>
      </c>
      <c r="J1083" s="337">
        <v>90</v>
      </c>
      <c r="K1083" s="337">
        <v>122</v>
      </c>
      <c r="L1083" s="337">
        <v>97</v>
      </c>
      <c r="M1083" s="338"/>
      <c r="N1083" s="337">
        <v>15</v>
      </c>
      <c r="O1083" s="337">
        <v>1050</v>
      </c>
      <c r="P1083" s="337">
        <v>14</v>
      </c>
      <c r="Q1083" s="337">
        <v>75</v>
      </c>
      <c r="R1083" s="337">
        <v>25000</v>
      </c>
      <c r="S1083" s="337">
        <v>3500</v>
      </c>
      <c r="T1083" s="337">
        <v>82</v>
      </c>
      <c r="U1083" s="337">
        <v>0.9</v>
      </c>
      <c r="V1083" s="337">
        <v>-29</v>
      </c>
      <c r="W1083" s="336" t="s">
        <v>769</v>
      </c>
      <c r="X1083" s="336" t="s">
        <v>7405</v>
      </c>
      <c r="Y1083" s="336" t="s">
        <v>1308</v>
      </c>
      <c r="Z1083" s="339">
        <v>41640</v>
      </c>
      <c r="AA1083" s="339">
        <v>41911</v>
      </c>
      <c r="AB1083" s="336" t="s">
        <v>842</v>
      </c>
    </row>
    <row r="1084" spans="1:28" s="340" customFormat="1">
      <c r="A1084" s="336" t="s">
        <v>7400</v>
      </c>
      <c r="B1084" s="336" t="s">
        <v>27</v>
      </c>
      <c r="C1084" s="336" t="s">
        <v>6767</v>
      </c>
      <c r="D1084" s="336" t="s">
        <v>6767</v>
      </c>
      <c r="E1084" s="336" t="s">
        <v>735</v>
      </c>
      <c r="F1084" s="336" t="s">
        <v>780</v>
      </c>
      <c r="G1084" s="336" t="s">
        <v>794</v>
      </c>
      <c r="H1084" s="336" t="s">
        <v>726</v>
      </c>
      <c r="I1084" s="337">
        <v>5</v>
      </c>
      <c r="J1084" s="337">
        <v>90</v>
      </c>
      <c r="K1084" s="337">
        <v>134.6</v>
      </c>
      <c r="L1084" s="337">
        <v>121.9</v>
      </c>
      <c r="M1084" s="338"/>
      <c r="N1084" s="337">
        <v>25</v>
      </c>
      <c r="O1084" s="337">
        <v>900</v>
      </c>
      <c r="P1084" s="337">
        <v>14</v>
      </c>
      <c r="Q1084" s="337">
        <v>66.7</v>
      </c>
      <c r="R1084" s="337">
        <v>25000</v>
      </c>
      <c r="S1084" s="337">
        <v>2700</v>
      </c>
      <c r="T1084" s="337">
        <v>85</v>
      </c>
      <c r="U1084" s="337">
        <v>0.8</v>
      </c>
      <c r="V1084" s="337">
        <v>-20</v>
      </c>
      <c r="W1084" s="336" t="s">
        <v>7</v>
      </c>
      <c r="X1084" s="336" t="s">
        <v>7</v>
      </c>
      <c r="Y1084" s="336" t="s">
        <v>1308</v>
      </c>
      <c r="Z1084" s="339">
        <v>41618</v>
      </c>
      <c r="AA1084" s="339">
        <v>41719</v>
      </c>
      <c r="AB1084" s="336" t="s">
        <v>842</v>
      </c>
    </row>
    <row r="1085" spans="1:28" s="340" customFormat="1">
      <c r="A1085" s="336" t="s">
        <v>7400</v>
      </c>
      <c r="B1085" s="336" t="s">
        <v>27</v>
      </c>
      <c r="C1085" s="336" t="s">
        <v>6769</v>
      </c>
      <c r="D1085" s="336" t="s">
        <v>6769</v>
      </c>
      <c r="E1085" s="336" t="s">
        <v>735</v>
      </c>
      <c r="F1085" s="336" t="s">
        <v>780</v>
      </c>
      <c r="G1085" s="336" t="s">
        <v>794</v>
      </c>
      <c r="H1085" s="336" t="s">
        <v>726</v>
      </c>
      <c r="I1085" s="337">
        <v>5</v>
      </c>
      <c r="J1085" s="337">
        <v>90</v>
      </c>
      <c r="K1085" s="337">
        <v>135</v>
      </c>
      <c r="L1085" s="337">
        <v>122</v>
      </c>
      <c r="M1085" s="338"/>
      <c r="N1085" s="337">
        <v>25</v>
      </c>
      <c r="O1085" s="337">
        <v>900</v>
      </c>
      <c r="P1085" s="337">
        <v>14</v>
      </c>
      <c r="Q1085" s="337">
        <v>64</v>
      </c>
      <c r="R1085" s="337">
        <v>25000</v>
      </c>
      <c r="S1085" s="337">
        <v>2700</v>
      </c>
      <c r="T1085" s="337">
        <v>93</v>
      </c>
      <c r="U1085" s="337">
        <v>0.8</v>
      </c>
      <c r="V1085" s="337">
        <v>-29</v>
      </c>
      <c r="W1085" s="336" t="s">
        <v>7</v>
      </c>
      <c r="X1085" s="336" t="s">
        <v>7</v>
      </c>
      <c r="Y1085" s="336" t="s">
        <v>1308</v>
      </c>
      <c r="Z1085" s="339">
        <v>41618</v>
      </c>
      <c r="AA1085" s="339">
        <v>41940</v>
      </c>
      <c r="AB1085" s="336" t="s">
        <v>842</v>
      </c>
    </row>
    <row r="1086" spans="1:28" s="340" customFormat="1">
      <c r="A1086" s="336" t="s">
        <v>7400</v>
      </c>
      <c r="B1086" s="336" t="s">
        <v>27</v>
      </c>
      <c r="C1086" s="336" t="s">
        <v>6771</v>
      </c>
      <c r="D1086" s="336" t="s">
        <v>6771</v>
      </c>
      <c r="E1086" s="336" t="s">
        <v>735</v>
      </c>
      <c r="F1086" s="336" t="s">
        <v>780</v>
      </c>
      <c r="G1086" s="336" t="s">
        <v>794</v>
      </c>
      <c r="H1086" s="336" t="s">
        <v>726</v>
      </c>
      <c r="I1086" s="337">
        <v>5</v>
      </c>
      <c r="J1086" s="337">
        <v>90</v>
      </c>
      <c r="K1086" s="337">
        <v>134.6</v>
      </c>
      <c r="L1086" s="337">
        <v>121.9</v>
      </c>
      <c r="M1086" s="338"/>
      <c r="N1086" s="337">
        <v>25</v>
      </c>
      <c r="O1086" s="337">
        <v>900</v>
      </c>
      <c r="P1086" s="337">
        <v>14</v>
      </c>
      <c r="Q1086" s="337">
        <v>66.7</v>
      </c>
      <c r="R1086" s="337">
        <v>25000</v>
      </c>
      <c r="S1086" s="337">
        <v>2700</v>
      </c>
      <c r="T1086" s="337">
        <v>85</v>
      </c>
      <c r="U1086" s="337">
        <v>0.8</v>
      </c>
      <c r="V1086" s="337">
        <v>-20</v>
      </c>
      <c r="W1086" s="336" t="s">
        <v>7</v>
      </c>
      <c r="X1086" s="336" t="s">
        <v>7</v>
      </c>
      <c r="Y1086" s="336" t="s">
        <v>1308</v>
      </c>
      <c r="Z1086" s="339">
        <v>41618</v>
      </c>
      <c r="AA1086" s="339">
        <v>41719</v>
      </c>
      <c r="AB1086" s="336" t="s">
        <v>842</v>
      </c>
    </row>
    <row r="1087" spans="1:28" s="340" customFormat="1">
      <c r="A1087" s="336" t="s">
        <v>7400</v>
      </c>
      <c r="B1087" s="336" t="s">
        <v>27</v>
      </c>
      <c r="C1087" s="336" t="s">
        <v>6773</v>
      </c>
      <c r="D1087" s="336" t="s">
        <v>6773</v>
      </c>
      <c r="E1087" s="336" t="s">
        <v>735</v>
      </c>
      <c r="F1087" s="336" t="s">
        <v>780</v>
      </c>
      <c r="G1087" s="336" t="s">
        <v>794</v>
      </c>
      <c r="H1087" s="336" t="s">
        <v>726</v>
      </c>
      <c r="I1087" s="337">
        <v>3</v>
      </c>
      <c r="J1087" s="337">
        <v>90</v>
      </c>
      <c r="K1087" s="337">
        <v>134.6</v>
      </c>
      <c r="L1087" s="337">
        <v>121.9</v>
      </c>
      <c r="M1087" s="338"/>
      <c r="N1087" s="337">
        <v>40</v>
      </c>
      <c r="O1087" s="337">
        <v>1050</v>
      </c>
      <c r="P1087" s="337">
        <v>14</v>
      </c>
      <c r="Q1087" s="337">
        <v>77.8</v>
      </c>
      <c r="R1087" s="337">
        <v>25000</v>
      </c>
      <c r="S1087" s="337">
        <v>3000</v>
      </c>
      <c r="T1087" s="337">
        <v>82</v>
      </c>
      <c r="U1087" s="337">
        <v>0.8</v>
      </c>
      <c r="V1087" s="337">
        <v>-20</v>
      </c>
      <c r="W1087" s="336" t="s">
        <v>7</v>
      </c>
      <c r="X1087" s="336" t="s">
        <v>7</v>
      </c>
      <c r="Y1087" s="336" t="s">
        <v>1308</v>
      </c>
      <c r="Z1087" s="339">
        <v>41498</v>
      </c>
      <c r="AA1087" s="339">
        <v>41719</v>
      </c>
      <c r="AB1087" s="336" t="s">
        <v>842</v>
      </c>
    </row>
    <row r="1088" spans="1:28" s="340" customFormat="1">
      <c r="A1088" s="336" t="s">
        <v>7400</v>
      </c>
      <c r="B1088" s="336" t="s">
        <v>27</v>
      </c>
      <c r="C1088" s="336" t="s">
        <v>6775</v>
      </c>
      <c r="D1088" s="336" t="s">
        <v>6775</v>
      </c>
      <c r="E1088" s="336" t="s">
        <v>735</v>
      </c>
      <c r="F1088" s="336" t="s">
        <v>780</v>
      </c>
      <c r="G1088" s="336" t="s">
        <v>794</v>
      </c>
      <c r="H1088" s="336" t="s">
        <v>726</v>
      </c>
      <c r="I1088" s="337">
        <v>3</v>
      </c>
      <c r="J1088" s="337">
        <v>90</v>
      </c>
      <c r="K1088" s="337">
        <v>134.6</v>
      </c>
      <c r="L1088" s="337">
        <v>121.9</v>
      </c>
      <c r="M1088" s="338"/>
      <c r="N1088" s="337">
        <v>25</v>
      </c>
      <c r="O1088" s="337">
        <v>1050</v>
      </c>
      <c r="P1088" s="337">
        <v>14</v>
      </c>
      <c r="Q1088" s="337">
        <v>77</v>
      </c>
      <c r="R1088" s="337">
        <v>25000</v>
      </c>
      <c r="S1088" s="337">
        <v>3000</v>
      </c>
      <c r="T1088" s="337">
        <v>82</v>
      </c>
      <c r="U1088" s="337">
        <v>0.8</v>
      </c>
      <c r="V1088" s="337">
        <v>-20</v>
      </c>
      <c r="W1088" s="336" t="s">
        <v>7</v>
      </c>
      <c r="X1088" s="336" t="s">
        <v>7</v>
      </c>
      <c r="Y1088" s="336" t="s">
        <v>1308</v>
      </c>
      <c r="Z1088" s="339">
        <v>41498</v>
      </c>
      <c r="AA1088" s="339">
        <v>41719</v>
      </c>
      <c r="AB1088" s="336" t="s">
        <v>842</v>
      </c>
    </row>
    <row r="1089" spans="1:28" s="340" customFormat="1">
      <c r="A1089" s="336" t="s">
        <v>7400</v>
      </c>
      <c r="B1089" s="336" t="s">
        <v>27</v>
      </c>
      <c r="C1089" s="336" t="s">
        <v>6777</v>
      </c>
      <c r="D1089" s="336" t="s">
        <v>6777</v>
      </c>
      <c r="E1089" s="336" t="s">
        <v>735</v>
      </c>
      <c r="F1089" s="336" t="s">
        <v>780</v>
      </c>
      <c r="G1089" s="336" t="s">
        <v>794</v>
      </c>
      <c r="H1089" s="336" t="s">
        <v>726</v>
      </c>
      <c r="I1089" s="337">
        <v>3</v>
      </c>
      <c r="J1089" s="337">
        <v>90</v>
      </c>
      <c r="K1089" s="337">
        <v>134.6</v>
      </c>
      <c r="L1089" s="337">
        <v>121.9</v>
      </c>
      <c r="M1089" s="338"/>
      <c r="N1089" s="337">
        <v>15</v>
      </c>
      <c r="O1089" s="337">
        <v>1050</v>
      </c>
      <c r="P1089" s="337">
        <v>14</v>
      </c>
      <c r="Q1089" s="337">
        <v>81.2</v>
      </c>
      <c r="R1089" s="337">
        <v>25000</v>
      </c>
      <c r="S1089" s="337">
        <v>3000</v>
      </c>
      <c r="T1089" s="337">
        <v>82</v>
      </c>
      <c r="U1089" s="337">
        <v>0.8</v>
      </c>
      <c r="V1089" s="337">
        <v>-20</v>
      </c>
      <c r="W1089" s="336" t="s">
        <v>7</v>
      </c>
      <c r="X1089" s="336" t="s">
        <v>7</v>
      </c>
      <c r="Y1089" s="336" t="s">
        <v>1308</v>
      </c>
      <c r="Z1089" s="339">
        <v>41681</v>
      </c>
      <c r="AA1089" s="339">
        <v>41719</v>
      </c>
      <c r="AB1089" s="336" t="s">
        <v>842</v>
      </c>
    </row>
    <row r="1090" spans="1:28" s="340" customFormat="1">
      <c r="A1090" s="336" t="s">
        <v>7400</v>
      </c>
      <c r="B1090" s="336" t="s">
        <v>27</v>
      </c>
      <c r="C1090" s="336" t="s">
        <v>6779</v>
      </c>
      <c r="D1090" s="336" t="s">
        <v>6779</v>
      </c>
      <c r="E1090" s="336" t="s">
        <v>735</v>
      </c>
      <c r="F1090" s="336" t="s">
        <v>780</v>
      </c>
      <c r="G1090" s="336" t="s">
        <v>794</v>
      </c>
      <c r="H1090" s="336" t="s">
        <v>726</v>
      </c>
      <c r="I1090" s="337">
        <v>3</v>
      </c>
      <c r="J1090" s="337">
        <v>90</v>
      </c>
      <c r="K1090" s="337">
        <v>134.6</v>
      </c>
      <c r="L1090" s="337">
        <v>121.9</v>
      </c>
      <c r="M1090" s="338"/>
      <c r="N1090" s="337">
        <v>40</v>
      </c>
      <c r="O1090" s="337">
        <v>1025</v>
      </c>
      <c r="P1090" s="337">
        <v>14</v>
      </c>
      <c r="Q1090" s="337">
        <v>75.7</v>
      </c>
      <c r="R1090" s="337">
        <v>25000</v>
      </c>
      <c r="S1090" s="337">
        <v>3500</v>
      </c>
      <c r="T1090" s="337">
        <v>82</v>
      </c>
      <c r="U1090" s="337">
        <v>0.8</v>
      </c>
      <c r="V1090" s="337">
        <v>-20</v>
      </c>
      <c r="W1090" s="336" t="s">
        <v>7</v>
      </c>
      <c r="X1090" s="336" t="s">
        <v>7</v>
      </c>
      <c r="Y1090" s="336" t="s">
        <v>1308</v>
      </c>
      <c r="Z1090" s="339">
        <v>41702</v>
      </c>
      <c r="AA1090" s="339">
        <v>41719</v>
      </c>
      <c r="AB1090" s="336" t="s">
        <v>842</v>
      </c>
    </row>
    <row r="1091" spans="1:28" s="340" customFormat="1">
      <c r="A1091" s="336" t="s">
        <v>7400</v>
      </c>
      <c r="B1091" s="336" t="s">
        <v>27</v>
      </c>
      <c r="C1091" s="336" t="s">
        <v>6781</v>
      </c>
      <c r="D1091" s="336" t="s">
        <v>6781</v>
      </c>
      <c r="E1091" s="336" t="s">
        <v>735</v>
      </c>
      <c r="F1091" s="336" t="s">
        <v>780</v>
      </c>
      <c r="G1091" s="336" t="s">
        <v>794</v>
      </c>
      <c r="H1091" s="336" t="s">
        <v>726</v>
      </c>
      <c r="I1091" s="337">
        <v>5</v>
      </c>
      <c r="J1091" s="337">
        <v>90</v>
      </c>
      <c r="K1091" s="337">
        <v>134.6</v>
      </c>
      <c r="L1091" s="337">
        <v>121.9</v>
      </c>
      <c r="M1091" s="338"/>
      <c r="N1091" s="337">
        <v>25</v>
      </c>
      <c r="O1091" s="337">
        <v>1025</v>
      </c>
      <c r="P1091" s="337">
        <v>14</v>
      </c>
      <c r="Q1091" s="337">
        <v>72.8</v>
      </c>
      <c r="R1091" s="337">
        <v>25000</v>
      </c>
      <c r="S1091" s="337">
        <v>3500</v>
      </c>
      <c r="T1091" s="337">
        <v>82</v>
      </c>
      <c r="U1091" s="337">
        <v>0.8</v>
      </c>
      <c r="V1091" s="337">
        <v>-20</v>
      </c>
      <c r="W1091" s="336" t="s">
        <v>7</v>
      </c>
      <c r="X1091" s="336" t="s">
        <v>7</v>
      </c>
      <c r="Y1091" s="336" t="s">
        <v>1308</v>
      </c>
      <c r="Z1091" s="339">
        <v>41618</v>
      </c>
      <c r="AA1091" s="339">
        <v>41719</v>
      </c>
      <c r="AB1091" s="336" t="s">
        <v>842</v>
      </c>
    </row>
    <row r="1092" spans="1:28" s="340" customFormat="1">
      <c r="A1092" s="336" t="s">
        <v>7400</v>
      </c>
      <c r="B1092" s="336" t="s">
        <v>27</v>
      </c>
      <c r="C1092" s="336" t="s">
        <v>6783</v>
      </c>
      <c r="D1092" s="336" t="s">
        <v>6783</v>
      </c>
      <c r="E1092" s="336" t="s">
        <v>735</v>
      </c>
      <c r="F1092" s="336" t="s">
        <v>780</v>
      </c>
      <c r="G1092" s="336" t="s">
        <v>794</v>
      </c>
      <c r="H1092" s="336" t="s">
        <v>726</v>
      </c>
      <c r="I1092" s="337">
        <v>5</v>
      </c>
      <c r="J1092" s="337">
        <v>90</v>
      </c>
      <c r="K1092" s="337">
        <v>134.6</v>
      </c>
      <c r="L1092" s="337">
        <v>121.9</v>
      </c>
      <c r="M1092" s="338"/>
      <c r="N1092" s="337">
        <v>15</v>
      </c>
      <c r="O1092" s="337">
        <v>1025</v>
      </c>
      <c r="P1092" s="337">
        <v>14</v>
      </c>
      <c r="Q1092" s="337">
        <v>73.2</v>
      </c>
      <c r="R1092" s="337">
        <v>25000</v>
      </c>
      <c r="S1092" s="337">
        <v>3500</v>
      </c>
      <c r="T1092" s="337">
        <v>83</v>
      </c>
      <c r="U1092" s="337">
        <v>0.8</v>
      </c>
      <c r="V1092" s="337">
        <v>-20</v>
      </c>
      <c r="W1092" s="336" t="s">
        <v>7</v>
      </c>
      <c r="X1092" s="336" t="s">
        <v>7</v>
      </c>
      <c r="Y1092" s="336" t="s">
        <v>1308</v>
      </c>
      <c r="Z1092" s="339">
        <v>41618</v>
      </c>
      <c r="AA1092" s="339">
        <v>41719</v>
      </c>
      <c r="AB1092" s="336" t="s">
        <v>842</v>
      </c>
    </row>
    <row r="1093" spans="1:28" s="340" customFormat="1">
      <c r="A1093" s="336" t="s">
        <v>7400</v>
      </c>
      <c r="B1093" s="336" t="s">
        <v>27</v>
      </c>
      <c r="C1093" s="336" t="s">
        <v>6785</v>
      </c>
      <c r="D1093" s="336" t="s">
        <v>6785</v>
      </c>
      <c r="E1093" s="336" t="s">
        <v>735</v>
      </c>
      <c r="F1093" s="336" t="s">
        <v>780</v>
      </c>
      <c r="G1093" s="336" t="s">
        <v>794</v>
      </c>
      <c r="H1093" s="336" t="s">
        <v>726</v>
      </c>
      <c r="I1093" s="337">
        <v>5</v>
      </c>
      <c r="J1093" s="337">
        <v>90</v>
      </c>
      <c r="K1093" s="337">
        <v>134.6</v>
      </c>
      <c r="L1093" s="337">
        <v>121.9</v>
      </c>
      <c r="M1093" s="338"/>
      <c r="N1093" s="337">
        <v>40</v>
      </c>
      <c r="O1093" s="337">
        <v>1100</v>
      </c>
      <c r="P1093" s="337">
        <v>14</v>
      </c>
      <c r="Q1093" s="337">
        <v>82.6</v>
      </c>
      <c r="R1093" s="337">
        <v>25000</v>
      </c>
      <c r="S1093" s="337">
        <v>4000</v>
      </c>
      <c r="T1093" s="337">
        <v>84</v>
      </c>
      <c r="U1093" s="337">
        <v>0.8</v>
      </c>
      <c r="V1093" s="337">
        <v>-20</v>
      </c>
      <c r="W1093" s="336" t="s">
        <v>7</v>
      </c>
      <c r="X1093" s="336" t="s">
        <v>7</v>
      </c>
      <c r="Y1093" s="336" t="s">
        <v>1308</v>
      </c>
      <c r="Z1093" s="339">
        <v>41618</v>
      </c>
      <c r="AA1093" s="339">
        <v>41719</v>
      </c>
      <c r="AB1093" s="336" t="s">
        <v>842</v>
      </c>
    </row>
    <row r="1094" spans="1:28" s="340" customFormat="1">
      <c r="A1094" s="336" t="s">
        <v>7400</v>
      </c>
      <c r="B1094" s="336" t="s">
        <v>27</v>
      </c>
      <c r="C1094" s="336" t="s">
        <v>6787</v>
      </c>
      <c r="D1094" s="336" t="s">
        <v>6787</v>
      </c>
      <c r="E1094" s="336" t="s">
        <v>735</v>
      </c>
      <c r="F1094" s="336" t="s">
        <v>780</v>
      </c>
      <c r="G1094" s="336" t="s">
        <v>794</v>
      </c>
      <c r="H1094" s="336" t="s">
        <v>726</v>
      </c>
      <c r="I1094" s="337">
        <v>5</v>
      </c>
      <c r="J1094" s="337">
        <v>90</v>
      </c>
      <c r="K1094" s="337">
        <v>135</v>
      </c>
      <c r="L1094" s="337">
        <v>122</v>
      </c>
      <c r="M1094" s="338"/>
      <c r="N1094" s="337">
        <v>25</v>
      </c>
      <c r="O1094" s="337">
        <v>1100</v>
      </c>
      <c r="P1094" s="337">
        <v>14</v>
      </c>
      <c r="Q1094" s="337">
        <v>79</v>
      </c>
      <c r="R1094" s="337">
        <v>25000</v>
      </c>
      <c r="S1094" s="337">
        <v>4000</v>
      </c>
      <c r="T1094" s="337">
        <v>82</v>
      </c>
      <c r="U1094" s="337">
        <v>0.8</v>
      </c>
      <c r="V1094" s="337">
        <v>-30</v>
      </c>
      <c r="W1094" s="336" t="s">
        <v>7</v>
      </c>
      <c r="X1094" s="336" t="s">
        <v>7</v>
      </c>
      <c r="Y1094" s="336" t="s">
        <v>1308</v>
      </c>
      <c r="Z1094" s="339">
        <v>41701</v>
      </c>
      <c r="AA1094" s="339">
        <v>41864</v>
      </c>
      <c r="AB1094" s="336" t="s">
        <v>842</v>
      </c>
    </row>
    <row r="1095" spans="1:28" s="340" customFormat="1">
      <c r="A1095" s="336" t="s">
        <v>7400</v>
      </c>
      <c r="B1095" s="336" t="s">
        <v>27</v>
      </c>
      <c r="C1095" s="336" t="s">
        <v>6789</v>
      </c>
      <c r="D1095" s="336" t="s">
        <v>6789</v>
      </c>
      <c r="E1095" s="336" t="s">
        <v>735</v>
      </c>
      <c r="F1095" s="336" t="s">
        <v>780</v>
      </c>
      <c r="G1095" s="336" t="s">
        <v>794</v>
      </c>
      <c r="H1095" s="336" t="s">
        <v>726</v>
      </c>
      <c r="I1095" s="337">
        <v>5</v>
      </c>
      <c r="J1095" s="337">
        <v>90</v>
      </c>
      <c r="K1095" s="337">
        <v>134.6</v>
      </c>
      <c r="L1095" s="337">
        <v>121.9</v>
      </c>
      <c r="M1095" s="338"/>
      <c r="N1095" s="337">
        <v>15</v>
      </c>
      <c r="O1095" s="337">
        <v>1100</v>
      </c>
      <c r="P1095" s="337">
        <v>14</v>
      </c>
      <c r="Q1095" s="337">
        <v>79.599999999999994</v>
      </c>
      <c r="R1095" s="337">
        <v>25000</v>
      </c>
      <c r="S1095" s="337">
        <v>4000</v>
      </c>
      <c r="T1095" s="337">
        <v>84</v>
      </c>
      <c r="U1095" s="337">
        <v>0.8</v>
      </c>
      <c r="V1095" s="337">
        <v>-20</v>
      </c>
      <c r="W1095" s="336" t="s">
        <v>7</v>
      </c>
      <c r="X1095" s="336" t="s">
        <v>7</v>
      </c>
      <c r="Y1095" s="336" t="s">
        <v>1308</v>
      </c>
      <c r="Z1095" s="339">
        <v>41618</v>
      </c>
      <c r="AA1095" s="339">
        <v>41719</v>
      </c>
      <c r="AB1095" s="336" t="s">
        <v>842</v>
      </c>
    </row>
    <row r="1096" spans="1:28" s="340" customFormat="1">
      <c r="A1096" s="336" t="s">
        <v>7400</v>
      </c>
      <c r="B1096" s="336" t="s">
        <v>27</v>
      </c>
      <c r="C1096" s="336" t="s">
        <v>6791</v>
      </c>
      <c r="D1096" s="336" t="s">
        <v>6791</v>
      </c>
      <c r="E1096" s="336" t="s">
        <v>735</v>
      </c>
      <c r="F1096" s="336" t="s">
        <v>780</v>
      </c>
      <c r="G1096" s="336" t="s">
        <v>794</v>
      </c>
      <c r="H1096" s="336" t="s">
        <v>726</v>
      </c>
      <c r="I1096" s="337">
        <v>5</v>
      </c>
      <c r="J1096" s="337">
        <v>90</v>
      </c>
      <c r="K1096" s="337">
        <v>135</v>
      </c>
      <c r="L1096" s="337">
        <v>122</v>
      </c>
      <c r="M1096" s="338"/>
      <c r="N1096" s="337">
        <v>40</v>
      </c>
      <c r="O1096" s="337">
        <v>900</v>
      </c>
      <c r="P1096" s="337">
        <v>14</v>
      </c>
      <c r="Q1096" s="337">
        <v>64.2</v>
      </c>
      <c r="R1096" s="337">
        <v>25000</v>
      </c>
      <c r="S1096" s="337">
        <v>2700</v>
      </c>
      <c r="T1096" s="337">
        <v>86</v>
      </c>
      <c r="U1096" s="337">
        <v>0.9</v>
      </c>
      <c r="V1096" s="337">
        <v>-29</v>
      </c>
      <c r="W1096" s="336" t="s">
        <v>769</v>
      </c>
      <c r="X1096" s="336" t="s">
        <v>7405</v>
      </c>
      <c r="Y1096" s="336" t="s">
        <v>1308</v>
      </c>
      <c r="Z1096" s="339">
        <v>41481</v>
      </c>
      <c r="AA1096" s="339">
        <v>41901</v>
      </c>
      <c r="AB1096" s="336" t="s">
        <v>842</v>
      </c>
    </row>
    <row r="1097" spans="1:28" s="340" customFormat="1">
      <c r="A1097" s="336" t="s">
        <v>7400</v>
      </c>
      <c r="B1097" s="336" t="s">
        <v>27</v>
      </c>
      <c r="C1097" s="336" t="s">
        <v>6793</v>
      </c>
      <c r="D1097" s="336" t="s">
        <v>6793</v>
      </c>
      <c r="E1097" s="336" t="s">
        <v>735</v>
      </c>
      <c r="F1097" s="336" t="s">
        <v>780</v>
      </c>
      <c r="G1097" s="336" t="s">
        <v>794</v>
      </c>
      <c r="H1097" s="336" t="s">
        <v>726</v>
      </c>
      <c r="I1097" s="337">
        <v>5</v>
      </c>
      <c r="J1097" s="337">
        <v>90</v>
      </c>
      <c r="K1097" s="337">
        <v>135</v>
      </c>
      <c r="L1097" s="337">
        <v>122</v>
      </c>
      <c r="M1097" s="338"/>
      <c r="N1097" s="337">
        <v>25</v>
      </c>
      <c r="O1097" s="337">
        <v>930</v>
      </c>
      <c r="P1097" s="337">
        <v>14</v>
      </c>
      <c r="Q1097" s="337">
        <v>64.400000000000006</v>
      </c>
      <c r="R1097" s="337">
        <v>25000</v>
      </c>
      <c r="S1097" s="337">
        <v>2700</v>
      </c>
      <c r="T1097" s="337">
        <v>86</v>
      </c>
      <c r="U1097" s="337">
        <v>0.9</v>
      </c>
      <c r="V1097" s="337">
        <v>-30</v>
      </c>
      <c r="W1097" s="336" t="s">
        <v>769</v>
      </c>
      <c r="X1097" s="336" t="s">
        <v>7405</v>
      </c>
      <c r="Y1097" s="336" t="s">
        <v>1308</v>
      </c>
      <c r="Z1097" s="339">
        <v>41481</v>
      </c>
      <c r="AA1097" s="339">
        <v>41813</v>
      </c>
      <c r="AB1097" s="336" t="s">
        <v>842</v>
      </c>
    </row>
    <row r="1098" spans="1:28" s="340" customFormat="1">
      <c r="A1098" s="336" t="s">
        <v>7400</v>
      </c>
      <c r="B1098" s="336" t="s">
        <v>27</v>
      </c>
      <c r="C1098" s="336" t="s">
        <v>6795</v>
      </c>
      <c r="D1098" s="336" t="s">
        <v>6795</v>
      </c>
      <c r="E1098" s="336" t="s">
        <v>735</v>
      </c>
      <c r="F1098" s="336" t="s">
        <v>780</v>
      </c>
      <c r="G1098" s="336" t="s">
        <v>794</v>
      </c>
      <c r="H1098" s="336" t="s">
        <v>726</v>
      </c>
      <c r="I1098" s="337">
        <v>5</v>
      </c>
      <c r="J1098" s="337">
        <v>90</v>
      </c>
      <c r="K1098" s="337">
        <v>135</v>
      </c>
      <c r="L1098" s="337">
        <v>122</v>
      </c>
      <c r="M1098" s="338"/>
      <c r="N1098" s="337">
        <v>25</v>
      </c>
      <c r="O1098" s="337">
        <v>930</v>
      </c>
      <c r="P1098" s="337">
        <v>14</v>
      </c>
      <c r="Q1098" s="337">
        <v>66.400000000000006</v>
      </c>
      <c r="R1098" s="337">
        <v>25000</v>
      </c>
      <c r="S1098" s="337">
        <v>2700</v>
      </c>
      <c r="T1098" s="337">
        <v>82</v>
      </c>
      <c r="U1098" s="337">
        <v>0.9</v>
      </c>
      <c r="V1098" s="337">
        <v>-30</v>
      </c>
      <c r="W1098" s="336" t="s">
        <v>769</v>
      </c>
      <c r="X1098" s="336" t="s">
        <v>7405</v>
      </c>
      <c r="Y1098" s="336" t="s">
        <v>1308</v>
      </c>
      <c r="Z1098" s="339">
        <v>41481</v>
      </c>
      <c r="AA1098" s="339">
        <v>41890</v>
      </c>
      <c r="AB1098" s="336" t="s">
        <v>842</v>
      </c>
    </row>
    <row r="1099" spans="1:28" s="340" customFormat="1">
      <c r="A1099" s="336" t="s">
        <v>7400</v>
      </c>
      <c r="B1099" s="336" t="s">
        <v>27</v>
      </c>
      <c r="C1099" s="336" t="s">
        <v>6797</v>
      </c>
      <c r="D1099" s="336" t="s">
        <v>6797</v>
      </c>
      <c r="E1099" s="336" t="s">
        <v>735</v>
      </c>
      <c r="F1099" s="336" t="s">
        <v>780</v>
      </c>
      <c r="G1099" s="336" t="s">
        <v>794</v>
      </c>
      <c r="H1099" s="336" t="s">
        <v>726</v>
      </c>
      <c r="I1099" s="337">
        <v>5</v>
      </c>
      <c r="J1099" s="337">
        <v>90</v>
      </c>
      <c r="K1099" s="337">
        <v>135</v>
      </c>
      <c r="L1099" s="337">
        <v>122</v>
      </c>
      <c r="M1099" s="338"/>
      <c r="N1099" s="337">
        <v>15</v>
      </c>
      <c r="O1099" s="337">
        <v>900</v>
      </c>
      <c r="P1099" s="337">
        <v>14</v>
      </c>
      <c r="Q1099" s="337">
        <v>71</v>
      </c>
      <c r="R1099" s="337">
        <v>25000</v>
      </c>
      <c r="S1099" s="337">
        <v>2700</v>
      </c>
      <c r="T1099" s="337">
        <v>82</v>
      </c>
      <c r="U1099" s="337">
        <v>0.9</v>
      </c>
      <c r="V1099" s="337">
        <v>-30</v>
      </c>
      <c r="W1099" s="336" t="s">
        <v>769</v>
      </c>
      <c r="X1099" s="336" t="s">
        <v>7405</v>
      </c>
      <c r="Y1099" s="336" t="s">
        <v>1308</v>
      </c>
      <c r="Z1099" s="339">
        <v>41435</v>
      </c>
      <c r="AA1099" s="339">
        <v>41890</v>
      </c>
      <c r="AB1099" s="336" t="s">
        <v>842</v>
      </c>
    </row>
    <row r="1100" spans="1:28" s="340" customFormat="1">
      <c r="A1100" s="336" t="s">
        <v>7400</v>
      </c>
      <c r="B1100" s="336" t="s">
        <v>27</v>
      </c>
      <c r="C1100" s="336" t="s">
        <v>6799</v>
      </c>
      <c r="D1100" s="336" t="s">
        <v>6799</v>
      </c>
      <c r="E1100" s="336" t="s">
        <v>735</v>
      </c>
      <c r="F1100" s="336" t="s">
        <v>780</v>
      </c>
      <c r="G1100" s="336" t="s">
        <v>794</v>
      </c>
      <c r="H1100" s="336" t="s">
        <v>726</v>
      </c>
      <c r="I1100" s="337">
        <v>5</v>
      </c>
      <c r="J1100" s="338"/>
      <c r="K1100" s="337">
        <v>135</v>
      </c>
      <c r="L1100" s="337">
        <v>122</v>
      </c>
      <c r="M1100" s="338"/>
      <c r="N1100" s="337">
        <v>40</v>
      </c>
      <c r="O1100" s="337">
        <v>1000</v>
      </c>
      <c r="P1100" s="337">
        <v>14</v>
      </c>
      <c r="Q1100" s="337">
        <v>71</v>
      </c>
      <c r="R1100" s="337">
        <v>25000</v>
      </c>
      <c r="S1100" s="337">
        <v>3000</v>
      </c>
      <c r="T1100" s="337">
        <v>82</v>
      </c>
      <c r="U1100" s="337">
        <v>0.9</v>
      </c>
      <c r="V1100" s="337">
        <v>-30</v>
      </c>
      <c r="W1100" s="336" t="s">
        <v>769</v>
      </c>
      <c r="X1100" s="336" t="s">
        <v>7405</v>
      </c>
      <c r="Y1100" s="336" t="s">
        <v>1308</v>
      </c>
      <c r="Z1100" s="339">
        <v>41435</v>
      </c>
      <c r="AA1100" s="339">
        <v>41890</v>
      </c>
      <c r="AB1100" s="336" t="s">
        <v>842</v>
      </c>
    </row>
    <row r="1101" spans="1:28" s="340" customFormat="1">
      <c r="A1101" s="336" t="s">
        <v>7400</v>
      </c>
      <c r="B1101" s="336" t="s">
        <v>2235</v>
      </c>
      <c r="C1101" s="336" t="s">
        <v>7738</v>
      </c>
      <c r="D1101" s="336" t="s">
        <v>7739</v>
      </c>
      <c r="E1101" s="336" t="s">
        <v>703</v>
      </c>
      <c r="F1101" s="336" t="s">
        <v>780</v>
      </c>
      <c r="G1101" s="336" t="s">
        <v>781</v>
      </c>
      <c r="H1101" s="336" t="s">
        <v>726</v>
      </c>
      <c r="I1101" s="337">
        <v>3</v>
      </c>
      <c r="J1101" s="337">
        <v>35</v>
      </c>
      <c r="K1101" s="337">
        <v>46.2</v>
      </c>
      <c r="L1101" s="337">
        <v>49.8</v>
      </c>
      <c r="M1101" s="338"/>
      <c r="N1101" s="337">
        <v>38</v>
      </c>
      <c r="O1101" s="337">
        <v>350</v>
      </c>
      <c r="P1101" s="337">
        <v>5.5</v>
      </c>
      <c r="Q1101" s="337">
        <v>63.6</v>
      </c>
      <c r="R1101" s="337">
        <v>25000</v>
      </c>
      <c r="S1101" s="337">
        <v>3000</v>
      </c>
      <c r="T1101" s="337">
        <v>81</v>
      </c>
      <c r="U1101" s="337">
        <v>1</v>
      </c>
      <c r="V1101" s="337">
        <v>-25</v>
      </c>
      <c r="W1101" s="336" t="s">
        <v>769</v>
      </c>
      <c r="X1101" s="336" t="s">
        <v>7402</v>
      </c>
      <c r="Y1101" s="336" t="s">
        <v>783</v>
      </c>
      <c r="Z1101" s="339">
        <v>41988</v>
      </c>
      <c r="AA1101" s="339">
        <v>42009</v>
      </c>
      <c r="AB1101" s="336" t="s">
        <v>784</v>
      </c>
    </row>
    <row r="1102" spans="1:28" s="340" customFormat="1">
      <c r="A1102" s="336" t="s">
        <v>7400</v>
      </c>
      <c r="B1102" s="336" t="s">
        <v>2235</v>
      </c>
      <c r="C1102" s="336" t="s">
        <v>2335</v>
      </c>
      <c r="D1102" s="336" t="s">
        <v>2336</v>
      </c>
      <c r="E1102" s="336" t="s">
        <v>737</v>
      </c>
      <c r="F1102" s="336" t="s">
        <v>780</v>
      </c>
      <c r="G1102" s="336" t="s">
        <v>794</v>
      </c>
      <c r="H1102" s="336" t="s">
        <v>726</v>
      </c>
      <c r="I1102" s="337">
        <v>3</v>
      </c>
      <c r="J1102" s="337">
        <v>45</v>
      </c>
      <c r="K1102" s="337">
        <v>81.099999999999994</v>
      </c>
      <c r="L1102" s="337">
        <v>50.3</v>
      </c>
      <c r="M1102" s="338"/>
      <c r="N1102" s="337">
        <v>38</v>
      </c>
      <c r="O1102" s="337">
        <v>350</v>
      </c>
      <c r="P1102" s="337">
        <v>6.5</v>
      </c>
      <c r="Q1102" s="337">
        <v>53.8</v>
      </c>
      <c r="R1102" s="337">
        <v>25000</v>
      </c>
      <c r="S1102" s="337">
        <v>3000</v>
      </c>
      <c r="T1102" s="337">
        <v>83</v>
      </c>
      <c r="U1102" s="337">
        <v>0.9</v>
      </c>
      <c r="V1102" s="337">
        <v>-25</v>
      </c>
      <c r="W1102" s="336" t="s">
        <v>769</v>
      </c>
      <c r="X1102" s="336" t="s">
        <v>7415</v>
      </c>
      <c r="Y1102" s="336" t="s">
        <v>2338</v>
      </c>
      <c r="Z1102" s="339">
        <v>41950</v>
      </c>
      <c r="AA1102" s="339">
        <v>41960</v>
      </c>
      <c r="AB1102" s="336" t="s">
        <v>842</v>
      </c>
    </row>
    <row r="1103" spans="1:28" s="340" customFormat="1">
      <c r="A1103" s="336" t="s">
        <v>7400</v>
      </c>
      <c r="B1103" s="336" t="s">
        <v>2235</v>
      </c>
      <c r="C1103" s="336" t="s">
        <v>7740</v>
      </c>
      <c r="D1103" s="336" t="s">
        <v>7741</v>
      </c>
      <c r="E1103" s="336" t="s">
        <v>738</v>
      </c>
      <c r="F1103" s="336" t="s">
        <v>780</v>
      </c>
      <c r="G1103" s="336" t="s">
        <v>794</v>
      </c>
      <c r="H1103" s="336" t="s">
        <v>726</v>
      </c>
      <c r="I1103" s="337">
        <v>3</v>
      </c>
      <c r="J1103" s="337">
        <v>50</v>
      </c>
      <c r="K1103" s="337">
        <v>82.1</v>
      </c>
      <c r="L1103" s="337">
        <v>62.5</v>
      </c>
      <c r="M1103" s="338"/>
      <c r="N1103" s="337">
        <v>38</v>
      </c>
      <c r="O1103" s="337">
        <v>465</v>
      </c>
      <c r="P1103" s="337">
        <v>7.5</v>
      </c>
      <c r="Q1103" s="337">
        <v>62</v>
      </c>
      <c r="R1103" s="337">
        <v>25000</v>
      </c>
      <c r="S1103" s="337">
        <v>2700</v>
      </c>
      <c r="T1103" s="337">
        <v>84</v>
      </c>
      <c r="U1103" s="337">
        <v>0.9</v>
      </c>
      <c r="V1103" s="337">
        <v>-25</v>
      </c>
      <c r="W1103" s="336" t="s">
        <v>769</v>
      </c>
      <c r="X1103" s="336" t="s">
        <v>7402</v>
      </c>
      <c r="Y1103" s="336" t="s">
        <v>783</v>
      </c>
      <c r="Z1103" s="339">
        <v>41988</v>
      </c>
      <c r="AA1103" s="339">
        <v>42006</v>
      </c>
      <c r="AB1103" s="336" t="s">
        <v>784</v>
      </c>
    </row>
    <row r="1104" spans="1:28" s="340" customFormat="1">
      <c r="A1104" s="336" t="s">
        <v>7400</v>
      </c>
      <c r="B1104" s="336" t="s">
        <v>2235</v>
      </c>
      <c r="C1104" s="336" t="s">
        <v>2340</v>
      </c>
      <c r="D1104" s="336" t="s">
        <v>2341</v>
      </c>
      <c r="E1104" s="336" t="s">
        <v>738</v>
      </c>
      <c r="F1104" s="336" t="s">
        <v>780</v>
      </c>
      <c r="G1104" s="336" t="s">
        <v>794</v>
      </c>
      <c r="H1104" s="336" t="s">
        <v>726</v>
      </c>
      <c r="I1104" s="337">
        <v>3</v>
      </c>
      <c r="J1104" s="337">
        <v>50</v>
      </c>
      <c r="K1104" s="337">
        <v>82.1</v>
      </c>
      <c r="L1104" s="337">
        <v>62.5</v>
      </c>
      <c r="M1104" s="338"/>
      <c r="N1104" s="337">
        <v>38</v>
      </c>
      <c r="O1104" s="337">
        <v>465</v>
      </c>
      <c r="P1104" s="337">
        <v>7.5</v>
      </c>
      <c r="Q1104" s="337">
        <v>62</v>
      </c>
      <c r="R1104" s="337">
        <v>25000</v>
      </c>
      <c r="S1104" s="337">
        <v>3000</v>
      </c>
      <c r="T1104" s="337">
        <v>84</v>
      </c>
      <c r="U1104" s="337">
        <v>0.9</v>
      </c>
      <c r="V1104" s="337">
        <v>-25</v>
      </c>
      <c r="W1104" s="336" t="s">
        <v>769</v>
      </c>
      <c r="X1104" s="336" t="s">
        <v>7402</v>
      </c>
      <c r="Y1104" s="336" t="s">
        <v>2239</v>
      </c>
      <c r="Z1104" s="339">
        <v>41946</v>
      </c>
      <c r="AA1104" s="339">
        <v>41955</v>
      </c>
      <c r="AB1104" s="336" t="s">
        <v>842</v>
      </c>
    </row>
    <row r="1105" spans="1:28" s="340" customFormat="1">
      <c r="A1105" s="336" t="s">
        <v>7400</v>
      </c>
      <c r="B1105" s="336" t="s">
        <v>2235</v>
      </c>
      <c r="C1105" s="336" t="s">
        <v>2340</v>
      </c>
      <c r="D1105" s="336" t="s">
        <v>2344</v>
      </c>
      <c r="E1105" s="336" t="s">
        <v>738</v>
      </c>
      <c r="F1105" s="336" t="s">
        <v>780</v>
      </c>
      <c r="G1105" s="336" t="s">
        <v>794</v>
      </c>
      <c r="H1105" s="336" t="s">
        <v>726</v>
      </c>
      <c r="I1105" s="337">
        <v>3</v>
      </c>
      <c r="J1105" s="337">
        <v>50</v>
      </c>
      <c r="K1105" s="337">
        <v>81.3</v>
      </c>
      <c r="L1105" s="337">
        <v>624</v>
      </c>
      <c r="M1105" s="338"/>
      <c r="N1105" s="337">
        <v>38</v>
      </c>
      <c r="O1105" s="337">
        <v>500</v>
      </c>
      <c r="P1105" s="337">
        <v>8</v>
      </c>
      <c r="Q1105" s="337">
        <v>62.5</v>
      </c>
      <c r="R1105" s="337">
        <v>25000</v>
      </c>
      <c r="S1105" s="337">
        <v>5000</v>
      </c>
      <c r="T1105" s="337">
        <v>85</v>
      </c>
      <c r="U1105" s="337">
        <v>0.9</v>
      </c>
      <c r="V1105" s="337">
        <v>-25</v>
      </c>
      <c r="W1105" s="336" t="s">
        <v>769</v>
      </c>
      <c r="X1105" s="336" t="s">
        <v>7402</v>
      </c>
      <c r="Y1105" s="336" t="s">
        <v>2239</v>
      </c>
      <c r="Z1105" s="339">
        <v>41946</v>
      </c>
      <c r="AA1105" s="339">
        <v>41955</v>
      </c>
      <c r="AB1105" s="336" t="s">
        <v>842</v>
      </c>
    </row>
    <row r="1106" spans="1:28" s="340" customFormat="1">
      <c r="A1106" s="336" t="s">
        <v>7400</v>
      </c>
      <c r="B1106" s="336" t="s">
        <v>2235</v>
      </c>
      <c r="C1106" s="336" t="s">
        <v>2347</v>
      </c>
      <c r="D1106" s="336" t="s">
        <v>2348</v>
      </c>
      <c r="E1106" s="336" t="s">
        <v>738</v>
      </c>
      <c r="F1106" s="336" t="s">
        <v>780</v>
      </c>
      <c r="G1106" s="336" t="s">
        <v>794</v>
      </c>
      <c r="H1106" s="336" t="s">
        <v>726</v>
      </c>
      <c r="I1106" s="337">
        <v>3</v>
      </c>
      <c r="J1106" s="337">
        <v>50</v>
      </c>
      <c r="K1106" s="337">
        <v>86.2</v>
      </c>
      <c r="L1106" s="337">
        <v>64.7</v>
      </c>
      <c r="M1106" s="338"/>
      <c r="N1106" s="337">
        <v>38</v>
      </c>
      <c r="O1106" s="338"/>
      <c r="P1106" s="337">
        <v>8</v>
      </c>
      <c r="Q1106" s="337">
        <v>56.2</v>
      </c>
      <c r="R1106" s="337">
        <v>25000</v>
      </c>
      <c r="S1106" s="337">
        <v>3000</v>
      </c>
      <c r="T1106" s="337">
        <v>82</v>
      </c>
      <c r="U1106" s="337">
        <v>0.9</v>
      </c>
      <c r="V1106" s="337">
        <v>-20</v>
      </c>
      <c r="W1106" s="336" t="s">
        <v>769</v>
      </c>
      <c r="X1106" s="336" t="s">
        <v>7415</v>
      </c>
      <c r="Y1106" s="336" t="s">
        <v>783</v>
      </c>
      <c r="Z1106" s="339">
        <v>41883</v>
      </c>
      <c r="AA1106" s="339">
        <v>41935</v>
      </c>
      <c r="AB1106" s="336" t="s">
        <v>827</v>
      </c>
    </row>
    <row r="1107" spans="1:28" s="340" customFormat="1">
      <c r="A1107" s="336" t="s">
        <v>7400</v>
      </c>
      <c r="B1107" s="336" t="s">
        <v>2235</v>
      </c>
      <c r="C1107" s="336" t="s">
        <v>2350</v>
      </c>
      <c r="D1107" s="336" t="s">
        <v>2351</v>
      </c>
      <c r="E1107" s="336" t="s">
        <v>830</v>
      </c>
      <c r="F1107" s="336" t="s">
        <v>780</v>
      </c>
      <c r="G1107" s="336" t="s">
        <v>794</v>
      </c>
      <c r="H1107" s="336" t="s">
        <v>726</v>
      </c>
      <c r="I1107" s="337">
        <v>3</v>
      </c>
      <c r="J1107" s="337">
        <v>75</v>
      </c>
      <c r="K1107" s="337">
        <v>115.1</v>
      </c>
      <c r="L1107" s="337">
        <v>95.2</v>
      </c>
      <c r="M1107" s="338"/>
      <c r="N1107" s="337">
        <v>38</v>
      </c>
      <c r="O1107" s="337">
        <v>790</v>
      </c>
      <c r="P1107" s="337">
        <v>13</v>
      </c>
      <c r="Q1107" s="337">
        <v>60.8</v>
      </c>
      <c r="R1107" s="337">
        <v>25000</v>
      </c>
      <c r="S1107" s="337">
        <v>3000</v>
      </c>
      <c r="T1107" s="337">
        <v>82</v>
      </c>
      <c r="U1107" s="337">
        <v>0.9</v>
      </c>
      <c r="V1107" s="337">
        <v>-25</v>
      </c>
      <c r="W1107" s="336" t="s">
        <v>769</v>
      </c>
      <c r="X1107" s="336" t="s">
        <v>7402</v>
      </c>
      <c r="Y1107" s="336" t="s">
        <v>2239</v>
      </c>
      <c r="Z1107" s="339">
        <v>41950</v>
      </c>
      <c r="AA1107" s="339">
        <v>41956</v>
      </c>
      <c r="AB1107" s="336" t="s">
        <v>842</v>
      </c>
    </row>
    <row r="1108" spans="1:28" s="340" customFormat="1">
      <c r="A1108" s="336" t="s">
        <v>7400</v>
      </c>
      <c r="B1108" s="336" t="s">
        <v>2235</v>
      </c>
      <c r="C1108" s="336" t="s">
        <v>2354</v>
      </c>
      <c r="D1108" s="336" t="s">
        <v>2355</v>
      </c>
      <c r="E1108" s="336" t="s">
        <v>830</v>
      </c>
      <c r="F1108" s="336" t="s">
        <v>780</v>
      </c>
      <c r="G1108" s="336" t="s">
        <v>794</v>
      </c>
      <c r="H1108" s="336" t="s">
        <v>726</v>
      </c>
      <c r="I1108" s="337">
        <v>3</v>
      </c>
      <c r="J1108" s="337">
        <v>75</v>
      </c>
      <c r="K1108" s="337">
        <v>116.1</v>
      </c>
      <c r="L1108" s="337">
        <v>92.6</v>
      </c>
      <c r="M1108" s="338"/>
      <c r="N1108" s="337">
        <v>38</v>
      </c>
      <c r="O1108" s="338"/>
      <c r="P1108" s="337">
        <v>12.1</v>
      </c>
      <c r="Q1108" s="337">
        <v>62.5</v>
      </c>
      <c r="R1108" s="337">
        <v>25000</v>
      </c>
      <c r="S1108" s="337">
        <v>3000</v>
      </c>
      <c r="T1108" s="337">
        <v>82</v>
      </c>
      <c r="U1108" s="337">
        <v>0.9</v>
      </c>
      <c r="V1108" s="337">
        <v>-20</v>
      </c>
      <c r="W1108" s="336" t="s">
        <v>769</v>
      </c>
      <c r="X1108" s="336" t="s">
        <v>7402</v>
      </c>
      <c r="Y1108" s="336" t="s">
        <v>783</v>
      </c>
      <c r="Z1108" s="339">
        <v>41883</v>
      </c>
      <c r="AA1108" s="339">
        <v>41935</v>
      </c>
      <c r="AB1108" s="336" t="s">
        <v>784</v>
      </c>
    </row>
    <row r="1109" spans="1:28" s="340" customFormat="1">
      <c r="A1109" s="336" t="s">
        <v>7400</v>
      </c>
      <c r="B1109" s="336" t="s">
        <v>2235</v>
      </c>
      <c r="C1109" s="336" t="s">
        <v>7742</v>
      </c>
      <c r="D1109" s="336" t="s">
        <v>7743</v>
      </c>
      <c r="E1109" s="336" t="s">
        <v>731</v>
      </c>
      <c r="F1109" s="336" t="s">
        <v>780</v>
      </c>
      <c r="G1109" s="336" t="s">
        <v>794</v>
      </c>
      <c r="H1109" s="336" t="s">
        <v>726</v>
      </c>
      <c r="I1109" s="337">
        <v>3</v>
      </c>
      <c r="J1109" s="337">
        <v>75</v>
      </c>
      <c r="K1109" s="337">
        <v>86.5</v>
      </c>
      <c r="L1109" s="337">
        <v>94.5</v>
      </c>
      <c r="M1109" s="338"/>
      <c r="N1109" s="337">
        <v>38</v>
      </c>
      <c r="O1109" s="337">
        <v>750</v>
      </c>
      <c r="P1109" s="337">
        <v>12</v>
      </c>
      <c r="Q1109" s="337">
        <v>62.5</v>
      </c>
      <c r="R1109" s="337">
        <v>25000</v>
      </c>
      <c r="S1109" s="337">
        <v>2700</v>
      </c>
      <c r="T1109" s="337">
        <v>82</v>
      </c>
      <c r="U1109" s="337">
        <v>0.9</v>
      </c>
      <c r="V1109" s="337">
        <v>-25</v>
      </c>
      <c r="W1109" s="336" t="s">
        <v>769</v>
      </c>
      <c r="X1109" s="336" t="s">
        <v>7402</v>
      </c>
      <c r="Y1109" s="336" t="s">
        <v>783</v>
      </c>
      <c r="Z1109" s="339">
        <v>41988</v>
      </c>
      <c r="AA1109" s="339">
        <v>41992</v>
      </c>
      <c r="AB1109" s="336" t="s">
        <v>784</v>
      </c>
    </row>
    <row r="1110" spans="1:28" s="340" customFormat="1">
      <c r="A1110" s="336" t="s">
        <v>7400</v>
      </c>
      <c r="B1110" s="336" t="s">
        <v>2235</v>
      </c>
      <c r="C1110" s="336" t="s">
        <v>7744</v>
      </c>
      <c r="D1110" s="336" t="s">
        <v>7745</v>
      </c>
      <c r="E1110" s="336" t="s">
        <v>731</v>
      </c>
      <c r="F1110" s="336" t="s">
        <v>780</v>
      </c>
      <c r="G1110" s="336" t="s">
        <v>794</v>
      </c>
      <c r="H1110" s="336" t="s">
        <v>726</v>
      </c>
      <c r="I1110" s="337">
        <v>3</v>
      </c>
      <c r="J1110" s="337">
        <v>75</v>
      </c>
      <c r="K1110" s="337">
        <v>86.5</v>
      </c>
      <c r="L1110" s="337">
        <v>94.5</v>
      </c>
      <c r="M1110" s="338"/>
      <c r="N1110" s="337">
        <v>38</v>
      </c>
      <c r="O1110" s="337">
        <v>750</v>
      </c>
      <c r="P1110" s="337">
        <v>12</v>
      </c>
      <c r="Q1110" s="337">
        <v>62.5</v>
      </c>
      <c r="R1110" s="337">
        <v>25000</v>
      </c>
      <c r="S1110" s="337">
        <v>3000</v>
      </c>
      <c r="T1110" s="337">
        <v>82</v>
      </c>
      <c r="U1110" s="337">
        <v>0.9</v>
      </c>
      <c r="V1110" s="337">
        <v>-25</v>
      </c>
      <c r="W1110" s="336" t="s">
        <v>769</v>
      </c>
      <c r="X1110" s="336" t="s">
        <v>7402</v>
      </c>
      <c r="Y1110" s="336" t="s">
        <v>783</v>
      </c>
      <c r="Z1110" s="339">
        <v>41988</v>
      </c>
      <c r="AA1110" s="339">
        <v>41992</v>
      </c>
      <c r="AB1110" s="336" t="s">
        <v>784</v>
      </c>
    </row>
    <row r="1111" spans="1:28" s="340" customFormat="1">
      <c r="A1111" s="336" t="s">
        <v>7400</v>
      </c>
      <c r="B1111" s="336" t="s">
        <v>2235</v>
      </c>
      <c r="C1111" s="336" t="s">
        <v>2357</v>
      </c>
      <c r="D1111" s="336" t="s">
        <v>2358</v>
      </c>
      <c r="E1111" s="336" t="s">
        <v>830</v>
      </c>
      <c r="F1111" s="336" t="s">
        <v>780</v>
      </c>
      <c r="G1111" s="336" t="s">
        <v>794</v>
      </c>
      <c r="H1111" s="336" t="s">
        <v>726</v>
      </c>
      <c r="I1111" s="337">
        <v>5</v>
      </c>
      <c r="J1111" s="337">
        <v>75</v>
      </c>
      <c r="K1111" s="337">
        <v>114.8</v>
      </c>
      <c r="L1111" s="337">
        <v>94.6</v>
      </c>
      <c r="M1111" s="338"/>
      <c r="N1111" s="337">
        <v>38</v>
      </c>
      <c r="O1111" s="337">
        <v>770</v>
      </c>
      <c r="P1111" s="337">
        <v>13</v>
      </c>
      <c r="Q1111" s="337">
        <v>59.2</v>
      </c>
      <c r="R1111" s="337">
        <v>25000</v>
      </c>
      <c r="S1111" s="337">
        <v>3000</v>
      </c>
      <c r="T1111" s="337">
        <v>93</v>
      </c>
      <c r="U1111" s="337">
        <v>0.9</v>
      </c>
      <c r="V1111" s="337">
        <v>-25</v>
      </c>
      <c r="W1111" s="336" t="s">
        <v>769</v>
      </c>
      <c r="X1111" s="336" t="s">
        <v>7402</v>
      </c>
      <c r="Y1111" s="336" t="s">
        <v>2239</v>
      </c>
      <c r="Z1111" s="339">
        <v>41902</v>
      </c>
      <c r="AA1111" s="339">
        <v>41950</v>
      </c>
      <c r="AB1111" s="336" t="s">
        <v>784</v>
      </c>
    </row>
    <row r="1112" spans="1:28" s="340" customFormat="1">
      <c r="A1112" s="336" t="s">
        <v>7400</v>
      </c>
      <c r="B1112" s="336" t="s">
        <v>2235</v>
      </c>
      <c r="C1112" s="336" t="s">
        <v>2236</v>
      </c>
      <c r="D1112" s="336" t="s">
        <v>2237</v>
      </c>
      <c r="E1112" s="336" t="s">
        <v>735</v>
      </c>
      <c r="F1112" s="336" t="s">
        <v>780</v>
      </c>
      <c r="G1112" s="336" t="s">
        <v>794</v>
      </c>
      <c r="H1112" s="336" t="s">
        <v>726</v>
      </c>
      <c r="I1112" s="337">
        <v>3</v>
      </c>
      <c r="J1112" s="337">
        <v>90</v>
      </c>
      <c r="K1112" s="337">
        <v>128.69999999999999</v>
      </c>
      <c r="L1112" s="337">
        <v>126.5</v>
      </c>
      <c r="M1112" s="338"/>
      <c r="N1112" s="337">
        <v>38</v>
      </c>
      <c r="O1112" s="337">
        <v>1035</v>
      </c>
      <c r="P1112" s="337">
        <v>17</v>
      </c>
      <c r="Q1112" s="337">
        <v>60.9</v>
      </c>
      <c r="R1112" s="337">
        <v>25000</v>
      </c>
      <c r="S1112" s="337">
        <v>3000</v>
      </c>
      <c r="T1112" s="337">
        <v>82</v>
      </c>
      <c r="U1112" s="337">
        <v>0.9</v>
      </c>
      <c r="V1112" s="337">
        <v>-25</v>
      </c>
      <c r="W1112" s="336" t="s">
        <v>769</v>
      </c>
      <c r="X1112" s="336" t="s">
        <v>7402</v>
      </c>
      <c r="Y1112" s="336" t="s">
        <v>2239</v>
      </c>
      <c r="Z1112" s="339">
        <v>41950</v>
      </c>
      <c r="AA1112" s="339">
        <v>41960</v>
      </c>
      <c r="AB1112" s="336" t="s">
        <v>842</v>
      </c>
    </row>
    <row r="1113" spans="1:28" s="340" customFormat="1">
      <c r="A1113" s="336" t="s">
        <v>7400</v>
      </c>
      <c r="B1113" s="336" t="s">
        <v>2235</v>
      </c>
      <c r="C1113" s="336" t="s">
        <v>7746</v>
      </c>
      <c r="D1113" s="336" t="s">
        <v>7747</v>
      </c>
      <c r="E1113" s="336" t="s">
        <v>735</v>
      </c>
      <c r="F1113" s="336" t="s">
        <v>780</v>
      </c>
      <c r="G1113" s="336" t="s">
        <v>794</v>
      </c>
      <c r="H1113" s="336" t="s">
        <v>726</v>
      </c>
      <c r="I1113" s="337">
        <v>3</v>
      </c>
      <c r="J1113" s="337">
        <v>90</v>
      </c>
      <c r="K1113" s="337">
        <v>134.80000000000001</v>
      </c>
      <c r="L1113" s="337">
        <v>122.6</v>
      </c>
      <c r="M1113" s="338"/>
      <c r="N1113" s="337">
        <v>38</v>
      </c>
      <c r="O1113" s="337">
        <v>960</v>
      </c>
      <c r="P1113" s="337">
        <v>16</v>
      </c>
      <c r="Q1113" s="337">
        <v>60</v>
      </c>
      <c r="R1113" s="337">
        <v>25000</v>
      </c>
      <c r="S1113" s="337">
        <v>3000</v>
      </c>
      <c r="T1113" s="337">
        <v>82</v>
      </c>
      <c r="U1113" s="337">
        <v>1</v>
      </c>
      <c r="V1113" s="337">
        <v>-25</v>
      </c>
      <c r="W1113" s="336" t="s">
        <v>769</v>
      </c>
      <c r="X1113" s="336" t="s">
        <v>7402</v>
      </c>
      <c r="Y1113" s="336" t="s">
        <v>783</v>
      </c>
      <c r="Z1113" s="339">
        <v>41944</v>
      </c>
      <c r="AA1113" s="339">
        <v>41985</v>
      </c>
      <c r="AB1113" s="336" t="s">
        <v>784</v>
      </c>
    </row>
    <row r="1114" spans="1:28" s="340" customFormat="1">
      <c r="A1114" s="336" t="s">
        <v>7400</v>
      </c>
      <c r="B1114" s="336" t="s">
        <v>2235</v>
      </c>
      <c r="C1114" s="336" t="s">
        <v>2241</v>
      </c>
      <c r="D1114" s="336" t="s">
        <v>2242</v>
      </c>
      <c r="E1114" s="336" t="s">
        <v>735</v>
      </c>
      <c r="F1114" s="336" t="s">
        <v>780</v>
      </c>
      <c r="G1114" s="336" t="s">
        <v>794</v>
      </c>
      <c r="H1114" s="336" t="s">
        <v>726</v>
      </c>
      <c r="I1114" s="337">
        <v>5</v>
      </c>
      <c r="J1114" s="337">
        <v>90</v>
      </c>
      <c r="K1114" s="337">
        <v>128.19999999999999</v>
      </c>
      <c r="L1114" s="337">
        <v>120.5</v>
      </c>
      <c r="M1114" s="338"/>
      <c r="N1114" s="337">
        <v>38</v>
      </c>
      <c r="O1114" s="337">
        <v>950</v>
      </c>
      <c r="P1114" s="337">
        <v>18</v>
      </c>
      <c r="Q1114" s="337">
        <v>52.8</v>
      </c>
      <c r="R1114" s="337">
        <v>25000</v>
      </c>
      <c r="S1114" s="337">
        <v>3000</v>
      </c>
      <c r="T1114" s="337">
        <v>94</v>
      </c>
      <c r="U1114" s="337">
        <v>1</v>
      </c>
      <c r="V1114" s="337">
        <v>-25</v>
      </c>
      <c r="W1114" s="336" t="s">
        <v>769</v>
      </c>
      <c r="X1114" s="336" t="s">
        <v>7405</v>
      </c>
      <c r="Y1114" s="336" t="s">
        <v>2239</v>
      </c>
      <c r="Z1114" s="339">
        <v>41892</v>
      </c>
      <c r="AA1114" s="339">
        <v>41900</v>
      </c>
      <c r="AB1114" s="336" t="s">
        <v>784</v>
      </c>
    </row>
    <row r="1115" spans="1:28" s="340" customFormat="1">
      <c r="A1115" s="336" t="s">
        <v>7400</v>
      </c>
      <c r="B1115" s="336" t="s">
        <v>2235</v>
      </c>
      <c r="C1115" s="336" t="s">
        <v>2245</v>
      </c>
      <c r="D1115" s="336" t="s">
        <v>2246</v>
      </c>
      <c r="E1115" s="336" t="s">
        <v>813</v>
      </c>
      <c r="F1115" s="336" t="s">
        <v>780</v>
      </c>
      <c r="G1115" s="336" t="s">
        <v>794</v>
      </c>
      <c r="H1115" s="336" t="s">
        <v>726</v>
      </c>
      <c r="I1115" s="337">
        <v>5</v>
      </c>
      <c r="J1115" s="337">
        <v>45</v>
      </c>
      <c r="K1115" s="337">
        <v>99.2</v>
      </c>
      <c r="L1115" s="337">
        <v>62</v>
      </c>
      <c r="M1115" s="338"/>
      <c r="N1115" s="337">
        <v>110</v>
      </c>
      <c r="O1115" s="337">
        <v>450</v>
      </c>
      <c r="P1115" s="337">
        <v>8</v>
      </c>
      <c r="Q1115" s="337">
        <v>56.3</v>
      </c>
      <c r="R1115" s="337">
        <v>25000</v>
      </c>
      <c r="S1115" s="337">
        <v>2700</v>
      </c>
      <c r="T1115" s="337">
        <v>95</v>
      </c>
      <c r="U1115" s="337">
        <v>0.9</v>
      </c>
      <c r="V1115" s="337">
        <v>-25</v>
      </c>
      <c r="W1115" s="336" t="s">
        <v>769</v>
      </c>
      <c r="X1115" s="336" t="s">
        <v>7402</v>
      </c>
      <c r="Y1115" s="336" t="s">
        <v>2239</v>
      </c>
      <c r="Z1115" s="339">
        <v>41901</v>
      </c>
      <c r="AA1115" s="339">
        <v>41900</v>
      </c>
      <c r="AB1115" s="336" t="s">
        <v>784</v>
      </c>
    </row>
    <row r="1116" spans="1:28" s="340" customFormat="1">
      <c r="A1116" s="336" t="s">
        <v>7400</v>
      </c>
      <c r="B1116" s="336" t="s">
        <v>2235</v>
      </c>
      <c r="C1116" s="336" t="s">
        <v>2249</v>
      </c>
      <c r="D1116" s="336" t="s">
        <v>2250</v>
      </c>
      <c r="E1116" s="336" t="s">
        <v>813</v>
      </c>
      <c r="F1116" s="336" t="s">
        <v>780</v>
      </c>
      <c r="G1116" s="336" t="s">
        <v>794</v>
      </c>
      <c r="H1116" s="336" t="s">
        <v>726</v>
      </c>
      <c r="I1116" s="337">
        <v>3</v>
      </c>
      <c r="J1116" s="337">
        <v>45</v>
      </c>
      <c r="K1116" s="337">
        <v>99.2</v>
      </c>
      <c r="L1116" s="337">
        <v>61.8</v>
      </c>
      <c r="M1116" s="338"/>
      <c r="N1116" s="338"/>
      <c r="O1116" s="337">
        <v>450</v>
      </c>
      <c r="P1116" s="337">
        <v>8</v>
      </c>
      <c r="Q1116" s="337">
        <v>56.3</v>
      </c>
      <c r="R1116" s="337">
        <v>25000</v>
      </c>
      <c r="S1116" s="337">
        <v>2700</v>
      </c>
      <c r="T1116" s="337">
        <v>81</v>
      </c>
      <c r="U1116" s="337">
        <v>1</v>
      </c>
      <c r="V1116" s="337">
        <v>-25</v>
      </c>
      <c r="W1116" s="336" t="s">
        <v>769</v>
      </c>
      <c r="X1116" s="336" t="s">
        <v>7402</v>
      </c>
      <c r="Y1116" s="336" t="s">
        <v>2239</v>
      </c>
      <c r="Z1116" s="339">
        <v>41950</v>
      </c>
      <c r="AA1116" s="339">
        <v>41955</v>
      </c>
      <c r="AB1116" s="336" t="s">
        <v>842</v>
      </c>
    </row>
    <row r="1117" spans="1:28" s="340" customFormat="1">
      <c r="A1117" s="336" t="s">
        <v>7400</v>
      </c>
      <c r="B1117" s="336" t="s">
        <v>2235</v>
      </c>
      <c r="C1117" s="336" t="s">
        <v>2253</v>
      </c>
      <c r="D1117" s="336" t="s">
        <v>2254</v>
      </c>
      <c r="E1117" s="336" t="s">
        <v>813</v>
      </c>
      <c r="F1117" s="336" t="s">
        <v>780</v>
      </c>
      <c r="G1117" s="336" t="s">
        <v>794</v>
      </c>
      <c r="H1117" s="336" t="s">
        <v>726</v>
      </c>
      <c r="I1117" s="337">
        <v>3</v>
      </c>
      <c r="J1117" s="337">
        <v>45</v>
      </c>
      <c r="K1117" s="337">
        <v>97</v>
      </c>
      <c r="L1117" s="337">
        <v>64</v>
      </c>
      <c r="M1117" s="338"/>
      <c r="N1117" s="337">
        <v>110</v>
      </c>
      <c r="O1117" s="337">
        <v>450</v>
      </c>
      <c r="P1117" s="337">
        <v>7.5</v>
      </c>
      <c r="Q1117" s="337">
        <v>60</v>
      </c>
      <c r="R1117" s="337">
        <v>25000</v>
      </c>
      <c r="S1117" s="337">
        <v>2700</v>
      </c>
      <c r="T1117" s="337">
        <v>82</v>
      </c>
      <c r="U1117" s="337">
        <v>0.9</v>
      </c>
      <c r="V1117" s="337">
        <v>-25</v>
      </c>
      <c r="W1117" s="336" t="s">
        <v>769</v>
      </c>
      <c r="X1117" s="336" t="s">
        <v>7405</v>
      </c>
      <c r="Y1117" s="336" t="s">
        <v>783</v>
      </c>
      <c r="Z1117" s="339">
        <v>41883</v>
      </c>
      <c r="AA1117" s="339">
        <v>41893</v>
      </c>
      <c r="AB1117" s="336" t="s">
        <v>784</v>
      </c>
    </row>
    <row r="1118" spans="1:28" s="340" customFormat="1">
      <c r="A1118" s="336" t="s">
        <v>7400</v>
      </c>
      <c r="B1118" s="336" t="s">
        <v>7748</v>
      </c>
      <c r="C1118" s="336" t="s">
        <v>7749</v>
      </c>
      <c r="D1118" s="336" t="s">
        <v>7750</v>
      </c>
      <c r="E1118" s="336" t="s">
        <v>731</v>
      </c>
      <c r="F1118" s="336" t="s">
        <v>780</v>
      </c>
      <c r="G1118" s="336" t="s">
        <v>794</v>
      </c>
      <c r="H1118" s="336" t="s">
        <v>726</v>
      </c>
      <c r="I1118" s="337">
        <v>3</v>
      </c>
      <c r="J1118" s="337">
        <v>75</v>
      </c>
      <c r="K1118" s="337">
        <v>86.5</v>
      </c>
      <c r="L1118" s="337">
        <v>94.5</v>
      </c>
      <c r="M1118" s="338"/>
      <c r="N1118" s="337">
        <v>38</v>
      </c>
      <c r="O1118" s="337">
        <v>750</v>
      </c>
      <c r="P1118" s="337">
        <v>12</v>
      </c>
      <c r="Q1118" s="337">
        <v>62.5</v>
      </c>
      <c r="R1118" s="337">
        <v>25000</v>
      </c>
      <c r="S1118" s="337">
        <v>2700</v>
      </c>
      <c r="T1118" s="337">
        <v>82</v>
      </c>
      <c r="U1118" s="337">
        <v>0.9</v>
      </c>
      <c r="V1118" s="337">
        <v>-25</v>
      </c>
      <c r="W1118" s="336" t="s">
        <v>769</v>
      </c>
      <c r="X1118" s="336" t="s">
        <v>7402</v>
      </c>
      <c r="Y1118" s="336" t="s">
        <v>783</v>
      </c>
      <c r="Z1118" s="339">
        <v>41988</v>
      </c>
      <c r="AA1118" s="339">
        <v>42003</v>
      </c>
      <c r="AB1118" s="336" t="s">
        <v>784</v>
      </c>
    </row>
    <row r="1119" spans="1:28" s="340" customFormat="1">
      <c r="A1119" s="336" t="s">
        <v>7400</v>
      </c>
      <c r="B1119" s="336" t="s">
        <v>2257</v>
      </c>
      <c r="C1119" s="336" t="s">
        <v>2263</v>
      </c>
      <c r="D1119" s="336" t="s">
        <v>2263</v>
      </c>
      <c r="E1119" s="336" t="s">
        <v>813</v>
      </c>
      <c r="F1119" s="336" t="s">
        <v>780</v>
      </c>
      <c r="G1119" s="336" t="s">
        <v>794</v>
      </c>
      <c r="H1119" s="336" t="s">
        <v>726</v>
      </c>
      <c r="I1119" s="337">
        <v>3</v>
      </c>
      <c r="J1119" s="337">
        <v>50</v>
      </c>
      <c r="K1119" s="337">
        <v>96.5</v>
      </c>
      <c r="L1119" s="337">
        <v>62.6</v>
      </c>
      <c r="M1119" s="338"/>
      <c r="N1119" s="338"/>
      <c r="O1119" s="337">
        <v>530</v>
      </c>
      <c r="P1119" s="337">
        <v>8</v>
      </c>
      <c r="Q1119" s="337">
        <v>66.3</v>
      </c>
      <c r="R1119" s="337">
        <v>25000</v>
      </c>
      <c r="S1119" s="337">
        <v>2700</v>
      </c>
      <c r="T1119" s="337">
        <v>82</v>
      </c>
      <c r="U1119" s="337">
        <v>0.9</v>
      </c>
      <c r="V1119" s="337">
        <v>-20</v>
      </c>
      <c r="W1119" s="336" t="s">
        <v>769</v>
      </c>
      <c r="X1119" s="336" t="s">
        <v>7402</v>
      </c>
      <c r="Y1119" s="336" t="s">
        <v>831</v>
      </c>
      <c r="Z1119" s="339">
        <v>41835</v>
      </c>
      <c r="AA1119" s="339">
        <v>41982</v>
      </c>
      <c r="AB1119" s="336" t="s">
        <v>842</v>
      </c>
    </row>
    <row r="1120" spans="1:28" s="340" customFormat="1">
      <c r="A1120" s="336" t="s">
        <v>7400</v>
      </c>
      <c r="B1120" s="336" t="s">
        <v>2466</v>
      </c>
      <c r="C1120" s="336" t="s">
        <v>2486</v>
      </c>
      <c r="D1120" s="336" t="s">
        <v>7751</v>
      </c>
      <c r="E1120" s="336" t="s">
        <v>732</v>
      </c>
      <c r="F1120" s="336" t="s">
        <v>780</v>
      </c>
      <c r="G1120" s="336" t="s">
        <v>794</v>
      </c>
      <c r="H1120" s="336" t="s">
        <v>726</v>
      </c>
      <c r="I1120" s="337">
        <v>3</v>
      </c>
      <c r="J1120" s="337">
        <v>65</v>
      </c>
      <c r="K1120" s="337">
        <v>133.30000000000001</v>
      </c>
      <c r="L1120" s="337">
        <v>93.8</v>
      </c>
      <c r="M1120" s="338"/>
      <c r="N1120" s="338"/>
      <c r="O1120" s="337">
        <v>700</v>
      </c>
      <c r="P1120" s="337">
        <v>10.1</v>
      </c>
      <c r="Q1120" s="337">
        <v>70</v>
      </c>
      <c r="R1120" s="337">
        <v>25000</v>
      </c>
      <c r="S1120" s="337">
        <v>2700</v>
      </c>
      <c r="T1120" s="337">
        <v>81</v>
      </c>
      <c r="U1120" s="337">
        <v>0.9</v>
      </c>
      <c r="V1120" s="337">
        <v>-20</v>
      </c>
      <c r="W1120" s="336" t="s">
        <v>769</v>
      </c>
      <c r="X1120" s="336" t="s">
        <v>7402</v>
      </c>
      <c r="Y1120" s="336" t="s">
        <v>2468</v>
      </c>
      <c r="Z1120" s="339">
        <v>41540</v>
      </c>
      <c r="AA1120" s="339">
        <v>41625</v>
      </c>
      <c r="AB1120" s="336" t="s">
        <v>842</v>
      </c>
    </row>
    <row r="1121" spans="1:28" s="340" customFormat="1">
      <c r="A1121" s="336" t="s">
        <v>7400</v>
      </c>
      <c r="B1121" s="336" t="s">
        <v>2466</v>
      </c>
      <c r="C1121" s="336" t="s">
        <v>2493</v>
      </c>
      <c r="D1121" s="336" t="s">
        <v>7752</v>
      </c>
      <c r="E1121" s="336" t="s">
        <v>735</v>
      </c>
      <c r="F1121" s="336" t="s">
        <v>780</v>
      </c>
      <c r="G1121" s="336" t="s">
        <v>794</v>
      </c>
      <c r="H1121" s="336" t="s">
        <v>726</v>
      </c>
      <c r="I1121" s="337">
        <v>3</v>
      </c>
      <c r="J1121" s="337">
        <v>95</v>
      </c>
      <c r="K1121" s="337">
        <v>135</v>
      </c>
      <c r="L1121" s="337">
        <v>124</v>
      </c>
      <c r="M1121" s="338"/>
      <c r="N1121" s="337">
        <v>15</v>
      </c>
      <c r="O1121" s="337">
        <v>960</v>
      </c>
      <c r="P1121" s="337">
        <v>12.5</v>
      </c>
      <c r="Q1121" s="337">
        <v>76.8</v>
      </c>
      <c r="R1121" s="337">
        <v>25000</v>
      </c>
      <c r="S1121" s="337">
        <v>2700</v>
      </c>
      <c r="T1121" s="337">
        <v>80</v>
      </c>
      <c r="U1121" s="337">
        <v>0.9</v>
      </c>
      <c r="V1121" s="337">
        <v>-20</v>
      </c>
      <c r="W1121" s="336" t="s">
        <v>769</v>
      </c>
      <c r="X1121" s="336" t="s">
        <v>7406</v>
      </c>
      <c r="Y1121" s="336" t="s">
        <v>783</v>
      </c>
      <c r="Z1121" s="339">
        <v>41882</v>
      </c>
      <c r="AA1121" s="339">
        <v>41922</v>
      </c>
      <c r="AB1121" s="336" t="s">
        <v>842</v>
      </c>
    </row>
    <row r="1122" spans="1:28" s="340" customFormat="1">
      <c r="A1122" s="336" t="s">
        <v>7400</v>
      </c>
      <c r="B1122" s="336" t="s">
        <v>2466</v>
      </c>
      <c r="C1122" s="336" t="s">
        <v>2495</v>
      </c>
      <c r="D1122" s="336" t="s">
        <v>7753</v>
      </c>
      <c r="E1122" s="336" t="s">
        <v>735</v>
      </c>
      <c r="F1122" s="336" t="s">
        <v>780</v>
      </c>
      <c r="G1122" s="336" t="s">
        <v>794</v>
      </c>
      <c r="H1122" s="336" t="s">
        <v>726</v>
      </c>
      <c r="I1122" s="337">
        <v>3</v>
      </c>
      <c r="J1122" s="337">
        <v>95</v>
      </c>
      <c r="K1122" s="337">
        <v>135</v>
      </c>
      <c r="L1122" s="337">
        <v>124</v>
      </c>
      <c r="M1122" s="338"/>
      <c r="N1122" s="337">
        <v>25</v>
      </c>
      <c r="O1122" s="337">
        <v>960</v>
      </c>
      <c r="P1122" s="337">
        <v>12.5</v>
      </c>
      <c r="Q1122" s="337">
        <v>76.8</v>
      </c>
      <c r="R1122" s="337">
        <v>25000</v>
      </c>
      <c r="S1122" s="337">
        <v>2700</v>
      </c>
      <c r="T1122" s="337">
        <v>80</v>
      </c>
      <c r="U1122" s="337">
        <v>0.9</v>
      </c>
      <c r="V1122" s="337">
        <v>-20</v>
      </c>
      <c r="W1122" s="336" t="s">
        <v>769</v>
      </c>
      <c r="X1122" s="336" t="s">
        <v>7406</v>
      </c>
      <c r="Y1122" s="336" t="s">
        <v>783</v>
      </c>
      <c r="Z1122" s="339">
        <v>41882</v>
      </c>
      <c r="AA1122" s="339">
        <v>41922</v>
      </c>
      <c r="AB1122" s="336" t="s">
        <v>842</v>
      </c>
    </row>
    <row r="1123" spans="1:28" s="340" customFormat="1">
      <c r="A1123" s="336" t="s">
        <v>7400</v>
      </c>
      <c r="B1123" s="336" t="s">
        <v>2466</v>
      </c>
      <c r="C1123" s="336" t="s">
        <v>2497</v>
      </c>
      <c r="D1123" s="336" t="s">
        <v>7754</v>
      </c>
      <c r="E1123" s="336" t="s">
        <v>735</v>
      </c>
      <c r="F1123" s="336" t="s">
        <v>780</v>
      </c>
      <c r="G1123" s="336" t="s">
        <v>794</v>
      </c>
      <c r="H1123" s="336" t="s">
        <v>726</v>
      </c>
      <c r="I1123" s="337">
        <v>3</v>
      </c>
      <c r="J1123" s="337">
        <v>95</v>
      </c>
      <c r="K1123" s="337">
        <v>135</v>
      </c>
      <c r="L1123" s="337">
        <v>124</v>
      </c>
      <c r="M1123" s="338"/>
      <c r="N1123" s="337">
        <v>40</v>
      </c>
      <c r="O1123" s="337">
        <v>960</v>
      </c>
      <c r="P1123" s="337">
        <v>12.5</v>
      </c>
      <c r="Q1123" s="337">
        <v>76.8</v>
      </c>
      <c r="R1123" s="337">
        <v>25000</v>
      </c>
      <c r="S1123" s="337">
        <v>2700</v>
      </c>
      <c r="T1123" s="337">
        <v>80</v>
      </c>
      <c r="U1123" s="337">
        <v>0.9</v>
      </c>
      <c r="V1123" s="337">
        <v>-20</v>
      </c>
      <c r="W1123" s="336" t="s">
        <v>769</v>
      </c>
      <c r="X1123" s="336" t="s">
        <v>7406</v>
      </c>
      <c r="Y1123" s="336" t="s">
        <v>783</v>
      </c>
      <c r="Z1123" s="339">
        <v>41882</v>
      </c>
      <c r="AA1123" s="339">
        <v>41922</v>
      </c>
      <c r="AB1123" s="336" t="s">
        <v>842</v>
      </c>
    </row>
    <row r="1124" spans="1:28" s="340" customFormat="1">
      <c r="A1124" s="336" t="s">
        <v>7400</v>
      </c>
      <c r="B1124" s="336" t="s">
        <v>2466</v>
      </c>
      <c r="C1124" s="336" t="s">
        <v>2499</v>
      </c>
      <c r="D1124" s="336" t="s">
        <v>7755</v>
      </c>
      <c r="E1124" s="336" t="s">
        <v>735</v>
      </c>
      <c r="F1124" s="336" t="s">
        <v>780</v>
      </c>
      <c r="G1124" s="336" t="s">
        <v>794</v>
      </c>
      <c r="H1124" s="336" t="s">
        <v>726</v>
      </c>
      <c r="I1124" s="337">
        <v>3</v>
      </c>
      <c r="J1124" s="337">
        <v>95</v>
      </c>
      <c r="K1124" s="337">
        <v>135</v>
      </c>
      <c r="L1124" s="337">
        <v>124</v>
      </c>
      <c r="M1124" s="338"/>
      <c r="N1124" s="337">
        <v>15</v>
      </c>
      <c r="O1124" s="337">
        <v>1000</v>
      </c>
      <c r="P1124" s="337">
        <v>12.5</v>
      </c>
      <c r="Q1124" s="337">
        <v>80</v>
      </c>
      <c r="R1124" s="337">
        <v>25000</v>
      </c>
      <c r="S1124" s="337">
        <v>3000</v>
      </c>
      <c r="T1124" s="337">
        <v>80</v>
      </c>
      <c r="U1124" s="337">
        <v>0.9</v>
      </c>
      <c r="V1124" s="337">
        <v>-20</v>
      </c>
      <c r="W1124" s="336" t="s">
        <v>769</v>
      </c>
      <c r="X1124" s="336" t="s">
        <v>7406</v>
      </c>
      <c r="Y1124" s="336" t="s">
        <v>783</v>
      </c>
      <c r="Z1124" s="339">
        <v>41882</v>
      </c>
      <c r="AA1124" s="339">
        <v>41922</v>
      </c>
      <c r="AB1124" s="336" t="s">
        <v>842</v>
      </c>
    </row>
    <row r="1125" spans="1:28" s="340" customFormat="1">
      <c r="A1125" s="336" t="s">
        <v>7400</v>
      </c>
      <c r="B1125" s="336" t="s">
        <v>2466</v>
      </c>
      <c r="C1125" s="336" t="s">
        <v>2501</v>
      </c>
      <c r="D1125" s="336" t="s">
        <v>7756</v>
      </c>
      <c r="E1125" s="336" t="s">
        <v>735</v>
      </c>
      <c r="F1125" s="336" t="s">
        <v>780</v>
      </c>
      <c r="G1125" s="336" t="s">
        <v>794</v>
      </c>
      <c r="H1125" s="336" t="s">
        <v>726</v>
      </c>
      <c r="I1125" s="337">
        <v>3</v>
      </c>
      <c r="J1125" s="337">
        <v>95</v>
      </c>
      <c r="K1125" s="337">
        <v>135</v>
      </c>
      <c r="L1125" s="337">
        <v>124</v>
      </c>
      <c r="M1125" s="338"/>
      <c r="N1125" s="337">
        <v>25</v>
      </c>
      <c r="O1125" s="337">
        <v>1000</v>
      </c>
      <c r="P1125" s="337">
        <v>12.5</v>
      </c>
      <c r="Q1125" s="337">
        <v>80</v>
      </c>
      <c r="R1125" s="337">
        <v>25000</v>
      </c>
      <c r="S1125" s="337">
        <v>3000</v>
      </c>
      <c r="T1125" s="337">
        <v>80</v>
      </c>
      <c r="U1125" s="337">
        <v>0.9</v>
      </c>
      <c r="V1125" s="337">
        <v>-20</v>
      </c>
      <c r="W1125" s="336" t="s">
        <v>769</v>
      </c>
      <c r="X1125" s="336" t="s">
        <v>7406</v>
      </c>
      <c r="Y1125" s="336" t="s">
        <v>783</v>
      </c>
      <c r="Z1125" s="339">
        <v>41882</v>
      </c>
      <c r="AA1125" s="339">
        <v>41922</v>
      </c>
      <c r="AB1125" s="336" t="s">
        <v>842</v>
      </c>
    </row>
    <row r="1126" spans="1:28" s="340" customFormat="1">
      <c r="A1126" s="336" t="s">
        <v>7400</v>
      </c>
      <c r="B1126" s="336" t="s">
        <v>2466</v>
      </c>
      <c r="C1126" s="336" t="s">
        <v>2503</v>
      </c>
      <c r="D1126" s="336" t="s">
        <v>7757</v>
      </c>
      <c r="E1126" s="336" t="s">
        <v>735</v>
      </c>
      <c r="F1126" s="336" t="s">
        <v>780</v>
      </c>
      <c r="G1126" s="336" t="s">
        <v>794</v>
      </c>
      <c r="H1126" s="336" t="s">
        <v>726</v>
      </c>
      <c r="I1126" s="337">
        <v>3</v>
      </c>
      <c r="J1126" s="337">
        <v>95</v>
      </c>
      <c r="K1126" s="337">
        <v>135</v>
      </c>
      <c r="L1126" s="337">
        <v>124</v>
      </c>
      <c r="M1126" s="338"/>
      <c r="N1126" s="337">
        <v>40</v>
      </c>
      <c r="O1126" s="337">
        <v>1000</v>
      </c>
      <c r="P1126" s="337">
        <v>12.5</v>
      </c>
      <c r="Q1126" s="337">
        <v>80</v>
      </c>
      <c r="R1126" s="337">
        <v>25000</v>
      </c>
      <c r="S1126" s="337">
        <v>3000</v>
      </c>
      <c r="T1126" s="337">
        <v>80</v>
      </c>
      <c r="U1126" s="337">
        <v>0.9</v>
      </c>
      <c r="V1126" s="337">
        <v>-20</v>
      </c>
      <c r="W1126" s="336" t="s">
        <v>769</v>
      </c>
      <c r="X1126" s="336" t="s">
        <v>7406</v>
      </c>
      <c r="Y1126" s="336" t="s">
        <v>783</v>
      </c>
      <c r="Z1126" s="339">
        <v>41882</v>
      </c>
      <c r="AA1126" s="339">
        <v>41922</v>
      </c>
      <c r="AB1126" s="336" t="s">
        <v>842</v>
      </c>
    </row>
    <row r="1127" spans="1:28" s="340" customFormat="1">
      <c r="A1127" s="336" t="s">
        <v>7400</v>
      </c>
      <c r="B1127" s="336" t="s">
        <v>2466</v>
      </c>
      <c r="C1127" s="336" t="s">
        <v>2517</v>
      </c>
      <c r="D1127" s="336" t="s">
        <v>7758</v>
      </c>
      <c r="E1127" s="336" t="s">
        <v>731</v>
      </c>
      <c r="F1127" s="336" t="s">
        <v>780</v>
      </c>
      <c r="G1127" s="336" t="s">
        <v>794</v>
      </c>
      <c r="H1127" s="336" t="s">
        <v>726</v>
      </c>
      <c r="I1127" s="337">
        <v>5</v>
      </c>
      <c r="J1127" s="337">
        <v>85</v>
      </c>
      <c r="K1127" s="337">
        <v>93</v>
      </c>
      <c r="L1127" s="337">
        <v>95</v>
      </c>
      <c r="M1127" s="338"/>
      <c r="N1127" s="337">
        <v>35</v>
      </c>
      <c r="O1127" s="337">
        <v>850</v>
      </c>
      <c r="P1127" s="337">
        <v>12</v>
      </c>
      <c r="Q1127" s="337">
        <v>71</v>
      </c>
      <c r="R1127" s="337">
        <v>25000</v>
      </c>
      <c r="S1127" s="337">
        <v>2700</v>
      </c>
      <c r="T1127" s="337">
        <v>81</v>
      </c>
      <c r="U1127" s="337">
        <v>0.9</v>
      </c>
      <c r="V1127" s="337">
        <v>-20</v>
      </c>
      <c r="W1127" s="336" t="s">
        <v>769</v>
      </c>
      <c r="X1127" s="336" t="s">
        <v>7406</v>
      </c>
      <c r="Y1127" s="336" t="s">
        <v>2239</v>
      </c>
      <c r="Z1127" s="339">
        <v>41729</v>
      </c>
      <c r="AA1127" s="339">
        <v>41729</v>
      </c>
      <c r="AB1127" s="336" t="s">
        <v>842</v>
      </c>
    </row>
    <row r="1128" spans="1:28" s="340" customFormat="1">
      <c r="A1128" s="336" t="s">
        <v>7400</v>
      </c>
      <c r="B1128" s="336" t="s">
        <v>2466</v>
      </c>
      <c r="C1128" s="336" t="s">
        <v>2519</v>
      </c>
      <c r="D1128" s="336" t="s">
        <v>439</v>
      </c>
      <c r="E1128" s="336" t="s">
        <v>731</v>
      </c>
      <c r="F1128" s="336" t="s">
        <v>780</v>
      </c>
      <c r="G1128" s="336" t="s">
        <v>794</v>
      </c>
      <c r="H1128" s="336" t="s">
        <v>726</v>
      </c>
      <c r="I1128" s="337">
        <v>5</v>
      </c>
      <c r="J1128" s="337">
        <v>85</v>
      </c>
      <c r="K1128" s="337">
        <v>93</v>
      </c>
      <c r="L1128" s="337">
        <v>95</v>
      </c>
      <c r="M1128" s="338"/>
      <c r="N1128" s="337">
        <v>35</v>
      </c>
      <c r="O1128" s="337">
        <v>850</v>
      </c>
      <c r="P1128" s="337">
        <v>12</v>
      </c>
      <c r="Q1128" s="337">
        <v>71</v>
      </c>
      <c r="R1128" s="337">
        <v>25000</v>
      </c>
      <c r="S1128" s="337">
        <v>2700</v>
      </c>
      <c r="T1128" s="337">
        <v>81</v>
      </c>
      <c r="U1128" s="337">
        <v>0.9</v>
      </c>
      <c r="V1128" s="337">
        <v>-20</v>
      </c>
      <c r="W1128" s="336" t="s">
        <v>769</v>
      </c>
      <c r="X1128" s="336" t="s">
        <v>7406</v>
      </c>
      <c r="Y1128" s="336" t="s">
        <v>2239</v>
      </c>
      <c r="Z1128" s="339">
        <v>41710</v>
      </c>
      <c r="AA1128" s="339">
        <v>41729</v>
      </c>
      <c r="AB1128" s="336" t="s">
        <v>842</v>
      </c>
    </row>
    <row r="1129" spans="1:28" s="340" customFormat="1">
      <c r="A1129" s="336" t="s">
        <v>7400</v>
      </c>
      <c r="B1129" s="336" t="s">
        <v>2466</v>
      </c>
      <c r="C1129" s="336" t="s">
        <v>2522</v>
      </c>
      <c r="D1129" s="336" t="s">
        <v>7759</v>
      </c>
      <c r="E1129" s="336" t="s">
        <v>731</v>
      </c>
      <c r="F1129" s="336" t="s">
        <v>780</v>
      </c>
      <c r="G1129" s="336" t="s">
        <v>794</v>
      </c>
      <c r="H1129" s="336" t="s">
        <v>726</v>
      </c>
      <c r="I1129" s="337">
        <v>5</v>
      </c>
      <c r="J1129" s="337">
        <v>85</v>
      </c>
      <c r="K1129" s="337">
        <v>93</v>
      </c>
      <c r="L1129" s="337">
        <v>95</v>
      </c>
      <c r="M1129" s="338"/>
      <c r="N1129" s="337">
        <v>20</v>
      </c>
      <c r="O1129" s="337">
        <v>850</v>
      </c>
      <c r="P1129" s="337">
        <v>12</v>
      </c>
      <c r="Q1129" s="337">
        <v>71</v>
      </c>
      <c r="R1129" s="337">
        <v>25000</v>
      </c>
      <c r="S1129" s="337">
        <v>3000</v>
      </c>
      <c r="T1129" s="337">
        <v>81</v>
      </c>
      <c r="U1129" s="337">
        <v>0.9</v>
      </c>
      <c r="V1129" s="337">
        <v>-20</v>
      </c>
      <c r="W1129" s="336" t="s">
        <v>769</v>
      </c>
      <c r="X1129" s="336" t="s">
        <v>7406</v>
      </c>
      <c r="Y1129" s="336" t="s">
        <v>2239</v>
      </c>
      <c r="Z1129" s="339">
        <v>41710</v>
      </c>
      <c r="AA1129" s="339">
        <v>41729</v>
      </c>
      <c r="AB1129" s="336" t="s">
        <v>842</v>
      </c>
    </row>
    <row r="1130" spans="1:28" s="340" customFormat="1">
      <c r="A1130" s="336" t="s">
        <v>7400</v>
      </c>
      <c r="B1130" s="336" t="s">
        <v>2466</v>
      </c>
      <c r="C1130" s="336" t="s">
        <v>2689</v>
      </c>
      <c r="D1130" s="336" t="s">
        <v>7760</v>
      </c>
      <c r="E1130" s="336" t="s">
        <v>731</v>
      </c>
      <c r="F1130" s="336" t="s">
        <v>780</v>
      </c>
      <c r="G1130" s="336" t="s">
        <v>794</v>
      </c>
      <c r="H1130" s="336" t="s">
        <v>726</v>
      </c>
      <c r="I1130" s="337">
        <v>5</v>
      </c>
      <c r="J1130" s="337">
        <v>85</v>
      </c>
      <c r="K1130" s="337">
        <v>93</v>
      </c>
      <c r="L1130" s="337">
        <v>95</v>
      </c>
      <c r="M1130" s="338"/>
      <c r="N1130" s="337">
        <v>35</v>
      </c>
      <c r="O1130" s="337">
        <v>850</v>
      </c>
      <c r="P1130" s="337">
        <v>12</v>
      </c>
      <c r="Q1130" s="337">
        <v>71</v>
      </c>
      <c r="R1130" s="337">
        <v>25000</v>
      </c>
      <c r="S1130" s="337">
        <v>2700</v>
      </c>
      <c r="T1130" s="337">
        <v>81</v>
      </c>
      <c r="U1130" s="337">
        <v>0.9</v>
      </c>
      <c r="V1130" s="337">
        <v>-20</v>
      </c>
      <c r="W1130" s="336" t="s">
        <v>769</v>
      </c>
      <c r="X1130" s="336" t="s">
        <v>7406</v>
      </c>
      <c r="Y1130" s="336" t="s">
        <v>2239</v>
      </c>
      <c r="Z1130" s="339">
        <v>41710</v>
      </c>
      <c r="AA1130" s="339">
        <v>41729</v>
      </c>
      <c r="AB1130" s="336" t="s">
        <v>842</v>
      </c>
    </row>
    <row r="1131" spans="1:28" s="340" customFormat="1">
      <c r="A1131" s="336" t="s">
        <v>7400</v>
      </c>
      <c r="B1131" s="336" t="s">
        <v>2466</v>
      </c>
      <c r="C1131" s="336" t="s">
        <v>2692</v>
      </c>
      <c r="D1131" s="336" t="s">
        <v>7761</v>
      </c>
      <c r="E1131" s="336" t="s">
        <v>731</v>
      </c>
      <c r="F1131" s="336" t="s">
        <v>780</v>
      </c>
      <c r="G1131" s="336" t="s">
        <v>794</v>
      </c>
      <c r="H1131" s="336" t="s">
        <v>726</v>
      </c>
      <c r="I1131" s="337">
        <v>5</v>
      </c>
      <c r="J1131" s="337">
        <v>85</v>
      </c>
      <c r="K1131" s="337">
        <v>93</v>
      </c>
      <c r="L1131" s="337">
        <v>95</v>
      </c>
      <c r="M1131" s="338"/>
      <c r="N1131" s="337">
        <v>20</v>
      </c>
      <c r="O1131" s="337">
        <v>950</v>
      </c>
      <c r="P1131" s="337">
        <v>12</v>
      </c>
      <c r="Q1131" s="337">
        <v>79</v>
      </c>
      <c r="R1131" s="337">
        <v>25000</v>
      </c>
      <c r="S1131" s="337">
        <v>2700</v>
      </c>
      <c r="T1131" s="337">
        <v>82</v>
      </c>
      <c r="U1131" s="337">
        <v>0.9</v>
      </c>
      <c r="V1131" s="337">
        <v>-20</v>
      </c>
      <c r="W1131" s="336" t="s">
        <v>769</v>
      </c>
      <c r="X1131" s="336" t="s">
        <v>7406</v>
      </c>
      <c r="Y1131" s="336" t="s">
        <v>2239</v>
      </c>
      <c r="Z1131" s="339">
        <v>41710</v>
      </c>
      <c r="AA1131" s="339">
        <v>41729</v>
      </c>
      <c r="AB1131" s="336" t="s">
        <v>842</v>
      </c>
    </row>
    <row r="1132" spans="1:28" s="340" customFormat="1">
      <c r="A1132" s="336" t="s">
        <v>7400</v>
      </c>
      <c r="B1132" s="336" t="s">
        <v>2466</v>
      </c>
      <c r="C1132" s="336" t="s">
        <v>2694</v>
      </c>
      <c r="D1132" s="336" t="s">
        <v>7762</v>
      </c>
      <c r="E1132" s="336" t="s">
        <v>731</v>
      </c>
      <c r="F1132" s="336" t="s">
        <v>780</v>
      </c>
      <c r="G1132" s="336" t="s">
        <v>794</v>
      </c>
      <c r="H1132" s="336" t="s">
        <v>726</v>
      </c>
      <c r="I1132" s="337">
        <v>5</v>
      </c>
      <c r="J1132" s="337">
        <v>85</v>
      </c>
      <c r="K1132" s="337">
        <v>93</v>
      </c>
      <c r="L1132" s="337">
        <v>95</v>
      </c>
      <c r="M1132" s="338"/>
      <c r="N1132" s="337">
        <v>35</v>
      </c>
      <c r="O1132" s="337">
        <v>950</v>
      </c>
      <c r="P1132" s="337">
        <v>12</v>
      </c>
      <c r="Q1132" s="337">
        <v>79</v>
      </c>
      <c r="R1132" s="337">
        <v>25000</v>
      </c>
      <c r="S1132" s="337">
        <v>3000</v>
      </c>
      <c r="T1132" s="337">
        <v>82</v>
      </c>
      <c r="U1132" s="337">
        <v>0.9</v>
      </c>
      <c r="V1132" s="337">
        <v>-20</v>
      </c>
      <c r="W1132" s="336" t="s">
        <v>769</v>
      </c>
      <c r="X1132" s="336" t="s">
        <v>7406</v>
      </c>
      <c r="Y1132" s="336" t="s">
        <v>2239</v>
      </c>
      <c r="Z1132" s="339">
        <v>41710</v>
      </c>
      <c r="AA1132" s="339">
        <v>41729</v>
      </c>
      <c r="AB1132" s="336" t="s">
        <v>842</v>
      </c>
    </row>
    <row r="1133" spans="1:28" s="340" customFormat="1">
      <c r="A1133" s="336" t="s">
        <v>7400</v>
      </c>
      <c r="B1133" s="336" t="s">
        <v>2466</v>
      </c>
      <c r="C1133" s="336" t="s">
        <v>2697</v>
      </c>
      <c r="D1133" s="336" t="s">
        <v>7763</v>
      </c>
      <c r="E1133" s="336" t="s">
        <v>731</v>
      </c>
      <c r="F1133" s="336" t="s">
        <v>780</v>
      </c>
      <c r="G1133" s="336" t="s">
        <v>794</v>
      </c>
      <c r="H1133" s="336" t="s">
        <v>726</v>
      </c>
      <c r="I1133" s="337">
        <v>3</v>
      </c>
      <c r="J1133" s="337">
        <v>85</v>
      </c>
      <c r="K1133" s="337">
        <v>93</v>
      </c>
      <c r="L1133" s="337">
        <v>95</v>
      </c>
      <c r="M1133" s="338"/>
      <c r="N1133" s="337">
        <v>35</v>
      </c>
      <c r="O1133" s="337">
        <v>950</v>
      </c>
      <c r="P1133" s="337">
        <v>12</v>
      </c>
      <c r="Q1133" s="337">
        <v>79</v>
      </c>
      <c r="R1133" s="337">
        <v>25000</v>
      </c>
      <c r="S1133" s="337">
        <v>3500</v>
      </c>
      <c r="T1133" s="337">
        <v>81</v>
      </c>
      <c r="U1133" s="337">
        <v>0.9</v>
      </c>
      <c r="V1133" s="337">
        <v>-20</v>
      </c>
      <c r="W1133" s="336" t="s">
        <v>769</v>
      </c>
      <c r="X1133" s="336" t="s">
        <v>7406</v>
      </c>
      <c r="Y1133" s="336" t="s">
        <v>2239</v>
      </c>
      <c r="Z1133" s="339">
        <v>41944</v>
      </c>
      <c r="AA1133" s="339">
        <v>41954</v>
      </c>
      <c r="AB1133" s="336" t="s">
        <v>842</v>
      </c>
    </row>
    <row r="1134" spans="1:28" s="340" customFormat="1">
      <c r="A1134" s="336" t="s">
        <v>7400</v>
      </c>
      <c r="B1134" s="336" t="s">
        <v>2466</v>
      </c>
      <c r="C1134" s="336" t="s">
        <v>7764</v>
      </c>
      <c r="D1134" s="336" t="s">
        <v>7765</v>
      </c>
      <c r="E1134" s="336" t="s">
        <v>731</v>
      </c>
      <c r="F1134" s="336" t="s">
        <v>780</v>
      </c>
      <c r="G1134" s="336" t="s">
        <v>794</v>
      </c>
      <c r="H1134" s="336" t="s">
        <v>726</v>
      </c>
      <c r="I1134" s="337">
        <v>3</v>
      </c>
      <c r="J1134" s="338"/>
      <c r="K1134" s="337">
        <v>120.7</v>
      </c>
      <c r="L1134" s="337">
        <v>97</v>
      </c>
      <c r="M1134" s="338"/>
      <c r="N1134" s="337">
        <v>25</v>
      </c>
      <c r="O1134" s="337">
        <v>1005</v>
      </c>
      <c r="P1134" s="337">
        <v>12.3</v>
      </c>
      <c r="Q1134" s="337">
        <v>81.7</v>
      </c>
      <c r="R1134" s="337">
        <v>25000</v>
      </c>
      <c r="S1134" s="337">
        <v>3000</v>
      </c>
      <c r="T1134" s="337">
        <v>81</v>
      </c>
      <c r="U1134" s="337">
        <v>0.9</v>
      </c>
      <c r="V1134" s="337">
        <v>-20</v>
      </c>
      <c r="W1134" s="336" t="s">
        <v>769</v>
      </c>
      <c r="X1134" s="336" t="s">
        <v>7406</v>
      </c>
      <c r="Y1134" s="336" t="s">
        <v>783</v>
      </c>
      <c r="Z1134" s="339">
        <v>41855</v>
      </c>
      <c r="AA1134" s="339">
        <v>42012</v>
      </c>
      <c r="AB1134" s="336" t="s">
        <v>842</v>
      </c>
    </row>
    <row r="1135" spans="1:28" s="340" customFormat="1">
      <c r="A1135" s="336" t="s">
        <v>7400</v>
      </c>
      <c r="B1135" s="336" t="s">
        <v>2466</v>
      </c>
      <c r="C1135" s="336" t="s">
        <v>2576</v>
      </c>
      <c r="D1135" s="336" t="s">
        <v>7766</v>
      </c>
      <c r="E1135" s="336" t="s">
        <v>703</v>
      </c>
      <c r="F1135" s="336" t="s">
        <v>780</v>
      </c>
      <c r="G1135" s="336" t="s">
        <v>781</v>
      </c>
      <c r="H1135" s="336" t="s">
        <v>726</v>
      </c>
      <c r="I1135" s="337">
        <v>3</v>
      </c>
      <c r="J1135" s="337">
        <v>35</v>
      </c>
      <c r="K1135" s="337">
        <v>48</v>
      </c>
      <c r="L1135" s="337">
        <v>50</v>
      </c>
      <c r="M1135" s="338"/>
      <c r="N1135" s="337">
        <v>25</v>
      </c>
      <c r="O1135" s="337">
        <v>370</v>
      </c>
      <c r="P1135" s="337">
        <v>7</v>
      </c>
      <c r="Q1135" s="337">
        <v>53</v>
      </c>
      <c r="R1135" s="337">
        <v>25000</v>
      </c>
      <c r="S1135" s="337">
        <v>2700</v>
      </c>
      <c r="T1135" s="337">
        <v>83</v>
      </c>
      <c r="U1135" s="337">
        <v>0.9</v>
      </c>
      <c r="V1135" s="337">
        <v>-20</v>
      </c>
      <c r="W1135" s="336" t="s">
        <v>769</v>
      </c>
      <c r="X1135" s="336" t="s">
        <v>7406</v>
      </c>
      <c r="Y1135" s="336" t="s">
        <v>1308</v>
      </c>
      <c r="Z1135" s="339">
        <v>41686</v>
      </c>
      <c r="AA1135" s="339">
        <v>41908</v>
      </c>
      <c r="AB1135" s="336" t="s">
        <v>842</v>
      </c>
    </row>
    <row r="1136" spans="1:28" s="340" customFormat="1">
      <c r="A1136" s="336" t="s">
        <v>7400</v>
      </c>
      <c r="B1136" s="336" t="s">
        <v>2466</v>
      </c>
      <c r="C1136" s="336" t="s">
        <v>2578</v>
      </c>
      <c r="D1136" s="336" t="s">
        <v>7767</v>
      </c>
      <c r="E1136" s="336" t="s">
        <v>703</v>
      </c>
      <c r="F1136" s="336" t="s">
        <v>780</v>
      </c>
      <c r="G1136" s="336" t="s">
        <v>781</v>
      </c>
      <c r="H1136" s="336" t="s">
        <v>726</v>
      </c>
      <c r="I1136" s="337">
        <v>3</v>
      </c>
      <c r="J1136" s="337">
        <v>35</v>
      </c>
      <c r="K1136" s="337">
        <v>48</v>
      </c>
      <c r="L1136" s="337">
        <v>50</v>
      </c>
      <c r="M1136" s="338"/>
      <c r="N1136" s="337">
        <v>35</v>
      </c>
      <c r="O1136" s="337">
        <v>370</v>
      </c>
      <c r="P1136" s="337">
        <v>7</v>
      </c>
      <c r="Q1136" s="337">
        <v>53</v>
      </c>
      <c r="R1136" s="337">
        <v>25000</v>
      </c>
      <c r="S1136" s="337">
        <v>2700</v>
      </c>
      <c r="T1136" s="337">
        <v>83</v>
      </c>
      <c r="U1136" s="337">
        <v>0.9</v>
      </c>
      <c r="V1136" s="337">
        <v>-20</v>
      </c>
      <c r="W1136" s="336" t="s">
        <v>769</v>
      </c>
      <c r="X1136" s="336" t="s">
        <v>7406</v>
      </c>
      <c r="Y1136" s="336" t="s">
        <v>1308</v>
      </c>
      <c r="Z1136" s="339">
        <v>41686</v>
      </c>
      <c r="AA1136" s="339">
        <v>41908</v>
      </c>
      <c r="AB1136" s="336" t="s">
        <v>842</v>
      </c>
    </row>
    <row r="1137" spans="1:28" s="340" customFormat="1">
      <c r="A1137" s="336" t="s">
        <v>7400</v>
      </c>
      <c r="B1137" s="336" t="s">
        <v>2466</v>
      </c>
      <c r="C1137" s="336" t="s">
        <v>2580</v>
      </c>
      <c r="D1137" s="336" t="s">
        <v>7768</v>
      </c>
      <c r="E1137" s="336" t="s">
        <v>703</v>
      </c>
      <c r="F1137" s="336" t="s">
        <v>780</v>
      </c>
      <c r="G1137" s="336" t="s">
        <v>781</v>
      </c>
      <c r="H1137" s="336" t="s">
        <v>726</v>
      </c>
      <c r="I1137" s="337">
        <v>3</v>
      </c>
      <c r="J1137" s="337">
        <v>35</v>
      </c>
      <c r="K1137" s="337">
        <v>48</v>
      </c>
      <c r="L1137" s="337">
        <v>50</v>
      </c>
      <c r="M1137" s="338"/>
      <c r="N1137" s="337">
        <v>25</v>
      </c>
      <c r="O1137" s="337">
        <v>390</v>
      </c>
      <c r="P1137" s="337">
        <v>7</v>
      </c>
      <c r="Q1137" s="337">
        <v>56</v>
      </c>
      <c r="R1137" s="337">
        <v>25000</v>
      </c>
      <c r="S1137" s="337">
        <v>3000</v>
      </c>
      <c r="T1137" s="337">
        <v>83</v>
      </c>
      <c r="U1137" s="337">
        <v>0.9</v>
      </c>
      <c r="V1137" s="337">
        <v>-20</v>
      </c>
      <c r="W1137" s="336" t="s">
        <v>769</v>
      </c>
      <c r="X1137" s="336" t="s">
        <v>7406</v>
      </c>
      <c r="Y1137" s="336" t="s">
        <v>1308</v>
      </c>
      <c r="Z1137" s="339">
        <v>41686</v>
      </c>
      <c r="AA1137" s="339">
        <v>41908</v>
      </c>
      <c r="AB1137" s="336" t="s">
        <v>842</v>
      </c>
    </row>
    <row r="1138" spans="1:28" s="340" customFormat="1">
      <c r="A1138" s="336" t="s">
        <v>7400</v>
      </c>
      <c r="B1138" s="336" t="s">
        <v>2466</v>
      </c>
      <c r="C1138" s="336" t="s">
        <v>2583</v>
      </c>
      <c r="D1138" s="336" t="s">
        <v>7769</v>
      </c>
      <c r="E1138" s="336" t="s">
        <v>703</v>
      </c>
      <c r="F1138" s="336" t="s">
        <v>780</v>
      </c>
      <c r="G1138" s="336" t="s">
        <v>781</v>
      </c>
      <c r="H1138" s="336" t="s">
        <v>726</v>
      </c>
      <c r="I1138" s="337">
        <v>3</v>
      </c>
      <c r="J1138" s="337">
        <v>35</v>
      </c>
      <c r="K1138" s="337">
        <v>48</v>
      </c>
      <c r="L1138" s="337">
        <v>50</v>
      </c>
      <c r="M1138" s="338"/>
      <c r="N1138" s="337">
        <v>35</v>
      </c>
      <c r="O1138" s="337">
        <v>390</v>
      </c>
      <c r="P1138" s="337">
        <v>7</v>
      </c>
      <c r="Q1138" s="337">
        <v>56</v>
      </c>
      <c r="R1138" s="337">
        <v>25000</v>
      </c>
      <c r="S1138" s="337">
        <v>3000</v>
      </c>
      <c r="T1138" s="337">
        <v>83</v>
      </c>
      <c r="U1138" s="337">
        <v>0.9</v>
      </c>
      <c r="V1138" s="337">
        <v>-20</v>
      </c>
      <c r="W1138" s="336" t="s">
        <v>769</v>
      </c>
      <c r="X1138" s="336" t="s">
        <v>7406</v>
      </c>
      <c r="Y1138" s="336" t="s">
        <v>1308</v>
      </c>
      <c r="Z1138" s="339">
        <v>41686</v>
      </c>
      <c r="AA1138" s="339">
        <v>41908</v>
      </c>
      <c r="AB1138" s="336" t="s">
        <v>842</v>
      </c>
    </row>
    <row r="1139" spans="1:28" s="340" customFormat="1">
      <c r="A1139" s="336" t="s">
        <v>7400</v>
      </c>
      <c r="B1139" s="336" t="s">
        <v>2466</v>
      </c>
      <c r="C1139" s="336" t="s">
        <v>2585</v>
      </c>
      <c r="D1139" s="336" t="s">
        <v>7770</v>
      </c>
      <c r="E1139" s="336" t="s">
        <v>703</v>
      </c>
      <c r="F1139" s="336" t="s">
        <v>780</v>
      </c>
      <c r="G1139" s="336" t="s">
        <v>781</v>
      </c>
      <c r="H1139" s="336" t="s">
        <v>726</v>
      </c>
      <c r="I1139" s="337">
        <v>3</v>
      </c>
      <c r="J1139" s="337">
        <v>35</v>
      </c>
      <c r="K1139" s="337">
        <v>48</v>
      </c>
      <c r="L1139" s="337">
        <v>50</v>
      </c>
      <c r="M1139" s="338"/>
      <c r="N1139" s="337">
        <v>25</v>
      </c>
      <c r="O1139" s="337">
        <v>430</v>
      </c>
      <c r="P1139" s="337">
        <v>7</v>
      </c>
      <c r="Q1139" s="337">
        <v>61</v>
      </c>
      <c r="R1139" s="337">
        <v>25000</v>
      </c>
      <c r="S1139" s="337">
        <v>4000</v>
      </c>
      <c r="T1139" s="337">
        <v>83</v>
      </c>
      <c r="U1139" s="337">
        <v>0.9</v>
      </c>
      <c r="V1139" s="337">
        <v>-20</v>
      </c>
      <c r="W1139" s="336" t="s">
        <v>769</v>
      </c>
      <c r="X1139" s="336" t="s">
        <v>7406</v>
      </c>
      <c r="Y1139" s="336" t="s">
        <v>1308</v>
      </c>
      <c r="Z1139" s="339">
        <v>41686</v>
      </c>
      <c r="AA1139" s="339">
        <v>41908</v>
      </c>
      <c r="AB1139" s="336" t="s">
        <v>842</v>
      </c>
    </row>
    <row r="1140" spans="1:28" s="340" customFormat="1">
      <c r="A1140" s="336" t="s">
        <v>7400</v>
      </c>
      <c r="B1140" s="336" t="s">
        <v>2466</v>
      </c>
      <c r="C1140" s="336" t="s">
        <v>2587</v>
      </c>
      <c r="D1140" s="336" t="s">
        <v>7771</v>
      </c>
      <c r="E1140" s="336" t="s">
        <v>703</v>
      </c>
      <c r="F1140" s="336" t="s">
        <v>780</v>
      </c>
      <c r="G1140" s="336" t="s">
        <v>781</v>
      </c>
      <c r="H1140" s="336" t="s">
        <v>726</v>
      </c>
      <c r="I1140" s="337">
        <v>3</v>
      </c>
      <c r="J1140" s="337">
        <v>35</v>
      </c>
      <c r="K1140" s="337">
        <v>48</v>
      </c>
      <c r="L1140" s="337">
        <v>50</v>
      </c>
      <c r="M1140" s="338"/>
      <c r="N1140" s="337">
        <v>35</v>
      </c>
      <c r="O1140" s="337">
        <v>430</v>
      </c>
      <c r="P1140" s="337">
        <v>7</v>
      </c>
      <c r="Q1140" s="337">
        <v>61</v>
      </c>
      <c r="R1140" s="337">
        <v>25000</v>
      </c>
      <c r="S1140" s="337">
        <v>4000</v>
      </c>
      <c r="T1140" s="337">
        <v>83</v>
      </c>
      <c r="U1140" s="337">
        <v>0.9</v>
      </c>
      <c r="V1140" s="337">
        <v>-20</v>
      </c>
      <c r="W1140" s="336" t="s">
        <v>769</v>
      </c>
      <c r="X1140" s="336" t="s">
        <v>7406</v>
      </c>
      <c r="Y1140" s="336" t="s">
        <v>1308</v>
      </c>
      <c r="Z1140" s="339">
        <v>41686</v>
      </c>
      <c r="AA1140" s="339">
        <v>41908</v>
      </c>
      <c r="AB1140" s="336" t="s">
        <v>842</v>
      </c>
    </row>
    <row r="1141" spans="1:28" s="340" customFormat="1">
      <c r="A1141" s="336" t="s">
        <v>7400</v>
      </c>
      <c r="B1141" s="336" t="s">
        <v>2466</v>
      </c>
      <c r="C1141" s="336" t="s">
        <v>2589</v>
      </c>
      <c r="D1141" s="336" t="s">
        <v>7772</v>
      </c>
      <c r="E1141" s="336" t="s">
        <v>738</v>
      </c>
      <c r="F1141" s="336" t="s">
        <v>780</v>
      </c>
      <c r="G1141" s="336" t="s">
        <v>794</v>
      </c>
      <c r="H1141" s="336" t="s">
        <v>726</v>
      </c>
      <c r="I1141" s="337">
        <v>5</v>
      </c>
      <c r="J1141" s="337">
        <v>70</v>
      </c>
      <c r="K1141" s="337">
        <v>88.9</v>
      </c>
      <c r="L1141" s="337">
        <v>63</v>
      </c>
      <c r="M1141" s="338"/>
      <c r="N1141" s="337">
        <v>15</v>
      </c>
      <c r="O1141" s="337">
        <v>500</v>
      </c>
      <c r="P1141" s="337">
        <v>7</v>
      </c>
      <c r="Q1141" s="337">
        <v>70</v>
      </c>
      <c r="R1141" s="337">
        <v>25000</v>
      </c>
      <c r="S1141" s="337">
        <v>2700</v>
      </c>
      <c r="T1141" s="337">
        <v>81</v>
      </c>
      <c r="U1141" s="337">
        <v>1</v>
      </c>
      <c r="V1141" s="337">
        <v>-20</v>
      </c>
      <c r="W1141" s="336" t="s">
        <v>769</v>
      </c>
      <c r="X1141" s="336" t="s">
        <v>7402</v>
      </c>
      <c r="Y1141" s="336" t="s">
        <v>2239</v>
      </c>
      <c r="Z1141" s="339">
        <v>41725</v>
      </c>
      <c r="AA1141" s="339">
        <v>41732</v>
      </c>
      <c r="AB1141" s="336" t="s">
        <v>842</v>
      </c>
    </row>
    <row r="1142" spans="1:28" s="340" customFormat="1">
      <c r="A1142" s="336" t="s">
        <v>7400</v>
      </c>
      <c r="B1142" s="336" t="s">
        <v>2466</v>
      </c>
      <c r="C1142" s="336" t="s">
        <v>2591</v>
      </c>
      <c r="D1142" s="336" t="s">
        <v>7773</v>
      </c>
      <c r="E1142" s="336" t="s">
        <v>738</v>
      </c>
      <c r="F1142" s="336" t="s">
        <v>780</v>
      </c>
      <c r="G1142" s="336" t="s">
        <v>794</v>
      </c>
      <c r="H1142" s="336" t="s">
        <v>726</v>
      </c>
      <c r="I1142" s="337">
        <v>5</v>
      </c>
      <c r="J1142" s="337">
        <v>70</v>
      </c>
      <c r="K1142" s="337">
        <v>88.9</v>
      </c>
      <c r="L1142" s="337">
        <v>63</v>
      </c>
      <c r="M1142" s="338"/>
      <c r="N1142" s="337">
        <v>15</v>
      </c>
      <c r="O1142" s="337">
        <v>520</v>
      </c>
      <c r="P1142" s="337">
        <v>7</v>
      </c>
      <c r="Q1142" s="337">
        <v>73</v>
      </c>
      <c r="R1142" s="337">
        <v>25000</v>
      </c>
      <c r="S1142" s="337">
        <v>3000</v>
      </c>
      <c r="T1142" s="337">
        <v>82</v>
      </c>
      <c r="U1142" s="337">
        <v>1</v>
      </c>
      <c r="V1142" s="337">
        <v>-20</v>
      </c>
      <c r="W1142" s="336" t="s">
        <v>769</v>
      </c>
      <c r="X1142" s="336" t="s">
        <v>7402</v>
      </c>
      <c r="Y1142" s="336" t="s">
        <v>2239</v>
      </c>
      <c r="Z1142" s="339">
        <v>41725</v>
      </c>
      <c r="AA1142" s="339">
        <v>41732</v>
      </c>
      <c r="AB1142" s="336" t="s">
        <v>842</v>
      </c>
    </row>
    <row r="1143" spans="1:28" s="340" customFormat="1">
      <c r="A1143" s="336" t="s">
        <v>7400</v>
      </c>
      <c r="B1143" s="336" t="s">
        <v>2466</v>
      </c>
      <c r="C1143" s="336" t="s">
        <v>2593</v>
      </c>
      <c r="D1143" s="336" t="s">
        <v>7774</v>
      </c>
      <c r="E1143" s="336" t="s">
        <v>738</v>
      </c>
      <c r="F1143" s="336" t="s">
        <v>780</v>
      </c>
      <c r="G1143" s="336" t="s">
        <v>794</v>
      </c>
      <c r="H1143" s="336" t="s">
        <v>726</v>
      </c>
      <c r="I1143" s="337">
        <v>5</v>
      </c>
      <c r="J1143" s="337">
        <v>70</v>
      </c>
      <c r="K1143" s="337">
        <v>88.9</v>
      </c>
      <c r="L1143" s="337">
        <v>63</v>
      </c>
      <c r="M1143" s="338"/>
      <c r="N1143" s="337">
        <v>20</v>
      </c>
      <c r="O1143" s="337">
        <v>520</v>
      </c>
      <c r="P1143" s="337">
        <v>7</v>
      </c>
      <c r="Q1143" s="337">
        <v>73</v>
      </c>
      <c r="R1143" s="337">
        <v>25000</v>
      </c>
      <c r="S1143" s="337">
        <v>3000</v>
      </c>
      <c r="T1143" s="337">
        <v>82</v>
      </c>
      <c r="U1143" s="337">
        <v>1</v>
      </c>
      <c r="V1143" s="337">
        <v>-20</v>
      </c>
      <c r="W1143" s="336" t="s">
        <v>769</v>
      </c>
      <c r="X1143" s="336" t="s">
        <v>7402</v>
      </c>
      <c r="Y1143" s="336" t="s">
        <v>2239</v>
      </c>
      <c r="Z1143" s="339">
        <v>41725</v>
      </c>
      <c r="AA1143" s="339">
        <v>41732</v>
      </c>
      <c r="AB1143" s="336" t="s">
        <v>842</v>
      </c>
    </row>
    <row r="1144" spans="1:28" s="340" customFormat="1">
      <c r="A1144" s="336" t="s">
        <v>7400</v>
      </c>
      <c r="B1144" s="336" t="s">
        <v>2466</v>
      </c>
      <c r="C1144" s="336" t="s">
        <v>2595</v>
      </c>
      <c r="D1144" s="336" t="s">
        <v>7775</v>
      </c>
      <c r="E1144" s="336" t="s">
        <v>738</v>
      </c>
      <c r="F1144" s="336" t="s">
        <v>780</v>
      </c>
      <c r="G1144" s="336" t="s">
        <v>794</v>
      </c>
      <c r="H1144" s="336" t="s">
        <v>726</v>
      </c>
      <c r="I1144" s="337">
        <v>5</v>
      </c>
      <c r="J1144" s="337">
        <v>65</v>
      </c>
      <c r="K1144" s="337">
        <v>88.9</v>
      </c>
      <c r="L1144" s="337">
        <v>63</v>
      </c>
      <c r="M1144" s="338"/>
      <c r="N1144" s="337">
        <v>35</v>
      </c>
      <c r="O1144" s="337">
        <v>520</v>
      </c>
      <c r="P1144" s="337">
        <v>7</v>
      </c>
      <c r="Q1144" s="337">
        <v>73</v>
      </c>
      <c r="R1144" s="337">
        <v>25000</v>
      </c>
      <c r="S1144" s="337">
        <v>3000</v>
      </c>
      <c r="T1144" s="337">
        <v>82</v>
      </c>
      <c r="U1144" s="337">
        <v>1</v>
      </c>
      <c r="V1144" s="337">
        <v>-20</v>
      </c>
      <c r="W1144" s="336" t="s">
        <v>769</v>
      </c>
      <c r="X1144" s="336" t="s">
        <v>7402</v>
      </c>
      <c r="Y1144" s="336" t="s">
        <v>2239</v>
      </c>
      <c r="Z1144" s="339">
        <v>41725</v>
      </c>
      <c r="AA1144" s="339">
        <v>41732</v>
      </c>
      <c r="AB1144" s="336" t="s">
        <v>842</v>
      </c>
    </row>
    <row r="1145" spans="1:28" s="340" customFormat="1">
      <c r="A1145" s="336" t="s">
        <v>7400</v>
      </c>
      <c r="B1145" s="336" t="s">
        <v>2466</v>
      </c>
      <c r="C1145" s="336" t="s">
        <v>2597</v>
      </c>
      <c r="D1145" s="336" t="s">
        <v>7776</v>
      </c>
      <c r="E1145" s="336" t="s">
        <v>738</v>
      </c>
      <c r="F1145" s="336" t="s">
        <v>780</v>
      </c>
      <c r="G1145" s="336" t="s">
        <v>794</v>
      </c>
      <c r="H1145" s="336" t="s">
        <v>726</v>
      </c>
      <c r="I1145" s="337">
        <v>5</v>
      </c>
      <c r="J1145" s="337">
        <v>70</v>
      </c>
      <c r="K1145" s="337">
        <v>88.9</v>
      </c>
      <c r="L1145" s="337">
        <v>63</v>
      </c>
      <c r="M1145" s="338"/>
      <c r="N1145" s="337">
        <v>15</v>
      </c>
      <c r="O1145" s="337">
        <v>500</v>
      </c>
      <c r="P1145" s="337">
        <v>7</v>
      </c>
      <c r="Q1145" s="337">
        <v>70</v>
      </c>
      <c r="R1145" s="337">
        <v>25000</v>
      </c>
      <c r="S1145" s="337">
        <v>2700</v>
      </c>
      <c r="T1145" s="337">
        <v>81</v>
      </c>
      <c r="U1145" s="337">
        <v>1</v>
      </c>
      <c r="V1145" s="337">
        <v>-20</v>
      </c>
      <c r="W1145" s="336" t="s">
        <v>769</v>
      </c>
      <c r="X1145" s="336" t="s">
        <v>7402</v>
      </c>
      <c r="Y1145" s="336" t="s">
        <v>2239</v>
      </c>
      <c r="Z1145" s="339">
        <v>41726</v>
      </c>
      <c r="AA1145" s="339">
        <v>41732</v>
      </c>
      <c r="AB1145" s="336" t="s">
        <v>842</v>
      </c>
    </row>
    <row r="1146" spans="1:28" s="340" customFormat="1">
      <c r="A1146" s="336" t="s">
        <v>7400</v>
      </c>
      <c r="B1146" s="336" t="s">
        <v>2466</v>
      </c>
      <c r="C1146" s="336" t="s">
        <v>2599</v>
      </c>
      <c r="D1146" s="336" t="s">
        <v>7777</v>
      </c>
      <c r="E1146" s="336" t="s">
        <v>738</v>
      </c>
      <c r="F1146" s="336" t="s">
        <v>780</v>
      </c>
      <c r="G1146" s="336" t="s">
        <v>794</v>
      </c>
      <c r="H1146" s="336" t="s">
        <v>726</v>
      </c>
      <c r="I1146" s="337">
        <v>5</v>
      </c>
      <c r="J1146" s="337">
        <v>70</v>
      </c>
      <c r="K1146" s="337">
        <v>88.9</v>
      </c>
      <c r="L1146" s="337">
        <v>63</v>
      </c>
      <c r="M1146" s="338"/>
      <c r="N1146" s="337">
        <v>15</v>
      </c>
      <c r="O1146" s="337">
        <v>520</v>
      </c>
      <c r="P1146" s="337">
        <v>7</v>
      </c>
      <c r="Q1146" s="337">
        <v>73</v>
      </c>
      <c r="R1146" s="337">
        <v>25000</v>
      </c>
      <c r="S1146" s="337">
        <v>3000</v>
      </c>
      <c r="T1146" s="337">
        <v>82</v>
      </c>
      <c r="U1146" s="337">
        <v>1</v>
      </c>
      <c r="V1146" s="337">
        <v>-20</v>
      </c>
      <c r="W1146" s="336" t="s">
        <v>769</v>
      </c>
      <c r="X1146" s="336" t="s">
        <v>7402</v>
      </c>
      <c r="Y1146" s="336" t="s">
        <v>2239</v>
      </c>
      <c r="Z1146" s="339">
        <v>41725</v>
      </c>
      <c r="AA1146" s="339">
        <v>41732</v>
      </c>
      <c r="AB1146" s="336" t="s">
        <v>842</v>
      </c>
    </row>
    <row r="1147" spans="1:28" s="340" customFormat="1">
      <c r="A1147" s="336" t="s">
        <v>7400</v>
      </c>
      <c r="B1147" s="336" t="s">
        <v>2466</v>
      </c>
      <c r="C1147" s="336" t="s">
        <v>2601</v>
      </c>
      <c r="D1147" s="336" t="s">
        <v>7778</v>
      </c>
      <c r="E1147" s="336" t="s">
        <v>738</v>
      </c>
      <c r="F1147" s="336" t="s">
        <v>780</v>
      </c>
      <c r="G1147" s="336" t="s">
        <v>794</v>
      </c>
      <c r="H1147" s="336" t="s">
        <v>726</v>
      </c>
      <c r="I1147" s="337">
        <v>5</v>
      </c>
      <c r="J1147" s="337">
        <v>70</v>
      </c>
      <c r="K1147" s="337">
        <v>88.9</v>
      </c>
      <c r="L1147" s="337">
        <v>63</v>
      </c>
      <c r="M1147" s="338"/>
      <c r="N1147" s="337">
        <v>20</v>
      </c>
      <c r="O1147" s="337">
        <v>520</v>
      </c>
      <c r="P1147" s="337">
        <v>7</v>
      </c>
      <c r="Q1147" s="337">
        <v>73</v>
      </c>
      <c r="R1147" s="337">
        <v>25000</v>
      </c>
      <c r="S1147" s="337">
        <v>3000</v>
      </c>
      <c r="T1147" s="337">
        <v>82</v>
      </c>
      <c r="U1147" s="337">
        <v>1</v>
      </c>
      <c r="V1147" s="337">
        <v>-20</v>
      </c>
      <c r="W1147" s="336" t="s">
        <v>769</v>
      </c>
      <c r="X1147" s="336" t="s">
        <v>7402</v>
      </c>
      <c r="Y1147" s="336" t="s">
        <v>2239</v>
      </c>
      <c r="Z1147" s="339">
        <v>41725</v>
      </c>
      <c r="AA1147" s="339">
        <v>41732</v>
      </c>
      <c r="AB1147" s="336" t="s">
        <v>842</v>
      </c>
    </row>
    <row r="1148" spans="1:28" s="340" customFormat="1">
      <c r="A1148" s="336" t="s">
        <v>7400</v>
      </c>
      <c r="B1148" s="336" t="s">
        <v>2466</v>
      </c>
      <c r="C1148" s="336" t="s">
        <v>2603</v>
      </c>
      <c r="D1148" s="336" t="s">
        <v>7779</v>
      </c>
      <c r="E1148" s="336" t="s">
        <v>738</v>
      </c>
      <c r="F1148" s="336" t="s">
        <v>780</v>
      </c>
      <c r="G1148" s="336" t="s">
        <v>794</v>
      </c>
      <c r="H1148" s="336" t="s">
        <v>726</v>
      </c>
      <c r="I1148" s="337">
        <v>5</v>
      </c>
      <c r="J1148" s="337">
        <v>65</v>
      </c>
      <c r="K1148" s="337">
        <v>88.9</v>
      </c>
      <c r="L1148" s="337">
        <v>63</v>
      </c>
      <c r="M1148" s="338"/>
      <c r="N1148" s="337">
        <v>35</v>
      </c>
      <c r="O1148" s="337">
        <v>520</v>
      </c>
      <c r="P1148" s="337">
        <v>7</v>
      </c>
      <c r="Q1148" s="337">
        <v>73</v>
      </c>
      <c r="R1148" s="337">
        <v>25000</v>
      </c>
      <c r="S1148" s="337">
        <v>3000</v>
      </c>
      <c r="T1148" s="337">
        <v>82</v>
      </c>
      <c r="U1148" s="337">
        <v>1</v>
      </c>
      <c r="V1148" s="337">
        <v>-20</v>
      </c>
      <c r="W1148" s="336" t="s">
        <v>769</v>
      </c>
      <c r="X1148" s="336" t="s">
        <v>7402</v>
      </c>
      <c r="Y1148" s="336" t="s">
        <v>2239</v>
      </c>
      <c r="Z1148" s="339">
        <v>41725</v>
      </c>
      <c r="AA1148" s="339">
        <v>41732</v>
      </c>
      <c r="AB1148" s="336" t="s">
        <v>842</v>
      </c>
    </row>
    <row r="1149" spans="1:28" s="340" customFormat="1">
      <c r="A1149" s="336" t="s">
        <v>7400</v>
      </c>
      <c r="B1149" s="336" t="s">
        <v>2466</v>
      </c>
      <c r="C1149" s="336" t="s">
        <v>2605</v>
      </c>
      <c r="D1149" s="336" t="s">
        <v>7780</v>
      </c>
      <c r="E1149" s="336" t="s">
        <v>738</v>
      </c>
      <c r="F1149" s="336" t="s">
        <v>780</v>
      </c>
      <c r="G1149" s="336" t="s">
        <v>794</v>
      </c>
      <c r="H1149" s="336" t="s">
        <v>726</v>
      </c>
      <c r="I1149" s="337">
        <v>5</v>
      </c>
      <c r="J1149" s="337">
        <v>70</v>
      </c>
      <c r="K1149" s="337">
        <v>88.9</v>
      </c>
      <c r="L1149" s="337">
        <v>63</v>
      </c>
      <c r="M1149" s="338"/>
      <c r="N1149" s="337">
        <v>20</v>
      </c>
      <c r="O1149" s="337">
        <v>500</v>
      </c>
      <c r="P1149" s="337">
        <v>7</v>
      </c>
      <c r="Q1149" s="337">
        <v>70</v>
      </c>
      <c r="R1149" s="337">
        <v>25000</v>
      </c>
      <c r="S1149" s="337">
        <v>2700</v>
      </c>
      <c r="T1149" s="337">
        <v>82</v>
      </c>
      <c r="U1149" s="337">
        <v>1</v>
      </c>
      <c r="V1149" s="337">
        <v>-20</v>
      </c>
      <c r="W1149" s="336" t="s">
        <v>769</v>
      </c>
      <c r="X1149" s="336" t="s">
        <v>7402</v>
      </c>
      <c r="Y1149" s="336" t="s">
        <v>2239</v>
      </c>
      <c r="Z1149" s="339">
        <v>41728</v>
      </c>
      <c r="AA1149" s="339">
        <v>41732</v>
      </c>
      <c r="AB1149" s="336" t="s">
        <v>842</v>
      </c>
    </row>
    <row r="1150" spans="1:28" s="340" customFormat="1">
      <c r="A1150" s="336" t="s">
        <v>7400</v>
      </c>
      <c r="B1150" s="336" t="s">
        <v>2466</v>
      </c>
      <c r="C1150" s="336" t="s">
        <v>2607</v>
      </c>
      <c r="D1150" s="336" t="s">
        <v>438</v>
      </c>
      <c r="E1150" s="336" t="s">
        <v>738</v>
      </c>
      <c r="F1150" s="336" t="s">
        <v>780</v>
      </c>
      <c r="G1150" s="336" t="s">
        <v>794</v>
      </c>
      <c r="H1150" s="336" t="s">
        <v>726</v>
      </c>
      <c r="I1150" s="337">
        <v>5</v>
      </c>
      <c r="J1150" s="337">
        <v>70</v>
      </c>
      <c r="K1150" s="337">
        <v>88.9</v>
      </c>
      <c r="L1150" s="337">
        <v>63</v>
      </c>
      <c r="M1150" s="338"/>
      <c r="N1150" s="337">
        <v>20</v>
      </c>
      <c r="O1150" s="337">
        <v>500</v>
      </c>
      <c r="P1150" s="337">
        <v>7</v>
      </c>
      <c r="Q1150" s="337">
        <v>70</v>
      </c>
      <c r="R1150" s="337">
        <v>25000</v>
      </c>
      <c r="S1150" s="337">
        <v>2700</v>
      </c>
      <c r="T1150" s="337">
        <v>82</v>
      </c>
      <c r="U1150" s="337">
        <v>1</v>
      </c>
      <c r="V1150" s="337">
        <v>-20</v>
      </c>
      <c r="W1150" s="336" t="s">
        <v>769</v>
      </c>
      <c r="X1150" s="336" t="s">
        <v>7402</v>
      </c>
      <c r="Y1150" s="336" t="s">
        <v>2239</v>
      </c>
      <c r="Z1150" s="339">
        <v>41725</v>
      </c>
      <c r="AA1150" s="339">
        <v>41732</v>
      </c>
      <c r="AB1150" s="336" t="s">
        <v>842</v>
      </c>
    </row>
    <row r="1151" spans="1:28" s="340" customFormat="1">
      <c r="A1151" s="336" t="s">
        <v>7400</v>
      </c>
      <c r="B1151" s="336" t="s">
        <v>2466</v>
      </c>
      <c r="C1151" s="336" t="s">
        <v>2609</v>
      </c>
      <c r="D1151" s="336" t="s">
        <v>7781</v>
      </c>
      <c r="E1151" s="336" t="s">
        <v>738</v>
      </c>
      <c r="F1151" s="336" t="s">
        <v>780</v>
      </c>
      <c r="G1151" s="336" t="s">
        <v>794</v>
      </c>
      <c r="H1151" s="336" t="s">
        <v>726</v>
      </c>
      <c r="I1151" s="337">
        <v>5</v>
      </c>
      <c r="J1151" s="337">
        <v>70</v>
      </c>
      <c r="K1151" s="337">
        <v>88.9</v>
      </c>
      <c r="L1151" s="337">
        <v>63</v>
      </c>
      <c r="M1151" s="338"/>
      <c r="N1151" s="337">
        <v>20</v>
      </c>
      <c r="O1151" s="337">
        <v>500</v>
      </c>
      <c r="P1151" s="337">
        <v>7</v>
      </c>
      <c r="Q1151" s="337">
        <v>70</v>
      </c>
      <c r="R1151" s="337">
        <v>25000</v>
      </c>
      <c r="S1151" s="337">
        <v>2700</v>
      </c>
      <c r="T1151" s="337">
        <v>82</v>
      </c>
      <c r="U1151" s="337">
        <v>1</v>
      </c>
      <c r="V1151" s="337">
        <v>-20</v>
      </c>
      <c r="W1151" s="336" t="s">
        <v>769</v>
      </c>
      <c r="X1151" s="336" t="s">
        <v>7402</v>
      </c>
      <c r="Y1151" s="336" t="s">
        <v>2239</v>
      </c>
      <c r="Z1151" s="339">
        <v>41725</v>
      </c>
      <c r="AA1151" s="339">
        <v>41732</v>
      </c>
      <c r="AB1151" s="336" t="s">
        <v>842</v>
      </c>
    </row>
    <row r="1152" spans="1:28" s="340" customFormat="1">
      <c r="A1152" s="336" t="s">
        <v>7400</v>
      </c>
      <c r="B1152" s="336" t="s">
        <v>2466</v>
      </c>
      <c r="C1152" s="336" t="s">
        <v>2611</v>
      </c>
      <c r="D1152" s="336" t="s">
        <v>7782</v>
      </c>
      <c r="E1152" s="336" t="s">
        <v>738</v>
      </c>
      <c r="F1152" s="336" t="s">
        <v>780</v>
      </c>
      <c r="G1152" s="336" t="s">
        <v>794</v>
      </c>
      <c r="H1152" s="336" t="s">
        <v>726</v>
      </c>
      <c r="I1152" s="337">
        <v>5</v>
      </c>
      <c r="J1152" s="337">
        <v>65</v>
      </c>
      <c r="K1152" s="337">
        <v>88.9</v>
      </c>
      <c r="L1152" s="337">
        <v>63</v>
      </c>
      <c r="M1152" s="338"/>
      <c r="N1152" s="337">
        <v>35</v>
      </c>
      <c r="O1152" s="337">
        <v>500</v>
      </c>
      <c r="P1152" s="337">
        <v>7</v>
      </c>
      <c r="Q1152" s="337">
        <v>70</v>
      </c>
      <c r="R1152" s="337">
        <v>25000</v>
      </c>
      <c r="S1152" s="337">
        <v>2700</v>
      </c>
      <c r="T1152" s="337">
        <v>81</v>
      </c>
      <c r="U1152" s="337">
        <v>1</v>
      </c>
      <c r="V1152" s="337">
        <v>-20</v>
      </c>
      <c r="W1152" s="336" t="s">
        <v>769</v>
      </c>
      <c r="X1152" s="336" t="s">
        <v>7402</v>
      </c>
      <c r="Y1152" s="336" t="s">
        <v>2239</v>
      </c>
      <c r="Z1152" s="339">
        <v>41725</v>
      </c>
      <c r="AA1152" s="339">
        <v>41732</v>
      </c>
      <c r="AB1152" s="336" t="s">
        <v>842</v>
      </c>
    </row>
    <row r="1153" spans="1:28" s="340" customFormat="1">
      <c r="A1153" s="336" t="s">
        <v>7400</v>
      </c>
      <c r="B1153" s="336" t="s">
        <v>2466</v>
      </c>
      <c r="C1153" s="336" t="s">
        <v>2613</v>
      </c>
      <c r="D1153" s="336" t="s">
        <v>7783</v>
      </c>
      <c r="E1153" s="336" t="s">
        <v>738</v>
      </c>
      <c r="F1153" s="336" t="s">
        <v>780</v>
      </c>
      <c r="G1153" s="336" t="s">
        <v>794</v>
      </c>
      <c r="H1153" s="336" t="s">
        <v>726</v>
      </c>
      <c r="I1153" s="337">
        <v>5</v>
      </c>
      <c r="J1153" s="337">
        <v>70</v>
      </c>
      <c r="K1153" s="337">
        <v>88.9</v>
      </c>
      <c r="L1153" s="337">
        <v>63</v>
      </c>
      <c r="M1153" s="338"/>
      <c r="N1153" s="337">
        <v>20</v>
      </c>
      <c r="O1153" s="337">
        <v>500</v>
      </c>
      <c r="P1153" s="337">
        <v>7</v>
      </c>
      <c r="Q1153" s="337">
        <v>70</v>
      </c>
      <c r="R1153" s="337">
        <v>25000</v>
      </c>
      <c r="S1153" s="337">
        <v>2700</v>
      </c>
      <c r="T1153" s="337">
        <v>82</v>
      </c>
      <c r="U1153" s="337">
        <v>1</v>
      </c>
      <c r="V1153" s="337">
        <v>-20</v>
      </c>
      <c r="W1153" s="336" t="s">
        <v>769</v>
      </c>
      <c r="X1153" s="336" t="s">
        <v>7402</v>
      </c>
      <c r="Y1153" s="336" t="s">
        <v>2239</v>
      </c>
      <c r="Z1153" s="339">
        <v>41727</v>
      </c>
      <c r="AA1153" s="339">
        <v>41732</v>
      </c>
      <c r="AB1153" s="336" t="s">
        <v>842</v>
      </c>
    </row>
    <row r="1154" spans="1:28" s="340" customFormat="1">
      <c r="A1154" s="336" t="s">
        <v>7400</v>
      </c>
      <c r="B1154" s="336" t="s">
        <v>2466</v>
      </c>
      <c r="C1154" s="336" t="s">
        <v>2615</v>
      </c>
      <c r="D1154" s="336" t="s">
        <v>7784</v>
      </c>
      <c r="E1154" s="336" t="s">
        <v>703</v>
      </c>
      <c r="F1154" s="336" t="s">
        <v>780</v>
      </c>
      <c r="G1154" s="336" t="s">
        <v>781</v>
      </c>
      <c r="H1154" s="336" t="s">
        <v>726</v>
      </c>
      <c r="I1154" s="337">
        <v>3</v>
      </c>
      <c r="J1154" s="337">
        <v>50</v>
      </c>
      <c r="K1154" s="337">
        <v>48</v>
      </c>
      <c r="L1154" s="337">
        <v>50</v>
      </c>
      <c r="M1154" s="338"/>
      <c r="N1154" s="337">
        <v>25</v>
      </c>
      <c r="O1154" s="337">
        <v>480</v>
      </c>
      <c r="P1154" s="337">
        <v>7.2</v>
      </c>
      <c r="Q1154" s="337">
        <v>69</v>
      </c>
      <c r="R1154" s="337">
        <v>25000</v>
      </c>
      <c r="S1154" s="337">
        <v>2700</v>
      </c>
      <c r="T1154" s="337">
        <v>82</v>
      </c>
      <c r="U1154" s="337">
        <v>0.9</v>
      </c>
      <c r="V1154" s="337">
        <v>-20</v>
      </c>
      <c r="W1154" s="336" t="s">
        <v>769</v>
      </c>
      <c r="X1154" s="336" t="s">
        <v>7406</v>
      </c>
      <c r="Y1154" s="336" t="s">
        <v>1308</v>
      </c>
      <c r="Z1154" s="339">
        <v>41686</v>
      </c>
      <c r="AA1154" s="339">
        <v>41908</v>
      </c>
      <c r="AB1154" s="336" t="s">
        <v>842</v>
      </c>
    </row>
    <row r="1155" spans="1:28" s="340" customFormat="1">
      <c r="A1155" s="336" t="s">
        <v>7400</v>
      </c>
      <c r="B1155" s="336" t="s">
        <v>2466</v>
      </c>
      <c r="C1155" s="336" t="s">
        <v>2617</v>
      </c>
      <c r="D1155" s="336" t="s">
        <v>7785</v>
      </c>
      <c r="E1155" s="336" t="s">
        <v>703</v>
      </c>
      <c r="F1155" s="336" t="s">
        <v>780</v>
      </c>
      <c r="G1155" s="336" t="s">
        <v>781</v>
      </c>
      <c r="H1155" s="336" t="s">
        <v>726</v>
      </c>
      <c r="I1155" s="337">
        <v>3</v>
      </c>
      <c r="J1155" s="337">
        <v>50</v>
      </c>
      <c r="K1155" s="337">
        <v>48</v>
      </c>
      <c r="L1155" s="337">
        <v>50</v>
      </c>
      <c r="M1155" s="338"/>
      <c r="N1155" s="337">
        <v>35</v>
      </c>
      <c r="O1155" s="337">
        <v>480</v>
      </c>
      <c r="P1155" s="337">
        <v>7.1</v>
      </c>
      <c r="Q1155" s="337">
        <v>69</v>
      </c>
      <c r="R1155" s="337">
        <v>25000</v>
      </c>
      <c r="S1155" s="337">
        <v>2700</v>
      </c>
      <c r="T1155" s="337">
        <v>81</v>
      </c>
      <c r="U1155" s="337">
        <v>0.9</v>
      </c>
      <c r="V1155" s="337">
        <v>-20</v>
      </c>
      <c r="W1155" s="336" t="s">
        <v>769</v>
      </c>
      <c r="X1155" s="336" t="s">
        <v>7406</v>
      </c>
      <c r="Y1155" s="336" t="s">
        <v>1308</v>
      </c>
      <c r="Z1155" s="339">
        <v>41686</v>
      </c>
      <c r="AA1155" s="339">
        <v>41908</v>
      </c>
      <c r="AB1155" s="336" t="s">
        <v>842</v>
      </c>
    </row>
    <row r="1156" spans="1:28" s="340" customFormat="1">
      <c r="A1156" s="336" t="s">
        <v>7400</v>
      </c>
      <c r="B1156" s="336" t="s">
        <v>2466</v>
      </c>
      <c r="C1156" s="336" t="s">
        <v>2619</v>
      </c>
      <c r="D1156" s="336" t="s">
        <v>7786</v>
      </c>
      <c r="E1156" s="336" t="s">
        <v>703</v>
      </c>
      <c r="F1156" s="336" t="s">
        <v>780</v>
      </c>
      <c r="G1156" s="336" t="s">
        <v>781</v>
      </c>
      <c r="H1156" s="336" t="s">
        <v>726</v>
      </c>
      <c r="I1156" s="337">
        <v>3</v>
      </c>
      <c r="J1156" s="337">
        <v>50</v>
      </c>
      <c r="K1156" s="337">
        <v>48</v>
      </c>
      <c r="L1156" s="337">
        <v>50</v>
      </c>
      <c r="M1156" s="338"/>
      <c r="N1156" s="337">
        <v>25</v>
      </c>
      <c r="O1156" s="337">
        <v>500</v>
      </c>
      <c r="P1156" s="337">
        <v>7.2</v>
      </c>
      <c r="Q1156" s="337">
        <v>71</v>
      </c>
      <c r="R1156" s="337">
        <v>25000</v>
      </c>
      <c r="S1156" s="337">
        <v>3000</v>
      </c>
      <c r="T1156" s="337">
        <v>82</v>
      </c>
      <c r="U1156" s="337">
        <v>0.9</v>
      </c>
      <c r="V1156" s="337">
        <v>-20</v>
      </c>
      <c r="W1156" s="336" t="s">
        <v>769</v>
      </c>
      <c r="X1156" s="336" t="s">
        <v>7406</v>
      </c>
      <c r="Y1156" s="336" t="s">
        <v>1308</v>
      </c>
      <c r="Z1156" s="339">
        <v>41686</v>
      </c>
      <c r="AA1156" s="339">
        <v>41908</v>
      </c>
      <c r="AB1156" s="336" t="s">
        <v>842</v>
      </c>
    </row>
    <row r="1157" spans="1:28" s="340" customFormat="1">
      <c r="A1157" s="336" t="s">
        <v>7400</v>
      </c>
      <c r="B1157" s="336" t="s">
        <v>2466</v>
      </c>
      <c r="C1157" s="336" t="s">
        <v>2622</v>
      </c>
      <c r="D1157" s="336" t="s">
        <v>7787</v>
      </c>
      <c r="E1157" s="336" t="s">
        <v>703</v>
      </c>
      <c r="F1157" s="336" t="s">
        <v>780</v>
      </c>
      <c r="G1157" s="336" t="s">
        <v>781</v>
      </c>
      <c r="H1157" s="336" t="s">
        <v>726</v>
      </c>
      <c r="I1157" s="337">
        <v>3</v>
      </c>
      <c r="J1157" s="337">
        <v>50</v>
      </c>
      <c r="K1157" s="337">
        <v>48</v>
      </c>
      <c r="L1157" s="337">
        <v>50</v>
      </c>
      <c r="M1157" s="338"/>
      <c r="N1157" s="337">
        <v>35</v>
      </c>
      <c r="O1157" s="337">
        <v>500</v>
      </c>
      <c r="P1157" s="337">
        <v>7.1</v>
      </c>
      <c r="Q1157" s="337">
        <v>71</v>
      </c>
      <c r="R1157" s="337">
        <v>25000</v>
      </c>
      <c r="S1157" s="337">
        <v>3000</v>
      </c>
      <c r="T1157" s="337">
        <v>82</v>
      </c>
      <c r="U1157" s="337">
        <v>0.9</v>
      </c>
      <c r="V1157" s="337">
        <v>-20</v>
      </c>
      <c r="W1157" s="336" t="s">
        <v>769</v>
      </c>
      <c r="X1157" s="336" t="s">
        <v>7406</v>
      </c>
      <c r="Y1157" s="336" t="s">
        <v>1308</v>
      </c>
      <c r="Z1157" s="339">
        <v>41686</v>
      </c>
      <c r="AA1157" s="339">
        <v>41908</v>
      </c>
      <c r="AB1157" s="336" t="s">
        <v>842</v>
      </c>
    </row>
    <row r="1158" spans="1:28" s="340" customFormat="1">
      <c r="A1158" s="336" t="s">
        <v>7400</v>
      </c>
      <c r="B1158" s="336" t="s">
        <v>736</v>
      </c>
      <c r="C1158" s="336" t="s">
        <v>7788</v>
      </c>
      <c r="D1158" s="336" t="s">
        <v>7788</v>
      </c>
      <c r="E1158" s="336" t="s">
        <v>735</v>
      </c>
      <c r="F1158" s="336" t="s">
        <v>780</v>
      </c>
      <c r="G1158" s="336" t="s">
        <v>794</v>
      </c>
      <c r="H1158" s="336" t="s">
        <v>726</v>
      </c>
      <c r="I1158" s="337">
        <v>5</v>
      </c>
      <c r="J1158" s="337">
        <v>90</v>
      </c>
      <c r="K1158" s="337">
        <v>5.0999999999999996</v>
      </c>
      <c r="L1158" s="337">
        <v>4.7</v>
      </c>
      <c r="M1158" s="338"/>
      <c r="N1158" s="337">
        <v>40</v>
      </c>
      <c r="O1158" s="337">
        <v>950</v>
      </c>
      <c r="P1158" s="337">
        <v>16</v>
      </c>
      <c r="Q1158" s="337">
        <v>59.4</v>
      </c>
      <c r="R1158" s="337">
        <v>30000</v>
      </c>
      <c r="S1158" s="337">
        <v>3000</v>
      </c>
      <c r="T1158" s="337">
        <v>87</v>
      </c>
      <c r="U1158" s="337">
        <v>1</v>
      </c>
      <c r="V1158" s="337">
        <v>-20</v>
      </c>
      <c r="W1158" s="336" t="s">
        <v>769</v>
      </c>
      <c r="X1158" s="336" t="s">
        <v>7402</v>
      </c>
      <c r="Y1158" s="336" t="s">
        <v>783</v>
      </c>
      <c r="Z1158" s="339">
        <v>41628</v>
      </c>
      <c r="AA1158" s="339">
        <v>41694</v>
      </c>
      <c r="AB1158" s="336" t="s">
        <v>827</v>
      </c>
    </row>
    <row r="1159" spans="1:28" s="340" customFormat="1">
      <c r="A1159" s="336" t="s">
        <v>7400</v>
      </c>
      <c r="B1159" s="336" t="s">
        <v>736</v>
      </c>
      <c r="C1159" s="336" t="s">
        <v>2626</v>
      </c>
      <c r="D1159" s="336" t="s">
        <v>7789</v>
      </c>
      <c r="E1159" s="336" t="s">
        <v>732</v>
      </c>
      <c r="F1159" s="336" t="s">
        <v>780</v>
      </c>
      <c r="G1159" s="336" t="s">
        <v>794</v>
      </c>
      <c r="H1159" s="336" t="s">
        <v>726</v>
      </c>
      <c r="I1159" s="337">
        <v>23</v>
      </c>
      <c r="J1159" s="337">
        <v>65</v>
      </c>
      <c r="K1159" s="337">
        <v>130.30000000000001</v>
      </c>
      <c r="L1159" s="337">
        <v>95.1</v>
      </c>
      <c r="M1159" s="338"/>
      <c r="N1159" s="337">
        <v>108</v>
      </c>
      <c r="O1159" s="337">
        <v>750</v>
      </c>
      <c r="P1159" s="337">
        <v>10.3</v>
      </c>
      <c r="Q1159" s="337">
        <v>75</v>
      </c>
      <c r="R1159" s="337">
        <v>25000</v>
      </c>
      <c r="S1159" s="337">
        <v>2700</v>
      </c>
      <c r="T1159" s="337">
        <v>82</v>
      </c>
      <c r="U1159" s="337">
        <v>0.9</v>
      </c>
      <c r="V1159" s="337">
        <v>-20</v>
      </c>
      <c r="W1159" s="336" t="s">
        <v>769</v>
      </c>
      <c r="X1159" s="336" t="s">
        <v>7</v>
      </c>
      <c r="Y1159" s="336" t="s">
        <v>783</v>
      </c>
      <c r="Z1159" s="339">
        <v>41810</v>
      </c>
      <c r="AA1159" s="339">
        <v>41810</v>
      </c>
      <c r="AB1159" s="336" t="s">
        <v>842</v>
      </c>
    </row>
    <row r="1160" spans="1:28" s="340" customFormat="1">
      <c r="A1160" s="336" t="s">
        <v>7400</v>
      </c>
      <c r="B1160" s="336" t="s">
        <v>736</v>
      </c>
      <c r="C1160" s="336" t="s">
        <v>2628</v>
      </c>
      <c r="D1160" s="336" t="s">
        <v>7790</v>
      </c>
      <c r="E1160" s="336" t="s">
        <v>738</v>
      </c>
      <c r="F1160" s="336" t="s">
        <v>780</v>
      </c>
      <c r="G1160" s="336" t="s">
        <v>794</v>
      </c>
      <c r="H1160" s="336" t="s">
        <v>726</v>
      </c>
      <c r="I1160" s="337">
        <v>5</v>
      </c>
      <c r="J1160" s="337">
        <v>50</v>
      </c>
      <c r="K1160" s="337">
        <v>82.3</v>
      </c>
      <c r="L1160" s="337">
        <v>63.2</v>
      </c>
      <c r="M1160" s="338"/>
      <c r="N1160" s="337">
        <v>40</v>
      </c>
      <c r="O1160" s="337">
        <v>415</v>
      </c>
      <c r="P1160" s="337">
        <v>7</v>
      </c>
      <c r="Q1160" s="337">
        <v>59.3</v>
      </c>
      <c r="R1160" s="337">
        <v>25000</v>
      </c>
      <c r="S1160" s="337">
        <v>3000</v>
      </c>
      <c r="T1160" s="337">
        <v>84</v>
      </c>
      <c r="U1160" s="337">
        <v>0.9</v>
      </c>
      <c r="V1160" s="337">
        <v>-20</v>
      </c>
      <c r="W1160" s="336" t="s">
        <v>769</v>
      </c>
      <c r="X1160" s="336" t="s">
        <v>7405</v>
      </c>
      <c r="Y1160" s="336" t="s">
        <v>783</v>
      </c>
      <c r="Z1160" s="339">
        <v>41779</v>
      </c>
      <c r="AA1160" s="339">
        <v>41781</v>
      </c>
      <c r="AB1160" s="336" t="s">
        <v>827</v>
      </c>
    </row>
    <row r="1161" spans="1:28" s="340" customFormat="1">
      <c r="A1161" s="336" t="s">
        <v>7400</v>
      </c>
      <c r="B1161" s="336" t="s">
        <v>736</v>
      </c>
      <c r="C1161" s="336" t="s">
        <v>2990</v>
      </c>
      <c r="D1161" s="336" t="s">
        <v>7791</v>
      </c>
      <c r="E1161" s="336" t="s">
        <v>738</v>
      </c>
      <c r="F1161" s="336" t="s">
        <v>780</v>
      </c>
      <c r="G1161" s="336" t="s">
        <v>794</v>
      </c>
      <c r="H1161" s="336" t="s">
        <v>726</v>
      </c>
      <c r="I1161" s="337">
        <v>5</v>
      </c>
      <c r="J1161" s="337">
        <v>50</v>
      </c>
      <c r="K1161" s="337">
        <v>85</v>
      </c>
      <c r="L1161" s="337">
        <v>62</v>
      </c>
      <c r="M1161" s="338"/>
      <c r="N1161" s="337">
        <v>60</v>
      </c>
      <c r="O1161" s="337">
        <v>500</v>
      </c>
      <c r="P1161" s="337">
        <v>8</v>
      </c>
      <c r="Q1161" s="337">
        <v>62.5</v>
      </c>
      <c r="R1161" s="337">
        <v>30000</v>
      </c>
      <c r="S1161" s="337">
        <v>3000</v>
      </c>
      <c r="T1161" s="337">
        <v>86</v>
      </c>
      <c r="U1161" s="337">
        <v>1</v>
      </c>
      <c r="V1161" s="337">
        <v>-20</v>
      </c>
      <c r="W1161" s="336" t="s">
        <v>769</v>
      </c>
      <c r="X1161" s="336" t="s">
        <v>7402</v>
      </c>
      <c r="Y1161" s="336" t="s">
        <v>783</v>
      </c>
      <c r="Z1161" s="339">
        <v>41856</v>
      </c>
      <c r="AA1161" s="339">
        <v>41862</v>
      </c>
      <c r="AB1161" s="336" t="s">
        <v>842</v>
      </c>
    </row>
    <row r="1162" spans="1:28" s="340" customFormat="1">
      <c r="A1162" s="336" t="s">
        <v>7400</v>
      </c>
      <c r="B1162" s="336" t="s">
        <v>736</v>
      </c>
      <c r="C1162" s="336" t="s">
        <v>2992</v>
      </c>
      <c r="D1162" s="336" t="s">
        <v>7792</v>
      </c>
      <c r="E1162" s="336" t="s">
        <v>830</v>
      </c>
      <c r="F1162" s="336" t="s">
        <v>780</v>
      </c>
      <c r="G1162" s="336" t="s">
        <v>794</v>
      </c>
      <c r="H1162" s="336" t="s">
        <v>726</v>
      </c>
      <c r="I1162" s="337">
        <v>5</v>
      </c>
      <c r="J1162" s="337">
        <v>75</v>
      </c>
      <c r="K1162" s="337">
        <v>114.3</v>
      </c>
      <c r="L1162" s="337">
        <v>96.5</v>
      </c>
      <c r="M1162" s="338"/>
      <c r="N1162" s="337">
        <v>40</v>
      </c>
      <c r="O1162" s="337">
        <v>800</v>
      </c>
      <c r="P1162" s="337">
        <v>15.3</v>
      </c>
      <c r="Q1162" s="337">
        <v>53.3</v>
      </c>
      <c r="R1162" s="337">
        <v>30000</v>
      </c>
      <c r="S1162" s="337">
        <v>3000</v>
      </c>
      <c r="T1162" s="337">
        <v>86</v>
      </c>
      <c r="U1162" s="337">
        <v>1</v>
      </c>
      <c r="V1162" s="337">
        <v>-20</v>
      </c>
      <c r="W1162" s="336" t="s">
        <v>769</v>
      </c>
      <c r="X1162" s="336" t="s">
        <v>7402</v>
      </c>
      <c r="Y1162" s="336" t="s">
        <v>783</v>
      </c>
      <c r="Z1162" s="339">
        <v>41856</v>
      </c>
      <c r="AA1162" s="339">
        <v>41862</v>
      </c>
      <c r="AB1162" s="336" t="s">
        <v>842</v>
      </c>
    </row>
    <row r="1163" spans="1:28" s="340" customFormat="1">
      <c r="A1163" s="336" t="s">
        <v>7400</v>
      </c>
      <c r="B1163" s="336" t="s">
        <v>736</v>
      </c>
      <c r="C1163" s="336" t="s">
        <v>2994</v>
      </c>
      <c r="D1163" s="336" t="s">
        <v>7788</v>
      </c>
      <c r="E1163" s="336" t="s">
        <v>735</v>
      </c>
      <c r="F1163" s="336" t="s">
        <v>780</v>
      </c>
      <c r="G1163" s="336" t="s">
        <v>794</v>
      </c>
      <c r="H1163" s="336" t="s">
        <v>726</v>
      </c>
      <c r="I1163" s="337">
        <v>5</v>
      </c>
      <c r="J1163" s="337">
        <v>90</v>
      </c>
      <c r="K1163" s="337">
        <v>129.5</v>
      </c>
      <c r="L1163" s="337">
        <v>121.9</v>
      </c>
      <c r="M1163" s="338"/>
      <c r="N1163" s="337">
        <v>40</v>
      </c>
      <c r="O1163" s="337">
        <v>950</v>
      </c>
      <c r="P1163" s="337">
        <v>16</v>
      </c>
      <c r="Q1163" s="337">
        <v>59.4</v>
      </c>
      <c r="R1163" s="337">
        <v>30000</v>
      </c>
      <c r="S1163" s="337">
        <v>3000</v>
      </c>
      <c r="T1163" s="337">
        <v>87</v>
      </c>
      <c r="U1163" s="337">
        <v>1</v>
      </c>
      <c r="V1163" s="337">
        <v>-20</v>
      </c>
      <c r="W1163" s="336" t="s">
        <v>769</v>
      </c>
      <c r="X1163" s="336" t="s">
        <v>7402</v>
      </c>
      <c r="Y1163" s="336" t="s">
        <v>783</v>
      </c>
      <c r="Z1163" s="339">
        <v>41856</v>
      </c>
      <c r="AA1163" s="339">
        <v>41893</v>
      </c>
      <c r="AB1163" s="336" t="s">
        <v>842</v>
      </c>
    </row>
    <row r="1164" spans="1:28" s="340" customFormat="1">
      <c r="A1164" s="336" t="s">
        <v>7400</v>
      </c>
      <c r="B1164" s="336" t="s">
        <v>2813</v>
      </c>
      <c r="C1164" s="336" t="s">
        <v>1009</v>
      </c>
      <c r="D1164" s="336" t="s">
        <v>2866</v>
      </c>
      <c r="E1164" s="336" t="s">
        <v>735</v>
      </c>
      <c r="F1164" s="336" t="s">
        <v>780</v>
      </c>
      <c r="G1164" s="336" t="s">
        <v>794</v>
      </c>
      <c r="H1164" s="336" t="s">
        <v>726</v>
      </c>
      <c r="I1164" s="337">
        <v>5</v>
      </c>
      <c r="J1164" s="337">
        <v>100</v>
      </c>
      <c r="K1164" s="337">
        <v>128</v>
      </c>
      <c r="L1164" s="337">
        <v>120</v>
      </c>
      <c r="M1164" s="338"/>
      <c r="N1164" s="337">
        <v>25</v>
      </c>
      <c r="O1164" s="337">
        <v>1250</v>
      </c>
      <c r="P1164" s="337">
        <v>19</v>
      </c>
      <c r="Q1164" s="337">
        <v>60</v>
      </c>
      <c r="R1164" s="337">
        <v>40000</v>
      </c>
      <c r="S1164" s="337">
        <v>3000</v>
      </c>
      <c r="T1164" s="337">
        <v>83</v>
      </c>
      <c r="U1164" s="337">
        <v>1</v>
      </c>
      <c r="V1164" s="337">
        <v>-20</v>
      </c>
      <c r="W1164" s="336" t="s">
        <v>769</v>
      </c>
      <c r="X1164" s="336" t="s">
        <v>7402</v>
      </c>
      <c r="Y1164" s="336" t="s">
        <v>2864</v>
      </c>
      <c r="Z1164" s="339">
        <v>41810</v>
      </c>
      <c r="AA1164" s="339">
        <v>41842</v>
      </c>
      <c r="AB1164" s="336" t="s">
        <v>784</v>
      </c>
    </row>
    <row r="1165" spans="1:28" s="340" customFormat="1">
      <c r="A1165" s="336" t="s">
        <v>7400</v>
      </c>
      <c r="B1165" s="336" t="s">
        <v>2813</v>
      </c>
      <c r="C1165" s="336" t="s">
        <v>1009</v>
      </c>
      <c r="D1165" s="336" t="s">
        <v>2870</v>
      </c>
      <c r="E1165" s="336" t="s">
        <v>813</v>
      </c>
      <c r="F1165" s="336" t="s">
        <v>780</v>
      </c>
      <c r="G1165" s="336" t="s">
        <v>794</v>
      </c>
      <c r="H1165" s="336" t="s">
        <v>726</v>
      </c>
      <c r="I1165" s="337">
        <v>5</v>
      </c>
      <c r="J1165" s="337">
        <v>50</v>
      </c>
      <c r="K1165" s="337">
        <v>95</v>
      </c>
      <c r="L1165" s="337">
        <v>64</v>
      </c>
      <c r="M1165" s="338"/>
      <c r="N1165" s="338"/>
      <c r="O1165" s="337">
        <v>500</v>
      </c>
      <c r="P1165" s="337">
        <v>7.8</v>
      </c>
      <c r="Q1165" s="337">
        <v>66.7</v>
      </c>
      <c r="R1165" s="337">
        <v>40000</v>
      </c>
      <c r="S1165" s="337">
        <v>2700</v>
      </c>
      <c r="T1165" s="337">
        <v>82</v>
      </c>
      <c r="U1165" s="337">
        <v>0.9</v>
      </c>
      <c r="V1165" s="337">
        <v>-20</v>
      </c>
      <c r="W1165" s="336" t="s">
        <v>769</v>
      </c>
      <c r="X1165" s="336" t="s">
        <v>7402</v>
      </c>
      <c r="Y1165" s="336" t="s">
        <v>1203</v>
      </c>
      <c r="Z1165" s="339">
        <v>41881</v>
      </c>
      <c r="AA1165" s="339">
        <v>41893</v>
      </c>
      <c r="AB1165" s="336" t="s">
        <v>784</v>
      </c>
    </row>
    <row r="1166" spans="1:28" s="340" customFormat="1">
      <c r="A1166" s="336" t="s">
        <v>7400</v>
      </c>
      <c r="B1166" s="336" t="s">
        <v>2813</v>
      </c>
      <c r="C1166" s="336" t="s">
        <v>1009</v>
      </c>
      <c r="D1166" s="336" t="s">
        <v>2874</v>
      </c>
      <c r="E1166" s="336" t="s">
        <v>738</v>
      </c>
      <c r="F1166" s="336" t="s">
        <v>780</v>
      </c>
      <c r="G1166" s="336" t="s">
        <v>794</v>
      </c>
      <c r="H1166" s="336" t="s">
        <v>726</v>
      </c>
      <c r="I1166" s="337">
        <v>5</v>
      </c>
      <c r="J1166" s="337">
        <v>50</v>
      </c>
      <c r="K1166" s="337">
        <v>85</v>
      </c>
      <c r="L1166" s="337">
        <v>62</v>
      </c>
      <c r="M1166" s="338"/>
      <c r="N1166" s="337">
        <v>40</v>
      </c>
      <c r="O1166" s="337">
        <v>490</v>
      </c>
      <c r="P1166" s="337">
        <v>8</v>
      </c>
      <c r="Q1166" s="337">
        <v>61.3</v>
      </c>
      <c r="R1166" s="337">
        <v>40000</v>
      </c>
      <c r="S1166" s="337">
        <v>2700</v>
      </c>
      <c r="T1166" s="337">
        <v>83</v>
      </c>
      <c r="U1166" s="337">
        <v>1</v>
      </c>
      <c r="V1166" s="337">
        <v>-20</v>
      </c>
      <c r="W1166" s="336" t="s">
        <v>769</v>
      </c>
      <c r="X1166" s="336" t="s">
        <v>7402</v>
      </c>
      <c r="Y1166" s="336" t="s">
        <v>1146</v>
      </c>
      <c r="Z1166" s="339">
        <v>41881</v>
      </c>
      <c r="AA1166" s="339">
        <v>41893</v>
      </c>
      <c r="AB1166" s="336" t="s">
        <v>784</v>
      </c>
    </row>
    <row r="1167" spans="1:28" s="340" customFormat="1">
      <c r="A1167" s="336" t="s">
        <v>7400</v>
      </c>
      <c r="B1167" s="336" t="s">
        <v>2813</v>
      </c>
      <c r="C1167" s="336" t="s">
        <v>1009</v>
      </c>
      <c r="D1167" s="336" t="s">
        <v>2876</v>
      </c>
      <c r="E1167" s="336" t="s">
        <v>738</v>
      </c>
      <c r="F1167" s="336" t="s">
        <v>780</v>
      </c>
      <c r="G1167" s="336" t="s">
        <v>794</v>
      </c>
      <c r="H1167" s="336" t="s">
        <v>726</v>
      </c>
      <c r="I1167" s="337">
        <v>5</v>
      </c>
      <c r="J1167" s="337">
        <v>50</v>
      </c>
      <c r="K1167" s="337">
        <v>85</v>
      </c>
      <c r="L1167" s="337">
        <v>62</v>
      </c>
      <c r="M1167" s="338"/>
      <c r="N1167" s="337">
        <v>40</v>
      </c>
      <c r="O1167" s="337">
        <v>490</v>
      </c>
      <c r="P1167" s="337">
        <v>8</v>
      </c>
      <c r="Q1167" s="337">
        <v>61.3</v>
      </c>
      <c r="R1167" s="337">
        <v>25000</v>
      </c>
      <c r="S1167" s="337">
        <v>3000</v>
      </c>
      <c r="T1167" s="337">
        <v>83</v>
      </c>
      <c r="U1167" s="337">
        <v>1</v>
      </c>
      <c r="V1167" s="337">
        <v>-20</v>
      </c>
      <c r="W1167" s="336" t="s">
        <v>769</v>
      </c>
      <c r="X1167" s="336" t="s">
        <v>7402</v>
      </c>
      <c r="Y1167" s="336" t="s">
        <v>1132</v>
      </c>
      <c r="Z1167" s="339">
        <v>41881</v>
      </c>
      <c r="AA1167" s="339">
        <v>41893</v>
      </c>
      <c r="AB1167" s="336" t="s">
        <v>784</v>
      </c>
    </row>
    <row r="1168" spans="1:28" s="340" customFormat="1">
      <c r="A1168" s="336" t="s">
        <v>7400</v>
      </c>
      <c r="B1168" s="336" t="s">
        <v>2813</v>
      </c>
      <c r="C1168" s="336" t="s">
        <v>1009</v>
      </c>
      <c r="D1168" s="336" t="s">
        <v>2878</v>
      </c>
      <c r="E1168" s="336" t="s">
        <v>738</v>
      </c>
      <c r="F1168" s="336" t="s">
        <v>780</v>
      </c>
      <c r="G1168" s="336" t="s">
        <v>794</v>
      </c>
      <c r="H1168" s="336" t="s">
        <v>726</v>
      </c>
      <c r="I1168" s="337">
        <v>5</v>
      </c>
      <c r="J1168" s="337">
        <v>50</v>
      </c>
      <c r="K1168" s="337">
        <v>85</v>
      </c>
      <c r="L1168" s="337">
        <v>62</v>
      </c>
      <c r="M1168" s="338"/>
      <c r="N1168" s="337">
        <v>25</v>
      </c>
      <c r="O1168" s="337">
        <v>470</v>
      </c>
      <c r="P1168" s="337">
        <v>8</v>
      </c>
      <c r="Q1168" s="337">
        <v>58.8</v>
      </c>
      <c r="R1168" s="337">
        <v>40000</v>
      </c>
      <c r="S1168" s="337">
        <v>3000</v>
      </c>
      <c r="T1168" s="337">
        <v>83</v>
      </c>
      <c r="U1168" s="337">
        <v>1</v>
      </c>
      <c r="V1168" s="337">
        <v>-20</v>
      </c>
      <c r="W1168" s="336" t="s">
        <v>769</v>
      </c>
      <c r="X1168" s="336" t="s">
        <v>7402</v>
      </c>
      <c r="Y1168" s="336" t="s">
        <v>1132</v>
      </c>
      <c r="Z1168" s="339">
        <v>41881</v>
      </c>
      <c r="AA1168" s="339">
        <v>41893</v>
      </c>
      <c r="AB1168" s="336" t="s">
        <v>784</v>
      </c>
    </row>
    <row r="1169" spans="1:28" s="340" customFormat="1">
      <c r="A1169" s="336" t="s">
        <v>7400</v>
      </c>
      <c r="B1169" s="336" t="s">
        <v>2880</v>
      </c>
      <c r="C1169" s="336" t="s">
        <v>2881</v>
      </c>
      <c r="D1169" s="336" t="s">
        <v>2881</v>
      </c>
      <c r="E1169" s="336" t="s">
        <v>703</v>
      </c>
      <c r="F1169" s="336" t="s">
        <v>780</v>
      </c>
      <c r="G1169" s="336" t="s">
        <v>781</v>
      </c>
      <c r="H1169" s="336" t="s">
        <v>726</v>
      </c>
      <c r="I1169" s="337">
        <v>3</v>
      </c>
      <c r="J1169" s="337">
        <v>50</v>
      </c>
      <c r="K1169" s="337">
        <v>46.1</v>
      </c>
      <c r="L1169" s="337">
        <v>50</v>
      </c>
      <c r="M1169" s="338"/>
      <c r="N1169" s="337">
        <v>36</v>
      </c>
      <c r="O1169" s="337">
        <v>420</v>
      </c>
      <c r="P1169" s="337">
        <v>7</v>
      </c>
      <c r="Q1169" s="337">
        <v>60</v>
      </c>
      <c r="R1169" s="337">
        <v>25000</v>
      </c>
      <c r="S1169" s="337">
        <v>2700</v>
      </c>
      <c r="T1169" s="337">
        <v>81</v>
      </c>
      <c r="U1169" s="337">
        <v>0.9</v>
      </c>
      <c r="V1169" s="337">
        <v>-20</v>
      </c>
      <c r="W1169" s="336" t="s">
        <v>769</v>
      </c>
      <c r="X1169" s="336" t="s">
        <v>7402</v>
      </c>
      <c r="Y1169" s="336" t="s">
        <v>2817</v>
      </c>
      <c r="Z1169" s="339">
        <v>41640</v>
      </c>
      <c r="AA1169" s="339">
        <v>41932</v>
      </c>
      <c r="AB1169" s="336" t="s">
        <v>842</v>
      </c>
    </row>
    <row r="1170" spans="1:28" s="340" customFormat="1">
      <c r="A1170" s="336" t="s">
        <v>7400</v>
      </c>
      <c r="B1170" s="336" t="s">
        <v>2880</v>
      </c>
      <c r="C1170" s="336" t="s">
        <v>2883</v>
      </c>
      <c r="D1170" s="336" t="s">
        <v>2883</v>
      </c>
      <c r="E1170" s="336" t="s">
        <v>703</v>
      </c>
      <c r="F1170" s="336" t="s">
        <v>780</v>
      </c>
      <c r="G1170" s="336" t="s">
        <v>781</v>
      </c>
      <c r="H1170" s="336" t="s">
        <v>726</v>
      </c>
      <c r="I1170" s="337">
        <v>3</v>
      </c>
      <c r="J1170" s="337">
        <v>50</v>
      </c>
      <c r="K1170" s="337">
        <v>46.1</v>
      </c>
      <c r="L1170" s="337">
        <v>50</v>
      </c>
      <c r="M1170" s="338"/>
      <c r="N1170" s="337">
        <v>25</v>
      </c>
      <c r="O1170" s="337">
        <v>420</v>
      </c>
      <c r="P1170" s="337">
        <v>7</v>
      </c>
      <c r="Q1170" s="337">
        <v>60</v>
      </c>
      <c r="R1170" s="337">
        <v>25000</v>
      </c>
      <c r="S1170" s="337">
        <v>2700</v>
      </c>
      <c r="T1170" s="337">
        <v>81</v>
      </c>
      <c r="U1170" s="337">
        <v>0.9</v>
      </c>
      <c r="V1170" s="337">
        <v>-20</v>
      </c>
      <c r="W1170" s="336" t="s">
        <v>769</v>
      </c>
      <c r="X1170" s="336" t="s">
        <v>7402</v>
      </c>
      <c r="Y1170" s="336" t="s">
        <v>2817</v>
      </c>
      <c r="Z1170" s="339">
        <v>41640</v>
      </c>
      <c r="AA1170" s="339">
        <v>41932</v>
      </c>
      <c r="AB1170" s="336" t="s">
        <v>842</v>
      </c>
    </row>
    <row r="1171" spans="1:28" s="340" customFormat="1">
      <c r="A1171" s="336" t="s">
        <v>7400</v>
      </c>
      <c r="B1171" s="336" t="s">
        <v>2880</v>
      </c>
      <c r="C1171" s="336" t="s">
        <v>2885</v>
      </c>
      <c r="D1171" s="336" t="s">
        <v>2885</v>
      </c>
      <c r="E1171" s="336" t="s">
        <v>703</v>
      </c>
      <c r="F1171" s="336" t="s">
        <v>780</v>
      </c>
      <c r="G1171" s="336" t="s">
        <v>781</v>
      </c>
      <c r="H1171" s="336" t="s">
        <v>726</v>
      </c>
      <c r="I1171" s="337">
        <v>3</v>
      </c>
      <c r="J1171" s="337">
        <v>50</v>
      </c>
      <c r="K1171" s="337">
        <v>46.1</v>
      </c>
      <c r="L1171" s="337">
        <v>50</v>
      </c>
      <c r="M1171" s="338"/>
      <c r="N1171" s="337">
        <v>36</v>
      </c>
      <c r="O1171" s="337">
        <v>425</v>
      </c>
      <c r="P1171" s="337">
        <v>7</v>
      </c>
      <c r="Q1171" s="337">
        <v>60.7</v>
      </c>
      <c r="R1171" s="337">
        <v>25000</v>
      </c>
      <c r="S1171" s="337">
        <v>3000</v>
      </c>
      <c r="T1171" s="337">
        <v>84</v>
      </c>
      <c r="U1171" s="337">
        <v>0.9</v>
      </c>
      <c r="V1171" s="337">
        <v>-20</v>
      </c>
      <c r="W1171" s="336" t="s">
        <v>769</v>
      </c>
      <c r="X1171" s="336" t="s">
        <v>7402</v>
      </c>
      <c r="Y1171" s="336" t="s">
        <v>2817</v>
      </c>
      <c r="Z1171" s="339">
        <v>41640</v>
      </c>
      <c r="AA1171" s="339">
        <v>41932</v>
      </c>
      <c r="AB1171" s="336" t="s">
        <v>842</v>
      </c>
    </row>
    <row r="1172" spans="1:28" s="340" customFormat="1">
      <c r="A1172" s="336" t="s">
        <v>7400</v>
      </c>
      <c r="B1172" s="336" t="s">
        <v>2880</v>
      </c>
      <c r="C1172" s="336" t="s">
        <v>2887</v>
      </c>
      <c r="D1172" s="336" t="s">
        <v>2887</v>
      </c>
      <c r="E1172" s="336" t="s">
        <v>703</v>
      </c>
      <c r="F1172" s="336" t="s">
        <v>780</v>
      </c>
      <c r="G1172" s="336" t="s">
        <v>781</v>
      </c>
      <c r="H1172" s="336" t="s">
        <v>726</v>
      </c>
      <c r="I1172" s="337">
        <v>3</v>
      </c>
      <c r="J1172" s="337">
        <v>50</v>
      </c>
      <c r="K1172" s="337">
        <v>46.1</v>
      </c>
      <c r="L1172" s="337">
        <v>50</v>
      </c>
      <c r="M1172" s="338"/>
      <c r="N1172" s="337">
        <v>25</v>
      </c>
      <c r="O1172" s="337">
        <v>425</v>
      </c>
      <c r="P1172" s="337">
        <v>7</v>
      </c>
      <c r="Q1172" s="337">
        <v>60.7</v>
      </c>
      <c r="R1172" s="337">
        <v>25000</v>
      </c>
      <c r="S1172" s="337">
        <v>3000</v>
      </c>
      <c r="T1172" s="337">
        <v>84</v>
      </c>
      <c r="U1172" s="337">
        <v>0.9</v>
      </c>
      <c r="V1172" s="337">
        <v>-20</v>
      </c>
      <c r="W1172" s="336" t="s">
        <v>769</v>
      </c>
      <c r="X1172" s="336" t="s">
        <v>7402</v>
      </c>
      <c r="Y1172" s="336" t="s">
        <v>2817</v>
      </c>
      <c r="Z1172" s="339">
        <v>41640</v>
      </c>
      <c r="AA1172" s="339">
        <v>41932</v>
      </c>
      <c r="AB1172" s="336" t="s">
        <v>842</v>
      </c>
    </row>
    <row r="1173" spans="1:28" s="340" customFormat="1">
      <c r="A1173" s="336" t="s">
        <v>7400</v>
      </c>
      <c r="B1173" s="336" t="s">
        <v>2880</v>
      </c>
      <c r="C1173" s="336" t="s">
        <v>2889</v>
      </c>
      <c r="D1173" s="336" t="s">
        <v>2889</v>
      </c>
      <c r="E1173" s="336" t="s">
        <v>703</v>
      </c>
      <c r="F1173" s="336" t="s">
        <v>780</v>
      </c>
      <c r="G1173" s="336" t="s">
        <v>781</v>
      </c>
      <c r="H1173" s="336" t="s">
        <v>726</v>
      </c>
      <c r="I1173" s="337">
        <v>3</v>
      </c>
      <c r="J1173" s="337">
        <v>50</v>
      </c>
      <c r="K1173" s="337">
        <v>46.1</v>
      </c>
      <c r="L1173" s="337">
        <v>50</v>
      </c>
      <c r="M1173" s="338"/>
      <c r="N1173" s="337">
        <v>36</v>
      </c>
      <c r="O1173" s="337">
        <v>425</v>
      </c>
      <c r="P1173" s="337">
        <v>7</v>
      </c>
      <c r="Q1173" s="337">
        <v>60.7</v>
      </c>
      <c r="R1173" s="337">
        <v>25000</v>
      </c>
      <c r="S1173" s="337">
        <v>4000</v>
      </c>
      <c r="T1173" s="337">
        <v>85</v>
      </c>
      <c r="U1173" s="337">
        <v>0.9</v>
      </c>
      <c r="V1173" s="337">
        <v>-20</v>
      </c>
      <c r="W1173" s="336" t="s">
        <v>769</v>
      </c>
      <c r="X1173" s="336" t="s">
        <v>7402</v>
      </c>
      <c r="Y1173" s="336" t="s">
        <v>2817</v>
      </c>
      <c r="Z1173" s="339">
        <v>41640</v>
      </c>
      <c r="AA1173" s="339">
        <v>41932</v>
      </c>
      <c r="AB1173" s="336" t="s">
        <v>842</v>
      </c>
    </row>
    <row r="1174" spans="1:28" s="340" customFormat="1">
      <c r="A1174" s="336" t="s">
        <v>7400</v>
      </c>
      <c r="B1174" s="336" t="s">
        <v>2880</v>
      </c>
      <c r="C1174" s="336" t="s">
        <v>2891</v>
      </c>
      <c r="D1174" s="336" t="s">
        <v>2891</v>
      </c>
      <c r="E1174" s="336" t="s">
        <v>703</v>
      </c>
      <c r="F1174" s="336" t="s">
        <v>780</v>
      </c>
      <c r="G1174" s="336" t="s">
        <v>781</v>
      </c>
      <c r="H1174" s="336" t="s">
        <v>726</v>
      </c>
      <c r="I1174" s="337">
        <v>3</v>
      </c>
      <c r="J1174" s="337">
        <v>50</v>
      </c>
      <c r="K1174" s="337">
        <v>46.1</v>
      </c>
      <c r="L1174" s="337">
        <v>50</v>
      </c>
      <c r="M1174" s="338"/>
      <c r="N1174" s="337">
        <v>25</v>
      </c>
      <c r="O1174" s="337">
        <v>425</v>
      </c>
      <c r="P1174" s="337">
        <v>7</v>
      </c>
      <c r="Q1174" s="337">
        <v>60.7</v>
      </c>
      <c r="R1174" s="337">
        <v>25000</v>
      </c>
      <c r="S1174" s="337">
        <v>4000</v>
      </c>
      <c r="T1174" s="337">
        <v>85</v>
      </c>
      <c r="U1174" s="337">
        <v>0.9</v>
      </c>
      <c r="V1174" s="337">
        <v>-20</v>
      </c>
      <c r="W1174" s="336" t="s">
        <v>769</v>
      </c>
      <c r="X1174" s="336" t="s">
        <v>7402</v>
      </c>
      <c r="Y1174" s="336" t="s">
        <v>2817</v>
      </c>
      <c r="Z1174" s="339">
        <v>41640</v>
      </c>
      <c r="AA1174" s="339">
        <v>41932</v>
      </c>
      <c r="AB1174" s="336" t="s">
        <v>842</v>
      </c>
    </row>
    <row r="1175" spans="1:28" s="340" customFormat="1">
      <c r="A1175" s="336" t="s">
        <v>7400</v>
      </c>
      <c r="B1175" s="336" t="s">
        <v>2880</v>
      </c>
      <c r="C1175" s="336" t="s">
        <v>2893</v>
      </c>
      <c r="D1175" s="336" t="s">
        <v>2893</v>
      </c>
      <c r="E1175" s="336" t="s">
        <v>703</v>
      </c>
      <c r="F1175" s="336" t="s">
        <v>780</v>
      </c>
      <c r="G1175" s="336" t="s">
        <v>781</v>
      </c>
      <c r="H1175" s="336" t="s">
        <v>726</v>
      </c>
      <c r="I1175" s="337">
        <v>3</v>
      </c>
      <c r="J1175" s="337">
        <v>50</v>
      </c>
      <c r="K1175" s="337">
        <v>46.1</v>
      </c>
      <c r="L1175" s="337">
        <v>50</v>
      </c>
      <c r="M1175" s="338"/>
      <c r="N1175" s="337">
        <v>36</v>
      </c>
      <c r="O1175" s="337">
        <v>420</v>
      </c>
      <c r="P1175" s="337">
        <v>7</v>
      </c>
      <c r="Q1175" s="337">
        <v>60</v>
      </c>
      <c r="R1175" s="337">
        <v>25000</v>
      </c>
      <c r="S1175" s="337">
        <v>2700</v>
      </c>
      <c r="T1175" s="337">
        <v>97</v>
      </c>
      <c r="U1175" s="337">
        <v>0.9</v>
      </c>
      <c r="V1175" s="337">
        <v>-20</v>
      </c>
      <c r="W1175" s="336" t="s">
        <v>769</v>
      </c>
      <c r="X1175" s="336" t="s">
        <v>7402</v>
      </c>
      <c r="Y1175" s="336" t="s">
        <v>2817</v>
      </c>
      <c r="Z1175" s="339">
        <v>41640</v>
      </c>
      <c r="AA1175" s="339">
        <v>41932</v>
      </c>
      <c r="AB1175" s="336" t="s">
        <v>842</v>
      </c>
    </row>
    <row r="1176" spans="1:28" s="340" customFormat="1">
      <c r="A1176" s="336" t="s">
        <v>7400</v>
      </c>
      <c r="B1176" s="336" t="s">
        <v>2880</v>
      </c>
      <c r="C1176" s="336" t="s">
        <v>2895</v>
      </c>
      <c r="D1176" s="336" t="s">
        <v>2895</v>
      </c>
      <c r="E1176" s="336" t="s">
        <v>703</v>
      </c>
      <c r="F1176" s="336" t="s">
        <v>780</v>
      </c>
      <c r="G1176" s="336" t="s">
        <v>781</v>
      </c>
      <c r="H1176" s="336" t="s">
        <v>726</v>
      </c>
      <c r="I1176" s="337">
        <v>3</v>
      </c>
      <c r="J1176" s="337">
        <v>50</v>
      </c>
      <c r="K1176" s="337">
        <v>46.1</v>
      </c>
      <c r="L1176" s="337">
        <v>50</v>
      </c>
      <c r="M1176" s="338"/>
      <c r="N1176" s="337">
        <v>25</v>
      </c>
      <c r="O1176" s="337">
        <v>420</v>
      </c>
      <c r="P1176" s="337">
        <v>7</v>
      </c>
      <c r="Q1176" s="337">
        <v>60</v>
      </c>
      <c r="R1176" s="337">
        <v>25000</v>
      </c>
      <c r="S1176" s="337">
        <v>2700</v>
      </c>
      <c r="T1176" s="337">
        <v>97</v>
      </c>
      <c r="U1176" s="337">
        <v>0.9</v>
      </c>
      <c r="V1176" s="337">
        <v>-20</v>
      </c>
      <c r="W1176" s="336" t="s">
        <v>769</v>
      </c>
      <c r="X1176" s="336" t="s">
        <v>7402</v>
      </c>
      <c r="Y1176" s="336" t="s">
        <v>2817</v>
      </c>
      <c r="Z1176" s="339">
        <v>41640</v>
      </c>
      <c r="AA1176" s="339">
        <v>41932</v>
      </c>
      <c r="AB1176" s="336" t="s">
        <v>842</v>
      </c>
    </row>
    <row r="1177" spans="1:28" s="340" customFormat="1">
      <c r="A1177" s="336" t="s">
        <v>7400</v>
      </c>
      <c r="B1177" s="336" t="s">
        <v>2880</v>
      </c>
      <c r="C1177" s="336" t="s">
        <v>2897</v>
      </c>
      <c r="D1177" s="336" t="s">
        <v>2897</v>
      </c>
      <c r="E1177" s="336" t="s">
        <v>703</v>
      </c>
      <c r="F1177" s="336" t="s">
        <v>780</v>
      </c>
      <c r="G1177" s="336" t="s">
        <v>781</v>
      </c>
      <c r="H1177" s="336" t="s">
        <v>726</v>
      </c>
      <c r="I1177" s="337">
        <v>3</v>
      </c>
      <c r="J1177" s="337">
        <v>50</v>
      </c>
      <c r="K1177" s="337">
        <v>46.1</v>
      </c>
      <c r="L1177" s="337">
        <v>50</v>
      </c>
      <c r="M1177" s="338"/>
      <c r="N1177" s="337">
        <v>36</v>
      </c>
      <c r="O1177" s="337">
        <v>425</v>
      </c>
      <c r="P1177" s="337">
        <v>7</v>
      </c>
      <c r="Q1177" s="337">
        <v>60.7</v>
      </c>
      <c r="R1177" s="337">
        <v>25000</v>
      </c>
      <c r="S1177" s="337">
        <v>3000</v>
      </c>
      <c r="T1177" s="337">
        <v>97</v>
      </c>
      <c r="U1177" s="337">
        <v>0.9</v>
      </c>
      <c r="V1177" s="337">
        <v>-20</v>
      </c>
      <c r="W1177" s="336" t="s">
        <v>769</v>
      </c>
      <c r="X1177" s="336" t="s">
        <v>7402</v>
      </c>
      <c r="Y1177" s="336" t="s">
        <v>2817</v>
      </c>
      <c r="Z1177" s="339">
        <v>41640</v>
      </c>
      <c r="AA1177" s="339">
        <v>41932</v>
      </c>
      <c r="AB1177" s="336" t="s">
        <v>842</v>
      </c>
    </row>
    <row r="1178" spans="1:28" s="340" customFormat="1">
      <c r="A1178" s="336" t="s">
        <v>7400</v>
      </c>
      <c r="B1178" s="336" t="s">
        <v>2880</v>
      </c>
      <c r="C1178" s="336" t="s">
        <v>2899</v>
      </c>
      <c r="D1178" s="336" t="s">
        <v>2899</v>
      </c>
      <c r="E1178" s="336" t="s">
        <v>703</v>
      </c>
      <c r="F1178" s="336" t="s">
        <v>780</v>
      </c>
      <c r="G1178" s="336" t="s">
        <v>781</v>
      </c>
      <c r="H1178" s="336" t="s">
        <v>726</v>
      </c>
      <c r="I1178" s="337">
        <v>3</v>
      </c>
      <c r="J1178" s="337">
        <v>50</v>
      </c>
      <c r="K1178" s="337">
        <v>46.1</v>
      </c>
      <c r="L1178" s="337">
        <v>50</v>
      </c>
      <c r="M1178" s="338"/>
      <c r="N1178" s="337">
        <v>25</v>
      </c>
      <c r="O1178" s="337">
        <v>425</v>
      </c>
      <c r="P1178" s="337">
        <v>7</v>
      </c>
      <c r="Q1178" s="337">
        <v>60.7</v>
      </c>
      <c r="R1178" s="337">
        <v>25000</v>
      </c>
      <c r="S1178" s="337">
        <v>3000</v>
      </c>
      <c r="T1178" s="337">
        <v>97</v>
      </c>
      <c r="U1178" s="337">
        <v>0.9</v>
      </c>
      <c r="V1178" s="337">
        <v>-20</v>
      </c>
      <c r="W1178" s="336" t="s">
        <v>769</v>
      </c>
      <c r="X1178" s="336" t="s">
        <v>7402</v>
      </c>
      <c r="Y1178" s="336" t="s">
        <v>2817</v>
      </c>
      <c r="Z1178" s="339">
        <v>41640</v>
      </c>
      <c r="AA1178" s="339">
        <v>41932</v>
      </c>
      <c r="AB1178" s="336" t="s">
        <v>842</v>
      </c>
    </row>
    <row r="1179" spans="1:28" s="340" customFormat="1">
      <c r="A1179" s="336" t="s">
        <v>7400</v>
      </c>
      <c r="B1179" s="336" t="s">
        <v>99</v>
      </c>
      <c r="C1179" s="336" t="s">
        <v>2906</v>
      </c>
      <c r="D1179" s="336" t="s">
        <v>2907</v>
      </c>
      <c r="E1179" s="336" t="s">
        <v>732</v>
      </c>
      <c r="F1179" s="336" t="s">
        <v>780</v>
      </c>
      <c r="G1179" s="336" t="s">
        <v>1011</v>
      </c>
      <c r="H1179" s="336" t="s">
        <v>726</v>
      </c>
      <c r="I1179" s="337">
        <v>3</v>
      </c>
      <c r="J1179" s="337">
        <v>65</v>
      </c>
      <c r="K1179" s="337">
        <v>127.2</v>
      </c>
      <c r="L1179" s="337">
        <v>94.5</v>
      </c>
      <c r="M1179" s="338"/>
      <c r="N1179" s="338"/>
      <c r="O1179" s="337">
        <v>650</v>
      </c>
      <c r="P1179" s="337">
        <v>10.3</v>
      </c>
      <c r="Q1179" s="337">
        <v>63.1</v>
      </c>
      <c r="R1179" s="337">
        <v>25000</v>
      </c>
      <c r="S1179" s="337">
        <v>2700</v>
      </c>
      <c r="T1179" s="337">
        <v>82</v>
      </c>
      <c r="U1179" s="337">
        <v>1</v>
      </c>
      <c r="V1179" s="337">
        <v>-20</v>
      </c>
      <c r="W1179" s="336" t="s">
        <v>769</v>
      </c>
      <c r="X1179" s="336" t="s">
        <v>7405</v>
      </c>
      <c r="Y1179" s="336" t="s">
        <v>974</v>
      </c>
      <c r="Z1179" s="339">
        <v>41891</v>
      </c>
      <c r="AA1179" s="339">
        <v>41949</v>
      </c>
      <c r="AB1179" s="336" t="s">
        <v>784</v>
      </c>
    </row>
    <row r="1180" spans="1:28" s="340" customFormat="1">
      <c r="A1180" s="336" t="s">
        <v>7400</v>
      </c>
      <c r="B1180" s="336" t="s">
        <v>99</v>
      </c>
      <c r="C1180" s="336" t="s">
        <v>2909</v>
      </c>
      <c r="D1180" s="336" t="s">
        <v>2909</v>
      </c>
      <c r="E1180" s="336" t="s">
        <v>732</v>
      </c>
      <c r="F1180" s="336" t="s">
        <v>780</v>
      </c>
      <c r="G1180" s="336" t="s">
        <v>1011</v>
      </c>
      <c r="H1180" s="336" t="s">
        <v>726</v>
      </c>
      <c r="I1180" s="337">
        <v>5</v>
      </c>
      <c r="J1180" s="337">
        <v>65</v>
      </c>
      <c r="K1180" s="337">
        <v>126.4</v>
      </c>
      <c r="L1180" s="337">
        <v>94.8</v>
      </c>
      <c r="M1180" s="338"/>
      <c r="N1180" s="338"/>
      <c r="O1180" s="337">
        <v>650</v>
      </c>
      <c r="P1180" s="337">
        <v>10.7</v>
      </c>
      <c r="Q1180" s="337">
        <v>60.7</v>
      </c>
      <c r="R1180" s="337">
        <v>25000</v>
      </c>
      <c r="S1180" s="337">
        <v>2700</v>
      </c>
      <c r="T1180" s="337">
        <v>95</v>
      </c>
      <c r="U1180" s="337">
        <v>1</v>
      </c>
      <c r="V1180" s="337">
        <v>-20</v>
      </c>
      <c r="W1180" s="336" t="s">
        <v>769</v>
      </c>
      <c r="X1180" s="336" t="s">
        <v>7405</v>
      </c>
      <c r="Y1180" s="336" t="s">
        <v>974</v>
      </c>
      <c r="Z1180" s="339">
        <v>41891</v>
      </c>
      <c r="AA1180" s="339">
        <v>41949</v>
      </c>
      <c r="AB1180" s="336" t="s">
        <v>784</v>
      </c>
    </row>
    <row r="1181" spans="1:28" s="340" customFormat="1">
      <c r="A1181" s="336" t="s">
        <v>7400</v>
      </c>
      <c r="B1181" s="336" t="s">
        <v>3114</v>
      </c>
      <c r="C1181" s="336" t="s">
        <v>2394</v>
      </c>
      <c r="D1181" s="336" t="s">
        <v>3115</v>
      </c>
      <c r="E1181" s="336" t="s">
        <v>813</v>
      </c>
      <c r="F1181" s="336" t="s">
        <v>780</v>
      </c>
      <c r="G1181" s="336" t="s">
        <v>794</v>
      </c>
      <c r="H1181" s="336" t="s">
        <v>726</v>
      </c>
      <c r="I1181" s="337">
        <v>3</v>
      </c>
      <c r="J1181" s="337">
        <v>45</v>
      </c>
      <c r="K1181" s="337">
        <v>94</v>
      </c>
      <c r="L1181" s="337">
        <v>70.900000000000006</v>
      </c>
      <c r="M1181" s="338"/>
      <c r="N1181" s="338"/>
      <c r="O1181" s="338"/>
      <c r="P1181" s="337">
        <v>7</v>
      </c>
      <c r="Q1181" s="337">
        <v>64.3</v>
      </c>
      <c r="R1181" s="337">
        <v>25000</v>
      </c>
      <c r="S1181" s="337">
        <v>3000</v>
      </c>
      <c r="T1181" s="337">
        <v>81</v>
      </c>
      <c r="U1181" s="337">
        <v>1</v>
      </c>
      <c r="V1181" s="337">
        <v>-20</v>
      </c>
      <c r="W1181" s="336" t="s">
        <v>769</v>
      </c>
      <c r="X1181" s="336" t="s">
        <v>7402</v>
      </c>
      <c r="Y1181" s="336" t="s">
        <v>783</v>
      </c>
      <c r="Z1181" s="339">
        <v>41640</v>
      </c>
      <c r="AA1181" s="339">
        <v>41968</v>
      </c>
      <c r="AB1181" s="336" t="s">
        <v>842</v>
      </c>
    </row>
    <row r="1182" spans="1:28" s="340" customFormat="1">
      <c r="A1182" s="336" t="s">
        <v>7400</v>
      </c>
      <c r="B1182" s="336" t="s">
        <v>3114</v>
      </c>
      <c r="C1182" s="336" t="s">
        <v>732</v>
      </c>
      <c r="D1182" s="336" t="s">
        <v>3117</v>
      </c>
      <c r="E1182" s="336" t="s">
        <v>732</v>
      </c>
      <c r="F1182" s="336" t="s">
        <v>780</v>
      </c>
      <c r="G1182" s="336" t="s">
        <v>794</v>
      </c>
      <c r="H1182" s="336" t="s">
        <v>726</v>
      </c>
      <c r="I1182" s="337">
        <v>3</v>
      </c>
      <c r="J1182" s="337">
        <v>65</v>
      </c>
      <c r="K1182" s="337">
        <v>134.9</v>
      </c>
      <c r="L1182" s="337">
        <v>103</v>
      </c>
      <c r="M1182" s="338"/>
      <c r="N1182" s="338"/>
      <c r="O1182" s="337">
        <v>800</v>
      </c>
      <c r="P1182" s="337">
        <v>12</v>
      </c>
      <c r="Q1182" s="337">
        <v>66.7</v>
      </c>
      <c r="R1182" s="337">
        <v>25000</v>
      </c>
      <c r="S1182" s="337">
        <v>3000</v>
      </c>
      <c r="T1182" s="337">
        <v>81</v>
      </c>
      <c r="U1182" s="337">
        <v>1</v>
      </c>
      <c r="V1182" s="337">
        <v>-20</v>
      </c>
      <c r="W1182" s="336" t="s">
        <v>769</v>
      </c>
      <c r="X1182" s="336" t="s">
        <v>7405</v>
      </c>
      <c r="Y1182" s="336" t="s">
        <v>3118</v>
      </c>
      <c r="Z1182" s="339">
        <v>41937</v>
      </c>
      <c r="AA1182" s="339">
        <v>41939</v>
      </c>
      <c r="AB1182" s="336" t="s">
        <v>3119</v>
      </c>
    </row>
    <row r="1183" spans="1:28" s="340" customFormat="1">
      <c r="A1183" s="336" t="s">
        <v>7400</v>
      </c>
      <c r="B1183" s="336" t="s">
        <v>3114</v>
      </c>
      <c r="C1183" s="336" t="s">
        <v>733</v>
      </c>
      <c r="D1183" s="336" t="s">
        <v>3121</v>
      </c>
      <c r="E1183" s="336" t="s">
        <v>733</v>
      </c>
      <c r="F1183" s="336" t="s">
        <v>780</v>
      </c>
      <c r="G1183" s="336" t="s">
        <v>794</v>
      </c>
      <c r="H1183" s="336" t="s">
        <v>726</v>
      </c>
      <c r="I1183" s="337">
        <v>3</v>
      </c>
      <c r="J1183" s="337">
        <v>90</v>
      </c>
      <c r="K1183" s="337">
        <v>152.1</v>
      </c>
      <c r="L1183" s="337">
        <v>130.5</v>
      </c>
      <c r="M1183" s="338"/>
      <c r="N1183" s="338"/>
      <c r="O1183" s="337">
        <v>1300</v>
      </c>
      <c r="P1183" s="337">
        <v>17.5</v>
      </c>
      <c r="Q1183" s="337">
        <v>74.3</v>
      </c>
      <c r="R1183" s="337">
        <v>25000</v>
      </c>
      <c r="S1183" s="337">
        <v>3000</v>
      </c>
      <c r="T1183" s="337">
        <v>81</v>
      </c>
      <c r="U1183" s="337">
        <v>1</v>
      </c>
      <c r="V1183" s="337">
        <v>-20</v>
      </c>
      <c r="W1183" s="336" t="s">
        <v>769</v>
      </c>
      <c r="X1183" s="336" t="s">
        <v>7402</v>
      </c>
      <c r="Y1183" s="336" t="s">
        <v>783</v>
      </c>
      <c r="Z1183" s="339">
        <v>41640</v>
      </c>
      <c r="AA1183" s="339">
        <v>41955</v>
      </c>
      <c r="AB1183" s="336" t="s">
        <v>842</v>
      </c>
    </row>
    <row r="1184" spans="1:28" s="340" customFormat="1">
      <c r="A1184" s="336" t="s">
        <v>7400</v>
      </c>
      <c r="B1184" s="336" t="s">
        <v>3114</v>
      </c>
      <c r="C1184" s="336" t="s">
        <v>738</v>
      </c>
      <c r="D1184" s="336" t="s">
        <v>3123</v>
      </c>
      <c r="E1184" s="336" t="s">
        <v>738</v>
      </c>
      <c r="F1184" s="336" t="s">
        <v>780</v>
      </c>
      <c r="G1184" s="336" t="s">
        <v>794</v>
      </c>
      <c r="H1184" s="336" t="s">
        <v>726</v>
      </c>
      <c r="I1184" s="337">
        <v>3</v>
      </c>
      <c r="J1184" s="337">
        <v>50</v>
      </c>
      <c r="K1184" s="337">
        <v>84.1</v>
      </c>
      <c r="L1184" s="337">
        <v>69.900000000000006</v>
      </c>
      <c r="M1184" s="338"/>
      <c r="N1184" s="337">
        <v>40</v>
      </c>
      <c r="O1184" s="337">
        <v>500</v>
      </c>
      <c r="P1184" s="337">
        <v>8.5</v>
      </c>
      <c r="Q1184" s="337">
        <v>58.8</v>
      </c>
      <c r="R1184" s="337">
        <v>25000</v>
      </c>
      <c r="S1184" s="337">
        <v>3000</v>
      </c>
      <c r="T1184" s="337">
        <v>81</v>
      </c>
      <c r="U1184" s="337">
        <v>1</v>
      </c>
      <c r="V1184" s="337">
        <v>-20</v>
      </c>
      <c r="W1184" s="336" t="s">
        <v>769</v>
      </c>
      <c r="X1184" s="336" t="s">
        <v>7402</v>
      </c>
      <c r="Y1184" s="336" t="s">
        <v>783</v>
      </c>
      <c r="Z1184" s="339">
        <v>41640</v>
      </c>
      <c r="AA1184" s="339">
        <v>41964</v>
      </c>
      <c r="AB1184" s="336" t="s">
        <v>842</v>
      </c>
    </row>
    <row r="1185" spans="1:28" s="340" customFormat="1">
      <c r="A1185" s="336" t="s">
        <v>7400</v>
      </c>
      <c r="B1185" s="336" t="s">
        <v>3114</v>
      </c>
      <c r="C1185" s="336" t="s">
        <v>738</v>
      </c>
      <c r="D1185" s="336" t="s">
        <v>3125</v>
      </c>
      <c r="E1185" s="336" t="s">
        <v>738</v>
      </c>
      <c r="F1185" s="336" t="s">
        <v>780</v>
      </c>
      <c r="G1185" s="336" t="s">
        <v>794</v>
      </c>
      <c r="H1185" s="336" t="s">
        <v>726</v>
      </c>
      <c r="I1185" s="337">
        <v>3</v>
      </c>
      <c r="J1185" s="337">
        <v>50</v>
      </c>
      <c r="K1185" s="337">
        <v>84.1</v>
      </c>
      <c r="L1185" s="337">
        <v>69.900000000000006</v>
      </c>
      <c r="M1185" s="338"/>
      <c r="N1185" s="337">
        <v>25</v>
      </c>
      <c r="O1185" s="337">
        <v>500</v>
      </c>
      <c r="P1185" s="337">
        <v>8.5</v>
      </c>
      <c r="Q1185" s="337">
        <v>58.8</v>
      </c>
      <c r="R1185" s="337">
        <v>25000</v>
      </c>
      <c r="S1185" s="337">
        <v>3000</v>
      </c>
      <c r="T1185" s="337">
        <v>81</v>
      </c>
      <c r="U1185" s="337">
        <v>1</v>
      </c>
      <c r="V1185" s="337">
        <v>-20</v>
      </c>
      <c r="W1185" s="336" t="s">
        <v>769</v>
      </c>
      <c r="X1185" s="336" t="s">
        <v>7402</v>
      </c>
      <c r="Y1185" s="336" t="s">
        <v>783</v>
      </c>
      <c r="Z1185" s="339">
        <v>41640</v>
      </c>
      <c r="AA1185" s="339">
        <v>41964</v>
      </c>
      <c r="AB1185" s="336" t="s">
        <v>842</v>
      </c>
    </row>
    <row r="1186" spans="1:28" s="340" customFormat="1">
      <c r="A1186" s="336" t="s">
        <v>7400</v>
      </c>
      <c r="B1186" s="336" t="s">
        <v>3114</v>
      </c>
      <c r="C1186" s="336" t="s">
        <v>731</v>
      </c>
      <c r="D1186" s="336" t="s">
        <v>3127</v>
      </c>
      <c r="E1186" s="336" t="s">
        <v>731</v>
      </c>
      <c r="F1186" s="336" t="s">
        <v>780</v>
      </c>
      <c r="G1186" s="336" t="s">
        <v>794</v>
      </c>
      <c r="H1186" s="336" t="s">
        <v>726</v>
      </c>
      <c r="I1186" s="337">
        <v>3</v>
      </c>
      <c r="J1186" s="337">
        <v>100</v>
      </c>
      <c r="K1186" s="337">
        <v>119.8</v>
      </c>
      <c r="L1186" s="337">
        <v>101.7</v>
      </c>
      <c r="M1186" s="338"/>
      <c r="N1186" s="337">
        <v>40</v>
      </c>
      <c r="O1186" s="337">
        <v>800</v>
      </c>
      <c r="P1186" s="337">
        <v>14</v>
      </c>
      <c r="Q1186" s="337">
        <v>57.1</v>
      </c>
      <c r="R1186" s="337">
        <v>25000</v>
      </c>
      <c r="S1186" s="337">
        <v>3000</v>
      </c>
      <c r="T1186" s="337">
        <v>82</v>
      </c>
      <c r="U1186" s="337">
        <v>1</v>
      </c>
      <c r="V1186" s="337">
        <v>-20</v>
      </c>
      <c r="W1186" s="336" t="s">
        <v>769</v>
      </c>
      <c r="X1186" s="336" t="s">
        <v>7402</v>
      </c>
      <c r="Y1186" s="336" t="s">
        <v>783</v>
      </c>
      <c r="Z1186" s="339">
        <v>41640</v>
      </c>
      <c r="AA1186" s="339">
        <v>41964</v>
      </c>
      <c r="AB1186" s="336" t="s">
        <v>842</v>
      </c>
    </row>
    <row r="1187" spans="1:28" s="340" customFormat="1">
      <c r="A1187" s="336" t="s">
        <v>7400</v>
      </c>
      <c r="B1187" s="336" t="s">
        <v>3114</v>
      </c>
      <c r="C1187" s="336" t="s">
        <v>731</v>
      </c>
      <c r="D1187" s="336" t="s">
        <v>3129</v>
      </c>
      <c r="E1187" s="336" t="s">
        <v>731</v>
      </c>
      <c r="F1187" s="336" t="s">
        <v>780</v>
      </c>
      <c r="G1187" s="336" t="s">
        <v>794</v>
      </c>
      <c r="H1187" s="336" t="s">
        <v>726</v>
      </c>
      <c r="I1187" s="337">
        <v>3</v>
      </c>
      <c r="J1187" s="337">
        <v>50</v>
      </c>
      <c r="K1187" s="337">
        <v>119.8</v>
      </c>
      <c r="L1187" s="337">
        <v>101.7</v>
      </c>
      <c r="M1187" s="338"/>
      <c r="N1187" s="337">
        <v>25</v>
      </c>
      <c r="O1187" s="337">
        <v>800</v>
      </c>
      <c r="P1187" s="337">
        <v>14</v>
      </c>
      <c r="Q1187" s="337">
        <v>57.1</v>
      </c>
      <c r="R1187" s="337">
        <v>25000</v>
      </c>
      <c r="S1187" s="337">
        <v>3000</v>
      </c>
      <c r="T1187" s="337">
        <v>82</v>
      </c>
      <c r="U1187" s="337">
        <v>1</v>
      </c>
      <c r="V1187" s="337">
        <v>-20</v>
      </c>
      <c r="W1187" s="336" t="s">
        <v>769</v>
      </c>
      <c r="X1187" s="336" t="s">
        <v>7402</v>
      </c>
      <c r="Y1187" s="336" t="s">
        <v>783</v>
      </c>
      <c r="Z1187" s="339">
        <v>41640</v>
      </c>
      <c r="AA1187" s="339">
        <v>41964</v>
      </c>
      <c r="AB1187" s="336" t="s">
        <v>842</v>
      </c>
    </row>
    <row r="1188" spans="1:28" s="340" customFormat="1">
      <c r="A1188" s="336" t="s">
        <v>7400</v>
      </c>
      <c r="B1188" s="336" t="s">
        <v>3114</v>
      </c>
      <c r="C1188" s="336" t="s">
        <v>735</v>
      </c>
      <c r="D1188" s="336" t="s">
        <v>3131</v>
      </c>
      <c r="E1188" s="336" t="s">
        <v>735</v>
      </c>
      <c r="F1188" s="336" t="s">
        <v>780</v>
      </c>
      <c r="G1188" s="336" t="s">
        <v>794</v>
      </c>
      <c r="H1188" s="336" t="s">
        <v>726</v>
      </c>
      <c r="I1188" s="337">
        <v>3</v>
      </c>
      <c r="J1188" s="337">
        <v>115</v>
      </c>
      <c r="K1188" s="337">
        <v>128.6</v>
      </c>
      <c r="L1188" s="337">
        <v>130.30000000000001</v>
      </c>
      <c r="M1188" s="338"/>
      <c r="N1188" s="337">
        <v>40</v>
      </c>
      <c r="O1188" s="337">
        <v>1300</v>
      </c>
      <c r="P1188" s="337">
        <v>19.5</v>
      </c>
      <c r="Q1188" s="337">
        <v>66.7</v>
      </c>
      <c r="R1188" s="337">
        <v>25000</v>
      </c>
      <c r="S1188" s="337">
        <v>3000</v>
      </c>
      <c r="T1188" s="337">
        <v>81</v>
      </c>
      <c r="U1188" s="337">
        <v>1</v>
      </c>
      <c r="V1188" s="337">
        <v>-20</v>
      </c>
      <c r="W1188" s="336" t="s">
        <v>769</v>
      </c>
      <c r="X1188" s="336" t="s">
        <v>7402</v>
      </c>
      <c r="Y1188" s="336" t="s">
        <v>783</v>
      </c>
      <c r="Z1188" s="339">
        <v>41640</v>
      </c>
      <c r="AA1188" s="339">
        <v>41964</v>
      </c>
      <c r="AB1188" s="336" t="s">
        <v>842</v>
      </c>
    </row>
    <row r="1189" spans="1:28" s="340" customFormat="1">
      <c r="A1189" s="336" t="s">
        <v>7400</v>
      </c>
      <c r="B1189" s="336" t="s">
        <v>3114</v>
      </c>
      <c r="C1189" s="336" t="s">
        <v>735</v>
      </c>
      <c r="D1189" s="336" t="s">
        <v>3133</v>
      </c>
      <c r="E1189" s="336" t="s">
        <v>735</v>
      </c>
      <c r="F1189" s="336" t="s">
        <v>780</v>
      </c>
      <c r="G1189" s="336" t="s">
        <v>794</v>
      </c>
      <c r="H1189" s="336" t="s">
        <v>726</v>
      </c>
      <c r="I1189" s="337">
        <v>3</v>
      </c>
      <c r="J1189" s="337">
        <v>115</v>
      </c>
      <c r="K1189" s="337">
        <v>128.6</v>
      </c>
      <c r="L1189" s="337">
        <v>130.30000000000001</v>
      </c>
      <c r="M1189" s="338"/>
      <c r="N1189" s="337">
        <v>25</v>
      </c>
      <c r="O1189" s="337">
        <v>1300</v>
      </c>
      <c r="P1189" s="337">
        <v>19.5</v>
      </c>
      <c r="Q1189" s="337">
        <v>66.7</v>
      </c>
      <c r="R1189" s="337">
        <v>25000</v>
      </c>
      <c r="S1189" s="337">
        <v>3000</v>
      </c>
      <c r="T1189" s="337">
        <v>81</v>
      </c>
      <c r="U1189" s="337">
        <v>1</v>
      </c>
      <c r="V1189" s="337">
        <v>-20</v>
      </c>
      <c r="W1189" s="336" t="s">
        <v>769</v>
      </c>
      <c r="X1189" s="336" t="s">
        <v>7402</v>
      </c>
      <c r="Y1189" s="336" t="s">
        <v>783</v>
      </c>
      <c r="Z1189" s="339">
        <v>41640</v>
      </c>
      <c r="AA1189" s="339">
        <v>41964</v>
      </c>
      <c r="AB1189" s="336" t="s">
        <v>842</v>
      </c>
    </row>
    <row r="1190" spans="1:28" s="340" customFormat="1">
      <c r="A1190" s="336" t="s">
        <v>7400</v>
      </c>
      <c r="B1190" s="336" t="s">
        <v>99</v>
      </c>
      <c r="C1190" s="336" t="s">
        <v>2917</v>
      </c>
      <c r="D1190" s="336" t="s">
        <v>2917</v>
      </c>
      <c r="E1190" s="336" t="s">
        <v>732</v>
      </c>
      <c r="F1190" s="336" t="s">
        <v>780</v>
      </c>
      <c r="G1190" s="336" t="s">
        <v>794</v>
      </c>
      <c r="H1190" s="336" t="s">
        <v>726</v>
      </c>
      <c r="I1190" s="337">
        <v>3</v>
      </c>
      <c r="J1190" s="337">
        <v>65</v>
      </c>
      <c r="K1190" s="337">
        <v>130</v>
      </c>
      <c r="L1190" s="337">
        <v>95</v>
      </c>
      <c r="M1190" s="338"/>
      <c r="N1190" s="337">
        <v>113</v>
      </c>
      <c r="O1190" s="337">
        <v>800</v>
      </c>
      <c r="P1190" s="337">
        <v>11</v>
      </c>
      <c r="Q1190" s="337">
        <v>72.7</v>
      </c>
      <c r="R1190" s="337">
        <v>25000</v>
      </c>
      <c r="S1190" s="337">
        <v>2700</v>
      </c>
      <c r="T1190" s="337">
        <v>82</v>
      </c>
      <c r="U1190" s="337">
        <v>0.9</v>
      </c>
      <c r="V1190" s="337">
        <v>-20</v>
      </c>
      <c r="W1190" s="336" t="s">
        <v>769</v>
      </c>
      <c r="X1190" s="336" t="s">
        <v>7402</v>
      </c>
      <c r="Y1190" s="336" t="s">
        <v>783</v>
      </c>
      <c r="Z1190" s="339">
        <v>41761</v>
      </c>
      <c r="AA1190" s="339">
        <v>41761</v>
      </c>
      <c r="AB1190" s="336" t="s">
        <v>784</v>
      </c>
    </row>
    <row r="1191" spans="1:28" s="340" customFormat="1">
      <c r="A1191" s="336" t="s">
        <v>7400</v>
      </c>
      <c r="B1191" s="336" t="s">
        <v>99</v>
      </c>
      <c r="C1191" s="336" t="s">
        <v>121</v>
      </c>
      <c r="D1191" s="336" t="s">
        <v>121</v>
      </c>
      <c r="E1191" s="336" t="s">
        <v>731</v>
      </c>
      <c r="F1191" s="336" t="s">
        <v>780</v>
      </c>
      <c r="G1191" s="336" t="s">
        <v>794</v>
      </c>
      <c r="H1191" s="336" t="s">
        <v>726</v>
      </c>
      <c r="I1191" s="337">
        <v>3</v>
      </c>
      <c r="J1191" s="337">
        <v>75</v>
      </c>
      <c r="K1191" s="337">
        <v>115.5</v>
      </c>
      <c r="L1191" s="337">
        <v>94.5</v>
      </c>
      <c r="M1191" s="338"/>
      <c r="N1191" s="337">
        <v>40</v>
      </c>
      <c r="O1191" s="337">
        <v>800</v>
      </c>
      <c r="P1191" s="337">
        <v>12</v>
      </c>
      <c r="Q1191" s="337">
        <v>66.7</v>
      </c>
      <c r="R1191" s="337">
        <v>25000</v>
      </c>
      <c r="S1191" s="337">
        <v>3000</v>
      </c>
      <c r="T1191" s="337">
        <v>81</v>
      </c>
      <c r="U1191" s="337">
        <v>0.9</v>
      </c>
      <c r="V1191" s="337">
        <v>-20</v>
      </c>
      <c r="W1191" s="336" t="s">
        <v>769</v>
      </c>
      <c r="X1191" s="336" t="s">
        <v>7402</v>
      </c>
      <c r="Y1191" s="336" t="s">
        <v>826</v>
      </c>
      <c r="Z1191" s="339">
        <v>41843</v>
      </c>
      <c r="AA1191" s="339">
        <v>41843</v>
      </c>
      <c r="AB1191" s="336" t="s">
        <v>842</v>
      </c>
    </row>
    <row r="1192" spans="1:28" s="340" customFormat="1">
      <c r="A1192" s="336" t="s">
        <v>7400</v>
      </c>
      <c r="B1192" s="336" t="s">
        <v>99</v>
      </c>
      <c r="C1192" s="336" t="s">
        <v>2936</v>
      </c>
      <c r="D1192" s="336" t="s">
        <v>2936</v>
      </c>
      <c r="E1192" s="336" t="s">
        <v>731</v>
      </c>
      <c r="F1192" s="336" t="s">
        <v>780</v>
      </c>
      <c r="G1192" s="336" t="s">
        <v>794</v>
      </c>
      <c r="H1192" s="336" t="s">
        <v>726</v>
      </c>
      <c r="I1192" s="337">
        <v>3</v>
      </c>
      <c r="J1192" s="337">
        <v>75</v>
      </c>
      <c r="K1192" s="337">
        <v>115.5</v>
      </c>
      <c r="L1192" s="337">
        <v>94.6</v>
      </c>
      <c r="M1192" s="338"/>
      <c r="N1192" s="337">
        <v>40</v>
      </c>
      <c r="O1192" s="337">
        <v>800</v>
      </c>
      <c r="P1192" s="337">
        <v>12</v>
      </c>
      <c r="Q1192" s="337">
        <v>66.7</v>
      </c>
      <c r="R1192" s="337">
        <v>25000</v>
      </c>
      <c r="S1192" s="337">
        <v>2700</v>
      </c>
      <c r="T1192" s="337">
        <v>81</v>
      </c>
      <c r="U1192" s="337">
        <v>0.9</v>
      </c>
      <c r="V1192" s="337">
        <v>-20</v>
      </c>
      <c r="W1192" s="336" t="s">
        <v>769</v>
      </c>
      <c r="X1192" s="336" t="s">
        <v>7402</v>
      </c>
      <c r="Y1192" s="336" t="s">
        <v>826</v>
      </c>
      <c r="Z1192" s="339">
        <v>41843</v>
      </c>
      <c r="AA1192" s="339">
        <v>41843</v>
      </c>
      <c r="AB1192" s="336" t="s">
        <v>842</v>
      </c>
    </row>
    <row r="1193" spans="1:28" s="340" customFormat="1">
      <c r="A1193" s="336" t="s">
        <v>7400</v>
      </c>
      <c r="B1193" s="336" t="s">
        <v>99</v>
      </c>
      <c r="C1193" s="336" t="s">
        <v>3017</v>
      </c>
      <c r="D1193" s="336" t="s">
        <v>3018</v>
      </c>
      <c r="E1193" s="336" t="s">
        <v>735</v>
      </c>
      <c r="F1193" s="336" t="s">
        <v>780</v>
      </c>
      <c r="G1193" s="336" t="s">
        <v>794</v>
      </c>
      <c r="H1193" s="336" t="s">
        <v>726</v>
      </c>
      <c r="I1193" s="337">
        <v>3</v>
      </c>
      <c r="J1193" s="337">
        <v>90</v>
      </c>
      <c r="K1193" s="337">
        <v>130.80000000000001</v>
      </c>
      <c r="L1193" s="337">
        <v>120.1</v>
      </c>
      <c r="M1193" s="338"/>
      <c r="N1193" s="337">
        <v>40</v>
      </c>
      <c r="O1193" s="337">
        <v>1300</v>
      </c>
      <c r="P1193" s="337">
        <v>17</v>
      </c>
      <c r="Q1193" s="337">
        <v>76.5</v>
      </c>
      <c r="R1193" s="337">
        <v>25000</v>
      </c>
      <c r="S1193" s="337">
        <v>3000</v>
      </c>
      <c r="T1193" s="337">
        <v>80</v>
      </c>
      <c r="U1193" s="337">
        <v>0.9</v>
      </c>
      <c r="V1193" s="337">
        <v>-20</v>
      </c>
      <c r="W1193" s="336" t="s">
        <v>769</v>
      </c>
      <c r="X1193" s="336" t="s">
        <v>7402</v>
      </c>
      <c r="Y1193" s="336" t="s">
        <v>2822</v>
      </c>
      <c r="Z1193" s="339">
        <v>41922</v>
      </c>
      <c r="AA1193" s="339">
        <v>41922</v>
      </c>
      <c r="AB1193" s="336" t="s">
        <v>842</v>
      </c>
    </row>
    <row r="1194" spans="1:28" s="340" customFormat="1">
      <c r="A1194" s="336" t="s">
        <v>7400</v>
      </c>
      <c r="B1194" s="336" t="s">
        <v>99</v>
      </c>
      <c r="C1194" s="336" t="s">
        <v>3030</v>
      </c>
      <c r="D1194" s="336" t="s">
        <v>3030</v>
      </c>
      <c r="E1194" s="336" t="s">
        <v>813</v>
      </c>
      <c r="F1194" s="336" t="s">
        <v>780</v>
      </c>
      <c r="G1194" s="336" t="s">
        <v>794</v>
      </c>
      <c r="H1194" s="336" t="s">
        <v>726</v>
      </c>
      <c r="I1194" s="337">
        <v>3</v>
      </c>
      <c r="J1194" s="337">
        <v>50</v>
      </c>
      <c r="K1194" s="337">
        <v>98</v>
      </c>
      <c r="L1194" s="337">
        <v>64</v>
      </c>
      <c r="M1194" s="338"/>
      <c r="N1194" s="337">
        <v>107</v>
      </c>
      <c r="O1194" s="337">
        <v>550</v>
      </c>
      <c r="P1194" s="337">
        <v>7</v>
      </c>
      <c r="Q1194" s="337">
        <v>78.599999999999994</v>
      </c>
      <c r="R1194" s="337">
        <v>25000</v>
      </c>
      <c r="S1194" s="337">
        <v>2700</v>
      </c>
      <c r="T1194" s="337">
        <v>82</v>
      </c>
      <c r="U1194" s="337">
        <v>0.9</v>
      </c>
      <c r="V1194" s="337">
        <v>-20</v>
      </c>
      <c r="W1194" s="336" t="s">
        <v>769</v>
      </c>
      <c r="X1194" s="336" t="s">
        <v>7404</v>
      </c>
      <c r="Y1194" s="336" t="s">
        <v>826</v>
      </c>
      <c r="Z1194" s="339">
        <v>41809</v>
      </c>
      <c r="AA1194" s="339">
        <v>41809</v>
      </c>
      <c r="AB1194" s="336" t="s">
        <v>842</v>
      </c>
    </row>
    <row r="1195" spans="1:28" s="340" customFormat="1">
      <c r="A1195" s="336" t="s">
        <v>7400</v>
      </c>
      <c r="B1195" s="336" t="s">
        <v>99</v>
      </c>
      <c r="C1195" s="336" t="s">
        <v>3032</v>
      </c>
      <c r="D1195" s="336" t="s">
        <v>3032</v>
      </c>
      <c r="E1195" s="336" t="s">
        <v>737</v>
      </c>
      <c r="F1195" s="336" t="s">
        <v>780</v>
      </c>
      <c r="G1195" s="336" t="s">
        <v>1239</v>
      </c>
      <c r="H1195" s="336" t="s">
        <v>726</v>
      </c>
      <c r="I1195" s="337">
        <v>3</v>
      </c>
      <c r="J1195" s="337">
        <v>50</v>
      </c>
      <c r="K1195" s="337">
        <v>54.2</v>
      </c>
      <c r="L1195" s="337">
        <v>50.2</v>
      </c>
      <c r="M1195" s="338"/>
      <c r="N1195" s="337">
        <v>40</v>
      </c>
      <c r="O1195" s="337">
        <v>450</v>
      </c>
      <c r="P1195" s="337">
        <v>7</v>
      </c>
      <c r="Q1195" s="337">
        <v>64.3</v>
      </c>
      <c r="R1195" s="337">
        <v>25000</v>
      </c>
      <c r="S1195" s="337">
        <v>3000</v>
      </c>
      <c r="T1195" s="337">
        <v>82</v>
      </c>
      <c r="U1195" s="337">
        <v>0.7</v>
      </c>
      <c r="V1195" s="337">
        <v>-20</v>
      </c>
      <c r="W1195" s="336" t="s">
        <v>769</v>
      </c>
      <c r="X1195" s="336" t="s">
        <v>7402</v>
      </c>
      <c r="Y1195" s="336" t="s">
        <v>1734</v>
      </c>
      <c r="Z1195" s="339">
        <v>41965</v>
      </c>
      <c r="AA1195" s="339">
        <v>41967</v>
      </c>
      <c r="AB1195" s="336" t="s">
        <v>842</v>
      </c>
    </row>
    <row r="1196" spans="1:28" s="340" customFormat="1">
      <c r="A1196" s="336" t="s">
        <v>7400</v>
      </c>
      <c r="B1196" s="336" t="s">
        <v>99</v>
      </c>
      <c r="C1196" s="336" t="s">
        <v>3041</v>
      </c>
      <c r="D1196" s="336" t="s">
        <v>3041</v>
      </c>
      <c r="E1196" s="336" t="s">
        <v>738</v>
      </c>
      <c r="F1196" s="336" t="s">
        <v>780</v>
      </c>
      <c r="G1196" s="336" t="s">
        <v>794</v>
      </c>
      <c r="H1196" s="336" t="s">
        <v>726</v>
      </c>
      <c r="I1196" s="337">
        <v>3</v>
      </c>
      <c r="J1196" s="337">
        <v>50</v>
      </c>
      <c r="K1196" s="337">
        <v>84</v>
      </c>
      <c r="L1196" s="337">
        <v>63</v>
      </c>
      <c r="M1196" s="338"/>
      <c r="N1196" s="337">
        <v>25</v>
      </c>
      <c r="O1196" s="337">
        <v>470</v>
      </c>
      <c r="P1196" s="337">
        <v>7</v>
      </c>
      <c r="Q1196" s="337">
        <v>67.099999999999994</v>
      </c>
      <c r="R1196" s="337">
        <v>25000</v>
      </c>
      <c r="S1196" s="337">
        <v>2700</v>
      </c>
      <c r="T1196" s="337">
        <v>81</v>
      </c>
      <c r="U1196" s="337">
        <v>0.9</v>
      </c>
      <c r="V1196" s="337">
        <v>-20</v>
      </c>
      <c r="W1196" s="336" t="s">
        <v>769</v>
      </c>
      <c r="X1196" s="336" t="s">
        <v>7402</v>
      </c>
      <c r="Y1196" s="336" t="s">
        <v>826</v>
      </c>
      <c r="Z1196" s="339">
        <v>41761</v>
      </c>
      <c r="AA1196" s="339">
        <v>41761</v>
      </c>
      <c r="AB1196" s="336" t="s">
        <v>784</v>
      </c>
    </row>
    <row r="1197" spans="1:28" s="340" customFormat="1">
      <c r="A1197" s="336" t="s">
        <v>7400</v>
      </c>
      <c r="B1197" s="336" t="s">
        <v>99</v>
      </c>
      <c r="C1197" s="336" t="s">
        <v>442</v>
      </c>
      <c r="D1197" s="336" t="s">
        <v>442</v>
      </c>
      <c r="E1197" s="336" t="s">
        <v>813</v>
      </c>
      <c r="F1197" s="336" t="s">
        <v>780</v>
      </c>
      <c r="G1197" s="336" t="s">
        <v>794</v>
      </c>
      <c r="H1197" s="336" t="s">
        <v>726</v>
      </c>
      <c r="I1197" s="337">
        <v>3</v>
      </c>
      <c r="J1197" s="337">
        <v>50</v>
      </c>
      <c r="K1197" s="337">
        <v>99.3</v>
      </c>
      <c r="L1197" s="337">
        <v>63.2</v>
      </c>
      <c r="M1197" s="338"/>
      <c r="N1197" s="338"/>
      <c r="O1197" s="337">
        <v>540</v>
      </c>
      <c r="P1197" s="337">
        <v>8</v>
      </c>
      <c r="Q1197" s="337">
        <v>67.5</v>
      </c>
      <c r="R1197" s="337">
        <v>25000</v>
      </c>
      <c r="S1197" s="337">
        <v>3000</v>
      </c>
      <c r="T1197" s="337">
        <v>82</v>
      </c>
      <c r="U1197" s="337">
        <v>0.7</v>
      </c>
      <c r="V1197" s="337">
        <v>-20</v>
      </c>
      <c r="W1197" s="336" t="s">
        <v>769</v>
      </c>
      <c r="X1197" s="336" t="s">
        <v>7405</v>
      </c>
      <c r="Y1197" s="336" t="s">
        <v>826</v>
      </c>
      <c r="Z1197" s="339">
        <v>41792</v>
      </c>
      <c r="AA1197" s="339">
        <v>41800</v>
      </c>
      <c r="AB1197" s="336" t="s">
        <v>784</v>
      </c>
    </row>
    <row r="1198" spans="1:28" s="340" customFormat="1">
      <c r="A1198" s="336" t="s">
        <v>7400</v>
      </c>
      <c r="B1198" s="336" t="s">
        <v>7748</v>
      </c>
      <c r="C1198" s="336" t="s">
        <v>6131</v>
      </c>
      <c r="D1198" s="336" t="s">
        <v>7793</v>
      </c>
      <c r="E1198" s="336" t="s">
        <v>735</v>
      </c>
      <c r="F1198" s="336" t="s">
        <v>780</v>
      </c>
      <c r="G1198" s="336" t="s">
        <v>794</v>
      </c>
      <c r="H1198" s="336" t="s">
        <v>726</v>
      </c>
      <c r="I1198" s="337">
        <v>3</v>
      </c>
      <c r="J1198" s="337">
        <v>90</v>
      </c>
      <c r="K1198" s="337">
        <v>128.69999999999999</v>
      </c>
      <c r="L1198" s="337">
        <v>126.4</v>
      </c>
      <c r="M1198" s="338"/>
      <c r="N1198" s="337">
        <v>38</v>
      </c>
      <c r="O1198" s="337">
        <v>1035</v>
      </c>
      <c r="P1198" s="337">
        <v>17</v>
      </c>
      <c r="Q1198" s="337">
        <v>60.9</v>
      </c>
      <c r="R1198" s="337">
        <v>25000</v>
      </c>
      <c r="S1198" s="337">
        <v>3000</v>
      </c>
      <c r="T1198" s="337">
        <v>82</v>
      </c>
      <c r="U1198" s="337">
        <v>0.9</v>
      </c>
      <c r="V1198" s="337">
        <v>-25</v>
      </c>
      <c r="W1198" s="336" t="s">
        <v>769</v>
      </c>
      <c r="X1198" s="336" t="s">
        <v>7402</v>
      </c>
      <c r="Y1198" s="336" t="s">
        <v>783</v>
      </c>
      <c r="Z1198" s="339">
        <v>41974</v>
      </c>
      <c r="AA1198" s="339">
        <v>41992</v>
      </c>
      <c r="AB1198" s="336" t="s">
        <v>784</v>
      </c>
    </row>
    <row r="1199" spans="1:28" s="340" customFormat="1">
      <c r="A1199" s="336" t="s">
        <v>7400</v>
      </c>
      <c r="B1199" s="336" t="s">
        <v>7748</v>
      </c>
      <c r="C1199" s="336" t="s">
        <v>7794</v>
      </c>
      <c r="D1199" s="336" t="s">
        <v>7795</v>
      </c>
      <c r="E1199" s="336" t="s">
        <v>738</v>
      </c>
      <c r="F1199" s="336" t="s">
        <v>780</v>
      </c>
      <c r="G1199" s="336" t="s">
        <v>794</v>
      </c>
      <c r="H1199" s="336" t="s">
        <v>726</v>
      </c>
      <c r="I1199" s="337">
        <v>3</v>
      </c>
      <c r="J1199" s="337">
        <v>50</v>
      </c>
      <c r="K1199" s="337">
        <v>82.1</v>
      </c>
      <c r="L1199" s="337">
        <v>62.5</v>
      </c>
      <c r="M1199" s="338"/>
      <c r="N1199" s="337">
        <v>38</v>
      </c>
      <c r="O1199" s="337">
        <v>465</v>
      </c>
      <c r="P1199" s="337">
        <v>7.5</v>
      </c>
      <c r="Q1199" s="337">
        <v>62</v>
      </c>
      <c r="R1199" s="337">
        <v>25000</v>
      </c>
      <c r="S1199" s="337">
        <v>2700</v>
      </c>
      <c r="T1199" s="337">
        <v>84</v>
      </c>
      <c r="U1199" s="337">
        <v>0.9</v>
      </c>
      <c r="V1199" s="337">
        <v>-25</v>
      </c>
      <c r="W1199" s="336" t="s">
        <v>769</v>
      </c>
      <c r="X1199" s="336" t="s">
        <v>7402</v>
      </c>
      <c r="Y1199" s="336" t="s">
        <v>783</v>
      </c>
      <c r="Z1199" s="339">
        <v>41988</v>
      </c>
      <c r="AA1199" s="339">
        <v>42003</v>
      </c>
      <c r="AB1199" s="336" t="s">
        <v>784</v>
      </c>
    </row>
    <row r="1200" spans="1:28" s="340" customFormat="1">
      <c r="A1200" s="336" t="s">
        <v>7400</v>
      </c>
      <c r="B1200" s="336" t="s">
        <v>2997</v>
      </c>
      <c r="C1200" s="336" t="s">
        <v>6122</v>
      </c>
      <c r="D1200" s="336" t="s">
        <v>7796</v>
      </c>
      <c r="E1200" s="336" t="s">
        <v>737</v>
      </c>
      <c r="F1200" s="336" t="s">
        <v>780</v>
      </c>
      <c r="G1200" s="336" t="s">
        <v>794</v>
      </c>
      <c r="H1200" s="336" t="s">
        <v>726</v>
      </c>
      <c r="I1200" s="337">
        <v>3</v>
      </c>
      <c r="J1200" s="337">
        <v>45</v>
      </c>
      <c r="K1200" s="337">
        <v>81</v>
      </c>
      <c r="L1200" s="337">
        <v>50.3</v>
      </c>
      <c r="M1200" s="338"/>
      <c r="N1200" s="337">
        <v>38</v>
      </c>
      <c r="O1200" s="337">
        <v>350</v>
      </c>
      <c r="P1200" s="337">
        <v>6.5</v>
      </c>
      <c r="Q1200" s="337">
        <v>53.8</v>
      </c>
      <c r="R1200" s="337">
        <v>25000</v>
      </c>
      <c r="S1200" s="337">
        <v>3000</v>
      </c>
      <c r="T1200" s="337">
        <v>84</v>
      </c>
      <c r="U1200" s="337">
        <v>0.9</v>
      </c>
      <c r="V1200" s="337">
        <v>-25</v>
      </c>
      <c r="W1200" s="336" t="s">
        <v>769</v>
      </c>
      <c r="X1200" s="336" t="s">
        <v>7423</v>
      </c>
      <c r="Y1200" s="336" t="s">
        <v>783</v>
      </c>
      <c r="Z1200" s="339">
        <v>41912</v>
      </c>
      <c r="AA1200" s="339">
        <v>41989</v>
      </c>
      <c r="AB1200" s="336" t="s">
        <v>784</v>
      </c>
    </row>
    <row r="1201" spans="1:28" s="340" customFormat="1">
      <c r="A1201" s="336" t="s">
        <v>7400</v>
      </c>
      <c r="B1201" s="336" t="s">
        <v>2997</v>
      </c>
      <c r="C1201" s="336" t="s">
        <v>6125</v>
      </c>
      <c r="D1201" s="336" t="s">
        <v>7793</v>
      </c>
      <c r="E1201" s="336" t="s">
        <v>738</v>
      </c>
      <c r="F1201" s="336" t="s">
        <v>780</v>
      </c>
      <c r="G1201" s="336" t="s">
        <v>794</v>
      </c>
      <c r="H1201" s="336" t="s">
        <v>726</v>
      </c>
      <c r="I1201" s="337">
        <v>3</v>
      </c>
      <c r="J1201" s="337">
        <v>50</v>
      </c>
      <c r="K1201" s="337">
        <v>82.1</v>
      </c>
      <c r="L1201" s="337">
        <v>62.5</v>
      </c>
      <c r="M1201" s="338"/>
      <c r="N1201" s="337">
        <v>38</v>
      </c>
      <c r="O1201" s="337">
        <v>450</v>
      </c>
      <c r="P1201" s="337">
        <v>7.5</v>
      </c>
      <c r="Q1201" s="337">
        <v>62</v>
      </c>
      <c r="R1201" s="337">
        <v>25000</v>
      </c>
      <c r="S1201" s="337">
        <v>3000</v>
      </c>
      <c r="T1201" s="337">
        <v>84</v>
      </c>
      <c r="U1201" s="337">
        <v>0.9</v>
      </c>
      <c r="V1201" s="337">
        <v>-25</v>
      </c>
      <c r="W1201" s="336" t="s">
        <v>769</v>
      </c>
      <c r="X1201" s="336" t="s">
        <v>7402</v>
      </c>
      <c r="Y1201" s="336" t="s">
        <v>783</v>
      </c>
      <c r="Z1201" s="339">
        <v>41912</v>
      </c>
      <c r="AA1201" s="339">
        <v>41989</v>
      </c>
      <c r="AB1201" s="336" t="s">
        <v>784</v>
      </c>
    </row>
    <row r="1202" spans="1:28" s="340" customFormat="1">
      <c r="A1202" s="336" t="s">
        <v>7400</v>
      </c>
      <c r="B1202" s="336" t="s">
        <v>2997</v>
      </c>
      <c r="C1202" s="336" t="s">
        <v>7797</v>
      </c>
      <c r="D1202" s="336" t="s">
        <v>7798</v>
      </c>
      <c r="E1202" s="336" t="s">
        <v>731</v>
      </c>
      <c r="F1202" s="336" t="s">
        <v>780</v>
      </c>
      <c r="G1202" s="336" t="s">
        <v>794</v>
      </c>
      <c r="H1202" s="336" t="s">
        <v>726</v>
      </c>
      <c r="I1202" s="337">
        <v>3</v>
      </c>
      <c r="J1202" s="337">
        <v>75</v>
      </c>
      <c r="K1202" s="337">
        <v>115.1</v>
      </c>
      <c r="L1202" s="337">
        <v>95.2</v>
      </c>
      <c r="M1202" s="338"/>
      <c r="N1202" s="337">
        <v>38</v>
      </c>
      <c r="O1202" s="337">
        <v>790</v>
      </c>
      <c r="P1202" s="337">
        <v>13</v>
      </c>
      <c r="Q1202" s="337">
        <v>60.8</v>
      </c>
      <c r="R1202" s="337">
        <v>25000</v>
      </c>
      <c r="S1202" s="337">
        <v>3000</v>
      </c>
      <c r="T1202" s="337">
        <v>82</v>
      </c>
      <c r="U1202" s="337">
        <v>0.9</v>
      </c>
      <c r="V1202" s="337">
        <v>-25</v>
      </c>
      <c r="W1202" s="336" t="s">
        <v>769</v>
      </c>
      <c r="X1202" s="336" t="s">
        <v>7402</v>
      </c>
      <c r="Y1202" s="336" t="s">
        <v>783</v>
      </c>
      <c r="Z1202" s="339">
        <v>41974</v>
      </c>
      <c r="AA1202" s="339">
        <v>42006</v>
      </c>
      <c r="AB1202" s="336" t="s">
        <v>784</v>
      </c>
    </row>
    <row r="1203" spans="1:28" s="340" customFormat="1">
      <c r="A1203" s="336" t="s">
        <v>7400</v>
      </c>
      <c r="B1203" s="336" t="s">
        <v>2813</v>
      </c>
      <c r="C1203" s="336" t="s">
        <v>3005</v>
      </c>
      <c r="D1203" s="336" t="s">
        <v>3005</v>
      </c>
      <c r="E1203" s="336" t="s">
        <v>735</v>
      </c>
      <c r="F1203" s="336" t="s">
        <v>780</v>
      </c>
      <c r="G1203" s="336" t="s">
        <v>794</v>
      </c>
      <c r="H1203" s="336" t="s">
        <v>726</v>
      </c>
      <c r="I1203" s="337">
        <v>5</v>
      </c>
      <c r="J1203" s="337">
        <v>100</v>
      </c>
      <c r="K1203" s="337">
        <v>128.1</v>
      </c>
      <c r="L1203" s="337">
        <v>119.5</v>
      </c>
      <c r="M1203" s="338"/>
      <c r="N1203" s="337">
        <v>40</v>
      </c>
      <c r="O1203" s="337">
        <v>1260</v>
      </c>
      <c r="P1203" s="337">
        <v>20.3</v>
      </c>
      <c r="Q1203" s="337">
        <v>62.1</v>
      </c>
      <c r="R1203" s="337">
        <v>25000</v>
      </c>
      <c r="S1203" s="337">
        <v>3000</v>
      </c>
      <c r="T1203" s="337">
        <v>84</v>
      </c>
      <c r="U1203" s="337">
        <v>0.9</v>
      </c>
      <c r="V1203" s="337">
        <v>-20</v>
      </c>
      <c r="W1203" s="336" t="s">
        <v>7</v>
      </c>
      <c r="X1203" s="336" t="s">
        <v>7</v>
      </c>
      <c r="Y1203" s="336" t="s">
        <v>2817</v>
      </c>
      <c r="Z1203" s="339">
        <v>41828</v>
      </c>
      <c r="AA1203" s="339">
        <v>41836</v>
      </c>
      <c r="AB1203" s="336" t="s">
        <v>842</v>
      </c>
    </row>
    <row r="1204" spans="1:28" s="340" customFormat="1">
      <c r="A1204" s="336" t="s">
        <v>7400</v>
      </c>
      <c r="B1204" s="336" t="s">
        <v>2813</v>
      </c>
      <c r="C1204" s="336" t="s">
        <v>3007</v>
      </c>
      <c r="D1204" s="336" t="s">
        <v>3007</v>
      </c>
      <c r="E1204" s="336" t="s">
        <v>735</v>
      </c>
      <c r="F1204" s="336" t="s">
        <v>780</v>
      </c>
      <c r="G1204" s="336" t="s">
        <v>794</v>
      </c>
      <c r="H1204" s="336" t="s">
        <v>726</v>
      </c>
      <c r="I1204" s="337">
        <v>5</v>
      </c>
      <c r="J1204" s="337">
        <v>100</v>
      </c>
      <c r="K1204" s="337">
        <v>128.1</v>
      </c>
      <c r="L1204" s="337">
        <v>119.5</v>
      </c>
      <c r="M1204" s="338"/>
      <c r="N1204" s="337">
        <v>25</v>
      </c>
      <c r="O1204" s="337">
        <v>1260</v>
      </c>
      <c r="P1204" s="337">
        <v>20.3</v>
      </c>
      <c r="Q1204" s="337">
        <v>62.1</v>
      </c>
      <c r="R1204" s="337">
        <v>25000</v>
      </c>
      <c r="S1204" s="337">
        <v>3000</v>
      </c>
      <c r="T1204" s="337">
        <v>84</v>
      </c>
      <c r="U1204" s="337">
        <v>0.9</v>
      </c>
      <c r="V1204" s="337">
        <v>-20</v>
      </c>
      <c r="W1204" s="336" t="s">
        <v>7</v>
      </c>
      <c r="X1204" s="336" t="s">
        <v>7</v>
      </c>
      <c r="Y1204" s="336" t="s">
        <v>2817</v>
      </c>
      <c r="Z1204" s="339">
        <v>41828</v>
      </c>
      <c r="AA1204" s="339">
        <v>41836</v>
      </c>
      <c r="AB1204" s="336" t="s">
        <v>842</v>
      </c>
    </row>
    <row r="1205" spans="1:28" s="340" customFormat="1">
      <c r="A1205" s="336" t="s">
        <v>7400</v>
      </c>
      <c r="B1205" s="336" t="s">
        <v>2813</v>
      </c>
      <c r="C1205" s="336" t="s">
        <v>3009</v>
      </c>
      <c r="D1205" s="336" t="s">
        <v>3009</v>
      </c>
      <c r="E1205" s="336" t="s">
        <v>735</v>
      </c>
      <c r="F1205" s="336" t="s">
        <v>780</v>
      </c>
      <c r="G1205" s="336" t="s">
        <v>794</v>
      </c>
      <c r="H1205" s="336" t="s">
        <v>726</v>
      </c>
      <c r="I1205" s="337">
        <v>5</v>
      </c>
      <c r="J1205" s="337">
        <v>120</v>
      </c>
      <c r="K1205" s="337">
        <v>128.1</v>
      </c>
      <c r="L1205" s="337">
        <v>119.5</v>
      </c>
      <c r="M1205" s="338"/>
      <c r="N1205" s="337">
        <v>40</v>
      </c>
      <c r="O1205" s="337">
        <v>1320</v>
      </c>
      <c r="P1205" s="337">
        <v>19.899999999999999</v>
      </c>
      <c r="Q1205" s="337">
        <v>66.3</v>
      </c>
      <c r="R1205" s="337">
        <v>25000</v>
      </c>
      <c r="S1205" s="337">
        <v>4000</v>
      </c>
      <c r="T1205" s="337">
        <v>83</v>
      </c>
      <c r="U1205" s="337">
        <v>0.9</v>
      </c>
      <c r="V1205" s="337">
        <v>-20</v>
      </c>
      <c r="W1205" s="336" t="s">
        <v>7</v>
      </c>
      <c r="X1205" s="336" t="s">
        <v>7</v>
      </c>
      <c r="Y1205" s="336" t="s">
        <v>2817</v>
      </c>
      <c r="Z1205" s="339">
        <v>41828</v>
      </c>
      <c r="AA1205" s="339">
        <v>41836</v>
      </c>
      <c r="AB1205" s="336" t="s">
        <v>842</v>
      </c>
    </row>
    <row r="1206" spans="1:28" s="340" customFormat="1">
      <c r="A1206" s="336" t="s">
        <v>7400</v>
      </c>
      <c r="B1206" s="336" t="s">
        <v>2813</v>
      </c>
      <c r="C1206" s="336" t="s">
        <v>3011</v>
      </c>
      <c r="D1206" s="336" t="s">
        <v>3011</v>
      </c>
      <c r="E1206" s="336" t="s">
        <v>735</v>
      </c>
      <c r="F1206" s="336" t="s">
        <v>780</v>
      </c>
      <c r="G1206" s="336" t="s">
        <v>794</v>
      </c>
      <c r="H1206" s="336" t="s">
        <v>726</v>
      </c>
      <c r="I1206" s="337">
        <v>5</v>
      </c>
      <c r="J1206" s="337">
        <v>120</v>
      </c>
      <c r="K1206" s="337">
        <v>128.1</v>
      </c>
      <c r="L1206" s="337">
        <v>119.5</v>
      </c>
      <c r="M1206" s="338"/>
      <c r="N1206" s="337">
        <v>25</v>
      </c>
      <c r="O1206" s="337">
        <v>1320</v>
      </c>
      <c r="P1206" s="337">
        <v>19.8</v>
      </c>
      <c r="Q1206" s="337">
        <v>66.7</v>
      </c>
      <c r="R1206" s="337">
        <v>25000</v>
      </c>
      <c r="S1206" s="337">
        <v>4000</v>
      </c>
      <c r="T1206" s="337">
        <v>83</v>
      </c>
      <c r="U1206" s="337">
        <v>0.9</v>
      </c>
      <c r="V1206" s="337">
        <v>-20</v>
      </c>
      <c r="W1206" s="336" t="s">
        <v>7</v>
      </c>
      <c r="X1206" s="336" t="s">
        <v>7</v>
      </c>
      <c r="Y1206" s="336" t="s">
        <v>2817</v>
      </c>
      <c r="Z1206" s="339">
        <v>41828</v>
      </c>
      <c r="AA1206" s="339">
        <v>41836</v>
      </c>
      <c r="AB1206" s="336" t="s">
        <v>842</v>
      </c>
    </row>
    <row r="1207" spans="1:28" s="340" customFormat="1">
      <c r="A1207" s="336" t="s">
        <v>7400</v>
      </c>
      <c r="B1207" s="336" t="s">
        <v>2813</v>
      </c>
      <c r="C1207" s="336" t="s">
        <v>2816</v>
      </c>
      <c r="D1207" s="336" t="s">
        <v>2816</v>
      </c>
      <c r="E1207" s="336" t="s">
        <v>703</v>
      </c>
      <c r="F1207" s="336" t="s">
        <v>780</v>
      </c>
      <c r="G1207" s="336" t="s">
        <v>781</v>
      </c>
      <c r="H1207" s="336" t="s">
        <v>726</v>
      </c>
      <c r="I1207" s="337">
        <v>5</v>
      </c>
      <c r="J1207" s="337">
        <v>20</v>
      </c>
      <c r="K1207" s="337">
        <v>46.1</v>
      </c>
      <c r="L1207" s="337">
        <v>50</v>
      </c>
      <c r="M1207" s="338"/>
      <c r="N1207" s="337">
        <v>36</v>
      </c>
      <c r="O1207" s="337">
        <v>270</v>
      </c>
      <c r="P1207" s="337">
        <v>4.5999999999999996</v>
      </c>
      <c r="Q1207" s="337">
        <v>58.7</v>
      </c>
      <c r="R1207" s="337">
        <v>25000</v>
      </c>
      <c r="S1207" s="337">
        <v>2700</v>
      </c>
      <c r="T1207" s="337">
        <v>82</v>
      </c>
      <c r="U1207" s="337">
        <v>0.9</v>
      </c>
      <c r="V1207" s="337">
        <v>-20</v>
      </c>
      <c r="W1207" s="336" t="s">
        <v>7</v>
      </c>
      <c r="X1207" s="336" t="s">
        <v>7</v>
      </c>
      <c r="Y1207" s="336" t="s">
        <v>2817</v>
      </c>
      <c r="Z1207" s="339">
        <v>41852</v>
      </c>
      <c r="AA1207" s="339">
        <v>41836</v>
      </c>
      <c r="AB1207" s="336" t="s">
        <v>842</v>
      </c>
    </row>
    <row r="1208" spans="1:28" s="340" customFormat="1">
      <c r="A1208" s="336" t="s">
        <v>7400</v>
      </c>
      <c r="B1208" s="336" t="s">
        <v>2813</v>
      </c>
      <c r="C1208" s="336" t="s">
        <v>2819</v>
      </c>
      <c r="D1208" s="336" t="s">
        <v>2819</v>
      </c>
      <c r="E1208" s="336" t="s">
        <v>703</v>
      </c>
      <c r="F1208" s="336" t="s">
        <v>780</v>
      </c>
      <c r="G1208" s="336" t="s">
        <v>781</v>
      </c>
      <c r="H1208" s="336" t="s">
        <v>726</v>
      </c>
      <c r="I1208" s="337">
        <v>5</v>
      </c>
      <c r="J1208" s="337">
        <v>20</v>
      </c>
      <c r="K1208" s="337">
        <v>46.1</v>
      </c>
      <c r="L1208" s="337">
        <v>50</v>
      </c>
      <c r="M1208" s="338"/>
      <c r="N1208" s="337">
        <v>36</v>
      </c>
      <c r="O1208" s="337">
        <v>270</v>
      </c>
      <c r="P1208" s="337">
        <v>4.5</v>
      </c>
      <c r="Q1208" s="337">
        <v>60</v>
      </c>
      <c r="R1208" s="337">
        <v>25000</v>
      </c>
      <c r="S1208" s="337">
        <v>3000</v>
      </c>
      <c r="T1208" s="337">
        <v>83</v>
      </c>
      <c r="U1208" s="337">
        <v>0.9</v>
      </c>
      <c r="V1208" s="337">
        <v>-20</v>
      </c>
      <c r="W1208" s="336" t="s">
        <v>7</v>
      </c>
      <c r="X1208" s="336" t="s">
        <v>7</v>
      </c>
      <c r="Y1208" s="336" t="s">
        <v>2817</v>
      </c>
      <c r="Z1208" s="339">
        <v>41852</v>
      </c>
      <c r="AA1208" s="339">
        <v>41836</v>
      </c>
      <c r="AB1208" s="336" t="s">
        <v>842</v>
      </c>
    </row>
    <row r="1209" spans="1:28" s="340" customFormat="1">
      <c r="A1209" s="336" t="s">
        <v>7400</v>
      </c>
      <c r="B1209" s="336" t="s">
        <v>2813</v>
      </c>
      <c r="C1209" s="336" t="s">
        <v>2826</v>
      </c>
      <c r="D1209" s="336" t="s">
        <v>2826</v>
      </c>
      <c r="E1209" s="336" t="s">
        <v>737</v>
      </c>
      <c r="F1209" s="336" t="s">
        <v>780</v>
      </c>
      <c r="G1209" s="336" t="s">
        <v>1239</v>
      </c>
      <c r="H1209" s="336" t="s">
        <v>726</v>
      </c>
      <c r="I1209" s="337">
        <v>5</v>
      </c>
      <c r="J1209" s="337">
        <v>60</v>
      </c>
      <c r="K1209" s="337">
        <v>74</v>
      </c>
      <c r="L1209" s="337">
        <v>50.3</v>
      </c>
      <c r="M1209" s="338"/>
      <c r="N1209" s="337">
        <v>36</v>
      </c>
      <c r="O1209" s="337">
        <v>425</v>
      </c>
      <c r="P1209" s="337">
        <v>6.6</v>
      </c>
      <c r="Q1209" s="337">
        <v>64.400000000000006</v>
      </c>
      <c r="R1209" s="337">
        <v>25000</v>
      </c>
      <c r="S1209" s="337">
        <v>2700</v>
      </c>
      <c r="T1209" s="337">
        <v>82</v>
      </c>
      <c r="U1209" s="337">
        <v>0.8</v>
      </c>
      <c r="V1209" s="337">
        <v>-20</v>
      </c>
      <c r="W1209" s="336" t="s">
        <v>769</v>
      </c>
      <c r="X1209" s="336" t="s">
        <v>7</v>
      </c>
      <c r="Y1209" s="336" t="s">
        <v>2827</v>
      </c>
      <c r="Z1209" s="339">
        <v>41852</v>
      </c>
      <c r="AA1209" s="339">
        <v>41942</v>
      </c>
      <c r="AB1209" s="336" t="s">
        <v>842</v>
      </c>
    </row>
    <row r="1210" spans="1:28" s="340" customFormat="1">
      <c r="A1210" s="336" t="s">
        <v>7400</v>
      </c>
      <c r="B1210" s="336" t="s">
        <v>2813</v>
      </c>
      <c r="C1210" s="336" t="s">
        <v>2829</v>
      </c>
      <c r="D1210" s="336" t="s">
        <v>2829</v>
      </c>
      <c r="E1210" s="336" t="s">
        <v>737</v>
      </c>
      <c r="F1210" s="336" t="s">
        <v>780</v>
      </c>
      <c r="G1210" s="336" t="s">
        <v>1239</v>
      </c>
      <c r="H1210" s="336" t="s">
        <v>726</v>
      </c>
      <c r="I1210" s="337">
        <v>5</v>
      </c>
      <c r="J1210" s="337">
        <v>60</v>
      </c>
      <c r="K1210" s="337">
        <v>74</v>
      </c>
      <c r="L1210" s="337">
        <v>50.3</v>
      </c>
      <c r="M1210" s="338"/>
      <c r="N1210" s="337">
        <v>36</v>
      </c>
      <c r="O1210" s="337">
        <v>425</v>
      </c>
      <c r="P1210" s="337">
        <v>6.6</v>
      </c>
      <c r="Q1210" s="337">
        <v>64.400000000000006</v>
      </c>
      <c r="R1210" s="337">
        <v>25000</v>
      </c>
      <c r="S1210" s="337">
        <v>3000</v>
      </c>
      <c r="T1210" s="337">
        <v>83</v>
      </c>
      <c r="U1210" s="337">
        <v>0.8</v>
      </c>
      <c r="V1210" s="337">
        <v>-20</v>
      </c>
      <c r="W1210" s="336" t="s">
        <v>769</v>
      </c>
      <c r="X1210" s="336" t="s">
        <v>7</v>
      </c>
      <c r="Y1210" s="336" t="s">
        <v>2827</v>
      </c>
      <c r="Z1210" s="339">
        <v>41852</v>
      </c>
      <c r="AA1210" s="339">
        <v>41942</v>
      </c>
      <c r="AB1210" s="336" t="s">
        <v>842</v>
      </c>
    </row>
    <row r="1211" spans="1:28" s="340" customFormat="1">
      <c r="A1211" s="336" t="s">
        <v>7400</v>
      </c>
      <c r="B1211" s="336" t="s">
        <v>2813</v>
      </c>
      <c r="C1211" s="336" t="s">
        <v>2831</v>
      </c>
      <c r="D1211" s="336" t="s">
        <v>2831</v>
      </c>
      <c r="E1211" s="336" t="s">
        <v>703</v>
      </c>
      <c r="F1211" s="336" t="s">
        <v>780</v>
      </c>
      <c r="G1211" s="336" t="s">
        <v>781</v>
      </c>
      <c r="H1211" s="336" t="s">
        <v>726</v>
      </c>
      <c r="I1211" s="337">
        <v>5</v>
      </c>
      <c r="J1211" s="337">
        <v>35</v>
      </c>
      <c r="K1211" s="337">
        <v>46.1</v>
      </c>
      <c r="L1211" s="337">
        <v>50</v>
      </c>
      <c r="M1211" s="338"/>
      <c r="N1211" s="337">
        <v>36</v>
      </c>
      <c r="O1211" s="337">
        <v>425</v>
      </c>
      <c r="P1211" s="337">
        <v>6.6</v>
      </c>
      <c r="Q1211" s="337">
        <v>64</v>
      </c>
      <c r="R1211" s="337">
        <v>25000</v>
      </c>
      <c r="S1211" s="337">
        <v>2700</v>
      </c>
      <c r="T1211" s="337">
        <v>81</v>
      </c>
      <c r="U1211" s="337">
        <v>0.9</v>
      </c>
      <c r="V1211" s="337">
        <v>-20</v>
      </c>
      <c r="W1211" s="336" t="s">
        <v>769</v>
      </c>
      <c r="X1211" s="336" t="s">
        <v>7</v>
      </c>
      <c r="Y1211" s="336" t="s">
        <v>2827</v>
      </c>
      <c r="Z1211" s="339">
        <v>41852</v>
      </c>
      <c r="AA1211" s="339">
        <v>41864</v>
      </c>
      <c r="AB1211" s="336" t="s">
        <v>842</v>
      </c>
    </row>
    <row r="1212" spans="1:28" s="340" customFormat="1">
      <c r="A1212" s="336" t="s">
        <v>7400</v>
      </c>
      <c r="B1212" s="336" t="s">
        <v>2813</v>
      </c>
      <c r="C1212" s="336" t="s">
        <v>2833</v>
      </c>
      <c r="D1212" s="336" t="s">
        <v>2833</v>
      </c>
      <c r="E1212" s="336" t="s">
        <v>703</v>
      </c>
      <c r="F1212" s="336" t="s">
        <v>780</v>
      </c>
      <c r="G1212" s="336" t="s">
        <v>781</v>
      </c>
      <c r="H1212" s="336" t="s">
        <v>726</v>
      </c>
      <c r="I1212" s="337">
        <v>5</v>
      </c>
      <c r="J1212" s="337">
        <v>35</v>
      </c>
      <c r="K1212" s="337">
        <v>46.1</v>
      </c>
      <c r="L1212" s="337">
        <v>50</v>
      </c>
      <c r="M1212" s="338"/>
      <c r="N1212" s="337">
        <v>36</v>
      </c>
      <c r="O1212" s="337">
        <v>450</v>
      </c>
      <c r="P1212" s="337">
        <v>6.5</v>
      </c>
      <c r="Q1212" s="337">
        <v>69</v>
      </c>
      <c r="R1212" s="337">
        <v>25000</v>
      </c>
      <c r="S1212" s="337">
        <v>3000</v>
      </c>
      <c r="T1212" s="337">
        <v>82</v>
      </c>
      <c r="U1212" s="337">
        <v>0.9</v>
      </c>
      <c r="V1212" s="337">
        <v>-20</v>
      </c>
      <c r="W1212" s="336" t="s">
        <v>769</v>
      </c>
      <c r="X1212" s="336" t="s">
        <v>7</v>
      </c>
      <c r="Y1212" s="336" t="s">
        <v>2827</v>
      </c>
      <c r="Z1212" s="339">
        <v>41852</v>
      </c>
      <c r="AA1212" s="339">
        <v>41864</v>
      </c>
      <c r="AB1212" s="336" t="s">
        <v>842</v>
      </c>
    </row>
    <row r="1213" spans="1:28" s="340" customFormat="1">
      <c r="A1213" s="336" t="s">
        <v>7400</v>
      </c>
      <c r="B1213" s="336" t="s">
        <v>2813</v>
      </c>
      <c r="C1213" s="336" t="s">
        <v>2835</v>
      </c>
      <c r="D1213" s="336" t="s">
        <v>2835</v>
      </c>
      <c r="E1213" s="336" t="s">
        <v>737</v>
      </c>
      <c r="F1213" s="336" t="s">
        <v>780</v>
      </c>
      <c r="G1213" s="336" t="s">
        <v>794</v>
      </c>
      <c r="H1213" s="336" t="s">
        <v>726</v>
      </c>
      <c r="I1213" s="337">
        <v>5</v>
      </c>
      <c r="J1213" s="337">
        <v>60</v>
      </c>
      <c r="K1213" s="337">
        <v>74</v>
      </c>
      <c r="L1213" s="337">
        <v>50.3</v>
      </c>
      <c r="M1213" s="338"/>
      <c r="N1213" s="337">
        <v>36</v>
      </c>
      <c r="O1213" s="337">
        <v>425</v>
      </c>
      <c r="P1213" s="337">
        <v>6.6</v>
      </c>
      <c r="Q1213" s="337">
        <v>64.400000000000006</v>
      </c>
      <c r="R1213" s="337">
        <v>25000</v>
      </c>
      <c r="S1213" s="337">
        <v>2700</v>
      </c>
      <c r="T1213" s="337">
        <v>82</v>
      </c>
      <c r="U1213" s="337">
        <v>0.8</v>
      </c>
      <c r="V1213" s="337">
        <v>-20</v>
      </c>
      <c r="W1213" s="336" t="s">
        <v>769</v>
      </c>
      <c r="X1213" s="336" t="s">
        <v>7</v>
      </c>
      <c r="Y1213" s="336" t="s">
        <v>2827</v>
      </c>
      <c r="Z1213" s="339">
        <v>41852</v>
      </c>
      <c r="AA1213" s="339">
        <v>41877</v>
      </c>
      <c r="AB1213" s="336" t="s">
        <v>842</v>
      </c>
    </row>
    <row r="1214" spans="1:28" s="340" customFormat="1">
      <c r="A1214" s="336" t="s">
        <v>7400</v>
      </c>
      <c r="B1214" s="336" t="s">
        <v>2813</v>
      </c>
      <c r="C1214" s="336" t="s">
        <v>2837</v>
      </c>
      <c r="D1214" s="336" t="s">
        <v>2837</v>
      </c>
      <c r="E1214" s="336" t="s">
        <v>737</v>
      </c>
      <c r="F1214" s="336" t="s">
        <v>780</v>
      </c>
      <c r="G1214" s="336" t="s">
        <v>794</v>
      </c>
      <c r="H1214" s="336" t="s">
        <v>726</v>
      </c>
      <c r="I1214" s="337">
        <v>5</v>
      </c>
      <c r="J1214" s="337">
        <v>60</v>
      </c>
      <c r="K1214" s="337">
        <v>74</v>
      </c>
      <c r="L1214" s="337">
        <v>50.3</v>
      </c>
      <c r="M1214" s="338"/>
      <c r="N1214" s="337">
        <v>36</v>
      </c>
      <c r="O1214" s="337">
        <v>425</v>
      </c>
      <c r="P1214" s="337">
        <v>6.6</v>
      </c>
      <c r="Q1214" s="337">
        <v>64.400000000000006</v>
      </c>
      <c r="R1214" s="337">
        <v>25000</v>
      </c>
      <c r="S1214" s="337">
        <v>3000</v>
      </c>
      <c r="T1214" s="337">
        <v>83</v>
      </c>
      <c r="U1214" s="337">
        <v>0.8</v>
      </c>
      <c r="V1214" s="337">
        <v>-20</v>
      </c>
      <c r="W1214" s="336" t="s">
        <v>769</v>
      </c>
      <c r="X1214" s="336" t="s">
        <v>7</v>
      </c>
      <c r="Y1214" s="336" t="s">
        <v>2827</v>
      </c>
      <c r="Z1214" s="339">
        <v>41852</v>
      </c>
      <c r="AA1214" s="339">
        <v>41877</v>
      </c>
      <c r="AB1214" s="336" t="s">
        <v>842</v>
      </c>
    </row>
    <row r="1215" spans="1:28" s="340" customFormat="1">
      <c r="A1215" s="336" t="s">
        <v>7400</v>
      </c>
      <c r="B1215" s="336" t="s">
        <v>2813</v>
      </c>
      <c r="C1215" s="336" t="s">
        <v>2839</v>
      </c>
      <c r="D1215" s="336" t="s">
        <v>2839</v>
      </c>
      <c r="E1215" s="336" t="s">
        <v>732</v>
      </c>
      <c r="F1215" s="336" t="s">
        <v>780</v>
      </c>
      <c r="G1215" s="336" t="s">
        <v>794</v>
      </c>
      <c r="H1215" s="336" t="s">
        <v>726</v>
      </c>
      <c r="I1215" s="337">
        <v>3</v>
      </c>
      <c r="J1215" s="337">
        <v>65</v>
      </c>
      <c r="K1215" s="337">
        <v>126.1</v>
      </c>
      <c r="L1215" s="337">
        <v>108.5</v>
      </c>
      <c r="M1215" s="338"/>
      <c r="N1215" s="338"/>
      <c r="O1215" s="337">
        <v>650</v>
      </c>
      <c r="P1215" s="337">
        <v>7.5</v>
      </c>
      <c r="Q1215" s="337">
        <v>86.7</v>
      </c>
      <c r="R1215" s="337">
        <v>25000</v>
      </c>
      <c r="S1215" s="337">
        <v>2700</v>
      </c>
      <c r="T1215" s="337">
        <v>83</v>
      </c>
      <c r="U1215" s="337">
        <v>0.9</v>
      </c>
      <c r="V1215" s="337">
        <v>-20</v>
      </c>
      <c r="W1215" s="336" t="s">
        <v>7</v>
      </c>
      <c r="X1215" s="336" t="s">
        <v>7</v>
      </c>
      <c r="Y1215" s="336" t="s">
        <v>2827</v>
      </c>
      <c r="Z1215" s="339">
        <v>41930</v>
      </c>
      <c r="AA1215" s="339">
        <v>41942</v>
      </c>
      <c r="AB1215" s="336" t="s">
        <v>842</v>
      </c>
    </row>
    <row r="1216" spans="1:28" s="340" customFormat="1">
      <c r="A1216" s="336" t="s">
        <v>7400</v>
      </c>
      <c r="B1216" s="336" t="s">
        <v>2813</v>
      </c>
      <c r="C1216" s="336" t="s">
        <v>2841</v>
      </c>
      <c r="D1216" s="336" t="s">
        <v>2841</v>
      </c>
      <c r="E1216" s="336" t="s">
        <v>732</v>
      </c>
      <c r="F1216" s="336" t="s">
        <v>780</v>
      </c>
      <c r="G1216" s="336" t="s">
        <v>794</v>
      </c>
      <c r="H1216" s="336" t="s">
        <v>726</v>
      </c>
      <c r="I1216" s="337">
        <v>3</v>
      </c>
      <c r="J1216" s="337">
        <v>65</v>
      </c>
      <c r="K1216" s="337">
        <v>126.1</v>
      </c>
      <c r="L1216" s="337">
        <v>108.5</v>
      </c>
      <c r="M1216" s="338"/>
      <c r="N1216" s="338"/>
      <c r="O1216" s="337">
        <v>685</v>
      </c>
      <c r="P1216" s="337">
        <v>7.5</v>
      </c>
      <c r="Q1216" s="337">
        <v>91.3</v>
      </c>
      <c r="R1216" s="337">
        <v>25000</v>
      </c>
      <c r="S1216" s="337">
        <v>3000</v>
      </c>
      <c r="T1216" s="337">
        <v>84</v>
      </c>
      <c r="U1216" s="337">
        <v>0.9</v>
      </c>
      <c r="V1216" s="337">
        <v>-20</v>
      </c>
      <c r="W1216" s="336" t="s">
        <v>7</v>
      </c>
      <c r="X1216" s="336" t="s">
        <v>7</v>
      </c>
      <c r="Y1216" s="336" t="s">
        <v>2827</v>
      </c>
      <c r="Z1216" s="339">
        <v>41930</v>
      </c>
      <c r="AA1216" s="339">
        <v>41942</v>
      </c>
      <c r="AB1216" s="336" t="s">
        <v>842</v>
      </c>
    </row>
    <row r="1217" spans="1:28" s="340" customFormat="1">
      <c r="A1217" s="336" t="s">
        <v>7400</v>
      </c>
      <c r="B1217" s="336" t="s">
        <v>2813</v>
      </c>
      <c r="C1217" s="336" t="s">
        <v>2843</v>
      </c>
      <c r="D1217" s="336" t="s">
        <v>2843</v>
      </c>
      <c r="E1217" s="336" t="s">
        <v>732</v>
      </c>
      <c r="F1217" s="336" t="s">
        <v>780</v>
      </c>
      <c r="G1217" s="336" t="s">
        <v>794</v>
      </c>
      <c r="H1217" s="336" t="s">
        <v>726</v>
      </c>
      <c r="I1217" s="337">
        <v>3</v>
      </c>
      <c r="J1217" s="337">
        <v>65</v>
      </c>
      <c r="K1217" s="337">
        <v>126.1</v>
      </c>
      <c r="L1217" s="337">
        <v>108.5</v>
      </c>
      <c r="M1217" s="338"/>
      <c r="N1217" s="338"/>
      <c r="O1217" s="337">
        <v>710</v>
      </c>
      <c r="P1217" s="337">
        <v>7.5</v>
      </c>
      <c r="Q1217" s="337">
        <v>95.3</v>
      </c>
      <c r="R1217" s="337">
        <v>25000</v>
      </c>
      <c r="S1217" s="337">
        <v>4000</v>
      </c>
      <c r="T1217" s="337">
        <v>87</v>
      </c>
      <c r="U1217" s="337">
        <v>0.9</v>
      </c>
      <c r="V1217" s="337">
        <v>-20</v>
      </c>
      <c r="W1217" s="336" t="s">
        <v>7</v>
      </c>
      <c r="X1217" s="336" t="s">
        <v>7</v>
      </c>
      <c r="Y1217" s="336" t="s">
        <v>2827</v>
      </c>
      <c r="Z1217" s="339">
        <v>41930</v>
      </c>
      <c r="AA1217" s="339">
        <v>41942</v>
      </c>
      <c r="AB1217" s="336" t="s">
        <v>842</v>
      </c>
    </row>
    <row r="1218" spans="1:28" s="340" customFormat="1">
      <c r="A1218" s="336" t="s">
        <v>7400</v>
      </c>
      <c r="B1218" s="336" t="s">
        <v>2813</v>
      </c>
      <c r="C1218" s="336" t="s">
        <v>2845</v>
      </c>
      <c r="D1218" s="336" t="s">
        <v>2845</v>
      </c>
      <c r="E1218" s="336" t="s">
        <v>703</v>
      </c>
      <c r="F1218" s="336" t="s">
        <v>780</v>
      </c>
      <c r="G1218" s="336" t="s">
        <v>781</v>
      </c>
      <c r="H1218" s="336" t="s">
        <v>726</v>
      </c>
      <c r="I1218" s="337">
        <v>3</v>
      </c>
      <c r="J1218" s="337">
        <v>50</v>
      </c>
      <c r="K1218" s="337">
        <v>47.8</v>
      </c>
      <c r="L1218" s="337">
        <v>50</v>
      </c>
      <c r="M1218" s="338"/>
      <c r="N1218" s="337">
        <v>36</v>
      </c>
      <c r="O1218" s="337">
        <v>525</v>
      </c>
      <c r="P1218" s="337">
        <v>7.8</v>
      </c>
      <c r="Q1218" s="337">
        <v>68</v>
      </c>
      <c r="R1218" s="337">
        <v>25000</v>
      </c>
      <c r="S1218" s="337">
        <v>2700</v>
      </c>
      <c r="T1218" s="337">
        <v>82</v>
      </c>
      <c r="U1218" s="337">
        <v>0.9</v>
      </c>
      <c r="V1218" s="337">
        <v>-20</v>
      </c>
      <c r="W1218" s="336" t="s">
        <v>769</v>
      </c>
      <c r="X1218" s="336" t="s">
        <v>7402</v>
      </c>
      <c r="Y1218" s="336" t="s">
        <v>2827</v>
      </c>
      <c r="Z1218" s="339">
        <v>41958</v>
      </c>
      <c r="AA1218" s="339">
        <v>41964</v>
      </c>
      <c r="AB1218" s="336" t="s">
        <v>842</v>
      </c>
    </row>
    <row r="1219" spans="1:28" s="340" customFormat="1">
      <c r="A1219" s="336" t="s">
        <v>7400</v>
      </c>
      <c r="B1219" s="336" t="s">
        <v>2813</v>
      </c>
      <c r="C1219" s="336" t="s">
        <v>682</v>
      </c>
      <c r="D1219" s="336" t="s">
        <v>2950</v>
      </c>
      <c r="E1219" s="336" t="s">
        <v>731</v>
      </c>
      <c r="F1219" s="336" t="s">
        <v>780</v>
      </c>
      <c r="G1219" s="336" t="s">
        <v>794</v>
      </c>
      <c r="H1219" s="336" t="s">
        <v>726</v>
      </c>
      <c r="I1219" s="337">
        <v>5</v>
      </c>
      <c r="J1219" s="337">
        <v>75</v>
      </c>
      <c r="K1219" s="337">
        <v>95</v>
      </c>
      <c r="L1219" s="337">
        <v>85</v>
      </c>
      <c r="M1219" s="338"/>
      <c r="N1219" s="337">
        <v>40</v>
      </c>
      <c r="O1219" s="337">
        <v>850</v>
      </c>
      <c r="P1219" s="337">
        <v>14.5</v>
      </c>
      <c r="Q1219" s="337">
        <v>59</v>
      </c>
      <c r="R1219" s="337">
        <v>40000</v>
      </c>
      <c r="S1219" s="337">
        <v>3000</v>
      </c>
      <c r="T1219" s="337">
        <v>83</v>
      </c>
      <c r="U1219" s="337">
        <v>0.9</v>
      </c>
      <c r="V1219" s="337">
        <v>-20</v>
      </c>
      <c r="W1219" s="336" t="s">
        <v>769</v>
      </c>
      <c r="X1219" s="336" t="s">
        <v>7402</v>
      </c>
      <c r="Y1219" s="336" t="s">
        <v>783</v>
      </c>
      <c r="Z1219" s="339">
        <v>41810</v>
      </c>
      <c r="AA1219" s="339">
        <v>41810</v>
      </c>
      <c r="AB1219" s="336" t="s">
        <v>784</v>
      </c>
    </row>
    <row r="1220" spans="1:28" s="340" customFormat="1">
      <c r="A1220" s="336" t="s">
        <v>7400</v>
      </c>
      <c r="B1220" s="336" t="s">
        <v>2813</v>
      </c>
      <c r="C1220" s="336" t="s">
        <v>682</v>
      </c>
      <c r="D1220" s="336" t="s">
        <v>2952</v>
      </c>
      <c r="E1220" s="336" t="s">
        <v>731</v>
      </c>
      <c r="F1220" s="336" t="s">
        <v>780</v>
      </c>
      <c r="G1220" s="336" t="s">
        <v>794</v>
      </c>
      <c r="H1220" s="336" t="s">
        <v>726</v>
      </c>
      <c r="I1220" s="337">
        <v>5</v>
      </c>
      <c r="J1220" s="337">
        <v>75</v>
      </c>
      <c r="K1220" s="337">
        <v>95</v>
      </c>
      <c r="L1220" s="337">
        <v>85</v>
      </c>
      <c r="M1220" s="338"/>
      <c r="N1220" s="337">
        <v>25</v>
      </c>
      <c r="O1220" s="337">
        <v>850</v>
      </c>
      <c r="P1220" s="337">
        <v>14.5</v>
      </c>
      <c r="Q1220" s="337">
        <v>59</v>
      </c>
      <c r="R1220" s="337">
        <v>40000</v>
      </c>
      <c r="S1220" s="337">
        <v>3000</v>
      </c>
      <c r="T1220" s="337">
        <v>83</v>
      </c>
      <c r="U1220" s="337">
        <v>0.9</v>
      </c>
      <c r="V1220" s="337">
        <v>-20</v>
      </c>
      <c r="W1220" s="336" t="s">
        <v>769</v>
      </c>
      <c r="X1220" s="336" t="s">
        <v>7402</v>
      </c>
      <c r="Y1220" s="336" t="s">
        <v>783</v>
      </c>
      <c r="Z1220" s="339">
        <v>41810</v>
      </c>
      <c r="AA1220" s="339">
        <v>41810</v>
      </c>
      <c r="AB1220" s="336" t="s">
        <v>784</v>
      </c>
    </row>
    <row r="1221" spans="1:28" s="340" customFormat="1">
      <c r="A1221" s="336" t="s">
        <v>7400</v>
      </c>
      <c r="B1221" s="336" t="s">
        <v>2813</v>
      </c>
      <c r="C1221" s="336" t="s">
        <v>1009</v>
      </c>
      <c r="D1221" s="336" t="s">
        <v>2963</v>
      </c>
      <c r="E1221" s="336" t="s">
        <v>732</v>
      </c>
      <c r="F1221" s="336" t="s">
        <v>780</v>
      </c>
      <c r="G1221" s="336" t="s">
        <v>794</v>
      </c>
      <c r="H1221" s="336" t="s">
        <v>726</v>
      </c>
      <c r="I1221" s="337">
        <v>5</v>
      </c>
      <c r="J1221" s="337">
        <v>65</v>
      </c>
      <c r="K1221" s="337">
        <v>133</v>
      </c>
      <c r="L1221" s="337">
        <v>95</v>
      </c>
      <c r="M1221" s="338"/>
      <c r="N1221" s="338"/>
      <c r="O1221" s="337">
        <v>700</v>
      </c>
      <c r="P1221" s="337">
        <v>13</v>
      </c>
      <c r="Q1221" s="337">
        <v>54</v>
      </c>
      <c r="R1221" s="337">
        <v>40000</v>
      </c>
      <c r="S1221" s="337">
        <v>2700</v>
      </c>
      <c r="T1221" s="337">
        <v>93</v>
      </c>
      <c r="U1221" s="337">
        <v>1</v>
      </c>
      <c r="V1221" s="337">
        <v>-20</v>
      </c>
      <c r="W1221" s="336" t="s">
        <v>769</v>
      </c>
      <c r="X1221" s="336" t="s">
        <v>7402</v>
      </c>
      <c r="Y1221" s="336" t="s">
        <v>783</v>
      </c>
      <c r="Z1221" s="339">
        <v>41808</v>
      </c>
      <c r="AA1221" s="339">
        <v>41801</v>
      </c>
      <c r="AB1221" s="336" t="s">
        <v>784</v>
      </c>
    </row>
    <row r="1222" spans="1:28" s="340" customFormat="1">
      <c r="A1222" s="336" t="s">
        <v>7400</v>
      </c>
      <c r="B1222" s="336" t="s">
        <v>2813</v>
      </c>
      <c r="C1222" s="336" t="s">
        <v>1009</v>
      </c>
      <c r="D1222" s="336" t="s">
        <v>2965</v>
      </c>
      <c r="E1222" s="336" t="s">
        <v>731</v>
      </c>
      <c r="F1222" s="336" t="s">
        <v>780</v>
      </c>
      <c r="G1222" s="336" t="s">
        <v>794</v>
      </c>
      <c r="H1222" s="336" t="s">
        <v>726</v>
      </c>
      <c r="I1222" s="337">
        <v>5</v>
      </c>
      <c r="J1222" s="337">
        <v>75</v>
      </c>
      <c r="K1222" s="337">
        <v>85</v>
      </c>
      <c r="L1222" s="337">
        <v>95</v>
      </c>
      <c r="M1222" s="338"/>
      <c r="N1222" s="337">
        <v>40</v>
      </c>
      <c r="O1222" s="337">
        <v>800</v>
      </c>
      <c r="P1222" s="337">
        <v>14.7</v>
      </c>
      <c r="Q1222" s="337">
        <v>55.2</v>
      </c>
      <c r="R1222" s="337">
        <v>40000</v>
      </c>
      <c r="S1222" s="337">
        <v>2700</v>
      </c>
      <c r="T1222" s="337">
        <v>82</v>
      </c>
      <c r="U1222" s="337">
        <v>0.9</v>
      </c>
      <c r="V1222" s="337">
        <v>-20</v>
      </c>
      <c r="W1222" s="336" t="s">
        <v>769</v>
      </c>
      <c r="X1222" s="336" t="s">
        <v>7402</v>
      </c>
      <c r="Y1222" s="336" t="s">
        <v>1143</v>
      </c>
      <c r="Z1222" s="339">
        <v>41881</v>
      </c>
      <c r="AA1222" s="339">
        <v>41893</v>
      </c>
      <c r="AB1222" s="336" t="s">
        <v>784</v>
      </c>
    </row>
    <row r="1223" spans="1:28" s="340" customFormat="1">
      <c r="A1223" s="336" t="s">
        <v>7400</v>
      </c>
      <c r="B1223" s="336" t="s">
        <v>2813</v>
      </c>
      <c r="C1223" s="336" t="s">
        <v>1009</v>
      </c>
      <c r="D1223" s="336" t="s">
        <v>2967</v>
      </c>
      <c r="E1223" s="336" t="s">
        <v>731</v>
      </c>
      <c r="F1223" s="336" t="s">
        <v>780</v>
      </c>
      <c r="G1223" s="336" t="s">
        <v>794</v>
      </c>
      <c r="H1223" s="336" t="s">
        <v>726</v>
      </c>
      <c r="I1223" s="337">
        <v>5</v>
      </c>
      <c r="J1223" s="337">
        <v>75</v>
      </c>
      <c r="K1223" s="337">
        <v>85</v>
      </c>
      <c r="L1223" s="337">
        <v>95</v>
      </c>
      <c r="M1223" s="338"/>
      <c r="N1223" s="337">
        <v>25</v>
      </c>
      <c r="O1223" s="337">
        <v>800</v>
      </c>
      <c r="P1223" s="337">
        <v>14.7</v>
      </c>
      <c r="Q1223" s="337">
        <v>55.2</v>
      </c>
      <c r="R1223" s="337">
        <v>40000</v>
      </c>
      <c r="S1223" s="337">
        <v>2700</v>
      </c>
      <c r="T1223" s="337">
        <v>82</v>
      </c>
      <c r="U1223" s="337">
        <v>0.9</v>
      </c>
      <c r="V1223" s="337">
        <v>-20</v>
      </c>
      <c r="W1223" s="336" t="s">
        <v>769</v>
      </c>
      <c r="X1223" s="336" t="s">
        <v>7402</v>
      </c>
      <c r="Y1223" s="336" t="s">
        <v>1143</v>
      </c>
      <c r="Z1223" s="339">
        <v>41881</v>
      </c>
      <c r="AA1223" s="339">
        <v>41893</v>
      </c>
      <c r="AB1223" s="336" t="s">
        <v>784</v>
      </c>
    </row>
    <row r="1224" spans="1:28" s="340" customFormat="1">
      <c r="A1224" s="336" t="s">
        <v>7400</v>
      </c>
      <c r="B1224" s="336" t="s">
        <v>2813</v>
      </c>
      <c r="C1224" s="336" t="s">
        <v>1009</v>
      </c>
      <c r="D1224" s="336" t="s">
        <v>2969</v>
      </c>
      <c r="E1224" s="336" t="s">
        <v>830</v>
      </c>
      <c r="F1224" s="336" t="s">
        <v>780</v>
      </c>
      <c r="G1224" s="336" t="s">
        <v>794</v>
      </c>
      <c r="H1224" s="336" t="s">
        <v>726</v>
      </c>
      <c r="I1224" s="337">
        <v>5</v>
      </c>
      <c r="J1224" s="337">
        <v>75</v>
      </c>
      <c r="K1224" s="337">
        <v>118</v>
      </c>
      <c r="L1224" s="337">
        <v>95</v>
      </c>
      <c r="M1224" s="338"/>
      <c r="N1224" s="337">
        <v>40</v>
      </c>
      <c r="O1224" s="337">
        <v>800</v>
      </c>
      <c r="P1224" s="337">
        <v>14</v>
      </c>
      <c r="Q1224" s="337">
        <v>56</v>
      </c>
      <c r="R1224" s="337">
        <v>40000</v>
      </c>
      <c r="S1224" s="337">
        <v>2700</v>
      </c>
      <c r="T1224" s="337">
        <v>82</v>
      </c>
      <c r="U1224" s="337">
        <v>1</v>
      </c>
      <c r="V1224" s="337">
        <v>-20</v>
      </c>
      <c r="W1224" s="336" t="s">
        <v>769</v>
      </c>
      <c r="X1224" s="336" t="s">
        <v>7402</v>
      </c>
      <c r="Y1224" s="336" t="s">
        <v>783</v>
      </c>
      <c r="Z1224" s="339">
        <v>41810</v>
      </c>
      <c r="AA1224" s="339">
        <v>41814</v>
      </c>
      <c r="AB1224" s="336" t="s">
        <v>784</v>
      </c>
    </row>
    <row r="1225" spans="1:28" s="340" customFormat="1">
      <c r="A1225" s="336" t="s">
        <v>7400</v>
      </c>
      <c r="B1225" s="336" t="s">
        <v>2813</v>
      </c>
      <c r="C1225" s="336" t="s">
        <v>1009</v>
      </c>
      <c r="D1225" s="336" t="s">
        <v>2971</v>
      </c>
      <c r="E1225" s="336" t="s">
        <v>830</v>
      </c>
      <c r="F1225" s="336" t="s">
        <v>780</v>
      </c>
      <c r="G1225" s="336" t="s">
        <v>794</v>
      </c>
      <c r="H1225" s="336" t="s">
        <v>726</v>
      </c>
      <c r="I1225" s="337">
        <v>5</v>
      </c>
      <c r="J1225" s="337">
        <v>75</v>
      </c>
      <c r="K1225" s="337">
        <v>118</v>
      </c>
      <c r="L1225" s="337">
        <v>95</v>
      </c>
      <c r="M1225" s="338"/>
      <c r="N1225" s="337">
        <v>25</v>
      </c>
      <c r="O1225" s="337">
        <v>800</v>
      </c>
      <c r="P1225" s="337">
        <v>14</v>
      </c>
      <c r="Q1225" s="337">
        <v>56</v>
      </c>
      <c r="R1225" s="337">
        <v>40000</v>
      </c>
      <c r="S1225" s="337">
        <v>2700</v>
      </c>
      <c r="T1225" s="337">
        <v>82</v>
      </c>
      <c r="U1225" s="337">
        <v>1</v>
      </c>
      <c r="V1225" s="337">
        <v>-20</v>
      </c>
      <c r="W1225" s="336" t="s">
        <v>769</v>
      </c>
      <c r="X1225" s="336" t="s">
        <v>7402</v>
      </c>
      <c r="Y1225" s="336" t="s">
        <v>783</v>
      </c>
      <c r="Z1225" s="339">
        <v>41810</v>
      </c>
      <c r="AA1225" s="339">
        <v>41814</v>
      </c>
      <c r="AB1225" s="336" t="s">
        <v>784</v>
      </c>
    </row>
    <row r="1226" spans="1:28" s="340" customFormat="1">
      <c r="A1226" s="336" t="s">
        <v>7400</v>
      </c>
      <c r="B1226" s="336" t="s">
        <v>2813</v>
      </c>
      <c r="C1226" s="336" t="s">
        <v>1009</v>
      </c>
      <c r="D1226" s="336" t="s">
        <v>2973</v>
      </c>
      <c r="E1226" s="336" t="s">
        <v>830</v>
      </c>
      <c r="F1226" s="336" t="s">
        <v>780</v>
      </c>
      <c r="G1226" s="336" t="s">
        <v>794</v>
      </c>
      <c r="H1226" s="336" t="s">
        <v>726</v>
      </c>
      <c r="I1226" s="337">
        <v>5</v>
      </c>
      <c r="J1226" s="337">
        <v>75</v>
      </c>
      <c r="K1226" s="337">
        <v>118</v>
      </c>
      <c r="L1226" s="337">
        <v>95</v>
      </c>
      <c r="M1226" s="338"/>
      <c r="N1226" s="337">
        <v>40</v>
      </c>
      <c r="O1226" s="337">
        <v>850</v>
      </c>
      <c r="P1226" s="337">
        <v>14</v>
      </c>
      <c r="Q1226" s="337">
        <v>60</v>
      </c>
      <c r="R1226" s="337">
        <v>40000</v>
      </c>
      <c r="S1226" s="337">
        <v>3000</v>
      </c>
      <c r="T1226" s="337">
        <v>83</v>
      </c>
      <c r="U1226" s="337">
        <v>1</v>
      </c>
      <c r="V1226" s="337">
        <v>-20</v>
      </c>
      <c r="W1226" s="336" t="s">
        <v>769</v>
      </c>
      <c r="X1226" s="336" t="s">
        <v>7402</v>
      </c>
      <c r="Y1226" s="336" t="s">
        <v>783</v>
      </c>
      <c r="Z1226" s="339">
        <v>41810</v>
      </c>
      <c r="AA1226" s="339">
        <v>41827</v>
      </c>
      <c r="AB1226" s="336" t="s">
        <v>784</v>
      </c>
    </row>
    <row r="1227" spans="1:28" s="340" customFormat="1">
      <c r="A1227" s="336" t="s">
        <v>7400</v>
      </c>
      <c r="B1227" s="336" t="s">
        <v>2813</v>
      </c>
      <c r="C1227" s="336" t="s">
        <v>1009</v>
      </c>
      <c r="D1227" s="336" t="s">
        <v>2975</v>
      </c>
      <c r="E1227" s="336" t="s">
        <v>830</v>
      </c>
      <c r="F1227" s="336" t="s">
        <v>780</v>
      </c>
      <c r="G1227" s="336" t="s">
        <v>794</v>
      </c>
      <c r="H1227" s="336" t="s">
        <v>726</v>
      </c>
      <c r="I1227" s="337">
        <v>5</v>
      </c>
      <c r="J1227" s="337">
        <v>75</v>
      </c>
      <c r="K1227" s="337">
        <v>118</v>
      </c>
      <c r="L1227" s="337">
        <v>95</v>
      </c>
      <c r="M1227" s="338"/>
      <c r="N1227" s="337">
        <v>25</v>
      </c>
      <c r="O1227" s="337">
        <v>850</v>
      </c>
      <c r="P1227" s="337">
        <v>14</v>
      </c>
      <c r="Q1227" s="337">
        <v>61</v>
      </c>
      <c r="R1227" s="337">
        <v>40000</v>
      </c>
      <c r="S1227" s="337">
        <v>3000</v>
      </c>
      <c r="T1227" s="337">
        <v>83</v>
      </c>
      <c r="U1227" s="337">
        <v>1</v>
      </c>
      <c r="V1227" s="337">
        <v>-20</v>
      </c>
      <c r="W1227" s="336" t="s">
        <v>769</v>
      </c>
      <c r="X1227" s="336" t="s">
        <v>7402</v>
      </c>
      <c r="Y1227" s="336" t="s">
        <v>783</v>
      </c>
      <c r="Z1227" s="339">
        <v>41810</v>
      </c>
      <c r="AA1227" s="339">
        <v>41827</v>
      </c>
      <c r="AB1227" s="336" t="s">
        <v>784</v>
      </c>
    </row>
    <row r="1228" spans="1:28" s="340" customFormat="1">
      <c r="A1228" s="336" t="s">
        <v>7400</v>
      </c>
      <c r="B1228" s="336" t="s">
        <v>2813</v>
      </c>
      <c r="C1228" s="336" t="s">
        <v>1009</v>
      </c>
      <c r="D1228" s="336" t="s">
        <v>2977</v>
      </c>
      <c r="E1228" s="336" t="s">
        <v>735</v>
      </c>
      <c r="F1228" s="336" t="s">
        <v>780</v>
      </c>
      <c r="G1228" s="336" t="s">
        <v>794</v>
      </c>
      <c r="H1228" s="336" t="s">
        <v>726</v>
      </c>
      <c r="I1228" s="337">
        <v>5</v>
      </c>
      <c r="J1228" s="337">
        <v>90</v>
      </c>
      <c r="K1228" s="337">
        <v>128</v>
      </c>
      <c r="L1228" s="337">
        <v>120</v>
      </c>
      <c r="M1228" s="338"/>
      <c r="N1228" s="337">
        <v>40</v>
      </c>
      <c r="O1228" s="337">
        <v>950</v>
      </c>
      <c r="P1228" s="337">
        <v>16</v>
      </c>
      <c r="Q1228" s="337">
        <v>53</v>
      </c>
      <c r="R1228" s="337">
        <v>40000</v>
      </c>
      <c r="S1228" s="337">
        <v>2700</v>
      </c>
      <c r="T1228" s="337">
        <v>81</v>
      </c>
      <c r="U1228" s="337">
        <v>0.9</v>
      </c>
      <c r="V1228" s="337">
        <v>-20</v>
      </c>
      <c r="W1228" s="336" t="s">
        <v>769</v>
      </c>
      <c r="X1228" s="336" t="s">
        <v>7402</v>
      </c>
      <c r="Y1228" s="336" t="s">
        <v>783</v>
      </c>
      <c r="Z1228" s="339">
        <v>41810</v>
      </c>
      <c r="AA1228" s="339">
        <v>41814</v>
      </c>
      <c r="AB1228" s="336" t="s">
        <v>784</v>
      </c>
    </row>
    <row r="1229" spans="1:28" s="340" customFormat="1">
      <c r="A1229" s="336" t="s">
        <v>7400</v>
      </c>
      <c r="B1229" s="336" t="s">
        <v>2813</v>
      </c>
      <c r="C1229" s="336" t="s">
        <v>1009</v>
      </c>
      <c r="D1229" s="336" t="s">
        <v>2979</v>
      </c>
      <c r="E1229" s="336" t="s">
        <v>735</v>
      </c>
      <c r="F1229" s="336" t="s">
        <v>780</v>
      </c>
      <c r="G1229" s="336" t="s">
        <v>794</v>
      </c>
      <c r="H1229" s="336" t="s">
        <v>726</v>
      </c>
      <c r="I1229" s="337">
        <v>5</v>
      </c>
      <c r="J1229" s="337">
        <v>90</v>
      </c>
      <c r="K1229" s="337">
        <v>128</v>
      </c>
      <c r="L1229" s="337">
        <v>120</v>
      </c>
      <c r="M1229" s="338"/>
      <c r="N1229" s="337">
        <v>25</v>
      </c>
      <c r="O1229" s="337">
        <v>950</v>
      </c>
      <c r="P1229" s="337">
        <v>16</v>
      </c>
      <c r="Q1229" s="337">
        <v>53</v>
      </c>
      <c r="R1229" s="337">
        <v>40000</v>
      </c>
      <c r="S1229" s="337">
        <v>2700</v>
      </c>
      <c r="T1229" s="337">
        <v>81</v>
      </c>
      <c r="U1229" s="337">
        <v>0.9</v>
      </c>
      <c r="V1229" s="337">
        <v>-20</v>
      </c>
      <c r="W1229" s="336" t="s">
        <v>769</v>
      </c>
      <c r="X1229" s="336" t="s">
        <v>7402</v>
      </c>
      <c r="Y1229" s="336" t="s">
        <v>783</v>
      </c>
      <c r="Z1229" s="339">
        <v>41810</v>
      </c>
      <c r="AA1229" s="339">
        <v>41814</v>
      </c>
      <c r="AB1229" s="336" t="s">
        <v>784</v>
      </c>
    </row>
    <row r="1230" spans="1:28" s="340" customFormat="1">
      <c r="A1230" s="336" t="s">
        <v>7400</v>
      </c>
      <c r="B1230" s="336" t="s">
        <v>2813</v>
      </c>
      <c r="C1230" s="336" t="s">
        <v>1009</v>
      </c>
      <c r="D1230" s="336" t="s">
        <v>2981</v>
      </c>
      <c r="E1230" s="336" t="s">
        <v>735</v>
      </c>
      <c r="F1230" s="336" t="s">
        <v>780</v>
      </c>
      <c r="G1230" s="336" t="s">
        <v>794</v>
      </c>
      <c r="H1230" s="336" t="s">
        <v>726</v>
      </c>
      <c r="I1230" s="337">
        <v>5</v>
      </c>
      <c r="J1230" s="337">
        <v>90</v>
      </c>
      <c r="K1230" s="337">
        <v>128</v>
      </c>
      <c r="L1230" s="337">
        <v>120</v>
      </c>
      <c r="M1230" s="338"/>
      <c r="N1230" s="337">
        <v>40</v>
      </c>
      <c r="O1230" s="337">
        <v>970</v>
      </c>
      <c r="P1230" s="337">
        <v>16</v>
      </c>
      <c r="Q1230" s="337">
        <v>55</v>
      </c>
      <c r="R1230" s="337">
        <v>40000</v>
      </c>
      <c r="S1230" s="337">
        <v>3000</v>
      </c>
      <c r="T1230" s="337">
        <v>84</v>
      </c>
      <c r="U1230" s="337">
        <v>0.9</v>
      </c>
      <c r="V1230" s="337">
        <v>-20</v>
      </c>
      <c r="W1230" s="336" t="s">
        <v>769</v>
      </c>
      <c r="X1230" s="336" t="s">
        <v>7402</v>
      </c>
      <c r="Y1230" s="336" t="s">
        <v>783</v>
      </c>
      <c r="Z1230" s="339">
        <v>41840</v>
      </c>
      <c r="AA1230" s="339">
        <v>41828</v>
      </c>
      <c r="AB1230" s="336" t="s">
        <v>784</v>
      </c>
    </row>
    <row r="1231" spans="1:28" s="340" customFormat="1">
      <c r="A1231" s="336" t="s">
        <v>7400</v>
      </c>
      <c r="B1231" s="336" t="s">
        <v>2813</v>
      </c>
      <c r="C1231" s="336" t="s">
        <v>1009</v>
      </c>
      <c r="D1231" s="336" t="s">
        <v>2983</v>
      </c>
      <c r="E1231" s="336" t="s">
        <v>735</v>
      </c>
      <c r="F1231" s="336" t="s">
        <v>780</v>
      </c>
      <c r="G1231" s="336" t="s">
        <v>794</v>
      </c>
      <c r="H1231" s="336" t="s">
        <v>726</v>
      </c>
      <c r="I1231" s="337">
        <v>5</v>
      </c>
      <c r="J1231" s="337">
        <v>90</v>
      </c>
      <c r="K1231" s="337">
        <v>128</v>
      </c>
      <c r="L1231" s="337">
        <v>120</v>
      </c>
      <c r="M1231" s="338"/>
      <c r="N1231" s="337">
        <v>25</v>
      </c>
      <c r="O1231" s="337">
        <v>1020</v>
      </c>
      <c r="P1231" s="337">
        <v>16</v>
      </c>
      <c r="Q1231" s="337">
        <v>55</v>
      </c>
      <c r="R1231" s="337">
        <v>40000</v>
      </c>
      <c r="S1231" s="337">
        <v>3000</v>
      </c>
      <c r="T1231" s="337">
        <v>84</v>
      </c>
      <c r="U1231" s="337">
        <v>0.9</v>
      </c>
      <c r="V1231" s="337">
        <v>-20</v>
      </c>
      <c r="W1231" s="336" t="s">
        <v>769</v>
      </c>
      <c r="X1231" s="336" t="s">
        <v>7402</v>
      </c>
      <c r="Y1231" s="336" t="s">
        <v>783</v>
      </c>
      <c r="Z1231" s="339">
        <v>41840</v>
      </c>
      <c r="AA1231" s="339">
        <v>41828</v>
      </c>
      <c r="AB1231" s="336" t="s">
        <v>784</v>
      </c>
    </row>
    <row r="1232" spans="1:28" s="340" customFormat="1">
      <c r="A1232" s="336" t="s">
        <v>7400</v>
      </c>
      <c r="B1232" s="336" t="s">
        <v>2813</v>
      </c>
      <c r="C1232" s="336" t="s">
        <v>1009</v>
      </c>
      <c r="D1232" s="336" t="s">
        <v>2859</v>
      </c>
      <c r="E1232" s="336" t="s">
        <v>735</v>
      </c>
      <c r="F1232" s="336" t="s">
        <v>780</v>
      </c>
      <c r="G1232" s="336" t="s">
        <v>794</v>
      </c>
      <c r="H1232" s="336" t="s">
        <v>726</v>
      </c>
      <c r="I1232" s="337">
        <v>5</v>
      </c>
      <c r="J1232" s="337">
        <v>120</v>
      </c>
      <c r="K1232" s="337">
        <v>128</v>
      </c>
      <c r="L1232" s="337">
        <v>120</v>
      </c>
      <c r="M1232" s="338"/>
      <c r="N1232" s="337">
        <v>40</v>
      </c>
      <c r="O1232" s="337">
        <v>1200</v>
      </c>
      <c r="P1232" s="337">
        <v>19</v>
      </c>
      <c r="Q1232" s="337">
        <v>59</v>
      </c>
      <c r="R1232" s="337">
        <v>40000</v>
      </c>
      <c r="S1232" s="337">
        <v>2700</v>
      </c>
      <c r="T1232" s="337">
        <v>82</v>
      </c>
      <c r="U1232" s="337">
        <v>1</v>
      </c>
      <c r="V1232" s="337">
        <v>-20</v>
      </c>
      <c r="W1232" s="336" t="s">
        <v>769</v>
      </c>
      <c r="X1232" s="336" t="s">
        <v>7402</v>
      </c>
      <c r="Y1232" s="336" t="s">
        <v>783</v>
      </c>
      <c r="Z1232" s="339">
        <v>41810</v>
      </c>
      <c r="AA1232" s="339">
        <v>41828</v>
      </c>
      <c r="AB1232" s="336" t="s">
        <v>784</v>
      </c>
    </row>
    <row r="1233" spans="1:28" s="340" customFormat="1">
      <c r="A1233" s="336" t="s">
        <v>7400</v>
      </c>
      <c r="B1233" s="336" t="s">
        <v>2813</v>
      </c>
      <c r="C1233" s="336" t="s">
        <v>1009</v>
      </c>
      <c r="D1233" s="336" t="s">
        <v>2861</v>
      </c>
      <c r="E1233" s="336" t="s">
        <v>735</v>
      </c>
      <c r="F1233" s="336" t="s">
        <v>780</v>
      </c>
      <c r="G1233" s="336" t="s">
        <v>794</v>
      </c>
      <c r="H1233" s="336" t="s">
        <v>726</v>
      </c>
      <c r="I1233" s="337">
        <v>5</v>
      </c>
      <c r="J1233" s="337">
        <v>100</v>
      </c>
      <c r="K1233" s="337">
        <v>128</v>
      </c>
      <c r="L1233" s="337">
        <v>120</v>
      </c>
      <c r="M1233" s="338"/>
      <c r="N1233" s="337">
        <v>25</v>
      </c>
      <c r="O1233" s="337">
        <v>1200</v>
      </c>
      <c r="P1233" s="337">
        <v>19</v>
      </c>
      <c r="Q1233" s="337">
        <v>59</v>
      </c>
      <c r="R1233" s="337">
        <v>40000</v>
      </c>
      <c r="S1233" s="337">
        <v>2700</v>
      </c>
      <c r="T1233" s="337">
        <v>82</v>
      </c>
      <c r="U1233" s="337">
        <v>1</v>
      </c>
      <c r="V1233" s="337">
        <v>-20</v>
      </c>
      <c r="W1233" s="336" t="s">
        <v>769</v>
      </c>
      <c r="X1233" s="336" t="s">
        <v>7402</v>
      </c>
      <c r="Y1233" s="336" t="s">
        <v>783</v>
      </c>
      <c r="Z1233" s="339">
        <v>41810</v>
      </c>
      <c r="AA1233" s="339">
        <v>41828</v>
      </c>
      <c r="AB1233" s="336" t="s">
        <v>784</v>
      </c>
    </row>
    <row r="1234" spans="1:28" s="340" customFormat="1">
      <c r="A1234" s="336" t="s">
        <v>7400</v>
      </c>
      <c r="B1234" s="336" t="s">
        <v>2813</v>
      </c>
      <c r="C1234" s="336" t="s">
        <v>1009</v>
      </c>
      <c r="D1234" s="336" t="s">
        <v>2863</v>
      </c>
      <c r="E1234" s="336" t="s">
        <v>735</v>
      </c>
      <c r="F1234" s="336" t="s">
        <v>780</v>
      </c>
      <c r="G1234" s="336" t="s">
        <v>794</v>
      </c>
      <c r="H1234" s="336" t="s">
        <v>726</v>
      </c>
      <c r="I1234" s="337">
        <v>5</v>
      </c>
      <c r="J1234" s="337">
        <v>120</v>
      </c>
      <c r="K1234" s="337">
        <v>128</v>
      </c>
      <c r="L1234" s="337">
        <v>120</v>
      </c>
      <c r="M1234" s="338"/>
      <c r="N1234" s="337">
        <v>40</v>
      </c>
      <c r="O1234" s="337">
        <v>1250</v>
      </c>
      <c r="P1234" s="337">
        <v>19</v>
      </c>
      <c r="Q1234" s="337">
        <v>60</v>
      </c>
      <c r="R1234" s="337">
        <v>40000</v>
      </c>
      <c r="S1234" s="337">
        <v>3000</v>
      </c>
      <c r="T1234" s="337">
        <v>83</v>
      </c>
      <c r="U1234" s="337">
        <v>1</v>
      </c>
      <c r="V1234" s="337">
        <v>-20</v>
      </c>
      <c r="W1234" s="336" t="s">
        <v>769</v>
      </c>
      <c r="X1234" s="336" t="s">
        <v>7402</v>
      </c>
      <c r="Y1234" s="336" t="s">
        <v>2864</v>
      </c>
      <c r="Z1234" s="339">
        <v>41810</v>
      </c>
      <c r="AA1234" s="339">
        <v>41842</v>
      </c>
      <c r="AB1234" s="336" t="s">
        <v>784</v>
      </c>
    </row>
    <row r="1235" spans="1:28" s="340" customFormat="1">
      <c r="A1235" s="336" t="s">
        <v>7400</v>
      </c>
      <c r="B1235" s="336" t="s">
        <v>3050</v>
      </c>
      <c r="C1235" s="336" t="s">
        <v>3150</v>
      </c>
      <c r="D1235" s="336" t="s">
        <v>7799</v>
      </c>
      <c r="E1235" s="336" t="s">
        <v>732</v>
      </c>
      <c r="F1235" s="336" t="s">
        <v>780</v>
      </c>
      <c r="G1235" s="336" t="s">
        <v>794</v>
      </c>
      <c r="H1235" s="336" t="s">
        <v>726</v>
      </c>
      <c r="I1235" s="337">
        <v>5</v>
      </c>
      <c r="J1235" s="337">
        <v>65</v>
      </c>
      <c r="K1235" s="337">
        <v>130.30000000000001</v>
      </c>
      <c r="L1235" s="337">
        <v>95.1</v>
      </c>
      <c r="M1235" s="338"/>
      <c r="N1235" s="337">
        <v>108</v>
      </c>
      <c r="O1235" s="337">
        <v>750</v>
      </c>
      <c r="P1235" s="337">
        <v>10</v>
      </c>
      <c r="Q1235" s="337">
        <v>75</v>
      </c>
      <c r="R1235" s="337">
        <v>25000</v>
      </c>
      <c r="S1235" s="337">
        <v>2700</v>
      </c>
      <c r="T1235" s="337">
        <v>82</v>
      </c>
      <c r="U1235" s="337">
        <v>1</v>
      </c>
      <c r="V1235" s="337">
        <v>-20</v>
      </c>
      <c r="W1235" s="336" t="s">
        <v>769</v>
      </c>
      <c r="X1235" s="336" t="s">
        <v>7405</v>
      </c>
      <c r="Y1235" s="336" t="s">
        <v>783</v>
      </c>
      <c r="Z1235" s="339">
        <v>41836</v>
      </c>
      <c r="AA1235" s="339">
        <v>41843</v>
      </c>
      <c r="AB1235" s="336" t="s">
        <v>784</v>
      </c>
    </row>
    <row r="1236" spans="1:28" s="340" customFormat="1">
      <c r="A1236" s="336" t="s">
        <v>7400</v>
      </c>
      <c r="B1236" s="336" t="s">
        <v>3050</v>
      </c>
      <c r="C1236" s="336" t="s">
        <v>3158</v>
      </c>
      <c r="D1236" s="336" t="s">
        <v>7800</v>
      </c>
      <c r="E1236" s="336" t="s">
        <v>732</v>
      </c>
      <c r="F1236" s="336" t="s">
        <v>780</v>
      </c>
      <c r="G1236" s="336" t="s">
        <v>794</v>
      </c>
      <c r="H1236" s="336" t="s">
        <v>726</v>
      </c>
      <c r="I1236" s="337">
        <v>5</v>
      </c>
      <c r="J1236" s="337">
        <v>65</v>
      </c>
      <c r="K1236" s="337">
        <v>130.80000000000001</v>
      </c>
      <c r="L1236" s="337">
        <v>94.8</v>
      </c>
      <c r="M1236" s="338"/>
      <c r="N1236" s="338"/>
      <c r="O1236" s="337">
        <v>650</v>
      </c>
      <c r="P1236" s="337">
        <v>9</v>
      </c>
      <c r="Q1236" s="337">
        <v>72.2</v>
      </c>
      <c r="R1236" s="337">
        <v>25000</v>
      </c>
      <c r="S1236" s="337">
        <v>2700</v>
      </c>
      <c r="T1236" s="337">
        <v>81</v>
      </c>
      <c r="U1236" s="337">
        <v>1</v>
      </c>
      <c r="V1236" s="337">
        <v>-20</v>
      </c>
      <c r="W1236" s="336" t="s">
        <v>769</v>
      </c>
      <c r="X1236" s="336" t="s">
        <v>7722</v>
      </c>
      <c r="Y1236" s="336" t="s">
        <v>783</v>
      </c>
      <c r="Z1236" s="339">
        <v>41872</v>
      </c>
      <c r="AA1236" s="339">
        <v>41885</v>
      </c>
      <c r="AB1236" s="336" t="s">
        <v>784</v>
      </c>
    </row>
    <row r="1237" spans="1:28" s="340" customFormat="1">
      <c r="A1237" s="336" t="s">
        <v>7400</v>
      </c>
      <c r="B1237" s="336" t="s">
        <v>3050</v>
      </c>
      <c r="C1237" s="336" t="s">
        <v>3162</v>
      </c>
      <c r="D1237" s="336" t="s">
        <v>7801</v>
      </c>
      <c r="E1237" s="336" t="s">
        <v>733</v>
      </c>
      <c r="F1237" s="336" t="s">
        <v>780</v>
      </c>
      <c r="G1237" s="336" t="s">
        <v>794</v>
      </c>
      <c r="H1237" s="336" t="s">
        <v>726</v>
      </c>
      <c r="I1237" s="337">
        <v>5</v>
      </c>
      <c r="J1237" s="337">
        <v>65</v>
      </c>
      <c r="K1237" s="337">
        <v>162.30000000000001</v>
      </c>
      <c r="L1237" s="337">
        <v>127</v>
      </c>
      <c r="M1237" s="338"/>
      <c r="N1237" s="337">
        <v>105</v>
      </c>
      <c r="O1237" s="337">
        <v>900</v>
      </c>
      <c r="P1237" s="337">
        <v>12</v>
      </c>
      <c r="Q1237" s="337">
        <v>75</v>
      </c>
      <c r="R1237" s="337">
        <v>25000</v>
      </c>
      <c r="S1237" s="337">
        <v>2700</v>
      </c>
      <c r="T1237" s="337">
        <v>81</v>
      </c>
      <c r="U1237" s="337">
        <v>1</v>
      </c>
      <c r="V1237" s="337">
        <v>-20</v>
      </c>
      <c r="W1237" s="336" t="s">
        <v>769</v>
      </c>
      <c r="X1237" s="336" t="s">
        <v>7405</v>
      </c>
      <c r="Y1237" s="336" t="s">
        <v>789</v>
      </c>
      <c r="Z1237" s="339">
        <v>41777</v>
      </c>
      <c r="AA1237" s="339">
        <v>41914</v>
      </c>
      <c r="AB1237" s="336" t="s">
        <v>784</v>
      </c>
    </row>
    <row r="1238" spans="1:28" s="340" customFormat="1">
      <c r="A1238" s="336" t="s">
        <v>7400</v>
      </c>
      <c r="B1238" s="336" t="s">
        <v>3050</v>
      </c>
      <c r="C1238" s="336" t="s">
        <v>3164</v>
      </c>
      <c r="D1238" s="336" t="s">
        <v>7802</v>
      </c>
      <c r="E1238" s="336" t="s">
        <v>733</v>
      </c>
      <c r="F1238" s="336" t="s">
        <v>780</v>
      </c>
      <c r="G1238" s="336" t="s">
        <v>794</v>
      </c>
      <c r="H1238" s="336" t="s">
        <v>726</v>
      </c>
      <c r="I1238" s="337">
        <v>5</v>
      </c>
      <c r="J1238" s="337">
        <v>65</v>
      </c>
      <c r="K1238" s="337">
        <v>162.30000000000001</v>
      </c>
      <c r="L1238" s="337">
        <v>127</v>
      </c>
      <c r="M1238" s="338"/>
      <c r="N1238" s="337">
        <v>105</v>
      </c>
      <c r="O1238" s="337">
        <v>930</v>
      </c>
      <c r="P1238" s="337">
        <v>12</v>
      </c>
      <c r="Q1238" s="337">
        <v>77.5</v>
      </c>
      <c r="R1238" s="337">
        <v>25000</v>
      </c>
      <c r="S1238" s="337">
        <v>3000</v>
      </c>
      <c r="T1238" s="337">
        <v>81</v>
      </c>
      <c r="U1238" s="337">
        <v>1</v>
      </c>
      <c r="V1238" s="337">
        <v>-20</v>
      </c>
      <c r="W1238" s="336" t="s">
        <v>769</v>
      </c>
      <c r="X1238" s="336" t="s">
        <v>7405</v>
      </c>
      <c r="Y1238" s="336" t="s">
        <v>789</v>
      </c>
      <c r="Z1238" s="339">
        <v>41787</v>
      </c>
      <c r="AA1238" s="339">
        <v>41907</v>
      </c>
      <c r="AB1238" s="336" t="s">
        <v>784</v>
      </c>
    </row>
    <row r="1239" spans="1:28" s="340" customFormat="1">
      <c r="A1239" s="336" t="s">
        <v>7400</v>
      </c>
      <c r="B1239" s="336" t="s">
        <v>3050</v>
      </c>
      <c r="C1239" s="336" t="s">
        <v>3166</v>
      </c>
      <c r="D1239" s="336" t="s">
        <v>7803</v>
      </c>
      <c r="E1239" s="336" t="s">
        <v>733</v>
      </c>
      <c r="F1239" s="336" t="s">
        <v>780</v>
      </c>
      <c r="G1239" s="336" t="s">
        <v>794</v>
      </c>
      <c r="H1239" s="336" t="s">
        <v>726</v>
      </c>
      <c r="I1239" s="337">
        <v>5</v>
      </c>
      <c r="J1239" s="337">
        <v>85</v>
      </c>
      <c r="K1239" s="337">
        <v>163.5</v>
      </c>
      <c r="L1239" s="337">
        <v>127.3</v>
      </c>
      <c r="M1239" s="338"/>
      <c r="N1239" s="337">
        <v>105</v>
      </c>
      <c r="O1239" s="337">
        <v>1200</v>
      </c>
      <c r="P1239" s="337">
        <v>17</v>
      </c>
      <c r="Q1239" s="337">
        <v>70.599999999999994</v>
      </c>
      <c r="R1239" s="337">
        <v>25000</v>
      </c>
      <c r="S1239" s="337">
        <v>2700</v>
      </c>
      <c r="T1239" s="337">
        <v>81</v>
      </c>
      <c r="U1239" s="337">
        <v>1</v>
      </c>
      <c r="V1239" s="337">
        <v>-20</v>
      </c>
      <c r="W1239" s="336" t="s">
        <v>769</v>
      </c>
      <c r="X1239" s="336" t="s">
        <v>7402</v>
      </c>
      <c r="Y1239" s="336" t="s">
        <v>1250</v>
      </c>
      <c r="Z1239" s="339">
        <v>41758</v>
      </c>
      <c r="AA1239" s="339">
        <v>41905</v>
      </c>
      <c r="AB1239" s="336" t="s">
        <v>784</v>
      </c>
    </row>
    <row r="1240" spans="1:28" s="340" customFormat="1">
      <c r="A1240" s="336" t="s">
        <v>7400</v>
      </c>
      <c r="B1240" s="336" t="s">
        <v>3050</v>
      </c>
      <c r="C1240" s="336" t="s">
        <v>3168</v>
      </c>
      <c r="D1240" s="336" t="s">
        <v>7804</v>
      </c>
      <c r="E1240" s="336" t="s">
        <v>733</v>
      </c>
      <c r="F1240" s="336" t="s">
        <v>780</v>
      </c>
      <c r="G1240" s="336" t="s">
        <v>794</v>
      </c>
      <c r="H1240" s="336" t="s">
        <v>726</v>
      </c>
      <c r="I1240" s="337">
        <v>5</v>
      </c>
      <c r="J1240" s="337">
        <v>85</v>
      </c>
      <c r="K1240" s="337">
        <v>163.5</v>
      </c>
      <c r="L1240" s="337">
        <v>127.3</v>
      </c>
      <c r="M1240" s="338"/>
      <c r="N1240" s="337">
        <v>103</v>
      </c>
      <c r="O1240" s="337">
        <v>1230</v>
      </c>
      <c r="P1240" s="337">
        <v>17</v>
      </c>
      <c r="Q1240" s="337">
        <v>72.400000000000006</v>
      </c>
      <c r="R1240" s="337">
        <v>25000</v>
      </c>
      <c r="S1240" s="337">
        <v>3000</v>
      </c>
      <c r="T1240" s="337">
        <v>81</v>
      </c>
      <c r="U1240" s="337">
        <v>0.9</v>
      </c>
      <c r="V1240" s="337">
        <v>-20</v>
      </c>
      <c r="W1240" s="336" t="s">
        <v>769</v>
      </c>
      <c r="X1240" s="336" t="s">
        <v>7402</v>
      </c>
      <c r="Y1240" s="336" t="s">
        <v>7805</v>
      </c>
      <c r="Z1240" s="339">
        <v>41985</v>
      </c>
      <c r="AA1240" s="339">
        <v>41989</v>
      </c>
      <c r="AB1240" s="336" t="s">
        <v>784</v>
      </c>
    </row>
    <row r="1241" spans="1:28" s="340" customFormat="1">
      <c r="A1241" s="336" t="s">
        <v>7400</v>
      </c>
      <c r="B1241" s="336" t="s">
        <v>3050</v>
      </c>
      <c r="C1241" s="336" t="s">
        <v>7806</v>
      </c>
      <c r="D1241" s="336" t="s">
        <v>7807</v>
      </c>
      <c r="E1241" s="336" t="s">
        <v>733</v>
      </c>
      <c r="F1241" s="336" t="s">
        <v>780</v>
      </c>
      <c r="G1241" s="336" t="s">
        <v>794</v>
      </c>
      <c r="H1241" s="336" t="s">
        <v>726</v>
      </c>
      <c r="I1241" s="337">
        <v>5</v>
      </c>
      <c r="J1241" s="337">
        <v>85</v>
      </c>
      <c r="K1241" s="337">
        <v>163.5</v>
      </c>
      <c r="L1241" s="337">
        <v>127.3</v>
      </c>
      <c r="M1241" s="338"/>
      <c r="N1241" s="337">
        <v>105</v>
      </c>
      <c r="O1241" s="337">
        <v>1280</v>
      </c>
      <c r="P1241" s="337">
        <v>17</v>
      </c>
      <c r="Q1241" s="337">
        <v>75.3</v>
      </c>
      <c r="R1241" s="337">
        <v>25000</v>
      </c>
      <c r="S1241" s="337">
        <v>4000</v>
      </c>
      <c r="T1241" s="337">
        <v>82</v>
      </c>
      <c r="U1241" s="337">
        <v>1</v>
      </c>
      <c r="V1241" s="337">
        <v>-20</v>
      </c>
      <c r="W1241" s="336" t="s">
        <v>769</v>
      </c>
      <c r="X1241" s="336" t="s">
        <v>7402</v>
      </c>
      <c r="Y1241" s="336" t="s">
        <v>826</v>
      </c>
      <c r="Z1241" s="339">
        <v>41985</v>
      </c>
      <c r="AA1241" s="339">
        <v>41989</v>
      </c>
      <c r="AB1241" s="336" t="s">
        <v>784</v>
      </c>
    </row>
    <row r="1242" spans="1:28" s="340" customFormat="1">
      <c r="A1242" s="336" t="s">
        <v>7400</v>
      </c>
      <c r="B1242" s="336" t="s">
        <v>3050</v>
      </c>
      <c r="C1242" s="336" t="s">
        <v>7808</v>
      </c>
      <c r="D1242" s="336" t="s">
        <v>7809</v>
      </c>
      <c r="E1242" s="336" t="s">
        <v>733</v>
      </c>
      <c r="F1242" s="336" t="s">
        <v>780</v>
      </c>
      <c r="G1242" s="336" t="s">
        <v>794</v>
      </c>
      <c r="H1242" s="336" t="s">
        <v>726</v>
      </c>
      <c r="I1242" s="337">
        <v>5</v>
      </c>
      <c r="J1242" s="337">
        <v>85</v>
      </c>
      <c r="K1242" s="337">
        <v>163.5</v>
      </c>
      <c r="L1242" s="337">
        <v>127.3</v>
      </c>
      <c r="M1242" s="338"/>
      <c r="N1242" s="337">
        <v>105</v>
      </c>
      <c r="O1242" s="337">
        <v>1320</v>
      </c>
      <c r="P1242" s="337">
        <v>17</v>
      </c>
      <c r="Q1242" s="337">
        <v>77.599999999999994</v>
      </c>
      <c r="R1242" s="337">
        <v>25000</v>
      </c>
      <c r="S1242" s="337">
        <v>5000</v>
      </c>
      <c r="T1242" s="337">
        <v>82</v>
      </c>
      <c r="U1242" s="337">
        <v>1</v>
      </c>
      <c r="V1242" s="337">
        <v>-20</v>
      </c>
      <c r="W1242" s="336" t="s">
        <v>769</v>
      </c>
      <c r="X1242" s="336" t="s">
        <v>7405</v>
      </c>
      <c r="Y1242" s="336" t="s">
        <v>789</v>
      </c>
      <c r="Z1242" s="339">
        <v>41981</v>
      </c>
      <c r="AA1242" s="339">
        <v>41989</v>
      </c>
      <c r="AB1242" s="336" t="s">
        <v>784</v>
      </c>
    </row>
    <row r="1243" spans="1:28" s="340" customFormat="1">
      <c r="A1243" s="336" t="s">
        <v>7400</v>
      </c>
      <c r="B1243" s="336" t="s">
        <v>3050</v>
      </c>
      <c r="C1243" s="336" t="s">
        <v>682</v>
      </c>
      <c r="D1243" s="336" t="s">
        <v>7810</v>
      </c>
      <c r="E1243" s="336" t="s">
        <v>735</v>
      </c>
      <c r="F1243" s="336" t="s">
        <v>780</v>
      </c>
      <c r="G1243" s="336" t="s">
        <v>794</v>
      </c>
      <c r="H1243" s="336" t="s">
        <v>726</v>
      </c>
      <c r="I1243" s="337">
        <v>5</v>
      </c>
      <c r="J1243" s="337">
        <v>75</v>
      </c>
      <c r="K1243" s="337">
        <v>128</v>
      </c>
      <c r="L1243" s="337">
        <v>120</v>
      </c>
      <c r="M1243" s="338"/>
      <c r="N1243" s="337">
        <v>25</v>
      </c>
      <c r="O1243" s="337">
        <v>1035</v>
      </c>
      <c r="P1243" s="337">
        <v>16</v>
      </c>
      <c r="Q1243" s="337">
        <v>64.7</v>
      </c>
      <c r="R1243" s="337">
        <v>40000</v>
      </c>
      <c r="S1243" s="337">
        <v>4000</v>
      </c>
      <c r="T1243" s="337">
        <v>84</v>
      </c>
      <c r="U1243" s="337">
        <v>0.9</v>
      </c>
      <c r="V1243" s="337">
        <v>-20</v>
      </c>
      <c r="W1243" s="336" t="s">
        <v>769</v>
      </c>
      <c r="X1243" s="336" t="s">
        <v>7402</v>
      </c>
      <c r="Y1243" s="336" t="s">
        <v>1308</v>
      </c>
      <c r="Z1243" s="339">
        <v>41820</v>
      </c>
      <c r="AA1243" s="339">
        <v>41815</v>
      </c>
      <c r="AB1243" s="336" t="s">
        <v>784</v>
      </c>
    </row>
    <row r="1244" spans="1:28" s="340" customFormat="1">
      <c r="A1244" s="336" t="s">
        <v>7400</v>
      </c>
      <c r="B1244" s="336" t="s">
        <v>3050</v>
      </c>
      <c r="C1244" s="336" t="s">
        <v>682</v>
      </c>
      <c r="D1244" s="336" t="s">
        <v>7811</v>
      </c>
      <c r="E1244" s="336" t="s">
        <v>735</v>
      </c>
      <c r="F1244" s="336" t="s">
        <v>780</v>
      </c>
      <c r="G1244" s="336" t="s">
        <v>794</v>
      </c>
      <c r="H1244" s="336" t="s">
        <v>726</v>
      </c>
      <c r="I1244" s="337">
        <v>5</v>
      </c>
      <c r="J1244" s="337">
        <v>75</v>
      </c>
      <c r="K1244" s="337">
        <v>128</v>
      </c>
      <c r="L1244" s="337">
        <v>120</v>
      </c>
      <c r="M1244" s="338"/>
      <c r="N1244" s="337">
        <v>40</v>
      </c>
      <c r="O1244" s="337">
        <v>1035</v>
      </c>
      <c r="P1244" s="337">
        <v>16</v>
      </c>
      <c r="Q1244" s="337">
        <v>64.7</v>
      </c>
      <c r="R1244" s="337">
        <v>40000</v>
      </c>
      <c r="S1244" s="337">
        <v>4000</v>
      </c>
      <c r="T1244" s="337">
        <v>84</v>
      </c>
      <c r="U1244" s="337">
        <v>0.9</v>
      </c>
      <c r="V1244" s="337">
        <v>-20</v>
      </c>
      <c r="W1244" s="336" t="s">
        <v>769</v>
      </c>
      <c r="X1244" s="336" t="s">
        <v>7402</v>
      </c>
      <c r="Y1244" s="336" t="s">
        <v>1308</v>
      </c>
      <c r="Z1244" s="339">
        <v>41820</v>
      </c>
      <c r="AA1244" s="339">
        <v>41815</v>
      </c>
      <c r="AB1244" s="336" t="s">
        <v>784</v>
      </c>
    </row>
    <row r="1245" spans="1:28" s="340" customFormat="1">
      <c r="A1245" s="336" t="s">
        <v>7400</v>
      </c>
      <c r="B1245" s="336" t="s">
        <v>3050</v>
      </c>
      <c r="C1245" s="336" t="s">
        <v>682</v>
      </c>
      <c r="D1245" s="336" t="s">
        <v>7812</v>
      </c>
      <c r="E1245" s="336" t="s">
        <v>830</v>
      </c>
      <c r="F1245" s="336" t="s">
        <v>780</v>
      </c>
      <c r="G1245" s="336" t="s">
        <v>794</v>
      </c>
      <c r="H1245" s="336" t="s">
        <v>726</v>
      </c>
      <c r="I1245" s="337">
        <v>5</v>
      </c>
      <c r="J1245" s="337">
        <v>75</v>
      </c>
      <c r="K1245" s="337">
        <v>118</v>
      </c>
      <c r="L1245" s="337">
        <v>95</v>
      </c>
      <c r="M1245" s="338"/>
      <c r="N1245" s="337">
        <v>25</v>
      </c>
      <c r="O1245" s="337">
        <v>860</v>
      </c>
      <c r="P1245" s="337">
        <v>14</v>
      </c>
      <c r="Q1245" s="337">
        <v>61.4</v>
      </c>
      <c r="R1245" s="337">
        <v>40000</v>
      </c>
      <c r="S1245" s="337">
        <v>4000</v>
      </c>
      <c r="T1245" s="337">
        <v>85</v>
      </c>
      <c r="U1245" s="337">
        <v>1</v>
      </c>
      <c r="V1245" s="337">
        <v>-20</v>
      </c>
      <c r="W1245" s="336" t="s">
        <v>769</v>
      </c>
      <c r="X1245" s="336" t="s">
        <v>7402</v>
      </c>
      <c r="Y1245" s="336" t="s">
        <v>1308</v>
      </c>
      <c r="Z1245" s="339">
        <v>41820</v>
      </c>
      <c r="AA1245" s="339">
        <v>41815</v>
      </c>
      <c r="AB1245" s="336" t="s">
        <v>784</v>
      </c>
    </row>
    <row r="1246" spans="1:28" s="340" customFormat="1">
      <c r="A1246" s="336" t="s">
        <v>7400</v>
      </c>
      <c r="B1246" s="336" t="s">
        <v>3050</v>
      </c>
      <c r="C1246" s="336" t="s">
        <v>682</v>
      </c>
      <c r="D1246" s="336" t="s">
        <v>7813</v>
      </c>
      <c r="E1246" s="336" t="s">
        <v>830</v>
      </c>
      <c r="F1246" s="336" t="s">
        <v>780</v>
      </c>
      <c r="G1246" s="336" t="s">
        <v>794</v>
      </c>
      <c r="H1246" s="336" t="s">
        <v>726</v>
      </c>
      <c r="I1246" s="337">
        <v>5</v>
      </c>
      <c r="J1246" s="337">
        <v>75</v>
      </c>
      <c r="K1246" s="337">
        <v>118</v>
      </c>
      <c r="L1246" s="337">
        <v>95</v>
      </c>
      <c r="M1246" s="338"/>
      <c r="N1246" s="337">
        <v>40</v>
      </c>
      <c r="O1246" s="337">
        <v>860</v>
      </c>
      <c r="P1246" s="337">
        <v>14</v>
      </c>
      <c r="Q1246" s="337">
        <v>61.4</v>
      </c>
      <c r="R1246" s="337">
        <v>40000</v>
      </c>
      <c r="S1246" s="337">
        <v>4000</v>
      </c>
      <c r="T1246" s="337">
        <v>85</v>
      </c>
      <c r="U1246" s="337">
        <v>1</v>
      </c>
      <c r="V1246" s="337">
        <v>-20</v>
      </c>
      <c r="W1246" s="336" t="s">
        <v>769</v>
      </c>
      <c r="X1246" s="336" t="s">
        <v>7402</v>
      </c>
      <c r="Y1246" s="336" t="s">
        <v>1308</v>
      </c>
      <c r="Z1246" s="339">
        <v>41820</v>
      </c>
      <c r="AA1246" s="339">
        <v>41815</v>
      </c>
      <c r="AB1246" s="336" t="s">
        <v>784</v>
      </c>
    </row>
    <row r="1247" spans="1:28" s="340" customFormat="1">
      <c r="A1247" s="336" t="s">
        <v>7400</v>
      </c>
      <c r="B1247" s="336" t="s">
        <v>3050</v>
      </c>
      <c r="C1247" s="336" t="s">
        <v>682</v>
      </c>
      <c r="D1247" s="336" t="s">
        <v>7814</v>
      </c>
      <c r="E1247" s="336" t="s">
        <v>731</v>
      </c>
      <c r="F1247" s="336" t="s">
        <v>780</v>
      </c>
      <c r="G1247" s="336" t="s">
        <v>794</v>
      </c>
      <c r="H1247" s="336" t="s">
        <v>726</v>
      </c>
      <c r="I1247" s="337">
        <v>5</v>
      </c>
      <c r="J1247" s="337">
        <v>75</v>
      </c>
      <c r="K1247" s="337">
        <v>95</v>
      </c>
      <c r="L1247" s="337">
        <v>85</v>
      </c>
      <c r="M1247" s="338"/>
      <c r="N1247" s="337">
        <v>25</v>
      </c>
      <c r="O1247" s="337">
        <v>860</v>
      </c>
      <c r="P1247" s="337">
        <v>14.5</v>
      </c>
      <c r="Q1247" s="337">
        <v>59.3</v>
      </c>
      <c r="R1247" s="337">
        <v>40000</v>
      </c>
      <c r="S1247" s="337">
        <v>4000</v>
      </c>
      <c r="T1247" s="337">
        <v>85</v>
      </c>
      <c r="U1247" s="337">
        <v>1</v>
      </c>
      <c r="V1247" s="337">
        <v>-20</v>
      </c>
      <c r="W1247" s="336" t="s">
        <v>769</v>
      </c>
      <c r="X1247" s="336" t="s">
        <v>7402</v>
      </c>
      <c r="Y1247" s="336" t="s">
        <v>1308</v>
      </c>
      <c r="Z1247" s="339">
        <v>41820</v>
      </c>
      <c r="AA1247" s="339">
        <v>41814</v>
      </c>
      <c r="AB1247" s="336" t="s">
        <v>784</v>
      </c>
    </row>
    <row r="1248" spans="1:28" s="340" customFormat="1">
      <c r="A1248" s="336" t="s">
        <v>7400</v>
      </c>
      <c r="B1248" s="336" t="s">
        <v>3050</v>
      </c>
      <c r="C1248" s="336" t="s">
        <v>682</v>
      </c>
      <c r="D1248" s="336" t="s">
        <v>7815</v>
      </c>
      <c r="E1248" s="336" t="s">
        <v>731</v>
      </c>
      <c r="F1248" s="336" t="s">
        <v>780</v>
      </c>
      <c r="G1248" s="336" t="s">
        <v>794</v>
      </c>
      <c r="H1248" s="336" t="s">
        <v>726</v>
      </c>
      <c r="I1248" s="337">
        <v>5</v>
      </c>
      <c r="J1248" s="337">
        <v>75</v>
      </c>
      <c r="K1248" s="337">
        <v>95</v>
      </c>
      <c r="L1248" s="337">
        <v>85</v>
      </c>
      <c r="M1248" s="338"/>
      <c r="N1248" s="337">
        <v>40</v>
      </c>
      <c r="O1248" s="337">
        <v>860</v>
      </c>
      <c r="P1248" s="337">
        <v>14.5</v>
      </c>
      <c r="Q1248" s="337">
        <v>59.3</v>
      </c>
      <c r="R1248" s="337">
        <v>40000</v>
      </c>
      <c r="S1248" s="337">
        <v>4000</v>
      </c>
      <c r="T1248" s="337">
        <v>85</v>
      </c>
      <c r="U1248" s="337">
        <v>1</v>
      </c>
      <c r="V1248" s="337">
        <v>-20</v>
      </c>
      <c r="W1248" s="336" t="s">
        <v>769</v>
      </c>
      <c r="X1248" s="336" t="s">
        <v>7402</v>
      </c>
      <c r="Y1248" s="336" t="s">
        <v>1308</v>
      </c>
      <c r="Z1248" s="339">
        <v>41820</v>
      </c>
      <c r="AA1248" s="339">
        <v>41814</v>
      </c>
      <c r="AB1248" s="336" t="s">
        <v>784</v>
      </c>
    </row>
    <row r="1249" spans="1:28" s="340" customFormat="1">
      <c r="A1249" s="336" t="s">
        <v>7400</v>
      </c>
      <c r="B1249" s="336" t="s">
        <v>3050</v>
      </c>
      <c r="C1249" s="336" t="s">
        <v>682</v>
      </c>
      <c r="D1249" s="336" t="s">
        <v>7816</v>
      </c>
      <c r="E1249" s="336" t="s">
        <v>738</v>
      </c>
      <c r="F1249" s="336" t="s">
        <v>780</v>
      </c>
      <c r="G1249" s="336" t="s">
        <v>794</v>
      </c>
      <c r="H1249" s="336" t="s">
        <v>726</v>
      </c>
      <c r="I1249" s="337">
        <v>5</v>
      </c>
      <c r="J1249" s="337">
        <v>50</v>
      </c>
      <c r="K1249" s="337">
        <v>85</v>
      </c>
      <c r="L1249" s="337">
        <v>62</v>
      </c>
      <c r="M1249" s="338"/>
      <c r="N1249" s="337">
        <v>25</v>
      </c>
      <c r="O1249" s="337">
        <v>500</v>
      </c>
      <c r="P1249" s="337">
        <v>8</v>
      </c>
      <c r="Q1249" s="337">
        <v>62.5</v>
      </c>
      <c r="R1249" s="337">
        <v>25000</v>
      </c>
      <c r="S1249" s="337">
        <v>4000</v>
      </c>
      <c r="T1249" s="337">
        <v>83</v>
      </c>
      <c r="U1249" s="337">
        <v>0.9</v>
      </c>
      <c r="V1249" s="337">
        <v>-20</v>
      </c>
      <c r="W1249" s="336" t="s">
        <v>769</v>
      </c>
      <c r="X1249" s="336" t="s">
        <v>7402</v>
      </c>
      <c r="Y1249" s="336" t="s">
        <v>1308</v>
      </c>
      <c r="Z1249" s="339">
        <v>41840</v>
      </c>
      <c r="AA1249" s="339">
        <v>41827</v>
      </c>
      <c r="AB1249" s="336" t="s">
        <v>784</v>
      </c>
    </row>
    <row r="1250" spans="1:28" s="340" customFormat="1">
      <c r="A1250" s="336" t="s">
        <v>7400</v>
      </c>
      <c r="B1250" s="336" t="s">
        <v>3050</v>
      </c>
      <c r="C1250" s="336" t="s">
        <v>682</v>
      </c>
      <c r="D1250" s="336" t="s">
        <v>7817</v>
      </c>
      <c r="E1250" s="336" t="s">
        <v>735</v>
      </c>
      <c r="F1250" s="336" t="s">
        <v>780</v>
      </c>
      <c r="G1250" s="336" t="s">
        <v>794</v>
      </c>
      <c r="H1250" s="336" t="s">
        <v>726</v>
      </c>
      <c r="I1250" s="337">
        <v>5</v>
      </c>
      <c r="J1250" s="337">
        <v>90</v>
      </c>
      <c r="K1250" s="337">
        <v>128</v>
      </c>
      <c r="L1250" s="337">
        <v>120</v>
      </c>
      <c r="M1250" s="338"/>
      <c r="N1250" s="337">
        <v>40</v>
      </c>
      <c r="O1250" s="337">
        <v>1200</v>
      </c>
      <c r="P1250" s="337">
        <v>19</v>
      </c>
      <c r="Q1250" s="337">
        <v>63.2</v>
      </c>
      <c r="R1250" s="337">
        <v>40000</v>
      </c>
      <c r="S1250" s="337">
        <v>2700</v>
      </c>
      <c r="T1250" s="337">
        <v>83</v>
      </c>
      <c r="U1250" s="337">
        <v>1</v>
      </c>
      <c r="V1250" s="337">
        <v>-20</v>
      </c>
      <c r="W1250" s="336" t="s">
        <v>769</v>
      </c>
      <c r="X1250" s="336" t="s">
        <v>7402</v>
      </c>
      <c r="Y1250" s="336" t="s">
        <v>1308</v>
      </c>
      <c r="Z1250" s="339">
        <v>41820</v>
      </c>
      <c r="AA1250" s="339">
        <v>41815</v>
      </c>
      <c r="AB1250" s="336" t="s">
        <v>784</v>
      </c>
    </row>
    <row r="1251" spans="1:28" s="340" customFormat="1">
      <c r="A1251" s="336" t="s">
        <v>7400</v>
      </c>
      <c r="B1251" s="336" t="s">
        <v>3050</v>
      </c>
      <c r="C1251" s="336" t="s">
        <v>682</v>
      </c>
      <c r="D1251" s="336" t="s">
        <v>7818</v>
      </c>
      <c r="E1251" s="336" t="s">
        <v>830</v>
      </c>
      <c r="F1251" s="336" t="s">
        <v>780</v>
      </c>
      <c r="G1251" s="336" t="s">
        <v>794</v>
      </c>
      <c r="H1251" s="336" t="s">
        <v>726</v>
      </c>
      <c r="I1251" s="337">
        <v>5</v>
      </c>
      <c r="J1251" s="337">
        <v>75</v>
      </c>
      <c r="K1251" s="337">
        <v>118</v>
      </c>
      <c r="L1251" s="337">
        <v>95</v>
      </c>
      <c r="M1251" s="338"/>
      <c r="N1251" s="337">
        <v>40</v>
      </c>
      <c r="O1251" s="337">
        <v>800</v>
      </c>
      <c r="P1251" s="337">
        <v>14</v>
      </c>
      <c r="Q1251" s="337">
        <v>57</v>
      </c>
      <c r="R1251" s="337">
        <v>40000</v>
      </c>
      <c r="S1251" s="337">
        <v>2700</v>
      </c>
      <c r="T1251" s="337">
        <v>82</v>
      </c>
      <c r="U1251" s="337">
        <v>1</v>
      </c>
      <c r="V1251" s="337">
        <v>-20</v>
      </c>
      <c r="W1251" s="336" t="s">
        <v>769</v>
      </c>
      <c r="X1251" s="336" t="s">
        <v>7402</v>
      </c>
      <c r="Y1251" s="336" t="s">
        <v>1308</v>
      </c>
      <c r="Z1251" s="339">
        <v>41820</v>
      </c>
      <c r="AA1251" s="339">
        <v>41815</v>
      </c>
      <c r="AB1251" s="336" t="s">
        <v>784</v>
      </c>
    </row>
    <row r="1252" spans="1:28" s="340" customFormat="1">
      <c r="A1252" s="336" t="s">
        <v>7400</v>
      </c>
      <c r="B1252" s="336" t="s">
        <v>3050</v>
      </c>
      <c r="C1252" s="336" t="s">
        <v>682</v>
      </c>
      <c r="D1252" s="336" t="s">
        <v>7819</v>
      </c>
      <c r="E1252" s="336" t="s">
        <v>731</v>
      </c>
      <c r="F1252" s="336" t="s">
        <v>780</v>
      </c>
      <c r="G1252" s="336" t="s">
        <v>794</v>
      </c>
      <c r="H1252" s="336" t="s">
        <v>726</v>
      </c>
      <c r="I1252" s="337">
        <v>5</v>
      </c>
      <c r="J1252" s="337">
        <v>75</v>
      </c>
      <c r="K1252" s="337">
        <v>95</v>
      </c>
      <c r="L1252" s="337">
        <v>85</v>
      </c>
      <c r="M1252" s="338"/>
      <c r="N1252" s="337">
        <v>40</v>
      </c>
      <c r="O1252" s="337">
        <v>800</v>
      </c>
      <c r="P1252" s="337">
        <v>14.5</v>
      </c>
      <c r="Q1252" s="337">
        <v>55.2</v>
      </c>
      <c r="R1252" s="337">
        <v>40000</v>
      </c>
      <c r="S1252" s="337">
        <v>2700</v>
      </c>
      <c r="T1252" s="337">
        <v>82</v>
      </c>
      <c r="U1252" s="337">
        <v>1</v>
      </c>
      <c r="V1252" s="337">
        <v>-20</v>
      </c>
      <c r="W1252" s="336" t="s">
        <v>769</v>
      </c>
      <c r="X1252" s="336" t="s">
        <v>7402</v>
      </c>
      <c r="Y1252" s="336" t="s">
        <v>1308</v>
      </c>
      <c r="Z1252" s="339">
        <v>41820</v>
      </c>
      <c r="AA1252" s="339">
        <v>41814</v>
      </c>
      <c r="AB1252" s="336" t="s">
        <v>784</v>
      </c>
    </row>
    <row r="1253" spans="1:28" s="340" customFormat="1">
      <c r="A1253" s="336" t="s">
        <v>7400</v>
      </c>
      <c r="B1253" s="336" t="s">
        <v>3050</v>
      </c>
      <c r="C1253" s="336" t="s">
        <v>682</v>
      </c>
      <c r="D1253" s="336" t="s">
        <v>7820</v>
      </c>
      <c r="E1253" s="336" t="s">
        <v>830</v>
      </c>
      <c r="F1253" s="336" t="s">
        <v>780</v>
      </c>
      <c r="G1253" s="336" t="s">
        <v>794</v>
      </c>
      <c r="H1253" s="336" t="s">
        <v>726</v>
      </c>
      <c r="I1253" s="337">
        <v>5</v>
      </c>
      <c r="J1253" s="337">
        <v>75</v>
      </c>
      <c r="K1253" s="337">
        <v>118</v>
      </c>
      <c r="L1253" s="337">
        <v>95</v>
      </c>
      <c r="M1253" s="338"/>
      <c r="N1253" s="337">
        <v>40</v>
      </c>
      <c r="O1253" s="337">
        <v>835</v>
      </c>
      <c r="P1253" s="337">
        <v>14</v>
      </c>
      <c r="Q1253" s="337">
        <v>59.6</v>
      </c>
      <c r="R1253" s="337">
        <v>40000</v>
      </c>
      <c r="S1253" s="337">
        <v>3000</v>
      </c>
      <c r="T1253" s="337">
        <v>83</v>
      </c>
      <c r="U1253" s="337">
        <v>1</v>
      </c>
      <c r="V1253" s="337">
        <v>-20</v>
      </c>
      <c r="W1253" s="336" t="s">
        <v>769</v>
      </c>
      <c r="X1253" s="336" t="s">
        <v>7402</v>
      </c>
      <c r="Y1253" s="336" t="s">
        <v>1308</v>
      </c>
      <c r="Z1253" s="339">
        <v>41820</v>
      </c>
      <c r="AA1253" s="339">
        <v>41815</v>
      </c>
      <c r="AB1253" s="336" t="s">
        <v>784</v>
      </c>
    </row>
    <row r="1254" spans="1:28" s="340" customFormat="1">
      <c r="A1254" s="336" t="s">
        <v>7400</v>
      </c>
      <c r="B1254" s="336" t="s">
        <v>3050</v>
      </c>
      <c r="C1254" s="336" t="s">
        <v>682</v>
      </c>
      <c r="D1254" s="336" t="s">
        <v>7821</v>
      </c>
      <c r="E1254" s="336" t="s">
        <v>731</v>
      </c>
      <c r="F1254" s="336" t="s">
        <v>780</v>
      </c>
      <c r="G1254" s="336" t="s">
        <v>794</v>
      </c>
      <c r="H1254" s="336" t="s">
        <v>726</v>
      </c>
      <c r="I1254" s="337">
        <v>5</v>
      </c>
      <c r="J1254" s="337">
        <v>75</v>
      </c>
      <c r="K1254" s="337">
        <v>95</v>
      </c>
      <c r="L1254" s="337">
        <v>85</v>
      </c>
      <c r="M1254" s="338"/>
      <c r="N1254" s="337">
        <v>40</v>
      </c>
      <c r="O1254" s="337">
        <v>850</v>
      </c>
      <c r="P1254" s="337">
        <v>14.5</v>
      </c>
      <c r="Q1254" s="337">
        <v>58.6</v>
      </c>
      <c r="R1254" s="337">
        <v>40000</v>
      </c>
      <c r="S1254" s="337">
        <v>3000</v>
      </c>
      <c r="T1254" s="337">
        <v>83</v>
      </c>
      <c r="U1254" s="337">
        <v>1</v>
      </c>
      <c r="V1254" s="337">
        <v>-20</v>
      </c>
      <c r="W1254" s="336" t="s">
        <v>769</v>
      </c>
      <c r="X1254" s="336" t="s">
        <v>7402</v>
      </c>
      <c r="Y1254" s="336" t="s">
        <v>1308</v>
      </c>
      <c r="Z1254" s="339">
        <v>41820</v>
      </c>
      <c r="AA1254" s="339">
        <v>41814</v>
      </c>
      <c r="AB1254" s="336" t="s">
        <v>784</v>
      </c>
    </row>
    <row r="1255" spans="1:28" s="340" customFormat="1">
      <c r="A1255" s="336" t="s">
        <v>7400</v>
      </c>
      <c r="B1255" s="336" t="s">
        <v>3050</v>
      </c>
      <c r="C1255" s="336" t="s">
        <v>3189</v>
      </c>
      <c r="D1255" s="336" t="s">
        <v>7822</v>
      </c>
      <c r="E1255" s="336" t="s">
        <v>703</v>
      </c>
      <c r="F1255" s="336" t="s">
        <v>780</v>
      </c>
      <c r="G1255" s="336" t="s">
        <v>781</v>
      </c>
      <c r="H1255" s="336" t="s">
        <v>726</v>
      </c>
      <c r="I1255" s="337">
        <v>5</v>
      </c>
      <c r="J1255" s="337">
        <v>35</v>
      </c>
      <c r="K1255" s="337">
        <v>47.9</v>
      </c>
      <c r="L1255" s="337">
        <v>49.9</v>
      </c>
      <c r="M1255" s="338"/>
      <c r="N1255" s="337">
        <v>38</v>
      </c>
      <c r="O1255" s="337">
        <v>350</v>
      </c>
      <c r="P1255" s="337">
        <v>6</v>
      </c>
      <c r="Q1255" s="337">
        <v>58.3</v>
      </c>
      <c r="R1255" s="337">
        <v>25000</v>
      </c>
      <c r="S1255" s="337">
        <v>3000</v>
      </c>
      <c r="T1255" s="337">
        <v>84</v>
      </c>
      <c r="U1255" s="337">
        <v>0.7</v>
      </c>
      <c r="V1255" s="337">
        <v>-20</v>
      </c>
      <c r="W1255" s="336" t="s">
        <v>769</v>
      </c>
      <c r="X1255" s="336" t="s">
        <v>7402</v>
      </c>
      <c r="Y1255" s="336" t="s">
        <v>974</v>
      </c>
      <c r="Z1255" s="339">
        <v>41951</v>
      </c>
      <c r="AA1255" s="339">
        <v>41967</v>
      </c>
      <c r="AB1255" s="336" t="s">
        <v>784</v>
      </c>
    </row>
    <row r="1256" spans="1:28" s="340" customFormat="1">
      <c r="A1256" s="336" t="s">
        <v>7400</v>
      </c>
      <c r="B1256" s="336" t="s">
        <v>3050</v>
      </c>
      <c r="C1256" s="336" t="s">
        <v>7823</v>
      </c>
      <c r="D1256" s="336" t="s">
        <v>7824</v>
      </c>
      <c r="E1256" s="336" t="s">
        <v>703</v>
      </c>
      <c r="F1256" s="336" t="s">
        <v>780</v>
      </c>
      <c r="G1256" s="336" t="s">
        <v>794</v>
      </c>
      <c r="H1256" s="336" t="s">
        <v>726</v>
      </c>
      <c r="I1256" s="337">
        <v>5</v>
      </c>
      <c r="J1256" s="337">
        <v>50</v>
      </c>
      <c r="K1256" s="337">
        <v>48.7</v>
      </c>
      <c r="L1256" s="337">
        <v>49.9</v>
      </c>
      <c r="M1256" s="338"/>
      <c r="N1256" s="337">
        <v>38</v>
      </c>
      <c r="O1256" s="337">
        <v>500</v>
      </c>
      <c r="P1256" s="337">
        <v>8</v>
      </c>
      <c r="Q1256" s="337">
        <v>62.5</v>
      </c>
      <c r="R1256" s="337">
        <v>25000</v>
      </c>
      <c r="S1256" s="337">
        <v>3000</v>
      </c>
      <c r="T1256" s="337">
        <v>82</v>
      </c>
      <c r="U1256" s="337">
        <v>0.7</v>
      </c>
      <c r="V1256" s="337">
        <v>-20</v>
      </c>
      <c r="W1256" s="336" t="s">
        <v>769</v>
      </c>
      <c r="X1256" s="336" t="s">
        <v>7402</v>
      </c>
      <c r="Y1256" s="336" t="s">
        <v>789</v>
      </c>
      <c r="Z1256" s="339">
        <v>41951</v>
      </c>
      <c r="AA1256" s="339">
        <v>41956</v>
      </c>
      <c r="AB1256" s="336" t="s">
        <v>784</v>
      </c>
    </row>
    <row r="1257" spans="1:28" s="340" customFormat="1">
      <c r="A1257" s="336" t="s">
        <v>7400</v>
      </c>
      <c r="B1257" s="336" t="s">
        <v>3050</v>
      </c>
      <c r="C1257" s="336" t="s">
        <v>3191</v>
      </c>
      <c r="D1257" s="336" t="s">
        <v>7825</v>
      </c>
      <c r="E1257" s="336" t="s">
        <v>737</v>
      </c>
      <c r="F1257" s="336" t="s">
        <v>780</v>
      </c>
      <c r="G1257" s="336" t="s">
        <v>794</v>
      </c>
      <c r="H1257" s="336" t="s">
        <v>726</v>
      </c>
      <c r="I1257" s="337">
        <v>5</v>
      </c>
      <c r="J1257" s="337">
        <v>35</v>
      </c>
      <c r="K1257" s="337">
        <v>71.2</v>
      </c>
      <c r="L1257" s="337">
        <v>48.7</v>
      </c>
      <c r="M1257" s="338"/>
      <c r="N1257" s="337">
        <v>40</v>
      </c>
      <c r="O1257" s="337">
        <v>380</v>
      </c>
      <c r="P1257" s="337">
        <v>6.3</v>
      </c>
      <c r="Q1257" s="337">
        <v>60.3</v>
      </c>
      <c r="R1257" s="337">
        <v>25000</v>
      </c>
      <c r="S1257" s="337">
        <v>3000</v>
      </c>
      <c r="T1257" s="337">
        <v>84</v>
      </c>
      <c r="U1257" s="337">
        <v>0.7</v>
      </c>
      <c r="V1257" s="337">
        <v>-20</v>
      </c>
      <c r="W1257" s="336" t="s">
        <v>769</v>
      </c>
      <c r="X1257" s="336" t="s">
        <v>7402</v>
      </c>
      <c r="Y1257" s="336" t="s">
        <v>974</v>
      </c>
      <c r="Z1257" s="339">
        <v>41951</v>
      </c>
      <c r="AA1257" s="339">
        <v>41963</v>
      </c>
      <c r="AB1257" s="336" t="s">
        <v>784</v>
      </c>
    </row>
    <row r="1258" spans="1:28" s="340" customFormat="1">
      <c r="A1258" s="336" t="s">
        <v>7400</v>
      </c>
      <c r="B1258" s="336" t="s">
        <v>3050</v>
      </c>
      <c r="C1258" s="336" t="s">
        <v>7826</v>
      </c>
      <c r="D1258" s="336" t="s">
        <v>7827</v>
      </c>
      <c r="E1258" s="336" t="s">
        <v>738</v>
      </c>
      <c r="F1258" s="336" t="s">
        <v>780</v>
      </c>
      <c r="G1258" s="336" t="s">
        <v>794</v>
      </c>
      <c r="H1258" s="336" t="s">
        <v>726</v>
      </c>
      <c r="I1258" s="337">
        <v>5</v>
      </c>
      <c r="J1258" s="337">
        <v>50</v>
      </c>
      <c r="K1258" s="337">
        <v>85.1</v>
      </c>
      <c r="L1258" s="337">
        <v>61.9</v>
      </c>
      <c r="M1258" s="338"/>
      <c r="N1258" s="337">
        <v>40</v>
      </c>
      <c r="O1258" s="337">
        <v>460</v>
      </c>
      <c r="P1258" s="337">
        <v>8.1</v>
      </c>
      <c r="Q1258" s="337">
        <v>56.7</v>
      </c>
      <c r="R1258" s="337">
        <v>25000</v>
      </c>
      <c r="S1258" s="337">
        <v>2700</v>
      </c>
      <c r="T1258" s="337">
        <v>83</v>
      </c>
      <c r="U1258" s="337">
        <v>1</v>
      </c>
      <c r="V1258" s="337">
        <v>-20</v>
      </c>
      <c r="W1258" s="336" t="s">
        <v>769</v>
      </c>
      <c r="X1258" s="336" t="s">
        <v>7402</v>
      </c>
      <c r="Y1258" s="336" t="s">
        <v>974</v>
      </c>
      <c r="Z1258" s="339">
        <v>41951</v>
      </c>
      <c r="AA1258" s="339">
        <v>41954</v>
      </c>
      <c r="AB1258" s="336" t="s">
        <v>784</v>
      </c>
    </row>
    <row r="1259" spans="1:28" s="340" customFormat="1">
      <c r="A1259" s="336" t="s">
        <v>7400</v>
      </c>
      <c r="B1259" s="336" t="s">
        <v>3050</v>
      </c>
      <c r="C1259" s="336" t="s">
        <v>3193</v>
      </c>
      <c r="D1259" s="336" t="s">
        <v>7828</v>
      </c>
      <c r="E1259" s="336" t="s">
        <v>738</v>
      </c>
      <c r="F1259" s="336" t="s">
        <v>780</v>
      </c>
      <c r="G1259" s="336" t="s">
        <v>794</v>
      </c>
      <c r="H1259" s="336" t="s">
        <v>726</v>
      </c>
      <c r="I1259" s="337">
        <v>5</v>
      </c>
      <c r="J1259" s="337">
        <v>50</v>
      </c>
      <c r="K1259" s="337">
        <v>85.1</v>
      </c>
      <c r="L1259" s="337">
        <v>61.5</v>
      </c>
      <c r="M1259" s="338"/>
      <c r="N1259" s="337">
        <v>40</v>
      </c>
      <c r="O1259" s="337">
        <v>490</v>
      </c>
      <c r="P1259" s="337">
        <v>8</v>
      </c>
      <c r="Q1259" s="337">
        <v>61.3</v>
      </c>
      <c r="R1259" s="337">
        <v>25000</v>
      </c>
      <c r="S1259" s="337">
        <v>3000</v>
      </c>
      <c r="T1259" s="337">
        <v>83</v>
      </c>
      <c r="U1259" s="337">
        <v>0.9</v>
      </c>
      <c r="V1259" s="337">
        <v>-20</v>
      </c>
      <c r="W1259" s="336" t="s">
        <v>769</v>
      </c>
      <c r="X1259" s="336" t="s">
        <v>7402</v>
      </c>
      <c r="Y1259" s="336" t="s">
        <v>789</v>
      </c>
      <c r="Z1259" s="339">
        <v>41951</v>
      </c>
      <c r="AA1259" s="339">
        <v>41957</v>
      </c>
      <c r="AB1259" s="336" t="s">
        <v>784</v>
      </c>
    </row>
    <row r="1260" spans="1:28" s="340" customFormat="1">
      <c r="A1260" s="336" t="s">
        <v>7400</v>
      </c>
      <c r="B1260" s="336" t="s">
        <v>3050</v>
      </c>
      <c r="C1260" s="336" t="s">
        <v>3195</v>
      </c>
      <c r="D1260" s="336" t="s">
        <v>7829</v>
      </c>
      <c r="E1260" s="336" t="s">
        <v>738</v>
      </c>
      <c r="F1260" s="336" t="s">
        <v>780</v>
      </c>
      <c r="G1260" s="336" t="s">
        <v>794</v>
      </c>
      <c r="H1260" s="336" t="s">
        <v>726</v>
      </c>
      <c r="I1260" s="337">
        <v>5</v>
      </c>
      <c r="J1260" s="337">
        <v>50</v>
      </c>
      <c r="K1260" s="337">
        <v>85.1</v>
      </c>
      <c r="L1260" s="337">
        <v>61.9</v>
      </c>
      <c r="M1260" s="338"/>
      <c r="N1260" s="337">
        <v>25</v>
      </c>
      <c r="O1260" s="337">
        <v>460</v>
      </c>
      <c r="P1260" s="337">
        <v>8.1</v>
      </c>
      <c r="Q1260" s="337">
        <v>56.7</v>
      </c>
      <c r="R1260" s="337">
        <v>25000</v>
      </c>
      <c r="S1260" s="337">
        <v>2700</v>
      </c>
      <c r="T1260" s="337">
        <v>83</v>
      </c>
      <c r="U1260" s="337">
        <v>1</v>
      </c>
      <c r="V1260" s="337">
        <v>-20</v>
      </c>
      <c r="W1260" s="336" t="s">
        <v>769</v>
      </c>
      <c r="X1260" s="336" t="s">
        <v>7402</v>
      </c>
      <c r="Y1260" s="336" t="s">
        <v>974</v>
      </c>
      <c r="Z1260" s="339">
        <v>41951</v>
      </c>
      <c r="AA1260" s="339">
        <v>41954</v>
      </c>
      <c r="AB1260" s="336" t="s">
        <v>784</v>
      </c>
    </row>
    <row r="1261" spans="1:28" s="340" customFormat="1">
      <c r="A1261" s="336" t="s">
        <v>7400</v>
      </c>
      <c r="B1261" s="336" t="s">
        <v>3050</v>
      </c>
      <c r="C1261" s="336" t="s">
        <v>3197</v>
      </c>
      <c r="D1261" s="336" t="s">
        <v>7830</v>
      </c>
      <c r="E1261" s="336" t="s">
        <v>738</v>
      </c>
      <c r="F1261" s="336" t="s">
        <v>780</v>
      </c>
      <c r="G1261" s="336" t="s">
        <v>794</v>
      </c>
      <c r="H1261" s="336" t="s">
        <v>726</v>
      </c>
      <c r="I1261" s="337">
        <v>5</v>
      </c>
      <c r="J1261" s="337">
        <v>50</v>
      </c>
      <c r="K1261" s="337">
        <v>85.1</v>
      </c>
      <c r="L1261" s="337">
        <v>61.5</v>
      </c>
      <c r="M1261" s="338"/>
      <c r="N1261" s="337">
        <v>25</v>
      </c>
      <c r="O1261" s="337">
        <v>470</v>
      </c>
      <c r="P1261" s="337">
        <v>8</v>
      </c>
      <c r="Q1261" s="337">
        <v>58.8</v>
      </c>
      <c r="R1261" s="337">
        <v>25000</v>
      </c>
      <c r="S1261" s="337">
        <v>3000</v>
      </c>
      <c r="T1261" s="337">
        <v>83</v>
      </c>
      <c r="U1261" s="337">
        <v>0.9</v>
      </c>
      <c r="V1261" s="337">
        <v>-20</v>
      </c>
      <c r="W1261" s="336" t="s">
        <v>769</v>
      </c>
      <c r="X1261" s="336" t="s">
        <v>7402</v>
      </c>
      <c r="Y1261" s="336" t="s">
        <v>789</v>
      </c>
      <c r="Z1261" s="339">
        <v>41951</v>
      </c>
      <c r="AA1261" s="339">
        <v>41957</v>
      </c>
      <c r="AB1261" s="336" t="s">
        <v>784</v>
      </c>
    </row>
    <row r="1262" spans="1:28" s="340" customFormat="1">
      <c r="A1262" s="336" t="s">
        <v>7400</v>
      </c>
      <c r="B1262" s="336" t="s">
        <v>3050</v>
      </c>
      <c r="C1262" s="336" t="s">
        <v>3199</v>
      </c>
      <c r="D1262" s="336" t="s">
        <v>7831</v>
      </c>
      <c r="E1262" s="336" t="s">
        <v>830</v>
      </c>
      <c r="F1262" s="336" t="s">
        <v>780</v>
      </c>
      <c r="G1262" s="336" t="s">
        <v>794</v>
      </c>
      <c r="H1262" s="336" t="s">
        <v>726</v>
      </c>
      <c r="I1262" s="337">
        <v>5</v>
      </c>
      <c r="J1262" s="337">
        <v>75</v>
      </c>
      <c r="K1262" s="337">
        <v>117.4</v>
      </c>
      <c r="L1262" s="337">
        <v>95.9</v>
      </c>
      <c r="M1262" s="338"/>
      <c r="N1262" s="337">
        <v>40</v>
      </c>
      <c r="O1262" s="337">
        <v>800</v>
      </c>
      <c r="P1262" s="337">
        <v>14.5</v>
      </c>
      <c r="Q1262" s="337">
        <v>55.2</v>
      </c>
      <c r="R1262" s="337">
        <v>25000</v>
      </c>
      <c r="S1262" s="337">
        <v>2700</v>
      </c>
      <c r="T1262" s="337">
        <v>82</v>
      </c>
      <c r="U1262" s="337">
        <v>1</v>
      </c>
      <c r="V1262" s="337">
        <v>-20</v>
      </c>
      <c r="W1262" s="336" t="s">
        <v>769</v>
      </c>
      <c r="X1262" s="336" t="s">
        <v>7402</v>
      </c>
      <c r="Y1262" s="336" t="s">
        <v>1070</v>
      </c>
      <c r="Z1262" s="339">
        <v>41950</v>
      </c>
      <c r="AA1262" s="339">
        <v>41953</v>
      </c>
      <c r="AB1262" s="336" t="s">
        <v>784</v>
      </c>
    </row>
    <row r="1263" spans="1:28" s="340" customFormat="1">
      <c r="A1263" s="336" t="s">
        <v>7400</v>
      </c>
      <c r="B1263" s="336" t="s">
        <v>3050</v>
      </c>
      <c r="C1263" s="336" t="s">
        <v>3201</v>
      </c>
      <c r="D1263" s="336" t="s">
        <v>7832</v>
      </c>
      <c r="E1263" s="336" t="s">
        <v>830</v>
      </c>
      <c r="F1263" s="336" t="s">
        <v>780</v>
      </c>
      <c r="G1263" s="336" t="s">
        <v>794</v>
      </c>
      <c r="H1263" s="336" t="s">
        <v>726</v>
      </c>
      <c r="I1263" s="337">
        <v>5</v>
      </c>
      <c r="J1263" s="337">
        <v>75</v>
      </c>
      <c r="K1263" s="337">
        <v>117.6</v>
      </c>
      <c r="L1263" s="337">
        <v>94.9</v>
      </c>
      <c r="M1263" s="338"/>
      <c r="N1263" s="337">
        <v>40</v>
      </c>
      <c r="O1263" s="337">
        <v>835</v>
      </c>
      <c r="P1263" s="337">
        <v>14.2</v>
      </c>
      <c r="Q1263" s="337">
        <v>59.6</v>
      </c>
      <c r="R1263" s="337">
        <v>25000</v>
      </c>
      <c r="S1263" s="337">
        <v>3000</v>
      </c>
      <c r="T1263" s="337">
        <v>83</v>
      </c>
      <c r="U1263" s="337">
        <v>1</v>
      </c>
      <c r="V1263" s="337">
        <v>-20</v>
      </c>
      <c r="W1263" s="336" t="s">
        <v>769</v>
      </c>
      <c r="X1263" s="336" t="s">
        <v>7402</v>
      </c>
      <c r="Y1263" s="336" t="s">
        <v>1070</v>
      </c>
      <c r="Z1263" s="339">
        <v>41947</v>
      </c>
      <c r="AA1263" s="339">
        <v>41948</v>
      </c>
      <c r="AB1263" s="336" t="s">
        <v>784</v>
      </c>
    </row>
    <row r="1264" spans="1:28" s="340" customFormat="1">
      <c r="A1264" s="336" t="s">
        <v>7400</v>
      </c>
      <c r="B1264" s="336" t="s">
        <v>3050</v>
      </c>
      <c r="C1264" s="336" t="s">
        <v>7833</v>
      </c>
      <c r="D1264" s="336" t="s">
        <v>7834</v>
      </c>
      <c r="E1264" s="336" t="s">
        <v>731</v>
      </c>
      <c r="F1264" s="336" t="s">
        <v>780</v>
      </c>
      <c r="G1264" s="336" t="s">
        <v>794</v>
      </c>
      <c r="H1264" s="336" t="s">
        <v>726</v>
      </c>
      <c r="I1264" s="337">
        <v>5</v>
      </c>
      <c r="J1264" s="337">
        <v>75</v>
      </c>
      <c r="K1264" s="337">
        <v>85.2</v>
      </c>
      <c r="L1264" s="337">
        <v>95.1</v>
      </c>
      <c r="M1264" s="338"/>
      <c r="N1264" s="337">
        <v>40</v>
      </c>
      <c r="O1264" s="337">
        <v>800</v>
      </c>
      <c r="P1264" s="337">
        <v>15</v>
      </c>
      <c r="Q1264" s="337">
        <v>53.3</v>
      </c>
      <c r="R1264" s="337">
        <v>25000</v>
      </c>
      <c r="S1264" s="337">
        <v>2700</v>
      </c>
      <c r="T1264" s="337">
        <v>82</v>
      </c>
      <c r="U1264" s="337">
        <v>0.9</v>
      </c>
      <c r="V1264" s="337">
        <v>-20</v>
      </c>
      <c r="W1264" s="336" t="s">
        <v>769</v>
      </c>
      <c r="X1264" s="336" t="s">
        <v>7402</v>
      </c>
      <c r="Y1264" s="336" t="s">
        <v>974</v>
      </c>
      <c r="Z1264" s="339">
        <v>41951</v>
      </c>
      <c r="AA1264" s="339">
        <v>41955</v>
      </c>
      <c r="AB1264" s="336" t="s">
        <v>784</v>
      </c>
    </row>
    <row r="1265" spans="1:28" s="340" customFormat="1">
      <c r="A1265" s="336" t="s">
        <v>7400</v>
      </c>
      <c r="B1265" s="336" t="s">
        <v>3050</v>
      </c>
      <c r="C1265" s="336" t="s">
        <v>3203</v>
      </c>
      <c r="D1265" s="336" t="s">
        <v>7835</v>
      </c>
      <c r="E1265" s="336" t="s">
        <v>731</v>
      </c>
      <c r="F1265" s="336" t="s">
        <v>780</v>
      </c>
      <c r="G1265" s="336" t="s">
        <v>794</v>
      </c>
      <c r="H1265" s="336" t="s">
        <v>726</v>
      </c>
      <c r="I1265" s="337">
        <v>5</v>
      </c>
      <c r="J1265" s="337">
        <v>75</v>
      </c>
      <c r="K1265" s="337">
        <v>95</v>
      </c>
      <c r="L1265" s="337">
        <v>85.2</v>
      </c>
      <c r="M1265" s="338"/>
      <c r="N1265" s="337">
        <v>40</v>
      </c>
      <c r="O1265" s="337">
        <v>850</v>
      </c>
      <c r="P1265" s="337">
        <v>14.7</v>
      </c>
      <c r="Q1265" s="337">
        <v>57.8</v>
      </c>
      <c r="R1265" s="337">
        <v>25000</v>
      </c>
      <c r="S1265" s="337">
        <v>3000</v>
      </c>
      <c r="T1265" s="337">
        <v>83</v>
      </c>
      <c r="U1265" s="337">
        <v>0.9</v>
      </c>
      <c r="V1265" s="337">
        <v>-20</v>
      </c>
      <c r="W1265" s="336" t="s">
        <v>769</v>
      </c>
      <c r="X1265" s="336" t="s">
        <v>7402</v>
      </c>
      <c r="Y1265" s="336" t="s">
        <v>974</v>
      </c>
      <c r="Z1265" s="339">
        <v>41947</v>
      </c>
      <c r="AA1265" s="339">
        <v>41948</v>
      </c>
      <c r="AB1265" s="336" t="s">
        <v>784</v>
      </c>
    </row>
    <row r="1266" spans="1:28" s="340" customFormat="1">
      <c r="A1266" s="336" t="s">
        <v>7400</v>
      </c>
      <c r="B1266" s="336" t="s">
        <v>3050</v>
      </c>
      <c r="C1266" s="336" t="s">
        <v>3203</v>
      </c>
      <c r="D1266" s="336" t="s">
        <v>7836</v>
      </c>
      <c r="E1266" s="336" t="s">
        <v>731</v>
      </c>
      <c r="F1266" s="336" t="s">
        <v>780</v>
      </c>
      <c r="G1266" s="336" t="s">
        <v>794</v>
      </c>
      <c r="H1266" s="336" t="s">
        <v>726</v>
      </c>
      <c r="I1266" s="337">
        <v>5</v>
      </c>
      <c r="J1266" s="337">
        <v>75</v>
      </c>
      <c r="K1266" s="337">
        <v>95</v>
      </c>
      <c r="L1266" s="337">
        <v>85</v>
      </c>
      <c r="M1266" s="338"/>
      <c r="N1266" s="337">
        <v>25</v>
      </c>
      <c r="O1266" s="337">
        <v>850</v>
      </c>
      <c r="P1266" s="337">
        <v>14.7</v>
      </c>
      <c r="Q1266" s="337">
        <v>57.8</v>
      </c>
      <c r="R1266" s="337">
        <v>25000</v>
      </c>
      <c r="S1266" s="337">
        <v>3000</v>
      </c>
      <c r="T1266" s="337">
        <v>83</v>
      </c>
      <c r="U1266" s="337">
        <v>0.9</v>
      </c>
      <c r="V1266" s="337">
        <v>-20</v>
      </c>
      <c r="W1266" s="336" t="s">
        <v>769</v>
      </c>
      <c r="X1266" s="336" t="s">
        <v>7402</v>
      </c>
      <c r="Y1266" s="336" t="s">
        <v>974</v>
      </c>
      <c r="Z1266" s="339">
        <v>41948</v>
      </c>
      <c r="AA1266" s="339">
        <v>41948</v>
      </c>
      <c r="AB1266" s="336" t="s">
        <v>784</v>
      </c>
    </row>
    <row r="1267" spans="1:28" s="340" customFormat="1">
      <c r="A1267" s="336" t="s">
        <v>7400</v>
      </c>
      <c r="B1267" s="336" t="s">
        <v>3050</v>
      </c>
      <c r="C1267" s="336" t="s">
        <v>3206</v>
      </c>
      <c r="D1267" s="336" t="s">
        <v>7837</v>
      </c>
      <c r="E1267" s="336" t="s">
        <v>830</v>
      </c>
      <c r="F1267" s="336" t="s">
        <v>780</v>
      </c>
      <c r="G1267" s="336" t="s">
        <v>794</v>
      </c>
      <c r="H1267" s="336" t="s">
        <v>726</v>
      </c>
      <c r="I1267" s="337">
        <v>5</v>
      </c>
      <c r="J1267" s="337">
        <v>75</v>
      </c>
      <c r="K1267" s="337">
        <v>117.4</v>
      </c>
      <c r="L1267" s="337">
        <v>95.9</v>
      </c>
      <c r="M1267" s="338"/>
      <c r="N1267" s="337">
        <v>25</v>
      </c>
      <c r="O1267" s="337">
        <v>800</v>
      </c>
      <c r="P1267" s="337">
        <v>14.5</v>
      </c>
      <c r="Q1267" s="337">
        <v>55.2</v>
      </c>
      <c r="R1267" s="337">
        <v>25000</v>
      </c>
      <c r="S1267" s="337">
        <v>2700</v>
      </c>
      <c r="T1267" s="337">
        <v>82</v>
      </c>
      <c r="U1267" s="337">
        <v>1</v>
      </c>
      <c r="V1267" s="337">
        <v>-20</v>
      </c>
      <c r="W1267" s="336" t="s">
        <v>769</v>
      </c>
      <c r="X1267" s="336" t="s">
        <v>7402</v>
      </c>
      <c r="Y1267" s="336" t="s">
        <v>1070</v>
      </c>
      <c r="Z1267" s="339">
        <v>41950</v>
      </c>
      <c r="AA1267" s="339">
        <v>41953</v>
      </c>
      <c r="AB1267" s="336" t="s">
        <v>784</v>
      </c>
    </row>
    <row r="1268" spans="1:28" s="340" customFormat="1">
      <c r="A1268" s="336" t="s">
        <v>7400</v>
      </c>
      <c r="B1268" s="336" t="s">
        <v>3050</v>
      </c>
      <c r="C1268" s="336" t="s">
        <v>3208</v>
      </c>
      <c r="D1268" s="336" t="s">
        <v>7838</v>
      </c>
      <c r="E1268" s="336" t="s">
        <v>731</v>
      </c>
      <c r="F1268" s="336" t="s">
        <v>780</v>
      </c>
      <c r="G1268" s="336" t="s">
        <v>794</v>
      </c>
      <c r="H1268" s="336" t="s">
        <v>726</v>
      </c>
      <c r="I1268" s="337">
        <v>5</v>
      </c>
      <c r="J1268" s="337">
        <v>75</v>
      </c>
      <c r="K1268" s="337">
        <v>118</v>
      </c>
      <c r="L1268" s="337">
        <v>95</v>
      </c>
      <c r="M1268" s="338"/>
      <c r="N1268" s="337">
        <v>25</v>
      </c>
      <c r="O1268" s="337">
        <v>835</v>
      </c>
      <c r="P1268" s="337">
        <v>14.2</v>
      </c>
      <c r="Q1268" s="337">
        <v>60.7</v>
      </c>
      <c r="R1268" s="337">
        <v>25000</v>
      </c>
      <c r="S1268" s="337">
        <v>3000</v>
      </c>
      <c r="T1268" s="337">
        <v>83</v>
      </c>
      <c r="U1268" s="337">
        <v>1</v>
      </c>
      <c r="V1268" s="337">
        <v>-20</v>
      </c>
      <c r="W1268" s="336" t="s">
        <v>769</v>
      </c>
      <c r="X1268" s="336" t="s">
        <v>7402</v>
      </c>
      <c r="Y1268" s="336" t="s">
        <v>1070</v>
      </c>
      <c r="Z1268" s="339">
        <v>41947</v>
      </c>
      <c r="AA1268" s="339">
        <v>41948</v>
      </c>
      <c r="AB1268" s="336" t="s">
        <v>784</v>
      </c>
    </row>
    <row r="1269" spans="1:28" s="340" customFormat="1">
      <c r="A1269" s="336" t="s">
        <v>7400</v>
      </c>
      <c r="B1269" s="336" t="s">
        <v>3050</v>
      </c>
      <c r="C1269" s="336" t="s">
        <v>7839</v>
      </c>
      <c r="D1269" s="336" t="s">
        <v>7840</v>
      </c>
      <c r="E1269" s="336" t="s">
        <v>731</v>
      </c>
      <c r="F1269" s="336" t="s">
        <v>780</v>
      </c>
      <c r="G1269" s="336" t="s">
        <v>794</v>
      </c>
      <c r="H1269" s="336" t="s">
        <v>726</v>
      </c>
      <c r="I1269" s="337">
        <v>5</v>
      </c>
      <c r="J1269" s="337">
        <v>75</v>
      </c>
      <c r="K1269" s="337">
        <v>85.2</v>
      </c>
      <c r="L1269" s="337">
        <v>95.1</v>
      </c>
      <c r="M1269" s="338"/>
      <c r="N1269" s="337">
        <v>25</v>
      </c>
      <c r="O1269" s="337">
        <v>800</v>
      </c>
      <c r="P1269" s="337">
        <v>15</v>
      </c>
      <c r="Q1269" s="337">
        <v>53.3</v>
      </c>
      <c r="R1269" s="337">
        <v>25000</v>
      </c>
      <c r="S1269" s="337">
        <v>2700</v>
      </c>
      <c r="T1269" s="337">
        <v>82</v>
      </c>
      <c r="U1269" s="337">
        <v>0.9</v>
      </c>
      <c r="V1269" s="337">
        <v>-20</v>
      </c>
      <c r="W1269" s="336" t="s">
        <v>769</v>
      </c>
      <c r="X1269" s="336" t="s">
        <v>7402</v>
      </c>
      <c r="Y1269" s="336" t="s">
        <v>974</v>
      </c>
      <c r="Z1269" s="339">
        <v>41951</v>
      </c>
      <c r="AA1269" s="339">
        <v>41955</v>
      </c>
      <c r="AB1269" s="336" t="s">
        <v>784</v>
      </c>
    </row>
    <row r="1270" spans="1:28" s="340" customFormat="1">
      <c r="A1270" s="336" t="s">
        <v>7400</v>
      </c>
      <c r="B1270" s="336" t="s">
        <v>3050</v>
      </c>
      <c r="C1270" s="336" t="s">
        <v>3210</v>
      </c>
      <c r="D1270" s="336" t="s">
        <v>7841</v>
      </c>
      <c r="E1270" s="336" t="s">
        <v>735</v>
      </c>
      <c r="F1270" s="336" t="s">
        <v>780</v>
      </c>
      <c r="G1270" s="336" t="s">
        <v>794</v>
      </c>
      <c r="H1270" s="336" t="s">
        <v>726</v>
      </c>
      <c r="I1270" s="337">
        <v>5</v>
      </c>
      <c r="J1270" s="337">
        <v>75</v>
      </c>
      <c r="K1270" s="337">
        <v>127.9</v>
      </c>
      <c r="L1270" s="337">
        <v>119.4</v>
      </c>
      <c r="M1270" s="338"/>
      <c r="N1270" s="337">
        <v>40</v>
      </c>
      <c r="O1270" s="337">
        <v>950</v>
      </c>
      <c r="P1270" s="337">
        <v>18</v>
      </c>
      <c r="Q1270" s="337">
        <v>52.8</v>
      </c>
      <c r="R1270" s="337">
        <v>25000</v>
      </c>
      <c r="S1270" s="337">
        <v>2700</v>
      </c>
      <c r="T1270" s="337">
        <v>81</v>
      </c>
      <c r="U1270" s="337">
        <v>0.9</v>
      </c>
      <c r="V1270" s="337">
        <v>-20</v>
      </c>
      <c r="W1270" s="336" t="s">
        <v>769</v>
      </c>
      <c r="X1270" s="336" t="s">
        <v>7402</v>
      </c>
      <c r="Y1270" s="336" t="s">
        <v>1070</v>
      </c>
      <c r="Z1270" s="339">
        <v>41949</v>
      </c>
      <c r="AA1270" s="339">
        <v>41949</v>
      </c>
      <c r="AB1270" s="336" t="s">
        <v>784</v>
      </c>
    </row>
    <row r="1271" spans="1:28" s="340" customFormat="1">
      <c r="A1271" s="336" t="s">
        <v>7400</v>
      </c>
      <c r="B1271" s="336" t="s">
        <v>3050</v>
      </c>
      <c r="C1271" s="336" t="s">
        <v>3212</v>
      </c>
      <c r="D1271" s="336" t="s">
        <v>7842</v>
      </c>
      <c r="E1271" s="336" t="s">
        <v>735</v>
      </c>
      <c r="F1271" s="336" t="s">
        <v>780</v>
      </c>
      <c r="G1271" s="336" t="s">
        <v>794</v>
      </c>
      <c r="H1271" s="336" t="s">
        <v>726</v>
      </c>
      <c r="I1271" s="337">
        <v>5</v>
      </c>
      <c r="J1271" s="337">
        <v>75</v>
      </c>
      <c r="K1271" s="337">
        <v>127.9</v>
      </c>
      <c r="L1271" s="337">
        <v>119.4</v>
      </c>
      <c r="M1271" s="338"/>
      <c r="N1271" s="337">
        <v>40</v>
      </c>
      <c r="O1271" s="337">
        <v>970</v>
      </c>
      <c r="P1271" s="337">
        <v>18</v>
      </c>
      <c r="Q1271" s="337">
        <v>53.9</v>
      </c>
      <c r="R1271" s="337">
        <v>25000</v>
      </c>
      <c r="S1271" s="337">
        <v>3000</v>
      </c>
      <c r="T1271" s="337">
        <v>84</v>
      </c>
      <c r="U1271" s="337">
        <v>0.9</v>
      </c>
      <c r="V1271" s="337">
        <v>-20</v>
      </c>
      <c r="W1271" s="336" t="s">
        <v>769</v>
      </c>
      <c r="X1271" s="336" t="s">
        <v>7402</v>
      </c>
      <c r="Y1271" s="336" t="s">
        <v>3213</v>
      </c>
      <c r="Z1271" s="339">
        <v>41949</v>
      </c>
      <c r="AA1271" s="339">
        <v>41949</v>
      </c>
      <c r="AB1271" s="336" t="s">
        <v>784</v>
      </c>
    </row>
    <row r="1272" spans="1:28" s="340" customFormat="1">
      <c r="A1272" s="336" t="s">
        <v>7400</v>
      </c>
      <c r="B1272" s="336" t="s">
        <v>3050</v>
      </c>
      <c r="C1272" s="336" t="s">
        <v>3215</v>
      </c>
      <c r="D1272" s="336" t="s">
        <v>7843</v>
      </c>
      <c r="E1272" s="336" t="s">
        <v>735</v>
      </c>
      <c r="F1272" s="336" t="s">
        <v>780</v>
      </c>
      <c r="G1272" s="336" t="s">
        <v>794</v>
      </c>
      <c r="H1272" s="336" t="s">
        <v>726</v>
      </c>
      <c r="I1272" s="337">
        <v>5</v>
      </c>
      <c r="J1272" s="337">
        <v>90</v>
      </c>
      <c r="K1272" s="337">
        <v>127.8</v>
      </c>
      <c r="L1272" s="337">
        <v>119.9</v>
      </c>
      <c r="M1272" s="338"/>
      <c r="N1272" s="337">
        <v>40</v>
      </c>
      <c r="O1272" s="337">
        <v>1200</v>
      </c>
      <c r="P1272" s="337">
        <v>21</v>
      </c>
      <c r="Q1272" s="337">
        <v>57.1</v>
      </c>
      <c r="R1272" s="337">
        <v>25000</v>
      </c>
      <c r="S1272" s="337">
        <v>2700</v>
      </c>
      <c r="T1272" s="337">
        <v>82</v>
      </c>
      <c r="U1272" s="337">
        <v>1</v>
      </c>
      <c r="V1272" s="337">
        <v>-20</v>
      </c>
      <c r="W1272" s="336" t="s">
        <v>769</v>
      </c>
      <c r="X1272" s="336" t="s">
        <v>7402</v>
      </c>
      <c r="Y1272" s="336" t="s">
        <v>3052</v>
      </c>
      <c r="Z1272" s="339">
        <v>41951</v>
      </c>
      <c r="AA1272" s="339">
        <v>41954</v>
      </c>
      <c r="AB1272" s="336" t="s">
        <v>784</v>
      </c>
    </row>
    <row r="1273" spans="1:28" s="340" customFormat="1">
      <c r="A1273" s="336" t="s">
        <v>7400</v>
      </c>
      <c r="B1273" s="336" t="s">
        <v>3050</v>
      </c>
      <c r="C1273" s="336" t="s">
        <v>3217</v>
      </c>
      <c r="D1273" s="336" t="s">
        <v>7844</v>
      </c>
      <c r="E1273" s="336" t="s">
        <v>735</v>
      </c>
      <c r="F1273" s="336" t="s">
        <v>780</v>
      </c>
      <c r="G1273" s="336" t="s">
        <v>794</v>
      </c>
      <c r="H1273" s="336" t="s">
        <v>726</v>
      </c>
      <c r="I1273" s="337">
        <v>5</v>
      </c>
      <c r="J1273" s="337">
        <v>90</v>
      </c>
      <c r="K1273" s="337">
        <v>127.8</v>
      </c>
      <c r="L1273" s="337">
        <v>119.6</v>
      </c>
      <c r="M1273" s="338"/>
      <c r="N1273" s="337">
        <v>40</v>
      </c>
      <c r="O1273" s="337">
        <v>1250</v>
      </c>
      <c r="P1273" s="337">
        <v>21</v>
      </c>
      <c r="Q1273" s="337">
        <v>59.5</v>
      </c>
      <c r="R1273" s="337">
        <v>25000</v>
      </c>
      <c r="S1273" s="337">
        <v>3000</v>
      </c>
      <c r="T1273" s="337">
        <v>83</v>
      </c>
      <c r="U1273" s="337">
        <v>1</v>
      </c>
      <c r="V1273" s="337">
        <v>-20</v>
      </c>
      <c r="W1273" s="336" t="s">
        <v>769</v>
      </c>
      <c r="X1273" s="336" t="s">
        <v>7402</v>
      </c>
      <c r="Y1273" s="336" t="s">
        <v>3052</v>
      </c>
      <c r="Z1273" s="339">
        <v>41951</v>
      </c>
      <c r="AA1273" s="339">
        <v>41954</v>
      </c>
      <c r="AB1273" s="336" t="s">
        <v>784</v>
      </c>
    </row>
    <row r="1274" spans="1:28" s="340" customFormat="1">
      <c r="A1274" s="336" t="s">
        <v>7400</v>
      </c>
      <c r="B1274" s="336" t="s">
        <v>3050</v>
      </c>
      <c r="C1274" s="336" t="s">
        <v>3219</v>
      </c>
      <c r="D1274" s="336" t="s">
        <v>7845</v>
      </c>
      <c r="E1274" s="336" t="s">
        <v>735</v>
      </c>
      <c r="F1274" s="336" t="s">
        <v>780</v>
      </c>
      <c r="G1274" s="336" t="s">
        <v>794</v>
      </c>
      <c r="H1274" s="336" t="s">
        <v>726</v>
      </c>
      <c r="I1274" s="337">
        <v>5</v>
      </c>
      <c r="J1274" s="337">
        <v>75</v>
      </c>
      <c r="K1274" s="337">
        <v>127.9</v>
      </c>
      <c r="L1274" s="337">
        <v>119.4</v>
      </c>
      <c r="M1274" s="338"/>
      <c r="N1274" s="337">
        <v>25</v>
      </c>
      <c r="O1274" s="337">
        <v>950</v>
      </c>
      <c r="P1274" s="337">
        <v>18</v>
      </c>
      <c r="Q1274" s="337">
        <v>52.8</v>
      </c>
      <c r="R1274" s="337">
        <v>25000</v>
      </c>
      <c r="S1274" s="337">
        <v>2700</v>
      </c>
      <c r="T1274" s="337">
        <v>81</v>
      </c>
      <c r="U1274" s="337">
        <v>0.9</v>
      </c>
      <c r="V1274" s="337">
        <v>-20</v>
      </c>
      <c r="W1274" s="336" t="s">
        <v>769</v>
      </c>
      <c r="X1274" s="336" t="s">
        <v>7402</v>
      </c>
      <c r="Y1274" s="336" t="s">
        <v>1070</v>
      </c>
      <c r="Z1274" s="339">
        <v>41949</v>
      </c>
      <c r="AA1274" s="339">
        <v>41949</v>
      </c>
      <c r="AB1274" s="336" t="s">
        <v>784</v>
      </c>
    </row>
    <row r="1275" spans="1:28" s="340" customFormat="1">
      <c r="A1275" s="336" t="s">
        <v>7400</v>
      </c>
      <c r="B1275" s="336" t="s">
        <v>3050</v>
      </c>
      <c r="C1275" s="336" t="s">
        <v>3221</v>
      </c>
      <c r="D1275" s="336" t="s">
        <v>7846</v>
      </c>
      <c r="E1275" s="336" t="s">
        <v>735</v>
      </c>
      <c r="F1275" s="336" t="s">
        <v>780</v>
      </c>
      <c r="G1275" s="336" t="s">
        <v>794</v>
      </c>
      <c r="H1275" s="336" t="s">
        <v>726</v>
      </c>
      <c r="I1275" s="337">
        <v>5</v>
      </c>
      <c r="J1275" s="337">
        <v>75</v>
      </c>
      <c r="K1275" s="337">
        <v>127.9</v>
      </c>
      <c r="L1275" s="337">
        <v>119.4</v>
      </c>
      <c r="M1275" s="338"/>
      <c r="N1275" s="337">
        <v>25</v>
      </c>
      <c r="O1275" s="337">
        <v>970</v>
      </c>
      <c r="P1275" s="337">
        <v>18</v>
      </c>
      <c r="Q1275" s="337">
        <v>53.9</v>
      </c>
      <c r="R1275" s="337">
        <v>25000</v>
      </c>
      <c r="S1275" s="337">
        <v>3000</v>
      </c>
      <c r="T1275" s="337">
        <v>84</v>
      </c>
      <c r="U1275" s="337">
        <v>0.9</v>
      </c>
      <c r="V1275" s="337">
        <v>-20</v>
      </c>
      <c r="W1275" s="336" t="s">
        <v>769</v>
      </c>
      <c r="X1275" s="336" t="s">
        <v>7402</v>
      </c>
      <c r="Y1275" s="336" t="s">
        <v>1070</v>
      </c>
      <c r="Z1275" s="339">
        <v>41949</v>
      </c>
      <c r="AA1275" s="339">
        <v>41949</v>
      </c>
      <c r="AB1275" s="336" t="s">
        <v>784</v>
      </c>
    </row>
    <row r="1276" spans="1:28" s="340" customFormat="1">
      <c r="A1276" s="336" t="s">
        <v>7400</v>
      </c>
      <c r="B1276" s="336" t="s">
        <v>3050</v>
      </c>
      <c r="C1276" s="336" t="s">
        <v>3051</v>
      </c>
      <c r="D1276" s="336" t="s">
        <v>7847</v>
      </c>
      <c r="E1276" s="336" t="s">
        <v>735</v>
      </c>
      <c r="F1276" s="336" t="s">
        <v>780</v>
      </c>
      <c r="G1276" s="336" t="s">
        <v>794</v>
      </c>
      <c r="H1276" s="336" t="s">
        <v>726</v>
      </c>
      <c r="I1276" s="337">
        <v>5</v>
      </c>
      <c r="J1276" s="337">
        <v>90</v>
      </c>
      <c r="K1276" s="337">
        <v>127.8</v>
      </c>
      <c r="L1276" s="337">
        <v>119.9</v>
      </c>
      <c r="M1276" s="338"/>
      <c r="N1276" s="337">
        <v>25</v>
      </c>
      <c r="O1276" s="337">
        <v>1200</v>
      </c>
      <c r="P1276" s="337">
        <v>21</v>
      </c>
      <c r="Q1276" s="337">
        <v>57.1</v>
      </c>
      <c r="R1276" s="337">
        <v>25000</v>
      </c>
      <c r="S1276" s="337">
        <v>2700</v>
      </c>
      <c r="T1276" s="337">
        <v>82</v>
      </c>
      <c r="U1276" s="337">
        <v>1</v>
      </c>
      <c r="V1276" s="337">
        <v>-20</v>
      </c>
      <c r="W1276" s="336" t="s">
        <v>769</v>
      </c>
      <c r="X1276" s="336" t="s">
        <v>7402</v>
      </c>
      <c r="Y1276" s="336" t="s">
        <v>3052</v>
      </c>
      <c r="Z1276" s="339">
        <v>41951</v>
      </c>
      <c r="AA1276" s="339">
        <v>41954</v>
      </c>
      <c r="AB1276" s="336" t="s">
        <v>784</v>
      </c>
    </row>
    <row r="1277" spans="1:28" s="340" customFormat="1">
      <c r="A1277" s="336" t="s">
        <v>7400</v>
      </c>
      <c r="B1277" s="336" t="s">
        <v>3050</v>
      </c>
      <c r="C1277" s="336" t="s">
        <v>3054</v>
      </c>
      <c r="D1277" s="336" t="s">
        <v>7848</v>
      </c>
      <c r="E1277" s="336" t="s">
        <v>735</v>
      </c>
      <c r="F1277" s="336" t="s">
        <v>780</v>
      </c>
      <c r="G1277" s="336" t="s">
        <v>794</v>
      </c>
      <c r="H1277" s="336" t="s">
        <v>726</v>
      </c>
      <c r="I1277" s="337">
        <v>5</v>
      </c>
      <c r="J1277" s="337">
        <v>90</v>
      </c>
      <c r="K1277" s="337">
        <v>127.8</v>
      </c>
      <c r="L1277" s="337">
        <v>119.6</v>
      </c>
      <c r="M1277" s="338"/>
      <c r="N1277" s="337">
        <v>25</v>
      </c>
      <c r="O1277" s="337">
        <v>1250</v>
      </c>
      <c r="P1277" s="337">
        <v>21</v>
      </c>
      <c r="Q1277" s="337">
        <v>59.5</v>
      </c>
      <c r="R1277" s="337">
        <v>25000</v>
      </c>
      <c r="S1277" s="337">
        <v>3000</v>
      </c>
      <c r="T1277" s="337">
        <v>83</v>
      </c>
      <c r="U1277" s="337">
        <v>1</v>
      </c>
      <c r="V1277" s="337">
        <v>-20</v>
      </c>
      <c r="W1277" s="336" t="s">
        <v>769</v>
      </c>
      <c r="X1277" s="336" t="s">
        <v>7402</v>
      </c>
      <c r="Y1277" s="336" t="s">
        <v>3052</v>
      </c>
      <c r="Z1277" s="339">
        <v>41951</v>
      </c>
      <c r="AA1277" s="339">
        <v>41954</v>
      </c>
      <c r="AB1277" s="336" t="s">
        <v>784</v>
      </c>
    </row>
    <row r="1278" spans="1:28" s="340" customFormat="1">
      <c r="A1278" s="336" t="s">
        <v>7400</v>
      </c>
      <c r="B1278" s="336" t="s">
        <v>3050</v>
      </c>
      <c r="C1278" s="336" t="s">
        <v>3056</v>
      </c>
      <c r="D1278" s="336" t="s">
        <v>7849</v>
      </c>
      <c r="E1278" s="336" t="s">
        <v>813</v>
      </c>
      <c r="F1278" s="336" t="s">
        <v>780</v>
      </c>
      <c r="G1278" s="336" t="s">
        <v>794</v>
      </c>
      <c r="H1278" s="336" t="s">
        <v>726</v>
      </c>
      <c r="I1278" s="337">
        <v>5</v>
      </c>
      <c r="J1278" s="337">
        <v>50</v>
      </c>
      <c r="K1278" s="337">
        <v>99.3</v>
      </c>
      <c r="L1278" s="337">
        <v>63</v>
      </c>
      <c r="M1278" s="338"/>
      <c r="N1278" s="338"/>
      <c r="O1278" s="337">
        <v>525</v>
      </c>
      <c r="P1278" s="337">
        <v>7</v>
      </c>
      <c r="Q1278" s="337">
        <v>75</v>
      </c>
      <c r="R1278" s="337">
        <v>25000</v>
      </c>
      <c r="S1278" s="337">
        <v>2700</v>
      </c>
      <c r="T1278" s="337">
        <v>80</v>
      </c>
      <c r="U1278" s="337">
        <v>1</v>
      </c>
      <c r="V1278" s="337">
        <v>-20</v>
      </c>
      <c r="W1278" s="336" t="s">
        <v>769</v>
      </c>
      <c r="X1278" s="336" t="s">
        <v>7405</v>
      </c>
      <c r="Y1278" s="336" t="s">
        <v>783</v>
      </c>
      <c r="Z1278" s="339">
        <v>41773</v>
      </c>
      <c r="AA1278" s="339">
        <v>41908</v>
      </c>
      <c r="AB1278" s="336" t="s">
        <v>784</v>
      </c>
    </row>
    <row r="1279" spans="1:28" s="340" customFormat="1">
      <c r="A1279" s="336" t="s">
        <v>7400</v>
      </c>
      <c r="B1279" s="336" t="s">
        <v>3050</v>
      </c>
      <c r="C1279" s="336" t="s">
        <v>3058</v>
      </c>
      <c r="D1279" s="336" t="s">
        <v>7850</v>
      </c>
      <c r="E1279" s="336" t="s">
        <v>813</v>
      </c>
      <c r="F1279" s="336" t="s">
        <v>780</v>
      </c>
      <c r="G1279" s="336" t="s">
        <v>794</v>
      </c>
      <c r="H1279" s="336" t="s">
        <v>726</v>
      </c>
      <c r="I1279" s="337">
        <v>5</v>
      </c>
      <c r="J1279" s="337">
        <v>50</v>
      </c>
      <c r="K1279" s="337">
        <v>99.3</v>
      </c>
      <c r="L1279" s="337">
        <v>63.2</v>
      </c>
      <c r="M1279" s="338"/>
      <c r="N1279" s="338"/>
      <c r="O1279" s="337">
        <v>540</v>
      </c>
      <c r="P1279" s="337">
        <v>8</v>
      </c>
      <c r="Q1279" s="337">
        <v>67.5</v>
      </c>
      <c r="R1279" s="337">
        <v>25000</v>
      </c>
      <c r="S1279" s="337">
        <v>3000</v>
      </c>
      <c r="T1279" s="337">
        <v>82</v>
      </c>
      <c r="U1279" s="337">
        <v>0.7</v>
      </c>
      <c r="V1279" s="337">
        <v>-20</v>
      </c>
      <c r="W1279" s="336" t="s">
        <v>769</v>
      </c>
      <c r="X1279" s="336" t="s">
        <v>7405</v>
      </c>
      <c r="Y1279" s="336" t="s">
        <v>826</v>
      </c>
      <c r="Z1279" s="339">
        <v>41792</v>
      </c>
      <c r="AA1279" s="339">
        <v>41914</v>
      </c>
      <c r="AB1279" s="336" t="s">
        <v>784</v>
      </c>
    </row>
    <row r="1280" spans="1:28" s="340" customFormat="1">
      <c r="A1280" s="336" t="s">
        <v>7400</v>
      </c>
      <c r="B1280" s="336" t="s">
        <v>7851</v>
      </c>
      <c r="C1280" s="336" t="s">
        <v>1844</v>
      </c>
      <c r="D1280" s="336" t="s">
        <v>7852</v>
      </c>
      <c r="E1280" s="336" t="s">
        <v>732</v>
      </c>
      <c r="F1280" s="336" t="s">
        <v>780</v>
      </c>
      <c r="G1280" s="336" t="s">
        <v>794</v>
      </c>
      <c r="H1280" s="336" t="s">
        <v>726</v>
      </c>
      <c r="I1280" s="337">
        <v>3</v>
      </c>
      <c r="J1280" s="338"/>
      <c r="K1280" s="337">
        <v>126</v>
      </c>
      <c r="L1280" s="337">
        <v>95</v>
      </c>
      <c r="M1280" s="338"/>
      <c r="N1280" s="337">
        <v>120</v>
      </c>
      <c r="O1280" s="337">
        <v>750</v>
      </c>
      <c r="P1280" s="337">
        <v>12</v>
      </c>
      <c r="Q1280" s="337">
        <v>62.5</v>
      </c>
      <c r="R1280" s="337">
        <v>25000</v>
      </c>
      <c r="S1280" s="337">
        <v>2700</v>
      </c>
      <c r="T1280" s="337">
        <v>81</v>
      </c>
      <c r="U1280" s="337">
        <v>0.9</v>
      </c>
      <c r="V1280" s="337">
        <v>-20</v>
      </c>
      <c r="W1280" s="336" t="s">
        <v>769</v>
      </c>
      <c r="X1280" s="336" t="s">
        <v>7402</v>
      </c>
      <c r="Y1280" s="336" t="s">
        <v>783</v>
      </c>
      <c r="Z1280" s="339">
        <v>41699</v>
      </c>
      <c r="AA1280" s="339">
        <v>42003</v>
      </c>
      <c r="AB1280" s="336" t="s">
        <v>842</v>
      </c>
    </row>
    <row r="1281" spans="1:28" s="340" customFormat="1">
      <c r="A1281" s="336" t="s">
        <v>7400</v>
      </c>
      <c r="B1281" s="336" t="s">
        <v>7851</v>
      </c>
      <c r="C1281" s="336" t="s">
        <v>1844</v>
      </c>
      <c r="D1281" s="336" t="s">
        <v>7853</v>
      </c>
      <c r="E1281" s="336" t="s">
        <v>732</v>
      </c>
      <c r="F1281" s="336" t="s">
        <v>780</v>
      </c>
      <c r="G1281" s="336" t="s">
        <v>794</v>
      </c>
      <c r="H1281" s="336" t="s">
        <v>726</v>
      </c>
      <c r="I1281" s="337">
        <v>3</v>
      </c>
      <c r="J1281" s="338"/>
      <c r="K1281" s="337">
        <v>126</v>
      </c>
      <c r="L1281" s="337">
        <v>95</v>
      </c>
      <c r="M1281" s="338"/>
      <c r="N1281" s="337">
        <v>120</v>
      </c>
      <c r="O1281" s="337">
        <v>750</v>
      </c>
      <c r="P1281" s="337">
        <v>12</v>
      </c>
      <c r="Q1281" s="337">
        <v>62.5</v>
      </c>
      <c r="R1281" s="337">
        <v>25000</v>
      </c>
      <c r="S1281" s="337">
        <v>3000</v>
      </c>
      <c r="T1281" s="337">
        <v>82</v>
      </c>
      <c r="U1281" s="337">
        <v>0.9</v>
      </c>
      <c r="V1281" s="337">
        <v>-20</v>
      </c>
      <c r="W1281" s="336" t="s">
        <v>769</v>
      </c>
      <c r="X1281" s="336" t="s">
        <v>7402</v>
      </c>
      <c r="Y1281" s="336" t="s">
        <v>783</v>
      </c>
      <c r="Z1281" s="339">
        <v>41699</v>
      </c>
      <c r="AA1281" s="339">
        <v>42003</v>
      </c>
      <c r="AB1281" s="336" t="s">
        <v>842</v>
      </c>
    </row>
    <row r="1282" spans="1:28" s="340" customFormat="1">
      <c r="A1282" s="336" t="s">
        <v>7400</v>
      </c>
      <c r="B1282" s="336" t="s">
        <v>3065</v>
      </c>
      <c r="C1282" s="336" t="s">
        <v>682</v>
      </c>
      <c r="D1282" s="336" t="s">
        <v>3068</v>
      </c>
      <c r="E1282" s="336" t="s">
        <v>830</v>
      </c>
      <c r="F1282" s="336" t="s">
        <v>780</v>
      </c>
      <c r="G1282" s="336" t="s">
        <v>794</v>
      </c>
      <c r="H1282" s="336" t="s">
        <v>726</v>
      </c>
      <c r="I1282" s="337">
        <v>5</v>
      </c>
      <c r="J1282" s="337">
        <v>75</v>
      </c>
      <c r="K1282" s="337">
        <v>118</v>
      </c>
      <c r="L1282" s="337">
        <v>95</v>
      </c>
      <c r="M1282" s="338"/>
      <c r="N1282" s="337">
        <v>40</v>
      </c>
      <c r="O1282" s="337">
        <v>800</v>
      </c>
      <c r="P1282" s="337">
        <v>14</v>
      </c>
      <c r="Q1282" s="337">
        <v>57.1</v>
      </c>
      <c r="R1282" s="337">
        <v>40000</v>
      </c>
      <c r="S1282" s="337">
        <v>3000</v>
      </c>
      <c r="T1282" s="337">
        <v>83</v>
      </c>
      <c r="U1282" s="337">
        <v>1</v>
      </c>
      <c r="V1282" s="337">
        <v>-40</v>
      </c>
      <c r="W1282" s="336" t="s">
        <v>769</v>
      </c>
      <c r="X1282" s="336" t="s">
        <v>7402</v>
      </c>
      <c r="Y1282" s="336" t="s">
        <v>1132</v>
      </c>
      <c r="Z1282" s="339">
        <v>41830</v>
      </c>
      <c r="AA1282" s="339">
        <v>41842</v>
      </c>
      <c r="AB1282" s="336" t="s">
        <v>784</v>
      </c>
    </row>
    <row r="1283" spans="1:28" s="340" customFormat="1">
      <c r="A1283" s="336" t="s">
        <v>7400</v>
      </c>
      <c r="B1283" s="336" t="s">
        <v>3065</v>
      </c>
      <c r="C1283" s="336" t="s">
        <v>682</v>
      </c>
      <c r="D1283" s="336" t="s">
        <v>3072</v>
      </c>
      <c r="E1283" s="336" t="s">
        <v>735</v>
      </c>
      <c r="F1283" s="336" t="s">
        <v>780</v>
      </c>
      <c r="G1283" s="336" t="s">
        <v>794</v>
      </c>
      <c r="H1283" s="336" t="s">
        <v>726</v>
      </c>
      <c r="I1283" s="337">
        <v>5</v>
      </c>
      <c r="J1283" s="337">
        <v>120</v>
      </c>
      <c r="K1283" s="337">
        <v>128</v>
      </c>
      <c r="L1283" s="337">
        <v>120</v>
      </c>
      <c r="M1283" s="338"/>
      <c r="N1283" s="337">
        <v>40</v>
      </c>
      <c r="O1283" s="337">
        <v>1200</v>
      </c>
      <c r="P1283" s="337">
        <v>19</v>
      </c>
      <c r="Q1283" s="337">
        <v>63.2</v>
      </c>
      <c r="R1283" s="337">
        <v>40000</v>
      </c>
      <c r="S1283" s="337">
        <v>3000</v>
      </c>
      <c r="T1283" s="337">
        <v>83</v>
      </c>
      <c r="U1283" s="337">
        <v>1</v>
      </c>
      <c r="V1283" s="337">
        <v>-40</v>
      </c>
      <c r="W1283" s="336" t="s">
        <v>769</v>
      </c>
      <c r="X1283" s="336" t="s">
        <v>7402</v>
      </c>
      <c r="Y1283" s="336" t="s">
        <v>3073</v>
      </c>
      <c r="Z1283" s="339">
        <v>41830</v>
      </c>
      <c r="AA1283" s="339">
        <v>41842</v>
      </c>
      <c r="AB1283" s="336" t="s">
        <v>784</v>
      </c>
    </row>
    <row r="1284" spans="1:28" s="340" customFormat="1">
      <c r="A1284" s="336" t="s">
        <v>7400</v>
      </c>
      <c r="B1284" s="336" t="s">
        <v>3065</v>
      </c>
      <c r="C1284" s="336" t="s">
        <v>682</v>
      </c>
      <c r="D1284" s="336" t="s">
        <v>3075</v>
      </c>
      <c r="E1284" s="336" t="s">
        <v>813</v>
      </c>
      <c r="F1284" s="336" t="s">
        <v>780</v>
      </c>
      <c r="G1284" s="336" t="s">
        <v>794</v>
      </c>
      <c r="H1284" s="336" t="s">
        <v>726</v>
      </c>
      <c r="I1284" s="337">
        <v>5</v>
      </c>
      <c r="J1284" s="337">
        <v>50</v>
      </c>
      <c r="K1284" s="337">
        <v>95</v>
      </c>
      <c r="L1284" s="337">
        <v>64</v>
      </c>
      <c r="M1284" s="338"/>
      <c r="N1284" s="338"/>
      <c r="O1284" s="337">
        <v>500</v>
      </c>
      <c r="P1284" s="337">
        <v>7.5</v>
      </c>
      <c r="Q1284" s="337">
        <v>66.7</v>
      </c>
      <c r="R1284" s="337">
        <v>40000</v>
      </c>
      <c r="S1284" s="337">
        <v>2700</v>
      </c>
      <c r="T1284" s="337">
        <v>82</v>
      </c>
      <c r="U1284" s="337">
        <v>0.9</v>
      </c>
      <c r="V1284" s="337">
        <v>-40</v>
      </c>
      <c r="W1284" s="336" t="s">
        <v>769</v>
      </c>
      <c r="X1284" s="336" t="s">
        <v>7402</v>
      </c>
      <c r="Y1284" s="336" t="s">
        <v>3076</v>
      </c>
      <c r="Z1284" s="339">
        <v>41830</v>
      </c>
      <c r="AA1284" s="339">
        <v>41842</v>
      </c>
      <c r="AB1284" s="336" t="s">
        <v>784</v>
      </c>
    </row>
    <row r="1285" spans="1:28" s="340" customFormat="1">
      <c r="A1285" s="336" t="s">
        <v>7400</v>
      </c>
      <c r="B1285" s="336" t="s">
        <v>3065</v>
      </c>
      <c r="C1285" s="336" t="s">
        <v>682</v>
      </c>
      <c r="D1285" s="336" t="s">
        <v>3078</v>
      </c>
      <c r="E1285" s="336" t="s">
        <v>738</v>
      </c>
      <c r="F1285" s="336" t="s">
        <v>780</v>
      </c>
      <c r="G1285" s="336" t="s">
        <v>794</v>
      </c>
      <c r="H1285" s="336" t="s">
        <v>726</v>
      </c>
      <c r="I1285" s="337">
        <v>5</v>
      </c>
      <c r="J1285" s="337">
        <v>50</v>
      </c>
      <c r="K1285" s="337">
        <v>85</v>
      </c>
      <c r="L1285" s="337">
        <v>62</v>
      </c>
      <c r="M1285" s="338"/>
      <c r="N1285" s="337">
        <v>40</v>
      </c>
      <c r="O1285" s="337">
        <v>490</v>
      </c>
      <c r="P1285" s="337">
        <v>8</v>
      </c>
      <c r="Q1285" s="337">
        <v>61.3</v>
      </c>
      <c r="R1285" s="337">
        <v>40000</v>
      </c>
      <c r="S1285" s="337">
        <v>3000</v>
      </c>
      <c r="T1285" s="337">
        <v>83</v>
      </c>
      <c r="U1285" s="337">
        <v>0.9</v>
      </c>
      <c r="V1285" s="337">
        <v>-40</v>
      </c>
      <c r="W1285" s="336" t="s">
        <v>769</v>
      </c>
      <c r="X1285" s="336" t="s">
        <v>7402</v>
      </c>
      <c r="Y1285" s="336" t="s">
        <v>3079</v>
      </c>
      <c r="Z1285" s="339">
        <v>41830</v>
      </c>
      <c r="AA1285" s="339">
        <v>41842</v>
      </c>
      <c r="AB1285" s="336" t="s">
        <v>784</v>
      </c>
    </row>
    <row r="1286" spans="1:28" s="340" customFormat="1">
      <c r="A1286" s="336" t="s">
        <v>7400</v>
      </c>
      <c r="B1286" s="336" t="s">
        <v>1129</v>
      </c>
      <c r="C1286" s="336" t="s">
        <v>682</v>
      </c>
      <c r="D1286" s="336" t="s">
        <v>7854</v>
      </c>
      <c r="E1286" s="336" t="s">
        <v>703</v>
      </c>
      <c r="F1286" s="336" t="s">
        <v>780</v>
      </c>
      <c r="G1286" s="336" t="s">
        <v>1216</v>
      </c>
      <c r="H1286" s="336" t="s">
        <v>726</v>
      </c>
      <c r="I1286" s="337">
        <v>3</v>
      </c>
      <c r="J1286" s="337">
        <v>35</v>
      </c>
      <c r="K1286" s="337">
        <v>48</v>
      </c>
      <c r="L1286" s="337">
        <v>48</v>
      </c>
      <c r="M1286" s="338"/>
      <c r="N1286" s="337">
        <v>38</v>
      </c>
      <c r="O1286" s="337">
        <v>380</v>
      </c>
      <c r="P1286" s="337">
        <v>6</v>
      </c>
      <c r="Q1286" s="337">
        <v>63.3</v>
      </c>
      <c r="R1286" s="337">
        <v>25000</v>
      </c>
      <c r="S1286" s="337">
        <v>3000</v>
      </c>
      <c r="T1286" s="337">
        <v>96</v>
      </c>
      <c r="U1286" s="337">
        <v>0.7</v>
      </c>
      <c r="V1286" s="337">
        <v>-40</v>
      </c>
      <c r="W1286" s="336" t="s">
        <v>7</v>
      </c>
      <c r="X1286" s="336" t="s">
        <v>7</v>
      </c>
      <c r="Y1286" s="336" t="s">
        <v>783</v>
      </c>
      <c r="Z1286" s="339">
        <v>41932</v>
      </c>
      <c r="AA1286" s="339">
        <v>41941</v>
      </c>
      <c r="AB1286" s="336" t="s">
        <v>784</v>
      </c>
    </row>
    <row r="1287" spans="1:28" s="340" customFormat="1">
      <c r="A1287" s="336" t="s">
        <v>7400</v>
      </c>
      <c r="B1287" s="336" t="s">
        <v>1129</v>
      </c>
      <c r="C1287" s="336" t="s">
        <v>682</v>
      </c>
      <c r="D1287" s="336" t="s">
        <v>7855</v>
      </c>
      <c r="E1287" s="336" t="s">
        <v>703</v>
      </c>
      <c r="F1287" s="336" t="s">
        <v>780</v>
      </c>
      <c r="G1287" s="336" t="s">
        <v>781</v>
      </c>
      <c r="H1287" s="336" t="s">
        <v>726</v>
      </c>
      <c r="I1287" s="337">
        <v>3</v>
      </c>
      <c r="J1287" s="337">
        <v>35</v>
      </c>
      <c r="K1287" s="337">
        <v>50</v>
      </c>
      <c r="L1287" s="337">
        <v>49</v>
      </c>
      <c r="M1287" s="338"/>
      <c r="N1287" s="337">
        <v>38</v>
      </c>
      <c r="O1287" s="337">
        <v>410</v>
      </c>
      <c r="P1287" s="337">
        <v>6</v>
      </c>
      <c r="Q1287" s="337">
        <v>68.3</v>
      </c>
      <c r="R1287" s="337">
        <v>25000</v>
      </c>
      <c r="S1287" s="337">
        <v>2700</v>
      </c>
      <c r="T1287" s="337">
        <v>83</v>
      </c>
      <c r="U1287" s="337">
        <v>0.7</v>
      </c>
      <c r="V1287" s="337">
        <v>-40</v>
      </c>
      <c r="W1287" s="336" t="s">
        <v>7</v>
      </c>
      <c r="X1287" s="336" t="s">
        <v>7</v>
      </c>
      <c r="Y1287" s="336" t="s">
        <v>783</v>
      </c>
      <c r="Z1287" s="339">
        <v>41881</v>
      </c>
      <c r="AA1287" s="339">
        <v>41877</v>
      </c>
      <c r="AB1287" s="336" t="s">
        <v>784</v>
      </c>
    </row>
    <row r="1288" spans="1:28" s="340" customFormat="1">
      <c r="A1288" s="336" t="s">
        <v>7400</v>
      </c>
      <c r="B1288" s="336" t="s">
        <v>1129</v>
      </c>
      <c r="C1288" s="336" t="s">
        <v>682</v>
      </c>
      <c r="D1288" s="336" t="s">
        <v>7856</v>
      </c>
      <c r="E1288" s="336" t="s">
        <v>703</v>
      </c>
      <c r="F1288" s="336" t="s">
        <v>780</v>
      </c>
      <c r="G1288" s="336" t="s">
        <v>781</v>
      </c>
      <c r="H1288" s="336" t="s">
        <v>726</v>
      </c>
      <c r="I1288" s="337">
        <v>3</v>
      </c>
      <c r="J1288" s="337">
        <v>35</v>
      </c>
      <c r="K1288" s="337">
        <v>50</v>
      </c>
      <c r="L1288" s="337">
        <v>49</v>
      </c>
      <c r="M1288" s="338"/>
      <c r="N1288" s="337">
        <v>38</v>
      </c>
      <c r="O1288" s="337">
        <v>410</v>
      </c>
      <c r="P1288" s="337">
        <v>6</v>
      </c>
      <c r="Q1288" s="337">
        <v>68.3</v>
      </c>
      <c r="R1288" s="337">
        <v>25000</v>
      </c>
      <c r="S1288" s="337">
        <v>3000</v>
      </c>
      <c r="T1288" s="337">
        <v>83</v>
      </c>
      <c r="U1288" s="337">
        <v>0.7</v>
      </c>
      <c r="V1288" s="337">
        <v>-40</v>
      </c>
      <c r="W1288" s="336" t="s">
        <v>7</v>
      </c>
      <c r="X1288" s="336" t="s">
        <v>7</v>
      </c>
      <c r="Y1288" s="336" t="s">
        <v>783</v>
      </c>
      <c r="Z1288" s="339">
        <v>41881</v>
      </c>
      <c r="AA1288" s="339">
        <v>41877</v>
      </c>
      <c r="AB1288" s="336" t="s">
        <v>784</v>
      </c>
    </row>
    <row r="1289" spans="1:28" s="340" customFormat="1">
      <c r="A1289" s="336" t="s">
        <v>7400</v>
      </c>
      <c r="B1289" s="336" t="s">
        <v>1129</v>
      </c>
      <c r="C1289" s="336" t="s">
        <v>682</v>
      </c>
      <c r="D1289" s="336" t="s">
        <v>7857</v>
      </c>
      <c r="E1289" s="336" t="s">
        <v>732</v>
      </c>
      <c r="F1289" s="336" t="s">
        <v>780</v>
      </c>
      <c r="G1289" s="336" t="s">
        <v>794</v>
      </c>
      <c r="H1289" s="336" t="s">
        <v>726</v>
      </c>
      <c r="I1289" s="337">
        <v>3</v>
      </c>
      <c r="J1289" s="337">
        <v>65</v>
      </c>
      <c r="K1289" s="337">
        <v>126</v>
      </c>
      <c r="L1289" s="337">
        <v>90</v>
      </c>
      <c r="M1289" s="338"/>
      <c r="N1289" s="338"/>
      <c r="O1289" s="337">
        <v>650</v>
      </c>
      <c r="P1289" s="337">
        <v>7.6</v>
      </c>
      <c r="Q1289" s="337">
        <v>86.6</v>
      </c>
      <c r="R1289" s="337">
        <v>40000</v>
      </c>
      <c r="S1289" s="337">
        <v>2700</v>
      </c>
      <c r="T1289" s="337">
        <v>83</v>
      </c>
      <c r="U1289" s="337">
        <v>1</v>
      </c>
      <c r="V1289" s="337">
        <v>-40</v>
      </c>
      <c r="W1289" s="336" t="s">
        <v>7</v>
      </c>
      <c r="X1289" s="336" t="s">
        <v>7</v>
      </c>
      <c r="Y1289" s="336" t="s">
        <v>783</v>
      </c>
      <c r="Z1289" s="339">
        <v>41942</v>
      </c>
      <c r="AA1289" s="339">
        <v>41935</v>
      </c>
      <c r="AB1289" s="336" t="s">
        <v>784</v>
      </c>
    </row>
    <row r="1290" spans="1:28" s="340" customFormat="1">
      <c r="A1290" s="336" t="s">
        <v>7400</v>
      </c>
      <c r="B1290" s="336" t="s">
        <v>1129</v>
      </c>
      <c r="C1290" s="336" t="s">
        <v>682</v>
      </c>
      <c r="D1290" s="336" t="s">
        <v>7858</v>
      </c>
      <c r="E1290" s="336" t="s">
        <v>732</v>
      </c>
      <c r="F1290" s="336" t="s">
        <v>780</v>
      </c>
      <c r="G1290" s="336" t="s">
        <v>794</v>
      </c>
      <c r="H1290" s="336" t="s">
        <v>726</v>
      </c>
      <c r="I1290" s="337">
        <v>3</v>
      </c>
      <c r="J1290" s="337">
        <v>65</v>
      </c>
      <c r="K1290" s="337">
        <v>126</v>
      </c>
      <c r="L1290" s="337">
        <v>90</v>
      </c>
      <c r="M1290" s="338"/>
      <c r="N1290" s="338"/>
      <c r="O1290" s="337">
        <v>650</v>
      </c>
      <c r="P1290" s="337">
        <v>7.8</v>
      </c>
      <c r="Q1290" s="337">
        <v>86.6</v>
      </c>
      <c r="R1290" s="337">
        <v>40000</v>
      </c>
      <c r="S1290" s="337">
        <v>3000</v>
      </c>
      <c r="T1290" s="337">
        <v>84</v>
      </c>
      <c r="U1290" s="337">
        <v>1</v>
      </c>
      <c r="V1290" s="337">
        <v>-40</v>
      </c>
      <c r="W1290" s="336" t="s">
        <v>7</v>
      </c>
      <c r="X1290" s="336" t="s">
        <v>7</v>
      </c>
      <c r="Y1290" s="336" t="s">
        <v>783</v>
      </c>
      <c r="Z1290" s="339">
        <v>41942</v>
      </c>
      <c r="AA1290" s="339">
        <v>41935</v>
      </c>
      <c r="AB1290" s="336" t="s">
        <v>784</v>
      </c>
    </row>
    <row r="1291" spans="1:28" s="340" customFormat="1">
      <c r="A1291" s="336" t="s">
        <v>7400</v>
      </c>
      <c r="B1291" s="336" t="s">
        <v>1129</v>
      </c>
      <c r="C1291" s="336" t="s">
        <v>682</v>
      </c>
      <c r="D1291" s="336" t="s">
        <v>7859</v>
      </c>
      <c r="E1291" s="336" t="s">
        <v>732</v>
      </c>
      <c r="F1291" s="336" t="s">
        <v>780</v>
      </c>
      <c r="G1291" s="336" t="s">
        <v>794</v>
      </c>
      <c r="H1291" s="336" t="s">
        <v>726</v>
      </c>
      <c r="I1291" s="337">
        <v>3</v>
      </c>
      <c r="J1291" s="337">
        <v>65</v>
      </c>
      <c r="K1291" s="337">
        <v>126</v>
      </c>
      <c r="L1291" s="337">
        <v>90</v>
      </c>
      <c r="M1291" s="338"/>
      <c r="N1291" s="338"/>
      <c r="O1291" s="337">
        <v>650</v>
      </c>
      <c r="P1291" s="337">
        <v>7.7</v>
      </c>
      <c r="Q1291" s="337">
        <v>86.6</v>
      </c>
      <c r="R1291" s="337">
        <v>40000</v>
      </c>
      <c r="S1291" s="337">
        <v>4000</v>
      </c>
      <c r="T1291" s="337">
        <v>87</v>
      </c>
      <c r="U1291" s="337">
        <v>1</v>
      </c>
      <c r="V1291" s="337">
        <v>-40</v>
      </c>
      <c r="W1291" s="336" t="s">
        <v>7</v>
      </c>
      <c r="X1291" s="336" t="s">
        <v>7</v>
      </c>
      <c r="Y1291" s="336" t="s">
        <v>783</v>
      </c>
      <c r="Z1291" s="339">
        <v>41942</v>
      </c>
      <c r="AA1291" s="339">
        <v>41935</v>
      </c>
      <c r="AB1291" s="336" t="s">
        <v>784</v>
      </c>
    </row>
    <row r="1292" spans="1:28" s="340" customFormat="1">
      <c r="A1292" s="336" t="s">
        <v>7400</v>
      </c>
      <c r="B1292" s="336" t="s">
        <v>1129</v>
      </c>
      <c r="C1292" s="336" t="s">
        <v>682</v>
      </c>
      <c r="D1292" s="336" t="s">
        <v>7860</v>
      </c>
      <c r="E1292" s="336" t="s">
        <v>732</v>
      </c>
      <c r="F1292" s="336" t="s">
        <v>780</v>
      </c>
      <c r="G1292" s="336" t="s">
        <v>794</v>
      </c>
      <c r="H1292" s="336" t="s">
        <v>726</v>
      </c>
      <c r="I1292" s="337">
        <v>3</v>
      </c>
      <c r="J1292" s="337">
        <v>65</v>
      </c>
      <c r="K1292" s="337">
        <v>133</v>
      </c>
      <c r="L1292" s="337">
        <v>95</v>
      </c>
      <c r="M1292" s="338"/>
      <c r="N1292" s="338"/>
      <c r="O1292" s="337">
        <v>800</v>
      </c>
      <c r="P1292" s="337">
        <v>13.5</v>
      </c>
      <c r="Q1292" s="337">
        <v>59.2</v>
      </c>
      <c r="R1292" s="337">
        <v>40000</v>
      </c>
      <c r="S1292" s="337">
        <v>3000</v>
      </c>
      <c r="T1292" s="337">
        <v>93</v>
      </c>
      <c r="U1292" s="337">
        <v>1</v>
      </c>
      <c r="V1292" s="337">
        <v>-40</v>
      </c>
      <c r="W1292" s="336" t="s">
        <v>769</v>
      </c>
      <c r="X1292" s="336" t="s">
        <v>7402</v>
      </c>
      <c r="Y1292" s="336" t="s">
        <v>783</v>
      </c>
      <c r="Z1292" s="339">
        <v>41942</v>
      </c>
      <c r="AA1292" s="339">
        <v>41935</v>
      </c>
      <c r="AB1292" s="336" t="s">
        <v>784</v>
      </c>
    </row>
    <row r="1293" spans="1:28" s="340" customFormat="1">
      <c r="A1293" s="336" t="s">
        <v>7400</v>
      </c>
      <c r="B1293" s="336" t="s">
        <v>1129</v>
      </c>
      <c r="C1293" s="336" t="s">
        <v>682</v>
      </c>
      <c r="D1293" s="336" t="s">
        <v>7861</v>
      </c>
      <c r="E1293" s="336" t="s">
        <v>732</v>
      </c>
      <c r="F1293" s="336" t="s">
        <v>780</v>
      </c>
      <c r="G1293" s="336" t="s">
        <v>794</v>
      </c>
      <c r="H1293" s="336" t="s">
        <v>726</v>
      </c>
      <c r="I1293" s="337">
        <v>3</v>
      </c>
      <c r="J1293" s="337">
        <v>65</v>
      </c>
      <c r="K1293" s="337">
        <v>133</v>
      </c>
      <c r="L1293" s="337">
        <v>95</v>
      </c>
      <c r="M1293" s="338"/>
      <c r="N1293" s="338"/>
      <c r="O1293" s="337">
        <v>800</v>
      </c>
      <c r="P1293" s="337">
        <v>13.5</v>
      </c>
      <c r="Q1293" s="337">
        <v>59.2</v>
      </c>
      <c r="R1293" s="337">
        <v>40000</v>
      </c>
      <c r="S1293" s="337">
        <v>4000</v>
      </c>
      <c r="T1293" s="337">
        <v>93</v>
      </c>
      <c r="U1293" s="337">
        <v>1</v>
      </c>
      <c r="V1293" s="337">
        <v>-40</v>
      </c>
      <c r="W1293" s="336" t="s">
        <v>769</v>
      </c>
      <c r="X1293" s="336" t="s">
        <v>7402</v>
      </c>
      <c r="Y1293" s="336" t="s">
        <v>783</v>
      </c>
      <c r="Z1293" s="339">
        <v>41942</v>
      </c>
      <c r="AA1293" s="339">
        <v>41935</v>
      </c>
      <c r="AB1293" s="336" t="s">
        <v>784</v>
      </c>
    </row>
    <row r="1294" spans="1:28" s="340" customFormat="1">
      <c r="A1294" s="336" t="s">
        <v>7400</v>
      </c>
      <c r="B1294" s="336" t="s">
        <v>1129</v>
      </c>
      <c r="C1294" s="336" t="s">
        <v>682</v>
      </c>
      <c r="D1294" s="336" t="s">
        <v>7862</v>
      </c>
      <c r="E1294" s="336" t="s">
        <v>738</v>
      </c>
      <c r="F1294" s="336" t="s">
        <v>780</v>
      </c>
      <c r="G1294" s="336" t="s">
        <v>794</v>
      </c>
      <c r="H1294" s="336" t="s">
        <v>726</v>
      </c>
      <c r="I1294" s="337">
        <v>3</v>
      </c>
      <c r="J1294" s="337">
        <v>50</v>
      </c>
      <c r="K1294" s="337">
        <v>85</v>
      </c>
      <c r="L1294" s="337">
        <v>62</v>
      </c>
      <c r="M1294" s="338"/>
      <c r="N1294" s="337">
        <v>25</v>
      </c>
      <c r="O1294" s="337">
        <v>470</v>
      </c>
      <c r="P1294" s="337">
        <v>8</v>
      </c>
      <c r="Q1294" s="337">
        <v>58.8</v>
      </c>
      <c r="R1294" s="337">
        <v>40000</v>
      </c>
      <c r="S1294" s="337">
        <v>3000</v>
      </c>
      <c r="T1294" s="337">
        <v>83</v>
      </c>
      <c r="U1294" s="337">
        <v>0.9</v>
      </c>
      <c r="V1294" s="337">
        <v>-40</v>
      </c>
      <c r="W1294" s="336" t="s">
        <v>769</v>
      </c>
      <c r="X1294" s="336" t="s">
        <v>7402</v>
      </c>
      <c r="Y1294" s="336" t="s">
        <v>783</v>
      </c>
      <c r="Z1294" s="339">
        <v>41840</v>
      </c>
      <c r="AA1294" s="339">
        <v>41837</v>
      </c>
      <c r="AB1294" s="336" t="s">
        <v>784</v>
      </c>
    </row>
    <row r="1295" spans="1:28" s="340" customFormat="1">
      <c r="A1295" s="336" t="s">
        <v>7400</v>
      </c>
      <c r="B1295" s="336" t="s">
        <v>1129</v>
      </c>
      <c r="C1295" s="336" t="s">
        <v>682</v>
      </c>
      <c r="D1295" s="336" t="s">
        <v>7863</v>
      </c>
      <c r="E1295" s="336" t="s">
        <v>738</v>
      </c>
      <c r="F1295" s="336" t="s">
        <v>780</v>
      </c>
      <c r="G1295" s="336" t="s">
        <v>794</v>
      </c>
      <c r="H1295" s="336" t="s">
        <v>726</v>
      </c>
      <c r="I1295" s="337">
        <v>3</v>
      </c>
      <c r="J1295" s="337">
        <v>50</v>
      </c>
      <c r="K1295" s="337">
        <v>85</v>
      </c>
      <c r="L1295" s="337">
        <v>62</v>
      </c>
      <c r="M1295" s="338"/>
      <c r="N1295" s="337">
        <v>40</v>
      </c>
      <c r="O1295" s="337">
        <v>490</v>
      </c>
      <c r="P1295" s="337">
        <v>8</v>
      </c>
      <c r="Q1295" s="337">
        <v>61.3</v>
      </c>
      <c r="R1295" s="337">
        <v>40000</v>
      </c>
      <c r="S1295" s="337">
        <v>3000</v>
      </c>
      <c r="T1295" s="337">
        <v>83</v>
      </c>
      <c r="U1295" s="337">
        <v>0.9</v>
      </c>
      <c r="V1295" s="337">
        <v>-40</v>
      </c>
      <c r="W1295" s="336" t="s">
        <v>769</v>
      </c>
      <c r="X1295" s="336" t="s">
        <v>7402</v>
      </c>
      <c r="Y1295" s="336" t="s">
        <v>783</v>
      </c>
      <c r="Z1295" s="339">
        <v>41840</v>
      </c>
      <c r="AA1295" s="339">
        <v>41837</v>
      </c>
      <c r="AB1295" s="336" t="s">
        <v>784</v>
      </c>
    </row>
    <row r="1296" spans="1:28" s="340" customFormat="1">
      <c r="A1296" s="336" t="s">
        <v>7400</v>
      </c>
      <c r="B1296" s="336" t="s">
        <v>1129</v>
      </c>
      <c r="C1296" s="336" t="s">
        <v>682</v>
      </c>
      <c r="D1296" s="336" t="s">
        <v>7864</v>
      </c>
      <c r="E1296" s="336" t="s">
        <v>830</v>
      </c>
      <c r="F1296" s="336" t="s">
        <v>780</v>
      </c>
      <c r="G1296" s="336" t="s">
        <v>794</v>
      </c>
      <c r="H1296" s="336" t="s">
        <v>726</v>
      </c>
      <c r="I1296" s="337">
        <v>3</v>
      </c>
      <c r="J1296" s="337">
        <v>75</v>
      </c>
      <c r="K1296" s="337">
        <v>118</v>
      </c>
      <c r="L1296" s="337">
        <v>95</v>
      </c>
      <c r="M1296" s="338"/>
      <c r="N1296" s="337">
        <v>25</v>
      </c>
      <c r="O1296" s="337">
        <v>835</v>
      </c>
      <c r="P1296" s="337">
        <v>14</v>
      </c>
      <c r="Q1296" s="337">
        <v>59.6</v>
      </c>
      <c r="R1296" s="337">
        <v>40000</v>
      </c>
      <c r="S1296" s="337">
        <v>3000</v>
      </c>
      <c r="T1296" s="337">
        <v>83</v>
      </c>
      <c r="U1296" s="337">
        <v>1</v>
      </c>
      <c r="V1296" s="337">
        <v>-40</v>
      </c>
      <c r="W1296" s="336" t="s">
        <v>769</v>
      </c>
      <c r="X1296" s="336" t="s">
        <v>7402</v>
      </c>
      <c r="Y1296" s="336" t="s">
        <v>1043</v>
      </c>
      <c r="Z1296" s="339">
        <v>41795</v>
      </c>
      <c r="AA1296" s="339">
        <v>41788</v>
      </c>
      <c r="AB1296" s="336" t="s">
        <v>784</v>
      </c>
    </row>
    <row r="1297" spans="1:28" s="340" customFormat="1">
      <c r="A1297" s="336" t="s">
        <v>7400</v>
      </c>
      <c r="B1297" s="336" t="s">
        <v>1129</v>
      </c>
      <c r="C1297" s="336" t="s">
        <v>682</v>
      </c>
      <c r="D1297" s="336" t="s">
        <v>7865</v>
      </c>
      <c r="E1297" s="336" t="s">
        <v>830</v>
      </c>
      <c r="F1297" s="336" t="s">
        <v>780</v>
      </c>
      <c r="G1297" s="336" t="s">
        <v>794</v>
      </c>
      <c r="H1297" s="336" t="s">
        <v>726</v>
      </c>
      <c r="I1297" s="337">
        <v>3</v>
      </c>
      <c r="J1297" s="337">
        <v>75</v>
      </c>
      <c r="K1297" s="337">
        <v>118</v>
      </c>
      <c r="L1297" s="337">
        <v>95</v>
      </c>
      <c r="M1297" s="338"/>
      <c r="N1297" s="337">
        <v>40</v>
      </c>
      <c r="O1297" s="337">
        <v>850</v>
      </c>
      <c r="P1297" s="337">
        <v>14</v>
      </c>
      <c r="Q1297" s="337">
        <v>60.7</v>
      </c>
      <c r="R1297" s="337">
        <v>40000</v>
      </c>
      <c r="S1297" s="337">
        <v>3000</v>
      </c>
      <c r="T1297" s="337">
        <v>83</v>
      </c>
      <c r="U1297" s="337">
        <v>1</v>
      </c>
      <c r="V1297" s="337">
        <v>-40</v>
      </c>
      <c r="W1297" s="336" t="s">
        <v>769</v>
      </c>
      <c r="X1297" s="336" t="s">
        <v>7402</v>
      </c>
      <c r="Y1297" s="336" t="s">
        <v>1043</v>
      </c>
      <c r="Z1297" s="339">
        <v>41795</v>
      </c>
      <c r="AA1297" s="339">
        <v>41788</v>
      </c>
      <c r="AB1297" s="336" t="s">
        <v>784</v>
      </c>
    </row>
    <row r="1298" spans="1:28" s="340" customFormat="1">
      <c r="A1298" s="336" t="s">
        <v>7400</v>
      </c>
      <c r="B1298" s="336" t="s">
        <v>1129</v>
      </c>
      <c r="C1298" s="336" t="s">
        <v>682</v>
      </c>
      <c r="D1298" s="336" t="s">
        <v>7866</v>
      </c>
      <c r="E1298" s="336" t="s">
        <v>731</v>
      </c>
      <c r="F1298" s="336" t="s">
        <v>780</v>
      </c>
      <c r="G1298" s="336" t="s">
        <v>794</v>
      </c>
      <c r="H1298" s="336" t="s">
        <v>726</v>
      </c>
      <c r="I1298" s="337">
        <v>3</v>
      </c>
      <c r="J1298" s="337">
        <v>75</v>
      </c>
      <c r="K1298" s="337">
        <v>95</v>
      </c>
      <c r="L1298" s="337">
        <v>85</v>
      </c>
      <c r="M1298" s="338"/>
      <c r="N1298" s="337">
        <v>40</v>
      </c>
      <c r="O1298" s="337">
        <v>850</v>
      </c>
      <c r="P1298" s="337">
        <v>14.5</v>
      </c>
      <c r="Q1298" s="337">
        <v>58.6</v>
      </c>
      <c r="R1298" s="337">
        <v>40000</v>
      </c>
      <c r="S1298" s="337">
        <v>3000</v>
      </c>
      <c r="T1298" s="337">
        <v>83</v>
      </c>
      <c r="U1298" s="337">
        <v>0.9</v>
      </c>
      <c r="V1298" s="337">
        <v>-40</v>
      </c>
      <c r="W1298" s="336" t="s">
        <v>769</v>
      </c>
      <c r="X1298" s="336" t="s">
        <v>7402</v>
      </c>
      <c r="Y1298" s="336" t="s">
        <v>1043</v>
      </c>
      <c r="Z1298" s="339">
        <v>41805</v>
      </c>
      <c r="AA1298" s="339">
        <v>41810</v>
      </c>
      <c r="AB1298" s="336" t="s">
        <v>784</v>
      </c>
    </row>
    <row r="1299" spans="1:28" s="340" customFormat="1">
      <c r="A1299" s="336" t="s">
        <v>7400</v>
      </c>
      <c r="B1299" s="336" t="s">
        <v>1129</v>
      </c>
      <c r="C1299" s="336" t="s">
        <v>682</v>
      </c>
      <c r="D1299" s="336" t="s">
        <v>7867</v>
      </c>
      <c r="E1299" s="336" t="s">
        <v>731</v>
      </c>
      <c r="F1299" s="336" t="s">
        <v>780</v>
      </c>
      <c r="G1299" s="336" t="s">
        <v>794</v>
      </c>
      <c r="H1299" s="336" t="s">
        <v>726</v>
      </c>
      <c r="I1299" s="337">
        <v>3</v>
      </c>
      <c r="J1299" s="337">
        <v>75</v>
      </c>
      <c r="K1299" s="337">
        <v>95</v>
      </c>
      <c r="L1299" s="337">
        <v>85</v>
      </c>
      <c r="M1299" s="338"/>
      <c r="N1299" s="337">
        <v>40</v>
      </c>
      <c r="O1299" s="337">
        <v>850</v>
      </c>
      <c r="P1299" s="337">
        <v>14.5</v>
      </c>
      <c r="Q1299" s="337">
        <v>58.6</v>
      </c>
      <c r="R1299" s="337">
        <v>40000</v>
      </c>
      <c r="S1299" s="337">
        <v>3000</v>
      </c>
      <c r="T1299" s="337">
        <v>83</v>
      </c>
      <c r="U1299" s="337">
        <v>0.9</v>
      </c>
      <c r="V1299" s="337">
        <v>-40</v>
      </c>
      <c r="W1299" s="336" t="s">
        <v>769</v>
      </c>
      <c r="X1299" s="336" t="s">
        <v>7402</v>
      </c>
      <c r="Y1299" s="336" t="s">
        <v>1043</v>
      </c>
      <c r="Z1299" s="339">
        <v>41805</v>
      </c>
      <c r="AA1299" s="339">
        <v>41810</v>
      </c>
      <c r="AB1299" s="336" t="s">
        <v>784</v>
      </c>
    </row>
    <row r="1300" spans="1:28" s="340" customFormat="1">
      <c r="A1300" s="336" t="s">
        <v>7400</v>
      </c>
      <c r="B1300" s="336" t="s">
        <v>1129</v>
      </c>
      <c r="C1300" s="336" t="s">
        <v>682</v>
      </c>
      <c r="D1300" s="336" t="s">
        <v>7868</v>
      </c>
      <c r="E1300" s="336" t="s">
        <v>733</v>
      </c>
      <c r="F1300" s="336" t="s">
        <v>780</v>
      </c>
      <c r="G1300" s="336" t="s">
        <v>794</v>
      </c>
      <c r="H1300" s="336" t="s">
        <v>726</v>
      </c>
      <c r="I1300" s="337">
        <v>3</v>
      </c>
      <c r="J1300" s="337">
        <v>65</v>
      </c>
      <c r="K1300" s="337">
        <v>160</v>
      </c>
      <c r="L1300" s="337">
        <v>125</v>
      </c>
      <c r="M1300" s="338"/>
      <c r="N1300" s="338"/>
      <c r="O1300" s="337">
        <v>685</v>
      </c>
      <c r="P1300" s="337">
        <v>10</v>
      </c>
      <c r="Q1300" s="337">
        <v>68.5</v>
      </c>
      <c r="R1300" s="337">
        <v>40000</v>
      </c>
      <c r="S1300" s="337">
        <v>3000</v>
      </c>
      <c r="T1300" s="337">
        <v>82</v>
      </c>
      <c r="U1300" s="337">
        <v>0.9</v>
      </c>
      <c r="V1300" s="337">
        <v>-40</v>
      </c>
      <c r="W1300" s="336" t="s">
        <v>769</v>
      </c>
      <c r="X1300" s="336" t="s">
        <v>7402</v>
      </c>
      <c r="Y1300" s="336" t="s">
        <v>1043</v>
      </c>
      <c r="Z1300" s="339">
        <v>41795</v>
      </c>
      <c r="AA1300" s="339">
        <v>41788</v>
      </c>
      <c r="AB1300" s="336" t="s">
        <v>784</v>
      </c>
    </row>
    <row r="1301" spans="1:28" s="340" customFormat="1">
      <c r="A1301" s="336" t="s">
        <v>7400</v>
      </c>
      <c r="B1301" s="336" t="s">
        <v>1129</v>
      </c>
      <c r="C1301" s="336" t="s">
        <v>682</v>
      </c>
      <c r="D1301" s="336" t="s">
        <v>7869</v>
      </c>
      <c r="E1301" s="336" t="s">
        <v>813</v>
      </c>
      <c r="F1301" s="336" t="s">
        <v>780</v>
      </c>
      <c r="G1301" s="336" t="s">
        <v>794</v>
      </c>
      <c r="H1301" s="336" t="s">
        <v>726</v>
      </c>
      <c r="I1301" s="337">
        <v>3</v>
      </c>
      <c r="J1301" s="337">
        <v>50</v>
      </c>
      <c r="K1301" s="337">
        <v>96</v>
      </c>
      <c r="L1301" s="337">
        <v>64</v>
      </c>
      <c r="M1301" s="338"/>
      <c r="N1301" s="338"/>
      <c r="O1301" s="337">
        <v>480</v>
      </c>
      <c r="P1301" s="337">
        <v>7.7</v>
      </c>
      <c r="Q1301" s="337">
        <v>64</v>
      </c>
      <c r="R1301" s="337">
        <v>40000</v>
      </c>
      <c r="S1301" s="337">
        <v>3000</v>
      </c>
      <c r="T1301" s="337">
        <v>82</v>
      </c>
      <c r="U1301" s="337">
        <v>0.9</v>
      </c>
      <c r="V1301" s="337">
        <v>-40</v>
      </c>
      <c r="W1301" s="336" t="s">
        <v>769</v>
      </c>
      <c r="X1301" s="336" t="s">
        <v>7402</v>
      </c>
      <c r="Y1301" s="336" t="s">
        <v>783</v>
      </c>
      <c r="Z1301" s="339">
        <v>41942</v>
      </c>
      <c r="AA1301" s="339">
        <v>41935</v>
      </c>
      <c r="AB1301" s="336" t="s">
        <v>784</v>
      </c>
    </row>
    <row r="1302" spans="1:28" s="340" customFormat="1">
      <c r="A1302" s="336" t="s">
        <v>7400</v>
      </c>
      <c r="B1302" s="336" t="s">
        <v>1129</v>
      </c>
      <c r="C1302" s="336" t="s">
        <v>682</v>
      </c>
      <c r="D1302" s="336" t="s">
        <v>7870</v>
      </c>
      <c r="E1302" s="336" t="s">
        <v>735</v>
      </c>
      <c r="F1302" s="336" t="s">
        <v>780</v>
      </c>
      <c r="G1302" s="336" t="s">
        <v>794</v>
      </c>
      <c r="H1302" s="336" t="s">
        <v>726</v>
      </c>
      <c r="I1302" s="337">
        <v>3</v>
      </c>
      <c r="J1302" s="337">
        <v>90</v>
      </c>
      <c r="K1302" s="337">
        <v>128</v>
      </c>
      <c r="L1302" s="337">
        <v>120</v>
      </c>
      <c r="M1302" s="338"/>
      <c r="N1302" s="337">
        <v>25</v>
      </c>
      <c r="O1302" s="337">
        <v>1020</v>
      </c>
      <c r="P1302" s="337">
        <v>16</v>
      </c>
      <c r="Q1302" s="337">
        <v>63.8</v>
      </c>
      <c r="R1302" s="337">
        <v>40000</v>
      </c>
      <c r="S1302" s="337">
        <v>3000</v>
      </c>
      <c r="T1302" s="337">
        <v>84</v>
      </c>
      <c r="U1302" s="337">
        <v>0.9</v>
      </c>
      <c r="V1302" s="337">
        <v>-40</v>
      </c>
      <c r="W1302" s="336" t="s">
        <v>769</v>
      </c>
      <c r="X1302" s="336" t="s">
        <v>7402</v>
      </c>
      <c r="Y1302" s="336" t="s">
        <v>1043</v>
      </c>
      <c r="Z1302" s="339">
        <v>41798</v>
      </c>
      <c r="AA1302" s="339">
        <v>41789</v>
      </c>
      <c r="AB1302" s="336" t="s">
        <v>784</v>
      </c>
    </row>
    <row r="1303" spans="1:28" s="340" customFormat="1">
      <c r="A1303" s="336" t="s">
        <v>7400</v>
      </c>
      <c r="B1303" s="336" t="s">
        <v>1129</v>
      </c>
      <c r="C1303" s="336" t="s">
        <v>682</v>
      </c>
      <c r="D1303" s="336" t="s">
        <v>7871</v>
      </c>
      <c r="E1303" s="336" t="s">
        <v>735</v>
      </c>
      <c r="F1303" s="336" t="s">
        <v>780</v>
      </c>
      <c r="G1303" s="336" t="s">
        <v>794</v>
      </c>
      <c r="H1303" s="336" t="s">
        <v>726</v>
      </c>
      <c r="I1303" s="337">
        <v>3</v>
      </c>
      <c r="J1303" s="337">
        <v>90</v>
      </c>
      <c r="K1303" s="337">
        <v>128</v>
      </c>
      <c r="L1303" s="337">
        <v>120</v>
      </c>
      <c r="M1303" s="338"/>
      <c r="N1303" s="337">
        <v>40</v>
      </c>
      <c r="O1303" s="337">
        <v>970</v>
      </c>
      <c r="P1303" s="337">
        <v>16</v>
      </c>
      <c r="Q1303" s="337">
        <v>60.6</v>
      </c>
      <c r="R1303" s="337">
        <v>40000</v>
      </c>
      <c r="S1303" s="337">
        <v>3000</v>
      </c>
      <c r="T1303" s="337">
        <v>84</v>
      </c>
      <c r="U1303" s="337">
        <v>0.9</v>
      </c>
      <c r="V1303" s="337">
        <v>-40</v>
      </c>
      <c r="W1303" s="336" t="s">
        <v>769</v>
      </c>
      <c r="X1303" s="336" t="s">
        <v>7402</v>
      </c>
      <c r="Y1303" s="336" t="s">
        <v>1043</v>
      </c>
      <c r="Z1303" s="339">
        <v>41798</v>
      </c>
      <c r="AA1303" s="339">
        <v>41789</v>
      </c>
      <c r="AB1303" s="336" t="s">
        <v>784</v>
      </c>
    </row>
    <row r="1304" spans="1:28" s="340" customFormat="1">
      <c r="A1304" s="336" t="s">
        <v>7400</v>
      </c>
      <c r="B1304" s="336" t="s">
        <v>1129</v>
      </c>
      <c r="C1304" s="336" t="s">
        <v>682</v>
      </c>
      <c r="D1304" s="336" t="s">
        <v>7872</v>
      </c>
      <c r="E1304" s="336" t="s">
        <v>737</v>
      </c>
      <c r="F1304" s="336" t="s">
        <v>780</v>
      </c>
      <c r="G1304" s="336" t="s">
        <v>794</v>
      </c>
      <c r="H1304" s="336" t="s">
        <v>726</v>
      </c>
      <c r="I1304" s="337">
        <v>3</v>
      </c>
      <c r="J1304" s="337">
        <v>60</v>
      </c>
      <c r="K1304" s="337">
        <v>71</v>
      </c>
      <c r="L1304" s="337">
        <v>49</v>
      </c>
      <c r="M1304" s="338"/>
      <c r="N1304" s="337">
        <v>38</v>
      </c>
      <c r="O1304" s="337">
        <v>380</v>
      </c>
      <c r="P1304" s="337">
        <v>6.3</v>
      </c>
      <c r="Q1304" s="337">
        <v>63.3</v>
      </c>
      <c r="R1304" s="337">
        <v>25000</v>
      </c>
      <c r="S1304" s="337">
        <v>3000</v>
      </c>
      <c r="T1304" s="337">
        <v>84</v>
      </c>
      <c r="U1304" s="337">
        <v>0.7</v>
      </c>
      <c r="V1304" s="337">
        <v>-40</v>
      </c>
      <c r="W1304" s="336" t="s">
        <v>769</v>
      </c>
      <c r="X1304" s="336" t="s">
        <v>7402</v>
      </c>
      <c r="Y1304" s="336" t="s">
        <v>1132</v>
      </c>
      <c r="Z1304" s="339">
        <v>41871</v>
      </c>
      <c r="AA1304" s="339">
        <v>41884</v>
      </c>
      <c r="AB1304" s="336" t="s">
        <v>784</v>
      </c>
    </row>
    <row r="1305" spans="1:28" s="340" customFormat="1">
      <c r="A1305" s="336" t="s">
        <v>7400</v>
      </c>
      <c r="B1305" s="336" t="s">
        <v>1129</v>
      </c>
      <c r="C1305" s="336" t="s">
        <v>682</v>
      </c>
      <c r="D1305" s="336" t="s">
        <v>7873</v>
      </c>
      <c r="E1305" s="336" t="s">
        <v>703</v>
      </c>
      <c r="F1305" s="336" t="s">
        <v>780</v>
      </c>
      <c r="G1305" s="336" t="s">
        <v>781</v>
      </c>
      <c r="H1305" s="336" t="s">
        <v>726</v>
      </c>
      <c r="I1305" s="337">
        <v>3</v>
      </c>
      <c r="J1305" s="337">
        <v>50</v>
      </c>
      <c r="K1305" s="337">
        <v>49</v>
      </c>
      <c r="L1305" s="337">
        <v>50</v>
      </c>
      <c r="M1305" s="338"/>
      <c r="N1305" s="337">
        <v>38</v>
      </c>
      <c r="O1305" s="337">
        <v>500</v>
      </c>
      <c r="P1305" s="337">
        <v>8</v>
      </c>
      <c r="Q1305" s="337">
        <v>62.5</v>
      </c>
      <c r="R1305" s="337">
        <v>40000</v>
      </c>
      <c r="S1305" s="337">
        <v>3000</v>
      </c>
      <c r="T1305" s="337">
        <v>82</v>
      </c>
      <c r="U1305" s="337">
        <v>0.7</v>
      </c>
      <c r="V1305" s="337">
        <v>-40</v>
      </c>
      <c r="W1305" s="336" t="s">
        <v>769</v>
      </c>
      <c r="X1305" s="336" t="s">
        <v>7402</v>
      </c>
      <c r="Y1305" s="336" t="s">
        <v>1043</v>
      </c>
      <c r="Z1305" s="339">
        <v>41798</v>
      </c>
      <c r="AA1305" s="339">
        <v>41789</v>
      </c>
      <c r="AB1305" s="336" t="s">
        <v>784</v>
      </c>
    </row>
    <row r="1306" spans="1:28" s="340" customFormat="1">
      <c r="A1306" s="336" t="s">
        <v>7400</v>
      </c>
      <c r="B1306" s="336" t="s">
        <v>1129</v>
      </c>
      <c r="C1306" s="336" t="s">
        <v>682</v>
      </c>
      <c r="D1306" s="336" t="s">
        <v>7874</v>
      </c>
      <c r="E1306" s="336" t="s">
        <v>732</v>
      </c>
      <c r="F1306" s="336" t="s">
        <v>780</v>
      </c>
      <c r="G1306" s="336" t="s">
        <v>794</v>
      </c>
      <c r="H1306" s="336" t="s">
        <v>726</v>
      </c>
      <c r="I1306" s="337">
        <v>3</v>
      </c>
      <c r="J1306" s="337">
        <v>65</v>
      </c>
      <c r="K1306" s="337">
        <v>133</v>
      </c>
      <c r="L1306" s="337">
        <v>95</v>
      </c>
      <c r="M1306" s="338"/>
      <c r="N1306" s="338"/>
      <c r="O1306" s="337">
        <v>865</v>
      </c>
      <c r="P1306" s="337">
        <v>13.6</v>
      </c>
      <c r="Q1306" s="337">
        <v>64.099999999999994</v>
      </c>
      <c r="R1306" s="337">
        <v>40000</v>
      </c>
      <c r="S1306" s="337">
        <v>3000</v>
      </c>
      <c r="T1306" s="337">
        <v>92</v>
      </c>
      <c r="U1306" s="337">
        <v>1</v>
      </c>
      <c r="V1306" s="337">
        <v>-40</v>
      </c>
      <c r="W1306" s="336" t="s">
        <v>769</v>
      </c>
      <c r="X1306" s="336" t="s">
        <v>7402</v>
      </c>
      <c r="Y1306" s="336" t="s">
        <v>783</v>
      </c>
      <c r="Z1306" s="339">
        <v>41942</v>
      </c>
      <c r="AA1306" s="339">
        <v>41934</v>
      </c>
      <c r="AB1306" s="336" t="s">
        <v>784</v>
      </c>
    </row>
    <row r="1307" spans="1:28" s="340" customFormat="1">
      <c r="A1307" s="336" t="s">
        <v>7400</v>
      </c>
      <c r="B1307" s="336" t="s">
        <v>1129</v>
      </c>
      <c r="C1307" s="336" t="s">
        <v>682</v>
      </c>
      <c r="D1307" s="336" t="s">
        <v>7875</v>
      </c>
      <c r="E1307" s="336" t="s">
        <v>732</v>
      </c>
      <c r="F1307" s="336" t="s">
        <v>780</v>
      </c>
      <c r="G1307" s="336" t="s">
        <v>794</v>
      </c>
      <c r="H1307" s="336" t="s">
        <v>726</v>
      </c>
      <c r="I1307" s="337">
        <v>3</v>
      </c>
      <c r="J1307" s="337">
        <v>65</v>
      </c>
      <c r="K1307" s="337">
        <v>133</v>
      </c>
      <c r="L1307" s="337">
        <v>95</v>
      </c>
      <c r="M1307" s="338"/>
      <c r="N1307" s="338"/>
      <c r="O1307" s="337">
        <v>700</v>
      </c>
      <c r="P1307" s="337">
        <v>13</v>
      </c>
      <c r="Q1307" s="337">
        <v>53.8</v>
      </c>
      <c r="R1307" s="337">
        <v>40000</v>
      </c>
      <c r="S1307" s="337">
        <v>3000</v>
      </c>
      <c r="T1307" s="337">
        <v>94</v>
      </c>
      <c r="U1307" s="337">
        <v>1</v>
      </c>
      <c r="V1307" s="337">
        <v>-40</v>
      </c>
      <c r="W1307" s="336" t="s">
        <v>769</v>
      </c>
      <c r="X1307" s="336" t="s">
        <v>7402</v>
      </c>
      <c r="Y1307" s="336" t="s">
        <v>1043</v>
      </c>
      <c r="Z1307" s="339">
        <v>41805</v>
      </c>
      <c r="AA1307" s="339">
        <v>41810</v>
      </c>
      <c r="AB1307" s="336" t="s">
        <v>784</v>
      </c>
    </row>
    <row r="1308" spans="1:28" s="340" customFormat="1">
      <c r="A1308" s="336" t="s">
        <v>7400</v>
      </c>
      <c r="B1308" s="336" t="s">
        <v>1129</v>
      </c>
      <c r="C1308" s="336" t="s">
        <v>682</v>
      </c>
      <c r="D1308" s="336" t="s">
        <v>7876</v>
      </c>
      <c r="E1308" s="336" t="s">
        <v>732</v>
      </c>
      <c r="F1308" s="336" t="s">
        <v>780</v>
      </c>
      <c r="G1308" s="336" t="s">
        <v>794</v>
      </c>
      <c r="H1308" s="336" t="s">
        <v>726</v>
      </c>
      <c r="I1308" s="337">
        <v>3</v>
      </c>
      <c r="J1308" s="337">
        <v>65</v>
      </c>
      <c r="K1308" s="337">
        <v>133</v>
      </c>
      <c r="L1308" s="337">
        <v>95</v>
      </c>
      <c r="M1308" s="338"/>
      <c r="N1308" s="338"/>
      <c r="O1308" s="337">
        <v>700</v>
      </c>
      <c r="P1308" s="337">
        <v>13</v>
      </c>
      <c r="Q1308" s="337">
        <v>53.8</v>
      </c>
      <c r="R1308" s="337">
        <v>40000</v>
      </c>
      <c r="S1308" s="337">
        <v>2700</v>
      </c>
      <c r="T1308" s="337">
        <v>93</v>
      </c>
      <c r="U1308" s="337">
        <v>1</v>
      </c>
      <c r="V1308" s="337">
        <v>-40</v>
      </c>
      <c r="W1308" s="336" t="s">
        <v>769</v>
      </c>
      <c r="X1308" s="336" t="s">
        <v>7402</v>
      </c>
      <c r="Y1308" s="336" t="s">
        <v>1043</v>
      </c>
      <c r="Z1308" s="339">
        <v>41781</v>
      </c>
      <c r="AA1308" s="339">
        <v>41787</v>
      </c>
      <c r="AB1308" s="336" t="s">
        <v>784</v>
      </c>
    </row>
    <row r="1309" spans="1:28" s="340" customFormat="1">
      <c r="A1309" s="336" t="s">
        <v>7400</v>
      </c>
      <c r="B1309" s="336" t="s">
        <v>1129</v>
      </c>
      <c r="C1309" s="336" t="s">
        <v>682</v>
      </c>
      <c r="D1309" s="336" t="s">
        <v>7877</v>
      </c>
      <c r="E1309" s="336" t="s">
        <v>735</v>
      </c>
      <c r="F1309" s="336" t="s">
        <v>780</v>
      </c>
      <c r="G1309" s="336" t="s">
        <v>794</v>
      </c>
      <c r="H1309" s="336" t="s">
        <v>726</v>
      </c>
      <c r="I1309" s="337">
        <v>3</v>
      </c>
      <c r="J1309" s="337">
        <v>100</v>
      </c>
      <c r="K1309" s="337">
        <v>128</v>
      </c>
      <c r="L1309" s="337">
        <v>120</v>
      </c>
      <c r="M1309" s="338"/>
      <c r="N1309" s="337">
        <v>25</v>
      </c>
      <c r="O1309" s="337">
        <v>1200</v>
      </c>
      <c r="P1309" s="337">
        <v>19</v>
      </c>
      <c r="Q1309" s="337">
        <v>63.2</v>
      </c>
      <c r="R1309" s="337">
        <v>40000</v>
      </c>
      <c r="S1309" s="337">
        <v>2700</v>
      </c>
      <c r="T1309" s="337">
        <v>82</v>
      </c>
      <c r="U1309" s="337">
        <v>1</v>
      </c>
      <c r="V1309" s="337">
        <v>-40</v>
      </c>
      <c r="W1309" s="336" t="s">
        <v>769</v>
      </c>
      <c r="X1309" s="336" t="s">
        <v>7402</v>
      </c>
      <c r="Y1309" s="336" t="s">
        <v>1043</v>
      </c>
      <c r="Z1309" s="339">
        <v>41795</v>
      </c>
      <c r="AA1309" s="339">
        <v>41788</v>
      </c>
      <c r="AB1309" s="336" t="s">
        <v>784</v>
      </c>
    </row>
    <row r="1310" spans="1:28" s="340" customFormat="1">
      <c r="A1310" s="336" t="s">
        <v>7400</v>
      </c>
      <c r="B1310" s="336" t="s">
        <v>1129</v>
      </c>
      <c r="C1310" s="336" t="s">
        <v>682</v>
      </c>
      <c r="D1310" s="336" t="s">
        <v>7878</v>
      </c>
      <c r="E1310" s="336" t="s">
        <v>735</v>
      </c>
      <c r="F1310" s="336" t="s">
        <v>780</v>
      </c>
      <c r="G1310" s="336" t="s">
        <v>794</v>
      </c>
      <c r="H1310" s="336" t="s">
        <v>726</v>
      </c>
      <c r="I1310" s="337">
        <v>3</v>
      </c>
      <c r="J1310" s="337">
        <v>120</v>
      </c>
      <c r="K1310" s="337">
        <v>128</v>
      </c>
      <c r="L1310" s="337">
        <v>120</v>
      </c>
      <c r="M1310" s="338"/>
      <c r="N1310" s="337">
        <v>40</v>
      </c>
      <c r="O1310" s="337">
        <v>1200</v>
      </c>
      <c r="P1310" s="337">
        <v>19</v>
      </c>
      <c r="Q1310" s="337">
        <v>63.2</v>
      </c>
      <c r="R1310" s="337">
        <v>40000</v>
      </c>
      <c r="S1310" s="337">
        <v>2700</v>
      </c>
      <c r="T1310" s="337">
        <v>82</v>
      </c>
      <c r="U1310" s="337">
        <v>1</v>
      </c>
      <c r="V1310" s="337">
        <v>-40</v>
      </c>
      <c r="W1310" s="336" t="s">
        <v>769</v>
      </c>
      <c r="X1310" s="336" t="s">
        <v>7402</v>
      </c>
      <c r="Y1310" s="336" t="s">
        <v>1043</v>
      </c>
      <c r="Z1310" s="339">
        <v>41795</v>
      </c>
      <c r="AA1310" s="339">
        <v>41788</v>
      </c>
      <c r="AB1310" s="336" t="s">
        <v>784</v>
      </c>
    </row>
    <row r="1311" spans="1:28" s="340" customFormat="1">
      <c r="A1311" s="336" t="s">
        <v>7400</v>
      </c>
      <c r="B1311" s="336" t="s">
        <v>1129</v>
      </c>
      <c r="C1311" s="336" t="s">
        <v>682</v>
      </c>
      <c r="D1311" s="336" t="s">
        <v>7879</v>
      </c>
      <c r="E1311" s="336" t="s">
        <v>738</v>
      </c>
      <c r="F1311" s="336" t="s">
        <v>780</v>
      </c>
      <c r="G1311" s="336" t="s">
        <v>794</v>
      </c>
      <c r="H1311" s="336" t="s">
        <v>726</v>
      </c>
      <c r="I1311" s="337">
        <v>3</v>
      </c>
      <c r="J1311" s="337">
        <v>50</v>
      </c>
      <c r="K1311" s="337">
        <v>85</v>
      </c>
      <c r="L1311" s="337">
        <v>62</v>
      </c>
      <c r="M1311" s="338"/>
      <c r="N1311" s="337">
        <v>25</v>
      </c>
      <c r="O1311" s="337">
        <v>460</v>
      </c>
      <c r="P1311" s="337">
        <v>8</v>
      </c>
      <c r="Q1311" s="337">
        <v>57.5</v>
      </c>
      <c r="R1311" s="337">
        <v>25000</v>
      </c>
      <c r="S1311" s="337">
        <v>2700</v>
      </c>
      <c r="T1311" s="337">
        <v>83</v>
      </c>
      <c r="U1311" s="337">
        <v>1</v>
      </c>
      <c r="V1311" s="337">
        <v>-40</v>
      </c>
      <c r="W1311" s="336" t="s">
        <v>769</v>
      </c>
      <c r="X1311" s="336" t="s">
        <v>7402</v>
      </c>
      <c r="Y1311" s="336" t="s">
        <v>1308</v>
      </c>
      <c r="Z1311" s="339">
        <v>41840</v>
      </c>
      <c r="AA1311" s="339">
        <v>41827</v>
      </c>
      <c r="AB1311" s="336" t="s">
        <v>784</v>
      </c>
    </row>
    <row r="1312" spans="1:28" s="340" customFormat="1">
      <c r="A1312" s="336" t="s">
        <v>7400</v>
      </c>
      <c r="B1312" s="336" t="s">
        <v>1129</v>
      </c>
      <c r="C1312" s="336" t="s">
        <v>682</v>
      </c>
      <c r="D1312" s="336" t="s">
        <v>7880</v>
      </c>
      <c r="E1312" s="336" t="s">
        <v>738</v>
      </c>
      <c r="F1312" s="336" t="s">
        <v>780</v>
      </c>
      <c r="G1312" s="336" t="s">
        <v>794</v>
      </c>
      <c r="H1312" s="336" t="s">
        <v>726</v>
      </c>
      <c r="I1312" s="337">
        <v>3</v>
      </c>
      <c r="J1312" s="337">
        <v>50</v>
      </c>
      <c r="K1312" s="337">
        <v>85</v>
      </c>
      <c r="L1312" s="337">
        <v>62</v>
      </c>
      <c r="M1312" s="338"/>
      <c r="N1312" s="337">
        <v>40</v>
      </c>
      <c r="O1312" s="337">
        <v>490</v>
      </c>
      <c r="P1312" s="337">
        <v>8</v>
      </c>
      <c r="Q1312" s="337">
        <v>61.3</v>
      </c>
      <c r="R1312" s="337">
        <v>25000</v>
      </c>
      <c r="S1312" s="337">
        <v>2700</v>
      </c>
      <c r="T1312" s="337">
        <v>83</v>
      </c>
      <c r="U1312" s="337">
        <v>1</v>
      </c>
      <c r="V1312" s="337">
        <v>-40</v>
      </c>
      <c r="W1312" s="336" t="s">
        <v>769</v>
      </c>
      <c r="X1312" s="336" t="s">
        <v>7402</v>
      </c>
      <c r="Y1312" s="336" t="s">
        <v>1308</v>
      </c>
      <c r="Z1312" s="339">
        <v>41840</v>
      </c>
      <c r="AA1312" s="339">
        <v>41827</v>
      </c>
      <c r="AB1312" s="336" t="s">
        <v>784</v>
      </c>
    </row>
    <row r="1313" spans="1:28" s="340" customFormat="1">
      <c r="A1313" s="336" t="s">
        <v>7400</v>
      </c>
      <c r="B1313" s="336" t="s">
        <v>1129</v>
      </c>
      <c r="C1313" s="336" t="s">
        <v>682</v>
      </c>
      <c r="D1313" s="336" t="s">
        <v>7881</v>
      </c>
      <c r="E1313" s="336" t="s">
        <v>731</v>
      </c>
      <c r="F1313" s="336" t="s">
        <v>780</v>
      </c>
      <c r="G1313" s="336" t="s">
        <v>794</v>
      </c>
      <c r="H1313" s="336" t="s">
        <v>726</v>
      </c>
      <c r="I1313" s="337">
        <v>3</v>
      </c>
      <c r="J1313" s="337">
        <v>75</v>
      </c>
      <c r="K1313" s="337">
        <v>85</v>
      </c>
      <c r="L1313" s="337">
        <v>95</v>
      </c>
      <c r="M1313" s="338"/>
      <c r="N1313" s="337">
        <v>40</v>
      </c>
      <c r="O1313" s="337">
        <v>800</v>
      </c>
      <c r="P1313" s="337">
        <v>14.5</v>
      </c>
      <c r="Q1313" s="337">
        <v>55.2</v>
      </c>
      <c r="R1313" s="337">
        <v>40000</v>
      </c>
      <c r="S1313" s="337">
        <v>2700</v>
      </c>
      <c r="T1313" s="337">
        <v>82</v>
      </c>
      <c r="U1313" s="337">
        <v>0.9</v>
      </c>
      <c r="V1313" s="337">
        <v>-40</v>
      </c>
      <c r="W1313" s="336" t="s">
        <v>769</v>
      </c>
      <c r="X1313" s="336" t="s">
        <v>7402</v>
      </c>
      <c r="Y1313" s="336" t="s">
        <v>783</v>
      </c>
      <c r="Z1313" s="339">
        <v>41840</v>
      </c>
      <c r="AA1313" s="339">
        <v>41830</v>
      </c>
      <c r="AB1313" s="336" t="s">
        <v>784</v>
      </c>
    </row>
    <row r="1314" spans="1:28" s="340" customFormat="1">
      <c r="A1314" s="336" t="s">
        <v>7400</v>
      </c>
      <c r="B1314" s="336" t="s">
        <v>1129</v>
      </c>
      <c r="C1314" s="336" t="s">
        <v>682</v>
      </c>
      <c r="D1314" s="336" t="s">
        <v>7882</v>
      </c>
      <c r="E1314" s="336" t="s">
        <v>830</v>
      </c>
      <c r="F1314" s="336" t="s">
        <v>780</v>
      </c>
      <c r="G1314" s="336" t="s">
        <v>794</v>
      </c>
      <c r="H1314" s="336" t="s">
        <v>726</v>
      </c>
      <c r="I1314" s="337">
        <v>3</v>
      </c>
      <c r="J1314" s="337">
        <v>75</v>
      </c>
      <c r="K1314" s="337">
        <v>118</v>
      </c>
      <c r="L1314" s="337">
        <v>95</v>
      </c>
      <c r="M1314" s="338"/>
      <c r="N1314" s="337">
        <v>25</v>
      </c>
      <c r="O1314" s="337">
        <v>800</v>
      </c>
      <c r="P1314" s="337">
        <v>14</v>
      </c>
      <c r="Q1314" s="337">
        <v>57.1</v>
      </c>
      <c r="R1314" s="337">
        <v>40000</v>
      </c>
      <c r="S1314" s="337">
        <v>2700</v>
      </c>
      <c r="T1314" s="337">
        <v>82</v>
      </c>
      <c r="U1314" s="337">
        <v>1</v>
      </c>
      <c r="V1314" s="337">
        <v>-40</v>
      </c>
      <c r="W1314" s="336" t="s">
        <v>769</v>
      </c>
      <c r="X1314" s="336" t="s">
        <v>7402</v>
      </c>
      <c r="Y1314" s="336" t="s">
        <v>1043</v>
      </c>
      <c r="Z1314" s="339">
        <v>41795</v>
      </c>
      <c r="AA1314" s="339">
        <v>41788</v>
      </c>
      <c r="AB1314" s="336" t="s">
        <v>784</v>
      </c>
    </row>
    <row r="1315" spans="1:28" s="340" customFormat="1">
      <c r="A1315" s="336" t="s">
        <v>7400</v>
      </c>
      <c r="B1315" s="336" t="s">
        <v>1129</v>
      </c>
      <c r="C1315" s="336" t="s">
        <v>682</v>
      </c>
      <c r="D1315" s="336" t="s">
        <v>7883</v>
      </c>
      <c r="E1315" s="336" t="s">
        <v>830</v>
      </c>
      <c r="F1315" s="336" t="s">
        <v>780</v>
      </c>
      <c r="G1315" s="336" t="s">
        <v>794</v>
      </c>
      <c r="H1315" s="336" t="s">
        <v>726</v>
      </c>
      <c r="I1315" s="337">
        <v>3</v>
      </c>
      <c r="J1315" s="337">
        <v>75</v>
      </c>
      <c r="K1315" s="337">
        <v>118</v>
      </c>
      <c r="L1315" s="337">
        <v>95</v>
      </c>
      <c r="M1315" s="338"/>
      <c r="N1315" s="337">
        <v>40</v>
      </c>
      <c r="O1315" s="337">
        <v>800</v>
      </c>
      <c r="P1315" s="337">
        <v>14</v>
      </c>
      <c r="Q1315" s="337">
        <v>57.1</v>
      </c>
      <c r="R1315" s="337">
        <v>40000</v>
      </c>
      <c r="S1315" s="337">
        <v>2700</v>
      </c>
      <c r="T1315" s="337">
        <v>82</v>
      </c>
      <c r="U1315" s="337">
        <v>1</v>
      </c>
      <c r="V1315" s="337">
        <v>-40</v>
      </c>
      <c r="W1315" s="336" t="s">
        <v>769</v>
      </c>
      <c r="X1315" s="336" t="s">
        <v>7402</v>
      </c>
      <c r="Y1315" s="336" t="s">
        <v>1043</v>
      </c>
      <c r="Z1315" s="339">
        <v>41795</v>
      </c>
      <c r="AA1315" s="339">
        <v>41788</v>
      </c>
      <c r="AB1315" s="336" t="s">
        <v>784</v>
      </c>
    </row>
    <row r="1316" spans="1:28" s="340" customFormat="1">
      <c r="A1316" s="336" t="s">
        <v>7400</v>
      </c>
      <c r="B1316" s="336" t="s">
        <v>1129</v>
      </c>
      <c r="C1316" s="336" t="s">
        <v>682</v>
      </c>
      <c r="D1316" s="336" t="s">
        <v>7884</v>
      </c>
      <c r="E1316" s="336" t="s">
        <v>703</v>
      </c>
      <c r="F1316" s="336" t="s">
        <v>780</v>
      </c>
      <c r="G1316" s="336" t="s">
        <v>781</v>
      </c>
      <c r="H1316" s="336" t="s">
        <v>726</v>
      </c>
      <c r="I1316" s="337">
        <v>3</v>
      </c>
      <c r="J1316" s="337">
        <v>35</v>
      </c>
      <c r="K1316" s="337">
        <v>48</v>
      </c>
      <c r="L1316" s="337">
        <v>50</v>
      </c>
      <c r="M1316" s="338"/>
      <c r="N1316" s="337">
        <v>38</v>
      </c>
      <c r="O1316" s="337">
        <v>350</v>
      </c>
      <c r="P1316" s="337">
        <v>6</v>
      </c>
      <c r="Q1316" s="337">
        <v>58.3</v>
      </c>
      <c r="R1316" s="337">
        <v>40000</v>
      </c>
      <c r="S1316" s="337">
        <v>3000</v>
      </c>
      <c r="T1316" s="337">
        <v>84</v>
      </c>
      <c r="U1316" s="337">
        <v>0.7</v>
      </c>
      <c r="V1316" s="337">
        <v>-40</v>
      </c>
      <c r="W1316" s="336" t="s">
        <v>769</v>
      </c>
      <c r="X1316" s="336" t="s">
        <v>7402</v>
      </c>
      <c r="Y1316" s="336" t="s">
        <v>783</v>
      </c>
      <c r="Z1316" s="339">
        <v>41840</v>
      </c>
      <c r="AA1316" s="339">
        <v>41830</v>
      </c>
      <c r="AB1316" s="336" t="s">
        <v>784</v>
      </c>
    </row>
    <row r="1317" spans="1:28" s="340" customFormat="1">
      <c r="A1317" s="336" t="s">
        <v>7400</v>
      </c>
      <c r="B1317" s="336" t="s">
        <v>1129</v>
      </c>
      <c r="C1317" s="336" t="s">
        <v>682</v>
      </c>
      <c r="D1317" s="336" t="s">
        <v>7885</v>
      </c>
      <c r="E1317" s="336" t="s">
        <v>735</v>
      </c>
      <c r="F1317" s="336" t="s">
        <v>780</v>
      </c>
      <c r="G1317" s="336" t="s">
        <v>794</v>
      </c>
      <c r="H1317" s="336" t="s">
        <v>726</v>
      </c>
      <c r="I1317" s="337">
        <v>3</v>
      </c>
      <c r="J1317" s="337">
        <v>90</v>
      </c>
      <c r="K1317" s="337">
        <v>128</v>
      </c>
      <c r="L1317" s="337">
        <v>120</v>
      </c>
      <c r="M1317" s="338"/>
      <c r="N1317" s="337">
        <v>25</v>
      </c>
      <c r="O1317" s="337">
        <v>960</v>
      </c>
      <c r="P1317" s="337">
        <v>16</v>
      </c>
      <c r="Q1317" s="337">
        <v>60</v>
      </c>
      <c r="R1317" s="337">
        <v>40000</v>
      </c>
      <c r="S1317" s="337">
        <v>2700</v>
      </c>
      <c r="T1317" s="337">
        <v>81</v>
      </c>
      <c r="U1317" s="337">
        <v>0.9</v>
      </c>
      <c r="V1317" s="337">
        <v>-40</v>
      </c>
      <c r="W1317" s="336" t="s">
        <v>769</v>
      </c>
      <c r="X1317" s="336" t="s">
        <v>7402</v>
      </c>
      <c r="Y1317" s="336" t="s">
        <v>1043</v>
      </c>
      <c r="Z1317" s="339">
        <v>41805</v>
      </c>
      <c r="AA1317" s="339">
        <v>41810</v>
      </c>
      <c r="AB1317" s="336" t="s">
        <v>784</v>
      </c>
    </row>
    <row r="1318" spans="1:28" s="340" customFormat="1">
      <c r="A1318" s="336" t="s">
        <v>7400</v>
      </c>
      <c r="B1318" s="336" t="s">
        <v>1129</v>
      </c>
      <c r="C1318" s="336" t="s">
        <v>682</v>
      </c>
      <c r="D1318" s="336" t="s">
        <v>7886</v>
      </c>
      <c r="E1318" s="336" t="s">
        <v>735</v>
      </c>
      <c r="F1318" s="336" t="s">
        <v>780</v>
      </c>
      <c r="G1318" s="336" t="s">
        <v>794</v>
      </c>
      <c r="H1318" s="336" t="s">
        <v>726</v>
      </c>
      <c r="I1318" s="337">
        <v>3</v>
      </c>
      <c r="J1318" s="337">
        <v>90</v>
      </c>
      <c r="K1318" s="337">
        <v>128</v>
      </c>
      <c r="L1318" s="337">
        <v>120</v>
      </c>
      <c r="M1318" s="338"/>
      <c r="N1318" s="337">
        <v>40</v>
      </c>
      <c r="O1318" s="337">
        <v>950</v>
      </c>
      <c r="P1318" s="337">
        <v>16</v>
      </c>
      <c r="Q1318" s="337">
        <v>59.4</v>
      </c>
      <c r="R1318" s="337">
        <v>40000</v>
      </c>
      <c r="S1318" s="337">
        <v>2700</v>
      </c>
      <c r="T1318" s="337">
        <v>81</v>
      </c>
      <c r="U1318" s="337">
        <v>0.9</v>
      </c>
      <c r="V1318" s="337">
        <v>-40</v>
      </c>
      <c r="W1318" s="336" t="s">
        <v>769</v>
      </c>
      <c r="X1318" s="336" t="s">
        <v>7402</v>
      </c>
      <c r="Y1318" s="336" t="s">
        <v>1043</v>
      </c>
      <c r="Z1318" s="339">
        <v>41805</v>
      </c>
      <c r="AA1318" s="339">
        <v>41810</v>
      </c>
      <c r="AB1318" s="336" t="s">
        <v>784</v>
      </c>
    </row>
    <row r="1319" spans="1:28" s="340" customFormat="1">
      <c r="A1319" s="336" t="s">
        <v>7400</v>
      </c>
      <c r="B1319" s="336" t="s">
        <v>1129</v>
      </c>
      <c r="C1319" s="336" t="s">
        <v>682</v>
      </c>
      <c r="D1319" s="336" t="s">
        <v>7887</v>
      </c>
      <c r="E1319" s="336" t="s">
        <v>813</v>
      </c>
      <c r="F1319" s="336" t="s">
        <v>780</v>
      </c>
      <c r="G1319" s="336" t="s">
        <v>794</v>
      </c>
      <c r="H1319" s="336" t="s">
        <v>726</v>
      </c>
      <c r="I1319" s="337">
        <v>3</v>
      </c>
      <c r="J1319" s="337">
        <v>50</v>
      </c>
      <c r="K1319" s="337">
        <v>95</v>
      </c>
      <c r="L1319" s="337">
        <v>64</v>
      </c>
      <c r="M1319" s="338"/>
      <c r="N1319" s="338"/>
      <c r="O1319" s="337">
        <v>500</v>
      </c>
      <c r="P1319" s="337">
        <v>7.5</v>
      </c>
      <c r="Q1319" s="337">
        <v>66.7</v>
      </c>
      <c r="R1319" s="337">
        <v>25000</v>
      </c>
      <c r="S1319" s="337">
        <v>2700</v>
      </c>
      <c r="T1319" s="337">
        <v>82</v>
      </c>
      <c r="U1319" s="337">
        <v>0.9</v>
      </c>
      <c r="V1319" s="337">
        <v>-40</v>
      </c>
      <c r="W1319" s="336" t="s">
        <v>769</v>
      </c>
      <c r="X1319" s="336" t="s">
        <v>7402</v>
      </c>
      <c r="Y1319" s="336" t="s">
        <v>783</v>
      </c>
      <c r="Z1319" s="339">
        <v>41840</v>
      </c>
      <c r="AA1319" s="339">
        <v>41828</v>
      </c>
      <c r="AB1319" s="336" t="s">
        <v>784</v>
      </c>
    </row>
    <row r="1320" spans="1:28" s="340" customFormat="1">
      <c r="A1320" s="336" t="s">
        <v>7400</v>
      </c>
      <c r="B1320" s="336" t="s">
        <v>1129</v>
      </c>
      <c r="C1320" s="336" t="s">
        <v>682</v>
      </c>
      <c r="D1320" s="336" t="s">
        <v>7888</v>
      </c>
      <c r="E1320" s="336" t="s">
        <v>738</v>
      </c>
      <c r="F1320" s="336" t="s">
        <v>780</v>
      </c>
      <c r="G1320" s="336" t="s">
        <v>1011</v>
      </c>
      <c r="H1320" s="336" t="s">
        <v>726</v>
      </c>
      <c r="I1320" s="337">
        <v>3</v>
      </c>
      <c r="J1320" s="337">
        <v>50</v>
      </c>
      <c r="K1320" s="337">
        <v>84</v>
      </c>
      <c r="L1320" s="337">
        <v>62</v>
      </c>
      <c r="M1320" s="338"/>
      <c r="N1320" s="337">
        <v>25</v>
      </c>
      <c r="O1320" s="337">
        <v>500</v>
      </c>
      <c r="P1320" s="337">
        <v>8</v>
      </c>
      <c r="Q1320" s="337">
        <v>62.5</v>
      </c>
      <c r="R1320" s="337">
        <v>40000</v>
      </c>
      <c r="S1320" s="337">
        <v>3000</v>
      </c>
      <c r="T1320" s="337">
        <v>84</v>
      </c>
      <c r="U1320" s="337">
        <v>0.9</v>
      </c>
      <c r="V1320" s="337">
        <v>-40</v>
      </c>
      <c r="W1320" s="336" t="s">
        <v>769</v>
      </c>
      <c r="X1320" s="336" t="s">
        <v>7402</v>
      </c>
      <c r="Y1320" s="336" t="s">
        <v>3359</v>
      </c>
      <c r="Z1320" s="339">
        <v>41659</v>
      </c>
      <c r="AA1320" s="339">
        <v>41864</v>
      </c>
      <c r="AB1320" s="336" t="s">
        <v>784</v>
      </c>
    </row>
    <row r="1321" spans="1:28" s="340" customFormat="1">
      <c r="A1321" s="336" t="s">
        <v>7400</v>
      </c>
      <c r="B1321" s="336" t="s">
        <v>1129</v>
      </c>
      <c r="C1321" s="336" t="s">
        <v>682</v>
      </c>
      <c r="D1321" s="336" t="s">
        <v>7889</v>
      </c>
      <c r="E1321" s="336" t="s">
        <v>738</v>
      </c>
      <c r="F1321" s="336" t="s">
        <v>780</v>
      </c>
      <c r="G1321" s="336" t="s">
        <v>1011</v>
      </c>
      <c r="H1321" s="336" t="s">
        <v>726</v>
      </c>
      <c r="I1321" s="337">
        <v>3</v>
      </c>
      <c r="J1321" s="337">
        <v>50</v>
      </c>
      <c r="K1321" s="337">
        <v>84</v>
      </c>
      <c r="L1321" s="337">
        <v>62</v>
      </c>
      <c r="M1321" s="338"/>
      <c r="N1321" s="337">
        <v>40</v>
      </c>
      <c r="O1321" s="337">
        <v>500</v>
      </c>
      <c r="P1321" s="337">
        <v>8</v>
      </c>
      <c r="Q1321" s="337">
        <v>62.5</v>
      </c>
      <c r="R1321" s="337">
        <v>40000</v>
      </c>
      <c r="S1321" s="337">
        <v>3000</v>
      </c>
      <c r="T1321" s="337">
        <v>84</v>
      </c>
      <c r="U1321" s="337">
        <v>0.9</v>
      </c>
      <c r="V1321" s="337">
        <v>-40</v>
      </c>
      <c r="W1321" s="336" t="s">
        <v>769</v>
      </c>
      <c r="X1321" s="336" t="s">
        <v>7402</v>
      </c>
      <c r="Y1321" s="336" t="s">
        <v>3359</v>
      </c>
      <c r="Z1321" s="339">
        <v>41659</v>
      </c>
      <c r="AA1321" s="339">
        <v>41864</v>
      </c>
      <c r="AB1321" s="336" t="s">
        <v>784</v>
      </c>
    </row>
    <row r="1322" spans="1:28" s="340" customFormat="1">
      <c r="A1322" s="336" t="s">
        <v>7400</v>
      </c>
      <c r="B1322" s="336" t="s">
        <v>1129</v>
      </c>
      <c r="C1322" s="336" t="s">
        <v>682</v>
      </c>
      <c r="D1322" s="336" t="s">
        <v>7890</v>
      </c>
      <c r="E1322" s="336" t="s">
        <v>737</v>
      </c>
      <c r="F1322" s="336" t="s">
        <v>780</v>
      </c>
      <c r="G1322" s="336" t="s">
        <v>794</v>
      </c>
      <c r="H1322" s="336" t="s">
        <v>726</v>
      </c>
      <c r="I1322" s="337">
        <v>3</v>
      </c>
      <c r="J1322" s="337">
        <v>75</v>
      </c>
      <c r="K1322" s="337">
        <v>72</v>
      </c>
      <c r="L1322" s="337">
        <v>49</v>
      </c>
      <c r="M1322" s="338"/>
      <c r="N1322" s="337">
        <v>38</v>
      </c>
      <c r="O1322" s="337">
        <v>500</v>
      </c>
      <c r="P1322" s="337">
        <v>8</v>
      </c>
      <c r="Q1322" s="337">
        <v>62.5</v>
      </c>
      <c r="R1322" s="337">
        <v>40000</v>
      </c>
      <c r="S1322" s="337">
        <v>3000</v>
      </c>
      <c r="T1322" s="337">
        <v>82</v>
      </c>
      <c r="U1322" s="337">
        <v>0.8</v>
      </c>
      <c r="V1322" s="337">
        <v>-40</v>
      </c>
      <c r="W1322" s="336" t="s">
        <v>769</v>
      </c>
      <c r="X1322" s="336" t="s">
        <v>7402</v>
      </c>
      <c r="Y1322" s="336" t="s">
        <v>1143</v>
      </c>
      <c r="Z1322" s="339">
        <v>41840</v>
      </c>
      <c r="AA1322" s="339">
        <v>41845</v>
      </c>
      <c r="AB1322" s="336" t="s">
        <v>784</v>
      </c>
    </row>
    <row r="1323" spans="1:28" s="340" customFormat="1">
      <c r="A1323" s="336" t="s">
        <v>7400</v>
      </c>
      <c r="B1323" s="336" t="s">
        <v>1129</v>
      </c>
      <c r="C1323" s="336" t="s">
        <v>682</v>
      </c>
      <c r="D1323" s="336" t="s">
        <v>7891</v>
      </c>
      <c r="E1323" s="336" t="s">
        <v>738</v>
      </c>
      <c r="F1323" s="336" t="s">
        <v>780</v>
      </c>
      <c r="G1323" s="336" t="s">
        <v>794</v>
      </c>
      <c r="H1323" s="336" t="s">
        <v>726</v>
      </c>
      <c r="I1323" s="337">
        <v>3</v>
      </c>
      <c r="J1323" s="337">
        <v>50</v>
      </c>
      <c r="K1323" s="337">
        <v>85</v>
      </c>
      <c r="L1323" s="337">
        <v>62</v>
      </c>
      <c r="M1323" s="338"/>
      <c r="N1323" s="337">
        <v>25</v>
      </c>
      <c r="O1323" s="337">
        <v>460</v>
      </c>
      <c r="P1323" s="337">
        <v>8</v>
      </c>
      <c r="Q1323" s="337">
        <v>57.5</v>
      </c>
      <c r="R1323" s="337">
        <v>25000</v>
      </c>
      <c r="S1323" s="337">
        <v>4000</v>
      </c>
      <c r="T1323" s="337">
        <v>83</v>
      </c>
      <c r="U1323" s="337">
        <v>1</v>
      </c>
      <c r="V1323" s="337">
        <v>-40</v>
      </c>
      <c r="W1323" s="336" t="s">
        <v>769</v>
      </c>
      <c r="X1323" s="336" t="s">
        <v>7402</v>
      </c>
      <c r="Y1323" s="336" t="s">
        <v>1308</v>
      </c>
      <c r="Z1323" s="339">
        <v>41840</v>
      </c>
      <c r="AA1323" s="339">
        <v>41827</v>
      </c>
      <c r="AB1323" s="336" t="s">
        <v>784</v>
      </c>
    </row>
    <row r="1324" spans="1:28" s="340" customFormat="1">
      <c r="A1324" s="336" t="s">
        <v>7400</v>
      </c>
      <c r="B1324" s="336" t="s">
        <v>1129</v>
      </c>
      <c r="C1324" s="336" t="s">
        <v>682</v>
      </c>
      <c r="D1324" s="336" t="s">
        <v>7892</v>
      </c>
      <c r="E1324" s="336" t="s">
        <v>830</v>
      </c>
      <c r="F1324" s="336" t="s">
        <v>780</v>
      </c>
      <c r="G1324" s="336" t="s">
        <v>794</v>
      </c>
      <c r="H1324" s="336" t="s">
        <v>726</v>
      </c>
      <c r="I1324" s="337">
        <v>3</v>
      </c>
      <c r="J1324" s="337">
        <v>75</v>
      </c>
      <c r="K1324" s="337">
        <v>118</v>
      </c>
      <c r="L1324" s="337">
        <v>95</v>
      </c>
      <c r="M1324" s="338"/>
      <c r="N1324" s="337">
        <v>25</v>
      </c>
      <c r="O1324" s="337">
        <v>850</v>
      </c>
      <c r="P1324" s="337">
        <v>14</v>
      </c>
      <c r="Q1324" s="337">
        <v>60.7</v>
      </c>
      <c r="R1324" s="337">
        <v>40000</v>
      </c>
      <c r="S1324" s="337">
        <v>3000</v>
      </c>
      <c r="T1324" s="337">
        <v>83</v>
      </c>
      <c r="U1324" s="337">
        <v>1</v>
      </c>
      <c r="V1324" s="337">
        <v>-40</v>
      </c>
      <c r="W1324" s="336" t="s">
        <v>769</v>
      </c>
      <c r="X1324" s="336" t="s">
        <v>7402</v>
      </c>
      <c r="Y1324" s="336" t="s">
        <v>1143</v>
      </c>
      <c r="Z1324" s="339">
        <v>41795</v>
      </c>
      <c r="AA1324" s="339">
        <v>41837</v>
      </c>
      <c r="AB1324" s="336" t="s">
        <v>784</v>
      </c>
    </row>
    <row r="1325" spans="1:28" s="340" customFormat="1">
      <c r="A1325" s="336" t="s">
        <v>7400</v>
      </c>
      <c r="B1325" s="336" t="s">
        <v>1129</v>
      </c>
      <c r="C1325" s="336" t="s">
        <v>682</v>
      </c>
      <c r="D1325" s="336" t="s">
        <v>7893</v>
      </c>
      <c r="E1325" s="336" t="s">
        <v>737</v>
      </c>
      <c r="F1325" s="336" t="s">
        <v>780</v>
      </c>
      <c r="G1325" s="336" t="s">
        <v>1239</v>
      </c>
      <c r="H1325" s="336" t="s">
        <v>726</v>
      </c>
      <c r="I1325" s="337">
        <v>3</v>
      </c>
      <c r="J1325" s="337">
        <v>60</v>
      </c>
      <c r="K1325" s="337">
        <v>53</v>
      </c>
      <c r="L1325" s="337">
        <v>50</v>
      </c>
      <c r="M1325" s="338"/>
      <c r="N1325" s="337">
        <v>38</v>
      </c>
      <c r="O1325" s="337">
        <v>380</v>
      </c>
      <c r="P1325" s="337">
        <v>6.4</v>
      </c>
      <c r="Q1325" s="337">
        <v>59.6</v>
      </c>
      <c r="R1325" s="337">
        <v>25000</v>
      </c>
      <c r="S1325" s="337">
        <v>3000</v>
      </c>
      <c r="T1325" s="337">
        <v>82</v>
      </c>
      <c r="U1325" s="337">
        <v>0.7</v>
      </c>
      <c r="V1325" s="337">
        <v>-40</v>
      </c>
      <c r="W1325" s="336" t="s">
        <v>769</v>
      </c>
      <c r="X1325" s="336" t="s">
        <v>7894</v>
      </c>
      <c r="Y1325" s="336" t="s">
        <v>783</v>
      </c>
      <c r="Z1325" s="339">
        <v>41973</v>
      </c>
      <c r="AA1325" s="339">
        <v>41977</v>
      </c>
      <c r="AB1325" s="336" t="s">
        <v>784</v>
      </c>
    </row>
    <row r="1326" spans="1:28" s="340" customFormat="1">
      <c r="A1326" s="336" t="s">
        <v>7400</v>
      </c>
      <c r="B1326" s="336" t="s">
        <v>1129</v>
      </c>
      <c r="C1326" s="336" t="s">
        <v>682</v>
      </c>
      <c r="D1326" s="336" t="s">
        <v>7895</v>
      </c>
      <c r="E1326" s="336" t="s">
        <v>737</v>
      </c>
      <c r="F1326" s="336" t="s">
        <v>780</v>
      </c>
      <c r="G1326" s="336" t="s">
        <v>1239</v>
      </c>
      <c r="H1326" s="336" t="s">
        <v>726</v>
      </c>
      <c r="I1326" s="337">
        <v>3</v>
      </c>
      <c r="J1326" s="337">
        <v>60</v>
      </c>
      <c r="K1326" s="337">
        <v>53</v>
      </c>
      <c r="L1326" s="337">
        <v>50</v>
      </c>
      <c r="M1326" s="338"/>
      <c r="N1326" s="337">
        <v>38</v>
      </c>
      <c r="O1326" s="337">
        <v>380</v>
      </c>
      <c r="P1326" s="337">
        <v>6.3</v>
      </c>
      <c r="Q1326" s="337">
        <v>60.3</v>
      </c>
      <c r="R1326" s="337">
        <v>25000</v>
      </c>
      <c r="S1326" s="337">
        <v>2700</v>
      </c>
      <c r="T1326" s="337">
        <v>82</v>
      </c>
      <c r="U1326" s="337">
        <v>0.7</v>
      </c>
      <c r="V1326" s="337">
        <v>-40</v>
      </c>
      <c r="W1326" s="336" t="s">
        <v>769</v>
      </c>
      <c r="X1326" s="336" t="s">
        <v>7894</v>
      </c>
      <c r="Y1326" s="336" t="s">
        <v>783</v>
      </c>
      <c r="Z1326" s="339">
        <v>41973</v>
      </c>
      <c r="AA1326" s="339">
        <v>41977</v>
      </c>
      <c r="AB1326" s="336" t="s">
        <v>784</v>
      </c>
    </row>
    <row r="1327" spans="1:28" s="340" customFormat="1">
      <c r="A1327" s="336" t="s">
        <v>7400</v>
      </c>
      <c r="B1327" s="336" t="s">
        <v>1129</v>
      </c>
      <c r="C1327" s="336" t="s">
        <v>682</v>
      </c>
      <c r="D1327" s="336" t="s">
        <v>7896</v>
      </c>
      <c r="E1327" s="336" t="s">
        <v>731</v>
      </c>
      <c r="F1327" s="336" t="s">
        <v>780</v>
      </c>
      <c r="G1327" s="336" t="s">
        <v>794</v>
      </c>
      <c r="H1327" s="336" t="s">
        <v>726</v>
      </c>
      <c r="I1327" s="337">
        <v>3</v>
      </c>
      <c r="J1327" s="337">
        <v>75</v>
      </c>
      <c r="K1327" s="337">
        <v>95</v>
      </c>
      <c r="L1327" s="337">
        <v>85</v>
      </c>
      <c r="M1327" s="338"/>
      <c r="N1327" s="337">
        <v>25</v>
      </c>
      <c r="O1327" s="337">
        <v>850</v>
      </c>
      <c r="P1327" s="337">
        <v>14.5</v>
      </c>
      <c r="Q1327" s="337">
        <v>58.6</v>
      </c>
      <c r="R1327" s="337">
        <v>40000</v>
      </c>
      <c r="S1327" s="337">
        <v>3000</v>
      </c>
      <c r="T1327" s="337">
        <v>83</v>
      </c>
      <c r="U1327" s="337">
        <v>0.9</v>
      </c>
      <c r="V1327" s="337">
        <v>-40</v>
      </c>
      <c r="W1327" s="336" t="s">
        <v>769</v>
      </c>
      <c r="X1327" s="336" t="s">
        <v>7402</v>
      </c>
      <c r="Y1327" s="336" t="s">
        <v>1143</v>
      </c>
      <c r="Z1327" s="339">
        <v>41835</v>
      </c>
      <c r="AA1327" s="339">
        <v>41844</v>
      </c>
      <c r="AB1327" s="336" t="s">
        <v>784</v>
      </c>
    </row>
    <row r="1328" spans="1:28" s="340" customFormat="1">
      <c r="A1328" s="336" t="s">
        <v>7400</v>
      </c>
      <c r="B1328" s="336" t="s">
        <v>1129</v>
      </c>
      <c r="C1328" s="336" t="s">
        <v>682</v>
      </c>
      <c r="D1328" s="336" t="s">
        <v>7897</v>
      </c>
      <c r="E1328" s="336" t="s">
        <v>830</v>
      </c>
      <c r="F1328" s="336" t="s">
        <v>780</v>
      </c>
      <c r="G1328" s="336" t="s">
        <v>794</v>
      </c>
      <c r="H1328" s="336" t="s">
        <v>726</v>
      </c>
      <c r="I1328" s="337">
        <v>3</v>
      </c>
      <c r="J1328" s="337">
        <v>75</v>
      </c>
      <c r="K1328" s="337">
        <v>118</v>
      </c>
      <c r="L1328" s="337">
        <v>95</v>
      </c>
      <c r="M1328" s="338"/>
      <c r="N1328" s="337">
        <v>40</v>
      </c>
      <c r="O1328" s="337">
        <v>850</v>
      </c>
      <c r="P1328" s="337">
        <v>14</v>
      </c>
      <c r="Q1328" s="337">
        <v>60.7</v>
      </c>
      <c r="R1328" s="337">
        <v>40000</v>
      </c>
      <c r="S1328" s="337">
        <v>3000</v>
      </c>
      <c r="T1328" s="337">
        <v>83</v>
      </c>
      <c r="U1328" s="337">
        <v>1</v>
      </c>
      <c r="V1328" s="337">
        <v>-40</v>
      </c>
      <c r="W1328" s="336" t="s">
        <v>769</v>
      </c>
      <c r="X1328" s="336" t="s">
        <v>7402</v>
      </c>
      <c r="Y1328" s="336" t="s">
        <v>1143</v>
      </c>
      <c r="Z1328" s="339">
        <v>41795</v>
      </c>
      <c r="AA1328" s="339">
        <v>41837</v>
      </c>
      <c r="AB1328" s="336" t="s">
        <v>784</v>
      </c>
    </row>
    <row r="1329" spans="1:28" s="340" customFormat="1">
      <c r="A1329" s="336" t="s">
        <v>7400</v>
      </c>
      <c r="B1329" s="336" t="s">
        <v>1129</v>
      </c>
      <c r="C1329" s="336" t="s">
        <v>682</v>
      </c>
      <c r="D1329" s="336" t="s">
        <v>7898</v>
      </c>
      <c r="E1329" s="336" t="s">
        <v>731</v>
      </c>
      <c r="F1329" s="336" t="s">
        <v>780</v>
      </c>
      <c r="G1329" s="336" t="s">
        <v>794</v>
      </c>
      <c r="H1329" s="336" t="s">
        <v>726</v>
      </c>
      <c r="I1329" s="337">
        <v>3</v>
      </c>
      <c r="J1329" s="337">
        <v>75</v>
      </c>
      <c r="K1329" s="337">
        <v>95</v>
      </c>
      <c r="L1329" s="337">
        <v>85</v>
      </c>
      <c r="M1329" s="338"/>
      <c r="N1329" s="337">
        <v>40</v>
      </c>
      <c r="O1329" s="337">
        <v>850</v>
      </c>
      <c r="P1329" s="337">
        <v>14.5</v>
      </c>
      <c r="Q1329" s="337">
        <v>58.6</v>
      </c>
      <c r="R1329" s="337">
        <v>40000</v>
      </c>
      <c r="S1329" s="337">
        <v>3000</v>
      </c>
      <c r="T1329" s="337">
        <v>83</v>
      </c>
      <c r="U1329" s="337">
        <v>0.9</v>
      </c>
      <c r="V1329" s="337">
        <v>-40</v>
      </c>
      <c r="W1329" s="336" t="s">
        <v>769</v>
      </c>
      <c r="X1329" s="336" t="s">
        <v>7402</v>
      </c>
      <c r="Y1329" s="336" t="s">
        <v>1143</v>
      </c>
      <c r="Z1329" s="339">
        <v>41835</v>
      </c>
      <c r="AA1329" s="339">
        <v>41844</v>
      </c>
      <c r="AB1329" s="336" t="s">
        <v>784</v>
      </c>
    </row>
    <row r="1330" spans="1:28" s="340" customFormat="1">
      <c r="A1330" s="336" t="s">
        <v>7400</v>
      </c>
      <c r="B1330" s="336" t="s">
        <v>1129</v>
      </c>
      <c r="C1330" s="336" t="s">
        <v>682</v>
      </c>
      <c r="D1330" s="336" t="s">
        <v>7899</v>
      </c>
      <c r="E1330" s="336" t="s">
        <v>732</v>
      </c>
      <c r="F1330" s="336" t="s">
        <v>780</v>
      </c>
      <c r="G1330" s="336" t="s">
        <v>794</v>
      </c>
      <c r="H1330" s="336" t="s">
        <v>726</v>
      </c>
      <c r="I1330" s="337">
        <v>3</v>
      </c>
      <c r="J1330" s="337">
        <v>65</v>
      </c>
      <c r="K1330" s="337">
        <v>133</v>
      </c>
      <c r="L1330" s="337">
        <v>95</v>
      </c>
      <c r="M1330" s="338"/>
      <c r="N1330" s="338"/>
      <c r="O1330" s="337">
        <v>650</v>
      </c>
      <c r="P1330" s="337">
        <v>9.5</v>
      </c>
      <c r="Q1330" s="337">
        <v>68.400000000000006</v>
      </c>
      <c r="R1330" s="337">
        <v>40000</v>
      </c>
      <c r="S1330" s="337">
        <v>2700</v>
      </c>
      <c r="T1330" s="337">
        <v>82</v>
      </c>
      <c r="U1330" s="337">
        <v>1</v>
      </c>
      <c r="V1330" s="337">
        <v>-40</v>
      </c>
      <c r="W1330" s="336" t="s">
        <v>769</v>
      </c>
      <c r="X1330" s="336" t="s">
        <v>7402</v>
      </c>
      <c r="Y1330" s="336" t="s">
        <v>783</v>
      </c>
      <c r="Z1330" s="339">
        <v>41942</v>
      </c>
      <c r="AA1330" s="339">
        <v>41935</v>
      </c>
      <c r="AB1330" s="336" t="s">
        <v>784</v>
      </c>
    </row>
    <row r="1331" spans="1:28" s="340" customFormat="1">
      <c r="A1331" s="336" t="s">
        <v>7400</v>
      </c>
      <c r="B1331" s="336" t="s">
        <v>1129</v>
      </c>
      <c r="C1331" s="336" t="s">
        <v>682</v>
      </c>
      <c r="D1331" s="336" t="s">
        <v>7900</v>
      </c>
      <c r="E1331" s="336" t="s">
        <v>830</v>
      </c>
      <c r="F1331" s="336" t="s">
        <v>780</v>
      </c>
      <c r="G1331" s="336" t="s">
        <v>794</v>
      </c>
      <c r="H1331" s="336" t="s">
        <v>726</v>
      </c>
      <c r="I1331" s="337">
        <v>3</v>
      </c>
      <c r="J1331" s="337">
        <v>75</v>
      </c>
      <c r="K1331" s="337">
        <v>118</v>
      </c>
      <c r="L1331" s="337">
        <v>95</v>
      </c>
      <c r="M1331" s="338"/>
      <c r="N1331" s="337">
        <v>40</v>
      </c>
      <c r="O1331" s="337">
        <v>800</v>
      </c>
      <c r="P1331" s="337">
        <v>14</v>
      </c>
      <c r="Q1331" s="337">
        <v>57.1</v>
      </c>
      <c r="R1331" s="337">
        <v>40000</v>
      </c>
      <c r="S1331" s="337">
        <v>2700</v>
      </c>
      <c r="T1331" s="337">
        <v>82</v>
      </c>
      <c r="U1331" s="337">
        <v>1</v>
      </c>
      <c r="V1331" s="337">
        <v>-40</v>
      </c>
      <c r="W1331" s="336" t="s">
        <v>769</v>
      </c>
      <c r="X1331" s="336" t="s">
        <v>7402</v>
      </c>
      <c r="Y1331" s="336" t="s">
        <v>1143</v>
      </c>
      <c r="Z1331" s="339">
        <v>41835</v>
      </c>
      <c r="AA1331" s="339">
        <v>41837</v>
      </c>
      <c r="AB1331" s="336" t="s">
        <v>784</v>
      </c>
    </row>
    <row r="1332" spans="1:28" s="340" customFormat="1">
      <c r="A1332" s="336" t="s">
        <v>7400</v>
      </c>
      <c r="B1332" s="336" t="s">
        <v>1129</v>
      </c>
      <c r="C1332" s="336" t="s">
        <v>682</v>
      </c>
      <c r="D1332" s="336" t="s">
        <v>7901</v>
      </c>
      <c r="E1332" s="336" t="s">
        <v>731</v>
      </c>
      <c r="F1332" s="336" t="s">
        <v>780</v>
      </c>
      <c r="G1332" s="336" t="s">
        <v>794</v>
      </c>
      <c r="H1332" s="336" t="s">
        <v>726</v>
      </c>
      <c r="I1332" s="337">
        <v>3</v>
      </c>
      <c r="J1332" s="337">
        <v>75</v>
      </c>
      <c r="K1332" s="337">
        <v>95</v>
      </c>
      <c r="L1332" s="337">
        <v>85</v>
      </c>
      <c r="M1332" s="338"/>
      <c r="N1332" s="337">
        <v>25</v>
      </c>
      <c r="O1332" s="337">
        <v>850</v>
      </c>
      <c r="P1332" s="337">
        <v>14.5</v>
      </c>
      <c r="Q1332" s="337">
        <v>58.6</v>
      </c>
      <c r="R1332" s="337">
        <v>40000</v>
      </c>
      <c r="S1332" s="337">
        <v>2700</v>
      </c>
      <c r="T1332" s="337">
        <v>82</v>
      </c>
      <c r="U1332" s="337">
        <v>1</v>
      </c>
      <c r="V1332" s="337">
        <v>-40</v>
      </c>
      <c r="W1332" s="336" t="s">
        <v>769</v>
      </c>
      <c r="X1332" s="336" t="s">
        <v>7402</v>
      </c>
      <c r="Y1332" s="336" t="s">
        <v>1143</v>
      </c>
      <c r="Z1332" s="339">
        <v>41835</v>
      </c>
      <c r="AA1332" s="339">
        <v>41844</v>
      </c>
      <c r="AB1332" s="336" t="s">
        <v>784</v>
      </c>
    </row>
    <row r="1333" spans="1:28" s="340" customFormat="1">
      <c r="A1333" s="336" t="s">
        <v>7400</v>
      </c>
      <c r="B1333" s="336" t="s">
        <v>1129</v>
      </c>
      <c r="C1333" s="336" t="s">
        <v>682</v>
      </c>
      <c r="D1333" s="336" t="s">
        <v>7902</v>
      </c>
      <c r="E1333" s="336" t="s">
        <v>737</v>
      </c>
      <c r="F1333" s="336" t="s">
        <v>780</v>
      </c>
      <c r="G1333" s="336" t="s">
        <v>794</v>
      </c>
      <c r="H1333" s="336" t="s">
        <v>726</v>
      </c>
      <c r="I1333" s="337">
        <v>3</v>
      </c>
      <c r="J1333" s="337">
        <v>60</v>
      </c>
      <c r="K1333" s="337">
        <v>72</v>
      </c>
      <c r="L1333" s="337">
        <v>49</v>
      </c>
      <c r="M1333" s="338"/>
      <c r="N1333" s="337">
        <v>38</v>
      </c>
      <c r="O1333" s="338"/>
      <c r="P1333" s="337">
        <v>6.3</v>
      </c>
      <c r="Q1333" s="337">
        <v>60.3</v>
      </c>
      <c r="R1333" s="337">
        <v>25000</v>
      </c>
      <c r="S1333" s="337">
        <v>2700</v>
      </c>
      <c r="T1333" s="337">
        <v>83</v>
      </c>
      <c r="U1333" s="337">
        <v>0.7</v>
      </c>
      <c r="V1333" s="337">
        <v>-40</v>
      </c>
      <c r="W1333" s="336" t="s">
        <v>769</v>
      </c>
      <c r="X1333" s="336" t="s">
        <v>7402</v>
      </c>
      <c r="Y1333" s="336" t="s">
        <v>783</v>
      </c>
      <c r="Z1333" s="339">
        <v>41932</v>
      </c>
      <c r="AA1333" s="339">
        <v>41940</v>
      </c>
      <c r="AB1333" s="336" t="s">
        <v>784</v>
      </c>
    </row>
    <row r="1334" spans="1:28" s="340" customFormat="1">
      <c r="A1334" s="336" t="s">
        <v>7400</v>
      </c>
      <c r="B1334" s="336" t="s">
        <v>1129</v>
      </c>
      <c r="C1334" s="336" t="s">
        <v>682</v>
      </c>
      <c r="D1334" s="336" t="s">
        <v>7903</v>
      </c>
      <c r="E1334" s="336" t="s">
        <v>737</v>
      </c>
      <c r="F1334" s="336" t="s">
        <v>780</v>
      </c>
      <c r="G1334" s="336" t="s">
        <v>794</v>
      </c>
      <c r="H1334" s="336" t="s">
        <v>726</v>
      </c>
      <c r="I1334" s="337">
        <v>3</v>
      </c>
      <c r="J1334" s="337">
        <v>60</v>
      </c>
      <c r="K1334" s="337">
        <v>72</v>
      </c>
      <c r="L1334" s="337">
        <v>49</v>
      </c>
      <c r="M1334" s="338"/>
      <c r="N1334" s="337">
        <v>38</v>
      </c>
      <c r="O1334" s="338"/>
      <c r="P1334" s="337">
        <v>6.3</v>
      </c>
      <c r="Q1334" s="337">
        <v>60.3</v>
      </c>
      <c r="R1334" s="337">
        <v>25000</v>
      </c>
      <c r="S1334" s="337">
        <v>3000</v>
      </c>
      <c r="T1334" s="337">
        <v>83</v>
      </c>
      <c r="U1334" s="337">
        <v>0.7</v>
      </c>
      <c r="V1334" s="337">
        <v>-40</v>
      </c>
      <c r="W1334" s="336" t="s">
        <v>769</v>
      </c>
      <c r="X1334" s="336" t="s">
        <v>7402</v>
      </c>
      <c r="Y1334" s="336" t="s">
        <v>783</v>
      </c>
      <c r="Z1334" s="339">
        <v>41932</v>
      </c>
      <c r="AA1334" s="339">
        <v>41940</v>
      </c>
      <c r="AB1334" s="336" t="s">
        <v>784</v>
      </c>
    </row>
    <row r="1335" spans="1:28" s="340" customFormat="1">
      <c r="A1335" s="336" t="s">
        <v>7400</v>
      </c>
      <c r="B1335" s="336" t="s">
        <v>1129</v>
      </c>
      <c r="C1335" s="336" t="s">
        <v>682</v>
      </c>
      <c r="D1335" s="336" t="s">
        <v>7904</v>
      </c>
      <c r="E1335" s="336" t="s">
        <v>737</v>
      </c>
      <c r="F1335" s="336" t="s">
        <v>780</v>
      </c>
      <c r="G1335" s="336" t="s">
        <v>794</v>
      </c>
      <c r="H1335" s="336" t="s">
        <v>726</v>
      </c>
      <c r="I1335" s="337">
        <v>3</v>
      </c>
      <c r="J1335" s="337">
        <v>75</v>
      </c>
      <c r="K1335" s="337">
        <v>71</v>
      </c>
      <c r="L1335" s="337">
        <v>48</v>
      </c>
      <c r="M1335" s="338"/>
      <c r="N1335" s="337">
        <v>38</v>
      </c>
      <c r="O1335" s="338"/>
      <c r="P1335" s="337">
        <v>7.4</v>
      </c>
      <c r="Q1335" s="337">
        <v>71.400000000000006</v>
      </c>
      <c r="R1335" s="337">
        <v>25000</v>
      </c>
      <c r="S1335" s="337">
        <v>2700</v>
      </c>
      <c r="T1335" s="337">
        <v>82</v>
      </c>
      <c r="U1335" s="337">
        <v>0.7</v>
      </c>
      <c r="V1335" s="337">
        <v>-40</v>
      </c>
      <c r="W1335" s="336" t="s">
        <v>769</v>
      </c>
      <c r="X1335" s="336" t="s">
        <v>7402</v>
      </c>
      <c r="Y1335" s="336" t="s">
        <v>783</v>
      </c>
      <c r="Z1335" s="339">
        <v>41942</v>
      </c>
      <c r="AA1335" s="339">
        <v>41940</v>
      </c>
      <c r="AB1335" s="336" t="s">
        <v>784</v>
      </c>
    </row>
    <row r="1336" spans="1:28" s="340" customFormat="1">
      <c r="A1336" s="336" t="s">
        <v>7400</v>
      </c>
      <c r="B1336" s="336" t="s">
        <v>1129</v>
      </c>
      <c r="C1336" s="336" t="s">
        <v>682</v>
      </c>
      <c r="D1336" s="336" t="s">
        <v>7905</v>
      </c>
      <c r="E1336" s="336" t="s">
        <v>737</v>
      </c>
      <c r="F1336" s="336" t="s">
        <v>780</v>
      </c>
      <c r="G1336" s="336" t="s">
        <v>794</v>
      </c>
      <c r="H1336" s="336" t="s">
        <v>726</v>
      </c>
      <c r="I1336" s="337">
        <v>3</v>
      </c>
      <c r="J1336" s="337">
        <v>75</v>
      </c>
      <c r="K1336" s="337">
        <v>71</v>
      </c>
      <c r="L1336" s="337">
        <v>48</v>
      </c>
      <c r="M1336" s="338"/>
      <c r="N1336" s="337">
        <v>38</v>
      </c>
      <c r="O1336" s="338"/>
      <c r="P1336" s="337">
        <v>7.4</v>
      </c>
      <c r="Q1336" s="337">
        <v>71.400000000000006</v>
      </c>
      <c r="R1336" s="337">
        <v>25000</v>
      </c>
      <c r="S1336" s="337">
        <v>3000</v>
      </c>
      <c r="T1336" s="337">
        <v>82</v>
      </c>
      <c r="U1336" s="337">
        <v>0.7</v>
      </c>
      <c r="V1336" s="337">
        <v>-40</v>
      </c>
      <c r="W1336" s="336" t="s">
        <v>769</v>
      </c>
      <c r="X1336" s="336" t="s">
        <v>7402</v>
      </c>
      <c r="Y1336" s="336" t="s">
        <v>783</v>
      </c>
      <c r="Z1336" s="339">
        <v>41942</v>
      </c>
      <c r="AA1336" s="339">
        <v>41940</v>
      </c>
      <c r="AB1336" s="336" t="s">
        <v>784</v>
      </c>
    </row>
    <row r="1337" spans="1:28" s="340" customFormat="1">
      <c r="A1337" s="336" t="s">
        <v>7400</v>
      </c>
      <c r="B1337" s="336" t="s">
        <v>1129</v>
      </c>
      <c r="C1337" s="336" t="s">
        <v>682</v>
      </c>
      <c r="D1337" s="336" t="s">
        <v>7906</v>
      </c>
      <c r="E1337" s="336" t="s">
        <v>737</v>
      </c>
      <c r="F1337" s="336" t="s">
        <v>780</v>
      </c>
      <c r="G1337" s="336" t="s">
        <v>1239</v>
      </c>
      <c r="H1337" s="336" t="s">
        <v>726</v>
      </c>
      <c r="I1337" s="337">
        <v>3</v>
      </c>
      <c r="J1337" s="337">
        <v>75</v>
      </c>
      <c r="K1337" s="337">
        <v>54</v>
      </c>
      <c r="L1337" s="337">
        <v>50</v>
      </c>
      <c r="M1337" s="338"/>
      <c r="N1337" s="337">
        <v>38</v>
      </c>
      <c r="O1337" s="337">
        <v>500</v>
      </c>
      <c r="P1337" s="337">
        <v>7.4</v>
      </c>
      <c r="Q1337" s="337">
        <v>67.599999999999994</v>
      </c>
      <c r="R1337" s="337">
        <v>25000</v>
      </c>
      <c r="S1337" s="337">
        <v>3000</v>
      </c>
      <c r="T1337" s="337">
        <v>82</v>
      </c>
      <c r="U1337" s="337">
        <v>0.7</v>
      </c>
      <c r="V1337" s="337">
        <v>-40</v>
      </c>
      <c r="W1337" s="336" t="s">
        <v>769</v>
      </c>
      <c r="X1337" s="336" t="s">
        <v>7405</v>
      </c>
      <c r="Y1337" s="336" t="s">
        <v>783</v>
      </c>
      <c r="Z1337" s="339">
        <v>41973</v>
      </c>
      <c r="AA1337" s="339">
        <v>41977</v>
      </c>
      <c r="AB1337" s="336" t="s">
        <v>784</v>
      </c>
    </row>
    <row r="1338" spans="1:28" s="340" customFormat="1">
      <c r="A1338" s="336" t="s">
        <v>7400</v>
      </c>
      <c r="B1338" s="336" t="s">
        <v>1129</v>
      </c>
      <c r="C1338" s="336" t="s">
        <v>682</v>
      </c>
      <c r="D1338" s="336" t="s">
        <v>7907</v>
      </c>
      <c r="E1338" s="336" t="s">
        <v>737</v>
      </c>
      <c r="F1338" s="336" t="s">
        <v>780</v>
      </c>
      <c r="G1338" s="336" t="s">
        <v>1239</v>
      </c>
      <c r="H1338" s="336" t="s">
        <v>726</v>
      </c>
      <c r="I1338" s="337">
        <v>3</v>
      </c>
      <c r="J1338" s="337">
        <v>60</v>
      </c>
      <c r="K1338" s="337">
        <v>53</v>
      </c>
      <c r="L1338" s="337">
        <v>50</v>
      </c>
      <c r="M1338" s="338"/>
      <c r="N1338" s="337">
        <v>38</v>
      </c>
      <c r="O1338" s="337">
        <v>360</v>
      </c>
      <c r="P1338" s="337">
        <v>6.6</v>
      </c>
      <c r="Q1338" s="337">
        <v>54.3</v>
      </c>
      <c r="R1338" s="337">
        <v>25000</v>
      </c>
      <c r="S1338" s="337">
        <v>2700</v>
      </c>
      <c r="T1338" s="337">
        <v>95</v>
      </c>
      <c r="U1338" s="337">
        <v>0.7</v>
      </c>
      <c r="V1338" s="337">
        <v>-40</v>
      </c>
      <c r="W1338" s="336" t="s">
        <v>769</v>
      </c>
      <c r="X1338" s="336" t="s">
        <v>7492</v>
      </c>
      <c r="Y1338" s="336" t="s">
        <v>783</v>
      </c>
      <c r="Z1338" s="339">
        <v>41973</v>
      </c>
      <c r="AA1338" s="339">
        <v>41977</v>
      </c>
      <c r="AB1338" s="336" t="s">
        <v>784</v>
      </c>
    </row>
    <row r="1339" spans="1:28" s="340" customFormat="1">
      <c r="A1339" s="336" t="s">
        <v>7400</v>
      </c>
      <c r="B1339" s="336" t="s">
        <v>1129</v>
      </c>
      <c r="C1339" s="336" t="s">
        <v>682</v>
      </c>
      <c r="D1339" s="336" t="s">
        <v>7908</v>
      </c>
      <c r="E1339" s="336" t="s">
        <v>737</v>
      </c>
      <c r="F1339" s="336" t="s">
        <v>780</v>
      </c>
      <c r="G1339" s="336" t="s">
        <v>1239</v>
      </c>
      <c r="H1339" s="336" t="s">
        <v>726</v>
      </c>
      <c r="I1339" s="337">
        <v>3</v>
      </c>
      <c r="J1339" s="337">
        <v>60</v>
      </c>
      <c r="K1339" s="337">
        <v>53</v>
      </c>
      <c r="L1339" s="337">
        <v>50</v>
      </c>
      <c r="M1339" s="338"/>
      <c r="N1339" s="337">
        <v>38</v>
      </c>
      <c r="O1339" s="337">
        <v>375</v>
      </c>
      <c r="P1339" s="337">
        <v>6.6</v>
      </c>
      <c r="Q1339" s="337">
        <v>56.6</v>
      </c>
      <c r="R1339" s="337">
        <v>25000</v>
      </c>
      <c r="S1339" s="337">
        <v>3000</v>
      </c>
      <c r="T1339" s="337">
        <v>95</v>
      </c>
      <c r="U1339" s="337">
        <v>0.7</v>
      </c>
      <c r="V1339" s="337">
        <v>-40</v>
      </c>
      <c r="W1339" s="336" t="s">
        <v>769</v>
      </c>
      <c r="X1339" s="336" t="s">
        <v>7492</v>
      </c>
      <c r="Y1339" s="336" t="s">
        <v>783</v>
      </c>
      <c r="Z1339" s="339">
        <v>41973</v>
      </c>
      <c r="AA1339" s="339">
        <v>41977</v>
      </c>
      <c r="AB1339" s="336" t="s">
        <v>784</v>
      </c>
    </row>
    <row r="1340" spans="1:28" s="340" customFormat="1">
      <c r="A1340" s="336" t="s">
        <v>7400</v>
      </c>
      <c r="B1340" s="336" t="s">
        <v>1129</v>
      </c>
      <c r="C1340" s="336" t="s">
        <v>682</v>
      </c>
      <c r="D1340" s="336" t="s">
        <v>7909</v>
      </c>
      <c r="E1340" s="336" t="s">
        <v>703</v>
      </c>
      <c r="F1340" s="336" t="s">
        <v>780</v>
      </c>
      <c r="G1340" s="336" t="s">
        <v>1216</v>
      </c>
      <c r="H1340" s="336" t="s">
        <v>726</v>
      </c>
      <c r="I1340" s="337">
        <v>3</v>
      </c>
      <c r="J1340" s="337">
        <v>35</v>
      </c>
      <c r="K1340" s="337">
        <v>48</v>
      </c>
      <c r="L1340" s="337">
        <v>48</v>
      </c>
      <c r="M1340" s="338"/>
      <c r="N1340" s="337">
        <v>38</v>
      </c>
      <c r="O1340" s="337">
        <v>380</v>
      </c>
      <c r="P1340" s="337">
        <v>6.1</v>
      </c>
      <c r="Q1340" s="337">
        <v>63.3</v>
      </c>
      <c r="R1340" s="337">
        <v>25000</v>
      </c>
      <c r="S1340" s="337">
        <v>2700</v>
      </c>
      <c r="T1340" s="337">
        <v>94</v>
      </c>
      <c r="U1340" s="337">
        <v>0.7</v>
      </c>
      <c r="V1340" s="337">
        <v>-40</v>
      </c>
      <c r="W1340" s="336" t="s">
        <v>7</v>
      </c>
      <c r="X1340" s="336" t="s">
        <v>7</v>
      </c>
      <c r="Y1340" s="336" t="s">
        <v>783</v>
      </c>
      <c r="Z1340" s="339">
        <v>41932</v>
      </c>
      <c r="AA1340" s="339">
        <v>41941</v>
      </c>
      <c r="AB1340" s="336" t="s">
        <v>784</v>
      </c>
    </row>
    <row r="1341" spans="1:28" s="340" customFormat="1">
      <c r="A1341" s="336" t="s">
        <v>7400</v>
      </c>
      <c r="B1341" s="336" t="s">
        <v>3482</v>
      </c>
      <c r="C1341" s="336" t="s">
        <v>872</v>
      </c>
      <c r="D1341" s="336" t="s">
        <v>7910</v>
      </c>
      <c r="E1341" s="336" t="s">
        <v>703</v>
      </c>
      <c r="F1341" s="336" t="s">
        <v>780</v>
      </c>
      <c r="G1341" s="336" t="s">
        <v>781</v>
      </c>
      <c r="H1341" s="336" t="s">
        <v>726</v>
      </c>
      <c r="I1341" s="337">
        <v>3</v>
      </c>
      <c r="J1341" s="337">
        <v>50</v>
      </c>
      <c r="K1341" s="337">
        <v>50</v>
      </c>
      <c r="L1341" s="337">
        <v>50</v>
      </c>
      <c r="M1341" s="338"/>
      <c r="N1341" s="337">
        <v>35</v>
      </c>
      <c r="O1341" s="337">
        <v>500</v>
      </c>
      <c r="P1341" s="337">
        <v>7</v>
      </c>
      <c r="Q1341" s="337">
        <v>71.400000000000006</v>
      </c>
      <c r="R1341" s="337">
        <v>25000</v>
      </c>
      <c r="S1341" s="337">
        <v>3000</v>
      </c>
      <c r="T1341" s="337">
        <v>82</v>
      </c>
      <c r="U1341" s="337">
        <v>1</v>
      </c>
      <c r="V1341" s="337">
        <v>-20</v>
      </c>
      <c r="W1341" s="336" t="s">
        <v>769</v>
      </c>
      <c r="X1341" s="336" t="s">
        <v>7402</v>
      </c>
      <c r="Y1341" s="336" t="s">
        <v>783</v>
      </c>
      <c r="Z1341" s="339">
        <v>41640</v>
      </c>
      <c r="AA1341" s="339">
        <v>41990</v>
      </c>
      <c r="AB1341" s="336" t="s">
        <v>842</v>
      </c>
    </row>
    <row r="1342" spans="1:28" s="340" customFormat="1">
      <c r="A1342" s="336" t="s">
        <v>7400</v>
      </c>
      <c r="B1342" s="336" t="s">
        <v>3604</v>
      </c>
      <c r="C1342" s="336" t="s">
        <v>3607</v>
      </c>
      <c r="D1342" s="336" t="s">
        <v>3607</v>
      </c>
      <c r="E1342" s="336" t="s">
        <v>703</v>
      </c>
      <c r="F1342" s="336" t="s">
        <v>780</v>
      </c>
      <c r="G1342" s="336" t="s">
        <v>794</v>
      </c>
      <c r="H1342" s="336" t="s">
        <v>726</v>
      </c>
      <c r="I1342" s="337">
        <v>3</v>
      </c>
      <c r="J1342" s="337">
        <v>42</v>
      </c>
      <c r="K1342" s="337">
        <v>50.4</v>
      </c>
      <c r="L1342" s="337">
        <v>50</v>
      </c>
      <c r="M1342" s="338"/>
      <c r="N1342" s="337">
        <v>40</v>
      </c>
      <c r="O1342" s="337">
        <v>400</v>
      </c>
      <c r="P1342" s="337">
        <v>7</v>
      </c>
      <c r="Q1342" s="337">
        <v>57.1</v>
      </c>
      <c r="R1342" s="337">
        <v>25000</v>
      </c>
      <c r="S1342" s="337">
        <v>3000</v>
      </c>
      <c r="T1342" s="337">
        <v>82</v>
      </c>
      <c r="U1342" s="337">
        <v>0.7</v>
      </c>
      <c r="V1342" s="337">
        <v>-20</v>
      </c>
      <c r="W1342" s="336" t="s">
        <v>7</v>
      </c>
      <c r="X1342" s="336" t="s">
        <v>7</v>
      </c>
      <c r="Y1342" s="336" t="s">
        <v>783</v>
      </c>
      <c r="Z1342" s="339">
        <v>41769</v>
      </c>
      <c r="AA1342" s="339">
        <v>41803</v>
      </c>
      <c r="AB1342" s="336" t="s">
        <v>827</v>
      </c>
    </row>
    <row r="1343" spans="1:28" s="340" customFormat="1">
      <c r="A1343" s="336" t="s">
        <v>7400</v>
      </c>
      <c r="B1343" s="336" t="s">
        <v>3604</v>
      </c>
      <c r="C1343" s="336" t="s">
        <v>3613</v>
      </c>
      <c r="D1343" s="336" t="s">
        <v>3613</v>
      </c>
      <c r="E1343" s="336" t="s">
        <v>738</v>
      </c>
      <c r="F1343" s="336" t="s">
        <v>780</v>
      </c>
      <c r="G1343" s="336" t="s">
        <v>794</v>
      </c>
      <c r="H1343" s="336" t="s">
        <v>726</v>
      </c>
      <c r="I1343" s="337">
        <v>3</v>
      </c>
      <c r="J1343" s="337">
        <v>50</v>
      </c>
      <c r="K1343" s="337">
        <v>84</v>
      </c>
      <c r="L1343" s="337">
        <v>63</v>
      </c>
      <c r="M1343" s="338"/>
      <c r="N1343" s="337">
        <v>40</v>
      </c>
      <c r="O1343" s="337">
        <v>500</v>
      </c>
      <c r="P1343" s="337">
        <v>7</v>
      </c>
      <c r="Q1343" s="337">
        <v>71.400000000000006</v>
      </c>
      <c r="R1343" s="337">
        <v>25000</v>
      </c>
      <c r="S1343" s="337">
        <v>3000</v>
      </c>
      <c r="T1343" s="337">
        <v>82</v>
      </c>
      <c r="U1343" s="337">
        <v>0.9</v>
      </c>
      <c r="V1343" s="337">
        <v>-20</v>
      </c>
      <c r="W1343" s="336" t="s">
        <v>769</v>
      </c>
      <c r="X1343" s="336" t="s">
        <v>7402</v>
      </c>
      <c r="Y1343" s="336" t="s">
        <v>783</v>
      </c>
      <c r="Z1343" s="339">
        <v>41800</v>
      </c>
      <c r="AA1343" s="339">
        <v>41837</v>
      </c>
      <c r="AB1343" s="336" t="s">
        <v>827</v>
      </c>
    </row>
    <row r="1344" spans="1:28" s="340" customFormat="1">
      <c r="A1344" s="336" t="s">
        <v>7400</v>
      </c>
      <c r="B1344" s="336" t="s">
        <v>3604</v>
      </c>
      <c r="C1344" s="336" t="s">
        <v>3615</v>
      </c>
      <c r="D1344" s="336" t="s">
        <v>3615</v>
      </c>
      <c r="E1344" s="336" t="s">
        <v>731</v>
      </c>
      <c r="F1344" s="336" t="s">
        <v>780</v>
      </c>
      <c r="G1344" s="336" t="s">
        <v>794</v>
      </c>
      <c r="H1344" s="336" t="s">
        <v>726</v>
      </c>
      <c r="I1344" s="337">
        <v>3</v>
      </c>
      <c r="J1344" s="337">
        <v>75</v>
      </c>
      <c r="K1344" s="337">
        <v>115.5</v>
      </c>
      <c r="L1344" s="337">
        <v>94.5</v>
      </c>
      <c r="M1344" s="338"/>
      <c r="N1344" s="337">
        <v>40</v>
      </c>
      <c r="O1344" s="337">
        <v>850</v>
      </c>
      <c r="P1344" s="337">
        <v>12</v>
      </c>
      <c r="Q1344" s="337">
        <v>70.8</v>
      </c>
      <c r="R1344" s="337">
        <v>25000</v>
      </c>
      <c r="S1344" s="337">
        <v>3000</v>
      </c>
      <c r="T1344" s="337">
        <v>81</v>
      </c>
      <c r="U1344" s="337">
        <v>0.9</v>
      </c>
      <c r="V1344" s="337">
        <v>-20</v>
      </c>
      <c r="W1344" s="336" t="s">
        <v>769</v>
      </c>
      <c r="X1344" s="336" t="s">
        <v>7402</v>
      </c>
      <c r="Y1344" s="336" t="s">
        <v>783</v>
      </c>
      <c r="Z1344" s="339">
        <v>41800</v>
      </c>
      <c r="AA1344" s="339">
        <v>41837</v>
      </c>
      <c r="AB1344" s="336" t="s">
        <v>827</v>
      </c>
    </row>
    <row r="1345" spans="1:28" s="340" customFormat="1">
      <c r="A1345" s="336" t="s">
        <v>7400</v>
      </c>
      <c r="B1345" s="336" t="s">
        <v>3604</v>
      </c>
      <c r="C1345" s="336" t="s">
        <v>3617</v>
      </c>
      <c r="D1345" s="336" t="s">
        <v>3617</v>
      </c>
      <c r="E1345" s="336" t="s">
        <v>735</v>
      </c>
      <c r="F1345" s="336" t="s">
        <v>780</v>
      </c>
      <c r="G1345" s="336" t="s">
        <v>794</v>
      </c>
      <c r="H1345" s="336" t="s">
        <v>726</v>
      </c>
      <c r="I1345" s="337">
        <v>3</v>
      </c>
      <c r="J1345" s="338"/>
      <c r="K1345" s="337">
        <v>132.6</v>
      </c>
      <c r="L1345" s="337">
        <v>120.5</v>
      </c>
      <c r="M1345" s="338"/>
      <c r="N1345" s="337">
        <v>40</v>
      </c>
      <c r="O1345" s="337">
        <v>950</v>
      </c>
      <c r="P1345" s="337">
        <v>14</v>
      </c>
      <c r="Q1345" s="337">
        <v>67.900000000000006</v>
      </c>
      <c r="R1345" s="337">
        <v>25000</v>
      </c>
      <c r="S1345" s="337">
        <v>3000</v>
      </c>
      <c r="T1345" s="337">
        <v>81</v>
      </c>
      <c r="U1345" s="337">
        <v>0.9</v>
      </c>
      <c r="V1345" s="337">
        <v>-20</v>
      </c>
      <c r="W1345" s="336" t="s">
        <v>769</v>
      </c>
      <c r="X1345" s="336" t="s">
        <v>7402</v>
      </c>
      <c r="Y1345" s="336" t="s">
        <v>783</v>
      </c>
      <c r="Z1345" s="339">
        <v>41800</v>
      </c>
      <c r="AA1345" s="339">
        <v>41849</v>
      </c>
      <c r="AB1345" s="336" t="s">
        <v>827</v>
      </c>
    </row>
    <row r="1346" spans="1:28" s="340" customFormat="1">
      <c r="A1346" s="336" t="s">
        <v>7400</v>
      </c>
      <c r="B1346" s="336" t="s">
        <v>3620</v>
      </c>
      <c r="C1346" s="336" t="s">
        <v>3621</v>
      </c>
      <c r="D1346" s="336" t="s">
        <v>3621</v>
      </c>
      <c r="E1346" s="336" t="s">
        <v>813</v>
      </c>
      <c r="F1346" s="336" t="s">
        <v>780</v>
      </c>
      <c r="G1346" s="336" t="s">
        <v>794</v>
      </c>
      <c r="H1346" s="336" t="s">
        <v>726</v>
      </c>
      <c r="I1346" s="337">
        <v>5</v>
      </c>
      <c r="J1346" s="337">
        <v>45</v>
      </c>
      <c r="K1346" s="337">
        <v>98.9</v>
      </c>
      <c r="L1346" s="337">
        <v>62.9</v>
      </c>
      <c r="M1346" s="338"/>
      <c r="N1346" s="338"/>
      <c r="O1346" s="337">
        <v>500</v>
      </c>
      <c r="P1346" s="337">
        <v>8</v>
      </c>
      <c r="Q1346" s="337">
        <v>62.5</v>
      </c>
      <c r="R1346" s="337">
        <v>25000</v>
      </c>
      <c r="S1346" s="337">
        <v>2700</v>
      </c>
      <c r="T1346" s="337">
        <v>82</v>
      </c>
      <c r="U1346" s="337">
        <v>0.9</v>
      </c>
      <c r="V1346" s="337">
        <v>-20</v>
      </c>
      <c r="W1346" s="336" t="s">
        <v>769</v>
      </c>
      <c r="X1346" s="336" t="s">
        <v>7402</v>
      </c>
      <c r="Y1346" s="336" t="s">
        <v>3622</v>
      </c>
      <c r="Z1346" s="339">
        <v>41948</v>
      </c>
      <c r="AA1346" s="339">
        <v>41953</v>
      </c>
      <c r="AB1346" s="336" t="s">
        <v>842</v>
      </c>
    </row>
    <row r="1347" spans="1:28" s="340" customFormat="1">
      <c r="A1347" s="336" t="s">
        <v>7400</v>
      </c>
      <c r="B1347" s="336" t="s">
        <v>3620</v>
      </c>
      <c r="C1347" s="336" t="s">
        <v>3624</v>
      </c>
      <c r="D1347" s="336" t="s">
        <v>3624</v>
      </c>
      <c r="E1347" s="336" t="s">
        <v>732</v>
      </c>
      <c r="F1347" s="336" t="s">
        <v>780</v>
      </c>
      <c r="G1347" s="336" t="s">
        <v>794</v>
      </c>
      <c r="H1347" s="336" t="s">
        <v>726</v>
      </c>
      <c r="I1347" s="337">
        <v>5</v>
      </c>
      <c r="J1347" s="337">
        <v>65</v>
      </c>
      <c r="K1347" s="337">
        <v>131.80000000000001</v>
      </c>
      <c r="L1347" s="337">
        <v>94.6</v>
      </c>
      <c r="M1347" s="338"/>
      <c r="N1347" s="338"/>
      <c r="O1347" s="337">
        <v>700</v>
      </c>
      <c r="P1347" s="337">
        <v>11</v>
      </c>
      <c r="Q1347" s="337">
        <v>63.6</v>
      </c>
      <c r="R1347" s="337">
        <v>25000</v>
      </c>
      <c r="S1347" s="337">
        <v>2700</v>
      </c>
      <c r="T1347" s="337">
        <v>82</v>
      </c>
      <c r="U1347" s="337">
        <v>0.9</v>
      </c>
      <c r="V1347" s="337">
        <v>-20</v>
      </c>
      <c r="W1347" s="336" t="s">
        <v>769</v>
      </c>
      <c r="X1347" s="336" t="s">
        <v>7402</v>
      </c>
      <c r="Y1347" s="336" t="s">
        <v>3622</v>
      </c>
      <c r="Z1347" s="339">
        <v>41894</v>
      </c>
      <c r="AA1347" s="339">
        <v>41901</v>
      </c>
      <c r="AB1347" s="336" t="s">
        <v>842</v>
      </c>
    </row>
    <row r="1348" spans="1:28" s="340" customFormat="1">
      <c r="A1348" s="336" t="s">
        <v>7400</v>
      </c>
      <c r="B1348" s="336" t="s">
        <v>3620</v>
      </c>
      <c r="C1348" s="336" t="s">
        <v>3626</v>
      </c>
      <c r="D1348" s="336" t="s">
        <v>3626</v>
      </c>
      <c r="E1348" s="336" t="s">
        <v>732</v>
      </c>
      <c r="F1348" s="336" t="s">
        <v>780</v>
      </c>
      <c r="G1348" s="336" t="s">
        <v>794</v>
      </c>
      <c r="H1348" s="336" t="s">
        <v>726</v>
      </c>
      <c r="I1348" s="337">
        <v>5</v>
      </c>
      <c r="J1348" s="337">
        <v>65</v>
      </c>
      <c r="K1348" s="337">
        <v>131.6</v>
      </c>
      <c r="L1348" s="337">
        <v>95.1</v>
      </c>
      <c r="M1348" s="338"/>
      <c r="N1348" s="338"/>
      <c r="O1348" s="337">
        <v>700</v>
      </c>
      <c r="P1348" s="337">
        <v>11</v>
      </c>
      <c r="Q1348" s="337">
        <v>63.6</v>
      </c>
      <c r="R1348" s="337">
        <v>25000</v>
      </c>
      <c r="S1348" s="337">
        <v>2700</v>
      </c>
      <c r="T1348" s="337">
        <v>82</v>
      </c>
      <c r="U1348" s="337">
        <v>0.9</v>
      </c>
      <c r="V1348" s="337">
        <v>-20</v>
      </c>
      <c r="W1348" s="336" t="s">
        <v>769</v>
      </c>
      <c r="X1348" s="336" t="s">
        <v>7402</v>
      </c>
      <c r="Y1348" s="336" t="s">
        <v>3622</v>
      </c>
      <c r="Z1348" s="339">
        <v>41942</v>
      </c>
      <c r="AA1348" s="339">
        <v>41943</v>
      </c>
      <c r="AB1348" s="336" t="s">
        <v>842</v>
      </c>
    </row>
    <row r="1349" spans="1:28" s="340" customFormat="1">
      <c r="A1349" s="336" t="s">
        <v>7400</v>
      </c>
      <c r="B1349" s="336" t="s">
        <v>3620</v>
      </c>
      <c r="C1349" s="336" t="s">
        <v>3628</v>
      </c>
      <c r="D1349" s="336" t="s">
        <v>3628</v>
      </c>
      <c r="E1349" s="336" t="s">
        <v>732</v>
      </c>
      <c r="F1349" s="336" t="s">
        <v>780</v>
      </c>
      <c r="G1349" s="336" t="s">
        <v>794</v>
      </c>
      <c r="H1349" s="336" t="s">
        <v>726</v>
      </c>
      <c r="I1349" s="337">
        <v>5</v>
      </c>
      <c r="J1349" s="337">
        <v>85</v>
      </c>
      <c r="K1349" s="337">
        <v>131.69999999999999</v>
      </c>
      <c r="L1349" s="337">
        <v>94.7</v>
      </c>
      <c r="M1349" s="338"/>
      <c r="N1349" s="338"/>
      <c r="O1349" s="337">
        <v>1100</v>
      </c>
      <c r="P1349" s="337">
        <v>15</v>
      </c>
      <c r="Q1349" s="337">
        <v>73.3</v>
      </c>
      <c r="R1349" s="337">
        <v>25000</v>
      </c>
      <c r="S1349" s="337">
        <v>2700</v>
      </c>
      <c r="T1349" s="337">
        <v>82</v>
      </c>
      <c r="U1349" s="337">
        <v>1</v>
      </c>
      <c r="V1349" s="337">
        <v>-20</v>
      </c>
      <c r="W1349" s="336" t="s">
        <v>769</v>
      </c>
      <c r="X1349" s="336" t="s">
        <v>7402</v>
      </c>
      <c r="Y1349" s="336" t="s">
        <v>3622</v>
      </c>
      <c r="Z1349" s="339">
        <v>41894</v>
      </c>
      <c r="AA1349" s="339">
        <v>41894</v>
      </c>
      <c r="AB1349" s="336" t="s">
        <v>842</v>
      </c>
    </row>
    <row r="1350" spans="1:28" s="340" customFormat="1">
      <c r="A1350" s="336" t="s">
        <v>7400</v>
      </c>
      <c r="B1350" s="336" t="s">
        <v>3620</v>
      </c>
      <c r="C1350" s="336" t="s">
        <v>3636</v>
      </c>
      <c r="D1350" s="336" t="s">
        <v>3636</v>
      </c>
      <c r="E1350" s="336" t="s">
        <v>830</v>
      </c>
      <c r="F1350" s="336" t="s">
        <v>780</v>
      </c>
      <c r="G1350" s="336" t="s">
        <v>794</v>
      </c>
      <c r="H1350" s="336" t="s">
        <v>726</v>
      </c>
      <c r="I1350" s="337">
        <v>5</v>
      </c>
      <c r="J1350" s="337">
        <v>75</v>
      </c>
      <c r="K1350" s="337">
        <v>112.1</v>
      </c>
      <c r="L1350" s="337">
        <v>94.3</v>
      </c>
      <c r="M1350" s="338"/>
      <c r="N1350" s="337">
        <v>25</v>
      </c>
      <c r="O1350" s="337">
        <v>840</v>
      </c>
      <c r="P1350" s="337">
        <v>14</v>
      </c>
      <c r="Q1350" s="337">
        <v>60</v>
      </c>
      <c r="R1350" s="337">
        <v>25000</v>
      </c>
      <c r="S1350" s="337">
        <v>2700</v>
      </c>
      <c r="T1350" s="337">
        <v>81</v>
      </c>
      <c r="U1350" s="337">
        <v>0.9</v>
      </c>
      <c r="V1350" s="337">
        <v>-20</v>
      </c>
      <c r="W1350" s="336" t="s">
        <v>769</v>
      </c>
      <c r="X1350" s="336" t="s">
        <v>7402</v>
      </c>
      <c r="Y1350" s="336" t="s">
        <v>3622</v>
      </c>
      <c r="Z1350" s="339">
        <v>41894</v>
      </c>
      <c r="AA1350" s="339">
        <v>41901</v>
      </c>
      <c r="AB1350" s="336" t="s">
        <v>842</v>
      </c>
    </row>
    <row r="1351" spans="1:28" s="340" customFormat="1">
      <c r="A1351" s="336" t="s">
        <v>7400</v>
      </c>
      <c r="B1351" s="336" t="s">
        <v>3250</v>
      </c>
      <c r="C1351" s="336" t="s">
        <v>3271</v>
      </c>
      <c r="D1351" s="336" t="s">
        <v>3272</v>
      </c>
      <c r="E1351" s="336" t="s">
        <v>737</v>
      </c>
      <c r="F1351" s="336" t="s">
        <v>780</v>
      </c>
      <c r="G1351" s="336" t="s">
        <v>794</v>
      </c>
      <c r="H1351" s="336" t="s">
        <v>726</v>
      </c>
      <c r="I1351" s="337">
        <v>3</v>
      </c>
      <c r="J1351" s="337">
        <v>60</v>
      </c>
      <c r="K1351" s="337">
        <v>70</v>
      </c>
      <c r="L1351" s="337">
        <v>50</v>
      </c>
      <c r="M1351" s="338"/>
      <c r="N1351" s="337">
        <v>36</v>
      </c>
      <c r="O1351" s="337">
        <v>300</v>
      </c>
      <c r="P1351" s="337">
        <v>6</v>
      </c>
      <c r="Q1351" s="337">
        <v>67</v>
      </c>
      <c r="R1351" s="337">
        <v>25000</v>
      </c>
      <c r="S1351" s="337">
        <v>3000</v>
      </c>
      <c r="T1351" s="337">
        <v>82</v>
      </c>
      <c r="U1351" s="337">
        <v>0.8</v>
      </c>
      <c r="V1351" s="337">
        <v>-20</v>
      </c>
      <c r="W1351" s="336" t="s">
        <v>769</v>
      </c>
      <c r="X1351" s="336" t="s">
        <v>7402</v>
      </c>
      <c r="Y1351" s="336" t="s">
        <v>900</v>
      </c>
      <c r="Z1351" s="339">
        <v>41718</v>
      </c>
      <c r="AA1351" s="339">
        <v>41715</v>
      </c>
      <c r="AB1351" s="336" t="s">
        <v>784</v>
      </c>
    </row>
    <row r="1352" spans="1:28" s="340" customFormat="1">
      <c r="A1352" s="336" t="s">
        <v>7400</v>
      </c>
      <c r="B1352" s="336" t="s">
        <v>3250</v>
      </c>
      <c r="C1352" s="336" t="s">
        <v>3277</v>
      </c>
      <c r="D1352" s="336" t="s">
        <v>3278</v>
      </c>
      <c r="E1352" s="336" t="s">
        <v>732</v>
      </c>
      <c r="F1352" s="336" t="s">
        <v>780</v>
      </c>
      <c r="G1352" s="336" t="s">
        <v>794</v>
      </c>
      <c r="H1352" s="336" t="s">
        <v>726</v>
      </c>
      <c r="I1352" s="337">
        <v>3</v>
      </c>
      <c r="J1352" s="337">
        <v>70</v>
      </c>
      <c r="K1352" s="337">
        <v>135</v>
      </c>
      <c r="L1352" s="337">
        <v>95</v>
      </c>
      <c r="M1352" s="338"/>
      <c r="N1352" s="337">
        <v>110</v>
      </c>
      <c r="O1352" s="337">
        <v>900</v>
      </c>
      <c r="P1352" s="337">
        <v>14</v>
      </c>
      <c r="Q1352" s="337">
        <v>64.3</v>
      </c>
      <c r="R1352" s="337">
        <v>50000</v>
      </c>
      <c r="S1352" s="337">
        <v>3000</v>
      </c>
      <c r="T1352" s="337">
        <v>84</v>
      </c>
      <c r="U1352" s="337">
        <v>0.8</v>
      </c>
      <c r="V1352" s="337">
        <v>-20</v>
      </c>
      <c r="W1352" s="336" t="s">
        <v>769</v>
      </c>
      <c r="X1352" s="336" t="s">
        <v>7402</v>
      </c>
      <c r="Y1352" s="336" t="s">
        <v>783</v>
      </c>
      <c r="Z1352" s="339">
        <v>41869</v>
      </c>
      <c r="AA1352" s="339">
        <v>41884</v>
      </c>
      <c r="AB1352" s="336" t="s">
        <v>784</v>
      </c>
    </row>
    <row r="1353" spans="1:28" s="340" customFormat="1">
      <c r="A1353" s="336" t="s">
        <v>7400</v>
      </c>
      <c r="B1353" s="336" t="s">
        <v>3250</v>
      </c>
      <c r="C1353" s="336" t="s">
        <v>3277</v>
      </c>
      <c r="D1353" s="336" t="s">
        <v>3280</v>
      </c>
      <c r="E1353" s="336" t="s">
        <v>732</v>
      </c>
      <c r="F1353" s="336" t="s">
        <v>780</v>
      </c>
      <c r="G1353" s="336" t="s">
        <v>794</v>
      </c>
      <c r="H1353" s="336" t="s">
        <v>726</v>
      </c>
      <c r="I1353" s="337">
        <v>3</v>
      </c>
      <c r="J1353" s="337">
        <v>70</v>
      </c>
      <c r="K1353" s="337">
        <v>135</v>
      </c>
      <c r="L1353" s="337">
        <v>95</v>
      </c>
      <c r="M1353" s="338"/>
      <c r="N1353" s="337">
        <v>110</v>
      </c>
      <c r="O1353" s="337">
        <v>900</v>
      </c>
      <c r="P1353" s="337">
        <v>14</v>
      </c>
      <c r="Q1353" s="337">
        <v>64.3</v>
      </c>
      <c r="R1353" s="337">
        <v>50000</v>
      </c>
      <c r="S1353" s="337">
        <v>2700</v>
      </c>
      <c r="T1353" s="337">
        <v>81</v>
      </c>
      <c r="U1353" s="337">
        <v>0.8</v>
      </c>
      <c r="V1353" s="337">
        <v>-20</v>
      </c>
      <c r="W1353" s="336" t="s">
        <v>769</v>
      </c>
      <c r="X1353" s="336" t="s">
        <v>7402</v>
      </c>
      <c r="Y1353" s="336" t="s">
        <v>783</v>
      </c>
      <c r="Z1353" s="339">
        <v>41869</v>
      </c>
      <c r="AA1353" s="339">
        <v>41884</v>
      </c>
      <c r="AB1353" s="336" t="s">
        <v>784</v>
      </c>
    </row>
    <row r="1354" spans="1:28" s="340" customFormat="1">
      <c r="A1354" s="336" t="s">
        <v>7400</v>
      </c>
      <c r="B1354" s="336" t="s">
        <v>3250</v>
      </c>
      <c r="C1354" s="336" t="s">
        <v>3284</v>
      </c>
      <c r="D1354" s="336" t="s">
        <v>3287</v>
      </c>
      <c r="E1354" s="336" t="s">
        <v>733</v>
      </c>
      <c r="F1354" s="336" t="s">
        <v>780</v>
      </c>
      <c r="G1354" s="336" t="s">
        <v>794</v>
      </c>
      <c r="H1354" s="336" t="s">
        <v>726</v>
      </c>
      <c r="I1354" s="337">
        <v>3</v>
      </c>
      <c r="J1354" s="337">
        <v>90</v>
      </c>
      <c r="K1354" s="337">
        <v>160</v>
      </c>
      <c r="L1354" s="337">
        <v>125</v>
      </c>
      <c r="M1354" s="338"/>
      <c r="N1354" s="337">
        <v>120</v>
      </c>
      <c r="O1354" s="337">
        <v>1300</v>
      </c>
      <c r="P1354" s="337">
        <v>20</v>
      </c>
      <c r="Q1354" s="337">
        <v>65</v>
      </c>
      <c r="R1354" s="337">
        <v>50000</v>
      </c>
      <c r="S1354" s="337">
        <v>2700</v>
      </c>
      <c r="T1354" s="337">
        <v>82</v>
      </c>
      <c r="U1354" s="337">
        <v>0.8</v>
      </c>
      <c r="V1354" s="337">
        <v>-20</v>
      </c>
      <c r="W1354" s="336" t="s">
        <v>769</v>
      </c>
      <c r="X1354" s="336" t="s">
        <v>7402</v>
      </c>
      <c r="Y1354" s="336" t="s">
        <v>783</v>
      </c>
      <c r="Z1354" s="339">
        <v>41869</v>
      </c>
      <c r="AA1354" s="339">
        <v>41876</v>
      </c>
      <c r="AB1354" s="336" t="s">
        <v>784</v>
      </c>
    </row>
    <row r="1355" spans="1:28" s="340" customFormat="1">
      <c r="A1355" s="336" t="s">
        <v>7400</v>
      </c>
      <c r="B1355" s="336" t="s">
        <v>3250</v>
      </c>
      <c r="C1355" s="336" t="s">
        <v>3284</v>
      </c>
      <c r="D1355" s="336" t="s">
        <v>3386</v>
      </c>
      <c r="E1355" s="336" t="s">
        <v>733</v>
      </c>
      <c r="F1355" s="336" t="s">
        <v>780</v>
      </c>
      <c r="G1355" s="336" t="s">
        <v>794</v>
      </c>
      <c r="H1355" s="336" t="s">
        <v>726</v>
      </c>
      <c r="I1355" s="337">
        <v>3</v>
      </c>
      <c r="J1355" s="337">
        <v>100</v>
      </c>
      <c r="K1355" s="337">
        <v>160</v>
      </c>
      <c r="L1355" s="337">
        <v>125</v>
      </c>
      <c r="M1355" s="338"/>
      <c r="N1355" s="337">
        <v>120</v>
      </c>
      <c r="O1355" s="337">
        <v>1450</v>
      </c>
      <c r="P1355" s="337">
        <v>20</v>
      </c>
      <c r="Q1355" s="337">
        <v>72.5</v>
      </c>
      <c r="R1355" s="337">
        <v>50000</v>
      </c>
      <c r="S1355" s="337">
        <v>4000</v>
      </c>
      <c r="T1355" s="337">
        <v>82</v>
      </c>
      <c r="U1355" s="337">
        <v>0.8</v>
      </c>
      <c r="V1355" s="337">
        <v>-20</v>
      </c>
      <c r="W1355" s="336" t="s">
        <v>769</v>
      </c>
      <c r="X1355" s="336" t="s">
        <v>7402</v>
      </c>
      <c r="Y1355" s="336" t="s">
        <v>783</v>
      </c>
      <c r="Z1355" s="339">
        <v>41869</v>
      </c>
      <c r="AA1355" s="339">
        <v>41876</v>
      </c>
      <c r="AB1355" s="336" t="s">
        <v>784</v>
      </c>
    </row>
    <row r="1356" spans="1:28" s="340" customFormat="1">
      <c r="A1356" s="336" t="s">
        <v>7400</v>
      </c>
      <c r="B1356" s="336" t="s">
        <v>3250</v>
      </c>
      <c r="C1356" s="336" t="s">
        <v>3406</v>
      </c>
      <c r="D1356" s="336" t="s">
        <v>3407</v>
      </c>
      <c r="E1356" s="336" t="s">
        <v>813</v>
      </c>
      <c r="F1356" s="336" t="s">
        <v>780</v>
      </c>
      <c r="G1356" s="336" t="s">
        <v>794</v>
      </c>
      <c r="H1356" s="336" t="s">
        <v>726</v>
      </c>
      <c r="I1356" s="337">
        <v>3</v>
      </c>
      <c r="J1356" s="337">
        <v>45</v>
      </c>
      <c r="K1356" s="337">
        <v>98</v>
      </c>
      <c r="L1356" s="337">
        <v>65</v>
      </c>
      <c r="M1356" s="338"/>
      <c r="N1356" s="337">
        <v>110</v>
      </c>
      <c r="O1356" s="337">
        <v>500</v>
      </c>
      <c r="P1356" s="337">
        <v>8</v>
      </c>
      <c r="Q1356" s="337">
        <v>62.3</v>
      </c>
      <c r="R1356" s="337">
        <v>50000</v>
      </c>
      <c r="S1356" s="337">
        <v>3000</v>
      </c>
      <c r="T1356" s="337">
        <v>83</v>
      </c>
      <c r="U1356" s="337">
        <v>0.8</v>
      </c>
      <c r="V1356" s="337">
        <v>-20</v>
      </c>
      <c r="W1356" s="336" t="s">
        <v>769</v>
      </c>
      <c r="X1356" s="336" t="s">
        <v>7402</v>
      </c>
      <c r="Y1356" s="336" t="s">
        <v>2419</v>
      </c>
      <c r="Z1356" s="339">
        <v>41869</v>
      </c>
      <c r="AA1356" s="339">
        <v>41876</v>
      </c>
      <c r="AB1356" s="336" t="s">
        <v>784</v>
      </c>
    </row>
    <row r="1357" spans="1:28" s="340" customFormat="1">
      <c r="A1357" s="336" t="s">
        <v>7400</v>
      </c>
      <c r="B1357" s="336" t="s">
        <v>3250</v>
      </c>
      <c r="C1357" s="336" t="s">
        <v>3406</v>
      </c>
      <c r="D1357" s="336" t="s">
        <v>3409</v>
      </c>
      <c r="E1357" s="336" t="s">
        <v>813</v>
      </c>
      <c r="F1357" s="336" t="s">
        <v>780</v>
      </c>
      <c r="G1357" s="336" t="s">
        <v>794</v>
      </c>
      <c r="H1357" s="336" t="s">
        <v>726</v>
      </c>
      <c r="I1357" s="337">
        <v>3</v>
      </c>
      <c r="J1357" s="337">
        <v>50</v>
      </c>
      <c r="K1357" s="337">
        <v>98</v>
      </c>
      <c r="L1357" s="337">
        <v>65</v>
      </c>
      <c r="M1357" s="338"/>
      <c r="N1357" s="337">
        <v>110</v>
      </c>
      <c r="O1357" s="337">
        <v>500</v>
      </c>
      <c r="P1357" s="337">
        <v>8</v>
      </c>
      <c r="Q1357" s="337">
        <v>62.3</v>
      </c>
      <c r="R1357" s="337">
        <v>50000</v>
      </c>
      <c r="S1357" s="337">
        <v>4000</v>
      </c>
      <c r="T1357" s="337">
        <v>87</v>
      </c>
      <c r="U1357" s="337">
        <v>0.8</v>
      </c>
      <c r="V1357" s="337">
        <v>-20</v>
      </c>
      <c r="W1357" s="336" t="s">
        <v>769</v>
      </c>
      <c r="X1357" s="336" t="s">
        <v>7402</v>
      </c>
      <c r="Y1357" s="336" t="s">
        <v>3410</v>
      </c>
      <c r="Z1357" s="339">
        <v>41869</v>
      </c>
      <c r="AA1357" s="339">
        <v>41876</v>
      </c>
      <c r="AB1357" s="336" t="s">
        <v>784</v>
      </c>
    </row>
    <row r="1358" spans="1:28" s="340" customFormat="1">
      <c r="A1358" s="336" t="s">
        <v>7400</v>
      </c>
      <c r="B1358" s="336" t="s">
        <v>3250</v>
      </c>
      <c r="C1358" s="336" t="s">
        <v>3406</v>
      </c>
      <c r="D1358" s="336" t="s">
        <v>3412</v>
      </c>
      <c r="E1358" s="336" t="s">
        <v>813</v>
      </c>
      <c r="F1358" s="336" t="s">
        <v>780</v>
      </c>
      <c r="G1358" s="336" t="s">
        <v>794</v>
      </c>
      <c r="H1358" s="336" t="s">
        <v>726</v>
      </c>
      <c r="I1358" s="337">
        <v>3</v>
      </c>
      <c r="J1358" s="337">
        <v>50</v>
      </c>
      <c r="K1358" s="337">
        <v>98</v>
      </c>
      <c r="L1358" s="337">
        <v>65</v>
      </c>
      <c r="M1358" s="338"/>
      <c r="N1358" s="337">
        <v>110</v>
      </c>
      <c r="O1358" s="337">
        <v>500</v>
      </c>
      <c r="P1358" s="337">
        <v>8</v>
      </c>
      <c r="Q1358" s="337">
        <v>62.3</v>
      </c>
      <c r="R1358" s="337">
        <v>50000</v>
      </c>
      <c r="S1358" s="337">
        <v>2700</v>
      </c>
      <c r="T1358" s="337">
        <v>83</v>
      </c>
      <c r="U1358" s="337">
        <v>0.8</v>
      </c>
      <c r="V1358" s="337">
        <v>-20</v>
      </c>
      <c r="W1358" s="336" t="s">
        <v>769</v>
      </c>
      <c r="X1358" s="336" t="s">
        <v>7402</v>
      </c>
      <c r="Y1358" s="336" t="s">
        <v>3410</v>
      </c>
      <c r="Z1358" s="339">
        <v>41869</v>
      </c>
      <c r="AA1358" s="339">
        <v>41876</v>
      </c>
      <c r="AB1358" s="336" t="s">
        <v>784</v>
      </c>
    </row>
    <row r="1359" spans="1:28" s="340" customFormat="1">
      <c r="A1359" s="336" t="s">
        <v>7400</v>
      </c>
      <c r="B1359" s="336" t="s">
        <v>3250</v>
      </c>
      <c r="C1359" s="336" t="s">
        <v>1286</v>
      </c>
      <c r="D1359" s="336" t="s">
        <v>3416</v>
      </c>
      <c r="E1359" s="336" t="s">
        <v>703</v>
      </c>
      <c r="F1359" s="336" t="s">
        <v>780</v>
      </c>
      <c r="G1359" s="336" t="s">
        <v>781</v>
      </c>
      <c r="H1359" s="336" t="s">
        <v>726</v>
      </c>
      <c r="I1359" s="337">
        <v>3</v>
      </c>
      <c r="J1359" s="337">
        <v>35</v>
      </c>
      <c r="K1359" s="337">
        <v>50</v>
      </c>
      <c r="L1359" s="337">
        <v>50</v>
      </c>
      <c r="M1359" s="338"/>
      <c r="N1359" s="337">
        <v>36</v>
      </c>
      <c r="O1359" s="337">
        <v>350</v>
      </c>
      <c r="P1359" s="337">
        <v>6</v>
      </c>
      <c r="Q1359" s="337">
        <v>58.3</v>
      </c>
      <c r="R1359" s="337">
        <v>25000</v>
      </c>
      <c r="S1359" s="337">
        <v>5000</v>
      </c>
      <c r="T1359" s="337">
        <v>85</v>
      </c>
      <c r="U1359" s="337">
        <v>0.7</v>
      </c>
      <c r="V1359" s="337">
        <v>-20</v>
      </c>
      <c r="W1359" s="336" t="s">
        <v>7</v>
      </c>
      <c r="X1359" s="336" t="s">
        <v>7</v>
      </c>
      <c r="Y1359" s="336" t="s">
        <v>783</v>
      </c>
      <c r="Z1359" s="339">
        <v>41774</v>
      </c>
      <c r="AA1359" s="339">
        <v>41787</v>
      </c>
      <c r="AB1359" s="336" t="s">
        <v>784</v>
      </c>
    </row>
    <row r="1360" spans="1:28" s="340" customFormat="1">
      <c r="A1360" s="336" t="s">
        <v>7400</v>
      </c>
      <c r="B1360" s="336" t="s">
        <v>3250</v>
      </c>
      <c r="C1360" s="336" t="s">
        <v>3435</v>
      </c>
      <c r="D1360" s="336" t="s">
        <v>3436</v>
      </c>
      <c r="E1360" s="336" t="s">
        <v>738</v>
      </c>
      <c r="F1360" s="336" t="s">
        <v>780</v>
      </c>
      <c r="G1360" s="336" t="s">
        <v>794</v>
      </c>
      <c r="H1360" s="336" t="s">
        <v>726</v>
      </c>
      <c r="I1360" s="337">
        <v>3</v>
      </c>
      <c r="J1360" s="337">
        <v>50</v>
      </c>
      <c r="K1360" s="337">
        <v>86.4</v>
      </c>
      <c r="L1360" s="337">
        <v>63.5</v>
      </c>
      <c r="M1360" s="338"/>
      <c r="N1360" s="337">
        <v>25</v>
      </c>
      <c r="O1360" s="337">
        <v>500</v>
      </c>
      <c r="P1360" s="337">
        <v>8</v>
      </c>
      <c r="Q1360" s="337">
        <v>62.5</v>
      </c>
      <c r="R1360" s="337">
        <v>30000</v>
      </c>
      <c r="S1360" s="337">
        <v>3000</v>
      </c>
      <c r="T1360" s="337">
        <v>86</v>
      </c>
      <c r="U1360" s="337">
        <v>1</v>
      </c>
      <c r="V1360" s="337">
        <v>-20</v>
      </c>
      <c r="W1360" s="336" t="s">
        <v>769</v>
      </c>
      <c r="X1360" s="336" t="s">
        <v>7416</v>
      </c>
      <c r="Y1360" s="336" t="s">
        <v>900</v>
      </c>
      <c r="Z1360" s="339">
        <v>41713</v>
      </c>
      <c r="AA1360" s="339">
        <v>41677</v>
      </c>
      <c r="AB1360" s="336" t="s">
        <v>784</v>
      </c>
    </row>
    <row r="1361" spans="1:28" s="340" customFormat="1">
      <c r="A1361" s="336" t="s">
        <v>7400</v>
      </c>
      <c r="B1361" s="336" t="s">
        <v>3250</v>
      </c>
      <c r="C1361" s="336" t="s">
        <v>3435</v>
      </c>
      <c r="D1361" s="336" t="s">
        <v>3438</v>
      </c>
      <c r="E1361" s="336" t="s">
        <v>738</v>
      </c>
      <c r="F1361" s="336" t="s">
        <v>780</v>
      </c>
      <c r="G1361" s="336" t="s">
        <v>794</v>
      </c>
      <c r="H1361" s="336" t="s">
        <v>726</v>
      </c>
      <c r="I1361" s="337">
        <v>3</v>
      </c>
      <c r="J1361" s="337">
        <v>50</v>
      </c>
      <c r="K1361" s="337">
        <v>86.4</v>
      </c>
      <c r="L1361" s="337">
        <v>63.5</v>
      </c>
      <c r="M1361" s="338"/>
      <c r="N1361" s="337">
        <v>25</v>
      </c>
      <c r="O1361" s="337">
        <v>500</v>
      </c>
      <c r="P1361" s="337">
        <v>8</v>
      </c>
      <c r="Q1361" s="337">
        <v>62.5</v>
      </c>
      <c r="R1361" s="337">
        <v>30000</v>
      </c>
      <c r="S1361" s="337">
        <v>3000</v>
      </c>
      <c r="T1361" s="337">
        <v>86</v>
      </c>
      <c r="U1361" s="337">
        <v>1</v>
      </c>
      <c r="V1361" s="337">
        <v>-20</v>
      </c>
      <c r="W1361" s="336" t="s">
        <v>769</v>
      </c>
      <c r="X1361" s="336" t="s">
        <v>7416</v>
      </c>
      <c r="Y1361" s="336" t="s">
        <v>900</v>
      </c>
      <c r="Z1361" s="339">
        <v>41713</v>
      </c>
      <c r="AA1361" s="339">
        <v>41677</v>
      </c>
      <c r="AB1361" s="336" t="s">
        <v>784</v>
      </c>
    </row>
    <row r="1362" spans="1:28" s="340" customFormat="1">
      <c r="A1362" s="336" t="s">
        <v>7400</v>
      </c>
      <c r="B1362" s="336" t="s">
        <v>3250</v>
      </c>
      <c r="C1362" s="336" t="s">
        <v>3435</v>
      </c>
      <c r="D1362" s="336" t="s">
        <v>3440</v>
      </c>
      <c r="E1362" s="336" t="s">
        <v>738</v>
      </c>
      <c r="F1362" s="336" t="s">
        <v>780</v>
      </c>
      <c r="G1362" s="336" t="s">
        <v>794</v>
      </c>
      <c r="H1362" s="336" t="s">
        <v>726</v>
      </c>
      <c r="I1362" s="337">
        <v>3</v>
      </c>
      <c r="J1362" s="337">
        <v>50</v>
      </c>
      <c r="K1362" s="337">
        <v>86.4</v>
      </c>
      <c r="L1362" s="337">
        <v>63.5</v>
      </c>
      <c r="M1362" s="338"/>
      <c r="N1362" s="337">
        <v>40</v>
      </c>
      <c r="O1362" s="337">
        <v>500</v>
      </c>
      <c r="P1362" s="337">
        <v>8</v>
      </c>
      <c r="Q1362" s="337">
        <v>62.5</v>
      </c>
      <c r="R1362" s="337">
        <v>30000</v>
      </c>
      <c r="S1362" s="337">
        <v>3000</v>
      </c>
      <c r="T1362" s="337">
        <v>86</v>
      </c>
      <c r="U1362" s="337">
        <v>1</v>
      </c>
      <c r="V1362" s="337">
        <v>-20</v>
      </c>
      <c r="W1362" s="336" t="s">
        <v>769</v>
      </c>
      <c r="X1362" s="336" t="s">
        <v>7416</v>
      </c>
      <c r="Y1362" s="336" t="s">
        <v>900</v>
      </c>
      <c r="Z1362" s="339">
        <v>41713</v>
      </c>
      <c r="AA1362" s="339">
        <v>41677</v>
      </c>
      <c r="AB1362" s="336" t="s">
        <v>784</v>
      </c>
    </row>
    <row r="1363" spans="1:28" s="340" customFormat="1">
      <c r="A1363" s="336" t="s">
        <v>7400</v>
      </c>
      <c r="B1363" s="336" t="s">
        <v>3250</v>
      </c>
      <c r="C1363" s="336" t="s">
        <v>3435</v>
      </c>
      <c r="D1363" s="336" t="s">
        <v>3640</v>
      </c>
      <c r="E1363" s="336" t="s">
        <v>738</v>
      </c>
      <c r="F1363" s="336" t="s">
        <v>780</v>
      </c>
      <c r="G1363" s="336" t="s">
        <v>794</v>
      </c>
      <c r="H1363" s="336" t="s">
        <v>726</v>
      </c>
      <c r="I1363" s="337">
        <v>3</v>
      </c>
      <c r="J1363" s="337">
        <v>50</v>
      </c>
      <c r="K1363" s="337">
        <v>86.4</v>
      </c>
      <c r="L1363" s="337">
        <v>63.5</v>
      </c>
      <c r="M1363" s="338"/>
      <c r="N1363" s="337">
        <v>25</v>
      </c>
      <c r="O1363" s="337">
        <v>500</v>
      </c>
      <c r="P1363" s="337">
        <v>8</v>
      </c>
      <c r="Q1363" s="337">
        <v>62.5</v>
      </c>
      <c r="R1363" s="337">
        <v>30000</v>
      </c>
      <c r="S1363" s="337">
        <v>3000</v>
      </c>
      <c r="T1363" s="337">
        <v>86</v>
      </c>
      <c r="U1363" s="337">
        <v>1</v>
      </c>
      <c r="V1363" s="337">
        <v>-20</v>
      </c>
      <c r="W1363" s="336" t="s">
        <v>769</v>
      </c>
      <c r="X1363" s="336" t="s">
        <v>7416</v>
      </c>
      <c r="Y1363" s="336" t="s">
        <v>900</v>
      </c>
      <c r="Z1363" s="339">
        <v>41713</v>
      </c>
      <c r="AA1363" s="339">
        <v>41677</v>
      </c>
      <c r="AB1363" s="336" t="s">
        <v>784</v>
      </c>
    </row>
    <row r="1364" spans="1:28" s="340" customFormat="1">
      <c r="A1364" s="336" t="s">
        <v>7400</v>
      </c>
      <c r="B1364" s="336" t="s">
        <v>3250</v>
      </c>
      <c r="C1364" s="336" t="s">
        <v>3435</v>
      </c>
      <c r="D1364" s="336" t="s">
        <v>3642</v>
      </c>
      <c r="E1364" s="336" t="s">
        <v>738</v>
      </c>
      <c r="F1364" s="336" t="s">
        <v>780</v>
      </c>
      <c r="G1364" s="336" t="s">
        <v>794</v>
      </c>
      <c r="H1364" s="336" t="s">
        <v>726</v>
      </c>
      <c r="I1364" s="337">
        <v>3</v>
      </c>
      <c r="J1364" s="337">
        <v>50</v>
      </c>
      <c r="K1364" s="337">
        <v>86.4</v>
      </c>
      <c r="L1364" s="337">
        <v>63.5</v>
      </c>
      <c r="M1364" s="338"/>
      <c r="N1364" s="337">
        <v>60</v>
      </c>
      <c r="O1364" s="337">
        <v>500</v>
      </c>
      <c r="P1364" s="337">
        <v>8</v>
      </c>
      <c r="Q1364" s="337">
        <v>62.5</v>
      </c>
      <c r="R1364" s="337">
        <v>30000</v>
      </c>
      <c r="S1364" s="337">
        <v>3000</v>
      </c>
      <c r="T1364" s="337">
        <v>86</v>
      </c>
      <c r="U1364" s="337">
        <v>1</v>
      </c>
      <c r="V1364" s="337">
        <v>-20</v>
      </c>
      <c r="W1364" s="336" t="s">
        <v>769</v>
      </c>
      <c r="X1364" s="336" t="s">
        <v>7416</v>
      </c>
      <c r="Y1364" s="336" t="s">
        <v>900</v>
      </c>
      <c r="Z1364" s="339">
        <v>41713</v>
      </c>
      <c r="AA1364" s="339">
        <v>41677</v>
      </c>
      <c r="AB1364" s="336" t="s">
        <v>784</v>
      </c>
    </row>
    <row r="1365" spans="1:28" s="340" customFormat="1">
      <c r="A1365" s="336" t="s">
        <v>7400</v>
      </c>
      <c r="B1365" s="336" t="s">
        <v>3250</v>
      </c>
      <c r="C1365" s="336" t="s">
        <v>3435</v>
      </c>
      <c r="D1365" s="336" t="s">
        <v>3644</v>
      </c>
      <c r="E1365" s="336" t="s">
        <v>738</v>
      </c>
      <c r="F1365" s="336" t="s">
        <v>780</v>
      </c>
      <c r="G1365" s="336" t="s">
        <v>794</v>
      </c>
      <c r="H1365" s="336" t="s">
        <v>726</v>
      </c>
      <c r="I1365" s="337">
        <v>3</v>
      </c>
      <c r="J1365" s="337">
        <v>50</v>
      </c>
      <c r="K1365" s="337">
        <v>86.4</v>
      </c>
      <c r="L1365" s="337">
        <v>63.5</v>
      </c>
      <c r="M1365" s="338"/>
      <c r="N1365" s="337">
        <v>25</v>
      </c>
      <c r="O1365" s="337">
        <v>500</v>
      </c>
      <c r="P1365" s="337">
        <v>8</v>
      </c>
      <c r="Q1365" s="337">
        <v>62.5</v>
      </c>
      <c r="R1365" s="337">
        <v>30000</v>
      </c>
      <c r="S1365" s="337">
        <v>3000</v>
      </c>
      <c r="T1365" s="337">
        <v>86</v>
      </c>
      <c r="U1365" s="337">
        <v>1</v>
      </c>
      <c r="V1365" s="337">
        <v>-20</v>
      </c>
      <c r="W1365" s="336" t="s">
        <v>769</v>
      </c>
      <c r="X1365" s="336" t="s">
        <v>7416</v>
      </c>
      <c r="Y1365" s="336" t="s">
        <v>900</v>
      </c>
      <c r="Z1365" s="339">
        <v>41713</v>
      </c>
      <c r="AA1365" s="339">
        <v>41677</v>
      </c>
      <c r="AB1365" s="336" t="s">
        <v>784</v>
      </c>
    </row>
    <row r="1366" spans="1:28" s="340" customFormat="1">
      <c r="A1366" s="336" t="s">
        <v>7400</v>
      </c>
      <c r="B1366" s="336" t="s">
        <v>3250</v>
      </c>
      <c r="C1366" s="336" t="s">
        <v>3646</v>
      </c>
      <c r="D1366" s="336" t="s">
        <v>3647</v>
      </c>
      <c r="E1366" s="336" t="s">
        <v>830</v>
      </c>
      <c r="F1366" s="336" t="s">
        <v>780</v>
      </c>
      <c r="G1366" s="336" t="s">
        <v>794</v>
      </c>
      <c r="H1366" s="336" t="s">
        <v>726</v>
      </c>
      <c r="I1366" s="337">
        <v>3</v>
      </c>
      <c r="J1366" s="337">
        <v>75</v>
      </c>
      <c r="K1366" s="337">
        <v>114.3</v>
      </c>
      <c r="L1366" s="337">
        <v>96.5</v>
      </c>
      <c r="M1366" s="338"/>
      <c r="N1366" s="337">
        <v>25</v>
      </c>
      <c r="O1366" s="337">
        <v>800</v>
      </c>
      <c r="P1366" s="337">
        <v>15</v>
      </c>
      <c r="Q1366" s="337">
        <v>53.3</v>
      </c>
      <c r="R1366" s="337">
        <v>30000</v>
      </c>
      <c r="S1366" s="337">
        <v>3000</v>
      </c>
      <c r="T1366" s="337">
        <v>86</v>
      </c>
      <c r="U1366" s="337">
        <v>1</v>
      </c>
      <c r="V1366" s="337">
        <v>-20</v>
      </c>
      <c r="W1366" s="336" t="s">
        <v>769</v>
      </c>
      <c r="X1366" s="336" t="s">
        <v>7402</v>
      </c>
      <c r="Y1366" s="336" t="s">
        <v>900</v>
      </c>
      <c r="Z1366" s="339">
        <v>41708</v>
      </c>
      <c r="AA1366" s="339">
        <v>41703</v>
      </c>
      <c r="AB1366" s="336" t="s">
        <v>784</v>
      </c>
    </row>
    <row r="1367" spans="1:28" s="340" customFormat="1">
      <c r="A1367" s="336" t="s">
        <v>7400</v>
      </c>
      <c r="B1367" s="336" t="s">
        <v>3250</v>
      </c>
      <c r="C1367" s="336" t="s">
        <v>3646</v>
      </c>
      <c r="D1367" s="336" t="s">
        <v>3649</v>
      </c>
      <c r="E1367" s="336" t="s">
        <v>830</v>
      </c>
      <c r="F1367" s="336" t="s">
        <v>780</v>
      </c>
      <c r="G1367" s="336" t="s">
        <v>794</v>
      </c>
      <c r="H1367" s="336" t="s">
        <v>726</v>
      </c>
      <c r="I1367" s="337">
        <v>3</v>
      </c>
      <c r="J1367" s="337">
        <v>75</v>
      </c>
      <c r="K1367" s="337">
        <v>114.3</v>
      </c>
      <c r="L1367" s="337">
        <v>96.5</v>
      </c>
      <c r="M1367" s="338"/>
      <c r="N1367" s="337">
        <v>25</v>
      </c>
      <c r="O1367" s="337">
        <v>800</v>
      </c>
      <c r="P1367" s="337">
        <v>15</v>
      </c>
      <c r="Q1367" s="337">
        <v>53.3</v>
      </c>
      <c r="R1367" s="337">
        <v>30000</v>
      </c>
      <c r="S1367" s="337">
        <v>2700</v>
      </c>
      <c r="T1367" s="337">
        <v>84</v>
      </c>
      <c r="U1367" s="337">
        <v>1</v>
      </c>
      <c r="V1367" s="337">
        <v>-20</v>
      </c>
      <c r="W1367" s="336" t="s">
        <v>769</v>
      </c>
      <c r="X1367" s="336" t="s">
        <v>7402</v>
      </c>
      <c r="Y1367" s="336" t="s">
        <v>783</v>
      </c>
      <c r="Z1367" s="339">
        <v>41792</v>
      </c>
      <c r="AA1367" s="339">
        <v>41814</v>
      </c>
      <c r="AB1367" s="336" t="s">
        <v>784</v>
      </c>
    </row>
    <row r="1368" spans="1:28" s="340" customFormat="1">
      <c r="A1368" s="336" t="s">
        <v>7400</v>
      </c>
      <c r="B1368" s="336" t="s">
        <v>3250</v>
      </c>
      <c r="C1368" s="336" t="s">
        <v>3646</v>
      </c>
      <c r="D1368" s="336" t="s">
        <v>3651</v>
      </c>
      <c r="E1368" s="336" t="s">
        <v>830</v>
      </c>
      <c r="F1368" s="336" t="s">
        <v>780</v>
      </c>
      <c r="G1368" s="336" t="s">
        <v>794</v>
      </c>
      <c r="H1368" s="336" t="s">
        <v>726</v>
      </c>
      <c r="I1368" s="337">
        <v>3</v>
      </c>
      <c r="J1368" s="337">
        <v>75</v>
      </c>
      <c r="K1368" s="337">
        <v>114.3</v>
      </c>
      <c r="L1368" s="337">
        <v>96.5</v>
      </c>
      <c r="M1368" s="338"/>
      <c r="N1368" s="337">
        <v>40</v>
      </c>
      <c r="O1368" s="337">
        <v>800</v>
      </c>
      <c r="P1368" s="337">
        <v>15</v>
      </c>
      <c r="Q1368" s="337">
        <v>53.3</v>
      </c>
      <c r="R1368" s="337">
        <v>30000</v>
      </c>
      <c r="S1368" s="337">
        <v>3000</v>
      </c>
      <c r="T1368" s="337">
        <v>86</v>
      </c>
      <c r="U1368" s="337">
        <v>1</v>
      </c>
      <c r="V1368" s="337">
        <v>-20</v>
      </c>
      <c r="W1368" s="336" t="s">
        <v>769</v>
      </c>
      <c r="X1368" s="336" t="s">
        <v>7402</v>
      </c>
      <c r="Y1368" s="336" t="s">
        <v>900</v>
      </c>
      <c r="Z1368" s="339">
        <v>41708</v>
      </c>
      <c r="AA1368" s="339">
        <v>41703</v>
      </c>
      <c r="AB1368" s="336" t="s">
        <v>784</v>
      </c>
    </row>
    <row r="1369" spans="1:28" s="340" customFormat="1">
      <c r="A1369" s="336" t="s">
        <v>7400</v>
      </c>
      <c r="B1369" s="336" t="s">
        <v>3250</v>
      </c>
      <c r="C1369" s="336" t="s">
        <v>3646</v>
      </c>
      <c r="D1369" s="336" t="s">
        <v>3653</v>
      </c>
      <c r="E1369" s="336" t="s">
        <v>830</v>
      </c>
      <c r="F1369" s="336" t="s">
        <v>780</v>
      </c>
      <c r="G1369" s="336" t="s">
        <v>794</v>
      </c>
      <c r="H1369" s="336" t="s">
        <v>726</v>
      </c>
      <c r="I1369" s="337">
        <v>3</v>
      </c>
      <c r="J1369" s="337">
        <v>75</v>
      </c>
      <c r="K1369" s="337">
        <v>114.3</v>
      </c>
      <c r="L1369" s="337">
        <v>96.5</v>
      </c>
      <c r="M1369" s="338"/>
      <c r="N1369" s="337">
        <v>25</v>
      </c>
      <c r="O1369" s="337">
        <v>800</v>
      </c>
      <c r="P1369" s="337">
        <v>15</v>
      </c>
      <c r="Q1369" s="337">
        <v>53.3</v>
      </c>
      <c r="R1369" s="337">
        <v>30000</v>
      </c>
      <c r="S1369" s="337">
        <v>2700</v>
      </c>
      <c r="T1369" s="337">
        <v>84</v>
      </c>
      <c r="U1369" s="337">
        <v>1</v>
      </c>
      <c r="V1369" s="337">
        <v>-20</v>
      </c>
      <c r="W1369" s="336" t="s">
        <v>769</v>
      </c>
      <c r="X1369" s="336" t="s">
        <v>7402</v>
      </c>
      <c r="Y1369" s="336" t="s">
        <v>783</v>
      </c>
      <c r="Z1369" s="339">
        <v>41792</v>
      </c>
      <c r="AA1369" s="339">
        <v>41814</v>
      </c>
      <c r="AB1369" s="336" t="s">
        <v>784</v>
      </c>
    </row>
    <row r="1370" spans="1:28" s="340" customFormat="1">
      <c r="A1370" s="336" t="s">
        <v>7400</v>
      </c>
      <c r="B1370" s="336" t="s">
        <v>3250</v>
      </c>
      <c r="C1370" s="336" t="s">
        <v>3646</v>
      </c>
      <c r="D1370" s="336" t="s">
        <v>3655</v>
      </c>
      <c r="E1370" s="336" t="s">
        <v>830</v>
      </c>
      <c r="F1370" s="336" t="s">
        <v>780</v>
      </c>
      <c r="G1370" s="336" t="s">
        <v>794</v>
      </c>
      <c r="H1370" s="336" t="s">
        <v>726</v>
      </c>
      <c r="I1370" s="337">
        <v>3</v>
      </c>
      <c r="J1370" s="337">
        <v>75</v>
      </c>
      <c r="K1370" s="337">
        <v>114.3</v>
      </c>
      <c r="L1370" s="337">
        <v>96.5</v>
      </c>
      <c r="M1370" s="338"/>
      <c r="N1370" s="337">
        <v>60</v>
      </c>
      <c r="O1370" s="337">
        <v>800</v>
      </c>
      <c r="P1370" s="337">
        <v>15</v>
      </c>
      <c r="Q1370" s="337">
        <v>53.3</v>
      </c>
      <c r="R1370" s="337">
        <v>30000</v>
      </c>
      <c r="S1370" s="337">
        <v>3000</v>
      </c>
      <c r="T1370" s="337">
        <v>86</v>
      </c>
      <c r="U1370" s="337">
        <v>1</v>
      </c>
      <c r="V1370" s="337">
        <v>-20</v>
      </c>
      <c r="W1370" s="336" t="s">
        <v>769</v>
      </c>
      <c r="X1370" s="336" t="s">
        <v>7402</v>
      </c>
      <c r="Y1370" s="336" t="s">
        <v>900</v>
      </c>
      <c r="Z1370" s="339">
        <v>41708</v>
      </c>
      <c r="AA1370" s="339">
        <v>41703</v>
      </c>
      <c r="AB1370" s="336" t="s">
        <v>784</v>
      </c>
    </row>
    <row r="1371" spans="1:28" s="340" customFormat="1">
      <c r="A1371" s="336" t="s">
        <v>7400</v>
      </c>
      <c r="B1371" s="336" t="s">
        <v>3250</v>
      </c>
      <c r="C1371" s="336" t="s">
        <v>3646</v>
      </c>
      <c r="D1371" s="336" t="s">
        <v>3657</v>
      </c>
      <c r="E1371" s="336" t="s">
        <v>830</v>
      </c>
      <c r="F1371" s="336" t="s">
        <v>780</v>
      </c>
      <c r="G1371" s="336" t="s">
        <v>794</v>
      </c>
      <c r="H1371" s="336" t="s">
        <v>726</v>
      </c>
      <c r="I1371" s="337">
        <v>3</v>
      </c>
      <c r="J1371" s="337">
        <v>75</v>
      </c>
      <c r="K1371" s="337">
        <v>114.3</v>
      </c>
      <c r="L1371" s="337">
        <v>96.5</v>
      </c>
      <c r="M1371" s="338"/>
      <c r="N1371" s="337">
        <v>25</v>
      </c>
      <c r="O1371" s="337">
        <v>800</v>
      </c>
      <c r="P1371" s="337">
        <v>15</v>
      </c>
      <c r="Q1371" s="337">
        <v>53.3</v>
      </c>
      <c r="R1371" s="337">
        <v>30000</v>
      </c>
      <c r="S1371" s="337">
        <v>2700</v>
      </c>
      <c r="T1371" s="337">
        <v>84</v>
      </c>
      <c r="U1371" s="337">
        <v>1</v>
      </c>
      <c r="V1371" s="337">
        <v>-20</v>
      </c>
      <c r="W1371" s="336" t="s">
        <v>769</v>
      </c>
      <c r="X1371" s="336" t="s">
        <v>7402</v>
      </c>
      <c r="Y1371" s="336" t="s">
        <v>783</v>
      </c>
      <c r="Z1371" s="339">
        <v>41792</v>
      </c>
      <c r="AA1371" s="339">
        <v>41814</v>
      </c>
      <c r="AB1371" s="336" t="s">
        <v>784</v>
      </c>
    </row>
    <row r="1372" spans="1:28" s="340" customFormat="1">
      <c r="A1372" s="336" t="s">
        <v>7400</v>
      </c>
      <c r="B1372" s="336" t="s">
        <v>3250</v>
      </c>
      <c r="C1372" s="336" t="s">
        <v>1289</v>
      </c>
      <c r="D1372" s="336" t="s">
        <v>3659</v>
      </c>
      <c r="E1372" s="336" t="s">
        <v>735</v>
      </c>
      <c r="F1372" s="336" t="s">
        <v>780</v>
      </c>
      <c r="G1372" s="336" t="s">
        <v>794</v>
      </c>
      <c r="H1372" s="336" t="s">
        <v>726</v>
      </c>
      <c r="I1372" s="337">
        <v>3</v>
      </c>
      <c r="J1372" s="337">
        <v>90</v>
      </c>
      <c r="K1372" s="337">
        <v>129.5</v>
      </c>
      <c r="L1372" s="337">
        <v>121.9</v>
      </c>
      <c r="M1372" s="338"/>
      <c r="N1372" s="337">
        <v>25</v>
      </c>
      <c r="O1372" s="337">
        <v>950</v>
      </c>
      <c r="P1372" s="337">
        <v>16</v>
      </c>
      <c r="Q1372" s="337">
        <v>59.4</v>
      </c>
      <c r="R1372" s="337">
        <v>30000</v>
      </c>
      <c r="S1372" s="337">
        <v>3000</v>
      </c>
      <c r="T1372" s="337">
        <v>87</v>
      </c>
      <c r="U1372" s="337">
        <v>1</v>
      </c>
      <c r="V1372" s="337">
        <v>-20</v>
      </c>
      <c r="W1372" s="336" t="s">
        <v>769</v>
      </c>
      <c r="X1372" s="336" t="s">
        <v>7402</v>
      </c>
      <c r="Y1372" s="336" t="s">
        <v>900</v>
      </c>
      <c r="Z1372" s="339">
        <v>41708</v>
      </c>
      <c r="AA1372" s="339">
        <v>41703</v>
      </c>
      <c r="AB1372" s="336" t="s">
        <v>784</v>
      </c>
    </row>
    <row r="1373" spans="1:28" s="340" customFormat="1">
      <c r="A1373" s="336" t="s">
        <v>7400</v>
      </c>
      <c r="B1373" s="336" t="s">
        <v>3250</v>
      </c>
      <c r="C1373" s="336" t="s">
        <v>1289</v>
      </c>
      <c r="D1373" s="336" t="s">
        <v>3661</v>
      </c>
      <c r="E1373" s="336" t="s">
        <v>735</v>
      </c>
      <c r="F1373" s="336" t="s">
        <v>780</v>
      </c>
      <c r="G1373" s="336" t="s">
        <v>794</v>
      </c>
      <c r="H1373" s="336" t="s">
        <v>726</v>
      </c>
      <c r="I1373" s="337">
        <v>3</v>
      </c>
      <c r="J1373" s="337">
        <v>90</v>
      </c>
      <c r="K1373" s="337">
        <v>129.5</v>
      </c>
      <c r="L1373" s="337">
        <v>121.9</v>
      </c>
      <c r="M1373" s="338"/>
      <c r="N1373" s="337">
        <v>25</v>
      </c>
      <c r="O1373" s="337">
        <v>950</v>
      </c>
      <c r="P1373" s="337">
        <v>16</v>
      </c>
      <c r="Q1373" s="337">
        <v>59.4</v>
      </c>
      <c r="R1373" s="337">
        <v>30000</v>
      </c>
      <c r="S1373" s="337">
        <v>2700</v>
      </c>
      <c r="T1373" s="337">
        <v>84</v>
      </c>
      <c r="U1373" s="337">
        <v>1</v>
      </c>
      <c r="V1373" s="337">
        <v>-20</v>
      </c>
      <c r="W1373" s="336" t="s">
        <v>769</v>
      </c>
      <c r="X1373" s="336" t="s">
        <v>7402</v>
      </c>
      <c r="Y1373" s="336" t="s">
        <v>783</v>
      </c>
      <c r="Z1373" s="339">
        <v>41792</v>
      </c>
      <c r="AA1373" s="339">
        <v>41814</v>
      </c>
      <c r="AB1373" s="336" t="s">
        <v>784</v>
      </c>
    </row>
    <row r="1374" spans="1:28" s="340" customFormat="1">
      <c r="A1374" s="336" t="s">
        <v>7400</v>
      </c>
      <c r="B1374" s="336" t="s">
        <v>3250</v>
      </c>
      <c r="C1374" s="336" t="s">
        <v>1289</v>
      </c>
      <c r="D1374" s="336" t="s">
        <v>3663</v>
      </c>
      <c r="E1374" s="336" t="s">
        <v>735</v>
      </c>
      <c r="F1374" s="336" t="s">
        <v>780</v>
      </c>
      <c r="G1374" s="336" t="s">
        <v>794</v>
      </c>
      <c r="H1374" s="336" t="s">
        <v>726</v>
      </c>
      <c r="I1374" s="337">
        <v>3</v>
      </c>
      <c r="J1374" s="337">
        <v>90</v>
      </c>
      <c r="K1374" s="337">
        <v>129.5</v>
      </c>
      <c r="L1374" s="337">
        <v>121.9</v>
      </c>
      <c r="M1374" s="338"/>
      <c r="N1374" s="337">
        <v>40</v>
      </c>
      <c r="O1374" s="337">
        <v>950</v>
      </c>
      <c r="P1374" s="337">
        <v>16</v>
      </c>
      <c r="Q1374" s="337">
        <v>59.4</v>
      </c>
      <c r="R1374" s="337">
        <v>30000</v>
      </c>
      <c r="S1374" s="337">
        <v>3000</v>
      </c>
      <c r="T1374" s="337">
        <v>87</v>
      </c>
      <c r="U1374" s="337">
        <v>1</v>
      </c>
      <c r="V1374" s="337">
        <v>-20</v>
      </c>
      <c r="W1374" s="336" t="s">
        <v>769</v>
      </c>
      <c r="X1374" s="336" t="s">
        <v>7402</v>
      </c>
      <c r="Y1374" s="336" t="s">
        <v>900</v>
      </c>
      <c r="Z1374" s="339">
        <v>41708</v>
      </c>
      <c r="AA1374" s="339">
        <v>41703</v>
      </c>
      <c r="AB1374" s="336" t="s">
        <v>784</v>
      </c>
    </row>
    <row r="1375" spans="1:28" s="340" customFormat="1">
      <c r="A1375" s="336" t="s">
        <v>7400</v>
      </c>
      <c r="B1375" s="336" t="s">
        <v>3250</v>
      </c>
      <c r="C1375" s="336" t="s">
        <v>1289</v>
      </c>
      <c r="D1375" s="336" t="s">
        <v>3665</v>
      </c>
      <c r="E1375" s="336" t="s">
        <v>735</v>
      </c>
      <c r="F1375" s="336" t="s">
        <v>780</v>
      </c>
      <c r="G1375" s="336" t="s">
        <v>794</v>
      </c>
      <c r="H1375" s="336" t="s">
        <v>726</v>
      </c>
      <c r="I1375" s="337">
        <v>3</v>
      </c>
      <c r="J1375" s="337">
        <v>90</v>
      </c>
      <c r="K1375" s="337">
        <v>129.5</v>
      </c>
      <c r="L1375" s="337">
        <v>121.9</v>
      </c>
      <c r="M1375" s="338"/>
      <c r="N1375" s="337">
        <v>40</v>
      </c>
      <c r="O1375" s="337">
        <v>950</v>
      </c>
      <c r="P1375" s="337">
        <v>16</v>
      </c>
      <c r="Q1375" s="337">
        <v>59.4</v>
      </c>
      <c r="R1375" s="337">
        <v>30000</v>
      </c>
      <c r="S1375" s="337">
        <v>2700</v>
      </c>
      <c r="T1375" s="337">
        <v>84</v>
      </c>
      <c r="U1375" s="337">
        <v>1</v>
      </c>
      <c r="V1375" s="337">
        <v>-20</v>
      </c>
      <c r="W1375" s="336" t="s">
        <v>769</v>
      </c>
      <c r="X1375" s="336" t="s">
        <v>7402</v>
      </c>
      <c r="Y1375" s="336" t="s">
        <v>783</v>
      </c>
      <c r="Z1375" s="339">
        <v>41792</v>
      </c>
      <c r="AA1375" s="339">
        <v>41814</v>
      </c>
      <c r="AB1375" s="336" t="s">
        <v>784</v>
      </c>
    </row>
    <row r="1376" spans="1:28" s="340" customFormat="1">
      <c r="A1376" s="336" t="s">
        <v>7400</v>
      </c>
      <c r="B1376" s="336" t="s">
        <v>3250</v>
      </c>
      <c r="C1376" s="336" t="s">
        <v>1289</v>
      </c>
      <c r="D1376" s="336" t="s">
        <v>3667</v>
      </c>
      <c r="E1376" s="336" t="s">
        <v>735</v>
      </c>
      <c r="F1376" s="336" t="s">
        <v>780</v>
      </c>
      <c r="G1376" s="336" t="s">
        <v>794</v>
      </c>
      <c r="H1376" s="336" t="s">
        <v>726</v>
      </c>
      <c r="I1376" s="337">
        <v>3</v>
      </c>
      <c r="J1376" s="337">
        <v>90</v>
      </c>
      <c r="K1376" s="337">
        <v>129.5</v>
      </c>
      <c r="L1376" s="337">
        <v>121.9</v>
      </c>
      <c r="M1376" s="338"/>
      <c r="N1376" s="337">
        <v>60</v>
      </c>
      <c r="O1376" s="337">
        <v>950</v>
      </c>
      <c r="P1376" s="337">
        <v>16</v>
      </c>
      <c r="Q1376" s="337">
        <v>59.4</v>
      </c>
      <c r="R1376" s="337">
        <v>30000</v>
      </c>
      <c r="S1376" s="337">
        <v>3000</v>
      </c>
      <c r="T1376" s="337">
        <v>87</v>
      </c>
      <c r="U1376" s="337">
        <v>1</v>
      </c>
      <c r="V1376" s="337">
        <v>-20</v>
      </c>
      <c r="W1376" s="336" t="s">
        <v>769</v>
      </c>
      <c r="X1376" s="336" t="s">
        <v>7402</v>
      </c>
      <c r="Y1376" s="336" t="s">
        <v>900</v>
      </c>
      <c r="Z1376" s="339">
        <v>41708</v>
      </c>
      <c r="AA1376" s="339">
        <v>41703</v>
      </c>
      <c r="AB1376" s="336" t="s">
        <v>784</v>
      </c>
    </row>
    <row r="1377" spans="1:28" s="340" customFormat="1">
      <c r="A1377" s="336" t="s">
        <v>7400</v>
      </c>
      <c r="B1377" s="336" t="s">
        <v>3250</v>
      </c>
      <c r="C1377" s="336" t="s">
        <v>1289</v>
      </c>
      <c r="D1377" s="336" t="s">
        <v>3669</v>
      </c>
      <c r="E1377" s="336" t="s">
        <v>735</v>
      </c>
      <c r="F1377" s="336" t="s">
        <v>780</v>
      </c>
      <c r="G1377" s="336" t="s">
        <v>794</v>
      </c>
      <c r="H1377" s="336" t="s">
        <v>726</v>
      </c>
      <c r="I1377" s="337">
        <v>3</v>
      </c>
      <c r="J1377" s="337">
        <v>90</v>
      </c>
      <c r="K1377" s="337">
        <v>129.5</v>
      </c>
      <c r="L1377" s="337">
        <v>121.9</v>
      </c>
      <c r="M1377" s="338"/>
      <c r="N1377" s="337">
        <v>60</v>
      </c>
      <c r="O1377" s="337">
        <v>950</v>
      </c>
      <c r="P1377" s="337">
        <v>16</v>
      </c>
      <c r="Q1377" s="337">
        <v>59.4</v>
      </c>
      <c r="R1377" s="337">
        <v>30000</v>
      </c>
      <c r="S1377" s="337">
        <v>2700</v>
      </c>
      <c r="T1377" s="337">
        <v>84</v>
      </c>
      <c r="U1377" s="337">
        <v>1</v>
      </c>
      <c r="V1377" s="337">
        <v>-20</v>
      </c>
      <c r="W1377" s="336" t="s">
        <v>769</v>
      </c>
      <c r="X1377" s="336" t="s">
        <v>7402</v>
      </c>
      <c r="Y1377" s="336" t="s">
        <v>783</v>
      </c>
      <c r="Z1377" s="339">
        <v>41792</v>
      </c>
      <c r="AA1377" s="339">
        <v>41814</v>
      </c>
      <c r="AB1377" s="336" t="s">
        <v>784</v>
      </c>
    </row>
    <row r="1378" spans="1:28" s="340" customFormat="1">
      <c r="A1378" s="336" t="s">
        <v>7400</v>
      </c>
      <c r="B1378" s="336" t="s">
        <v>3250</v>
      </c>
      <c r="C1378" s="336" t="s">
        <v>3671</v>
      </c>
      <c r="D1378" s="336" t="s">
        <v>3672</v>
      </c>
      <c r="E1378" s="336" t="s">
        <v>813</v>
      </c>
      <c r="F1378" s="336" t="s">
        <v>780</v>
      </c>
      <c r="G1378" s="336" t="s">
        <v>794</v>
      </c>
      <c r="H1378" s="336" t="s">
        <v>726</v>
      </c>
      <c r="I1378" s="337">
        <v>3</v>
      </c>
      <c r="J1378" s="337">
        <v>50</v>
      </c>
      <c r="K1378" s="337">
        <v>99.1</v>
      </c>
      <c r="L1378" s="337">
        <v>63.5</v>
      </c>
      <c r="M1378" s="338"/>
      <c r="N1378" s="337">
        <v>110</v>
      </c>
      <c r="O1378" s="337">
        <v>500</v>
      </c>
      <c r="P1378" s="337">
        <v>8</v>
      </c>
      <c r="Q1378" s="337">
        <v>62.5</v>
      </c>
      <c r="R1378" s="337">
        <v>30000</v>
      </c>
      <c r="S1378" s="337">
        <v>3000</v>
      </c>
      <c r="T1378" s="337">
        <v>85</v>
      </c>
      <c r="U1378" s="337">
        <v>1</v>
      </c>
      <c r="V1378" s="337">
        <v>-20</v>
      </c>
      <c r="W1378" s="336" t="s">
        <v>769</v>
      </c>
      <c r="X1378" s="336" t="s">
        <v>7416</v>
      </c>
      <c r="Y1378" s="336" t="s">
        <v>900</v>
      </c>
      <c r="Z1378" s="339">
        <v>41713</v>
      </c>
      <c r="AA1378" s="339">
        <v>41677</v>
      </c>
      <c r="AB1378" s="336" t="s">
        <v>784</v>
      </c>
    </row>
    <row r="1379" spans="1:28" s="340" customFormat="1">
      <c r="A1379" s="336" t="s">
        <v>7400</v>
      </c>
      <c r="B1379" s="336" t="s">
        <v>3676</v>
      </c>
      <c r="C1379" s="336" t="s">
        <v>3677</v>
      </c>
      <c r="D1379" s="336" t="s">
        <v>3677</v>
      </c>
      <c r="E1379" s="336" t="s">
        <v>737</v>
      </c>
      <c r="F1379" s="336" t="s">
        <v>780</v>
      </c>
      <c r="G1379" s="336" t="s">
        <v>1239</v>
      </c>
      <c r="H1379" s="336" t="s">
        <v>726</v>
      </c>
      <c r="I1379" s="337">
        <v>3</v>
      </c>
      <c r="J1379" s="338"/>
      <c r="K1379" s="337">
        <v>54.2</v>
      </c>
      <c r="L1379" s="337">
        <v>46.6</v>
      </c>
      <c r="M1379" s="338"/>
      <c r="N1379" s="337">
        <v>24</v>
      </c>
      <c r="O1379" s="337">
        <v>455</v>
      </c>
      <c r="P1379" s="337">
        <v>7</v>
      </c>
      <c r="Q1379" s="337">
        <v>65</v>
      </c>
      <c r="R1379" s="337">
        <v>25000</v>
      </c>
      <c r="S1379" s="337">
        <v>4000</v>
      </c>
      <c r="T1379" s="337">
        <v>82</v>
      </c>
      <c r="U1379" s="337">
        <v>0.9</v>
      </c>
      <c r="V1379" s="337">
        <v>-35</v>
      </c>
      <c r="W1379" s="336" t="s">
        <v>769</v>
      </c>
      <c r="X1379" s="336" t="s">
        <v>7406</v>
      </c>
      <c r="Y1379" s="336" t="s">
        <v>1159</v>
      </c>
      <c r="Z1379" s="339">
        <v>41821</v>
      </c>
      <c r="AA1379" s="339">
        <v>41949</v>
      </c>
      <c r="AB1379" s="336" t="s">
        <v>842</v>
      </c>
    </row>
    <row r="1380" spans="1:28" s="340" customFormat="1">
      <c r="A1380" s="336" t="s">
        <v>7400</v>
      </c>
      <c r="B1380" s="336" t="s">
        <v>3676</v>
      </c>
      <c r="C1380" s="336" t="s">
        <v>3679</v>
      </c>
      <c r="D1380" s="336" t="s">
        <v>3679</v>
      </c>
      <c r="E1380" s="336" t="s">
        <v>737</v>
      </c>
      <c r="F1380" s="336" t="s">
        <v>780</v>
      </c>
      <c r="G1380" s="336" t="s">
        <v>1239</v>
      </c>
      <c r="H1380" s="336" t="s">
        <v>726</v>
      </c>
      <c r="I1380" s="337">
        <v>3</v>
      </c>
      <c r="J1380" s="338"/>
      <c r="K1380" s="337">
        <v>54.2</v>
      </c>
      <c r="L1380" s="337">
        <v>46.6</v>
      </c>
      <c r="M1380" s="338"/>
      <c r="N1380" s="337">
        <v>36</v>
      </c>
      <c r="O1380" s="337">
        <v>455</v>
      </c>
      <c r="P1380" s="337">
        <v>7</v>
      </c>
      <c r="Q1380" s="337">
        <v>65</v>
      </c>
      <c r="R1380" s="337">
        <v>25000</v>
      </c>
      <c r="S1380" s="337">
        <v>4000</v>
      </c>
      <c r="T1380" s="337">
        <v>82</v>
      </c>
      <c r="U1380" s="337">
        <v>0.9</v>
      </c>
      <c r="V1380" s="337">
        <v>-35</v>
      </c>
      <c r="W1380" s="336" t="s">
        <v>769</v>
      </c>
      <c r="X1380" s="336" t="s">
        <v>7406</v>
      </c>
      <c r="Y1380" s="336" t="s">
        <v>1159</v>
      </c>
      <c r="Z1380" s="339">
        <v>41821</v>
      </c>
      <c r="AA1380" s="339">
        <v>41949</v>
      </c>
      <c r="AB1380" s="336" t="s">
        <v>842</v>
      </c>
    </row>
    <row r="1381" spans="1:28" s="340" customFormat="1">
      <c r="A1381" s="336" t="s">
        <v>7400</v>
      </c>
      <c r="B1381" s="336" t="s">
        <v>3676</v>
      </c>
      <c r="C1381" s="336" t="s">
        <v>3681</v>
      </c>
      <c r="D1381" s="336" t="s">
        <v>3681</v>
      </c>
      <c r="E1381" s="336" t="s">
        <v>737</v>
      </c>
      <c r="F1381" s="336" t="s">
        <v>780</v>
      </c>
      <c r="G1381" s="336" t="s">
        <v>1239</v>
      </c>
      <c r="H1381" s="336" t="s">
        <v>726</v>
      </c>
      <c r="I1381" s="337">
        <v>3</v>
      </c>
      <c r="J1381" s="338"/>
      <c r="K1381" s="337">
        <v>54.2</v>
      </c>
      <c r="L1381" s="337">
        <v>46.6</v>
      </c>
      <c r="M1381" s="338"/>
      <c r="N1381" s="337">
        <v>24</v>
      </c>
      <c r="O1381" s="337">
        <v>455</v>
      </c>
      <c r="P1381" s="337">
        <v>7</v>
      </c>
      <c r="Q1381" s="337">
        <v>65</v>
      </c>
      <c r="R1381" s="337">
        <v>25000</v>
      </c>
      <c r="S1381" s="337">
        <v>3000</v>
      </c>
      <c r="T1381" s="337">
        <v>81</v>
      </c>
      <c r="U1381" s="337">
        <v>0.9</v>
      </c>
      <c r="V1381" s="337">
        <v>-35</v>
      </c>
      <c r="W1381" s="336" t="s">
        <v>769</v>
      </c>
      <c r="X1381" s="336" t="s">
        <v>7406</v>
      </c>
      <c r="Y1381" s="336" t="s">
        <v>1159</v>
      </c>
      <c r="Z1381" s="339">
        <v>41821</v>
      </c>
      <c r="AA1381" s="339">
        <v>41949</v>
      </c>
      <c r="AB1381" s="336" t="s">
        <v>842</v>
      </c>
    </row>
    <row r="1382" spans="1:28" s="340" customFormat="1">
      <c r="A1382" s="336" t="s">
        <v>7400</v>
      </c>
      <c r="B1382" s="336" t="s">
        <v>3676</v>
      </c>
      <c r="C1382" s="336" t="s">
        <v>3683</v>
      </c>
      <c r="D1382" s="336" t="s">
        <v>3683</v>
      </c>
      <c r="E1382" s="336" t="s">
        <v>737</v>
      </c>
      <c r="F1382" s="336" t="s">
        <v>780</v>
      </c>
      <c r="G1382" s="336" t="s">
        <v>1239</v>
      </c>
      <c r="H1382" s="336" t="s">
        <v>726</v>
      </c>
      <c r="I1382" s="337">
        <v>3</v>
      </c>
      <c r="J1382" s="338"/>
      <c r="K1382" s="337">
        <v>54.2</v>
      </c>
      <c r="L1382" s="337">
        <v>46.6</v>
      </c>
      <c r="M1382" s="338"/>
      <c r="N1382" s="337">
        <v>36</v>
      </c>
      <c r="O1382" s="337">
        <v>455</v>
      </c>
      <c r="P1382" s="337">
        <v>7</v>
      </c>
      <c r="Q1382" s="337">
        <v>65</v>
      </c>
      <c r="R1382" s="337">
        <v>25000</v>
      </c>
      <c r="S1382" s="337">
        <v>3000</v>
      </c>
      <c r="T1382" s="337">
        <v>81</v>
      </c>
      <c r="U1382" s="337">
        <v>0.9</v>
      </c>
      <c r="V1382" s="337">
        <v>-35</v>
      </c>
      <c r="W1382" s="336" t="s">
        <v>769</v>
      </c>
      <c r="X1382" s="336" t="s">
        <v>7406</v>
      </c>
      <c r="Y1382" s="336" t="s">
        <v>1159</v>
      </c>
      <c r="Z1382" s="339">
        <v>41821</v>
      </c>
      <c r="AA1382" s="339">
        <v>41949</v>
      </c>
      <c r="AB1382" s="336" t="s">
        <v>842</v>
      </c>
    </row>
    <row r="1383" spans="1:28" s="340" customFormat="1">
      <c r="A1383" s="336" t="s">
        <v>7400</v>
      </c>
      <c r="B1383" s="336" t="s">
        <v>3676</v>
      </c>
      <c r="C1383" s="336" t="s">
        <v>1844</v>
      </c>
      <c r="D1383" s="336" t="s">
        <v>7911</v>
      </c>
      <c r="E1383" s="336" t="s">
        <v>732</v>
      </c>
      <c r="F1383" s="336" t="s">
        <v>780</v>
      </c>
      <c r="G1383" s="336" t="s">
        <v>794</v>
      </c>
      <c r="H1383" s="336" t="s">
        <v>726</v>
      </c>
      <c r="I1383" s="337">
        <v>3</v>
      </c>
      <c r="J1383" s="337">
        <v>65</v>
      </c>
      <c r="K1383" s="337">
        <v>132</v>
      </c>
      <c r="L1383" s="337">
        <v>95</v>
      </c>
      <c r="M1383" s="338"/>
      <c r="N1383" s="338"/>
      <c r="O1383" s="337">
        <v>850</v>
      </c>
      <c r="P1383" s="337">
        <v>10</v>
      </c>
      <c r="Q1383" s="337">
        <v>85</v>
      </c>
      <c r="R1383" s="337">
        <v>25000</v>
      </c>
      <c r="S1383" s="337">
        <v>5000</v>
      </c>
      <c r="T1383" s="337">
        <v>82</v>
      </c>
      <c r="U1383" s="337">
        <v>1</v>
      </c>
      <c r="V1383" s="337">
        <v>-20</v>
      </c>
      <c r="W1383" s="336" t="s">
        <v>769</v>
      </c>
      <c r="X1383" s="336" t="s">
        <v>7406</v>
      </c>
      <c r="Y1383" s="336" t="s">
        <v>4161</v>
      </c>
      <c r="Z1383" s="339">
        <v>41981</v>
      </c>
      <c r="AA1383" s="339">
        <v>41977</v>
      </c>
      <c r="AB1383" s="336" t="s">
        <v>784</v>
      </c>
    </row>
    <row r="1384" spans="1:28" s="340" customFormat="1">
      <c r="A1384" s="336" t="s">
        <v>7400</v>
      </c>
      <c r="B1384" s="336" t="s">
        <v>3676</v>
      </c>
      <c r="C1384" s="336" t="s">
        <v>1844</v>
      </c>
      <c r="D1384" s="336" t="s">
        <v>7912</v>
      </c>
      <c r="E1384" s="336" t="s">
        <v>732</v>
      </c>
      <c r="F1384" s="336" t="s">
        <v>780</v>
      </c>
      <c r="G1384" s="336" t="s">
        <v>794</v>
      </c>
      <c r="H1384" s="336" t="s">
        <v>726</v>
      </c>
      <c r="I1384" s="337">
        <v>3</v>
      </c>
      <c r="J1384" s="337">
        <v>75</v>
      </c>
      <c r="K1384" s="337">
        <v>132</v>
      </c>
      <c r="L1384" s="337">
        <v>95</v>
      </c>
      <c r="M1384" s="338"/>
      <c r="N1384" s="338"/>
      <c r="O1384" s="337">
        <v>960</v>
      </c>
      <c r="P1384" s="337">
        <v>12</v>
      </c>
      <c r="Q1384" s="337">
        <v>80</v>
      </c>
      <c r="R1384" s="337">
        <v>25000</v>
      </c>
      <c r="S1384" s="337">
        <v>5000</v>
      </c>
      <c r="T1384" s="337">
        <v>82</v>
      </c>
      <c r="U1384" s="337">
        <v>1</v>
      </c>
      <c r="V1384" s="337">
        <v>-20</v>
      </c>
      <c r="W1384" s="336" t="s">
        <v>769</v>
      </c>
      <c r="X1384" s="336" t="s">
        <v>7406</v>
      </c>
      <c r="Y1384" s="336" t="s">
        <v>783</v>
      </c>
      <c r="Z1384" s="339">
        <v>41981</v>
      </c>
      <c r="AA1384" s="339">
        <v>41977</v>
      </c>
      <c r="AB1384" s="336" t="s">
        <v>784</v>
      </c>
    </row>
    <row r="1385" spans="1:28" s="340" customFormat="1">
      <c r="A1385" s="336" t="s">
        <v>7400</v>
      </c>
      <c r="B1385" s="336" t="s">
        <v>3676</v>
      </c>
      <c r="C1385" s="336" t="s">
        <v>1844</v>
      </c>
      <c r="D1385" s="336" t="s">
        <v>7913</v>
      </c>
      <c r="E1385" s="336" t="s">
        <v>733</v>
      </c>
      <c r="F1385" s="336" t="s">
        <v>780</v>
      </c>
      <c r="G1385" s="336" t="s">
        <v>794</v>
      </c>
      <c r="H1385" s="336" t="s">
        <v>726</v>
      </c>
      <c r="I1385" s="337">
        <v>3</v>
      </c>
      <c r="J1385" s="337">
        <v>100</v>
      </c>
      <c r="K1385" s="337">
        <v>155</v>
      </c>
      <c r="L1385" s="337">
        <v>120</v>
      </c>
      <c r="M1385" s="338"/>
      <c r="N1385" s="338"/>
      <c r="O1385" s="338"/>
      <c r="P1385" s="337">
        <v>15</v>
      </c>
      <c r="Q1385" s="337">
        <v>93.3</v>
      </c>
      <c r="R1385" s="337">
        <v>25000</v>
      </c>
      <c r="S1385" s="337">
        <v>5000</v>
      </c>
      <c r="T1385" s="337">
        <v>82</v>
      </c>
      <c r="U1385" s="337">
        <v>1</v>
      </c>
      <c r="V1385" s="337">
        <v>-20</v>
      </c>
      <c r="W1385" s="336" t="s">
        <v>769</v>
      </c>
      <c r="X1385" s="336" t="s">
        <v>7420</v>
      </c>
      <c r="Y1385" s="336" t="s">
        <v>783</v>
      </c>
      <c r="Z1385" s="339">
        <v>41981</v>
      </c>
      <c r="AA1385" s="339">
        <v>41977</v>
      </c>
      <c r="AB1385" s="336" t="s">
        <v>784</v>
      </c>
    </row>
    <row r="1386" spans="1:28" s="340" customFormat="1">
      <c r="A1386" s="336" t="s">
        <v>7400</v>
      </c>
      <c r="B1386" s="336" t="s">
        <v>3676</v>
      </c>
      <c r="C1386" s="336" t="s">
        <v>7914</v>
      </c>
      <c r="D1386" s="336" t="s">
        <v>7914</v>
      </c>
      <c r="E1386" s="336" t="s">
        <v>703</v>
      </c>
      <c r="F1386" s="336" t="s">
        <v>780</v>
      </c>
      <c r="G1386" s="336" t="s">
        <v>781</v>
      </c>
      <c r="H1386" s="336" t="s">
        <v>726</v>
      </c>
      <c r="I1386" s="337">
        <v>3</v>
      </c>
      <c r="J1386" s="338"/>
      <c r="K1386" s="337">
        <v>50.4</v>
      </c>
      <c r="L1386" s="337">
        <v>50.7</v>
      </c>
      <c r="M1386" s="338"/>
      <c r="N1386" s="337">
        <v>36</v>
      </c>
      <c r="O1386" s="337">
        <v>440</v>
      </c>
      <c r="P1386" s="337">
        <v>7</v>
      </c>
      <c r="Q1386" s="337">
        <v>65</v>
      </c>
      <c r="R1386" s="337">
        <v>25000</v>
      </c>
      <c r="S1386" s="337">
        <v>4000</v>
      </c>
      <c r="T1386" s="337">
        <v>82</v>
      </c>
      <c r="U1386" s="337">
        <v>0.7</v>
      </c>
      <c r="V1386" s="337">
        <v>-35</v>
      </c>
      <c r="W1386" s="336" t="s">
        <v>7</v>
      </c>
      <c r="X1386" s="336" t="s">
        <v>7</v>
      </c>
      <c r="Y1386" s="336" t="s">
        <v>1159</v>
      </c>
      <c r="Z1386" s="339">
        <v>41821</v>
      </c>
      <c r="AA1386" s="339">
        <v>41992</v>
      </c>
      <c r="AB1386" s="336" t="s">
        <v>842</v>
      </c>
    </row>
    <row r="1387" spans="1:28" s="340" customFormat="1">
      <c r="A1387" s="336" t="s">
        <v>7400</v>
      </c>
      <c r="B1387" s="336" t="s">
        <v>3676</v>
      </c>
      <c r="C1387" s="336" t="s">
        <v>7915</v>
      </c>
      <c r="D1387" s="336" t="s">
        <v>7915</v>
      </c>
      <c r="E1387" s="336" t="s">
        <v>703</v>
      </c>
      <c r="F1387" s="336" t="s">
        <v>780</v>
      </c>
      <c r="G1387" s="336" t="s">
        <v>781</v>
      </c>
      <c r="H1387" s="336" t="s">
        <v>726</v>
      </c>
      <c r="I1387" s="337">
        <v>3</v>
      </c>
      <c r="J1387" s="338"/>
      <c r="K1387" s="337">
        <v>50.4</v>
      </c>
      <c r="L1387" s="337">
        <v>50.7</v>
      </c>
      <c r="M1387" s="338"/>
      <c r="N1387" s="337">
        <v>36</v>
      </c>
      <c r="O1387" s="337">
        <v>420</v>
      </c>
      <c r="P1387" s="337">
        <v>7</v>
      </c>
      <c r="Q1387" s="337">
        <v>60</v>
      </c>
      <c r="R1387" s="337">
        <v>25000</v>
      </c>
      <c r="S1387" s="337">
        <v>3000</v>
      </c>
      <c r="T1387" s="337">
        <v>82</v>
      </c>
      <c r="U1387" s="337">
        <v>0.7</v>
      </c>
      <c r="V1387" s="337">
        <v>-35</v>
      </c>
      <c r="W1387" s="336" t="s">
        <v>7</v>
      </c>
      <c r="X1387" s="336" t="s">
        <v>7</v>
      </c>
      <c r="Y1387" s="336" t="s">
        <v>1159</v>
      </c>
      <c r="Z1387" s="339">
        <v>41821</v>
      </c>
      <c r="AA1387" s="339">
        <v>41992</v>
      </c>
      <c r="AB1387" s="336" t="s">
        <v>842</v>
      </c>
    </row>
    <row r="1388" spans="1:28" s="340" customFormat="1">
      <c r="A1388" s="336" t="s">
        <v>7400</v>
      </c>
      <c r="B1388" s="336" t="s">
        <v>3676</v>
      </c>
      <c r="C1388" s="336" t="s">
        <v>3694</v>
      </c>
      <c r="D1388" s="336" t="s">
        <v>3694</v>
      </c>
      <c r="E1388" s="336" t="s">
        <v>737</v>
      </c>
      <c r="F1388" s="336" t="s">
        <v>780</v>
      </c>
      <c r="G1388" s="336" t="s">
        <v>794</v>
      </c>
      <c r="H1388" s="336" t="s">
        <v>726</v>
      </c>
      <c r="I1388" s="337">
        <v>3</v>
      </c>
      <c r="J1388" s="338"/>
      <c r="K1388" s="337">
        <v>57.7</v>
      </c>
      <c r="L1388" s="337">
        <v>46.6</v>
      </c>
      <c r="M1388" s="338"/>
      <c r="N1388" s="337">
        <v>24</v>
      </c>
      <c r="O1388" s="337">
        <v>455</v>
      </c>
      <c r="P1388" s="337">
        <v>7</v>
      </c>
      <c r="Q1388" s="337">
        <v>65</v>
      </c>
      <c r="R1388" s="337">
        <v>25000</v>
      </c>
      <c r="S1388" s="337">
        <v>4000</v>
      </c>
      <c r="T1388" s="337">
        <v>82</v>
      </c>
      <c r="U1388" s="337">
        <v>0.9</v>
      </c>
      <c r="V1388" s="337">
        <v>-35</v>
      </c>
      <c r="W1388" s="336" t="s">
        <v>769</v>
      </c>
      <c r="X1388" s="336" t="s">
        <v>7406</v>
      </c>
      <c r="Y1388" s="336" t="s">
        <v>1159</v>
      </c>
      <c r="Z1388" s="339">
        <v>41821</v>
      </c>
      <c r="AA1388" s="339">
        <v>41949</v>
      </c>
      <c r="AB1388" s="336" t="s">
        <v>842</v>
      </c>
    </row>
    <row r="1389" spans="1:28" s="340" customFormat="1">
      <c r="A1389" s="336" t="s">
        <v>7400</v>
      </c>
      <c r="B1389" s="336" t="s">
        <v>3676</v>
      </c>
      <c r="C1389" s="336" t="s">
        <v>3696</v>
      </c>
      <c r="D1389" s="336" t="s">
        <v>3696</v>
      </c>
      <c r="E1389" s="336" t="s">
        <v>737</v>
      </c>
      <c r="F1389" s="336" t="s">
        <v>780</v>
      </c>
      <c r="G1389" s="336" t="s">
        <v>794</v>
      </c>
      <c r="H1389" s="336" t="s">
        <v>726</v>
      </c>
      <c r="I1389" s="337">
        <v>3</v>
      </c>
      <c r="J1389" s="338"/>
      <c r="K1389" s="337">
        <v>57.7</v>
      </c>
      <c r="L1389" s="337">
        <v>46.6</v>
      </c>
      <c r="M1389" s="338"/>
      <c r="N1389" s="337">
        <v>36</v>
      </c>
      <c r="O1389" s="337">
        <v>455</v>
      </c>
      <c r="P1389" s="337">
        <v>7</v>
      </c>
      <c r="Q1389" s="337">
        <v>65</v>
      </c>
      <c r="R1389" s="337">
        <v>25000</v>
      </c>
      <c r="S1389" s="337">
        <v>4000</v>
      </c>
      <c r="T1389" s="337">
        <v>82</v>
      </c>
      <c r="U1389" s="337">
        <v>0.9</v>
      </c>
      <c r="V1389" s="337">
        <v>-35</v>
      </c>
      <c r="W1389" s="336" t="s">
        <v>769</v>
      </c>
      <c r="X1389" s="336" t="s">
        <v>7406</v>
      </c>
      <c r="Y1389" s="336" t="s">
        <v>1159</v>
      </c>
      <c r="Z1389" s="339">
        <v>41821</v>
      </c>
      <c r="AA1389" s="339">
        <v>41949</v>
      </c>
      <c r="AB1389" s="336" t="s">
        <v>842</v>
      </c>
    </row>
    <row r="1390" spans="1:28" s="340" customFormat="1">
      <c r="A1390" s="336" t="s">
        <v>7400</v>
      </c>
      <c r="B1390" s="336" t="s">
        <v>3676</v>
      </c>
      <c r="C1390" s="336" t="s">
        <v>3698</v>
      </c>
      <c r="D1390" s="336" t="s">
        <v>3698</v>
      </c>
      <c r="E1390" s="336" t="s">
        <v>737</v>
      </c>
      <c r="F1390" s="336" t="s">
        <v>780</v>
      </c>
      <c r="G1390" s="336" t="s">
        <v>794</v>
      </c>
      <c r="H1390" s="336" t="s">
        <v>726</v>
      </c>
      <c r="I1390" s="337">
        <v>3</v>
      </c>
      <c r="J1390" s="338"/>
      <c r="K1390" s="337">
        <v>57.7</v>
      </c>
      <c r="L1390" s="337">
        <v>46.6</v>
      </c>
      <c r="M1390" s="338"/>
      <c r="N1390" s="337">
        <v>24</v>
      </c>
      <c r="O1390" s="337">
        <v>455</v>
      </c>
      <c r="P1390" s="337">
        <v>7</v>
      </c>
      <c r="Q1390" s="337">
        <v>65</v>
      </c>
      <c r="R1390" s="337">
        <v>25000</v>
      </c>
      <c r="S1390" s="337">
        <v>3000</v>
      </c>
      <c r="T1390" s="337">
        <v>81</v>
      </c>
      <c r="U1390" s="337">
        <v>0.9</v>
      </c>
      <c r="V1390" s="337">
        <v>-35</v>
      </c>
      <c r="W1390" s="336" t="s">
        <v>769</v>
      </c>
      <c r="X1390" s="336" t="s">
        <v>7406</v>
      </c>
      <c r="Y1390" s="336" t="s">
        <v>1159</v>
      </c>
      <c r="Z1390" s="339">
        <v>41821</v>
      </c>
      <c r="AA1390" s="339">
        <v>41949</v>
      </c>
      <c r="AB1390" s="336" t="s">
        <v>842</v>
      </c>
    </row>
    <row r="1391" spans="1:28" s="340" customFormat="1">
      <c r="A1391" s="336" t="s">
        <v>7400</v>
      </c>
      <c r="B1391" s="336" t="s">
        <v>3676</v>
      </c>
      <c r="C1391" s="336" t="s">
        <v>3700</v>
      </c>
      <c r="D1391" s="336" t="s">
        <v>3700</v>
      </c>
      <c r="E1391" s="336" t="s">
        <v>737</v>
      </c>
      <c r="F1391" s="336" t="s">
        <v>780</v>
      </c>
      <c r="G1391" s="336" t="s">
        <v>794</v>
      </c>
      <c r="H1391" s="336" t="s">
        <v>726</v>
      </c>
      <c r="I1391" s="337">
        <v>3</v>
      </c>
      <c r="J1391" s="338"/>
      <c r="K1391" s="337">
        <v>57.7</v>
      </c>
      <c r="L1391" s="337">
        <v>46.6</v>
      </c>
      <c r="M1391" s="338"/>
      <c r="N1391" s="337">
        <v>36</v>
      </c>
      <c r="O1391" s="337">
        <v>455</v>
      </c>
      <c r="P1391" s="337">
        <v>7</v>
      </c>
      <c r="Q1391" s="337">
        <v>65</v>
      </c>
      <c r="R1391" s="337">
        <v>25000</v>
      </c>
      <c r="S1391" s="337">
        <v>3000</v>
      </c>
      <c r="T1391" s="337">
        <v>81</v>
      </c>
      <c r="U1391" s="337">
        <v>0.9</v>
      </c>
      <c r="V1391" s="337">
        <v>-35</v>
      </c>
      <c r="W1391" s="336" t="s">
        <v>769</v>
      </c>
      <c r="X1391" s="336" t="s">
        <v>7406</v>
      </c>
      <c r="Y1391" s="336" t="s">
        <v>1159</v>
      </c>
      <c r="Z1391" s="339">
        <v>41821</v>
      </c>
      <c r="AA1391" s="339">
        <v>41949</v>
      </c>
      <c r="AB1391" s="336" t="s">
        <v>842</v>
      </c>
    </row>
    <row r="1392" spans="1:28" s="340" customFormat="1">
      <c r="A1392" s="336" t="s">
        <v>7400</v>
      </c>
      <c r="B1392" s="336" t="s">
        <v>3676</v>
      </c>
      <c r="C1392" s="336" t="s">
        <v>3706</v>
      </c>
      <c r="D1392" s="336" t="s">
        <v>3706</v>
      </c>
      <c r="E1392" s="336" t="s">
        <v>738</v>
      </c>
      <c r="F1392" s="336" t="s">
        <v>780</v>
      </c>
      <c r="G1392" s="336" t="s">
        <v>794</v>
      </c>
      <c r="H1392" s="336" t="s">
        <v>726</v>
      </c>
      <c r="I1392" s="337">
        <v>3</v>
      </c>
      <c r="J1392" s="337">
        <v>50</v>
      </c>
      <c r="K1392" s="337">
        <v>86</v>
      </c>
      <c r="L1392" s="337">
        <v>63</v>
      </c>
      <c r="M1392" s="338"/>
      <c r="N1392" s="337">
        <v>24</v>
      </c>
      <c r="O1392" s="337">
        <v>550</v>
      </c>
      <c r="P1392" s="337">
        <v>8.6999999999999993</v>
      </c>
      <c r="Q1392" s="337">
        <v>64</v>
      </c>
      <c r="R1392" s="337">
        <v>25000</v>
      </c>
      <c r="S1392" s="337">
        <v>2700</v>
      </c>
      <c r="T1392" s="337">
        <v>83</v>
      </c>
      <c r="U1392" s="337">
        <v>0.8</v>
      </c>
      <c r="V1392" s="337">
        <v>-35</v>
      </c>
      <c r="W1392" s="336" t="s">
        <v>769</v>
      </c>
      <c r="X1392" s="336" t="s">
        <v>7406</v>
      </c>
      <c r="Y1392" s="336" t="s">
        <v>1159</v>
      </c>
      <c r="Z1392" s="339">
        <v>41821</v>
      </c>
      <c r="AA1392" s="339">
        <v>41910</v>
      </c>
      <c r="AB1392" s="336" t="s">
        <v>842</v>
      </c>
    </row>
    <row r="1393" spans="1:28" s="340" customFormat="1">
      <c r="A1393" s="336" t="s">
        <v>7400</v>
      </c>
      <c r="B1393" s="336" t="s">
        <v>3676</v>
      </c>
      <c r="C1393" s="336" t="s">
        <v>3710</v>
      </c>
      <c r="D1393" s="336" t="s">
        <v>3710</v>
      </c>
      <c r="E1393" s="336" t="s">
        <v>738</v>
      </c>
      <c r="F1393" s="336" t="s">
        <v>780</v>
      </c>
      <c r="G1393" s="336" t="s">
        <v>794</v>
      </c>
      <c r="H1393" s="336" t="s">
        <v>726</v>
      </c>
      <c r="I1393" s="337">
        <v>3</v>
      </c>
      <c r="J1393" s="337">
        <v>50</v>
      </c>
      <c r="K1393" s="337">
        <v>86</v>
      </c>
      <c r="L1393" s="337">
        <v>63</v>
      </c>
      <c r="M1393" s="338"/>
      <c r="N1393" s="337">
        <v>24</v>
      </c>
      <c r="O1393" s="337">
        <v>600</v>
      </c>
      <c r="P1393" s="337">
        <v>8.6999999999999993</v>
      </c>
      <c r="Q1393" s="337">
        <v>76</v>
      </c>
      <c r="R1393" s="337">
        <v>25000</v>
      </c>
      <c r="S1393" s="337">
        <v>4000</v>
      </c>
      <c r="T1393" s="337">
        <v>82</v>
      </c>
      <c r="U1393" s="337">
        <v>0.8</v>
      </c>
      <c r="V1393" s="337">
        <v>-35</v>
      </c>
      <c r="W1393" s="336" t="s">
        <v>769</v>
      </c>
      <c r="X1393" s="336" t="s">
        <v>7406</v>
      </c>
      <c r="Y1393" s="336" t="s">
        <v>1159</v>
      </c>
      <c r="Z1393" s="339">
        <v>41821</v>
      </c>
      <c r="AA1393" s="339">
        <v>41910</v>
      </c>
      <c r="AB1393" s="336" t="s">
        <v>842</v>
      </c>
    </row>
    <row r="1394" spans="1:28" s="340" customFormat="1">
      <c r="A1394" s="336" t="s">
        <v>7400</v>
      </c>
      <c r="B1394" s="336" t="s">
        <v>3676</v>
      </c>
      <c r="C1394" s="336" t="s">
        <v>3712</v>
      </c>
      <c r="D1394" s="336" t="s">
        <v>3712</v>
      </c>
      <c r="E1394" s="336" t="s">
        <v>738</v>
      </c>
      <c r="F1394" s="336" t="s">
        <v>780</v>
      </c>
      <c r="G1394" s="336" t="s">
        <v>794</v>
      </c>
      <c r="H1394" s="336" t="s">
        <v>726</v>
      </c>
      <c r="I1394" s="337">
        <v>3</v>
      </c>
      <c r="J1394" s="337">
        <v>50</v>
      </c>
      <c r="K1394" s="337">
        <v>86</v>
      </c>
      <c r="L1394" s="337">
        <v>63</v>
      </c>
      <c r="M1394" s="338"/>
      <c r="N1394" s="337">
        <v>36</v>
      </c>
      <c r="O1394" s="337">
        <v>600</v>
      </c>
      <c r="P1394" s="337">
        <v>8.6999999999999993</v>
      </c>
      <c r="Q1394" s="337">
        <v>71</v>
      </c>
      <c r="R1394" s="337">
        <v>25000</v>
      </c>
      <c r="S1394" s="337">
        <v>4000</v>
      </c>
      <c r="T1394" s="337">
        <v>82</v>
      </c>
      <c r="U1394" s="337">
        <v>0.8</v>
      </c>
      <c r="V1394" s="337">
        <v>-35</v>
      </c>
      <c r="W1394" s="336" t="s">
        <v>769</v>
      </c>
      <c r="X1394" s="336" t="s">
        <v>7406</v>
      </c>
      <c r="Y1394" s="336" t="s">
        <v>1159</v>
      </c>
      <c r="Z1394" s="339">
        <v>41821</v>
      </c>
      <c r="AA1394" s="339">
        <v>41910</v>
      </c>
      <c r="AB1394" s="336" t="s">
        <v>842</v>
      </c>
    </row>
    <row r="1395" spans="1:28" s="340" customFormat="1">
      <c r="A1395" s="336" t="s">
        <v>7400</v>
      </c>
      <c r="B1395" s="336" t="s">
        <v>3676</v>
      </c>
      <c r="C1395" s="336" t="s">
        <v>3714</v>
      </c>
      <c r="D1395" s="336" t="s">
        <v>3714</v>
      </c>
      <c r="E1395" s="336" t="s">
        <v>738</v>
      </c>
      <c r="F1395" s="336" t="s">
        <v>780</v>
      </c>
      <c r="G1395" s="336" t="s">
        <v>794</v>
      </c>
      <c r="H1395" s="336" t="s">
        <v>726</v>
      </c>
      <c r="I1395" s="337">
        <v>3</v>
      </c>
      <c r="J1395" s="337">
        <v>50</v>
      </c>
      <c r="K1395" s="337">
        <v>86</v>
      </c>
      <c r="L1395" s="337">
        <v>63</v>
      </c>
      <c r="M1395" s="338"/>
      <c r="N1395" s="337">
        <v>24</v>
      </c>
      <c r="O1395" s="337">
        <v>550</v>
      </c>
      <c r="P1395" s="337">
        <v>8.5</v>
      </c>
      <c r="Q1395" s="337">
        <v>65</v>
      </c>
      <c r="R1395" s="337">
        <v>25000</v>
      </c>
      <c r="S1395" s="337">
        <v>3000</v>
      </c>
      <c r="T1395" s="337">
        <v>82</v>
      </c>
      <c r="U1395" s="337">
        <v>0.8</v>
      </c>
      <c r="V1395" s="337">
        <v>-35</v>
      </c>
      <c r="W1395" s="336" t="s">
        <v>769</v>
      </c>
      <c r="X1395" s="336" t="s">
        <v>7406</v>
      </c>
      <c r="Y1395" s="336" t="s">
        <v>1159</v>
      </c>
      <c r="Z1395" s="339">
        <v>41821</v>
      </c>
      <c r="AA1395" s="339">
        <v>41910</v>
      </c>
      <c r="AB1395" s="336" t="s">
        <v>842</v>
      </c>
    </row>
    <row r="1396" spans="1:28" s="340" customFormat="1">
      <c r="A1396" s="336" t="s">
        <v>7400</v>
      </c>
      <c r="B1396" s="336" t="s">
        <v>3676</v>
      </c>
      <c r="C1396" s="336" t="s">
        <v>3716</v>
      </c>
      <c r="D1396" s="336" t="s">
        <v>3716</v>
      </c>
      <c r="E1396" s="336" t="s">
        <v>738</v>
      </c>
      <c r="F1396" s="336" t="s">
        <v>780</v>
      </c>
      <c r="G1396" s="336" t="s">
        <v>794</v>
      </c>
      <c r="H1396" s="336" t="s">
        <v>726</v>
      </c>
      <c r="I1396" s="337">
        <v>3</v>
      </c>
      <c r="J1396" s="337">
        <v>50</v>
      </c>
      <c r="K1396" s="337">
        <v>86</v>
      </c>
      <c r="L1396" s="337">
        <v>63</v>
      </c>
      <c r="M1396" s="338"/>
      <c r="N1396" s="337">
        <v>36</v>
      </c>
      <c r="O1396" s="337">
        <v>550</v>
      </c>
      <c r="P1396" s="337">
        <v>8.6</v>
      </c>
      <c r="Q1396" s="337">
        <v>64</v>
      </c>
      <c r="R1396" s="337">
        <v>25000</v>
      </c>
      <c r="S1396" s="337">
        <v>3000</v>
      </c>
      <c r="T1396" s="337">
        <v>82</v>
      </c>
      <c r="U1396" s="337">
        <v>0.8</v>
      </c>
      <c r="V1396" s="337">
        <v>-35</v>
      </c>
      <c r="W1396" s="336" t="s">
        <v>769</v>
      </c>
      <c r="X1396" s="336" t="s">
        <v>7406</v>
      </c>
      <c r="Y1396" s="336" t="s">
        <v>1159</v>
      </c>
      <c r="Z1396" s="339">
        <v>41821</v>
      </c>
      <c r="AA1396" s="339">
        <v>41910</v>
      </c>
      <c r="AB1396" s="336" t="s">
        <v>842</v>
      </c>
    </row>
    <row r="1397" spans="1:28" s="340" customFormat="1">
      <c r="A1397" s="336" t="s">
        <v>7400</v>
      </c>
      <c r="B1397" s="336" t="s">
        <v>3676</v>
      </c>
      <c r="C1397" s="336" t="s">
        <v>3718</v>
      </c>
      <c r="D1397" s="336" t="s">
        <v>3718</v>
      </c>
      <c r="E1397" s="336" t="s">
        <v>738</v>
      </c>
      <c r="F1397" s="336" t="s">
        <v>780</v>
      </c>
      <c r="G1397" s="336" t="s">
        <v>794</v>
      </c>
      <c r="H1397" s="336" t="s">
        <v>726</v>
      </c>
      <c r="I1397" s="337">
        <v>3</v>
      </c>
      <c r="J1397" s="337">
        <v>50</v>
      </c>
      <c r="K1397" s="337">
        <v>86</v>
      </c>
      <c r="L1397" s="337">
        <v>63</v>
      </c>
      <c r="M1397" s="338"/>
      <c r="N1397" s="337">
        <v>24</v>
      </c>
      <c r="O1397" s="337">
        <v>550</v>
      </c>
      <c r="P1397" s="337">
        <v>8.6999999999999993</v>
      </c>
      <c r="Q1397" s="337">
        <v>63</v>
      </c>
      <c r="R1397" s="337">
        <v>25000</v>
      </c>
      <c r="S1397" s="337">
        <v>5000</v>
      </c>
      <c r="T1397" s="337">
        <v>83</v>
      </c>
      <c r="U1397" s="337">
        <v>0.8</v>
      </c>
      <c r="V1397" s="337">
        <v>-35</v>
      </c>
      <c r="W1397" s="336" t="s">
        <v>769</v>
      </c>
      <c r="X1397" s="336" t="s">
        <v>7406</v>
      </c>
      <c r="Y1397" s="336" t="s">
        <v>1159</v>
      </c>
      <c r="Z1397" s="339">
        <v>41821</v>
      </c>
      <c r="AA1397" s="339">
        <v>41910</v>
      </c>
      <c r="AB1397" s="336" t="s">
        <v>842</v>
      </c>
    </row>
    <row r="1398" spans="1:28" s="340" customFormat="1">
      <c r="A1398" s="336" t="s">
        <v>7400</v>
      </c>
      <c r="B1398" s="336" t="s">
        <v>3676</v>
      </c>
      <c r="C1398" s="336" t="s">
        <v>3720</v>
      </c>
      <c r="D1398" s="336" t="s">
        <v>3720</v>
      </c>
      <c r="E1398" s="336" t="s">
        <v>738</v>
      </c>
      <c r="F1398" s="336" t="s">
        <v>780</v>
      </c>
      <c r="G1398" s="336" t="s">
        <v>794</v>
      </c>
      <c r="H1398" s="336" t="s">
        <v>726</v>
      </c>
      <c r="I1398" s="337">
        <v>3</v>
      </c>
      <c r="J1398" s="337">
        <v>50</v>
      </c>
      <c r="K1398" s="337">
        <v>86</v>
      </c>
      <c r="L1398" s="337">
        <v>63</v>
      </c>
      <c r="M1398" s="338"/>
      <c r="N1398" s="337">
        <v>36</v>
      </c>
      <c r="O1398" s="337">
        <v>550</v>
      </c>
      <c r="P1398" s="337">
        <v>8.5</v>
      </c>
      <c r="Q1398" s="337">
        <v>63</v>
      </c>
      <c r="R1398" s="337">
        <v>25000</v>
      </c>
      <c r="S1398" s="337">
        <v>5000</v>
      </c>
      <c r="T1398" s="337">
        <v>83</v>
      </c>
      <c r="U1398" s="337">
        <v>0.8</v>
      </c>
      <c r="V1398" s="337">
        <v>-35</v>
      </c>
      <c r="W1398" s="336" t="s">
        <v>769</v>
      </c>
      <c r="X1398" s="336" t="s">
        <v>7406</v>
      </c>
      <c r="Y1398" s="336" t="s">
        <v>1159</v>
      </c>
      <c r="Z1398" s="339">
        <v>41821</v>
      </c>
      <c r="AA1398" s="339">
        <v>41910</v>
      </c>
      <c r="AB1398" s="336" t="s">
        <v>842</v>
      </c>
    </row>
    <row r="1399" spans="1:28" s="340" customFormat="1">
      <c r="A1399" s="336" t="s">
        <v>7400</v>
      </c>
      <c r="B1399" s="336" t="s">
        <v>3676</v>
      </c>
      <c r="C1399" s="336" t="s">
        <v>3722</v>
      </c>
      <c r="D1399" s="336" t="s">
        <v>3722</v>
      </c>
      <c r="E1399" s="336" t="s">
        <v>731</v>
      </c>
      <c r="F1399" s="336" t="s">
        <v>780</v>
      </c>
      <c r="G1399" s="336" t="s">
        <v>794</v>
      </c>
      <c r="H1399" s="336" t="s">
        <v>726</v>
      </c>
      <c r="I1399" s="337">
        <v>3</v>
      </c>
      <c r="J1399" s="337">
        <v>80</v>
      </c>
      <c r="K1399" s="337">
        <v>118</v>
      </c>
      <c r="L1399" s="337">
        <v>95</v>
      </c>
      <c r="M1399" s="338"/>
      <c r="N1399" s="337">
        <v>24</v>
      </c>
      <c r="O1399" s="337">
        <v>1100</v>
      </c>
      <c r="P1399" s="337">
        <v>15.8</v>
      </c>
      <c r="Q1399" s="337">
        <v>63</v>
      </c>
      <c r="R1399" s="337">
        <v>25000</v>
      </c>
      <c r="S1399" s="337">
        <v>2700</v>
      </c>
      <c r="T1399" s="337">
        <v>82</v>
      </c>
      <c r="U1399" s="337">
        <v>1</v>
      </c>
      <c r="V1399" s="337">
        <v>-35</v>
      </c>
      <c r="W1399" s="336" t="s">
        <v>769</v>
      </c>
      <c r="X1399" s="336" t="s">
        <v>7406</v>
      </c>
      <c r="Y1399" s="336" t="s">
        <v>1159</v>
      </c>
      <c r="Z1399" s="339">
        <v>41821</v>
      </c>
      <c r="AA1399" s="339">
        <v>41910</v>
      </c>
      <c r="AB1399" s="336" t="s">
        <v>842</v>
      </c>
    </row>
    <row r="1400" spans="1:28" s="340" customFormat="1">
      <c r="A1400" s="336" t="s">
        <v>7400</v>
      </c>
      <c r="B1400" s="336" t="s">
        <v>3676</v>
      </c>
      <c r="C1400" s="336" t="s">
        <v>3724</v>
      </c>
      <c r="D1400" s="336" t="s">
        <v>3724</v>
      </c>
      <c r="E1400" s="336" t="s">
        <v>731</v>
      </c>
      <c r="F1400" s="336" t="s">
        <v>780</v>
      </c>
      <c r="G1400" s="336" t="s">
        <v>794</v>
      </c>
      <c r="H1400" s="336" t="s">
        <v>726</v>
      </c>
      <c r="I1400" s="337">
        <v>3</v>
      </c>
      <c r="J1400" s="337">
        <v>80</v>
      </c>
      <c r="K1400" s="337">
        <v>118</v>
      </c>
      <c r="L1400" s="337">
        <v>95</v>
      </c>
      <c r="M1400" s="338"/>
      <c r="N1400" s="337">
        <v>36</v>
      </c>
      <c r="O1400" s="337">
        <v>1000</v>
      </c>
      <c r="P1400" s="337">
        <v>15.7</v>
      </c>
      <c r="Q1400" s="337">
        <v>66</v>
      </c>
      <c r="R1400" s="337">
        <v>25000</v>
      </c>
      <c r="S1400" s="337">
        <v>2700</v>
      </c>
      <c r="T1400" s="337">
        <v>82</v>
      </c>
      <c r="U1400" s="337">
        <v>1</v>
      </c>
      <c r="V1400" s="337">
        <v>-35</v>
      </c>
      <c r="W1400" s="336" t="s">
        <v>769</v>
      </c>
      <c r="X1400" s="336" t="s">
        <v>7406</v>
      </c>
      <c r="Y1400" s="336" t="s">
        <v>1159</v>
      </c>
      <c r="Z1400" s="339">
        <v>41821</v>
      </c>
      <c r="AA1400" s="339">
        <v>41910</v>
      </c>
      <c r="AB1400" s="336" t="s">
        <v>842</v>
      </c>
    </row>
    <row r="1401" spans="1:28" s="340" customFormat="1">
      <c r="A1401" s="336" t="s">
        <v>7400</v>
      </c>
      <c r="B1401" s="336" t="s">
        <v>3676</v>
      </c>
      <c r="C1401" s="336" t="s">
        <v>3726</v>
      </c>
      <c r="D1401" s="336" t="s">
        <v>3726</v>
      </c>
      <c r="E1401" s="336" t="s">
        <v>731</v>
      </c>
      <c r="F1401" s="336" t="s">
        <v>780</v>
      </c>
      <c r="G1401" s="336" t="s">
        <v>794</v>
      </c>
      <c r="H1401" s="336" t="s">
        <v>726</v>
      </c>
      <c r="I1401" s="337">
        <v>3</v>
      </c>
      <c r="J1401" s="337">
        <v>80</v>
      </c>
      <c r="K1401" s="337">
        <v>118</v>
      </c>
      <c r="L1401" s="337">
        <v>95</v>
      </c>
      <c r="M1401" s="338"/>
      <c r="N1401" s="337">
        <v>24</v>
      </c>
      <c r="O1401" s="337">
        <v>1200</v>
      </c>
      <c r="P1401" s="337">
        <v>15.8</v>
      </c>
      <c r="Q1401" s="337">
        <v>75</v>
      </c>
      <c r="R1401" s="337">
        <v>25000</v>
      </c>
      <c r="S1401" s="337">
        <v>4000</v>
      </c>
      <c r="T1401" s="337">
        <v>81</v>
      </c>
      <c r="U1401" s="337">
        <v>1</v>
      </c>
      <c r="V1401" s="337">
        <v>-35</v>
      </c>
      <c r="W1401" s="336" t="s">
        <v>769</v>
      </c>
      <c r="X1401" s="336" t="s">
        <v>7406</v>
      </c>
      <c r="Y1401" s="336" t="s">
        <v>1159</v>
      </c>
      <c r="Z1401" s="339">
        <v>41821</v>
      </c>
      <c r="AA1401" s="339">
        <v>41910</v>
      </c>
      <c r="AB1401" s="336" t="s">
        <v>842</v>
      </c>
    </row>
    <row r="1402" spans="1:28" s="340" customFormat="1">
      <c r="A1402" s="336" t="s">
        <v>7400</v>
      </c>
      <c r="B1402" s="336" t="s">
        <v>3676</v>
      </c>
      <c r="C1402" s="336" t="s">
        <v>3728</v>
      </c>
      <c r="D1402" s="336" t="s">
        <v>3728</v>
      </c>
      <c r="E1402" s="336" t="s">
        <v>731</v>
      </c>
      <c r="F1402" s="336" t="s">
        <v>780</v>
      </c>
      <c r="G1402" s="336" t="s">
        <v>794</v>
      </c>
      <c r="H1402" s="336" t="s">
        <v>726</v>
      </c>
      <c r="I1402" s="337">
        <v>3</v>
      </c>
      <c r="J1402" s="337">
        <v>80</v>
      </c>
      <c r="K1402" s="337">
        <v>118</v>
      </c>
      <c r="L1402" s="337">
        <v>95</v>
      </c>
      <c r="M1402" s="338"/>
      <c r="N1402" s="337">
        <v>36</v>
      </c>
      <c r="O1402" s="337">
        <v>1100</v>
      </c>
      <c r="P1402" s="337">
        <v>15.8</v>
      </c>
      <c r="Q1402" s="337">
        <v>72</v>
      </c>
      <c r="R1402" s="337">
        <v>25000</v>
      </c>
      <c r="S1402" s="337">
        <v>4000</v>
      </c>
      <c r="T1402" s="337">
        <v>81</v>
      </c>
      <c r="U1402" s="337">
        <v>1</v>
      </c>
      <c r="V1402" s="337">
        <v>-35</v>
      </c>
      <c r="W1402" s="336" t="s">
        <v>769</v>
      </c>
      <c r="X1402" s="336" t="s">
        <v>7406</v>
      </c>
      <c r="Y1402" s="336" t="s">
        <v>1159</v>
      </c>
      <c r="Z1402" s="339">
        <v>41821</v>
      </c>
      <c r="AA1402" s="339">
        <v>41910</v>
      </c>
      <c r="AB1402" s="336" t="s">
        <v>842</v>
      </c>
    </row>
    <row r="1403" spans="1:28" s="340" customFormat="1">
      <c r="A1403" s="336" t="s">
        <v>7400</v>
      </c>
      <c r="B1403" s="336" t="s">
        <v>3676</v>
      </c>
      <c r="C1403" s="336" t="s">
        <v>3730</v>
      </c>
      <c r="D1403" s="336" t="s">
        <v>3730</v>
      </c>
      <c r="E1403" s="336" t="s">
        <v>731</v>
      </c>
      <c r="F1403" s="336" t="s">
        <v>780</v>
      </c>
      <c r="G1403" s="336" t="s">
        <v>794</v>
      </c>
      <c r="H1403" s="336" t="s">
        <v>726</v>
      </c>
      <c r="I1403" s="337">
        <v>3</v>
      </c>
      <c r="J1403" s="337">
        <v>80</v>
      </c>
      <c r="K1403" s="337">
        <v>118</v>
      </c>
      <c r="L1403" s="337">
        <v>95</v>
      </c>
      <c r="M1403" s="338"/>
      <c r="N1403" s="337">
        <v>24</v>
      </c>
      <c r="O1403" s="337">
        <v>1000</v>
      </c>
      <c r="P1403" s="337">
        <v>15.8</v>
      </c>
      <c r="Q1403" s="337">
        <v>68</v>
      </c>
      <c r="R1403" s="337">
        <v>25000</v>
      </c>
      <c r="S1403" s="337">
        <v>3000</v>
      </c>
      <c r="T1403" s="337">
        <v>82</v>
      </c>
      <c r="U1403" s="337">
        <v>1</v>
      </c>
      <c r="V1403" s="337">
        <v>-35</v>
      </c>
      <c r="W1403" s="336" t="s">
        <v>769</v>
      </c>
      <c r="X1403" s="336" t="s">
        <v>7406</v>
      </c>
      <c r="Y1403" s="336" t="s">
        <v>1159</v>
      </c>
      <c r="Z1403" s="339">
        <v>41821</v>
      </c>
      <c r="AA1403" s="339">
        <v>41910</v>
      </c>
      <c r="AB1403" s="336" t="s">
        <v>842</v>
      </c>
    </row>
    <row r="1404" spans="1:28" s="340" customFormat="1">
      <c r="A1404" s="336" t="s">
        <v>7400</v>
      </c>
      <c r="B1404" s="336" t="s">
        <v>3676</v>
      </c>
      <c r="C1404" s="336" t="s">
        <v>3732</v>
      </c>
      <c r="D1404" s="336" t="s">
        <v>3732</v>
      </c>
      <c r="E1404" s="336" t="s">
        <v>731</v>
      </c>
      <c r="F1404" s="336" t="s">
        <v>780</v>
      </c>
      <c r="G1404" s="336" t="s">
        <v>794</v>
      </c>
      <c r="H1404" s="336" t="s">
        <v>726</v>
      </c>
      <c r="I1404" s="337">
        <v>3</v>
      </c>
      <c r="J1404" s="337">
        <v>80</v>
      </c>
      <c r="K1404" s="337">
        <v>118</v>
      </c>
      <c r="L1404" s="337">
        <v>95</v>
      </c>
      <c r="M1404" s="338"/>
      <c r="N1404" s="337">
        <v>36</v>
      </c>
      <c r="O1404" s="337">
        <v>1200</v>
      </c>
      <c r="P1404" s="337">
        <v>15.7</v>
      </c>
      <c r="Q1404" s="337">
        <v>74</v>
      </c>
      <c r="R1404" s="337">
        <v>25000</v>
      </c>
      <c r="S1404" s="337">
        <v>3000</v>
      </c>
      <c r="T1404" s="337">
        <v>82</v>
      </c>
      <c r="U1404" s="337">
        <v>1</v>
      </c>
      <c r="V1404" s="337">
        <v>-35</v>
      </c>
      <c r="W1404" s="336" t="s">
        <v>769</v>
      </c>
      <c r="X1404" s="336" t="s">
        <v>7406</v>
      </c>
      <c r="Y1404" s="336" t="s">
        <v>1159</v>
      </c>
      <c r="Z1404" s="339">
        <v>41821</v>
      </c>
      <c r="AA1404" s="339">
        <v>41910</v>
      </c>
      <c r="AB1404" s="336" t="s">
        <v>842</v>
      </c>
    </row>
    <row r="1405" spans="1:28" s="340" customFormat="1">
      <c r="A1405" s="336" t="s">
        <v>7400</v>
      </c>
      <c r="B1405" s="336" t="s">
        <v>3676</v>
      </c>
      <c r="C1405" s="336" t="s">
        <v>3746</v>
      </c>
      <c r="D1405" s="336" t="s">
        <v>3746</v>
      </c>
      <c r="E1405" s="336" t="s">
        <v>735</v>
      </c>
      <c r="F1405" s="336" t="s">
        <v>780</v>
      </c>
      <c r="G1405" s="336" t="s">
        <v>794</v>
      </c>
      <c r="H1405" s="336" t="s">
        <v>726</v>
      </c>
      <c r="I1405" s="337">
        <v>3</v>
      </c>
      <c r="J1405" s="337">
        <v>90</v>
      </c>
      <c r="K1405" s="337">
        <v>131</v>
      </c>
      <c r="L1405" s="337">
        <v>120</v>
      </c>
      <c r="M1405" s="338"/>
      <c r="N1405" s="337">
        <v>24</v>
      </c>
      <c r="O1405" s="337">
        <v>1400</v>
      </c>
      <c r="P1405" s="337">
        <v>20.8</v>
      </c>
      <c r="Q1405" s="337">
        <v>69</v>
      </c>
      <c r="R1405" s="337">
        <v>25000</v>
      </c>
      <c r="S1405" s="337">
        <v>3000</v>
      </c>
      <c r="T1405" s="337">
        <v>82</v>
      </c>
      <c r="U1405" s="337">
        <v>0.9</v>
      </c>
      <c r="V1405" s="337">
        <v>-35</v>
      </c>
      <c r="W1405" s="336" t="s">
        <v>769</v>
      </c>
      <c r="X1405" s="336" t="s">
        <v>7406</v>
      </c>
      <c r="Y1405" s="336" t="s">
        <v>1159</v>
      </c>
      <c r="Z1405" s="339">
        <v>41826</v>
      </c>
      <c r="AA1405" s="339">
        <v>41910</v>
      </c>
      <c r="AB1405" s="336" t="s">
        <v>842</v>
      </c>
    </row>
    <row r="1406" spans="1:28" s="340" customFormat="1">
      <c r="A1406" s="336" t="s">
        <v>7400</v>
      </c>
      <c r="B1406" s="336" t="s">
        <v>3676</v>
      </c>
      <c r="C1406" s="336" t="s">
        <v>3748</v>
      </c>
      <c r="D1406" s="336" t="s">
        <v>3748</v>
      </c>
      <c r="E1406" s="336" t="s">
        <v>735</v>
      </c>
      <c r="F1406" s="336" t="s">
        <v>780</v>
      </c>
      <c r="G1406" s="336" t="s">
        <v>794</v>
      </c>
      <c r="H1406" s="336" t="s">
        <v>726</v>
      </c>
      <c r="I1406" s="337">
        <v>3</v>
      </c>
      <c r="J1406" s="337">
        <v>90</v>
      </c>
      <c r="K1406" s="337">
        <v>131</v>
      </c>
      <c r="L1406" s="337">
        <v>120</v>
      </c>
      <c r="M1406" s="338"/>
      <c r="N1406" s="337">
        <v>36</v>
      </c>
      <c r="O1406" s="337">
        <v>1500</v>
      </c>
      <c r="P1406" s="337">
        <v>20.3</v>
      </c>
      <c r="Q1406" s="337">
        <v>73</v>
      </c>
      <c r="R1406" s="337">
        <v>25000</v>
      </c>
      <c r="S1406" s="337">
        <v>3000</v>
      </c>
      <c r="T1406" s="337">
        <v>82</v>
      </c>
      <c r="U1406" s="337">
        <v>0.9</v>
      </c>
      <c r="V1406" s="337">
        <v>-35</v>
      </c>
      <c r="W1406" s="336" t="s">
        <v>769</v>
      </c>
      <c r="X1406" s="336" t="s">
        <v>7406</v>
      </c>
      <c r="Y1406" s="336" t="s">
        <v>1159</v>
      </c>
      <c r="Z1406" s="339">
        <v>41822</v>
      </c>
      <c r="AA1406" s="339">
        <v>41910</v>
      </c>
      <c r="AB1406" s="336" t="s">
        <v>842</v>
      </c>
    </row>
    <row r="1407" spans="1:28" s="340" customFormat="1">
      <c r="A1407" s="336" t="s">
        <v>7400</v>
      </c>
      <c r="B1407" s="336" t="s">
        <v>3443</v>
      </c>
      <c r="C1407" s="336" t="s">
        <v>3759</v>
      </c>
      <c r="D1407" s="336" t="s">
        <v>3759</v>
      </c>
      <c r="E1407" s="336" t="s">
        <v>703</v>
      </c>
      <c r="F1407" s="336" t="s">
        <v>780</v>
      </c>
      <c r="G1407" s="336" t="s">
        <v>1239</v>
      </c>
      <c r="H1407" s="336" t="s">
        <v>726</v>
      </c>
      <c r="I1407" s="337">
        <v>3</v>
      </c>
      <c r="J1407" s="337">
        <v>50</v>
      </c>
      <c r="K1407" s="337">
        <v>56</v>
      </c>
      <c r="L1407" s="337">
        <v>50</v>
      </c>
      <c r="M1407" s="338"/>
      <c r="N1407" s="337">
        <v>36</v>
      </c>
      <c r="O1407" s="337">
        <v>525</v>
      </c>
      <c r="P1407" s="337">
        <v>7</v>
      </c>
      <c r="Q1407" s="337">
        <v>75</v>
      </c>
      <c r="R1407" s="337">
        <v>25000</v>
      </c>
      <c r="S1407" s="337">
        <v>2700</v>
      </c>
      <c r="T1407" s="337">
        <v>82</v>
      </c>
      <c r="U1407" s="337">
        <v>0.9</v>
      </c>
      <c r="V1407" s="337">
        <v>-20</v>
      </c>
      <c r="W1407" s="336" t="s">
        <v>769</v>
      </c>
      <c r="X1407" s="336" t="s">
        <v>7406</v>
      </c>
      <c r="Y1407" s="336" t="s">
        <v>900</v>
      </c>
      <c r="Z1407" s="339">
        <v>41912</v>
      </c>
      <c r="AA1407" s="339">
        <v>41929</v>
      </c>
      <c r="AB1407" s="336" t="s">
        <v>784</v>
      </c>
    </row>
    <row r="1408" spans="1:28" s="340" customFormat="1">
      <c r="A1408" s="336" t="s">
        <v>7400</v>
      </c>
      <c r="B1408" s="336" t="s">
        <v>3443</v>
      </c>
      <c r="C1408" s="336" t="s">
        <v>3763</v>
      </c>
      <c r="D1408" s="336" t="s">
        <v>3763</v>
      </c>
      <c r="E1408" s="336" t="s">
        <v>703</v>
      </c>
      <c r="F1408" s="336" t="s">
        <v>780</v>
      </c>
      <c r="G1408" s="336" t="s">
        <v>781</v>
      </c>
      <c r="H1408" s="336" t="s">
        <v>726</v>
      </c>
      <c r="I1408" s="337">
        <v>3</v>
      </c>
      <c r="J1408" s="337">
        <v>35</v>
      </c>
      <c r="K1408" s="337">
        <v>46</v>
      </c>
      <c r="L1408" s="337">
        <v>50</v>
      </c>
      <c r="M1408" s="338"/>
      <c r="N1408" s="337">
        <v>25</v>
      </c>
      <c r="O1408" s="337">
        <v>400</v>
      </c>
      <c r="P1408" s="337">
        <v>5</v>
      </c>
      <c r="Q1408" s="337">
        <v>80</v>
      </c>
      <c r="R1408" s="337">
        <v>25000</v>
      </c>
      <c r="S1408" s="337">
        <v>2700</v>
      </c>
      <c r="T1408" s="337">
        <v>81</v>
      </c>
      <c r="U1408" s="337">
        <v>0.9</v>
      </c>
      <c r="V1408" s="337">
        <v>-20</v>
      </c>
      <c r="W1408" s="336" t="s">
        <v>769</v>
      </c>
      <c r="X1408" s="336" t="s">
        <v>7406</v>
      </c>
      <c r="Y1408" s="336" t="s">
        <v>900</v>
      </c>
      <c r="Z1408" s="339">
        <v>41912</v>
      </c>
      <c r="AA1408" s="339">
        <v>41929</v>
      </c>
      <c r="AB1408" s="336" t="s">
        <v>784</v>
      </c>
    </row>
    <row r="1409" spans="1:28" s="340" customFormat="1">
      <c r="A1409" s="336" t="s">
        <v>7400</v>
      </c>
      <c r="B1409" s="336" t="s">
        <v>3443</v>
      </c>
      <c r="C1409" s="336" t="s">
        <v>3765</v>
      </c>
      <c r="D1409" s="336" t="s">
        <v>3765</v>
      </c>
      <c r="E1409" s="336" t="s">
        <v>703</v>
      </c>
      <c r="F1409" s="336" t="s">
        <v>780</v>
      </c>
      <c r="G1409" s="336" t="s">
        <v>781</v>
      </c>
      <c r="H1409" s="336" t="s">
        <v>726</v>
      </c>
      <c r="I1409" s="337">
        <v>3</v>
      </c>
      <c r="J1409" s="337">
        <v>35</v>
      </c>
      <c r="K1409" s="337">
        <v>46</v>
      </c>
      <c r="L1409" s="337">
        <v>50</v>
      </c>
      <c r="M1409" s="338"/>
      <c r="N1409" s="337">
        <v>36</v>
      </c>
      <c r="O1409" s="337">
        <v>400</v>
      </c>
      <c r="P1409" s="337">
        <v>5</v>
      </c>
      <c r="Q1409" s="337">
        <v>80</v>
      </c>
      <c r="R1409" s="337">
        <v>25000</v>
      </c>
      <c r="S1409" s="337">
        <v>2700</v>
      </c>
      <c r="T1409" s="337">
        <v>81</v>
      </c>
      <c r="U1409" s="337">
        <v>0.9</v>
      </c>
      <c r="V1409" s="337">
        <v>-20</v>
      </c>
      <c r="W1409" s="336" t="s">
        <v>769</v>
      </c>
      <c r="X1409" s="336" t="s">
        <v>7406</v>
      </c>
      <c r="Y1409" s="336" t="s">
        <v>900</v>
      </c>
      <c r="Z1409" s="339">
        <v>41912</v>
      </c>
      <c r="AA1409" s="339">
        <v>41929</v>
      </c>
      <c r="AB1409" s="336" t="s">
        <v>784</v>
      </c>
    </row>
    <row r="1410" spans="1:28" s="340" customFormat="1">
      <c r="A1410" s="336" t="s">
        <v>7400</v>
      </c>
      <c r="B1410" s="336" t="s">
        <v>3443</v>
      </c>
      <c r="C1410" s="336" t="s">
        <v>3444</v>
      </c>
      <c r="D1410" s="336" t="s">
        <v>3444</v>
      </c>
      <c r="E1410" s="336" t="s">
        <v>703</v>
      </c>
      <c r="F1410" s="336" t="s">
        <v>780</v>
      </c>
      <c r="G1410" s="336" t="s">
        <v>781</v>
      </c>
      <c r="H1410" s="336" t="s">
        <v>726</v>
      </c>
      <c r="I1410" s="337">
        <v>3</v>
      </c>
      <c r="J1410" s="337">
        <v>50</v>
      </c>
      <c r="K1410" s="337">
        <v>44.2</v>
      </c>
      <c r="L1410" s="337">
        <v>49.5</v>
      </c>
      <c r="M1410" s="338"/>
      <c r="N1410" s="337">
        <v>25</v>
      </c>
      <c r="O1410" s="337">
        <v>550</v>
      </c>
      <c r="P1410" s="337">
        <v>7</v>
      </c>
      <c r="Q1410" s="337">
        <v>78.599999999999994</v>
      </c>
      <c r="R1410" s="337">
        <v>25000</v>
      </c>
      <c r="S1410" s="337">
        <v>2700</v>
      </c>
      <c r="T1410" s="337">
        <v>81</v>
      </c>
      <c r="U1410" s="337">
        <v>1</v>
      </c>
      <c r="V1410" s="337">
        <v>-20</v>
      </c>
      <c r="W1410" s="336" t="s">
        <v>769</v>
      </c>
      <c r="X1410" s="336" t="s">
        <v>7406</v>
      </c>
      <c r="Y1410" s="336" t="s">
        <v>900</v>
      </c>
      <c r="Z1410" s="339">
        <v>41942</v>
      </c>
      <c r="AA1410" s="339">
        <v>41953</v>
      </c>
      <c r="AB1410" s="336" t="s">
        <v>784</v>
      </c>
    </row>
    <row r="1411" spans="1:28" s="340" customFormat="1">
      <c r="A1411" s="336" t="s">
        <v>7400</v>
      </c>
      <c r="B1411" s="336" t="s">
        <v>3443</v>
      </c>
      <c r="C1411" s="336" t="s">
        <v>3446</v>
      </c>
      <c r="D1411" s="336" t="s">
        <v>3446</v>
      </c>
      <c r="E1411" s="336" t="s">
        <v>703</v>
      </c>
      <c r="F1411" s="336" t="s">
        <v>780</v>
      </c>
      <c r="G1411" s="336" t="s">
        <v>781</v>
      </c>
      <c r="H1411" s="336" t="s">
        <v>726</v>
      </c>
      <c r="I1411" s="337">
        <v>3</v>
      </c>
      <c r="J1411" s="337">
        <v>50</v>
      </c>
      <c r="K1411" s="337">
        <v>50</v>
      </c>
      <c r="L1411" s="337">
        <v>47</v>
      </c>
      <c r="M1411" s="338"/>
      <c r="N1411" s="338"/>
      <c r="O1411" s="337">
        <v>550</v>
      </c>
      <c r="P1411" s="337">
        <v>7</v>
      </c>
      <c r="Q1411" s="337">
        <v>80</v>
      </c>
      <c r="R1411" s="337">
        <v>25000</v>
      </c>
      <c r="S1411" s="337">
        <v>2700</v>
      </c>
      <c r="T1411" s="337">
        <v>81</v>
      </c>
      <c r="U1411" s="337">
        <v>1</v>
      </c>
      <c r="V1411" s="337">
        <v>-20</v>
      </c>
      <c r="W1411" s="336" t="s">
        <v>769</v>
      </c>
      <c r="X1411" s="336" t="s">
        <v>7406</v>
      </c>
      <c r="Y1411" s="336" t="s">
        <v>900</v>
      </c>
      <c r="Z1411" s="339">
        <v>41804</v>
      </c>
      <c r="AA1411" s="339">
        <v>41834</v>
      </c>
      <c r="AB1411" s="336" t="s">
        <v>784</v>
      </c>
    </row>
    <row r="1412" spans="1:28" s="340" customFormat="1">
      <c r="A1412" s="336" t="s">
        <v>7400</v>
      </c>
      <c r="B1412" s="336" t="s">
        <v>3443</v>
      </c>
      <c r="C1412" s="336" t="s">
        <v>3468</v>
      </c>
      <c r="D1412" s="336" t="s">
        <v>3468</v>
      </c>
      <c r="E1412" s="336" t="s">
        <v>813</v>
      </c>
      <c r="F1412" s="336" t="s">
        <v>780</v>
      </c>
      <c r="G1412" s="336" t="s">
        <v>794</v>
      </c>
      <c r="H1412" s="336" t="s">
        <v>726</v>
      </c>
      <c r="I1412" s="337">
        <v>3</v>
      </c>
      <c r="J1412" s="337">
        <v>45</v>
      </c>
      <c r="K1412" s="337">
        <v>95</v>
      </c>
      <c r="L1412" s="337">
        <v>64</v>
      </c>
      <c r="M1412" s="338"/>
      <c r="N1412" s="337">
        <v>120</v>
      </c>
      <c r="O1412" s="337">
        <v>500</v>
      </c>
      <c r="P1412" s="337">
        <v>7</v>
      </c>
      <c r="Q1412" s="337">
        <v>71.400000000000006</v>
      </c>
      <c r="R1412" s="337">
        <v>25000</v>
      </c>
      <c r="S1412" s="337">
        <v>2700</v>
      </c>
      <c r="T1412" s="337">
        <v>82</v>
      </c>
      <c r="U1412" s="337">
        <v>1</v>
      </c>
      <c r="V1412" s="337">
        <v>-20</v>
      </c>
      <c r="W1412" s="336" t="s">
        <v>769</v>
      </c>
      <c r="X1412" s="336" t="s">
        <v>7406</v>
      </c>
      <c r="Y1412" s="336" t="s">
        <v>900</v>
      </c>
      <c r="Z1412" s="339">
        <v>41821</v>
      </c>
      <c r="AA1412" s="339">
        <v>41883</v>
      </c>
      <c r="AB1412" s="336" t="s">
        <v>784</v>
      </c>
    </row>
    <row r="1413" spans="1:28" s="340" customFormat="1">
      <c r="A1413" s="336" t="s">
        <v>7400</v>
      </c>
      <c r="B1413" s="336" t="s">
        <v>3443</v>
      </c>
      <c r="C1413" s="336" t="s">
        <v>3470</v>
      </c>
      <c r="D1413" s="336" t="s">
        <v>3470</v>
      </c>
      <c r="E1413" s="336" t="s">
        <v>732</v>
      </c>
      <c r="F1413" s="336" t="s">
        <v>780</v>
      </c>
      <c r="G1413" s="336" t="s">
        <v>794</v>
      </c>
      <c r="H1413" s="336" t="s">
        <v>726</v>
      </c>
      <c r="I1413" s="337">
        <v>3</v>
      </c>
      <c r="J1413" s="337">
        <v>75</v>
      </c>
      <c r="K1413" s="337">
        <v>132</v>
      </c>
      <c r="L1413" s="337">
        <v>96</v>
      </c>
      <c r="M1413" s="338"/>
      <c r="N1413" s="338"/>
      <c r="O1413" s="337">
        <v>950</v>
      </c>
      <c r="P1413" s="337">
        <v>12.7</v>
      </c>
      <c r="Q1413" s="337">
        <v>80</v>
      </c>
      <c r="R1413" s="337">
        <v>25000</v>
      </c>
      <c r="S1413" s="337">
        <v>2700</v>
      </c>
      <c r="T1413" s="337">
        <v>81</v>
      </c>
      <c r="U1413" s="337">
        <v>1</v>
      </c>
      <c r="V1413" s="337">
        <v>-20</v>
      </c>
      <c r="W1413" s="336" t="s">
        <v>769</v>
      </c>
      <c r="X1413" s="336" t="s">
        <v>7406</v>
      </c>
      <c r="Y1413" s="336" t="s">
        <v>900</v>
      </c>
      <c r="Z1413" s="339">
        <v>41804</v>
      </c>
      <c r="AA1413" s="339">
        <v>41834</v>
      </c>
      <c r="AB1413" s="336" t="s">
        <v>784</v>
      </c>
    </row>
    <row r="1414" spans="1:28" s="340" customFormat="1">
      <c r="A1414" s="336" t="s">
        <v>7400</v>
      </c>
      <c r="B1414" s="336" t="s">
        <v>3443</v>
      </c>
      <c r="C1414" s="336" t="s">
        <v>3472</v>
      </c>
      <c r="D1414" s="336" t="s">
        <v>3472</v>
      </c>
      <c r="E1414" s="336" t="s">
        <v>733</v>
      </c>
      <c r="F1414" s="336" t="s">
        <v>780</v>
      </c>
      <c r="G1414" s="336" t="s">
        <v>794</v>
      </c>
      <c r="H1414" s="336" t="s">
        <v>726</v>
      </c>
      <c r="I1414" s="337">
        <v>3</v>
      </c>
      <c r="J1414" s="337">
        <v>85</v>
      </c>
      <c r="K1414" s="337">
        <v>158</v>
      </c>
      <c r="L1414" s="337">
        <v>125</v>
      </c>
      <c r="M1414" s="338"/>
      <c r="N1414" s="337">
        <v>120</v>
      </c>
      <c r="O1414" s="337">
        <v>1200</v>
      </c>
      <c r="P1414" s="337">
        <v>16</v>
      </c>
      <c r="Q1414" s="337">
        <v>75</v>
      </c>
      <c r="R1414" s="337">
        <v>25000</v>
      </c>
      <c r="S1414" s="337">
        <v>2700</v>
      </c>
      <c r="T1414" s="337">
        <v>82</v>
      </c>
      <c r="U1414" s="337">
        <v>1</v>
      </c>
      <c r="V1414" s="337">
        <v>-20</v>
      </c>
      <c r="W1414" s="336" t="s">
        <v>769</v>
      </c>
      <c r="X1414" s="336" t="s">
        <v>7406</v>
      </c>
      <c r="Y1414" s="336" t="s">
        <v>3473</v>
      </c>
      <c r="Z1414" s="339">
        <v>41821</v>
      </c>
      <c r="AA1414" s="339">
        <v>41894</v>
      </c>
      <c r="AB1414" s="336" t="s">
        <v>784</v>
      </c>
    </row>
    <row r="1415" spans="1:28" s="340" customFormat="1">
      <c r="A1415" s="336" t="s">
        <v>7400</v>
      </c>
      <c r="B1415" s="336" t="s">
        <v>3482</v>
      </c>
      <c r="C1415" s="336" t="s">
        <v>1844</v>
      </c>
      <c r="D1415" s="336" t="s">
        <v>3483</v>
      </c>
      <c r="E1415" s="336" t="s">
        <v>732</v>
      </c>
      <c r="F1415" s="336" t="s">
        <v>780</v>
      </c>
      <c r="G1415" s="336" t="s">
        <v>794</v>
      </c>
      <c r="H1415" s="336" t="s">
        <v>726</v>
      </c>
      <c r="I1415" s="337">
        <v>5</v>
      </c>
      <c r="J1415" s="337">
        <v>65</v>
      </c>
      <c r="K1415" s="337">
        <v>126</v>
      </c>
      <c r="L1415" s="337">
        <v>95</v>
      </c>
      <c r="M1415" s="338"/>
      <c r="N1415" s="338"/>
      <c r="O1415" s="337">
        <v>715</v>
      </c>
      <c r="P1415" s="337">
        <v>12</v>
      </c>
      <c r="Q1415" s="337">
        <v>59.6</v>
      </c>
      <c r="R1415" s="337">
        <v>25000</v>
      </c>
      <c r="S1415" s="337">
        <v>2700</v>
      </c>
      <c r="T1415" s="337">
        <v>92</v>
      </c>
      <c r="U1415" s="337">
        <v>0.9</v>
      </c>
      <c r="V1415" s="337">
        <v>-20</v>
      </c>
      <c r="W1415" s="336" t="s">
        <v>769</v>
      </c>
      <c r="X1415" s="336" t="s">
        <v>7402</v>
      </c>
      <c r="Y1415" s="336" t="s">
        <v>783</v>
      </c>
      <c r="Z1415" s="339">
        <v>41791</v>
      </c>
      <c r="AA1415" s="339">
        <v>41928</v>
      </c>
      <c r="AB1415" s="336" t="s">
        <v>842</v>
      </c>
    </row>
    <row r="1416" spans="1:28" s="340" customFormat="1">
      <c r="A1416" s="336" t="s">
        <v>7400</v>
      </c>
      <c r="B1416" s="336" t="s">
        <v>3482</v>
      </c>
      <c r="C1416" s="336" t="s">
        <v>1844</v>
      </c>
      <c r="D1416" s="336" t="s">
        <v>3483</v>
      </c>
      <c r="E1416" s="336" t="s">
        <v>732</v>
      </c>
      <c r="F1416" s="336" t="s">
        <v>780</v>
      </c>
      <c r="G1416" s="336" t="s">
        <v>794</v>
      </c>
      <c r="H1416" s="336" t="s">
        <v>726</v>
      </c>
      <c r="I1416" s="337">
        <v>5</v>
      </c>
      <c r="J1416" s="337">
        <v>65</v>
      </c>
      <c r="K1416" s="337">
        <v>126</v>
      </c>
      <c r="L1416" s="337">
        <v>95</v>
      </c>
      <c r="M1416" s="338"/>
      <c r="N1416" s="338"/>
      <c r="O1416" s="337">
        <v>715</v>
      </c>
      <c r="P1416" s="337">
        <v>12</v>
      </c>
      <c r="Q1416" s="337">
        <v>59.6</v>
      </c>
      <c r="R1416" s="337">
        <v>25000</v>
      </c>
      <c r="S1416" s="337">
        <v>3000</v>
      </c>
      <c r="T1416" s="337">
        <v>94</v>
      </c>
      <c r="U1416" s="337">
        <v>0.9</v>
      </c>
      <c r="V1416" s="337">
        <v>-20</v>
      </c>
      <c r="W1416" s="336" t="s">
        <v>769</v>
      </c>
      <c r="X1416" s="336" t="s">
        <v>7402</v>
      </c>
      <c r="Y1416" s="336" t="s">
        <v>783</v>
      </c>
      <c r="Z1416" s="339">
        <v>41791</v>
      </c>
      <c r="AA1416" s="339">
        <v>41928</v>
      </c>
      <c r="AB1416" s="336" t="s">
        <v>842</v>
      </c>
    </row>
    <row r="1417" spans="1:28" s="340" customFormat="1">
      <c r="A1417" s="336" t="s">
        <v>7400</v>
      </c>
      <c r="B1417" s="336" t="s">
        <v>3482</v>
      </c>
      <c r="C1417" s="336" t="s">
        <v>1844</v>
      </c>
      <c r="D1417" s="336" t="s">
        <v>3486</v>
      </c>
      <c r="E1417" s="336" t="s">
        <v>733</v>
      </c>
      <c r="F1417" s="336" t="s">
        <v>780</v>
      </c>
      <c r="G1417" s="336" t="s">
        <v>794</v>
      </c>
      <c r="H1417" s="336" t="s">
        <v>726</v>
      </c>
      <c r="I1417" s="337">
        <v>5</v>
      </c>
      <c r="J1417" s="337">
        <v>85</v>
      </c>
      <c r="K1417" s="337">
        <v>160</v>
      </c>
      <c r="L1417" s="337">
        <v>121</v>
      </c>
      <c r="M1417" s="338"/>
      <c r="N1417" s="338"/>
      <c r="O1417" s="337">
        <v>1065</v>
      </c>
      <c r="P1417" s="337">
        <v>17.5</v>
      </c>
      <c r="Q1417" s="337">
        <v>60.9</v>
      </c>
      <c r="R1417" s="337">
        <v>25000</v>
      </c>
      <c r="S1417" s="337">
        <v>2700</v>
      </c>
      <c r="T1417" s="337">
        <v>93</v>
      </c>
      <c r="U1417" s="337">
        <v>0.9</v>
      </c>
      <c r="V1417" s="337">
        <v>-20</v>
      </c>
      <c r="W1417" s="336" t="s">
        <v>769</v>
      </c>
      <c r="X1417" s="336" t="s">
        <v>7402</v>
      </c>
      <c r="Y1417" s="336" t="s">
        <v>783</v>
      </c>
      <c r="Z1417" s="339">
        <v>41791</v>
      </c>
      <c r="AA1417" s="339">
        <v>41919</v>
      </c>
      <c r="AB1417" s="336" t="s">
        <v>842</v>
      </c>
    </row>
    <row r="1418" spans="1:28" s="340" customFormat="1">
      <c r="A1418" s="336" t="s">
        <v>7400</v>
      </c>
      <c r="B1418" s="336" t="s">
        <v>3482</v>
      </c>
      <c r="C1418" s="336" t="s">
        <v>1844</v>
      </c>
      <c r="D1418" s="336" t="s">
        <v>3486</v>
      </c>
      <c r="E1418" s="336" t="s">
        <v>733</v>
      </c>
      <c r="F1418" s="336" t="s">
        <v>780</v>
      </c>
      <c r="G1418" s="336" t="s">
        <v>794</v>
      </c>
      <c r="H1418" s="336" t="s">
        <v>726</v>
      </c>
      <c r="I1418" s="337">
        <v>5</v>
      </c>
      <c r="J1418" s="337">
        <v>85</v>
      </c>
      <c r="K1418" s="337">
        <v>160</v>
      </c>
      <c r="L1418" s="337">
        <v>121</v>
      </c>
      <c r="M1418" s="338"/>
      <c r="N1418" s="338"/>
      <c r="O1418" s="337">
        <v>1065</v>
      </c>
      <c r="P1418" s="337">
        <v>17.5</v>
      </c>
      <c r="Q1418" s="337">
        <v>60.9</v>
      </c>
      <c r="R1418" s="337">
        <v>25000</v>
      </c>
      <c r="S1418" s="337">
        <v>3000</v>
      </c>
      <c r="T1418" s="337">
        <v>95</v>
      </c>
      <c r="U1418" s="337">
        <v>1</v>
      </c>
      <c r="V1418" s="337">
        <v>-20</v>
      </c>
      <c r="W1418" s="336" t="s">
        <v>769</v>
      </c>
      <c r="X1418" s="336" t="s">
        <v>7402</v>
      </c>
      <c r="Y1418" s="336" t="s">
        <v>783</v>
      </c>
      <c r="Z1418" s="339">
        <v>41791</v>
      </c>
      <c r="AA1418" s="339">
        <v>41919</v>
      </c>
      <c r="AB1418" s="336" t="s">
        <v>842</v>
      </c>
    </row>
    <row r="1419" spans="1:28" s="340" customFormat="1">
      <c r="A1419" s="336" t="s">
        <v>7400</v>
      </c>
      <c r="B1419" s="336" t="s">
        <v>3584</v>
      </c>
      <c r="C1419" s="336" t="s">
        <v>3956</v>
      </c>
      <c r="D1419" s="336" t="s">
        <v>3956</v>
      </c>
      <c r="E1419" s="336" t="s">
        <v>735</v>
      </c>
      <c r="F1419" s="336" t="s">
        <v>780</v>
      </c>
      <c r="G1419" s="336" t="s">
        <v>794</v>
      </c>
      <c r="H1419" s="336" t="s">
        <v>726</v>
      </c>
      <c r="I1419" s="337">
        <v>5</v>
      </c>
      <c r="J1419" s="337">
        <v>90</v>
      </c>
      <c r="K1419" s="337">
        <v>127.8</v>
      </c>
      <c r="L1419" s="337">
        <v>119.4</v>
      </c>
      <c r="M1419" s="338"/>
      <c r="N1419" s="337">
        <v>40</v>
      </c>
      <c r="O1419" s="337">
        <v>1000</v>
      </c>
      <c r="P1419" s="337">
        <v>16</v>
      </c>
      <c r="Q1419" s="337">
        <v>62.5</v>
      </c>
      <c r="R1419" s="337">
        <v>40000</v>
      </c>
      <c r="S1419" s="337">
        <v>3000</v>
      </c>
      <c r="T1419" s="337">
        <v>84</v>
      </c>
      <c r="U1419" s="337">
        <v>0.9</v>
      </c>
      <c r="V1419" s="337">
        <v>-18</v>
      </c>
      <c r="W1419" s="336" t="s">
        <v>769</v>
      </c>
      <c r="X1419" s="336" t="s">
        <v>7560</v>
      </c>
      <c r="Y1419" s="336" t="s">
        <v>3213</v>
      </c>
      <c r="Z1419" s="339">
        <v>41557</v>
      </c>
      <c r="AA1419" s="339">
        <v>41899</v>
      </c>
      <c r="AB1419" s="336" t="s">
        <v>842</v>
      </c>
    </row>
    <row r="1420" spans="1:28" s="340" customFormat="1">
      <c r="A1420" s="336" t="s">
        <v>7400</v>
      </c>
      <c r="B1420" s="336" t="s">
        <v>3584</v>
      </c>
      <c r="C1420" s="336" t="s">
        <v>3958</v>
      </c>
      <c r="D1420" s="336" t="s">
        <v>3958</v>
      </c>
      <c r="E1420" s="336" t="s">
        <v>735</v>
      </c>
      <c r="F1420" s="336" t="s">
        <v>780</v>
      </c>
      <c r="G1420" s="336" t="s">
        <v>794</v>
      </c>
      <c r="H1420" s="336" t="s">
        <v>726</v>
      </c>
      <c r="I1420" s="337">
        <v>5</v>
      </c>
      <c r="J1420" s="337">
        <v>90</v>
      </c>
      <c r="K1420" s="337">
        <v>127.8</v>
      </c>
      <c r="L1420" s="337">
        <v>119.4</v>
      </c>
      <c r="M1420" s="338"/>
      <c r="N1420" s="337">
        <v>25</v>
      </c>
      <c r="O1420" s="337">
        <v>960</v>
      </c>
      <c r="P1420" s="337">
        <v>16</v>
      </c>
      <c r="Q1420" s="337">
        <v>60</v>
      </c>
      <c r="R1420" s="337">
        <v>40000</v>
      </c>
      <c r="S1420" s="337">
        <v>3000</v>
      </c>
      <c r="T1420" s="337">
        <v>83</v>
      </c>
      <c r="U1420" s="337">
        <v>0.9</v>
      </c>
      <c r="V1420" s="337">
        <v>-18</v>
      </c>
      <c r="W1420" s="336" t="s">
        <v>769</v>
      </c>
      <c r="X1420" s="336" t="s">
        <v>7560</v>
      </c>
      <c r="Y1420" s="336" t="s">
        <v>3213</v>
      </c>
      <c r="Z1420" s="339">
        <v>41557</v>
      </c>
      <c r="AA1420" s="339">
        <v>41900</v>
      </c>
      <c r="AB1420" s="336" t="s">
        <v>842</v>
      </c>
    </row>
    <row r="1421" spans="1:28" s="340" customFormat="1">
      <c r="A1421" s="336" t="s">
        <v>7400</v>
      </c>
      <c r="B1421" s="336" t="s">
        <v>3584</v>
      </c>
      <c r="C1421" s="336" t="s">
        <v>3960</v>
      </c>
      <c r="D1421" s="336" t="s">
        <v>3960</v>
      </c>
      <c r="E1421" s="336" t="s">
        <v>731</v>
      </c>
      <c r="F1421" s="336" t="s">
        <v>780</v>
      </c>
      <c r="G1421" s="336" t="s">
        <v>794</v>
      </c>
      <c r="H1421" s="336" t="s">
        <v>726</v>
      </c>
      <c r="I1421" s="337">
        <v>5</v>
      </c>
      <c r="J1421" s="337">
        <v>75</v>
      </c>
      <c r="K1421" s="337">
        <v>120.7</v>
      </c>
      <c r="L1421" s="337">
        <v>101.4</v>
      </c>
      <c r="M1421" s="338"/>
      <c r="N1421" s="337">
        <v>45</v>
      </c>
      <c r="O1421" s="337">
        <v>775</v>
      </c>
      <c r="P1421" s="337">
        <v>11</v>
      </c>
      <c r="Q1421" s="337">
        <v>70.5</v>
      </c>
      <c r="R1421" s="337">
        <v>25000</v>
      </c>
      <c r="S1421" s="337">
        <v>3000</v>
      </c>
      <c r="T1421" s="337">
        <v>82</v>
      </c>
      <c r="U1421" s="337">
        <v>1</v>
      </c>
      <c r="V1421" s="337">
        <v>-18</v>
      </c>
      <c r="W1421" s="336" t="s">
        <v>769</v>
      </c>
      <c r="X1421" s="336" t="s">
        <v>7405</v>
      </c>
      <c r="Y1421" s="336" t="s">
        <v>826</v>
      </c>
      <c r="Z1421" s="339">
        <v>41548</v>
      </c>
      <c r="AA1421" s="339">
        <v>41872</v>
      </c>
      <c r="AB1421" s="336" t="s">
        <v>842</v>
      </c>
    </row>
    <row r="1422" spans="1:28" s="340" customFormat="1">
      <c r="A1422" s="336" t="s">
        <v>7400</v>
      </c>
      <c r="B1422" s="336" t="s">
        <v>3584</v>
      </c>
      <c r="C1422" s="336" t="s">
        <v>3978</v>
      </c>
      <c r="D1422" s="336" t="s">
        <v>3978</v>
      </c>
      <c r="E1422" s="336" t="s">
        <v>813</v>
      </c>
      <c r="F1422" s="336" t="s">
        <v>780</v>
      </c>
      <c r="G1422" s="336" t="s">
        <v>794</v>
      </c>
      <c r="H1422" s="336" t="s">
        <v>726</v>
      </c>
      <c r="I1422" s="337">
        <v>5</v>
      </c>
      <c r="J1422" s="337">
        <v>50</v>
      </c>
      <c r="K1422" s="337">
        <v>96.4</v>
      </c>
      <c r="L1422" s="337">
        <v>73.599999999999994</v>
      </c>
      <c r="M1422" s="338"/>
      <c r="N1422" s="338"/>
      <c r="O1422" s="337">
        <v>550</v>
      </c>
      <c r="P1422" s="337">
        <v>8</v>
      </c>
      <c r="Q1422" s="337">
        <v>68.8</v>
      </c>
      <c r="R1422" s="337">
        <v>25000</v>
      </c>
      <c r="S1422" s="337">
        <v>2700</v>
      </c>
      <c r="T1422" s="337">
        <v>81</v>
      </c>
      <c r="U1422" s="337">
        <v>0.9</v>
      </c>
      <c r="V1422" s="337">
        <v>-18</v>
      </c>
      <c r="W1422" s="336" t="s">
        <v>769</v>
      </c>
      <c r="X1422" s="336" t="s">
        <v>7560</v>
      </c>
      <c r="Y1422" s="336" t="s">
        <v>1159</v>
      </c>
      <c r="Z1422" s="339">
        <v>41456</v>
      </c>
      <c r="AA1422" s="339">
        <v>41864</v>
      </c>
      <c r="AB1422" s="336" t="s">
        <v>842</v>
      </c>
    </row>
    <row r="1423" spans="1:28" s="340" customFormat="1">
      <c r="A1423" s="336" t="s">
        <v>7400</v>
      </c>
      <c r="B1423" s="336" t="s">
        <v>3584</v>
      </c>
      <c r="C1423" s="336" t="s">
        <v>3983</v>
      </c>
      <c r="D1423" s="336" t="s">
        <v>3983</v>
      </c>
      <c r="E1423" s="336" t="s">
        <v>732</v>
      </c>
      <c r="F1423" s="336" t="s">
        <v>780</v>
      </c>
      <c r="G1423" s="336" t="s">
        <v>794</v>
      </c>
      <c r="H1423" s="336" t="s">
        <v>726</v>
      </c>
      <c r="I1423" s="337">
        <v>5</v>
      </c>
      <c r="J1423" s="337">
        <v>65</v>
      </c>
      <c r="K1423" s="337">
        <v>133</v>
      </c>
      <c r="L1423" s="337">
        <v>101.4</v>
      </c>
      <c r="M1423" s="338"/>
      <c r="N1423" s="338"/>
      <c r="O1423" s="337">
        <v>650</v>
      </c>
      <c r="P1423" s="337">
        <v>10</v>
      </c>
      <c r="Q1423" s="337">
        <v>65</v>
      </c>
      <c r="R1423" s="337">
        <v>25000</v>
      </c>
      <c r="S1423" s="337">
        <v>2700</v>
      </c>
      <c r="T1423" s="337">
        <v>81</v>
      </c>
      <c r="U1423" s="337">
        <v>0.9</v>
      </c>
      <c r="V1423" s="337">
        <v>-18</v>
      </c>
      <c r="W1423" s="336" t="s">
        <v>769</v>
      </c>
      <c r="X1423" s="336" t="s">
        <v>7405</v>
      </c>
      <c r="Y1423" s="336" t="s">
        <v>900</v>
      </c>
      <c r="Z1423" s="339">
        <v>41456</v>
      </c>
      <c r="AA1423" s="339">
        <v>41864</v>
      </c>
      <c r="AB1423" s="336" t="s">
        <v>842</v>
      </c>
    </row>
    <row r="1424" spans="1:28" s="340" customFormat="1">
      <c r="A1424" s="336" t="s">
        <v>7400</v>
      </c>
      <c r="B1424" s="336" t="s">
        <v>3987</v>
      </c>
      <c r="C1424" s="336" t="s">
        <v>682</v>
      </c>
      <c r="D1424" s="336" t="s">
        <v>3988</v>
      </c>
      <c r="E1424" s="336" t="s">
        <v>731</v>
      </c>
      <c r="F1424" s="336" t="s">
        <v>780</v>
      </c>
      <c r="G1424" s="336" t="s">
        <v>794</v>
      </c>
      <c r="H1424" s="336" t="s">
        <v>726</v>
      </c>
      <c r="I1424" s="337">
        <v>5</v>
      </c>
      <c r="J1424" s="337">
        <v>75</v>
      </c>
      <c r="K1424" s="337">
        <v>85</v>
      </c>
      <c r="L1424" s="337">
        <v>95</v>
      </c>
      <c r="M1424" s="338"/>
      <c r="N1424" s="337">
        <v>25</v>
      </c>
      <c r="O1424" s="338"/>
      <c r="P1424" s="337">
        <v>14.5</v>
      </c>
      <c r="Q1424" s="337">
        <v>55.2</v>
      </c>
      <c r="R1424" s="337">
        <v>40000</v>
      </c>
      <c r="S1424" s="337">
        <v>2700</v>
      </c>
      <c r="T1424" s="337">
        <v>82</v>
      </c>
      <c r="U1424" s="337">
        <v>0.9</v>
      </c>
      <c r="V1424" s="337">
        <v>-40</v>
      </c>
      <c r="W1424" s="336" t="s">
        <v>769</v>
      </c>
      <c r="X1424" s="336" t="s">
        <v>7402</v>
      </c>
      <c r="Y1424" s="336" t="s">
        <v>783</v>
      </c>
      <c r="Z1424" s="339">
        <v>41942</v>
      </c>
      <c r="AA1424" s="339">
        <v>41943</v>
      </c>
      <c r="AB1424" s="336" t="s">
        <v>784</v>
      </c>
    </row>
    <row r="1425" spans="1:28" s="340" customFormat="1">
      <c r="A1425" s="336" t="s">
        <v>7400</v>
      </c>
      <c r="B1425" s="336" t="s">
        <v>3987</v>
      </c>
      <c r="C1425" s="336" t="s">
        <v>682</v>
      </c>
      <c r="D1425" s="336" t="s">
        <v>3990</v>
      </c>
      <c r="E1425" s="336" t="s">
        <v>703</v>
      </c>
      <c r="F1425" s="336" t="s">
        <v>780</v>
      </c>
      <c r="G1425" s="336" t="s">
        <v>781</v>
      </c>
      <c r="H1425" s="336" t="s">
        <v>726</v>
      </c>
      <c r="I1425" s="337">
        <v>5</v>
      </c>
      <c r="J1425" s="337">
        <v>35</v>
      </c>
      <c r="K1425" s="337">
        <v>48</v>
      </c>
      <c r="L1425" s="337">
        <v>50</v>
      </c>
      <c r="M1425" s="338"/>
      <c r="N1425" s="338"/>
      <c r="O1425" s="337">
        <v>350</v>
      </c>
      <c r="P1425" s="337">
        <v>6</v>
      </c>
      <c r="Q1425" s="337">
        <v>58.3</v>
      </c>
      <c r="R1425" s="337">
        <v>25000</v>
      </c>
      <c r="S1425" s="337">
        <v>3000</v>
      </c>
      <c r="T1425" s="337">
        <v>84</v>
      </c>
      <c r="U1425" s="337">
        <v>0.7</v>
      </c>
      <c r="V1425" s="337">
        <v>-40</v>
      </c>
      <c r="W1425" s="336" t="s">
        <v>769</v>
      </c>
      <c r="X1425" s="336" t="s">
        <v>7402</v>
      </c>
      <c r="Y1425" s="336" t="s">
        <v>1143</v>
      </c>
      <c r="Z1425" s="339">
        <v>41840</v>
      </c>
      <c r="AA1425" s="339">
        <v>41837</v>
      </c>
      <c r="AB1425" s="336" t="s">
        <v>784</v>
      </c>
    </row>
    <row r="1426" spans="1:28" s="340" customFormat="1">
      <c r="A1426" s="336" t="s">
        <v>7400</v>
      </c>
      <c r="B1426" s="336" t="s">
        <v>3987</v>
      </c>
      <c r="C1426" s="336" t="s">
        <v>682</v>
      </c>
      <c r="D1426" s="336" t="s">
        <v>3994</v>
      </c>
      <c r="E1426" s="336" t="s">
        <v>738</v>
      </c>
      <c r="F1426" s="336" t="s">
        <v>780</v>
      </c>
      <c r="G1426" s="336" t="s">
        <v>794</v>
      </c>
      <c r="H1426" s="336" t="s">
        <v>726</v>
      </c>
      <c r="I1426" s="337">
        <v>5</v>
      </c>
      <c r="J1426" s="337">
        <v>50</v>
      </c>
      <c r="K1426" s="337">
        <v>85</v>
      </c>
      <c r="L1426" s="337">
        <v>62</v>
      </c>
      <c r="M1426" s="338"/>
      <c r="N1426" s="337">
        <v>25</v>
      </c>
      <c r="O1426" s="338"/>
      <c r="P1426" s="337">
        <v>8.1999999999999993</v>
      </c>
      <c r="Q1426" s="337">
        <v>57.5</v>
      </c>
      <c r="R1426" s="337">
        <v>40000</v>
      </c>
      <c r="S1426" s="337">
        <v>2700</v>
      </c>
      <c r="T1426" s="337">
        <v>83</v>
      </c>
      <c r="U1426" s="337">
        <v>1</v>
      </c>
      <c r="V1426" s="337">
        <v>-40</v>
      </c>
      <c r="W1426" s="336" t="s">
        <v>769</v>
      </c>
      <c r="X1426" s="336" t="s">
        <v>7402</v>
      </c>
      <c r="Y1426" s="336" t="s">
        <v>783</v>
      </c>
      <c r="Z1426" s="339">
        <v>41942</v>
      </c>
      <c r="AA1426" s="339">
        <v>41948</v>
      </c>
      <c r="AB1426" s="336" t="s">
        <v>784</v>
      </c>
    </row>
    <row r="1427" spans="1:28" s="340" customFormat="1">
      <c r="A1427" s="336" t="s">
        <v>7400</v>
      </c>
      <c r="B1427" s="336" t="s">
        <v>3776</v>
      </c>
      <c r="C1427" s="336" t="s">
        <v>3868</v>
      </c>
      <c r="D1427" s="336" t="s">
        <v>3869</v>
      </c>
      <c r="E1427" s="336" t="s">
        <v>738</v>
      </c>
      <c r="F1427" s="336" t="s">
        <v>780</v>
      </c>
      <c r="G1427" s="336" t="s">
        <v>794</v>
      </c>
      <c r="H1427" s="336" t="s">
        <v>726</v>
      </c>
      <c r="I1427" s="337">
        <v>3</v>
      </c>
      <c r="J1427" s="337">
        <v>50</v>
      </c>
      <c r="K1427" s="337">
        <v>86.4</v>
      </c>
      <c r="L1427" s="337">
        <v>63.5</v>
      </c>
      <c r="M1427" s="338"/>
      <c r="N1427" s="337">
        <v>40</v>
      </c>
      <c r="O1427" s="337">
        <v>500</v>
      </c>
      <c r="P1427" s="337">
        <v>8</v>
      </c>
      <c r="Q1427" s="337">
        <v>62.5</v>
      </c>
      <c r="R1427" s="337">
        <v>30000</v>
      </c>
      <c r="S1427" s="337">
        <v>3000</v>
      </c>
      <c r="T1427" s="337">
        <v>86</v>
      </c>
      <c r="U1427" s="337">
        <v>1</v>
      </c>
      <c r="V1427" s="337">
        <v>-20</v>
      </c>
      <c r="W1427" s="336" t="s">
        <v>769</v>
      </c>
      <c r="X1427" s="336" t="s">
        <v>7402</v>
      </c>
      <c r="Y1427" s="336" t="s">
        <v>783</v>
      </c>
      <c r="Z1427" s="339">
        <v>41754</v>
      </c>
      <c r="AA1427" s="339">
        <v>41753</v>
      </c>
      <c r="AB1427" s="336" t="s">
        <v>842</v>
      </c>
    </row>
    <row r="1428" spans="1:28" s="340" customFormat="1">
      <c r="A1428" s="336" t="s">
        <v>7400</v>
      </c>
      <c r="B1428" s="336" t="s">
        <v>3776</v>
      </c>
      <c r="C1428" s="336" t="s">
        <v>3871</v>
      </c>
      <c r="D1428" s="336" t="s">
        <v>3872</v>
      </c>
      <c r="E1428" s="336" t="s">
        <v>738</v>
      </c>
      <c r="F1428" s="336" t="s">
        <v>780</v>
      </c>
      <c r="G1428" s="336" t="s">
        <v>794</v>
      </c>
      <c r="H1428" s="336" t="s">
        <v>726</v>
      </c>
      <c r="I1428" s="337">
        <v>3</v>
      </c>
      <c r="J1428" s="337">
        <v>50</v>
      </c>
      <c r="K1428" s="337">
        <v>86.4</v>
      </c>
      <c r="L1428" s="337">
        <v>63.5</v>
      </c>
      <c r="M1428" s="338"/>
      <c r="N1428" s="337">
        <v>60</v>
      </c>
      <c r="O1428" s="337">
        <v>500</v>
      </c>
      <c r="P1428" s="337">
        <v>8</v>
      </c>
      <c r="Q1428" s="337">
        <v>62.5</v>
      </c>
      <c r="R1428" s="337">
        <v>30000</v>
      </c>
      <c r="S1428" s="337">
        <v>3000</v>
      </c>
      <c r="T1428" s="337">
        <v>86</v>
      </c>
      <c r="U1428" s="337">
        <v>1</v>
      </c>
      <c r="V1428" s="337">
        <v>-20</v>
      </c>
      <c r="W1428" s="336" t="s">
        <v>769</v>
      </c>
      <c r="X1428" s="336" t="s">
        <v>7402</v>
      </c>
      <c r="Y1428" s="336" t="s">
        <v>783</v>
      </c>
      <c r="Z1428" s="339">
        <v>41754</v>
      </c>
      <c r="AA1428" s="339">
        <v>41753</v>
      </c>
      <c r="AB1428" s="336" t="s">
        <v>842</v>
      </c>
    </row>
    <row r="1429" spans="1:28" s="340" customFormat="1">
      <c r="A1429" s="336" t="s">
        <v>7400</v>
      </c>
      <c r="B1429" s="336" t="s">
        <v>3776</v>
      </c>
      <c r="C1429" s="336" t="s">
        <v>3874</v>
      </c>
      <c r="D1429" s="336" t="s">
        <v>3875</v>
      </c>
      <c r="E1429" s="336" t="s">
        <v>813</v>
      </c>
      <c r="F1429" s="336" t="s">
        <v>780</v>
      </c>
      <c r="G1429" s="336" t="s">
        <v>794</v>
      </c>
      <c r="H1429" s="336" t="s">
        <v>726</v>
      </c>
      <c r="I1429" s="337">
        <v>5</v>
      </c>
      <c r="J1429" s="337">
        <v>50</v>
      </c>
      <c r="K1429" s="337">
        <v>98</v>
      </c>
      <c r="L1429" s="337">
        <v>65</v>
      </c>
      <c r="M1429" s="338"/>
      <c r="N1429" s="337">
        <v>110</v>
      </c>
      <c r="O1429" s="338"/>
      <c r="P1429" s="337">
        <v>8</v>
      </c>
      <c r="Q1429" s="337">
        <v>62.3</v>
      </c>
      <c r="R1429" s="337">
        <v>50000</v>
      </c>
      <c r="S1429" s="337">
        <v>2700</v>
      </c>
      <c r="T1429" s="337">
        <v>83</v>
      </c>
      <c r="U1429" s="337">
        <v>0.8</v>
      </c>
      <c r="V1429" s="337">
        <v>-20</v>
      </c>
      <c r="W1429" s="336" t="s">
        <v>769</v>
      </c>
      <c r="X1429" s="336" t="s">
        <v>7402</v>
      </c>
      <c r="Y1429" s="336" t="s">
        <v>3876</v>
      </c>
      <c r="Z1429" s="339">
        <v>41902</v>
      </c>
      <c r="AA1429" s="339">
        <v>41912</v>
      </c>
      <c r="AB1429" s="336" t="s">
        <v>784</v>
      </c>
    </row>
    <row r="1430" spans="1:28" s="340" customFormat="1">
      <c r="A1430" s="336" t="s">
        <v>7400</v>
      </c>
      <c r="B1430" s="336" t="s">
        <v>3776</v>
      </c>
      <c r="C1430" s="336" t="s">
        <v>3878</v>
      </c>
      <c r="D1430" s="336" t="s">
        <v>3879</v>
      </c>
      <c r="E1430" s="336" t="s">
        <v>813</v>
      </c>
      <c r="F1430" s="336" t="s">
        <v>780</v>
      </c>
      <c r="G1430" s="336" t="s">
        <v>794</v>
      </c>
      <c r="H1430" s="336" t="s">
        <v>726</v>
      </c>
      <c r="I1430" s="337">
        <v>5</v>
      </c>
      <c r="J1430" s="337">
        <v>45</v>
      </c>
      <c r="K1430" s="337">
        <v>98</v>
      </c>
      <c r="L1430" s="337">
        <v>65</v>
      </c>
      <c r="M1430" s="338"/>
      <c r="N1430" s="337">
        <v>110</v>
      </c>
      <c r="O1430" s="338"/>
      <c r="P1430" s="337">
        <v>8</v>
      </c>
      <c r="Q1430" s="337">
        <v>62.3</v>
      </c>
      <c r="R1430" s="337">
        <v>50000</v>
      </c>
      <c r="S1430" s="337">
        <v>3000</v>
      </c>
      <c r="T1430" s="337">
        <v>83</v>
      </c>
      <c r="U1430" s="337">
        <v>0.8</v>
      </c>
      <c r="V1430" s="337">
        <v>-20</v>
      </c>
      <c r="W1430" s="336" t="s">
        <v>769</v>
      </c>
      <c r="X1430" s="336" t="s">
        <v>7402</v>
      </c>
      <c r="Y1430" s="336" t="s">
        <v>3876</v>
      </c>
      <c r="Z1430" s="339">
        <v>41902</v>
      </c>
      <c r="AA1430" s="339">
        <v>41912</v>
      </c>
      <c r="AB1430" s="336" t="s">
        <v>784</v>
      </c>
    </row>
    <row r="1431" spans="1:28" s="340" customFormat="1">
      <c r="A1431" s="336" t="s">
        <v>7400</v>
      </c>
      <c r="B1431" s="336" t="s">
        <v>3776</v>
      </c>
      <c r="C1431" s="336" t="s">
        <v>3881</v>
      </c>
      <c r="D1431" s="336" t="s">
        <v>3882</v>
      </c>
      <c r="E1431" s="336" t="s">
        <v>813</v>
      </c>
      <c r="F1431" s="336" t="s">
        <v>780</v>
      </c>
      <c r="G1431" s="336" t="s">
        <v>794</v>
      </c>
      <c r="H1431" s="336" t="s">
        <v>726</v>
      </c>
      <c r="I1431" s="337">
        <v>5</v>
      </c>
      <c r="J1431" s="337">
        <v>50</v>
      </c>
      <c r="K1431" s="337">
        <v>98</v>
      </c>
      <c r="L1431" s="337">
        <v>65</v>
      </c>
      <c r="M1431" s="338"/>
      <c r="N1431" s="337">
        <v>110</v>
      </c>
      <c r="O1431" s="338"/>
      <c r="P1431" s="337">
        <v>8</v>
      </c>
      <c r="Q1431" s="337">
        <v>62.3</v>
      </c>
      <c r="R1431" s="337">
        <v>50000</v>
      </c>
      <c r="S1431" s="337">
        <v>4000</v>
      </c>
      <c r="T1431" s="337">
        <v>87</v>
      </c>
      <c r="U1431" s="337">
        <v>0.8</v>
      </c>
      <c r="V1431" s="337">
        <v>-20</v>
      </c>
      <c r="W1431" s="336" t="s">
        <v>769</v>
      </c>
      <c r="X1431" s="336" t="s">
        <v>7402</v>
      </c>
      <c r="Y1431" s="336" t="s">
        <v>3876</v>
      </c>
      <c r="Z1431" s="339">
        <v>41902</v>
      </c>
      <c r="AA1431" s="339">
        <v>41912</v>
      </c>
      <c r="AB1431" s="336" t="s">
        <v>784</v>
      </c>
    </row>
    <row r="1432" spans="1:28" s="340" customFormat="1">
      <c r="A1432" s="336" t="s">
        <v>7400</v>
      </c>
      <c r="B1432" s="336" t="s">
        <v>3776</v>
      </c>
      <c r="C1432" s="336" t="s">
        <v>3884</v>
      </c>
      <c r="D1432" s="336" t="s">
        <v>3885</v>
      </c>
      <c r="E1432" s="336" t="s">
        <v>738</v>
      </c>
      <c r="F1432" s="336" t="s">
        <v>780</v>
      </c>
      <c r="G1432" s="336" t="s">
        <v>794</v>
      </c>
      <c r="H1432" s="336" t="s">
        <v>726</v>
      </c>
      <c r="I1432" s="337">
        <v>3</v>
      </c>
      <c r="J1432" s="337">
        <v>50</v>
      </c>
      <c r="K1432" s="337">
        <v>86.4</v>
      </c>
      <c r="L1432" s="337">
        <v>63.5</v>
      </c>
      <c r="M1432" s="338"/>
      <c r="N1432" s="337">
        <v>40</v>
      </c>
      <c r="O1432" s="337">
        <v>500</v>
      </c>
      <c r="P1432" s="337">
        <v>8</v>
      </c>
      <c r="Q1432" s="337">
        <v>62.5</v>
      </c>
      <c r="R1432" s="337">
        <v>30000</v>
      </c>
      <c r="S1432" s="337">
        <v>2700</v>
      </c>
      <c r="T1432" s="337">
        <v>86</v>
      </c>
      <c r="U1432" s="337">
        <v>1</v>
      </c>
      <c r="V1432" s="337">
        <v>-20</v>
      </c>
      <c r="W1432" s="336" t="s">
        <v>769</v>
      </c>
      <c r="X1432" s="336" t="s">
        <v>7402</v>
      </c>
      <c r="Y1432" s="336" t="s">
        <v>783</v>
      </c>
      <c r="Z1432" s="339">
        <v>41754</v>
      </c>
      <c r="AA1432" s="339">
        <v>41753</v>
      </c>
      <c r="AB1432" s="336" t="s">
        <v>842</v>
      </c>
    </row>
    <row r="1433" spans="1:28" s="340" customFormat="1">
      <c r="A1433" s="336" t="s">
        <v>7400</v>
      </c>
      <c r="B1433" s="336" t="s">
        <v>3776</v>
      </c>
      <c r="C1433" s="336" t="s">
        <v>3884</v>
      </c>
      <c r="D1433" s="336" t="s">
        <v>3887</v>
      </c>
      <c r="E1433" s="336" t="s">
        <v>738</v>
      </c>
      <c r="F1433" s="336" t="s">
        <v>780</v>
      </c>
      <c r="G1433" s="336" t="s">
        <v>794</v>
      </c>
      <c r="H1433" s="336" t="s">
        <v>726</v>
      </c>
      <c r="I1433" s="337">
        <v>3</v>
      </c>
      <c r="J1433" s="337">
        <v>50</v>
      </c>
      <c r="K1433" s="337">
        <v>86.4</v>
      </c>
      <c r="L1433" s="337">
        <v>63.5</v>
      </c>
      <c r="M1433" s="338"/>
      <c r="N1433" s="337">
        <v>25</v>
      </c>
      <c r="O1433" s="337">
        <v>500</v>
      </c>
      <c r="P1433" s="337">
        <v>8</v>
      </c>
      <c r="Q1433" s="337">
        <v>62.5</v>
      </c>
      <c r="R1433" s="337">
        <v>30000</v>
      </c>
      <c r="S1433" s="337">
        <v>2700</v>
      </c>
      <c r="T1433" s="337">
        <v>86</v>
      </c>
      <c r="U1433" s="337">
        <v>1</v>
      </c>
      <c r="V1433" s="337">
        <v>-20</v>
      </c>
      <c r="W1433" s="336" t="s">
        <v>769</v>
      </c>
      <c r="X1433" s="336" t="s">
        <v>7402</v>
      </c>
      <c r="Y1433" s="336" t="s">
        <v>783</v>
      </c>
      <c r="Z1433" s="339">
        <v>41754</v>
      </c>
      <c r="AA1433" s="339">
        <v>41753</v>
      </c>
      <c r="AB1433" s="336" t="s">
        <v>842</v>
      </c>
    </row>
    <row r="1434" spans="1:28" s="340" customFormat="1">
      <c r="A1434" s="336" t="s">
        <v>7400</v>
      </c>
      <c r="B1434" s="336" t="s">
        <v>3776</v>
      </c>
      <c r="C1434" s="336" t="s">
        <v>3884</v>
      </c>
      <c r="D1434" s="336" t="s">
        <v>3889</v>
      </c>
      <c r="E1434" s="336" t="s">
        <v>738</v>
      </c>
      <c r="F1434" s="336" t="s">
        <v>780</v>
      </c>
      <c r="G1434" s="336" t="s">
        <v>794</v>
      </c>
      <c r="H1434" s="336" t="s">
        <v>726</v>
      </c>
      <c r="I1434" s="337">
        <v>3</v>
      </c>
      <c r="J1434" s="337">
        <v>50</v>
      </c>
      <c r="K1434" s="337">
        <v>86.4</v>
      </c>
      <c r="L1434" s="337">
        <v>63.5</v>
      </c>
      <c r="M1434" s="338"/>
      <c r="N1434" s="337">
        <v>60</v>
      </c>
      <c r="O1434" s="337">
        <v>500</v>
      </c>
      <c r="P1434" s="337">
        <v>8</v>
      </c>
      <c r="Q1434" s="337">
        <v>62.5</v>
      </c>
      <c r="R1434" s="337">
        <v>30000</v>
      </c>
      <c r="S1434" s="337">
        <v>2700</v>
      </c>
      <c r="T1434" s="337">
        <v>86</v>
      </c>
      <c r="U1434" s="337">
        <v>1</v>
      </c>
      <c r="V1434" s="337">
        <v>-20</v>
      </c>
      <c r="W1434" s="336" t="s">
        <v>769</v>
      </c>
      <c r="X1434" s="336" t="s">
        <v>7402</v>
      </c>
      <c r="Y1434" s="336" t="s">
        <v>783</v>
      </c>
      <c r="Z1434" s="339">
        <v>41754</v>
      </c>
      <c r="AA1434" s="339">
        <v>41753</v>
      </c>
      <c r="AB1434" s="336" t="s">
        <v>842</v>
      </c>
    </row>
    <row r="1435" spans="1:28" s="340" customFormat="1">
      <c r="A1435" s="336" t="s">
        <v>7400</v>
      </c>
      <c r="B1435" s="336" t="s">
        <v>3768</v>
      </c>
      <c r="C1435" s="336" t="s">
        <v>682</v>
      </c>
      <c r="D1435" s="336" t="s">
        <v>7916</v>
      </c>
      <c r="E1435" s="336" t="s">
        <v>737</v>
      </c>
      <c r="F1435" s="336" t="s">
        <v>780</v>
      </c>
      <c r="G1435" s="336" t="s">
        <v>1239</v>
      </c>
      <c r="H1435" s="336" t="s">
        <v>726</v>
      </c>
      <c r="I1435" s="337">
        <v>5</v>
      </c>
      <c r="J1435" s="337">
        <v>60</v>
      </c>
      <c r="K1435" s="337">
        <v>53</v>
      </c>
      <c r="L1435" s="337">
        <v>50</v>
      </c>
      <c r="M1435" s="338"/>
      <c r="N1435" s="337">
        <v>38</v>
      </c>
      <c r="O1435" s="337">
        <v>380</v>
      </c>
      <c r="P1435" s="337">
        <v>6.4</v>
      </c>
      <c r="Q1435" s="337">
        <v>59.4</v>
      </c>
      <c r="R1435" s="337">
        <v>25000</v>
      </c>
      <c r="S1435" s="337">
        <v>3000</v>
      </c>
      <c r="T1435" s="337">
        <v>82</v>
      </c>
      <c r="U1435" s="337">
        <v>0.7</v>
      </c>
      <c r="V1435" s="337">
        <v>-40</v>
      </c>
      <c r="W1435" s="336" t="s">
        <v>769</v>
      </c>
      <c r="X1435" s="336" t="s">
        <v>7402</v>
      </c>
      <c r="Y1435" s="336" t="s">
        <v>789</v>
      </c>
      <c r="Z1435" s="339">
        <v>42009</v>
      </c>
      <c r="AA1435" s="339">
        <v>42009</v>
      </c>
      <c r="AB1435" s="336" t="s">
        <v>842</v>
      </c>
    </row>
    <row r="1436" spans="1:28" s="340" customFormat="1">
      <c r="A1436" s="336" t="s">
        <v>7400</v>
      </c>
      <c r="B1436" s="336" t="s">
        <v>3768</v>
      </c>
      <c r="C1436" s="336" t="s">
        <v>682</v>
      </c>
      <c r="D1436" s="336" t="s">
        <v>7917</v>
      </c>
      <c r="E1436" s="336" t="s">
        <v>737</v>
      </c>
      <c r="F1436" s="336" t="s">
        <v>780</v>
      </c>
      <c r="G1436" s="336" t="s">
        <v>1239</v>
      </c>
      <c r="H1436" s="336" t="s">
        <v>726</v>
      </c>
      <c r="I1436" s="337">
        <v>5</v>
      </c>
      <c r="J1436" s="337">
        <v>75</v>
      </c>
      <c r="K1436" s="337">
        <v>54</v>
      </c>
      <c r="L1436" s="337">
        <v>50</v>
      </c>
      <c r="M1436" s="338"/>
      <c r="N1436" s="337">
        <v>38</v>
      </c>
      <c r="O1436" s="337">
        <v>500</v>
      </c>
      <c r="P1436" s="337">
        <v>7.4</v>
      </c>
      <c r="Q1436" s="337">
        <v>67.599999999999994</v>
      </c>
      <c r="R1436" s="337">
        <v>25000</v>
      </c>
      <c r="S1436" s="337">
        <v>3000</v>
      </c>
      <c r="T1436" s="337">
        <v>82</v>
      </c>
      <c r="U1436" s="337">
        <v>0.7</v>
      </c>
      <c r="V1436" s="337">
        <v>-40</v>
      </c>
      <c r="W1436" s="336" t="s">
        <v>769</v>
      </c>
      <c r="X1436" s="336" t="s">
        <v>7402</v>
      </c>
      <c r="Y1436" s="336" t="s">
        <v>783</v>
      </c>
      <c r="Z1436" s="339">
        <v>42009</v>
      </c>
      <c r="AA1436" s="339">
        <v>42009</v>
      </c>
      <c r="AB1436" s="336" t="s">
        <v>842</v>
      </c>
    </row>
    <row r="1437" spans="1:28" s="340" customFormat="1">
      <c r="A1437" s="336" t="s">
        <v>7400</v>
      </c>
      <c r="B1437" s="336" t="s">
        <v>3768</v>
      </c>
      <c r="C1437" s="336" t="s">
        <v>682</v>
      </c>
      <c r="D1437" s="336" t="s">
        <v>4005</v>
      </c>
      <c r="E1437" s="336" t="s">
        <v>703</v>
      </c>
      <c r="F1437" s="336" t="s">
        <v>780</v>
      </c>
      <c r="G1437" s="336" t="s">
        <v>781</v>
      </c>
      <c r="H1437" s="336" t="s">
        <v>726</v>
      </c>
      <c r="I1437" s="337">
        <v>5</v>
      </c>
      <c r="J1437" s="337">
        <v>50</v>
      </c>
      <c r="K1437" s="337">
        <v>49</v>
      </c>
      <c r="L1437" s="337">
        <v>50</v>
      </c>
      <c r="M1437" s="338"/>
      <c r="N1437" s="337">
        <v>38</v>
      </c>
      <c r="O1437" s="337">
        <v>500</v>
      </c>
      <c r="P1437" s="337">
        <v>8</v>
      </c>
      <c r="Q1437" s="337">
        <v>62.5</v>
      </c>
      <c r="R1437" s="337">
        <v>40000</v>
      </c>
      <c r="S1437" s="337">
        <v>3000</v>
      </c>
      <c r="T1437" s="337">
        <v>82</v>
      </c>
      <c r="U1437" s="337">
        <v>0.7</v>
      </c>
      <c r="V1437" s="337">
        <v>-40</v>
      </c>
      <c r="W1437" s="336" t="s">
        <v>769</v>
      </c>
      <c r="X1437" s="336" t="s">
        <v>7402</v>
      </c>
      <c r="Y1437" s="336" t="s">
        <v>850</v>
      </c>
      <c r="Z1437" s="339">
        <v>41718</v>
      </c>
      <c r="AA1437" s="339">
        <v>41715</v>
      </c>
      <c r="AB1437" s="336" t="s">
        <v>842</v>
      </c>
    </row>
    <row r="1438" spans="1:28" s="340" customFormat="1">
      <c r="A1438" s="336" t="s">
        <v>7400</v>
      </c>
      <c r="B1438" s="336" t="s">
        <v>3768</v>
      </c>
      <c r="C1438" s="336" t="s">
        <v>682</v>
      </c>
      <c r="D1438" s="336" t="s">
        <v>7918</v>
      </c>
      <c r="E1438" s="336" t="s">
        <v>737</v>
      </c>
      <c r="F1438" s="336" t="s">
        <v>780</v>
      </c>
      <c r="G1438" s="336" t="s">
        <v>794</v>
      </c>
      <c r="H1438" s="336" t="s">
        <v>726</v>
      </c>
      <c r="I1438" s="337">
        <v>5</v>
      </c>
      <c r="J1438" s="337">
        <v>60</v>
      </c>
      <c r="K1438" s="337">
        <v>71</v>
      </c>
      <c r="L1438" s="337">
        <v>49</v>
      </c>
      <c r="M1438" s="338"/>
      <c r="N1438" s="337">
        <v>38</v>
      </c>
      <c r="O1438" s="338"/>
      <c r="P1438" s="337">
        <v>6.3</v>
      </c>
      <c r="Q1438" s="337">
        <v>60.4</v>
      </c>
      <c r="R1438" s="337">
        <v>40000</v>
      </c>
      <c r="S1438" s="337">
        <v>3000</v>
      </c>
      <c r="T1438" s="337">
        <v>84</v>
      </c>
      <c r="U1438" s="337">
        <v>0.7</v>
      </c>
      <c r="V1438" s="337">
        <v>-40</v>
      </c>
      <c r="W1438" s="336" t="s">
        <v>769</v>
      </c>
      <c r="X1438" s="336" t="s">
        <v>7402</v>
      </c>
      <c r="Y1438" s="336" t="s">
        <v>783</v>
      </c>
      <c r="Z1438" s="339">
        <v>41973</v>
      </c>
      <c r="AA1438" s="339">
        <v>41978</v>
      </c>
      <c r="AB1438" s="336" t="s">
        <v>842</v>
      </c>
    </row>
    <row r="1439" spans="1:28" s="340" customFormat="1">
      <c r="A1439" s="336" t="s">
        <v>7400</v>
      </c>
      <c r="B1439" s="336" t="s">
        <v>3768</v>
      </c>
      <c r="C1439" s="336" t="s">
        <v>682</v>
      </c>
      <c r="D1439" s="336" t="s">
        <v>4007</v>
      </c>
      <c r="E1439" s="336" t="s">
        <v>737</v>
      </c>
      <c r="F1439" s="336" t="s">
        <v>780</v>
      </c>
      <c r="G1439" s="336" t="s">
        <v>794</v>
      </c>
      <c r="H1439" s="336" t="s">
        <v>726</v>
      </c>
      <c r="I1439" s="337">
        <v>5</v>
      </c>
      <c r="J1439" s="337">
        <v>75</v>
      </c>
      <c r="K1439" s="337">
        <v>72</v>
      </c>
      <c r="L1439" s="337">
        <v>49</v>
      </c>
      <c r="M1439" s="338"/>
      <c r="N1439" s="337">
        <v>38</v>
      </c>
      <c r="O1439" s="337">
        <v>500</v>
      </c>
      <c r="P1439" s="337">
        <v>8</v>
      </c>
      <c r="Q1439" s="337">
        <v>62.5</v>
      </c>
      <c r="R1439" s="337">
        <v>40000</v>
      </c>
      <c r="S1439" s="337">
        <v>3000</v>
      </c>
      <c r="T1439" s="337">
        <v>82</v>
      </c>
      <c r="U1439" s="337">
        <v>0.8</v>
      </c>
      <c r="V1439" s="337">
        <v>-40</v>
      </c>
      <c r="W1439" s="336" t="s">
        <v>769</v>
      </c>
      <c r="X1439" s="336" t="s">
        <v>7402</v>
      </c>
      <c r="Y1439" s="336" t="s">
        <v>1143</v>
      </c>
      <c r="Z1439" s="339">
        <v>41861</v>
      </c>
      <c r="AA1439" s="339">
        <v>41850</v>
      </c>
      <c r="AB1439" s="336" t="s">
        <v>842</v>
      </c>
    </row>
    <row r="1440" spans="1:28" s="340" customFormat="1">
      <c r="A1440" s="336" t="s">
        <v>7400</v>
      </c>
      <c r="B1440" s="336" t="s">
        <v>3768</v>
      </c>
      <c r="C1440" s="336" t="s">
        <v>682</v>
      </c>
      <c r="D1440" s="336" t="s">
        <v>4009</v>
      </c>
      <c r="E1440" s="336" t="s">
        <v>738</v>
      </c>
      <c r="F1440" s="336" t="s">
        <v>780</v>
      </c>
      <c r="G1440" s="336" t="s">
        <v>794</v>
      </c>
      <c r="H1440" s="336" t="s">
        <v>726</v>
      </c>
      <c r="I1440" s="337">
        <v>5</v>
      </c>
      <c r="J1440" s="337">
        <v>50</v>
      </c>
      <c r="K1440" s="337">
        <v>85</v>
      </c>
      <c r="L1440" s="337">
        <v>62</v>
      </c>
      <c r="M1440" s="338"/>
      <c r="N1440" s="337">
        <v>40</v>
      </c>
      <c r="O1440" s="337">
        <v>490</v>
      </c>
      <c r="P1440" s="337">
        <v>8</v>
      </c>
      <c r="Q1440" s="337">
        <v>61</v>
      </c>
      <c r="R1440" s="337">
        <v>40000</v>
      </c>
      <c r="S1440" s="337">
        <v>3000</v>
      </c>
      <c r="T1440" s="337">
        <v>83</v>
      </c>
      <c r="U1440" s="337">
        <v>0.9</v>
      </c>
      <c r="V1440" s="337">
        <v>-40</v>
      </c>
      <c r="W1440" s="336" t="s">
        <v>769</v>
      </c>
      <c r="X1440" s="336" t="s">
        <v>7402</v>
      </c>
      <c r="Y1440" s="336" t="s">
        <v>783</v>
      </c>
      <c r="Z1440" s="339">
        <v>41973</v>
      </c>
      <c r="AA1440" s="339">
        <v>41964</v>
      </c>
      <c r="AB1440" s="336" t="s">
        <v>842</v>
      </c>
    </row>
    <row r="1441" spans="1:28" s="340" customFormat="1">
      <c r="A1441" s="336" t="s">
        <v>7400</v>
      </c>
      <c r="B1441" s="336" t="s">
        <v>3768</v>
      </c>
      <c r="C1441" s="336" t="s">
        <v>682</v>
      </c>
      <c r="D1441" s="336" t="s">
        <v>4011</v>
      </c>
      <c r="E1441" s="336" t="s">
        <v>738</v>
      </c>
      <c r="F1441" s="336" t="s">
        <v>780</v>
      </c>
      <c r="G1441" s="336" t="s">
        <v>1011</v>
      </c>
      <c r="H1441" s="336" t="s">
        <v>726</v>
      </c>
      <c r="I1441" s="337">
        <v>5</v>
      </c>
      <c r="J1441" s="337">
        <v>50</v>
      </c>
      <c r="K1441" s="337">
        <v>84</v>
      </c>
      <c r="L1441" s="337">
        <v>62</v>
      </c>
      <c r="M1441" s="338"/>
      <c r="N1441" s="337">
        <v>40</v>
      </c>
      <c r="O1441" s="338"/>
      <c r="P1441" s="337">
        <v>8</v>
      </c>
      <c r="Q1441" s="337">
        <v>61.3</v>
      </c>
      <c r="R1441" s="337">
        <v>40000</v>
      </c>
      <c r="S1441" s="337">
        <v>3000</v>
      </c>
      <c r="T1441" s="337">
        <v>84</v>
      </c>
      <c r="U1441" s="337">
        <v>0.9</v>
      </c>
      <c r="V1441" s="337">
        <v>-40</v>
      </c>
      <c r="W1441" s="336" t="s">
        <v>769</v>
      </c>
      <c r="X1441" s="336" t="s">
        <v>7402</v>
      </c>
      <c r="Y1441" s="336" t="s">
        <v>783</v>
      </c>
      <c r="Z1441" s="339">
        <v>41871</v>
      </c>
      <c r="AA1441" s="339">
        <v>41864</v>
      </c>
      <c r="AB1441" s="336" t="s">
        <v>842</v>
      </c>
    </row>
    <row r="1442" spans="1:28" s="340" customFormat="1">
      <c r="A1442" s="336" t="s">
        <v>7400</v>
      </c>
      <c r="B1442" s="336" t="s">
        <v>3768</v>
      </c>
      <c r="C1442" s="336" t="s">
        <v>682</v>
      </c>
      <c r="D1442" s="336" t="s">
        <v>4013</v>
      </c>
      <c r="E1442" s="336" t="s">
        <v>830</v>
      </c>
      <c r="F1442" s="336" t="s">
        <v>780</v>
      </c>
      <c r="G1442" s="336" t="s">
        <v>794</v>
      </c>
      <c r="H1442" s="336" t="s">
        <v>726</v>
      </c>
      <c r="I1442" s="337">
        <v>5</v>
      </c>
      <c r="J1442" s="337">
        <v>75</v>
      </c>
      <c r="K1442" s="337">
        <v>118</v>
      </c>
      <c r="L1442" s="337">
        <v>95</v>
      </c>
      <c r="M1442" s="338"/>
      <c r="N1442" s="337">
        <v>40</v>
      </c>
      <c r="O1442" s="337">
        <v>850</v>
      </c>
      <c r="P1442" s="337">
        <v>14</v>
      </c>
      <c r="Q1442" s="337">
        <v>60.7</v>
      </c>
      <c r="R1442" s="337">
        <v>40000</v>
      </c>
      <c r="S1442" s="337">
        <v>3000</v>
      </c>
      <c r="T1442" s="337">
        <v>83</v>
      </c>
      <c r="U1442" s="337">
        <v>1</v>
      </c>
      <c r="V1442" s="337">
        <v>-40</v>
      </c>
      <c r="W1442" s="336" t="s">
        <v>769</v>
      </c>
      <c r="X1442" s="336" t="s">
        <v>7402</v>
      </c>
      <c r="Y1442" s="336" t="s">
        <v>1043</v>
      </c>
      <c r="Z1442" s="339">
        <v>41808</v>
      </c>
      <c r="AA1442" s="339">
        <v>41800</v>
      </c>
      <c r="AB1442" s="336" t="s">
        <v>784</v>
      </c>
    </row>
    <row r="1443" spans="1:28" s="340" customFormat="1">
      <c r="A1443" s="336" t="s">
        <v>7400</v>
      </c>
      <c r="B1443" s="336" t="s">
        <v>3768</v>
      </c>
      <c r="C1443" s="336" t="s">
        <v>682</v>
      </c>
      <c r="D1443" s="336" t="s">
        <v>4015</v>
      </c>
      <c r="E1443" s="336" t="s">
        <v>731</v>
      </c>
      <c r="F1443" s="336" t="s">
        <v>780</v>
      </c>
      <c r="G1443" s="336" t="s">
        <v>794</v>
      </c>
      <c r="H1443" s="336" t="s">
        <v>726</v>
      </c>
      <c r="I1443" s="337">
        <v>5</v>
      </c>
      <c r="J1443" s="337">
        <v>75</v>
      </c>
      <c r="K1443" s="337">
        <v>95</v>
      </c>
      <c r="L1443" s="337">
        <v>85</v>
      </c>
      <c r="M1443" s="338"/>
      <c r="N1443" s="337">
        <v>40</v>
      </c>
      <c r="O1443" s="337">
        <v>850</v>
      </c>
      <c r="P1443" s="337">
        <v>14.5</v>
      </c>
      <c r="Q1443" s="337">
        <v>58.6</v>
      </c>
      <c r="R1443" s="337">
        <v>40000</v>
      </c>
      <c r="S1443" s="337">
        <v>3000</v>
      </c>
      <c r="T1443" s="337">
        <v>83</v>
      </c>
      <c r="U1443" s="337">
        <v>0.9</v>
      </c>
      <c r="V1443" s="337">
        <v>-40</v>
      </c>
      <c r="W1443" s="336" t="s">
        <v>769</v>
      </c>
      <c r="X1443" s="336" t="s">
        <v>7402</v>
      </c>
      <c r="Y1443" s="336" t="s">
        <v>1043</v>
      </c>
      <c r="Z1443" s="339">
        <v>41808</v>
      </c>
      <c r="AA1443" s="339">
        <v>41800</v>
      </c>
      <c r="AB1443" s="336" t="s">
        <v>842</v>
      </c>
    </row>
    <row r="1444" spans="1:28" s="340" customFormat="1">
      <c r="A1444" s="336" t="s">
        <v>7400</v>
      </c>
      <c r="B1444" s="336" t="s">
        <v>3768</v>
      </c>
      <c r="C1444" s="336" t="s">
        <v>682</v>
      </c>
      <c r="D1444" s="336" t="s">
        <v>3769</v>
      </c>
      <c r="E1444" s="336" t="s">
        <v>731</v>
      </c>
      <c r="F1444" s="336" t="s">
        <v>780</v>
      </c>
      <c r="G1444" s="336" t="s">
        <v>794</v>
      </c>
      <c r="H1444" s="336" t="s">
        <v>726</v>
      </c>
      <c r="I1444" s="337">
        <v>5</v>
      </c>
      <c r="J1444" s="337">
        <v>75</v>
      </c>
      <c r="K1444" s="337">
        <v>95</v>
      </c>
      <c r="L1444" s="337">
        <v>85</v>
      </c>
      <c r="M1444" s="338"/>
      <c r="N1444" s="337">
        <v>40</v>
      </c>
      <c r="O1444" s="337">
        <v>850</v>
      </c>
      <c r="P1444" s="337">
        <v>14.5</v>
      </c>
      <c r="Q1444" s="337">
        <v>58.6</v>
      </c>
      <c r="R1444" s="337">
        <v>40000</v>
      </c>
      <c r="S1444" s="337">
        <v>3000</v>
      </c>
      <c r="T1444" s="337">
        <v>83</v>
      </c>
      <c r="U1444" s="337">
        <v>0.9</v>
      </c>
      <c r="V1444" s="337">
        <v>-40</v>
      </c>
      <c r="W1444" s="336" t="s">
        <v>769</v>
      </c>
      <c r="X1444" s="336" t="s">
        <v>7402</v>
      </c>
      <c r="Y1444" s="336" t="s">
        <v>1043</v>
      </c>
      <c r="Z1444" s="339">
        <v>41808</v>
      </c>
      <c r="AA1444" s="339">
        <v>41800</v>
      </c>
      <c r="AB1444" s="336" t="s">
        <v>842</v>
      </c>
    </row>
    <row r="1445" spans="1:28" s="340" customFormat="1">
      <c r="A1445" s="336" t="s">
        <v>7400</v>
      </c>
      <c r="B1445" s="336" t="s">
        <v>3776</v>
      </c>
      <c r="C1445" s="336" t="s">
        <v>3777</v>
      </c>
      <c r="D1445" s="336" t="s">
        <v>3778</v>
      </c>
      <c r="E1445" s="336" t="s">
        <v>732</v>
      </c>
      <c r="F1445" s="336" t="s">
        <v>780</v>
      </c>
      <c r="G1445" s="336" t="s">
        <v>794</v>
      </c>
      <c r="H1445" s="336" t="s">
        <v>726</v>
      </c>
      <c r="I1445" s="337">
        <v>5</v>
      </c>
      <c r="J1445" s="337">
        <v>70</v>
      </c>
      <c r="K1445" s="337">
        <v>135</v>
      </c>
      <c r="L1445" s="337">
        <v>95</v>
      </c>
      <c r="M1445" s="338"/>
      <c r="N1445" s="337">
        <v>110</v>
      </c>
      <c r="O1445" s="337">
        <v>900</v>
      </c>
      <c r="P1445" s="337">
        <v>14</v>
      </c>
      <c r="Q1445" s="337">
        <v>64.3</v>
      </c>
      <c r="R1445" s="337">
        <v>50000</v>
      </c>
      <c r="S1445" s="337">
        <v>2700</v>
      </c>
      <c r="T1445" s="337">
        <v>81</v>
      </c>
      <c r="U1445" s="337">
        <v>0.8</v>
      </c>
      <c r="V1445" s="337">
        <v>-21</v>
      </c>
      <c r="W1445" s="336" t="s">
        <v>769</v>
      </c>
      <c r="X1445" s="336" t="s">
        <v>7402</v>
      </c>
      <c r="Y1445" s="336" t="s">
        <v>783</v>
      </c>
      <c r="Z1445" s="339">
        <v>41910</v>
      </c>
      <c r="AA1445" s="339">
        <v>41912</v>
      </c>
      <c r="AB1445" s="336" t="s">
        <v>784</v>
      </c>
    </row>
    <row r="1446" spans="1:28" s="340" customFormat="1">
      <c r="A1446" s="336" t="s">
        <v>7400</v>
      </c>
      <c r="B1446" s="336" t="s">
        <v>3776</v>
      </c>
      <c r="C1446" s="336" t="s">
        <v>3783</v>
      </c>
      <c r="D1446" s="336" t="s">
        <v>3784</v>
      </c>
      <c r="E1446" s="336" t="s">
        <v>732</v>
      </c>
      <c r="F1446" s="336" t="s">
        <v>780</v>
      </c>
      <c r="G1446" s="336" t="s">
        <v>794</v>
      </c>
      <c r="H1446" s="336" t="s">
        <v>726</v>
      </c>
      <c r="I1446" s="337">
        <v>5</v>
      </c>
      <c r="J1446" s="337">
        <v>75</v>
      </c>
      <c r="K1446" s="337">
        <v>135</v>
      </c>
      <c r="L1446" s="337">
        <v>95</v>
      </c>
      <c r="M1446" s="338"/>
      <c r="N1446" s="337">
        <v>110</v>
      </c>
      <c r="O1446" s="337">
        <v>900</v>
      </c>
      <c r="P1446" s="337">
        <v>14</v>
      </c>
      <c r="Q1446" s="337">
        <v>64.3</v>
      </c>
      <c r="R1446" s="337">
        <v>50000</v>
      </c>
      <c r="S1446" s="337">
        <v>4000</v>
      </c>
      <c r="T1446" s="337">
        <v>86</v>
      </c>
      <c r="U1446" s="337">
        <v>0.8</v>
      </c>
      <c r="V1446" s="337">
        <v>-21</v>
      </c>
      <c r="W1446" s="336" t="s">
        <v>769</v>
      </c>
      <c r="X1446" s="336" t="s">
        <v>7402</v>
      </c>
      <c r="Y1446" s="336" t="s">
        <v>783</v>
      </c>
      <c r="Z1446" s="339">
        <v>41910</v>
      </c>
      <c r="AA1446" s="339">
        <v>41912</v>
      </c>
      <c r="AB1446" s="336" t="s">
        <v>784</v>
      </c>
    </row>
    <row r="1447" spans="1:28" s="340" customFormat="1">
      <c r="A1447" s="336" t="s">
        <v>7400</v>
      </c>
      <c r="B1447" s="336" t="s">
        <v>3776</v>
      </c>
      <c r="C1447" s="336" t="s">
        <v>3786</v>
      </c>
      <c r="D1447" s="336" t="s">
        <v>3787</v>
      </c>
      <c r="E1447" s="336" t="s">
        <v>830</v>
      </c>
      <c r="F1447" s="336" t="s">
        <v>780</v>
      </c>
      <c r="G1447" s="336" t="s">
        <v>794</v>
      </c>
      <c r="H1447" s="336" t="s">
        <v>726</v>
      </c>
      <c r="I1447" s="337">
        <v>3</v>
      </c>
      <c r="J1447" s="337">
        <v>75</v>
      </c>
      <c r="K1447" s="337">
        <v>114.3</v>
      </c>
      <c r="L1447" s="337">
        <v>96.5</v>
      </c>
      <c r="M1447" s="338"/>
      <c r="N1447" s="337">
        <v>25</v>
      </c>
      <c r="O1447" s="337">
        <v>800</v>
      </c>
      <c r="P1447" s="337">
        <v>15</v>
      </c>
      <c r="Q1447" s="337">
        <v>53.3</v>
      </c>
      <c r="R1447" s="337">
        <v>30000</v>
      </c>
      <c r="S1447" s="337">
        <v>3000</v>
      </c>
      <c r="T1447" s="337">
        <v>86</v>
      </c>
      <c r="U1447" s="337">
        <v>1</v>
      </c>
      <c r="V1447" s="337">
        <v>-20</v>
      </c>
      <c r="W1447" s="336" t="s">
        <v>769</v>
      </c>
      <c r="X1447" s="336" t="s">
        <v>7402</v>
      </c>
      <c r="Y1447" s="336" t="s">
        <v>783</v>
      </c>
      <c r="Z1447" s="339">
        <v>41754</v>
      </c>
      <c r="AA1447" s="339">
        <v>41753</v>
      </c>
      <c r="AB1447" s="336" t="s">
        <v>842</v>
      </c>
    </row>
    <row r="1448" spans="1:28" s="340" customFormat="1">
      <c r="A1448" s="336" t="s">
        <v>7400</v>
      </c>
      <c r="B1448" s="336" t="s">
        <v>3776</v>
      </c>
      <c r="C1448" s="336" t="s">
        <v>3789</v>
      </c>
      <c r="D1448" s="336" t="s">
        <v>3790</v>
      </c>
      <c r="E1448" s="336" t="s">
        <v>830</v>
      </c>
      <c r="F1448" s="336" t="s">
        <v>780</v>
      </c>
      <c r="G1448" s="336" t="s">
        <v>794</v>
      </c>
      <c r="H1448" s="336" t="s">
        <v>726</v>
      </c>
      <c r="I1448" s="337">
        <v>3</v>
      </c>
      <c r="J1448" s="337">
        <v>75</v>
      </c>
      <c r="K1448" s="337">
        <v>114.3</v>
      </c>
      <c r="L1448" s="337">
        <v>96.5</v>
      </c>
      <c r="M1448" s="338"/>
      <c r="N1448" s="337">
        <v>40</v>
      </c>
      <c r="O1448" s="337">
        <v>800</v>
      </c>
      <c r="P1448" s="337">
        <v>15</v>
      </c>
      <c r="Q1448" s="337">
        <v>53.3</v>
      </c>
      <c r="R1448" s="337">
        <v>30000</v>
      </c>
      <c r="S1448" s="337">
        <v>3000</v>
      </c>
      <c r="T1448" s="337">
        <v>86</v>
      </c>
      <c r="U1448" s="337">
        <v>1</v>
      </c>
      <c r="V1448" s="337">
        <v>-20</v>
      </c>
      <c r="W1448" s="336" t="s">
        <v>769</v>
      </c>
      <c r="X1448" s="336" t="s">
        <v>7402</v>
      </c>
      <c r="Y1448" s="336" t="s">
        <v>783</v>
      </c>
      <c r="Z1448" s="339">
        <v>41754</v>
      </c>
      <c r="AA1448" s="339">
        <v>41753</v>
      </c>
      <c r="AB1448" s="336" t="s">
        <v>842</v>
      </c>
    </row>
    <row r="1449" spans="1:28" s="340" customFormat="1">
      <c r="A1449" s="336" t="s">
        <v>7400</v>
      </c>
      <c r="B1449" s="336" t="s">
        <v>3776</v>
      </c>
      <c r="C1449" s="336" t="s">
        <v>3792</v>
      </c>
      <c r="D1449" s="336" t="s">
        <v>3793</v>
      </c>
      <c r="E1449" s="336" t="s">
        <v>830</v>
      </c>
      <c r="F1449" s="336" t="s">
        <v>780</v>
      </c>
      <c r="G1449" s="336" t="s">
        <v>794</v>
      </c>
      <c r="H1449" s="336" t="s">
        <v>726</v>
      </c>
      <c r="I1449" s="337">
        <v>3</v>
      </c>
      <c r="J1449" s="337">
        <v>75</v>
      </c>
      <c r="K1449" s="337">
        <v>114.3</v>
      </c>
      <c r="L1449" s="337">
        <v>96.5</v>
      </c>
      <c r="M1449" s="338"/>
      <c r="N1449" s="337">
        <v>60</v>
      </c>
      <c r="O1449" s="337">
        <v>800</v>
      </c>
      <c r="P1449" s="337">
        <v>15</v>
      </c>
      <c r="Q1449" s="337">
        <v>53.3</v>
      </c>
      <c r="R1449" s="337">
        <v>30000</v>
      </c>
      <c r="S1449" s="337">
        <v>3000</v>
      </c>
      <c r="T1449" s="337">
        <v>86</v>
      </c>
      <c r="U1449" s="337">
        <v>1</v>
      </c>
      <c r="V1449" s="337">
        <v>-20</v>
      </c>
      <c r="W1449" s="336" t="s">
        <v>769</v>
      </c>
      <c r="X1449" s="336" t="s">
        <v>7402</v>
      </c>
      <c r="Y1449" s="336" t="s">
        <v>783</v>
      </c>
      <c r="Z1449" s="339">
        <v>41754</v>
      </c>
      <c r="AA1449" s="339">
        <v>41753</v>
      </c>
      <c r="AB1449" s="336" t="s">
        <v>842</v>
      </c>
    </row>
    <row r="1450" spans="1:28" s="340" customFormat="1">
      <c r="A1450" s="336" t="s">
        <v>7400</v>
      </c>
      <c r="B1450" s="336" t="s">
        <v>3776</v>
      </c>
      <c r="C1450" s="336" t="s">
        <v>3795</v>
      </c>
      <c r="D1450" s="336" t="s">
        <v>3796</v>
      </c>
      <c r="E1450" s="336" t="s">
        <v>830</v>
      </c>
      <c r="F1450" s="336" t="s">
        <v>780</v>
      </c>
      <c r="G1450" s="336" t="s">
        <v>794</v>
      </c>
      <c r="H1450" s="336" t="s">
        <v>726</v>
      </c>
      <c r="I1450" s="337">
        <v>3</v>
      </c>
      <c r="J1450" s="337">
        <v>75</v>
      </c>
      <c r="K1450" s="337">
        <v>114.3</v>
      </c>
      <c r="L1450" s="337">
        <v>96.5</v>
      </c>
      <c r="M1450" s="338"/>
      <c r="N1450" s="337">
        <v>40</v>
      </c>
      <c r="O1450" s="337">
        <v>967</v>
      </c>
      <c r="P1450" s="337">
        <v>15</v>
      </c>
      <c r="Q1450" s="337">
        <v>64.5</v>
      </c>
      <c r="R1450" s="337">
        <v>30000</v>
      </c>
      <c r="S1450" s="337">
        <v>2700</v>
      </c>
      <c r="T1450" s="337">
        <v>84</v>
      </c>
      <c r="U1450" s="337">
        <v>1</v>
      </c>
      <c r="V1450" s="337">
        <v>-20</v>
      </c>
      <c r="W1450" s="336" t="s">
        <v>769</v>
      </c>
      <c r="X1450" s="336" t="s">
        <v>7402</v>
      </c>
      <c r="Y1450" s="336" t="s">
        <v>783</v>
      </c>
      <c r="Z1450" s="339">
        <v>41792</v>
      </c>
      <c r="AA1450" s="339">
        <v>41802</v>
      </c>
      <c r="AB1450" s="336" t="s">
        <v>842</v>
      </c>
    </row>
    <row r="1451" spans="1:28" s="340" customFormat="1">
      <c r="A1451" s="336" t="s">
        <v>7400</v>
      </c>
      <c r="B1451" s="336" t="s">
        <v>3776</v>
      </c>
      <c r="C1451" s="336" t="s">
        <v>3795</v>
      </c>
      <c r="D1451" s="336" t="s">
        <v>3798</v>
      </c>
      <c r="E1451" s="336" t="s">
        <v>830</v>
      </c>
      <c r="F1451" s="336" t="s">
        <v>780</v>
      </c>
      <c r="G1451" s="336" t="s">
        <v>794</v>
      </c>
      <c r="H1451" s="336" t="s">
        <v>726</v>
      </c>
      <c r="I1451" s="337">
        <v>3</v>
      </c>
      <c r="J1451" s="337">
        <v>75</v>
      </c>
      <c r="K1451" s="337">
        <v>114.3</v>
      </c>
      <c r="L1451" s="337">
        <v>96.5</v>
      </c>
      <c r="M1451" s="338"/>
      <c r="N1451" s="337">
        <v>25</v>
      </c>
      <c r="O1451" s="337">
        <v>967</v>
      </c>
      <c r="P1451" s="337">
        <v>15</v>
      </c>
      <c r="Q1451" s="337">
        <v>64.5</v>
      </c>
      <c r="R1451" s="337">
        <v>30000</v>
      </c>
      <c r="S1451" s="337">
        <v>2700</v>
      </c>
      <c r="T1451" s="337">
        <v>84</v>
      </c>
      <c r="U1451" s="337">
        <v>1</v>
      </c>
      <c r="V1451" s="337">
        <v>-20</v>
      </c>
      <c r="W1451" s="336" t="s">
        <v>769</v>
      </c>
      <c r="X1451" s="336" t="s">
        <v>7402</v>
      </c>
      <c r="Y1451" s="336" t="s">
        <v>783</v>
      </c>
      <c r="Z1451" s="339">
        <v>41792</v>
      </c>
      <c r="AA1451" s="339">
        <v>41802</v>
      </c>
      <c r="AB1451" s="336" t="s">
        <v>842</v>
      </c>
    </row>
    <row r="1452" spans="1:28" s="340" customFormat="1">
      <c r="A1452" s="336" t="s">
        <v>7400</v>
      </c>
      <c r="B1452" s="336" t="s">
        <v>3776</v>
      </c>
      <c r="C1452" s="336" t="s">
        <v>3795</v>
      </c>
      <c r="D1452" s="336" t="s">
        <v>3800</v>
      </c>
      <c r="E1452" s="336" t="s">
        <v>830</v>
      </c>
      <c r="F1452" s="336" t="s">
        <v>780</v>
      </c>
      <c r="G1452" s="336" t="s">
        <v>794</v>
      </c>
      <c r="H1452" s="336" t="s">
        <v>726</v>
      </c>
      <c r="I1452" s="337">
        <v>3</v>
      </c>
      <c r="J1452" s="337">
        <v>75</v>
      </c>
      <c r="K1452" s="337">
        <v>114.3</v>
      </c>
      <c r="L1452" s="337">
        <v>96.5</v>
      </c>
      <c r="M1452" s="338"/>
      <c r="N1452" s="337">
        <v>60</v>
      </c>
      <c r="O1452" s="337">
        <v>967</v>
      </c>
      <c r="P1452" s="337">
        <v>15</v>
      </c>
      <c r="Q1452" s="337">
        <v>64.5</v>
      </c>
      <c r="R1452" s="337">
        <v>30000</v>
      </c>
      <c r="S1452" s="337">
        <v>2700</v>
      </c>
      <c r="T1452" s="337">
        <v>84</v>
      </c>
      <c r="U1452" s="337">
        <v>1</v>
      </c>
      <c r="V1452" s="337">
        <v>-20</v>
      </c>
      <c r="W1452" s="336" t="s">
        <v>769</v>
      </c>
      <c r="X1452" s="336" t="s">
        <v>7402</v>
      </c>
      <c r="Y1452" s="336" t="s">
        <v>783</v>
      </c>
      <c r="Z1452" s="339">
        <v>41792</v>
      </c>
      <c r="AA1452" s="339">
        <v>41802</v>
      </c>
      <c r="AB1452" s="336" t="s">
        <v>842</v>
      </c>
    </row>
    <row r="1453" spans="1:28" s="340" customFormat="1">
      <c r="A1453" s="336" t="s">
        <v>7400</v>
      </c>
      <c r="B1453" s="336" t="s">
        <v>3776</v>
      </c>
      <c r="C1453" s="336" t="s">
        <v>3802</v>
      </c>
      <c r="D1453" s="336" t="s">
        <v>3803</v>
      </c>
      <c r="E1453" s="336" t="s">
        <v>735</v>
      </c>
      <c r="F1453" s="336" t="s">
        <v>780</v>
      </c>
      <c r="G1453" s="336" t="s">
        <v>794</v>
      </c>
      <c r="H1453" s="336" t="s">
        <v>726</v>
      </c>
      <c r="I1453" s="337">
        <v>3</v>
      </c>
      <c r="J1453" s="337">
        <v>90</v>
      </c>
      <c r="K1453" s="337">
        <v>129.5</v>
      </c>
      <c r="L1453" s="337">
        <v>121.9</v>
      </c>
      <c r="M1453" s="338"/>
      <c r="N1453" s="337">
        <v>25</v>
      </c>
      <c r="O1453" s="337">
        <v>950</v>
      </c>
      <c r="P1453" s="337">
        <v>16</v>
      </c>
      <c r="Q1453" s="337">
        <v>59.4</v>
      </c>
      <c r="R1453" s="337">
        <v>30000</v>
      </c>
      <c r="S1453" s="337">
        <v>3000</v>
      </c>
      <c r="T1453" s="337">
        <v>87</v>
      </c>
      <c r="U1453" s="337">
        <v>1</v>
      </c>
      <c r="V1453" s="337">
        <v>-20</v>
      </c>
      <c r="W1453" s="336" t="s">
        <v>769</v>
      </c>
      <c r="X1453" s="336" t="s">
        <v>7402</v>
      </c>
      <c r="Y1453" s="336" t="s">
        <v>783</v>
      </c>
      <c r="Z1453" s="339">
        <v>41754</v>
      </c>
      <c r="AA1453" s="339">
        <v>41753</v>
      </c>
      <c r="AB1453" s="336" t="s">
        <v>842</v>
      </c>
    </row>
    <row r="1454" spans="1:28" s="340" customFormat="1">
      <c r="A1454" s="336" t="s">
        <v>7400</v>
      </c>
      <c r="B1454" s="336" t="s">
        <v>3776</v>
      </c>
      <c r="C1454" s="336" t="s">
        <v>3805</v>
      </c>
      <c r="D1454" s="336" t="s">
        <v>3806</v>
      </c>
      <c r="E1454" s="336" t="s">
        <v>735</v>
      </c>
      <c r="F1454" s="336" t="s">
        <v>780</v>
      </c>
      <c r="G1454" s="336" t="s">
        <v>794</v>
      </c>
      <c r="H1454" s="336" t="s">
        <v>726</v>
      </c>
      <c r="I1454" s="337">
        <v>3</v>
      </c>
      <c r="J1454" s="337">
        <v>90</v>
      </c>
      <c r="K1454" s="337">
        <v>129.5</v>
      </c>
      <c r="L1454" s="337">
        <v>121.9</v>
      </c>
      <c r="M1454" s="338"/>
      <c r="N1454" s="337">
        <v>40</v>
      </c>
      <c r="O1454" s="337">
        <v>950</v>
      </c>
      <c r="P1454" s="337">
        <v>16</v>
      </c>
      <c r="Q1454" s="337">
        <v>59.4</v>
      </c>
      <c r="R1454" s="337">
        <v>30000</v>
      </c>
      <c r="S1454" s="337">
        <v>3000</v>
      </c>
      <c r="T1454" s="337">
        <v>87</v>
      </c>
      <c r="U1454" s="337">
        <v>1</v>
      </c>
      <c r="V1454" s="337">
        <v>-20</v>
      </c>
      <c r="W1454" s="336" t="s">
        <v>769</v>
      </c>
      <c r="X1454" s="336" t="s">
        <v>7402</v>
      </c>
      <c r="Y1454" s="336" t="s">
        <v>783</v>
      </c>
      <c r="Z1454" s="339">
        <v>41754</v>
      </c>
      <c r="AA1454" s="339">
        <v>41753</v>
      </c>
      <c r="AB1454" s="336" t="s">
        <v>842</v>
      </c>
    </row>
    <row r="1455" spans="1:28" s="340" customFormat="1">
      <c r="A1455" s="336" t="s">
        <v>7400</v>
      </c>
      <c r="B1455" s="336" t="s">
        <v>3776</v>
      </c>
      <c r="C1455" s="336" t="s">
        <v>3808</v>
      </c>
      <c r="D1455" s="336" t="s">
        <v>3809</v>
      </c>
      <c r="E1455" s="336" t="s">
        <v>735</v>
      </c>
      <c r="F1455" s="336" t="s">
        <v>780</v>
      </c>
      <c r="G1455" s="336" t="s">
        <v>794</v>
      </c>
      <c r="H1455" s="336" t="s">
        <v>726</v>
      </c>
      <c r="I1455" s="337">
        <v>3</v>
      </c>
      <c r="J1455" s="337">
        <v>90</v>
      </c>
      <c r="K1455" s="337">
        <v>129.5</v>
      </c>
      <c r="L1455" s="337">
        <v>121.9</v>
      </c>
      <c r="M1455" s="338"/>
      <c r="N1455" s="337">
        <v>60</v>
      </c>
      <c r="O1455" s="337">
        <v>950</v>
      </c>
      <c r="P1455" s="337">
        <v>16</v>
      </c>
      <c r="Q1455" s="337">
        <v>59.4</v>
      </c>
      <c r="R1455" s="337">
        <v>30000</v>
      </c>
      <c r="S1455" s="337">
        <v>3000</v>
      </c>
      <c r="T1455" s="337">
        <v>87</v>
      </c>
      <c r="U1455" s="337">
        <v>1</v>
      </c>
      <c r="V1455" s="337">
        <v>-20</v>
      </c>
      <c r="W1455" s="336" t="s">
        <v>769</v>
      </c>
      <c r="X1455" s="336" t="s">
        <v>7402</v>
      </c>
      <c r="Y1455" s="336" t="s">
        <v>783</v>
      </c>
      <c r="Z1455" s="339">
        <v>41754</v>
      </c>
      <c r="AA1455" s="339">
        <v>41753</v>
      </c>
      <c r="AB1455" s="336" t="s">
        <v>842</v>
      </c>
    </row>
    <row r="1456" spans="1:28" s="340" customFormat="1">
      <c r="A1456" s="336" t="s">
        <v>7400</v>
      </c>
      <c r="B1456" s="336" t="s">
        <v>3776</v>
      </c>
      <c r="C1456" s="336" t="s">
        <v>3856</v>
      </c>
      <c r="D1456" s="336" t="s">
        <v>3857</v>
      </c>
      <c r="E1456" s="336" t="s">
        <v>733</v>
      </c>
      <c r="F1456" s="336" t="s">
        <v>780</v>
      </c>
      <c r="G1456" s="336" t="s">
        <v>794</v>
      </c>
      <c r="H1456" s="336" t="s">
        <v>726</v>
      </c>
      <c r="I1456" s="337">
        <v>5</v>
      </c>
      <c r="J1456" s="337">
        <v>90</v>
      </c>
      <c r="K1456" s="337">
        <v>160</v>
      </c>
      <c r="L1456" s="337">
        <v>125</v>
      </c>
      <c r="M1456" s="338"/>
      <c r="N1456" s="337">
        <v>120</v>
      </c>
      <c r="O1456" s="337">
        <v>1300</v>
      </c>
      <c r="P1456" s="337">
        <v>20</v>
      </c>
      <c r="Q1456" s="337">
        <v>65</v>
      </c>
      <c r="R1456" s="337">
        <v>50000</v>
      </c>
      <c r="S1456" s="337">
        <v>2700</v>
      </c>
      <c r="T1456" s="337">
        <v>82</v>
      </c>
      <c r="U1456" s="337">
        <v>0.8</v>
      </c>
      <c r="V1456" s="337">
        <v>-20</v>
      </c>
      <c r="W1456" s="336" t="s">
        <v>769</v>
      </c>
      <c r="X1456" s="336" t="s">
        <v>7402</v>
      </c>
      <c r="Y1456" s="336" t="s">
        <v>783</v>
      </c>
      <c r="Z1456" s="339">
        <v>41902</v>
      </c>
      <c r="AA1456" s="339">
        <v>41912</v>
      </c>
      <c r="AB1456" s="336" t="s">
        <v>784</v>
      </c>
    </row>
    <row r="1457" spans="1:28" s="340" customFormat="1">
      <c r="A1457" s="336" t="s">
        <v>7400</v>
      </c>
      <c r="B1457" s="336" t="s">
        <v>3776</v>
      </c>
      <c r="C1457" s="336" t="s">
        <v>3862</v>
      </c>
      <c r="D1457" s="336" t="s">
        <v>3863</v>
      </c>
      <c r="E1457" s="336" t="s">
        <v>733</v>
      </c>
      <c r="F1457" s="336" t="s">
        <v>780</v>
      </c>
      <c r="G1457" s="336" t="s">
        <v>794</v>
      </c>
      <c r="H1457" s="336" t="s">
        <v>726</v>
      </c>
      <c r="I1457" s="337">
        <v>5</v>
      </c>
      <c r="J1457" s="337">
        <v>100</v>
      </c>
      <c r="K1457" s="337">
        <v>160</v>
      </c>
      <c r="L1457" s="337">
        <v>125</v>
      </c>
      <c r="M1457" s="338"/>
      <c r="N1457" s="337">
        <v>120</v>
      </c>
      <c r="O1457" s="337">
        <v>1300</v>
      </c>
      <c r="P1457" s="337">
        <v>20</v>
      </c>
      <c r="Q1457" s="337">
        <v>65</v>
      </c>
      <c r="R1457" s="337">
        <v>50000</v>
      </c>
      <c r="S1457" s="337">
        <v>4000</v>
      </c>
      <c r="T1457" s="337">
        <v>82</v>
      </c>
      <c r="U1457" s="337">
        <v>0.8</v>
      </c>
      <c r="V1457" s="337">
        <v>-20</v>
      </c>
      <c r="W1457" s="336" t="s">
        <v>769</v>
      </c>
      <c r="X1457" s="336" t="s">
        <v>7402</v>
      </c>
      <c r="Y1457" s="336" t="s">
        <v>783</v>
      </c>
      <c r="Z1457" s="339">
        <v>41902</v>
      </c>
      <c r="AA1457" s="339">
        <v>41912</v>
      </c>
      <c r="AB1457" s="336" t="s">
        <v>784</v>
      </c>
    </row>
    <row r="1458" spans="1:28" s="340" customFormat="1">
      <c r="A1458" s="336" t="s">
        <v>7400</v>
      </c>
      <c r="B1458" s="336" t="s">
        <v>3776</v>
      </c>
      <c r="C1458" s="336" t="s">
        <v>3865</v>
      </c>
      <c r="D1458" s="336" t="s">
        <v>3866</v>
      </c>
      <c r="E1458" s="336" t="s">
        <v>738</v>
      </c>
      <c r="F1458" s="336" t="s">
        <v>780</v>
      </c>
      <c r="G1458" s="336" t="s">
        <v>794</v>
      </c>
      <c r="H1458" s="336" t="s">
        <v>726</v>
      </c>
      <c r="I1458" s="337">
        <v>3</v>
      </c>
      <c r="J1458" s="337">
        <v>50</v>
      </c>
      <c r="K1458" s="337">
        <v>86.4</v>
      </c>
      <c r="L1458" s="337">
        <v>63.5</v>
      </c>
      <c r="M1458" s="338"/>
      <c r="N1458" s="337">
        <v>25</v>
      </c>
      <c r="O1458" s="337">
        <v>500</v>
      </c>
      <c r="P1458" s="337">
        <v>8</v>
      </c>
      <c r="Q1458" s="337">
        <v>62.5</v>
      </c>
      <c r="R1458" s="337">
        <v>30000</v>
      </c>
      <c r="S1458" s="337">
        <v>3000</v>
      </c>
      <c r="T1458" s="337">
        <v>86</v>
      </c>
      <c r="U1458" s="337">
        <v>1</v>
      </c>
      <c r="V1458" s="337">
        <v>-20</v>
      </c>
      <c r="W1458" s="336" t="s">
        <v>769</v>
      </c>
      <c r="X1458" s="336" t="s">
        <v>7402</v>
      </c>
      <c r="Y1458" s="336" t="s">
        <v>783</v>
      </c>
      <c r="Z1458" s="339">
        <v>41754</v>
      </c>
      <c r="AA1458" s="339">
        <v>41753</v>
      </c>
      <c r="AB1458" s="336" t="s">
        <v>842</v>
      </c>
    </row>
    <row r="1459" spans="1:28" s="340" customFormat="1">
      <c r="A1459" s="336" t="s">
        <v>7400</v>
      </c>
      <c r="B1459" s="336" t="s">
        <v>3620</v>
      </c>
      <c r="C1459" s="336" t="s">
        <v>3638</v>
      </c>
      <c r="D1459" s="336" t="s">
        <v>3638</v>
      </c>
      <c r="E1459" s="336" t="s">
        <v>731</v>
      </c>
      <c r="F1459" s="336" t="s">
        <v>780</v>
      </c>
      <c r="G1459" s="336" t="s">
        <v>794</v>
      </c>
      <c r="H1459" s="336" t="s">
        <v>726</v>
      </c>
      <c r="I1459" s="337">
        <v>5</v>
      </c>
      <c r="J1459" s="337">
        <v>75</v>
      </c>
      <c r="K1459" s="337">
        <v>88.6</v>
      </c>
      <c r="L1459" s="337">
        <v>94.4</v>
      </c>
      <c r="M1459" s="338"/>
      <c r="N1459" s="338"/>
      <c r="O1459" s="337">
        <v>840</v>
      </c>
      <c r="P1459" s="337">
        <v>14</v>
      </c>
      <c r="Q1459" s="337">
        <v>60</v>
      </c>
      <c r="R1459" s="337">
        <v>25000</v>
      </c>
      <c r="S1459" s="337">
        <v>2700</v>
      </c>
      <c r="T1459" s="337">
        <v>81</v>
      </c>
      <c r="U1459" s="337">
        <v>0.9</v>
      </c>
      <c r="V1459" s="337">
        <v>-20</v>
      </c>
      <c r="W1459" s="336" t="s">
        <v>769</v>
      </c>
      <c r="X1459" s="336" t="s">
        <v>7402</v>
      </c>
      <c r="Y1459" s="336" t="s">
        <v>3622</v>
      </c>
      <c r="Z1459" s="339">
        <v>41894</v>
      </c>
      <c r="AA1459" s="339">
        <v>41901</v>
      </c>
      <c r="AB1459" s="336" t="s">
        <v>842</v>
      </c>
    </row>
    <row r="1460" spans="1:28" s="340" customFormat="1">
      <c r="A1460" s="336" t="s">
        <v>7400</v>
      </c>
      <c r="B1460" s="336" t="s">
        <v>3494</v>
      </c>
      <c r="C1460" s="336" t="s">
        <v>3495</v>
      </c>
      <c r="D1460" s="336" t="s">
        <v>3496</v>
      </c>
      <c r="E1460" s="336" t="s">
        <v>735</v>
      </c>
      <c r="F1460" s="336" t="s">
        <v>780</v>
      </c>
      <c r="G1460" s="336" t="s">
        <v>794</v>
      </c>
      <c r="H1460" s="336" t="s">
        <v>726</v>
      </c>
      <c r="I1460" s="337">
        <v>3</v>
      </c>
      <c r="J1460" s="337">
        <v>120</v>
      </c>
      <c r="K1460" s="337">
        <v>128.6</v>
      </c>
      <c r="L1460" s="337">
        <v>122</v>
      </c>
      <c r="M1460" s="338"/>
      <c r="N1460" s="337">
        <v>33</v>
      </c>
      <c r="O1460" s="337">
        <v>1312</v>
      </c>
      <c r="P1460" s="337">
        <v>17</v>
      </c>
      <c r="Q1460" s="337">
        <v>78.400000000000006</v>
      </c>
      <c r="R1460" s="337">
        <v>25000</v>
      </c>
      <c r="S1460" s="337">
        <v>3000</v>
      </c>
      <c r="T1460" s="337">
        <v>81</v>
      </c>
      <c r="U1460" s="337">
        <v>1</v>
      </c>
      <c r="V1460" s="337">
        <v>-25</v>
      </c>
      <c r="W1460" s="336" t="s">
        <v>769</v>
      </c>
      <c r="X1460" s="336" t="s">
        <v>7406</v>
      </c>
      <c r="Y1460" s="336" t="s">
        <v>783</v>
      </c>
      <c r="Z1460" s="339">
        <v>41348</v>
      </c>
      <c r="AA1460" s="339">
        <v>41806</v>
      </c>
      <c r="AB1460" s="336" t="s">
        <v>842</v>
      </c>
    </row>
    <row r="1461" spans="1:28" s="340" customFormat="1">
      <c r="A1461" s="336" t="s">
        <v>7400</v>
      </c>
      <c r="B1461" s="336" t="s">
        <v>3494</v>
      </c>
      <c r="C1461" s="336" t="s">
        <v>3495</v>
      </c>
      <c r="D1461" s="336" t="s">
        <v>3498</v>
      </c>
      <c r="E1461" s="336" t="s">
        <v>735</v>
      </c>
      <c r="F1461" s="336" t="s">
        <v>780</v>
      </c>
      <c r="G1461" s="336" t="s">
        <v>794</v>
      </c>
      <c r="H1461" s="336" t="s">
        <v>726</v>
      </c>
      <c r="I1461" s="337">
        <v>3</v>
      </c>
      <c r="J1461" s="337">
        <v>120</v>
      </c>
      <c r="K1461" s="337">
        <v>133.80000000000001</v>
      </c>
      <c r="L1461" s="337">
        <v>121.9</v>
      </c>
      <c r="M1461" s="338"/>
      <c r="N1461" s="337">
        <v>40</v>
      </c>
      <c r="O1461" s="337">
        <v>1600</v>
      </c>
      <c r="P1461" s="337">
        <v>17.5</v>
      </c>
      <c r="Q1461" s="337">
        <v>91.5</v>
      </c>
      <c r="R1461" s="337">
        <v>25000</v>
      </c>
      <c r="S1461" s="337">
        <v>3000</v>
      </c>
      <c r="T1461" s="337">
        <v>82</v>
      </c>
      <c r="U1461" s="337">
        <v>1</v>
      </c>
      <c r="V1461" s="337">
        <v>-25</v>
      </c>
      <c r="W1461" s="336" t="s">
        <v>769</v>
      </c>
      <c r="X1461" s="336" t="s">
        <v>7406</v>
      </c>
      <c r="Y1461" s="336" t="s">
        <v>783</v>
      </c>
      <c r="Z1461" s="339">
        <v>41348</v>
      </c>
      <c r="AA1461" s="339">
        <v>41827</v>
      </c>
      <c r="AB1461" s="336" t="s">
        <v>842</v>
      </c>
    </row>
    <row r="1462" spans="1:28" s="340" customFormat="1">
      <c r="A1462" s="336" t="s">
        <v>7400</v>
      </c>
      <c r="B1462" s="336" t="s">
        <v>3494</v>
      </c>
      <c r="C1462" s="336" t="s">
        <v>3495</v>
      </c>
      <c r="D1462" s="336" t="s">
        <v>3500</v>
      </c>
      <c r="E1462" s="336" t="s">
        <v>731</v>
      </c>
      <c r="F1462" s="336" t="s">
        <v>780</v>
      </c>
      <c r="G1462" s="336" t="s">
        <v>794</v>
      </c>
      <c r="H1462" s="336" t="s">
        <v>726</v>
      </c>
      <c r="I1462" s="337">
        <v>3</v>
      </c>
      <c r="J1462" s="337">
        <v>75</v>
      </c>
      <c r="K1462" s="337">
        <v>117.4</v>
      </c>
      <c r="L1462" s="337">
        <v>95.2</v>
      </c>
      <c r="M1462" s="338"/>
      <c r="N1462" s="337">
        <v>34</v>
      </c>
      <c r="O1462" s="337">
        <v>1055</v>
      </c>
      <c r="P1462" s="337">
        <v>12.6</v>
      </c>
      <c r="Q1462" s="337">
        <v>86.8</v>
      </c>
      <c r="R1462" s="337">
        <v>25000</v>
      </c>
      <c r="S1462" s="337">
        <v>3000</v>
      </c>
      <c r="T1462" s="337">
        <v>80</v>
      </c>
      <c r="U1462" s="337">
        <v>1</v>
      </c>
      <c r="V1462" s="337">
        <v>-25</v>
      </c>
      <c r="W1462" s="336" t="s">
        <v>769</v>
      </c>
      <c r="X1462" s="336" t="s">
        <v>7406</v>
      </c>
      <c r="Y1462" s="336" t="s">
        <v>796</v>
      </c>
      <c r="Z1462" s="339">
        <v>41348</v>
      </c>
      <c r="AA1462" s="339">
        <v>41810</v>
      </c>
      <c r="AB1462" s="336" t="s">
        <v>842</v>
      </c>
    </row>
    <row r="1463" spans="1:28" s="340" customFormat="1">
      <c r="A1463" s="336" t="s">
        <v>7400</v>
      </c>
      <c r="B1463" s="336" t="s">
        <v>3494</v>
      </c>
      <c r="C1463" s="336" t="s">
        <v>3495</v>
      </c>
      <c r="D1463" s="336" t="s">
        <v>3502</v>
      </c>
      <c r="E1463" s="336" t="s">
        <v>731</v>
      </c>
      <c r="F1463" s="336" t="s">
        <v>780</v>
      </c>
      <c r="G1463" s="336" t="s">
        <v>794</v>
      </c>
      <c r="H1463" s="336" t="s">
        <v>726</v>
      </c>
      <c r="I1463" s="337">
        <v>3</v>
      </c>
      <c r="J1463" s="337">
        <v>75</v>
      </c>
      <c r="K1463" s="337">
        <v>118.1</v>
      </c>
      <c r="L1463" s="337">
        <v>94.9</v>
      </c>
      <c r="M1463" s="338"/>
      <c r="N1463" s="337">
        <v>33</v>
      </c>
      <c r="O1463" s="337">
        <v>1200</v>
      </c>
      <c r="P1463" s="337">
        <v>15</v>
      </c>
      <c r="Q1463" s="337">
        <v>81.099999999999994</v>
      </c>
      <c r="R1463" s="337">
        <v>25000</v>
      </c>
      <c r="S1463" s="337">
        <v>3000</v>
      </c>
      <c r="T1463" s="337">
        <v>82</v>
      </c>
      <c r="U1463" s="337">
        <v>1</v>
      </c>
      <c r="V1463" s="337">
        <v>-25</v>
      </c>
      <c r="W1463" s="336" t="s">
        <v>769</v>
      </c>
      <c r="X1463" s="336" t="s">
        <v>7406</v>
      </c>
      <c r="Y1463" s="336" t="s">
        <v>783</v>
      </c>
      <c r="Z1463" s="339">
        <v>41348</v>
      </c>
      <c r="AA1463" s="339">
        <v>41827</v>
      </c>
      <c r="AB1463" s="336" t="s">
        <v>842</v>
      </c>
    </row>
    <row r="1464" spans="1:28" s="340" customFormat="1">
      <c r="A1464" s="336" t="s">
        <v>7400</v>
      </c>
      <c r="B1464" s="336" t="s">
        <v>3494</v>
      </c>
      <c r="C1464" s="336" t="s">
        <v>3495</v>
      </c>
      <c r="D1464" s="336" t="s">
        <v>3504</v>
      </c>
      <c r="E1464" s="336" t="s">
        <v>738</v>
      </c>
      <c r="F1464" s="336" t="s">
        <v>780</v>
      </c>
      <c r="G1464" s="336" t="s">
        <v>794</v>
      </c>
      <c r="H1464" s="336" t="s">
        <v>726</v>
      </c>
      <c r="I1464" s="337">
        <v>3</v>
      </c>
      <c r="J1464" s="337">
        <v>50</v>
      </c>
      <c r="K1464" s="337">
        <v>88.5</v>
      </c>
      <c r="L1464" s="337">
        <v>63</v>
      </c>
      <c r="M1464" s="338"/>
      <c r="N1464" s="337">
        <v>35</v>
      </c>
      <c r="O1464" s="337">
        <v>605</v>
      </c>
      <c r="P1464" s="337">
        <v>8</v>
      </c>
      <c r="Q1464" s="337">
        <v>77.400000000000006</v>
      </c>
      <c r="R1464" s="337">
        <v>25000</v>
      </c>
      <c r="S1464" s="337">
        <v>3000</v>
      </c>
      <c r="T1464" s="337">
        <v>82</v>
      </c>
      <c r="U1464" s="337">
        <v>0.9</v>
      </c>
      <c r="V1464" s="337">
        <v>-25</v>
      </c>
      <c r="W1464" s="336" t="s">
        <v>769</v>
      </c>
      <c r="X1464" s="336" t="s">
        <v>7406</v>
      </c>
      <c r="Y1464" s="336" t="s">
        <v>783</v>
      </c>
      <c r="Z1464" s="339">
        <v>41348</v>
      </c>
      <c r="AA1464" s="339">
        <v>41806</v>
      </c>
      <c r="AB1464" s="336" t="s">
        <v>842</v>
      </c>
    </row>
    <row r="1465" spans="1:28" s="340" customFormat="1">
      <c r="A1465" s="336" t="s">
        <v>7400</v>
      </c>
      <c r="B1465" s="336" t="s">
        <v>3494</v>
      </c>
      <c r="C1465" s="336" t="s">
        <v>3506</v>
      </c>
      <c r="D1465" s="336" t="s">
        <v>3507</v>
      </c>
      <c r="E1465" s="336" t="s">
        <v>735</v>
      </c>
      <c r="F1465" s="336" t="s">
        <v>780</v>
      </c>
      <c r="G1465" s="336" t="s">
        <v>794</v>
      </c>
      <c r="H1465" s="336" t="s">
        <v>726</v>
      </c>
      <c r="I1465" s="337">
        <v>3</v>
      </c>
      <c r="J1465" s="337">
        <v>120</v>
      </c>
      <c r="K1465" s="337">
        <v>129.6</v>
      </c>
      <c r="L1465" s="337">
        <v>121.9</v>
      </c>
      <c r="M1465" s="338"/>
      <c r="N1465" s="337">
        <v>40</v>
      </c>
      <c r="O1465" s="337">
        <v>1300</v>
      </c>
      <c r="P1465" s="337">
        <v>17.5</v>
      </c>
      <c r="Q1465" s="337">
        <v>75.599999999999994</v>
      </c>
      <c r="R1465" s="337">
        <v>25000</v>
      </c>
      <c r="S1465" s="337">
        <v>3000</v>
      </c>
      <c r="T1465" s="337">
        <v>82</v>
      </c>
      <c r="U1465" s="337">
        <v>1</v>
      </c>
      <c r="V1465" s="337">
        <v>-25</v>
      </c>
      <c r="W1465" s="336" t="s">
        <v>769</v>
      </c>
      <c r="X1465" s="336" t="s">
        <v>7406</v>
      </c>
      <c r="Y1465" s="336" t="s">
        <v>783</v>
      </c>
      <c r="Z1465" s="339">
        <v>41348</v>
      </c>
      <c r="AA1465" s="339">
        <v>41836</v>
      </c>
      <c r="AB1465" s="336" t="s">
        <v>842</v>
      </c>
    </row>
    <row r="1466" spans="1:28" s="340" customFormat="1">
      <c r="A1466" s="336" t="s">
        <v>7400</v>
      </c>
      <c r="B1466" s="336" t="s">
        <v>3510</v>
      </c>
      <c r="C1466" s="336" t="s">
        <v>3520</v>
      </c>
      <c r="D1466" s="336" t="s">
        <v>3521</v>
      </c>
      <c r="E1466" s="336" t="s">
        <v>733</v>
      </c>
      <c r="F1466" s="336" t="s">
        <v>780</v>
      </c>
      <c r="G1466" s="336" t="s">
        <v>794</v>
      </c>
      <c r="H1466" s="336" t="s">
        <v>726</v>
      </c>
      <c r="I1466" s="337">
        <v>3</v>
      </c>
      <c r="J1466" s="337">
        <v>75</v>
      </c>
      <c r="K1466" s="337">
        <v>160</v>
      </c>
      <c r="L1466" s="337">
        <v>120</v>
      </c>
      <c r="M1466" s="338"/>
      <c r="N1466" s="337">
        <v>110</v>
      </c>
      <c r="O1466" s="337">
        <v>1000</v>
      </c>
      <c r="P1466" s="337">
        <v>13</v>
      </c>
      <c r="Q1466" s="337">
        <v>76.900000000000006</v>
      </c>
      <c r="R1466" s="337">
        <v>25000</v>
      </c>
      <c r="S1466" s="337">
        <v>2700</v>
      </c>
      <c r="T1466" s="337">
        <v>82</v>
      </c>
      <c r="U1466" s="337">
        <v>0.9</v>
      </c>
      <c r="V1466" s="337">
        <v>-20</v>
      </c>
      <c r="W1466" s="336" t="s">
        <v>769</v>
      </c>
      <c r="X1466" s="336" t="s">
        <v>7402</v>
      </c>
      <c r="Y1466" s="336" t="s">
        <v>783</v>
      </c>
      <c r="Z1466" s="339">
        <v>41755</v>
      </c>
      <c r="AA1466" s="339">
        <v>41757</v>
      </c>
      <c r="AB1466" s="336" t="s">
        <v>784</v>
      </c>
    </row>
    <row r="1467" spans="1:28" s="340" customFormat="1">
      <c r="A1467" s="336" t="s">
        <v>7400</v>
      </c>
      <c r="B1467" s="336" t="s">
        <v>3510</v>
      </c>
      <c r="C1467" s="336" t="s">
        <v>3535</v>
      </c>
      <c r="D1467" s="336" t="s">
        <v>3536</v>
      </c>
      <c r="E1467" s="336" t="s">
        <v>738</v>
      </c>
      <c r="F1467" s="336" t="s">
        <v>780</v>
      </c>
      <c r="G1467" s="336" t="s">
        <v>794</v>
      </c>
      <c r="H1467" s="336" t="s">
        <v>726</v>
      </c>
      <c r="I1467" s="337">
        <v>3</v>
      </c>
      <c r="J1467" s="337">
        <v>40</v>
      </c>
      <c r="K1467" s="337">
        <v>88.8</v>
      </c>
      <c r="L1467" s="337">
        <v>63.2</v>
      </c>
      <c r="M1467" s="338"/>
      <c r="N1467" s="337">
        <v>40</v>
      </c>
      <c r="O1467" s="337">
        <v>430</v>
      </c>
      <c r="P1467" s="337">
        <v>7</v>
      </c>
      <c r="Q1467" s="337">
        <v>61.4</v>
      </c>
      <c r="R1467" s="337">
        <v>25000</v>
      </c>
      <c r="S1467" s="337">
        <v>3000</v>
      </c>
      <c r="T1467" s="337">
        <v>83</v>
      </c>
      <c r="U1467" s="337">
        <v>0.9</v>
      </c>
      <c r="V1467" s="337">
        <v>-20</v>
      </c>
      <c r="W1467" s="336" t="s">
        <v>769</v>
      </c>
      <c r="X1467" s="336" t="s">
        <v>7402</v>
      </c>
      <c r="Y1467" s="336" t="s">
        <v>783</v>
      </c>
      <c r="Z1467" s="339">
        <v>41907</v>
      </c>
      <c r="AA1467" s="339">
        <v>41907</v>
      </c>
      <c r="AB1467" s="336" t="s">
        <v>784</v>
      </c>
    </row>
    <row r="1468" spans="1:28" s="340" customFormat="1">
      <c r="A1468" s="336" t="s">
        <v>7400</v>
      </c>
      <c r="B1468" s="336" t="s">
        <v>3510</v>
      </c>
      <c r="C1468" s="336" t="s">
        <v>3538</v>
      </c>
      <c r="D1468" s="336" t="s">
        <v>3539</v>
      </c>
      <c r="E1468" s="336" t="s">
        <v>731</v>
      </c>
      <c r="F1468" s="336" t="s">
        <v>780</v>
      </c>
      <c r="G1468" s="336" t="s">
        <v>794</v>
      </c>
      <c r="H1468" s="336" t="s">
        <v>726</v>
      </c>
      <c r="I1468" s="337">
        <v>3</v>
      </c>
      <c r="J1468" s="337">
        <v>60</v>
      </c>
      <c r="K1468" s="337">
        <v>111.4</v>
      </c>
      <c r="L1468" s="337">
        <v>90</v>
      </c>
      <c r="M1468" s="338"/>
      <c r="N1468" s="337">
        <v>40</v>
      </c>
      <c r="O1468" s="337">
        <v>850</v>
      </c>
      <c r="P1468" s="337">
        <v>12</v>
      </c>
      <c r="Q1468" s="337">
        <v>70.8</v>
      </c>
      <c r="R1468" s="337">
        <v>25000</v>
      </c>
      <c r="S1468" s="337">
        <v>3000</v>
      </c>
      <c r="T1468" s="337">
        <v>82</v>
      </c>
      <c r="U1468" s="337">
        <v>1</v>
      </c>
      <c r="V1468" s="337">
        <v>-20</v>
      </c>
      <c r="W1468" s="336" t="s">
        <v>769</v>
      </c>
      <c r="X1468" s="336" t="s">
        <v>7402</v>
      </c>
      <c r="Y1468" s="336" t="s">
        <v>826</v>
      </c>
      <c r="Z1468" s="339">
        <v>41906</v>
      </c>
      <c r="AA1468" s="339">
        <v>41906</v>
      </c>
      <c r="AB1468" s="336" t="s">
        <v>784</v>
      </c>
    </row>
    <row r="1469" spans="1:28" s="340" customFormat="1">
      <c r="A1469" s="336" t="s">
        <v>7400</v>
      </c>
      <c r="B1469" s="336" t="s">
        <v>3510</v>
      </c>
      <c r="C1469" s="336" t="s">
        <v>3541</v>
      </c>
      <c r="D1469" s="336" t="s">
        <v>3542</v>
      </c>
      <c r="E1469" s="336" t="s">
        <v>735</v>
      </c>
      <c r="F1469" s="336" t="s">
        <v>780</v>
      </c>
      <c r="G1469" s="336" t="s">
        <v>794</v>
      </c>
      <c r="H1469" s="336" t="s">
        <v>726</v>
      </c>
      <c r="I1469" s="337">
        <v>3</v>
      </c>
      <c r="J1469" s="337">
        <v>75</v>
      </c>
      <c r="K1469" s="337">
        <v>132.4</v>
      </c>
      <c r="L1469" s="337">
        <v>118.5</v>
      </c>
      <c r="M1469" s="338"/>
      <c r="N1469" s="337">
        <v>40</v>
      </c>
      <c r="O1469" s="337">
        <v>1000</v>
      </c>
      <c r="P1469" s="337">
        <v>15</v>
      </c>
      <c r="Q1469" s="337">
        <v>66.7</v>
      </c>
      <c r="R1469" s="337">
        <v>25000</v>
      </c>
      <c r="S1469" s="337">
        <v>3000</v>
      </c>
      <c r="T1469" s="337">
        <v>82</v>
      </c>
      <c r="U1469" s="337">
        <v>1</v>
      </c>
      <c r="V1469" s="337">
        <v>-20</v>
      </c>
      <c r="W1469" s="336" t="s">
        <v>769</v>
      </c>
      <c r="X1469" s="336" t="s">
        <v>7402</v>
      </c>
      <c r="Y1469" s="336" t="s">
        <v>826</v>
      </c>
      <c r="Z1469" s="339">
        <v>41906</v>
      </c>
      <c r="AA1469" s="339">
        <v>41906</v>
      </c>
      <c r="AB1469" s="336" t="s">
        <v>784</v>
      </c>
    </row>
    <row r="1470" spans="1:28" s="340" customFormat="1">
      <c r="A1470" s="336" t="s">
        <v>7400</v>
      </c>
      <c r="B1470" s="336" t="s">
        <v>3510</v>
      </c>
      <c r="C1470" s="336" t="s">
        <v>3544</v>
      </c>
      <c r="D1470" s="336" t="s">
        <v>3545</v>
      </c>
      <c r="E1470" s="336" t="s">
        <v>813</v>
      </c>
      <c r="F1470" s="336" t="s">
        <v>780</v>
      </c>
      <c r="G1470" s="336" t="s">
        <v>794</v>
      </c>
      <c r="H1470" s="336" t="s">
        <v>726</v>
      </c>
      <c r="I1470" s="337">
        <v>3</v>
      </c>
      <c r="J1470" s="337">
        <v>50</v>
      </c>
      <c r="K1470" s="337">
        <v>98</v>
      </c>
      <c r="L1470" s="337">
        <v>64</v>
      </c>
      <c r="M1470" s="338"/>
      <c r="N1470" s="337">
        <v>107</v>
      </c>
      <c r="O1470" s="337">
        <v>550</v>
      </c>
      <c r="P1470" s="337">
        <v>7</v>
      </c>
      <c r="Q1470" s="337">
        <v>78.599999999999994</v>
      </c>
      <c r="R1470" s="337">
        <v>25000</v>
      </c>
      <c r="S1470" s="337">
        <v>2700</v>
      </c>
      <c r="T1470" s="337">
        <v>82</v>
      </c>
      <c r="U1470" s="337">
        <v>0.9</v>
      </c>
      <c r="V1470" s="337">
        <v>-20</v>
      </c>
      <c r="W1470" s="336" t="s">
        <v>769</v>
      </c>
      <c r="X1470" s="336" t="s">
        <v>7404</v>
      </c>
      <c r="Y1470" s="336" t="s">
        <v>826</v>
      </c>
      <c r="Z1470" s="339">
        <v>41755</v>
      </c>
      <c r="AA1470" s="339">
        <v>41757</v>
      </c>
      <c r="AB1470" s="336" t="s">
        <v>784</v>
      </c>
    </row>
    <row r="1471" spans="1:28" s="340" customFormat="1">
      <c r="A1471" s="336" t="s">
        <v>7400</v>
      </c>
      <c r="B1471" s="336" t="s">
        <v>3549</v>
      </c>
      <c r="C1471" s="336" t="s">
        <v>3550</v>
      </c>
      <c r="D1471" s="336" t="s">
        <v>3550</v>
      </c>
      <c r="E1471" s="336" t="s">
        <v>738</v>
      </c>
      <c r="F1471" s="336" t="s">
        <v>780</v>
      </c>
      <c r="G1471" s="336" t="s">
        <v>794</v>
      </c>
      <c r="H1471" s="336" t="s">
        <v>726</v>
      </c>
      <c r="I1471" s="337">
        <v>5</v>
      </c>
      <c r="J1471" s="338"/>
      <c r="K1471" s="337">
        <v>88.5</v>
      </c>
      <c r="L1471" s="337">
        <v>63</v>
      </c>
      <c r="M1471" s="338"/>
      <c r="N1471" s="337">
        <v>38</v>
      </c>
      <c r="O1471" s="337">
        <v>606</v>
      </c>
      <c r="P1471" s="337">
        <v>8</v>
      </c>
      <c r="Q1471" s="337">
        <v>75.8</v>
      </c>
      <c r="R1471" s="337">
        <v>25000</v>
      </c>
      <c r="S1471" s="337">
        <v>3000</v>
      </c>
      <c r="T1471" s="337">
        <v>82</v>
      </c>
      <c r="U1471" s="337">
        <v>0.9</v>
      </c>
      <c r="V1471" s="337">
        <v>-25</v>
      </c>
      <c r="W1471" s="336" t="s">
        <v>769</v>
      </c>
      <c r="X1471" s="336" t="s">
        <v>7417</v>
      </c>
      <c r="Y1471" s="336" t="s">
        <v>783</v>
      </c>
      <c r="Z1471" s="339">
        <v>41882</v>
      </c>
      <c r="AA1471" s="339">
        <v>41884</v>
      </c>
      <c r="AB1471" s="336" t="s">
        <v>784</v>
      </c>
    </row>
    <row r="1472" spans="1:28" s="340" customFormat="1">
      <c r="A1472" s="336" t="s">
        <v>7400</v>
      </c>
      <c r="B1472" s="336" t="s">
        <v>3549</v>
      </c>
      <c r="C1472" s="336" t="s">
        <v>3552</v>
      </c>
      <c r="D1472" s="336" t="s">
        <v>3552</v>
      </c>
      <c r="E1472" s="336" t="s">
        <v>731</v>
      </c>
      <c r="F1472" s="336" t="s">
        <v>780</v>
      </c>
      <c r="G1472" s="336" t="s">
        <v>794</v>
      </c>
      <c r="H1472" s="336" t="s">
        <v>726</v>
      </c>
      <c r="I1472" s="337">
        <v>5</v>
      </c>
      <c r="J1472" s="337">
        <v>75</v>
      </c>
      <c r="K1472" s="337">
        <v>117.4</v>
      </c>
      <c r="L1472" s="337">
        <v>95.2</v>
      </c>
      <c r="M1472" s="338"/>
      <c r="N1472" s="337">
        <v>38</v>
      </c>
      <c r="O1472" s="337">
        <v>1055</v>
      </c>
      <c r="P1472" s="337">
        <v>13</v>
      </c>
      <c r="Q1472" s="337">
        <v>81.2</v>
      </c>
      <c r="R1472" s="337">
        <v>25000</v>
      </c>
      <c r="S1472" s="337">
        <v>3000</v>
      </c>
      <c r="T1472" s="337">
        <v>80</v>
      </c>
      <c r="U1472" s="337">
        <v>1</v>
      </c>
      <c r="V1472" s="337">
        <v>-25</v>
      </c>
      <c r="W1472" s="336" t="s">
        <v>769</v>
      </c>
      <c r="X1472" s="336" t="s">
        <v>7417</v>
      </c>
      <c r="Y1472" s="336" t="s">
        <v>783</v>
      </c>
      <c r="Z1472" s="339">
        <v>41882</v>
      </c>
      <c r="AA1472" s="339">
        <v>41884</v>
      </c>
      <c r="AB1472" s="336" t="s">
        <v>784</v>
      </c>
    </row>
    <row r="1473" spans="1:28" s="340" customFormat="1">
      <c r="A1473" s="336" t="s">
        <v>7400</v>
      </c>
      <c r="B1473" s="336" t="s">
        <v>3549</v>
      </c>
      <c r="C1473" s="336" t="s">
        <v>3554</v>
      </c>
      <c r="D1473" s="336" t="s">
        <v>3554</v>
      </c>
      <c r="E1473" s="336" t="s">
        <v>735</v>
      </c>
      <c r="F1473" s="336" t="s">
        <v>780</v>
      </c>
      <c r="G1473" s="336" t="s">
        <v>794</v>
      </c>
      <c r="H1473" s="336" t="s">
        <v>726</v>
      </c>
      <c r="I1473" s="337">
        <v>5</v>
      </c>
      <c r="J1473" s="337">
        <v>90</v>
      </c>
      <c r="K1473" s="337">
        <v>128.6</v>
      </c>
      <c r="L1473" s="337">
        <v>122</v>
      </c>
      <c r="M1473" s="338"/>
      <c r="N1473" s="337">
        <v>38</v>
      </c>
      <c r="O1473" s="337">
        <v>1310</v>
      </c>
      <c r="P1473" s="337">
        <v>17</v>
      </c>
      <c r="Q1473" s="337">
        <v>77.099999999999994</v>
      </c>
      <c r="R1473" s="337">
        <v>25000</v>
      </c>
      <c r="S1473" s="337">
        <v>3000</v>
      </c>
      <c r="T1473" s="337">
        <v>81</v>
      </c>
      <c r="U1473" s="337">
        <v>1</v>
      </c>
      <c r="V1473" s="337">
        <v>-25</v>
      </c>
      <c r="W1473" s="336" t="s">
        <v>769</v>
      </c>
      <c r="X1473" s="336" t="s">
        <v>7919</v>
      </c>
      <c r="Y1473" s="336" t="s">
        <v>783</v>
      </c>
      <c r="Z1473" s="339">
        <v>41882</v>
      </c>
      <c r="AA1473" s="339">
        <v>41884</v>
      </c>
      <c r="AB1473" s="336" t="s">
        <v>784</v>
      </c>
    </row>
    <row r="1474" spans="1:28" s="340" customFormat="1">
      <c r="A1474" s="336" t="s">
        <v>7400</v>
      </c>
      <c r="B1474" s="336" t="s">
        <v>3568</v>
      </c>
      <c r="C1474" s="336" t="s">
        <v>3569</v>
      </c>
      <c r="D1474" s="336" t="s">
        <v>3570</v>
      </c>
      <c r="E1474" s="336" t="s">
        <v>703</v>
      </c>
      <c r="F1474" s="336" t="s">
        <v>780</v>
      </c>
      <c r="G1474" s="336" t="s">
        <v>781</v>
      </c>
      <c r="H1474" s="336" t="s">
        <v>726</v>
      </c>
      <c r="I1474" s="337">
        <v>3</v>
      </c>
      <c r="J1474" s="338"/>
      <c r="K1474" s="337">
        <v>50</v>
      </c>
      <c r="L1474" s="337">
        <v>50</v>
      </c>
      <c r="M1474" s="338"/>
      <c r="N1474" s="337">
        <v>35</v>
      </c>
      <c r="O1474" s="338"/>
      <c r="P1474" s="337">
        <v>7</v>
      </c>
      <c r="Q1474" s="337">
        <v>71.400000000000006</v>
      </c>
      <c r="R1474" s="337">
        <v>25000</v>
      </c>
      <c r="S1474" s="337">
        <v>3000</v>
      </c>
      <c r="T1474" s="337">
        <v>82</v>
      </c>
      <c r="U1474" s="337">
        <v>1</v>
      </c>
      <c r="V1474" s="337">
        <v>-20</v>
      </c>
      <c r="W1474" s="336" t="s">
        <v>769</v>
      </c>
      <c r="X1474" s="336" t="s">
        <v>7920</v>
      </c>
      <c r="Y1474" s="336" t="s">
        <v>783</v>
      </c>
      <c r="Z1474" s="339">
        <v>41685</v>
      </c>
      <c r="AA1474" s="339">
        <v>41964</v>
      </c>
      <c r="AB1474" s="336" t="s">
        <v>784</v>
      </c>
    </row>
    <row r="1475" spans="1:28" s="340" customFormat="1">
      <c r="A1475" s="336" t="s">
        <v>7400</v>
      </c>
      <c r="B1475" s="336" t="s">
        <v>3573</v>
      </c>
      <c r="C1475" s="336" t="s">
        <v>3506</v>
      </c>
      <c r="D1475" s="336" t="s">
        <v>3576</v>
      </c>
      <c r="E1475" s="336" t="s">
        <v>731</v>
      </c>
      <c r="F1475" s="336" t="s">
        <v>780</v>
      </c>
      <c r="G1475" s="336" t="s">
        <v>794</v>
      </c>
      <c r="H1475" s="336" t="s">
        <v>726</v>
      </c>
      <c r="I1475" s="337">
        <v>3</v>
      </c>
      <c r="J1475" s="337">
        <v>50</v>
      </c>
      <c r="K1475" s="337">
        <v>111.4</v>
      </c>
      <c r="L1475" s="337">
        <v>90</v>
      </c>
      <c r="M1475" s="338"/>
      <c r="N1475" s="337">
        <v>36</v>
      </c>
      <c r="O1475" s="338"/>
      <c r="P1475" s="337">
        <v>12</v>
      </c>
      <c r="Q1475" s="337">
        <v>77.5</v>
      </c>
      <c r="R1475" s="337">
        <v>25000</v>
      </c>
      <c r="S1475" s="337">
        <v>3000</v>
      </c>
      <c r="T1475" s="337">
        <v>82</v>
      </c>
      <c r="U1475" s="337">
        <v>1</v>
      </c>
      <c r="V1475" s="337">
        <v>-20</v>
      </c>
      <c r="W1475" s="336" t="s">
        <v>769</v>
      </c>
      <c r="X1475" s="336" t="s">
        <v>7406</v>
      </c>
      <c r="Y1475" s="336" t="s">
        <v>783</v>
      </c>
      <c r="Z1475" s="339">
        <v>41883</v>
      </c>
      <c r="AA1475" s="339">
        <v>41948</v>
      </c>
      <c r="AB1475" s="336" t="s">
        <v>842</v>
      </c>
    </row>
    <row r="1476" spans="1:28" s="340" customFormat="1">
      <c r="A1476" s="336" t="s">
        <v>7400</v>
      </c>
      <c r="B1476" s="336" t="s">
        <v>3573</v>
      </c>
      <c r="C1476" s="336" t="s">
        <v>3506</v>
      </c>
      <c r="D1476" s="336" t="s">
        <v>3578</v>
      </c>
      <c r="E1476" s="336" t="s">
        <v>735</v>
      </c>
      <c r="F1476" s="336" t="s">
        <v>780</v>
      </c>
      <c r="G1476" s="336" t="s">
        <v>794</v>
      </c>
      <c r="H1476" s="336" t="s">
        <v>726</v>
      </c>
      <c r="I1476" s="337">
        <v>3</v>
      </c>
      <c r="J1476" s="337">
        <v>75</v>
      </c>
      <c r="K1476" s="337">
        <v>132.4</v>
      </c>
      <c r="L1476" s="337">
        <v>118.5</v>
      </c>
      <c r="M1476" s="338"/>
      <c r="N1476" s="337">
        <v>36</v>
      </c>
      <c r="O1476" s="338"/>
      <c r="P1476" s="337">
        <v>17.600000000000001</v>
      </c>
      <c r="Q1476" s="337">
        <v>71.599999999999994</v>
      </c>
      <c r="R1476" s="337">
        <v>25000</v>
      </c>
      <c r="S1476" s="337">
        <v>3000</v>
      </c>
      <c r="T1476" s="337">
        <v>82</v>
      </c>
      <c r="U1476" s="337">
        <v>1</v>
      </c>
      <c r="V1476" s="337">
        <v>-20</v>
      </c>
      <c r="W1476" s="336" t="s">
        <v>769</v>
      </c>
      <c r="X1476" s="336" t="s">
        <v>7406</v>
      </c>
      <c r="Y1476" s="336" t="s">
        <v>783</v>
      </c>
      <c r="Z1476" s="339">
        <v>41883</v>
      </c>
      <c r="AA1476" s="339">
        <v>41948</v>
      </c>
      <c r="AB1476" s="336" t="s">
        <v>842</v>
      </c>
    </row>
    <row r="1477" spans="1:28" s="340" customFormat="1">
      <c r="A1477" s="336" t="s">
        <v>7400</v>
      </c>
      <c r="B1477" s="336" t="s">
        <v>3580</v>
      </c>
      <c r="C1477" s="336" t="s">
        <v>3581</v>
      </c>
      <c r="D1477" s="336" t="s">
        <v>3581</v>
      </c>
      <c r="E1477" s="336" t="s">
        <v>703</v>
      </c>
      <c r="F1477" s="336" t="s">
        <v>780</v>
      </c>
      <c r="G1477" s="336" t="s">
        <v>781</v>
      </c>
      <c r="H1477" s="336" t="s">
        <v>726</v>
      </c>
      <c r="I1477" s="337">
        <v>5</v>
      </c>
      <c r="J1477" s="337">
        <v>50</v>
      </c>
      <c r="K1477" s="337">
        <v>50.3</v>
      </c>
      <c r="L1477" s="337">
        <v>50.2</v>
      </c>
      <c r="M1477" s="338"/>
      <c r="N1477" s="337">
        <v>40</v>
      </c>
      <c r="O1477" s="337">
        <v>450</v>
      </c>
      <c r="P1477" s="337">
        <v>7</v>
      </c>
      <c r="Q1477" s="337">
        <v>64.3</v>
      </c>
      <c r="R1477" s="337">
        <v>25000</v>
      </c>
      <c r="S1477" s="337">
        <v>2700</v>
      </c>
      <c r="T1477" s="337">
        <v>82</v>
      </c>
      <c r="U1477" s="337">
        <v>0.7</v>
      </c>
      <c r="V1477" s="337">
        <v>-20</v>
      </c>
      <c r="W1477" s="336" t="s">
        <v>769</v>
      </c>
      <c r="X1477" s="336" t="s">
        <v>7415</v>
      </c>
      <c r="Y1477" s="336" t="s">
        <v>831</v>
      </c>
      <c r="Z1477" s="339">
        <v>41906</v>
      </c>
      <c r="AA1477" s="339">
        <v>41905</v>
      </c>
      <c r="AB1477" s="336" t="s">
        <v>842</v>
      </c>
    </row>
    <row r="1478" spans="1:28" s="340" customFormat="1">
      <c r="A1478" s="336" t="s">
        <v>7400</v>
      </c>
      <c r="B1478" s="336" t="s">
        <v>3580</v>
      </c>
      <c r="C1478" s="336" t="s">
        <v>4076</v>
      </c>
      <c r="D1478" s="336" t="s">
        <v>7921</v>
      </c>
      <c r="E1478" s="336" t="s">
        <v>830</v>
      </c>
      <c r="F1478" s="336" t="s">
        <v>780</v>
      </c>
      <c r="G1478" s="336" t="s">
        <v>794</v>
      </c>
      <c r="H1478" s="336" t="s">
        <v>726</v>
      </c>
      <c r="I1478" s="337">
        <v>5</v>
      </c>
      <c r="J1478" s="337">
        <v>75</v>
      </c>
      <c r="K1478" s="337">
        <v>112.4</v>
      </c>
      <c r="L1478" s="337">
        <v>94.8</v>
      </c>
      <c r="M1478" s="338"/>
      <c r="N1478" s="337">
        <v>40</v>
      </c>
      <c r="O1478" s="337">
        <v>800</v>
      </c>
      <c r="P1478" s="337">
        <v>13</v>
      </c>
      <c r="Q1478" s="337">
        <v>61.5</v>
      </c>
      <c r="R1478" s="337">
        <v>25000</v>
      </c>
      <c r="S1478" s="337">
        <v>3000</v>
      </c>
      <c r="T1478" s="337">
        <v>83</v>
      </c>
      <c r="U1478" s="337">
        <v>0.9</v>
      </c>
      <c r="V1478" s="337">
        <v>-20</v>
      </c>
      <c r="W1478" s="336" t="s">
        <v>769</v>
      </c>
      <c r="X1478" s="336" t="s">
        <v>7415</v>
      </c>
      <c r="Y1478" s="336" t="s">
        <v>831</v>
      </c>
      <c r="Z1478" s="339">
        <v>41983</v>
      </c>
      <c r="AA1478" s="339">
        <v>41983</v>
      </c>
      <c r="AB1478" s="336" t="s">
        <v>842</v>
      </c>
    </row>
    <row r="1479" spans="1:28" s="340" customFormat="1">
      <c r="A1479" s="336" t="s">
        <v>7400</v>
      </c>
      <c r="B1479" s="336" t="s">
        <v>3580</v>
      </c>
      <c r="C1479" s="336" t="s">
        <v>4076</v>
      </c>
      <c r="D1479" s="336" t="s">
        <v>7922</v>
      </c>
      <c r="E1479" s="336" t="s">
        <v>735</v>
      </c>
      <c r="F1479" s="336" t="s">
        <v>780</v>
      </c>
      <c r="G1479" s="336" t="s">
        <v>794</v>
      </c>
      <c r="H1479" s="336" t="s">
        <v>726</v>
      </c>
      <c r="I1479" s="337">
        <v>5</v>
      </c>
      <c r="J1479" s="337">
        <v>120</v>
      </c>
      <c r="K1479" s="337">
        <v>131.9</v>
      </c>
      <c r="L1479" s="337">
        <v>117.6</v>
      </c>
      <c r="M1479" s="338"/>
      <c r="N1479" s="337">
        <v>40</v>
      </c>
      <c r="O1479" s="337">
        <v>1200</v>
      </c>
      <c r="P1479" s="337">
        <v>17</v>
      </c>
      <c r="Q1479" s="337">
        <v>70.599999999999994</v>
      </c>
      <c r="R1479" s="337">
        <v>25000</v>
      </c>
      <c r="S1479" s="337">
        <v>3000</v>
      </c>
      <c r="T1479" s="337">
        <v>82</v>
      </c>
      <c r="U1479" s="337">
        <v>1</v>
      </c>
      <c r="V1479" s="337">
        <v>-20</v>
      </c>
      <c r="W1479" s="336" t="s">
        <v>769</v>
      </c>
      <c r="X1479" s="336" t="s">
        <v>7415</v>
      </c>
      <c r="Y1479" s="336" t="s">
        <v>831</v>
      </c>
      <c r="Z1479" s="339">
        <v>41983</v>
      </c>
      <c r="AA1479" s="339">
        <v>41983</v>
      </c>
      <c r="AB1479" s="336" t="s">
        <v>842</v>
      </c>
    </row>
    <row r="1480" spans="1:28" s="340" customFormat="1">
      <c r="A1480" s="336" t="s">
        <v>7400</v>
      </c>
      <c r="B1480" s="336" t="s">
        <v>3584</v>
      </c>
      <c r="C1480" s="336" t="s">
        <v>3585</v>
      </c>
      <c r="D1480" s="336" t="s">
        <v>3585</v>
      </c>
      <c r="E1480" s="336" t="s">
        <v>703</v>
      </c>
      <c r="F1480" s="336" t="s">
        <v>780</v>
      </c>
      <c r="G1480" s="336" t="s">
        <v>781</v>
      </c>
      <c r="H1480" s="336" t="s">
        <v>726</v>
      </c>
      <c r="I1480" s="337">
        <v>5</v>
      </c>
      <c r="J1480" s="337">
        <v>35</v>
      </c>
      <c r="K1480" s="337">
        <v>48.7</v>
      </c>
      <c r="L1480" s="337">
        <v>49.9</v>
      </c>
      <c r="M1480" s="338"/>
      <c r="N1480" s="337">
        <v>38</v>
      </c>
      <c r="O1480" s="337">
        <v>330</v>
      </c>
      <c r="P1480" s="337">
        <v>6</v>
      </c>
      <c r="Q1480" s="337">
        <v>55</v>
      </c>
      <c r="R1480" s="337">
        <v>25000</v>
      </c>
      <c r="S1480" s="337">
        <v>2700</v>
      </c>
      <c r="T1480" s="337">
        <v>85</v>
      </c>
      <c r="U1480" s="337">
        <v>0.7</v>
      </c>
      <c r="V1480" s="337">
        <v>-18</v>
      </c>
      <c r="W1480" s="336" t="s">
        <v>769</v>
      </c>
      <c r="X1480" s="336" t="s">
        <v>7923</v>
      </c>
      <c r="Y1480" s="336" t="s">
        <v>826</v>
      </c>
      <c r="Z1480" s="339">
        <v>41557</v>
      </c>
      <c r="AA1480" s="339">
        <v>41899</v>
      </c>
      <c r="AB1480" s="336" t="s">
        <v>842</v>
      </c>
    </row>
    <row r="1481" spans="1:28" s="340" customFormat="1">
      <c r="A1481" s="336" t="s">
        <v>7400</v>
      </c>
      <c r="B1481" s="336" t="s">
        <v>3584</v>
      </c>
      <c r="C1481" s="336" t="s">
        <v>3587</v>
      </c>
      <c r="D1481" s="336" t="s">
        <v>3587</v>
      </c>
      <c r="E1481" s="336" t="s">
        <v>703</v>
      </c>
      <c r="F1481" s="336" t="s">
        <v>780</v>
      </c>
      <c r="G1481" s="336" t="s">
        <v>781</v>
      </c>
      <c r="H1481" s="336" t="s">
        <v>726</v>
      </c>
      <c r="I1481" s="337">
        <v>5</v>
      </c>
      <c r="J1481" s="337">
        <v>30</v>
      </c>
      <c r="K1481" s="337">
        <v>48.7</v>
      </c>
      <c r="L1481" s="337">
        <v>49.9</v>
      </c>
      <c r="M1481" s="338"/>
      <c r="N1481" s="337">
        <v>25</v>
      </c>
      <c r="O1481" s="337">
        <v>330</v>
      </c>
      <c r="P1481" s="337">
        <v>6</v>
      </c>
      <c r="Q1481" s="337">
        <v>55</v>
      </c>
      <c r="R1481" s="337">
        <v>25000</v>
      </c>
      <c r="S1481" s="337">
        <v>2700</v>
      </c>
      <c r="T1481" s="337">
        <v>83</v>
      </c>
      <c r="U1481" s="337">
        <v>0.7</v>
      </c>
      <c r="V1481" s="337">
        <v>-18</v>
      </c>
      <c r="W1481" s="336" t="s">
        <v>769</v>
      </c>
      <c r="X1481" s="336" t="s">
        <v>7923</v>
      </c>
      <c r="Y1481" s="336" t="s">
        <v>826</v>
      </c>
      <c r="Z1481" s="339">
        <v>41557</v>
      </c>
      <c r="AA1481" s="339">
        <v>41906</v>
      </c>
      <c r="AB1481" s="336" t="s">
        <v>842</v>
      </c>
    </row>
    <row r="1482" spans="1:28" s="340" customFormat="1">
      <c r="A1482" s="336" t="s">
        <v>7400</v>
      </c>
      <c r="B1482" s="336" t="s">
        <v>3584</v>
      </c>
      <c r="C1482" s="336" t="s">
        <v>3589</v>
      </c>
      <c r="D1482" s="336" t="s">
        <v>3589</v>
      </c>
      <c r="E1482" s="336" t="s">
        <v>737</v>
      </c>
      <c r="F1482" s="336" t="s">
        <v>780</v>
      </c>
      <c r="G1482" s="336" t="s">
        <v>794</v>
      </c>
      <c r="H1482" s="336" t="s">
        <v>726</v>
      </c>
      <c r="I1482" s="337">
        <v>5</v>
      </c>
      <c r="J1482" s="337">
        <v>35</v>
      </c>
      <c r="K1482" s="337">
        <v>71.2</v>
      </c>
      <c r="L1482" s="337">
        <v>48.7</v>
      </c>
      <c r="M1482" s="338"/>
      <c r="N1482" s="337">
        <v>38</v>
      </c>
      <c r="O1482" s="337">
        <v>350</v>
      </c>
      <c r="P1482" s="337">
        <v>6</v>
      </c>
      <c r="Q1482" s="337">
        <v>63.3</v>
      </c>
      <c r="R1482" s="337">
        <v>25000</v>
      </c>
      <c r="S1482" s="337">
        <v>3000</v>
      </c>
      <c r="T1482" s="337">
        <v>84</v>
      </c>
      <c r="U1482" s="337">
        <v>0.7</v>
      </c>
      <c r="V1482" s="337">
        <v>-18</v>
      </c>
      <c r="W1482" s="336" t="s">
        <v>769</v>
      </c>
      <c r="X1482" s="336" t="s">
        <v>7894</v>
      </c>
      <c r="Y1482" s="336" t="s">
        <v>826</v>
      </c>
      <c r="Z1482" s="339">
        <v>41548</v>
      </c>
      <c r="AA1482" s="339">
        <v>41873</v>
      </c>
      <c r="AB1482" s="336" t="s">
        <v>842</v>
      </c>
    </row>
    <row r="1483" spans="1:28" s="340" customFormat="1">
      <c r="A1483" s="336" t="s">
        <v>7400</v>
      </c>
      <c r="B1483" s="336" t="s">
        <v>3584</v>
      </c>
      <c r="C1483" s="336" t="s">
        <v>3591</v>
      </c>
      <c r="D1483" s="336" t="s">
        <v>3591</v>
      </c>
      <c r="E1483" s="336" t="s">
        <v>703</v>
      </c>
      <c r="F1483" s="336" t="s">
        <v>780</v>
      </c>
      <c r="G1483" s="336" t="s">
        <v>794</v>
      </c>
      <c r="H1483" s="336" t="s">
        <v>726</v>
      </c>
      <c r="I1483" s="337">
        <v>5</v>
      </c>
      <c r="J1483" s="337">
        <v>35</v>
      </c>
      <c r="K1483" s="337">
        <v>47.9</v>
      </c>
      <c r="L1483" s="337">
        <v>49.9</v>
      </c>
      <c r="M1483" s="338"/>
      <c r="N1483" s="337">
        <v>38</v>
      </c>
      <c r="O1483" s="337">
        <v>350</v>
      </c>
      <c r="P1483" s="337">
        <v>6</v>
      </c>
      <c r="Q1483" s="337">
        <v>58.3</v>
      </c>
      <c r="R1483" s="337">
        <v>25000</v>
      </c>
      <c r="S1483" s="337">
        <v>3000</v>
      </c>
      <c r="T1483" s="337">
        <v>84</v>
      </c>
      <c r="U1483" s="337">
        <v>0.7</v>
      </c>
      <c r="V1483" s="337">
        <v>-18</v>
      </c>
      <c r="W1483" s="336" t="s">
        <v>769</v>
      </c>
      <c r="X1483" s="336" t="s">
        <v>7923</v>
      </c>
      <c r="Y1483" s="336" t="s">
        <v>826</v>
      </c>
      <c r="Z1483" s="339">
        <v>41548</v>
      </c>
      <c r="AA1483" s="339">
        <v>41873</v>
      </c>
      <c r="AB1483" s="336" t="s">
        <v>842</v>
      </c>
    </row>
    <row r="1484" spans="1:28" s="340" customFormat="1">
      <c r="A1484" s="336" t="s">
        <v>7400</v>
      </c>
      <c r="B1484" s="336" t="s">
        <v>3584</v>
      </c>
      <c r="C1484" s="336" t="s">
        <v>3593</v>
      </c>
      <c r="D1484" s="336" t="s">
        <v>3593</v>
      </c>
      <c r="E1484" s="336" t="s">
        <v>703</v>
      </c>
      <c r="F1484" s="336" t="s">
        <v>780</v>
      </c>
      <c r="G1484" s="336" t="s">
        <v>781</v>
      </c>
      <c r="H1484" s="336" t="s">
        <v>726</v>
      </c>
      <c r="I1484" s="337">
        <v>5</v>
      </c>
      <c r="J1484" s="337">
        <v>30</v>
      </c>
      <c r="K1484" s="337">
        <v>48.7</v>
      </c>
      <c r="L1484" s="337">
        <v>49.9</v>
      </c>
      <c r="M1484" s="338"/>
      <c r="N1484" s="337">
        <v>25</v>
      </c>
      <c r="O1484" s="337">
        <v>330</v>
      </c>
      <c r="P1484" s="337">
        <v>6</v>
      </c>
      <c r="Q1484" s="337">
        <v>55</v>
      </c>
      <c r="R1484" s="337">
        <v>25000</v>
      </c>
      <c r="S1484" s="337">
        <v>3000</v>
      </c>
      <c r="T1484" s="337">
        <v>84</v>
      </c>
      <c r="U1484" s="337">
        <v>0.7</v>
      </c>
      <c r="V1484" s="337">
        <v>-18</v>
      </c>
      <c r="W1484" s="336" t="s">
        <v>769</v>
      </c>
      <c r="X1484" s="336" t="s">
        <v>7923</v>
      </c>
      <c r="Y1484" s="336" t="s">
        <v>826</v>
      </c>
      <c r="Z1484" s="339">
        <v>41557</v>
      </c>
      <c r="AA1484" s="339">
        <v>41906</v>
      </c>
      <c r="AB1484" s="336" t="s">
        <v>842</v>
      </c>
    </row>
    <row r="1485" spans="1:28" s="340" customFormat="1">
      <c r="A1485" s="336" t="s">
        <v>7400</v>
      </c>
      <c r="B1485" s="336" t="s">
        <v>3584</v>
      </c>
      <c r="C1485" s="336" t="s">
        <v>3595</v>
      </c>
      <c r="D1485" s="336" t="s">
        <v>3595</v>
      </c>
      <c r="E1485" s="336" t="s">
        <v>703</v>
      </c>
      <c r="F1485" s="336" t="s">
        <v>780</v>
      </c>
      <c r="G1485" s="336" t="s">
        <v>781</v>
      </c>
      <c r="H1485" s="336" t="s">
        <v>726</v>
      </c>
      <c r="I1485" s="337">
        <v>5</v>
      </c>
      <c r="J1485" s="337">
        <v>42</v>
      </c>
      <c r="K1485" s="337">
        <v>48.7</v>
      </c>
      <c r="L1485" s="337">
        <v>49.9</v>
      </c>
      <c r="M1485" s="338"/>
      <c r="N1485" s="337">
        <v>38</v>
      </c>
      <c r="O1485" s="337">
        <v>470</v>
      </c>
      <c r="P1485" s="337">
        <v>8</v>
      </c>
      <c r="Q1485" s="337">
        <v>58.8</v>
      </c>
      <c r="R1485" s="337">
        <v>25000</v>
      </c>
      <c r="S1485" s="337">
        <v>2700</v>
      </c>
      <c r="T1485" s="337">
        <v>80</v>
      </c>
      <c r="U1485" s="337">
        <v>0.7</v>
      </c>
      <c r="V1485" s="337">
        <v>-18</v>
      </c>
      <c r="W1485" s="336" t="s">
        <v>769</v>
      </c>
      <c r="X1485" s="336" t="s">
        <v>7923</v>
      </c>
      <c r="Y1485" s="336" t="s">
        <v>826</v>
      </c>
      <c r="Z1485" s="339">
        <v>41557</v>
      </c>
      <c r="AA1485" s="339">
        <v>41906</v>
      </c>
      <c r="AB1485" s="336" t="s">
        <v>842</v>
      </c>
    </row>
    <row r="1486" spans="1:28" s="340" customFormat="1">
      <c r="A1486" s="336" t="s">
        <v>7400</v>
      </c>
      <c r="B1486" s="336" t="s">
        <v>3584</v>
      </c>
      <c r="C1486" s="336" t="s">
        <v>3597</v>
      </c>
      <c r="D1486" s="336" t="s">
        <v>3597</v>
      </c>
      <c r="E1486" s="336" t="s">
        <v>703</v>
      </c>
      <c r="F1486" s="336" t="s">
        <v>780</v>
      </c>
      <c r="G1486" s="336" t="s">
        <v>781</v>
      </c>
      <c r="H1486" s="336" t="s">
        <v>726</v>
      </c>
      <c r="I1486" s="337">
        <v>5</v>
      </c>
      <c r="J1486" s="337">
        <v>42</v>
      </c>
      <c r="K1486" s="337">
        <v>48.7</v>
      </c>
      <c r="L1486" s="337">
        <v>49.9</v>
      </c>
      <c r="M1486" s="338"/>
      <c r="N1486" s="337">
        <v>25</v>
      </c>
      <c r="O1486" s="337">
        <v>470</v>
      </c>
      <c r="P1486" s="337">
        <v>8</v>
      </c>
      <c r="Q1486" s="337">
        <v>58.8</v>
      </c>
      <c r="R1486" s="337">
        <v>25000</v>
      </c>
      <c r="S1486" s="337">
        <v>2700</v>
      </c>
      <c r="T1486" s="337">
        <v>80</v>
      </c>
      <c r="U1486" s="337">
        <v>0.7</v>
      </c>
      <c r="V1486" s="337">
        <v>-18</v>
      </c>
      <c r="W1486" s="336" t="s">
        <v>769</v>
      </c>
      <c r="X1486" s="336" t="s">
        <v>7923</v>
      </c>
      <c r="Y1486" s="336" t="s">
        <v>826</v>
      </c>
      <c r="Z1486" s="339">
        <v>41557</v>
      </c>
      <c r="AA1486" s="339">
        <v>41906</v>
      </c>
      <c r="AB1486" s="336" t="s">
        <v>842</v>
      </c>
    </row>
    <row r="1487" spans="1:28" s="340" customFormat="1">
      <c r="A1487" s="336" t="s">
        <v>7400</v>
      </c>
      <c r="B1487" s="336" t="s">
        <v>3584</v>
      </c>
      <c r="C1487" s="336" t="s">
        <v>3599</v>
      </c>
      <c r="D1487" s="336" t="s">
        <v>3599</v>
      </c>
      <c r="E1487" s="336" t="s">
        <v>737</v>
      </c>
      <c r="F1487" s="336" t="s">
        <v>780</v>
      </c>
      <c r="G1487" s="336" t="s">
        <v>794</v>
      </c>
      <c r="H1487" s="336" t="s">
        <v>726</v>
      </c>
      <c r="I1487" s="337">
        <v>5</v>
      </c>
      <c r="J1487" s="337">
        <v>50</v>
      </c>
      <c r="K1487" s="337">
        <v>72.099999999999994</v>
      </c>
      <c r="L1487" s="337">
        <v>48.9</v>
      </c>
      <c r="M1487" s="338"/>
      <c r="N1487" s="337">
        <v>38</v>
      </c>
      <c r="O1487" s="337">
        <v>500</v>
      </c>
      <c r="P1487" s="337">
        <v>8</v>
      </c>
      <c r="Q1487" s="337">
        <v>62.5</v>
      </c>
      <c r="R1487" s="337">
        <v>25000</v>
      </c>
      <c r="S1487" s="337">
        <v>3000</v>
      </c>
      <c r="T1487" s="337">
        <v>82</v>
      </c>
      <c r="U1487" s="337">
        <v>0.8</v>
      </c>
      <c r="V1487" s="337">
        <v>-18</v>
      </c>
      <c r="W1487" s="336" t="s">
        <v>769</v>
      </c>
      <c r="X1487" s="336" t="s">
        <v>7894</v>
      </c>
      <c r="Y1487" s="336" t="s">
        <v>826</v>
      </c>
      <c r="Z1487" s="339">
        <v>41548</v>
      </c>
      <c r="AA1487" s="339">
        <v>41912</v>
      </c>
      <c r="AB1487" s="336" t="s">
        <v>842</v>
      </c>
    </row>
    <row r="1488" spans="1:28" s="340" customFormat="1">
      <c r="A1488" s="336" t="s">
        <v>7400</v>
      </c>
      <c r="B1488" s="336" t="s">
        <v>3584</v>
      </c>
      <c r="C1488" s="336" t="s">
        <v>3601</v>
      </c>
      <c r="D1488" s="336" t="s">
        <v>3601</v>
      </c>
      <c r="E1488" s="336" t="s">
        <v>703</v>
      </c>
      <c r="F1488" s="336" t="s">
        <v>780</v>
      </c>
      <c r="G1488" s="336" t="s">
        <v>781</v>
      </c>
      <c r="H1488" s="336" t="s">
        <v>726</v>
      </c>
      <c r="I1488" s="337">
        <v>5</v>
      </c>
      <c r="J1488" s="337">
        <v>50</v>
      </c>
      <c r="K1488" s="337">
        <v>48.7</v>
      </c>
      <c r="L1488" s="337">
        <v>49.9</v>
      </c>
      <c r="M1488" s="338"/>
      <c r="N1488" s="337">
        <v>38</v>
      </c>
      <c r="O1488" s="337">
        <v>500</v>
      </c>
      <c r="P1488" s="337">
        <v>8</v>
      </c>
      <c r="Q1488" s="337">
        <v>62.5</v>
      </c>
      <c r="R1488" s="337">
        <v>25000</v>
      </c>
      <c r="S1488" s="337">
        <v>3000</v>
      </c>
      <c r="T1488" s="337">
        <v>82</v>
      </c>
      <c r="U1488" s="337">
        <v>0.7</v>
      </c>
      <c r="V1488" s="337">
        <v>-18</v>
      </c>
      <c r="W1488" s="336" t="s">
        <v>769</v>
      </c>
      <c r="X1488" s="336" t="s">
        <v>7923</v>
      </c>
      <c r="Y1488" s="336" t="s">
        <v>826</v>
      </c>
      <c r="Z1488" s="339">
        <v>41557</v>
      </c>
      <c r="AA1488" s="339">
        <v>41876</v>
      </c>
      <c r="AB1488" s="336" t="s">
        <v>842</v>
      </c>
    </row>
    <row r="1489" spans="1:28" s="340" customFormat="1">
      <c r="A1489" s="336" t="s">
        <v>7400</v>
      </c>
      <c r="B1489" s="336" t="s">
        <v>3584</v>
      </c>
      <c r="C1489" s="336" t="s">
        <v>3891</v>
      </c>
      <c r="D1489" s="336" t="s">
        <v>3891</v>
      </c>
      <c r="E1489" s="336" t="s">
        <v>703</v>
      </c>
      <c r="F1489" s="336" t="s">
        <v>780</v>
      </c>
      <c r="G1489" s="336" t="s">
        <v>781</v>
      </c>
      <c r="H1489" s="336" t="s">
        <v>726</v>
      </c>
      <c r="I1489" s="337">
        <v>5</v>
      </c>
      <c r="J1489" s="337">
        <v>42</v>
      </c>
      <c r="K1489" s="337">
        <v>48.7</v>
      </c>
      <c r="L1489" s="337">
        <v>49.9</v>
      </c>
      <c r="M1489" s="338"/>
      <c r="N1489" s="337">
        <v>25</v>
      </c>
      <c r="O1489" s="337">
        <v>500</v>
      </c>
      <c r="P1489" s="337">
        <v>8</v>
      </c>
      <c r="Q1489" s="337">
        <v>62.5</v>
      </c>
      <c r="R1489" s="337">
        <v>25000</v>
      </c>
      <c r="S1489" s="337">
        <v>3000</v>
      </c>
      <c r="T1489" s="337">
        <v>80</v>
      </c>
      <c r="U1489" s="337">
        <v>0.7</v>
      </c>
      <c r="V1489" s="337">
        <v>-18</v>
      </c>
      <c r="W1489" s="336" t="s">
        <v>769</v>
      </c>
      <c r="X1489" s="336" t="s">
        <v>7923</v>
      </c>
      <c r="Y1489" s="336" t="s">
        <v>826</v>
      </c>
      <c r="Z1489" s="339">
        <v>41557</v>
      </c>
      <c r="AA1489" s="339">
        <v>41906</v>
      </c>
      <c r="AB1489" s="336" t="s">
        <v>842</v>
      </c>
    </row>
    <row r="1490" spans="1:28" s="340" customFormat="1">
      <c r="A1490" s="336" t="s">
        <v>7400</v>
      </c>
      <c r="B1490" s="336" t="s">
        <v>3584</v>
      </c>
      <c r="C1490" s="336" t="s">
        <v>3893</v>
      </c>
      <c r="D1490" s="336" t="s">
        <v>3893</v>
      </c>
      <c r="E1490" s="336" t="s">
        <v>738</v>
      </c>
      <c r="F1490" s="336" t="s">
        <v>780</v>
      </c>
      <c r="G1490" s="336" t="s">
        <v>794</v>
      </c>
      <c r="H1490" s="336" t="s">
        <v>726</v>
      </c>
      <c r="I1490" s="337">
        <v>5</v>
      </c>
      <c r="J1490" s="337">
        <v>50</v>
      </c>
      <c r="K1490" s="337">
        <v>85.1</v>
      </c>
      <c r="L1490" s="337">
        <v>61.5</v>
      </c>
      <c r="M1490" s="338"/>
      <c r="N1490" s="337">
        <v>40</v>
      </c>
      <c r="O1490" s="337">
        <v>500</v>
      </c>
      <c r="P1490" s="337">
        <v>8</v>
      </c>
      <c r="Q1490" s="337">
        <v>62.5</v>
      </c>
      <c r="R1490" s="337">
        <v>40000</v>
      </c>
      <c r="S1490" s="337">
        <v>5000</v>
      </c>
      <c r="T1490" s="337">
        <v>86</v>
      </c>
      <c r="U1490" s="337">
        <v>0.9</v>
      </c>
      <c r="V1490" s="337">
        <v>-18</v>
      </c>
      <c r="W1490" s="336" t="s">
        <v>769</v>
      </c>
      <c r="X1490" s="336" t="s">
        <v>7405</v>
      </c>
      <c r="Y1490" s="336" t="s">
        <v>826</v>
      </c>
      <c r="Z1490" s="339">
        <v>41548</v>
      </c>
      <c r="AA1490" s="339">
        <v>41904</v>
      </c>
      <c r="AB1490" s="336" t="s">
        <v>842</v>
      </c>
    </row>
    <row r="1491" spans="1:28" s="340" customFormat="1">
      <c r="A1491" s="336" t="s">
        <v>7400</v>
      </c>
      <c r="B1491" s="336" t="s">
        <v>3584</v>
      </c>
      <c r="C1491" s="336" t="s">
        <v>3895</v>
      </c>
      <c r="D1491" s="336" t="s">
        <v>3895</v>
      </c>
      <c r="E1491" s="336" t="s">
        <v>738</v>
      </c>
      <c r="F1491" s="336" t="s">
        <v>780</v>
      </c>
      <c r="G1491" s="336" t="s">
        <v>794</v>
      </c>
      <c r="H1491" s="336" t="s">
        <v>726</v>
      </c>
      <c r="I1491" s="337">
        <v>5</v>
      </c>
      <c r="J1491" s="337">
        <v>50</v>
      </c>
      <c r="K1491" s="337">
        <v>85.1</v>
      </c>
      <c r="L1491" s="337">
        <v>61.5</v>
      </c>
      <c r="M1491" s="338"/>
      <c r="N1491" s="337">
        <v>25</v>
      </c>
      <c r="O1491" s="337">
        <v>490</v>
      </c>
      <c r="P1491" s="337">
        <v>8</v>
      </c>
      <c r="Q1491" s="337">
        <v>61.3</v>
      </c>
      <c r="R1491" s="337">
        <v>40000</v>
      </c>
      <c r="S1491" s="337">
        <v>5000</v>
      </c>
      <c r="T1491" s="337">
        <v>87</v>
      </c>
      <c r="U1491" s="337">
        <v>0.9</v>
      </c>
      <c r="V1491" s="337">
        <v>-18</v>
      </c>
      <c r="W1491" s="336" t="s">
        <v>769</v>
      </c>
      <c r="X1491" s="336" t="s">
        <v>7405</v>
      </c>
      <c r="Y1491" s="336" t="s">
        <v>826</v>
      </c>
      <c r="Z1491" s="339">
        <v>41548</v>
      </c>
      <c r="AA1491" s="339">
        <v>41904</v>
      </c>
      <c r="AB1491" s="336" t="s">
        <v>842</v>
      </c>
    </row>
    <row r="1492" spans="1:28" s="340" customFormat="1">
      <c r="A1492" s="336" t="s">
        <v>7400</v>
      </c>
      <c r="B1492" s="336" t="s">
        <v>3584</v>
      </c>
      <c r="C1492" s="336" t="s">
        <v>3897</v>
      </c>
      <c r="D1492" s="336" t="s">
        <v>3897</v>
      </c>
      <c r="E1492" s="336" t="s">
        <v>738</v>
      </c>
      <c r="F1492" s="336" t="s">
        <v>780</v>
      </c>
      <c r="G1492" s="336" t="s">
        <v>794</v>
      </c>
      <c r="H1492" s="336" t="s">
        <v>726</v>
      </c>
      <c r="I1492" s="337">
        <v>5</v>
      </c>
      <c r="J1492" s="337">
        <v>50</v>
      </c>
      <c r="K1492" s="337">
        <v>85.1</v>
      </c>
      <c r="L1492" s="337">
        <v>61.5</v>
      </c>
      <c r="M1492" s="338"/>
      <c r="N1492" s="337">
        <v>40</v>
      </c>
      <c r="O1492" s="337">
        <v>490</v>
      </c>
      <c r="P1492" s="337">
        <v>8</v>
      </c>
      <c r="Q1492" s="337">
        <v>61.3</v>
      </c>
      <c r="R1492" s="337">
        <v>25000</v>
      </c>
      <c r="S1492" s="337">
        <v>4000</v>
      </c>
      <c r="T1492" s="337">
        <v>83</v>
      </c>
      <c r="U1492" s="337">
        <v>0.9</v>
      </c>
      <c r="V1492" s="337">
        <v>-18</v>
      </c>
      <c r="W1492" s="336" t="s">
        <v>769</v>
      </c>
      <c r="X1492" s="336" t="s">
        <v>7405</v>
      </c>
      <c r="Y1492" s="336" t="s">
        <v>826</v>
      </c>
      <c r="Z1492" s="339">
        <v>41548</v>
      </c>
      <c r="AA1492" s="339">
        <v>41899</v>
      </c>
      <c r="AB1492" s="336" t="s">
        <v>842</v>
      </c>
    </row>
    <row r="1493" spans="1:28" s="340" customFormat="1">
      <c r="A1493" s="336" t="s">
        <v>7400</v>
      </c>
      <c r="B1493" s="336" t="s">
        <v>3584</v>
      </c>
      <c r="C1493" s="336" t="s">
        <v>3899</v>
      </c>
      <c r="D1493" s="336" t="s">
        <v>3899</v>
      </c>
      <c r="E1493" s="336" t="s">
        <v>738</v>
      </c>
      <c r="F1493" s="336" t="s">
        <v>780</v>
      </c>
      <c r="G1493" s="336" t="s">
        <v>794</v>
      </c>
      <c r="H1493" s="336" t="s">
        <v>726</v>
      </c>
      <c r="I1493" s="337">
        <v>5</v>
      </c>
      <c r="J1493" s="337">
        <v>50</v>
      </c>
      <c r="K1493" s="337">
        <v>85.1</v>
      </c>
      <c r="L1493" s="337">
        <v>61.5</v>
      </c>
      <c r="M1493" s="338"/>
      <c r="N1493" s="337">
        <v>25</v>
      </c>
      <c r="O1493" s="337">
        <v>470</v>
      </c>
      <c r="P1493" s="337">
        <v>8</v>
      </c>
      <c r="Q1493" s="337">
        <v>58.8</v>
      </c>
      <c r="R1493" s="337">
        <v>25000</v>
      </c>
      <c r="S1493" s="337">
        <v>4000</v>
      </c>
      <c r="T1493" s="337">
        <v>83</v>
      </c>
      <c r="U1493" s="337">
        <v>0.9</v>
      </c>
      <c r="V1493" s="337">
        <v>-18</v>
      </c>
      <c r="W1493" s="336" t="s">
        <v>769</v>
      </c>
      <c r="X1493" s="336" t="s">
        <v>7405</v>
      </c>
      <c r="Y1493" s="336" t="s">
        <v>826</v>
      </c>
      <c r="Z1493" s="339">
        <v>41548</v>
      </c>
      <c r="AA1493" s="339">
        <v>41899</v>
      </c>
      <c r="AB1493" s="336" t="s">
        <v>842</v>
      </c>
    </row>
    <row r="1494" spans="1:28" s="340" customFormat="1">
      <c r="A1494" s="336" t="s">
        <v>7400</v>
      </c>
      <c r="B1494" s="336" t="s">
        <v>3584</v>
      </c>
      <c r="C1494" s="336" t="s">
        <v>3901</v>
      </c>
      <c r="D1494" s="336" t="s">
        <v>3901</v>
      </c>
      <c r="E1494" s="336" t="s">
        <v>738</v>
      </c>
      <c r="F1494" s="336" t="s">
        <v>780</v>
      </c>
      <c r="G1494" s="336" t="s">
        <v>794</v>
      </c>
      <c r="H1494" s="336" t="s">
        <v>726</v>
      </c>
      <c r="I1494" s="337">
        <v>5</v>
      </c>
      <c r="J1494" s="337">
        <v>50</v>
      </c>
      <c r="K1494" s="337">
        <v>84.6</v>
      </c>
      <c r="L1494" s="337">
        <v>62.1</v>
      </c>
      <c r="M1494" s="338"/>
      <c r="N1494" s="337">
        <v>40</v>
      </c>
      <c r="O1494" s="337">
        <v>490</v>
      </c>
      <c r="P1494" s="337">
        <v>8</v>
      </c>
      <c r="Q1494" s="337">
        <v>61.3</v>
      </c>
      <c r="R1494" s="337">
        <v>25000</v>
      </c>
      <c r="S1494" s="337">
        <v>2700</v>
      </c>
      <c r="T1494" s="337">
        <v>83</v>
      </c>
      <c r="U1494" s="337">
        <v>0.9</v>
      </c>
      <c r="V1494" s="337">
        <v>-18</v>
      </c>
      <c r="W1494" s="336" t="s">
        <v>769</v>
      </c>
      <c r="X1494" s="336" t="s">
        <v>7894</v>
      </c>
      <c r="Y1494" s="336" t="s">
        <v>826</v>
      </c>
      <c r="Z1494" s="339">
        <v>41548</v>
      </c>
      <c r="AA1494" s="339">
        <v>41876</v>
      </c>
      <c r="AB1494" s="336" t="s">
        <v>842</v>
      </c>
    </row>
    <row r="1495" spans="1:28" s="340" customFormat="1">
      <c r="A1495" s="336" t="s">
        <v>7400</v>
      </c>
      <c r="B1495" s="336" t="s">
        <v>3584</v>
      </c>
      <c r="C1495" s="336" t="s">
        <v>3903</v>
      </c>
      <c r="D1495" s="336" t="s">
        <v>3903</v>
      </c>
      <c r="E1495" s="336" t="s">
        <v>738</v>
      </c>
      <c r="F1495" s="336" t="s">
        <v>780</v>
      </c>
      <c r="G1495" s="336" t="s">
        <v>794</v>
      </c>
      <c r="H1495" s="336" t="s">
        <v>726</v>
      </c>
      <c r="I1495" s="337">
        <v>5</v>
      </c>
      <c r="J1495" s="337">
        <v>50</v>
      </c>
      <c r="K1495" s="337">
        <v>85.1</v>
      </c>
      <c r="L1495" s="337">
        <v>61.9</v>
      </c>
      <c r="M1495" s="338"/>
      <c r="N1495" s="337">
        <v>25</v>
      </c>
      <c r="O1495" s="337">
        <v>460</v>
      </c>
      <c r="P1495" s="337">
        <v>8</v>
      </c>
      <c r="Q1495" s="337">
        <v>57.5</v>
      </c>
      <c r="R1495" s="337">
        <v>25000</v>
      </c>
      <c r="S1495" s="337">
        <v>2700</v>
      </c>
      <c r="T1495" s="337">
        <v>83</v>
      </c>
      <c r="U1495" s="337">
        <v>0.9</v>
      </c>
      <c r="V1495" s="337">
        <v>-18</v>
      </c>
      <c r="W1495" s="336" t="s">
        <v>769</v>
      </c>
      <c r="X1495" s="336" t="s">
        <v>7894</v>
      </c>
      <c r="Y1495" s="336" t="s">
        <v>826</v>
      </c>
      <c r="Z1495" s="339">
        <v>41548</v>
      </c>
      <c r="AA1495" s="339">
        <v>41876</v>
      </c>
      <c r="AB1495" s="336" t="s">
        <v>842</v>
      </c>
    </row>
    <row r="1496" spans="1:28" s="340" customFormat="1">
      <c r="A1496" s="336" t="s">
        <v>7400</v>
      </c>
      <c r="B1496" s="336" t="s">
        <v>3584</v>
      </c>
      <c r="C1496" s="336" t="s">
        <v>3905</v>
      </c>
      <c r="D1496" s="336" t="s">
        <v>3905</v>
      </c>
      <c r="E1496" s="336" t="s">
        <v>738</v>
      </c>
      <c r="F1496" s="336" t="s">
        <v>780</v>
      </c>
      <c r="G1496" s="336" t="s">
        <v>794</v>
      </c>
      <c r="H1496" s="336" t="s">
        <v>726</v>
      </c>
      <c r="I1496" s="337">
        <v>5</v>
      </c>
      <c r="J1496" s="337">
        <v>50</v>
      </c>
      <c r="K1496" s="337">
        <v>85.1</v>
      </c>
      <c r="L1496" s="337">
        <v>61.5</v>
      </c>
      <c r="M1496" s="338"/>
      <c r="N1496" s="337">
        <v>40</v>
      </c>
      <c r="O1496" s="337">
        <v>450</v>
      </c>
      <c r="P1496" s="337">
        <v>8</v>
      </c>
      <c r="Q1496" s="337">
        <v>56.3</v>
      </c>
      <c r="R1496" s="337">
        <v>20000</v>
      </c>
      <c r="S1496" s="337">
        <v>3000</v>
      </c>
      <c r="T1496" s="337">
        <v>84</v>
      </c>
      <c r="U1496" s="337">
        <v>0.9</v>
      </c>
      <c r="V1496" s="337">
        <v>-18</v>
      </c>
      <c r="W1496" s="336" t="s">
        <v>769</v>
      </c>
      <c r="X1496" s="336" t="s">
        <v>7405</v>
      </c>
      <c r="Y1496" s="336" t="s">
        <v>826</v>
      </c>
      <c r="Z1496" s="339">
        <v>41548</v>
      </c>
      <c r="AA1496" s="339">
        <v>41904</v>
      </c>
      <c r="AB1496" s="336" t="s">
        <v>842</v>
      </c>
    </row>
    <row r="1497" spans="1:28" s="340" customFormat="1">
      <c r="A1497" s="336" t="s">
        <v>7400</v>
      </c>
      <c r="B1497" s="336" t="s">
        <v>3584</v>
      </c>
      <c r="C1497" s="336" t="s">
        <v>3907</v>
      </c>
      <c r="D1497" s="336" t="s">
        <v>3907</v>
      </c>
      <c r="E1497" s="336" t="s">
        <v>738</v>
      </c>
      <c r="F1497" s="336" t="s">
        <v>780</v>
      </c>
      <c r="G1497" s="336" t="s">
        <v>794</v>
      </c>
      <c r="H1497" s="336" t="s">
        <v>726</v>
      </c>
      <c r="I1497" s="337">
        <v>5</v>
      </c>
      <c r="J1497" s="337">
        <v>50</v>
      </c>
      <c r="K1497" s="337">
        <v>85.1</v>
      </c>
      <c r="L1497" s="337">
        <v>61.5</v>
      </c>
      <c r="M1497" s="338"/>
      <c r="N1497" s="337">
        <v>25</v>
      </c>
      <c r="O1497" s="337">
        <v>470</v>
      </c>
      <c r="P1497" s="337">
        <v>8</v>
      </c>
      <c r="Q1497" s="337">
        <v>58.8</v>
      </c>
      <c r="R1497" s="337">
        <v>25000</v>
      </c>
      <c r="S1497" s="337">
        <v>3000</v>
      </c>
      <c r="T1497" s="337">
        <v>83</v>
      </c>
      <c r="U1497" s="337">
        <v>0.9</v>
      </c>
      <c r="V1497" s="337">
        <v>-18</v>
      </c>
      <c r="W1497" s="336" t="s">
        <v>769</v>
      </c>
      <c r="X1497" s="336" t="s">
        <v>7405</v>
      </c>
      <c r="Y1497" s="336" t="s">
        <v>826</v>
      </c>
      <c r="Z1497" s="339">
        <v>41548</v>
      </c>
      <c r="AA1497" s="339">
        <v>41876</v>
      </c>
      <c r="AB1497" s="336" t="s">
        <v>842</v>
      </c>
    </row>
    <row r="1498" spans="1:28" s="340" customFormat="1">
      <c r="A1498" s="336" t="s">
        <v>7400</v>
      </c>
      <c r="B1498" s="336" t="s">
        <v>3584</v>
      </c>
      <c r="C1498" s="336" t="s">
        <v>3912</v>
      </c>
      <c r="D1498" s="336" t="s">
        <v>3912</v>
      </c>
      <c r="E1498" s="336" t="s">
        <v>731</v>
      </c>
      <c r="F1498" s="336" t="s">
        <v>780</v>
      </c>
      <c r="G1498" s="336" t="s">
        <v>794</v>
      </c>
      <c r="H1498" s="336" t="s">
        <v>726</v>
      </c>
      <c r="I1498" s="337">
        <v>5</v>
      </c>
      <c r="J1498" s="337">
        <v>75</v>
      </c>
      <c r="K1498" s="337">
        <v>117.6</v>
      </c>
      <c r="L1498" s="337">
        <v>94.9</v>
      </c>
      <c r="M1498" s="338"/>
      <c r="N1498" s="337">
        <v>40</v>
      </c>
      <c r="O1498" s="337">
        <v>900</v>
      </c>
      <c r="P1498" s="337">
        <v>14</v>
      </c>
      <c r="Q1498" s="337">
        <v>64.3</v>
      </c>
      <c r="R1498" s="337">
        <v>40000</v>
      </c>
      <c r="S1498" s="337">
        <v>5000</v>
      </c>
      <c r="T1498" s="337">
        <v>84</v>
      </c>
      <c r="U1498" s="337">
        <v>0.9</v>
      </c>
      <c r="V1498" s="337">
        <v>-18</v>
      </c>
      <c r="W1498" s="336" t="s">
        <v>769</v>
      </c>
      <c r="X1498" s="336" t="s">
        <v>7923</v>
      </c>
      <c r="Y1498" s="336" t="s">
        <v>3213</v>
      </c>
      <c r="Z1498" s="339">
        <v>41557</v>
      </c>
      <c r="AA1498" s="339">
        <v>41905</v>
      </c>
      <c r="AB1498" s="336" t="s">
        <v>842</v>
      </c>
    </row>
    <row r="1499" spans="1:28" s="340" customFormat="1">
      <c r="A1499" s="336" t="s">
        <v>7400</v>
      </c>
      <c r="B1499" s="336" t="s">
        <v>3584</v>
      </c>
      <c r="C1499" s="336" t="s">
        <v>3916</v>
      </c>
      <c r="D1499" s="336" t="s">
        <v>3916</v>
      </c>
      <c r="E1499" s="336" t="s">
        <v>731</v>
      </c>
      <c r="F1499" s="336" t="s">
        <v>780</v>
      </c>
      <c r="G1499" s="336" t="s">
        <v>794</v>
      </c>
      <c r="H1499" s="336" t="s">
        <v>726</v>
      </c>
      <c r="I1499" s="337">
        <v>5</v>
      </c>
      <c r="J1499" s="337">
        <v>75</v>
      </c>
      <c r="K1499" s="337">
        <v>117.6</v>
      </c>
      <c r="L1499" s="337">
        <v>94.9</v>
      </c>
      <c r="M1499" s="338"/>
      <c r="N1499" s="337">
        <v>40</v>
      </c>
      <c r="O1499" s="337">
        <v>820</v>
      </c>
      <c r="P1499" s="337">
        <v>14</v>
      </c>
      <c r="Q1499" s="337">
        <v>58.6</v>
      </c>
      <c r="R1499" s="337">
        <v>40000</v>
      </c>
      <c r="S1499" s="337">
        <v>4000</v>
      </c>
      <c r="T1499" s="337">
        <v>82</v>
      </c>
      <c r="U1499" s="337">
        <v>0.9</v>
      </c>
      <c r="V1499" s="337">
        <v>-18</v>
      </c>
      <c r="W1499" s="336" t="s">
        <v>769</v>
      </c>
      <c r="X1499" s="336" t="s">
        <v>7923</v>
      </c>
      <c r="Y1499" s="336" t="s">
        <v>3213</v>
      </c>
      <c r="Z1499" s="339">
        <v>41557</v>
      </c>
      <c r="AA1499" s="339">
        <v>41905</v>
      </c>
      <c r="AB1499" s="336" t="s">
        <v>842</v>
      </c>
    </row>
    <row r="1500" spans="1:28" s="340" customFormat="1">
      <c r="A1500" s="336" t="s">
        <v>7400</v>
      </c>
      <c r="B1500" s="336" t="s">
        <v>3584</v>
      </c>
      <c r="C1500" s="336" t="s">
        <v>3918</v>
      </c>
      <c r="D1500" s="336" t="s">
        <v>3918</v>
      </c>
      <c r="E1500" s="336" t="s">
        <v>731</v>
      </c>
      <c r="F1500" s="336" t="s">
        <v>780</v>
      </c>
      <c r="G1500" s="336" t="s">
        <v>794</v>
      </c>
      <c r="H1500" s="336" t="s">
        <v>726</v>
      </c>
      <c r="I1500" s="337">
        <v>5</v>
      </c>
      <c r="J1500" s="337">
        <v>75</v>
      </c>
      <c r="K1500" s="337">
        <v>117.6</v>
      </c>
      <c r="L1500" s="337">
        <v>94.9</v>
      </c>
      <c r="M1500" s="338"/>
      <c r="N1500" s="337">
        <v>25</v>
      </c>
      <c r="O1500" s="337">
        <v>835</v>
      </c>
      <c r="P1500" s="337">
        <v>14</v>
      </c>
      <c r="Q1500" s="337">
        <v>59.6</v>
      </c>
      <c r="R1500" s="337">
        <v>40000</v>
      </c>
      <c r="S1500" s="337">
        <v>4000</v>
      </c>
      <c r="T1500" s="337">
        <v>82</v>
      </c>
      <c r="U1500" s="337">
        <v>0.9</v>
      </c>
      <c r="V1500" s="337">
        <v>-18</v>
      </c>
      <c r="W1500" s="336" t="s">
        <v>769</v>
      </c>
      <c r="X1500" s="336" t="s">
        <v>7923</v>
      </c>
      <c r="Y1500" s="336" t="s">
        <v>3213</v>
      </c>
      <c r="Z1500" s="339">
        <v>41557</v>
      </c>
      <c r="AA1500" s="339">
        <v>41908</v>
      </c>
      <c r="AB1500" s="336" t="s">
        <v>842</v>
      </c>
    </row>
    <row r="1501" spans="1:28" s="340" customFormat="1">
      <c r="A1501" s="336" t="s">
        <v>7400</v>
      </c>
      <c r="B1501" s="336" t="s">
        <v>3584</v>
      </c>
      <c r="C1501" s="336" t="s">
        <v>3920</v>
      </c>
      <c r="D1501" s="336" t="s">
        <v>3920</v>
      </c>
      <c r="E1501" s="336" t="s">
        <v>731</v>
      </c>
      <c r="F1501" s="336" t="s">
        <v>780</v>
      </c>
      <c r="G1501" s="336" t="s">
        <v>794</v>
      </c>
      <c r="H1501" s="336" t="s">
        <v>726</v>
      </c>
      <c r="I1501" s="337">
        <v>5</v>
      </c>
      <c r="J1501" s="337">
        <v>75</v>
      </c>
      <c r="K1501" s="337">
        <v>117.6</v>
      </c>
      <c r="L1501" s="337">
        <v>94.9</v>
      </c>
      <c r="M1501" s="338"/>
      <c r="N1501" s="337">
        <v>40</v>
      </c>
      <c r="O1501" s="337">
        <v>800</v>
      </c>
      <c r="P1501" s="337">
        <v>14</v>
      </c>
      <c r="Q1501" s="337">
        <v>56.7</v>
      </c>
      <c r="R1501" s="337">
        <v>40000</v>
      </c>
      <c r="S1501" s="337">
        <v>2700</v>
      </c>
      <c r="T1501" s="337">
        <v>82</v>
      </c>
      <c r="U1501" s="337">
        <v>0.9</v>
      </c>
      <c r="V1501" s="337">
        <v>-18</v>
      </c>
      <c r="W1501" s="336" t="s">
        <v>769</v>
      </c>
      <c r="X1501" s="336" t="s">
        <v>7923</v>
      </c>
      <c r="Y1501" s="336" t="s">
        <v>3213</v>
      </c>
      <c r="Z1501" s="339">
        <v>41557</v>
      </c>
      <c r="AA1501" s="339">
        <v>41905</v>
      </c>
      <c r="AB1501" s="336" t="s">
        <v>842</v>
      </c>
    </row>
    <row r="1502" spans="1:28" s="340" customFormat="1">
      <c r="A1502" s="336" t="s">
        <v>7400</v>
      </c>
      <c r="B1502" s="336" t="s">
        <v>3584</v>
      </c>
      <c r="C1502" s="336" t="s">
        <v>3922</v>
      </c>
      <c r="D1502" s="336" t="s">
        <v>3922</v>
      </c>
      <c r="E1502" s="336" t="s">
        <v>731</v>
      </c>
      <c r="F1502" s="336" t="s">
        <v>780</v>
      </c>
      <c r="G1502" s="336" t="s">
        <v>794</v>
      </c>
      <c r="H1502" s="336" t="s">
        <v>726</v>
      </c>
      <c r="I1502" s="337">
        <v>5</v>
      </c>
      <c r="J1502" s="337">
        <v>75</v>
      </c>
      <c r="K1502" s="337">
        <v>117.6</v>
      </c>
      <c r="L1502" s="337">
        <v>94.9</v>
      </c>
      <c r="M1502" s="338"/>
      <c r="N1502" s="337">
        <v>25</v>
      </c>
      <c r="O1502" s="337">
        <v>800</v>
      </c>
      <c r="P1502" s="337">
        <v>14</v>
      </c>
      <c r="Q1502" s="337">
        <v>56.7</v>
      </c>
      <c r="R1502" s="337">
        <v>40000</v>
      </c>
      <c r="S1502" s="337">
        <v>2700</v>
      </c>
      <c r="T1502" s="337">
        <v>82</v>
      </c>
      <c r="U1502" s="337">
        <v>0.9</v>
      </c>
      <c r="V1502" s="337">
        <v>-18</v>
      </c>
      <c r="W1502" s="336" t="s">
        <v>769</v>
      </c>
      <c r="X1502" s="336" t="s">
        <v>7923</v>
      </c>
      <c r="Y1502" s="336" t="s">
        <v>3213</v>
      </c>
      <c r="Z1502" s="339">
        <v>41557</v>
      </c>
      <c r="AA1502" s="339">
        <v>41905</v>
      </c>
      <c r="AB1502" s="336" t="s">
        <v>842</v>
      </c>
    </row>
    <row r="1503" spans="1:28" s="340" customFormat="1">
      <c r="A1503" s="336" t="s">
        <v>7400</v>
      </c>
      <c r="B1503" s="336" t="s">
        <v>3584</v>
      </c>
      <c r="C1503" s="336" t="s">
        <v>3924</v>
      </c>
      <c r="D1503" s="336" t="s">
        <v>3924</v>
      </c>
      <c r="E1503" s="336" t="s">
        <v>731</v>
      </c>
      <c r="F1503" s="336" t="s">
        <v>780</v>
      </c>
      <c r="G1503" s="336" t="s">
        <v>794</v>
      </c>
      <c r="H1503" s="336" t="s">
        <v>726</v>
      </c>
      <c r="I1503" s="337">
        <v>5</v>
      </c>
      <c r="J1503" s="337">
        <v>75</v>
      </c>
      <c r="K1503" s="337">
        <v>117.6</v>
      </c>
      <c r="L1503" s="337">
        <v>94.9</v>
      </c>
      <c r="M1503" s="338"/>
      <c r="N1503" s="337">
        <v>40</v>
      </c>
      <c r="O1503" s="337">
        <v>800</v>
      </c>
      <c r="P1503" s="337">
        <v>14</v>
      </c>
      <c r="Q1503" s="337">
        <v>57.1</v>
      </c>
      <c r="R1503" s="337">
        <v>40000</v>
      </c>
      <c r="S1503" s="337">
        <v>3000</v>
      </c>
      <c r="T1503" s="337">
        <v>83</v>
      </c>
      <c r="U1503" s="337">
        <v>0.9</v>
      </c>
      <c r="V1503" s="337">
        <v>-18</v>
      </c>
      <c r="W1503" s="336" t="s">
        <v>769</v>
      </c>
      <c r="X1503" s="336" t="s">
        <v>7923</v>
      </c>
      <c r="Y1503" s="336" t="s">
        <v>3213</v>
      </c>
      <c r="Z1503" s="339">
        <v>41557</v>
      </c>
      <c r="AA1503" s="339">
        <v>41876</v>
      </c>
      <c r="AB1503" s="336" t="s">
        <v>842</v>
      </c>
    </row>
    <row r="1504" spans="1:28" s="340" customFormat="1">
      <c r="A1504" s="336" t="s">
        <v>7400</v>
      </c>
      <c r="B1504" s="336" t="s">
        <v>3584</v>
      </c>
      <c r="C1504" s="336" t="s">
        <v>3926</v>
      </c>
      <c r="D1504" s="336" t="s">
        <v>3926</v>
      </c>
      <c r="E1504" s="336" t="s">
        <v>731</v>
      </c>
      <c r="F1504" s="336" t="s">
        <v>780</v>
      </c>
      <c r="G1504" s="336" t="s">
        <v>794</v>
      </c>
      <c r="H1504" s="336" t="s">
        <v>726</v>
      </c>
      <c r="I1504" s="337">
        <v>5</v>
      </c>
      <c r="J1504" s="337">
        <v>50</v>
      </c>
      <c r="K1504" s="337">
        <v>117.6</v>
      </c>
      <c r="L1504" s="337">
        <v>94.9</v>
      </c>
      <c r="M1504" s="338"/>
      <c r="N1504" s="337">
        <v>25</v>
      </c>
      <c r="O1504" s="337">
        <v>835</v>
      </c>
      <c r="P1504" s="337">
        <v>14</v>
      </c>
      <c r="Q1504" s="337">
        <v>59.6</v>
      </c>
      <c r="R1504" s="337">
        <v>40000</v>
      </c>
      <c r="S1504" s="337">
        <v>3000</v>
      </c>
      <c r="T1504" s="337">
        <v>83</v>
      </c>
      <c r="U1504" s="337">
        <v>0.9</v>
      </c>
      <c r="V1504" s="337">
        <v>-18</v>
      </c>
      <c r="W1504" s="336" t="s">
        <v>769</v>
      </c>
      <c r="X1504" s="336" t="s">
        <v>7923</v>
      </c>
      <c r="Y1504" s="336" t="s">
        <v>3213</v>
      </c>
      <c r="Z1504" s="339">
        <v>41557</v>
      </c>
      <c r="AA1504" s="339">
        <v>41906</v>
      </c>
      <c r="AB1504" s="336" t="s">
        <v>842</v>
      </c>
    </row>
    <row r="1505" spans="1:28" s="340" customFormat="1">
      <c r="A1505" s="336" t="s">
        <v>7400</v>
      </c>
      <c r="B1505" s="336" t="s">
        <v>3584</v>
      </c>
      <c r="C1505" s="336" t="s">
        <v>3930</v>
      </c>
      <c r="D1505" s="336" t="s">
        <v>3930</v>
      </c>
      <c r="E1505" s="336" t="s">
        <v>735</v>
      </c>
      <c r="F1505" s="336" t="s">
        <v>780</v>
      </c>
      <c r="G1505" s="336" t="s">
        <v>794</v>
      </c>
      <c r="H1505" s="336" t="s">
        <v>726</v>
      </c>
      <c r="I1505" s="337">
        <v>5</v>
      </c>
      <c r="J1505" s="337">
        <v>100</v>
      </c>
      <c r="K1505" s="337">
        <v>127.8</v>
      </c>
      <c r="L1505" s="337">
        <v>119.6</v>
      </c>
      <c r="M1505" s="338"/>
      <c r="N1505" s="337">
        <v>25</v>
      </c>
      <c r="O1505" s="337">
        <v>1180</v>
      </c>
      <c r="P1505" s="337">
        <v>19</v>
      </c>
      <c r="Q1505" s="337">
        <v>62.1</v>
      </c>
      <c r="R1505" s="337">
        <v>40000</v>
      </c>
      <c r="S1505" s="337">
        <v>5000</v>
      </c>
      <c r="T1505" s="337">
        <v>84</v>
      </c>
      <c r="U1505" s="337">
        <v>0.9</v>
      </c>
      <c r="V1505" s="337">
        <v>-18</v>
      </c>
      <c r="W1505" s="336" t="s">
        <v>769</v>
      </c>
      <c r="X1505" s="336" t="s">
        <v>7405</v>
      </c>
      <c r="Y1505" s="336" t="s">
        <v>3213</v>
      </c>
      <c r="Z1505" s="339">
        <v>41557</v>
      </c>
      <c r="AA1505" s="339">
        <v>41939</v>
      </c>
      <c r="AB1505" s="336" t="s">
        <v>842</v>
      </c>
    </row>
    <row r="1506" spans="1:28" s="340" customFormat="1">
      <c r="A1506" s="336" t="s">
        <v>7400</v>
      </c>
      <c r="B1506" s="336" t="s">
        <v>3584</v>
      </c>
      <c r="C1506" s="336" t="s">
        <v>3932</v>
      </c>
      <c r="D1506" s="336" t="s">
        <v>3932</v>
      </c>
      <c r="E1506" s="336" t="s">
        <v>735</v>
      </c>
      <c r="F1506" s="336" t="s">
        <v>780</v>
      </c>
      <c r="G1506" s="336" t="s">
        <v>794</v>
      </c>
      <c r="H1506" s="336" t="s">
        <v>726</v>
      </c>
      <c r="I1506" s="337">
        <v>5</v>
      </c>
      <c r="J1506" s="337">
        <v>100</v>
      </c>
      <c r="K1506" s="337">
        <v>127.8</v>
      </c>
      <c r="L1506" s="337">
        <v>119.6</v>
      </c>
      <c r="M1506" s="338"/>
      <c r="N1506" s="337">
        <v>40</v>
      </c>
      <c r="O1506" s="337">
        <v>1150</v>
      </c>
      <c r="P1506" s="337">
        <v>19</v>
      </c>
      <c r="Q1506" s="337">
        <v>60.5</v>
      </c>
      <c r="R1506" s="337">
        <v>40000</v>
      </c>
      <c r="S1506" s="337">
        <v>4000</v>
      </c>
      <c r="T1506" s="337">
        <v>82</v>
      </c>
      <c r="U1506" s="337">
        <v>0.9</v>
      </c>
      <c r="V1506" s="337">
        <v>-18</v>
      </c>
      <c r="W1506" s="336" t="s">
        <v>769</v>
      </c>
      <c r="X1506" s="336" t="s">
        <v>7405</v>
      </c>
      <c r="Y1506" s="336" t="s">
        <v>3213</v>
      </c>
      <c r="Z1506" s="339">
        <v>41557</v>
      </c>
      <c r="AA1506" s="339">
        <v>41939</v>
      </c>
      <c r="AB1506" s="336" t="s">
        <v>842</v>
      </c>
    </row>
    <row r="1507" spans="1:28" s="340" customFormat="1">
      <c r="A1507" s="336" t="s">
        <v>7400</v>
      </c>
      <c r="B1507" s="336" t="s">
        <v>3584</v>
      </c>
      <c r="C1507" s="336" t="s">
        <v>3934</v>
      </c>
      <c r="D1507" s="336" t="s">
        <v>3934</v>
      </c>
      <c r="E1507" s="336" t="s">
        <v>735</v>
      </c>
      <c r="F1507" s="336" t="s">
        <v>780</v>
      </c>
      <c r="G1507" s="336" t="s">
        <v>794</v>
      </c>
      <c r="H1507" s="336" t="s">
        <v>726</v>
      </c>
      <c r="I1507" s="337">
        <v>5</v>
      </c>
      <c r="J1507" s="337">
        <v>100</v>
      </c>
      <c r="K1507" s="337">
        <v>127.8</v>
      </c>
      <c r="L1507" s="337">
        <v>119.6</v>
      </c>
      <c r="M1507" s="338"/>
      <c r="N1507" s="337">
        <v>25</v>
      </c>
      <c r="O1507" s="337">
        <v>1150</v>
      </c>
      <c r="P1507" s="337">
        <v>19</v>
      </c>
      <c r="Q1507" s="337">
        <v>60.5</v>
      </c>
      <c r="R1507" s="337">
        <v>40000</v>
      </c>
      <c r="S1507" s="337">
        <v>4000</v>
      </c>
      <c r="T1507" s="337">
        <v>82</v>
      </c>
      <c r="U1507" s="337">
        <v>0.9</v>
      </c>
      <c r="V1507" s="337">
        <v>-18</v>
      </c>
      <c r="W1507" s="336" t="s">
        <v>769</v>
      </c>
      <c r="X1507" s="336" t="s">
        <v>7405</v>
      </c>
      <c r="Y1507" s="336" t="s">
        <v>3213</v>
      </c>
      <c r="Z1507" s="339">
        <v>41557</v>
      </c>
      <c r="AA1507" s="339">
        <v>41939</v>
      </c>
      <c r="AB1507" s="336" t="s">
        <v>842</v>
      </c>
    </row>
    <row r="1508" spans="1:28" s="340" customFormat="1">
      <c r="A1508" s="336" t="s">
        <v>7400</v>
      </c>
      <c r="B1508" s="336" t="s">
        <v>3584</v>
      </c>
      <c r="C1508" s="336" t="s">
        <v>3936</v>
      </c>
      <c r="D1508" s="336" t="s">
        <v>3936</v>
      </c>
      <c r="E1508" s="336" t="s">
        <v>735</v>
      </c>
      <c r="F1508" s="336" t="s">
        <v>780</v>
      </c>
      <c r="G1508" s="336" t="s">
        <v>794</v>
      </c>
      <c r="H1508" s="336" t="s">
        <v>726</v>
      </c>
      <c r="I1508" s="337">
        <v>5</v>
      </c>
      <c r="J1508" s="337">
        <v>120</v>
      </c>
      <c r="K1508" s="337">
        <v>127.8</v>
      </c>
      <c r="L1508" s="337">
        <v>119.9</v>
      </c>
      <c r="M1508" s="338"/>
      <c r="N1508" s="337">
        <v>40</v>
      </c>
      <c r="O1508" s="337">
        <v>1200</v>
      </c>
      <c r="P1508" s="337">
        <v>20.6</v>
      </c>
      <c r="Q1508" s="337">
        <v>59.1</v>
      </c>
      <c r="R1508" s="337">
        <v>40000</v>
      </c>
      <c r="S1508" s="337">
        <v>2700</v>
      </c>
      <c r="T1508" s="337">
        <v>82</v>
      </c>
      <c r="U1508" s="337">
        <v>0.9</v>
      </c>
      <c r="V1508" s="337">
        <v>-18</v>
      </c>
      <c r="W1508" s="336" t="s">
        <v>769</v>
      </c>
      <c r="X1508" s="336" t="s">
        <v>7405</v>
      </c>
      <c r="Y1508" s="336" t="s">
        <v>3213</v>
      </c>
      <c r="Z1508" s="339">
        <v>41557</v>
      </c>
      <c r="AA1508" s="339">
        <v>41922</v>
      </c>
      <c r="AB1508" s="336" t="s">
        <v>842</v>
      </c>
    </row>
    <row r="1509" spans="1:28" s="340" customFormat="1">
      <c r="A1509" s="336" t="s">
        <v>7400</v>
      </c>
      <c r="B1509" s="336" t="s">
        <v>3584</v>
      </c>
      <c r="C1509" s="336" t="s">
        <v>3938</v>
      </c>
      <c r="D1509" s="336" t="s">
        <v>3938</v>
      </c>
      <c r="E1509" s="336" t="s">
        <v>735</v>
      </c>
      <c r="F1509" s="336" t="s">
        <v>780</v>
      </c>
      <c r="G1509" s="336" t="s">
        <v>794</v>
      </c>
      <c r="H1509" s="336" t="s">
        <v>726</v>
      </c>
      <c r="I1509" s="337">
        <v>5</v>
      </c>
      <c r="J1509" s="337">
        <v>100</v>
      </c>
      <c r="K1509" s="337">
        <v>127.8</v>
      </c>
      <c r="L1509" s="337">
        <v>119.6</v>
      </c>
      <c r="M1509" s="338"/>
      <c r="N1509" s="337">
        <v>25</v>
      </c>
      <c r="O1509" s="337">
        <v>1200</v>
      </c>
      <c r="P1509" s="337">
        <v>20.3</v>
      </c>
      <c r="Q1509" s="337">
        <v>59.1</v>
      </c>
      <c r="R1509" s="337">
        <v>40000</v>
      </c>
      <c r="S1509" s="337">
        <v>2700</v>
      </c>
      <c r="T1509" s="337">
        <v>82</v>
      </c>
      <c r="U1509" s="337">
        <v>0.9</v>
      </c>
      <c r="V1509" s="337">
        <v>-18</v>
      </c>
      <c r="W1509" s="336" t="s">
        <v>769</v>
      </c>
      <c r="X1509" s="336" t="s">
        <v>7405</v>
      </c>
      <c r="Y1509" s="336" t="s">
        <v>3213</v>
      </c>
      <c r="Z1509" s="339">
        <v>41557</v>
      </c>
      <c r="AA1509" s="339">
        <v>41922</v>
      </c>
      <c r="AB1509" s="336" t="s">
        <v>842</v>
      </c>
    </row>
    <row r="1510" spans="1:28" s="340" customFormat="1">
      <c r="A1510" s="336" t="s">
        <v>7400</v>
      </c>
      <c r="B1510" s="336" t="s">
        <v>3584</v>
      </c>
      <c r="C1510" s="336" t="s">
        <v>3940</v>
      </c>
      <c r="D1510" s="336" t="s">
        <v>3940</v>
      </c>
      <c r="E1510" s="336" t="s">
        <v>735</v>
      </c>
      <c r="F1510" s="336" t="s">
        <v>780</v>
      </c>
      <c r="G1510" s="336" t="s">
        <v>794</v>
      </c>
      <c r="H1510" s="336" t="s">
        <v>726</v>
      </c>
      <c r="I1510" s="337">
        <v>5</v>
      </c>
      <c r="J1510" s="337">
        <v>120</v>
      </c>
      <c r="K1510" s="337">
        <v>127.8</v>
      </c>
      <c r="L1510" s="337">
        <v>119.6</v>
      </c>
      <c r="M1510" s="338"/>
      <c r="N1510" s="337">
        <v>40</v>
      </c>
      <c r="O1510" s="337">
        <v>1200</v>
      </c>
      <c r="P1510" s="337">
        <v>20.7</v>
      </c>
      <c r="Q1510" s="337">
        <v>60.5</v>
      </c>
      <c r="R1510" s="337">
        <v>40000</v>
      </c>
      <c r="S1510" s="337">
        <v>3000</v>
      </c>
      <c r="T1510" s="337">
        <v>83</v>
      </c>
      <c r="U1510" s="337">
        <v>0.9</v>
      </c>
      <c r="V1510" s="337">
        <v>-18</v>
      </c>
      <c r="W1510" s="336" t="s">
        <v>769</v>
      </c>
      <c r="X1510" s="336" t="s">
        <v>7405</v>
      </c>
      <c r="Y1510" s="336" t="s">
        <v>3213</v>
      </c>
      <c r="Z1510" s="339">
        <v>41557</v>
      </c>
      <c r="AA1510" s="339">
        <v>41922</v>
      </c>
      <c r="AB1510" s="336" t="s">
        <v>842</v>
      </c>
    </row>
    <row r="1511" spans="1:28" s="340" customFormat="1">
      <c r="A1511" s="336" t="s">
        <v>7400</v>
      </c>
      <c r="B1511" s="336" t="s">
        <v>3584</v>
      </c>
      <c r="C1511" s="336" t="s">
        <v>3948</v>
      </c>
      <c r="D1511" s="336" t="s">
        <v>3948</v>
      </c>
      <c r="E1511" s="336" t="s">
        <v>735</v>
      </c>
      <c r="F1511" s="336" t="s">
        <v>780</v>
      </c>
      <c r="G1511" s="336" t="s">
        <v>794</v>
      </c>
      <c r="H1511" s="336" t="s">
        <v>726</v>
      </c>
      <c r="I1511" s="337">
        <v>5</v>
      </c>
      <c r="J1511" s="337">
        <v>90</v>
      </c>
      <c r="K1511" s="337">
        <v>127.8</v>
      </c>
      <c r="L1511" s="337">
        <v>119.4</v>
      </c>
      <c r="M1511" s="338"/>
      <c r="N1511" s="337">
        <v>40</v>
      </c>
      <c r="O1511" s="337">
        <v>1020</v>
      </c>
      <c r="P1511" s="337">
        <v>16</v>
      </c>
      <c r="Q1511" s="337">
        <v>63.8</v>
      </c>
      <c r="R1511" s="337">
        <v>40000</v>
      </c>
      <c r="S1511" s="337">
        <v>4000</v>
      </c>
      <c r="T1511" s="337">
        <v>86</v>
      </c>
      <c r="U1511" s="337">
        <v>0.9</v>
      </c>
      <c r="V1511" s="337">
        <v>-18</v>
      </c>
      <c r="W1511" s="336" t="s">
        <v>769</v>
      </c>
      <c r="X1511" s="336" t="s">
        <v>7560</v>
      </c>
      <c r="Y1511" s="336" t="s">
        <v>3213</v>
      </c>
      <c r="Z1511" s="339">
        <v>41557</v>
      </c>
      <c r="AA1511" s="339">
        <v>41901</v>
      </c>
      <c r="AB1511" s="336" t="s">
        <v>842</v>
      </c>
    </row>
    <row r="1512" spans="1:28" s="340" customFormat="1">
      <c r="A1512" s="336" t="s">
        <v>7400</v>
      </c>
      <c r="B1512" s="336" t="s">
        <v>3584</v>
      </c>
      <c r="C1512" s="336" t="s">
        <v>3950</v>
      </c>
      <c r="D1512" s="336" t="s">
        <v>3950</v>
      </c>
      <c r="E1512" s="336" t="s">
        <v>735</v>
      </c>
      <c r="F1512" s="336" t="s">
        <v>780</v>
      </c>
      <c r="G1512" s="336" t="s">
        <v>794</v>
      </c>
      <c r="H1512" s="336" t="s">
        <v>726</v>
      </c>
      <c r="I1512" s="337">
        <v>5</v>
      </c>
      <c r="J1512" s="337">
        <v>90</v>
      </c>
      <c r="K1512" s="337">
        <v>127.8</v>
      </c>
      <c r="L1512" s="337">
        <v>119.4</v>
      </c>
      <c r="M1512" s="338"/>
      <c r="N1512" s="337">
        <v>25</v>
      </c>
      <c r="O1512" s="337">
        <v>1020</v>
      </c>
      <c r="P1512" s="337">
        <v>16</v>
      </c>
      <c r="Q1512" s="337">
        <v>63.8</v>
      </c>
      <c r="R1512" s="337">
        <v>40000</v>
      </c>
      <c r="S1512" s="337">
        <v>4000</v>
      </c>
      <c r="T1512" s="337">
        <v>86</v>
      </c>
      <c r="U1512" s="337">
        <v>0.9</v>
      </c>
      <c r="V1512" s="337">
        <v>-18</v>
      </c>
      <c r="W1512" s="336" t="s">
        <v>769</v>
      </c>
      <c r="X1512" s="336" t="s">
        <v>7560</v>
      </c>
      <c r="Y1512" s="336" t="s">
        <v>3213</v>
      </c>
      <c r="Z1512" s="339">
        <v>41557</v>
      </c>
      <c r="AA1512" s="339">
        <v>41904</v>
      </c>
      <c r="AB1512" s="336" t="s">
        <v>842</v>
      </c>
    </row>
    <row r="1513" spans="1:28" s="340" customFormat="1">
      <c r="A1513" s="336" t="s">
        <v>7400</v>
      </c>
      <c r="B1513" s="336" t="s">
        <v>3584</v>
      </c>
      <c r="C1513" s="336" t="s">
        <v>3952</v>
      </c>
      <c r="D1513" s="336" t="s">
        <v>3952</v>
      </c>
      <c r="E1513" s="336" t="s">
        <v>735</v>
      </c>
      <c r="F1513" s="336" t="s">
        <v>780</v>
      </c>
      <c r="G1513" s="336" t="s">
        <v>794</v>
      </c>
      <c r="H1513" s="336" t="s">
        <v>726</v>
      </c>
      <c r="I1513" s="337">
        <v>5</v>
      </c>
      <c r="J1513" s="337">
        <v>90</v>
      </c>
      <c r="K1513" s="337">
        <v>127.8</v>
      </c>
      <c r="L1513" s="337">
        <v>119.4</v>
      </c>
      <c r="M1513" s="338"/>
      <c r="N1513" s="337">
        <v>40</v>
      </c>
      <c r="O1513" s="337">
        <v>950</v>
      </c>
      <c r="P1513" s="337">
        <v>16</v>
      </c>
      <c r="Q1513" s="337">
        <v>59.4</v>
      </c>
      <c r="R1513" s="337">
        <v>40000</v>
      </c>
      <c r="S1513" s="337">
        <v>2700</v>
      </c>
      <c r="T1513" s="337">
        <v>82</v>
      </c>
      <c r="U1513" s="337">
        <v>0.9</v>
      </c>
      <c r="V1513" s="337">
        <v>-18</v>
      </c>
      <c r="W1513" s="336" t="s">
        <v>769</v>
      </c>
      <c r="X1513" s="336" t="s">
        <v>7560</v>
      </c>
      <c r="Y1513" s="336" t="s">
        <v>3213</v>
      </c>
      <c r="Z1513" s="339">
        <v>41557</v>
      </c>
      <c r="AA1513" s="339">
        <v>41900</v>
      </c>
      <c r="AB1513" s="336" t="s">
        <v>842</v>
      </c>
    </row>
    <row r="1514" spans="1:28" s="340" customFormat="1">
      <c r="A1514" s="336" t="s">
        <v>7400</v>
      </c>
      <c r="B1514" s="336" t="s">
        <v>3584</v>
      </c>
      <c r="C1514" s="336" t="s">
        <v>3954</v>
      </c>
      <c r="D1514" s="336" t="s">
        <v>3954</v>
      </c>
      <c r="E1514" s="336" t="s">
        <v>735</v>
      </c>
      <c r="F1514" s="336" t="s">
        <v>780</v>
      </c>
      <c r="G1514" s="336" t="s">
        <v>794</v>
      </c>
      <c r="H1514" s="336" t="s">
        <v>726</v>
      </c>
      <c r="I1514" s="337">
        <v>5</v>
      </c>
      <c r="J1514" s="337">
        <v>90</v>
      </c>
      <c r="K1514" s="337">
        <v>127.8</v>
      </c>
      <c r="L1514" s="337">
        <v>119.4</v>
      </c>
      <c r="M1514" s="338"/>
      <c r="N1514" s="337">
        <v>25</v>
      </c>
      <c r="O1514" s="337">
        <v>960</v>
      </c>
      <c r="P1514" s="337">
        <v>16</v>
      </c>
      <c r="Q1514" s="337">
        <v>60</v>
      </c>
      <c r="R1514" s="337">
        <v>40000</v>
      </c>
      <c r="S1514" s="337">
        <v>2700</v>
      </c>
      <c r="T1514" s="337">
        <v>81</v>
      </c>
      <c r="U1514" s="337">
        <v>0.9</v>
      </c>
      <c r="V1514" s="337">
        <v>-18</v>
      </c>
      <c r="W1514" s="336" t="s">
        <v>769</v>
      </c>
      <c r="X1514" s="336" t="s">
        <v>7560</v>
      </c>
      <c r="Y1514" s="336" t="s">
        <v>3213</v>
      </c>
      <c r="Z1514" s="339">
        <v>41557</v>
      </c>
      <c r="AA1514" s="339">
        <v>41900</v>
      </c>
      <c r="AB1514" s="336" t="s">
        <v>842</v>
      </c>
    </row>
    <row r="1515" spans="1:28" s="340" customFormat="1">
      <c r="A1515" s="336" t="s">
        <v>7400</v>
      </c>
      <c r="B1515" s="336" t="s">
        <v>4211</v>
      </c>
      <c r="C1515" s="336" t="s">
        <v>7924</v>
      </c>
      <c r="D1515" s="336" t="s">
        <v>7924</v>
      </c>
      <c r="E1515" s="336" t="s">
        <v>735</v>
      </c>
      <c r="F1515" s="336" t="s">
        <v>780</v>
      </c>
      <c r="G1515" s="336" t="s">
        <v>794</v>
      </c>
      <c r="H1515" s="336" t="s">
        <v>726</v>
      </c>
      <c r="I1515" s="337">
        <v>5</v>
      </c>
      <c r="J1515" s="337">
        <v>150</v>
      </c>
      <c r="K1515" s="337">
        <v>130.6</v>
      </c>
      <c r="L1515" s="337">
        <v>120.3</v>
      </c>
      <c r="M1515" s="338"/>
      <c r="N1515" s="337">
        <v>40</v>
      </c>
      <c r="O1515" s="337">
        <v>1300</v>
      </c>
      <c r="P1515" s="337">
        <v>17</v>
      </c>
      <c r="Q1515" s="337">
        <v>76.5</v>
      </c>
      <c r="R1515" s="337">
        <v>25000</v>
      </c>
      <c r="S1515" s="337">
        <v>3000</v>
      </c>
      <c r="T1515" s="337">
        <v>80</v>
      </c>
      <c r="U1515" s="337">
        <v>0.9</v>
      </c>
      <c r="V1515" s="337">
        <v>-20</v>
      </c>
      <c r="W1515" s="336" t="s">
        <v>769</v>
      </c>
      <c r="X1515" s="336" t="s">
        <v>7402</v>
      </c>
      <c r="Y1515" s="336" t="s">
        <v>3213</v>
      </c>
      <c r="Z1515" s="339">
        <v>41974</v>
      </c>
      <c r="AA1515" s="339">
        <v>41995</v>
      </c>
      <c r="AB1515" s="336" t="s">
        <v>784</v>
      </c>
    </row>
    <row r="1516" spans="1:28" s="340" customFormat="1">
      <c r="A1516" s="336" t="s">
        <v>7400</v>
      </c>
      <c r="B1516" s="336" t="s">
        <v>4211</v>
      </c>
      <c r="C1516" s="336" t="s">
        <v>4280</v>
      </c>
      <c r="D1516" s="336" t="s">
        <v>4280</v>
      </c>
      <c r="E1516" s="336" t="s">
        <v>813</v>
      </c>
      <c r="F1516" s="336" t="s">
        <v>780</v>
      </c>
      <c r="G1516" s="336" t="s">
        <v>794</v>
      </c>
      <c r="H1516" s="336" t="s">
        <v>726</v>
      </c>
      <c r="I1516" s="337">
        <v>5</v>
      </c>
      <c r="J1516" s="337">
        <v>50</v>
      </c>
      <c r="K1516" s="337">
        <v>98</v>
      </c>
      <c r="L1516" s="337">
        <v>64</v>
      </c>
      <c r="M1516" s="338"/>
      <c r="N1516" s="337">
        <v>107</v>
      </c>
      <c r="O1516" s="337">
        <v>550</v>
      </c>
      <c r="P1516" s="337">
        <v>7</v>
      </c>
      <c r="Q1516" s="337">
        <v>78.599999999999994</v>
      </c>
      <c r="R1516" s="337">
        <v>25000</v>
      </c>
      <c r="S1516" s="337">
        <v>2700</v>
      </c>
      <c r="T1516" s="337">
        <v>82</v>
      </c>
      <c r="U1516" s="337">
        <v>0.9</v>
      </c>
      <c r="V1516" s="337">
        <v>-20</v>
      </c>
      <c r="W1516" s="336" t="s">
        <v>769</v>
      </c>
      <c r="X1516" s="336" t="s">
        <v>7402</v>
      </c>
      <c r="Y1516" s="336" t="s">
        <v>826</v>
      </c>
      <c r="Z1516" s="339">
        <v>41852</v>
      </c>
      <c r="AA1516" s="339">
        <v>41837</v>
      </c>
      <c r="AB1516" s="336" t="s">
        <v>784</v>
      </c>
    </row>
    <row r="1517" spans="1:28" s="340" customFormat="1">
      <c r="A1517" s="336" t="s">
        <v>7400</v>
      </c>
      <c r="B1517" s="336" t="s">
        <v>4211</v>
      </c>
      <c r="C1517" s="336" t="s">
        <v>7925</v>
      </c>
      <c r="D1517" s="336" t="s">
        <v>7925</v>
      </c>
      <c r="E1517" s="336" t="s">
        <v>703</v>
      </c>
      <c r="F1517" s="336" t="s">
        <v>780</v>
      </c>
      <c r="G1517" s="336" t="s">
        <v>781</v>
      </c>
      <c r="H1517" s="336" t="s">
        <v>726</v>
      </c>
      <c r="I1517" s="337">
        <v>5</v>
      </c>
      <c r="J1517" s="337">
        <v>42</v>
      </c>
      <c r="K1517" s="337">
        <v>50.5</v>
      </c>
      <c r="L1517" s="337">
        <v>49.2</v>
      </c>
      <c r="M1517" s="338"/>
      <c r="N1517" s="337">
        <v>40</v>
      </c>
      <c r="O1517" s="337">
        <v>400</v>
      </c>
      <c r="P1517" s="337">
        <v>7</v>
      </c>
      <c r="Q1517" s="337">
        <v>57.1</v>
      </c>
      <c r="R1517" s="337">
        <v>25000</v>
      </c>
      <c r="S1517" s="337">
        <v>3000</v>
      </c>
      <c r="T1517" s="337">
        <v>82</v>
      </c>
      <c r="U1517" s="337">
        <v>0.7</v>
      </c>
      <c r="V1517" s="337">
        <v>-20</v>
      </c>
      <c r="W1517" s="336" t="s">
        <v>7</v>
      </c>
      <c r="X1517" s="336" t="s">
        <v>7</v>
      </c>
      <c r="Y1517" s="336" t="s">
        <v>826</v>
      </c>
      <c r="Z1517" s="339">
        <v>41974</v>
      </c>
      <c r="AA1517" s="339">
        <v>41995</v>
      </c>
      <c r="AB1517" s="336" t="s">
        <v>784</v>
      </c>
    </row>
    <row r="1518" spans="1:28" s="340" customFormat="1">
      <c r="A1518" s="336" t="s">
        <v>7400</v>
      </c>
      <c r="B1518" s="336" t="s">
        <v>4211</v>
      </c>
      <c r="C1518" s="336" t="s">
        <v>4284</v>
      </c>
      <c r="D1518" s="336" t="s">
        <v>4284</v>
      </c>
      <c r="E1518" s="336" t="s">
        <v>738</v>
      </c>
      <c r="F1518" s="336" t="s">
        <v>780</v>
      </c>
      <c r="G1518" s="336" t="s">
        <v>794</v>
      </c>
      <c r="H1518" s="336" t="s">
        <v>726</v>
      </c>
      <c r="I1518" s="337">
        <v>5</v>
      </c>
      <c r="J1518" s="337">
        <v>50</v>
      </c>
      <c r="K1518" s="337">
        <v>84.1</v>
      </c>
      <c r="L1518" s="337">
        <v>63.1</v>
      </c>
      <c r="M1518" s="338"/>
      <c r="N1518" s="337">
        <v>40</v>
      </c>
      <c r="O1518" s="337">
        <v>470</v>
      </c>
      <c r="P1518" s="337">
        <v>7.6</v>
      </c>
      <c r="Q1518" s="337">
        <v>61.8</v>
      </c>
      <c r="R1518" s="337">
        <v>25000</v>
      </c>
      <c r="S1518" s="337">
        <v>2700</v>
      </c>
      <c r="T1518" s="337">
        <v>81</v>
      </c>
      <c r="U1518" s="337">
        <v>0.9</v>
      </c>
      <c r="V1518" s="337">
        <v>-20</v>
      </c>
      <c r="W1518" s="336" t="s">
        <v>769</v>
      </c>
      <c r="X1518" s="336" t="s">
        <v>7402</v>
      </c>
      <c r="Y1518" s="336" t="s">
        <v>826</v>
      </c>
      <c r="Z1518" s="339">
        <v>41866</v>
      </c>
      <c r="AA1518" s="339">
        <v>41878</v>
      </c>
      <c r="AB1518" s="336" t="s">
        <v>784</v>
      </c>
    </row>
    <row r="1519" spans="1:28" s="340" customFormat="1">
      <c r="A1519" s="336" t="s">
        <v>7400</v>
      </c>
      <c r="B1519" s="336" t="s">
        <v>4211</v>
      </c>
      <c r="C1519" s="336" t="s">
        <v>4286</v>
      </c>
      <c r="D1519" s="336" t="s">
        <v>4286</v>
      </c>
      <c r="E1519" s="336" t="s">
        <v>738</v>
      </c>
      <c r="F1519" s="336" t="s">
        <v>780</v>
      </c>
      <c r="G1519" s="336" t="s">
        <v>794</v>
      </c>
      <c r="H1519" s="336" t="s">
        <v>726</v>
      </c>
      <c r="I1519" s="337">
        <v>5</v>
      </c>
      <c r="J1519" s="337">
        <v>50</v>
      </c>
      <c r="K1519" s="337">
        <v>84</v>
      </c>
      <c r="L1519" s="337">
        <v>63</v>
      </c>
      <c r="M1519" s="338"/>
      <c r="N1519" s="337">
        <v>25</v>
      </c>
      <c r="O1519" s="337">
        <v>470</v>
      </c>
      <c r="P1519" s="337">
        <v>7.8</v>
      </c>
      <c r="Q1519" s="337">
        <v>60.3</v>
      </c>
      <c r="R1519" s="337">
        <v>25000</v>
      </c>
      <c r="S1519" s="337">
        <v>2700</v>
      </c>
      <c r="T1519" s="337">
        <v>81</v>
      </c>
      <c r="U1519" s="337">
        <v>0.9</v>
      </c>
      <c r="V1519" s="337">
        <v>-20</v>
      </c>
      <c r="W1519" s="336" t="s">
        <v>769</v>
      </c>
      <c r="X1519" s="336" t="s">
        <v>7402</v>
      </c>
      <c r="Y1519" s="336" t="s">
        <v>826</v>
      </c>
      <c r="Z1519" s="339">
        <v>41866</v>
      </c>
      <c r="AA1519" s="339">
        <v>41878</v>
      </c>
      <c r="AB1519" s="336" t="s">
        <v>784</v>
      </c>
    </row>
    <row r="1520" spans="1:28" s="340" customFormat="1">
      <c r="A1520" s="336" t="s">
        <v>7400</v>
      </c>
      <c r="B1520" s="336" t="s">
        <v>4211</v>
      </c>
      <c r="C1520" s="336" t="s">
        <v>4288</v>
      </c>
      <c r="D1520" s="336" t="s">
        <v>4288</v>
      </c>
      <c r="E1520" s="336" t="s">
        <v>738</v>
      </c>
      <c r="F1520" s="336" t="s">
        <v>780</v>
      </c>
      <c r="G1520" s="336" t="s">
        <v>794</v>
      </c>
      <c r="H1520" s="336" t="s">
        <v>726</v>
      </c>
      <c r="I1520" s="337">
        <v>5</v>
      </c>
      <c r="J1520" s="337">
        <v>50</v>
      </c>
      <c r="K1520" s="337">
        <v>84.1</v>
      </c>
      <c r="L1520" s="337">
        <v>63</v>
      </c>
      <c r="M1520" s="338"/>
      <c r="N1520" s="337">
        <v>40</v>
      </c>
      <c r="O1520" s="337">
        <v>470</v>
      </c>
      <c r="P1520" s="337">
        <v>7.7</v>
      </c>
      <c r="Q1520" s="337">
        <v>71.5</v>
      </c>
      <c r="R1520" s="337">
        <v>25000</v>
      </c>
      <c r="S1520" s="337">
        <v>3000</v>
      </c>
      <c r="T1520" s="337">
        <v>82</v>
      </c>
      <c r="U1520" s="337">
        <v>0.9</v>
      </c>
      <c r="V1520" s="337">
        <v>-20</v>
      </c>
      <c r="W1520" s="336" t="s">
        <v>769</v>
      </c>
      <c r="X1520" s="336" t="s">
        <v>7402</v>
      </c>
      <c r="Y1520" s="336" t="s">
        <v>826</v>
      </c>
      <c r="Z1520" s="339">
        <v>41904</v>
      </c>
      <c r="AA1520" s="339">
        <v>41933</v>
      </c>
      <c r="AB1520" s="336" t="s">
        <v>784</v>
      </c>
    </row>
    <row r="1521" spans="1:28" s="340" customFormat="1">
      <c r="A1521" s="336" t="s">
        <v>7400</v>
      </c>
      <c r="B1521" s="336" t="s">
        <v>4211</v>
      </c>
      <c r="C1521" s="336" t="s">
        <v>4290</v>
      </c>
      <c r="D1521" s="336" t="s">
        <v>4290</v>
      </c>
      <c r="E1521" s="336" t="s">
        <v>738</v>
      </c>
      <c r="F1521" s="336" t="s">
        <v>780</v>
      </c>
      <c r="G1521" s="336" t="s">
        <v>794</v>
      </c>
      <c r="H1521" s="336" t="s">
        <v>726</v>
      </c>
      <c r="I1521" s="337">
        <v>5</v>
      </c>
      <c r="J1521" s="337">
        <v>50</v>
      </c>
      <c r="K1521" s="337">
        <v>84.9</v>
      </c>
      <c r="L1521" s="337">
        <v>62.1</v>
      </c>
      <c r="M1521" s="338"/>
      <c r="N1521" s="337">
        <v>25</v>
      </c>
      <c r="O1521" s="337">
        <v>470</v>
      </c>
      <c r="P1521" s="337">
        <v>7.7</v>
      </c>
      <c r="Q1521" s="337">
        <v>61</v>
      </c>
      <c r="R1521" s="337">
        <v>25000</v>
      </c>
      <c r="S1521" s="337">
        <v>3000</v>
      </c>
      <c r="T1521" s="337">
        <v>82</v>
      </c>
      <c r="U1521" s="337">
        <v>0.9</v>
      </c>
      <c r="V1521" s="337">
        <v>-20</v>
      </c>
      <c r="W1521" s="336" t="s">
        <v>769</v>
      </c>
      <c r="X1521" s="336" t="s">
        <v>7402</v>
      </c>
      <c r="Y1521" s="336" t="s">
        <v>826</v>
      </c>
      <c r="Z1521" s="339">
        <v>41866</v>
      </c>
      <c r="AA1521" s="339">
        <v>41878</v>
      </c>
      <c r="AB1521" s="336" t="s">
        <v>784</v>
      </c>
    </row>
    <row r="1522" spans="1:28" s="340" customFormat="1">
      <c r="A1522" s="336" t="s">
        <v>7400</v>
      </c>
      <c r="B1522" s="336" t="s">
        <v>4211</v>
      </c>
      <c r="C1522" s="336" t="s">
        <v>4292</v>
      </c>
      <c r="D1522" s="336" t="s">
        <v>4292</v>
      </c>
      <c r="E1522" s="336" t="s">
        <v>732</v>
      </c>
      <c r="F1522" s="336" t="s">
        <v>780</v>
      </c>
      <c r="G1522" s="336" t="s">
        <v>794</v>
      </c>
      <c r="H1522" s="336" t="s">
        <v>726</v>
      </c>
      <c r="I1522" s="337">
        <v>5</v>
      </c>
      <c r="J1522" s="337">
        <v>65</v>
      </c>
      <c r="K1522" s="337">
        <v>127.8</v>
      </c>
      <c r="L1522" s="337">
        <v>94.8</v>
      </c>
      <c r="M1522" s="338"/>
      <c r="N1522" s="337">
        <v>112</v>
      </c>
      <c r="O1522" s="337">
        <v>650</v>
      </c>
      <c r="P1522" s="337">
        <v>8</v>
      </c>
      <c r="Q1522" s="337">
        <v>81.3</v>
      </c>
      <c r="R1522" s="337">
        <v>25000</v>
      </c>
      <c r="S1522" s="337">
        <v>2700</v>
      </c>
      <c r="T1522" s="337">
        <v>82</v>
      </c>
      <c r="U1522" s="337">
        <v>0.9</v>
      </c>
      <c r="V1522" s="337">
        <v>-20</v>
      </c>
      <c r="W1522" s="336" t="s">
        <v>769</v>
      </c>
      <c r="X1522" s="336" t="s">
        <v>7402</v>
      </c>
      <c r="Y1522" s="336" t="s">
        <v>826</v>
      </c>
      <c r="Z1522" s="339">
        <v>41852</v>
      </c>
      <c r="AA1522" s="339">
        <v>41837</v>
      </c>
      <c r="AB1522" s="336" t="s">
        <v>784</v>
      </c>
    </row>
    <row r="1523" spans="1:28" s="340" customFormat="1">
      <c r="A1523" s="336" t="s">
        <v>7400</v>
      </c>
      <c r="B1523" s="336" t="s">
        <v>3776</v>
      </c>
      <c r="C1523" s="336" t="s">
        <v>3816</v>
      </c>
      <c r="D1523" s="336" t="s">
        <v>3817</v>
      </c>
      <c r="E1523" s="336" t="s">
        <v>813</v>
      </c>
      <c r="F1523" s="336" t="s">
        <v>780</v>
      </c>
      <c r="G1523" s="336" t="s">
        <v>794</v>
      </c>
      <c r="H1523" s="336" t="s">
        <v>726</v>
      </c>
      <c r="I1523" s="337">
        <v>3</v>
      </c>
      <c r="J1523" s="337">
        <v>50</v>
      </c>
      <c r="K1523" s="337">
        <v>96.5</v>
      </c>
      <c r="L1523" s="337">
        <v>62.6</v>
      </c>
      <c r="M1523" s="338"/>
      <c r="N1523" s="338"/>
      <c r="O1523" s="337">
        <v>530</v>
      </c>
      <c r="P1523" s="337">
        <v>8</v>
      </c>
      <c r="Q1523" s="337">
        <v>66.3</v>
      </c>
      <c r="R1523" s="337">
        <v>25000</v>
      </c>
      <c r="S1523" s="337">
        <v>2700</v>
      </c>
      <c r="T1523" s="337">
        <v>82</v>
      </c>
      <c r="U1523" s="337">
        <v>0.9</v>
      </c>
      <c r="V1523" s="337">
        <v>-20</v>
      </c>
      <c r="W1523" s="336" t="s">
        <v>769</v>
      </c>
      <c r="X1523" s="336" t="s">
        <v>7402</v>
      </c>
      <c r="Y1523" s="336" t="s">
        <v>831</v>
      </c>
      <c r="Z1523" s="339">
        <v>41871</v>
      </c>
      <c r="AA1523" s="339">
        <v>41870</v>
      </c>
      <c r="AB1523" s="336" t="s">
        <v>842</v>
      </c>
    </row>
    <row r="1524" spans="1:28" s="340" customFormat="1">
      <c r="A1524" s="336" t="s">
        <v>7400</v>
      </c>
      <c r="B1524" s="336" t="s">
        <v>3776</v>
      </c>
      <c r="C1524" s="336" t="s">
        <v>3816</v>
      </c>
      <c r="D1524" s="336" t="s">
        <v>3819</v>
      </c>
      <c r="E1524" s="336" t="s">
        <v>732</v>
      </c>
      <c r="F1524" s="336" t="s">
        <v>780</v>
      </c>
      <c r="G1524" s="336" t="s">
        <v>794</v>
      </c>
      <c r="H1524" s="336" t="s">
        <v>726</v>
      </c>
      <c r="I1524" s="337">
        <v>3</v>
      </c>
      <c r="J1524" s="337">
        <v>65</v>
      </c>
      <c r="K1524" s="337">
        <v>129.69999999999999</v>
      </c>
      <c r="L1524" s="337">
        <v>95.1</v>
      </c>
      <c r="M1524" s="338"/>
      <c r="N1524" s="338"/>
      <c r="O1524" s="337">
        <v>800</v>
      </c>
      <c r="P1524" s="337">
        <v>12</v>
      </c>
      <c r="Q1524" s="337">
        <v>66.7</v>
      </c>
      <c r="R1524" s="337">
        <v>25000</v>
      </c>
      <c r="S1524" s="337">
        <v>2700</v>
      </c>
      <c r="T1524" s="337">
        <v>82</v>
      </c>
      <c r="U1524" s="337">
        <v>0.9</v>
      </c>
      <c r="V1524" s="337">
        <v>-20</v>
      </c>
      <c r="W1524" s="336" t="s">
        <v>769</v>
      </c>
      <c r="X1524" s="336" t="s">
        <v>7402</v>
      </c>
      <c r="Y1524" s="336" t="s">
        <v>831</v>
      </c>
      <c r="Z1524" s="339">
        <v>41871</v>
      </c>
      <c r="AA1524" s="339">
        <v>41870</v>
      </c>
      <c r="AB1524" s="336" t="s">
        <v>842</v>
      </c>
    </row>
    <row r="1525" spans="1:28" s="340" customFormat="1">
      <c r="A1525" s="336" t="s">
        <v>7400</v>
      </c>
      <c r="B1525" s="336" t="s">
        <v>3776</v>
      </c>
      <c r="C1525" s="336" t="s">
        <v>3816</v>
      </c>
      <c r="D1525" s="336" t="s">
        <v>3821</v>
      </c>
      <c r="E1525" s="336" t="s">
        <v>733</v>
      </c>
      <c r="F1525" s="336" t="s">
        <v>780</v>
      </c>
      <c r="G1525" s="336" t="s">
        <v>794</v>
      </c>
      <c r="H1525" s="336" t="s">
        <v>726</v>
      </c>
      <c r="I1525" s="337">
        <v>3</v>
      </c>
      <c r="J1525" s="337">
        <v>85</v>
      </c>
      <c r="K1525" s="337">
        <v>164.5</v>
      </c>
      <c r="L1525" s="337">
        <v>121.3</v>
      </c>
      <c r="M1525" s="338"/>
      <c r="N1525" s="338"/>
      <c r="O1525" s="337">
        <v>1200</v>
      </c>
      <c r="P1525" s="337">
        <v>17</v>
      </c>
      <c r="Q1525" s="337">
        <v>70.599999999999994</v>
      </c>
      <c r="R1525" s="337">
        <v>25000</v>
      </c>
      <c r="S1525" s="337">
        <v>2700</v>
      </c>
      <c r="T1525" s="337">
        <v>82</v>
      </c>
      <c r="U1525" s="337">
        <v>0.9</v>
      </c>
      <c r="V1525" s="337">
        <v>-20</v>
      </c>
      <c r="W1525" s="336" t="s">
        <v>769</v>
      </c>
      <c r="X1525" s="336" t="s">
        <v>7402</v>
      </c>
      <c r="Y1525" s="336" t="s">
        <v>831</v>
      </c>
      <c r="Z1525" s="339">
        <v>41871</v>
      </c>
      <c r="AA1525" s="339">
        <v>41870</v>
      </c>
      <c r="AB1525" s="336" t="s">
        <v>842</v>
      </c>
    </row>
    <row r="1526" spans="1:28" s="340" customFormat="1">
      <c r="A1526" s="336" t="s">
        <v>7400</v>
      </c>
      <c r="B1526" s="336" t="s">
        <v>3776</v>
      </c>
      <c r="C1526" s="336" t="s">
        <v>6131</v>
      </c>
      <c r="D1526" s="336" t="s">
        <v>7926</v>
      </c>
      <c r="E1526" s="336" t="s">
        <v>735</v>
      </c>
      <c r="F1526" s="336" t="s">
        <v>780</v>
      </c>
      <c r="G1526" s="336" t="s">
        <v>794</v>
      </c>
      <c r="H1526" s="336" t="s">
        <v>726</v>
      </c>
      <c r="I1526" s="337">
        <v>5</v>
      </c>
      <c r="J1526" s="337">
        <v>75</v>
      </c>
      <c r="K1526" s="337">
        <v>134.69999999999999</v>
      </c>
      <c r="L1526" s="337">
        <v>118.5</v>
      </c>
      <c r="M1526" s="338"/>
      <c r="N1526" s="337">
        <v>25</v>
      </c>
      <c r="O1526" s="337">
        <v>925</v>
      </c>
      <c r="P1526" s="337">
        <v>15</v>
      </c>
      <c r="Q1526" s="337">
        <v>61.7</v>
      </c>
      <c r="R1526" s="337">
        <v>50000</v>
      </c>
      <c r="S1526" s="337">
        <v>3000</v>
      </c>
      <c r="T1526" s="337">
        <v>83</v>
      </c>
      <c r="U1526" s="337">
        <v>1</v>
      </c>
      <c r="V1526" s="337">
        <v>-20</v>
      </c>
      <c r="W1526" s="336" t="s">
        <v>769</v>
      </c>
      <c r="X1526" s="336" t="s">
        <v>7406</v>
      </c>
      <c r="Y1526" s="336" t="s">
        <v>7927</v>
      </c>
      <c r="Z1526" s="339">
        <v>41973</v>
      </c>
      <c r="AA1526" s="339">
        <v>41992</v>
      </c>
      <c r="AB1526" s="336" t="s">
        <v>784</v>
      </c>
    </row>
    <row r="1527" spans="1:28" s="340" customFormat="1">
      <c r="A1527" s="336" t="s">
        <v>7400</v>
      </c>
      <c r="B1527" s="336" t="s">
        <v>3776</v>
      </c>
      <c r="C1527" s="336" t="s">
        <v>6131</v>
      </c>
      <c r="D1527" s="336" t="s">
        <v>7928</v>
      </c>
      <c r="E1527" s="336" t="s">
        <v>735</v>
      </c>
      <c r="F1527" s="336" t="s">
        <v>780</v>
      </c>
      <c r="G1527" s="336" t="s">
        <v>794</v>
      </c>
      <c r="H1527" s="336" t="s">
        <v>726</v>
      </c>
      <c r="I1527" s="337">
        <v>5</v>
      </c>
      <c r="J1527" s="337">
        <v>75</v>
      </c>
      <c r="K1527" s="337">
        <v>134.1</v>
      </c>
      <c r="L1527" s="337">
        <v>118.5</v>
      </c>
      <c r="M1527" s="338"/>
      <c r="N1527" s="337">
        <v>15</v>
      </c>
      <c r="O1527" s="337">
        <v>925</v>
      </c>
      <c r="P1527" s="337">
        <v>15</v>
      </c>
      <c r="Q1527" s="337">
        <v>61.7</v>
      </c>
      <c r="R1527" s="337">
        <v>50000</v>
      </c>
      <c r="S1527" s="337">
        <v>3000</v>
      </c>
      <c r="T1527" s="337">
        <v>83</v>
      </c>
      <c r="U1527" s="337">
        <v>1</v>
      </c>
      <c r="V1527" s="337">
        <v>-20</v>
      </c>
      <c r="W1527" s="336" t="s">
        <v>769</v>
      </c>
      <c r="X1527" s="336" t="s">
        <v>7406</v>
      </c>
      <c r="Y1527" s="336" t="s">
        <v>7927</v>
      </c>
      <c r="Z1527" s="339">
        <v>41973</v>
      </c>
      <c r="AA1527" s="339">
        <v>41992</v>
      </c>
      <c r="AB1527" s="336" t="s">
        <v>784</v>
      </c>
    </row>
    <row r="1528" spans="1:28" s="340" customFormat="1">
      <c r="A1528" s="336" t="s">
        <v>7400</v>
      </c>
      <c r="B1528" s="336" t="s">
        <v>3776</v>
      </c>
      <c r="C1528" s="336" t="s">
        <v>6131</v>
      </c>
      <c r="D1528" s="336" t="s">
        <v>7929</v>
      </c>
      <c r="E1528" s="336" t="s">
        <v>735</v>
      </c>
      <c r="F1528" s="336" t="s">
        <v>780</v>
      </c>
      <c r="G1528" s="336" t="s">
        <v>794</v>
      </c>
      <c r="H1528" s="336" t="s">
        <v>726</v>
      </c>
      <c r="I1528" s="337">
        <v>5</v>
      </c>
      <c r="J1528" s="337">
        <v>75</v>
      </c>
      <c r="K1528" s="337">
        <v>134.6</v>
      </c>
      <c r="L1528" s="337">
        <v>118.1</v>
      </c>
      <c r="M1528" s="338"/>
      <c r="N1528" s="337">
        <v>40</v>
      </c>
      <c r="O1528" s="337">
        <v>925</v>
      </c>
      <c r="P1528" s="337">
        <v>15</v>
      </c>
      <c r="Q1528" s="337">
        <v>61.7</v>
      </c>
      <c r="R1528" s="337">
        <v>50000</v>
      </c>
      <c r="S1528" s="337">
        <v>3000</v>
      </c>
      <c r="T1528" s="337">
        <v>83</v>
      </c>
      <c r="U1528" s="337">
        <v>1</v>
      </c>
      <c r="V1528" s="337">
        <v>-20</v>
      </c>
      <c r="W1528" s="336" t="s">
        <v>769</v>
      </c>
      <c r="X1528" s="336" t="s">
        <v>7406</v>
      </c>
      <c r="Y1528" s="336" t="s">
        <v>7927</v>
      </c>
      <c r="Z1528" s="339">
        <v>41973</v>
      </c>
      <c r="AA1528" s="339">
        <v>41992</v>
      </c>
      <c r="AB1528" s="336" t="s">
        <v>784</v>
      </c>
    </row>
    <row r="1529" spans="1:28" s="340" customFormat="1">
      <c r="A1529" s="336" t="s">
        <v>7400</v>
      </c>
      <c r="B1529" s="336" t="s">
        <v>3776</v>
      </c>
      <c r="C1529" s="336" t="s">
        <v>3827</v>
      </c>
      <c r="D1529" s="336" t="s">
        <v>3827</v>
      </c>
      <c r="E1529" s="336" t="s">
        <v>703</v>
      </c>
      <c r="F1529" s="336" t="s">
        <v>780</v>
      </c>
      <c r="G1529" s="336" t="s">
        <v>781</v>
      </c>
      <c r="H1529" s="336" t="s">
        <v>726</v>
      </c>
      <c r="I1529" s="337">
        <v>3</v>
      </c>
      <c r="J1529" s="337">
        <v>35</v>
      </c>
      <c r="K1529" s="337">
        <v>50</v>
      </c>
      <c r="L1529" s="337">
        <v>50.4</v>
      </c>
      <c r="M1529" s="338"/>
      <c r="N1529" s="337">
        <v>40</v>
      </c>
      <c r="O1529" s="337">
        <v>450</v>
      </c>
      <c r="P1529" s="337">
        <v>6</v>
      </c>
      <c r="Q1529" s="337">
        <v>75</v>
      </c>
      <c r="R1529" s="337">
        <v>25000</v>
      </c>
      <c r="S1529" s="337">
        <v>2700</v>
      </c>
      <c r="T1529" s="337">
        <v>83</v>
      </c>
      <c r="U1529" s="337">
        <v>0.7</v>
      </c>
      <c r="V1529" s="337">
        <v>-20</v>
      </c>
      <c r="W1529" s="336" t="s">
        <v>7</v>
      </c>
      <c r="X1529" s="336" t="s">
        <v>7</v>
      </c>
      <c r="Y1529" s="336" t="s">
        <v>831</v>
      </c>
      <c r="Z1529" s="339">
        <v>41887</v>
      </c>
      <c r="AA1529" s="339">
        <v>41890</v>
      </c>
      <c r="AB1529" s="336" t="s">
        <v>842</v>
      </c>
    </row>
    <row r="1530" spans="1:28" s="340" customFormat="1">
      <c r="A1530" s="336" t="s">
        <v>7400</v>
      </c>
      <c r="B1530" s="336" t="s">
        <v>3833</v>
      </c>
      <c r="C1530" s="336" t="s">
        <v>1844</v>
      </c>
      <c r="D1530" s="336" t="s">
        <v>3834</v>
      </c>
      <c r="E1530" s="336" t="s">
        <v>732</v>
      </c>
      <c r="F1530" s="336" t="s">
        <v>780</v>
      </c>
      <c r="G1530" s="336" t="s">
        <v>794</v>
      </c>
      <c r="H1530" s="336" t="s">
        <v>726</v>
      </c>
      <c r="I1530" s="337">
        <v>5</v>
      </c>
      <c r="J1530" s="337">
        <v>65</v>
      </c>
      <c r="K1530" s="337">
        <v>126</v>
      </c>
      <c r="L1530" s="337">
        <v>95</v>
      </c>
      <c r="M1530" s="338"/>
      <c r="N1530" s="337">
        <v>110</v>
      </c>
      <c r="O1530" s="337">
        <v>650</v>
      </c>
      <c r="P1530" s="337">
        <v>12</v>
      </c>
      <c r="Q1530" s="337">
        <v>54.2</v>
      </c>
      <c r="R1530" s="337">
        <v>25000</v>
      </c>
      <c r="S1530" s="337">
        <v>2700</v>
      </c>
      <c r="T1530" s="337">
        <v>82</v>
      </c>
      <c r="U1530" s="337">
        <v>0.9</v>
      </c>
      <c r="V1530" s="337">
        <v>-20</v>
      </c>
      <c r="W1530" s="336" t="s">
        <v>769</v>
      </c>
      <c r="X1530" s="336" t="s">
        <v>7402</v>
      </c>
      <c r="Y1530" s="336" t="s">
        <v>826</v>
      </c>
      <c r="Z1530" s="339">
        <v>41699</v>
      </c>
      <c r="AA1530" s="339">
        <v>41788</v>
      </c>
      <c r="AB1530" s="336" t="s">
        <v>784</v>
      </c>
    </row>
    <row r="1531" spans="1:28" s="340" customFormat="1">
      <c r="A1531" s="336" t="s">
        <v>7400</v>
      </c>
      <c r="B1531" s="336" t="s">
        <v>3833</v>
      </c>
      <c r="C1531" s="336" t="s">
        <v>1844</v>
      </c>
      <c r="D1531" s="336" t="s">
        <v>3836</v>
      </c>
      <c r="E1531" s="336" t="s">
        <v>733</v>
      </c>
      <c r="F1531" s="336" t="s">
        <v>780</v>
      </c>
      <c r="G1531" s="336" t="s">
        <v>794</v>
      </c>
      <c r="H1531" s="336" t="s">
        <v>726</v>
      </c>
      <c r="I1531" s="337">
        <v>5</v>
      </c>
      <c r="J1531" s="337">
        <v>85</v>
      </c>
      <c r="K1531" s="337">
        <v>160</v>
      </c>
      <c r="L1531" s="337">
        <v>121</v>
      </c>
      <c r="M1531" s="338"/>
      <c r="N1531" s="337">
        <v>110</v>
      </c>
      <c r="O1531" s="338"/>
      <c r="P1531" s="337">
        <v>17.5</v>
      </c>
      <c r="Q1531" s="337">
        <v>62.9</v>
      </c>
      <c r="R1531" s="337">
        <v>25000</v>
      </c>
      <c r="S1531" s="337">
        <v>2700</v>
      </c>
      <c r="T1531" s="337">
        <v>82</v>
      </c>
      <c r="U1531" s="337">
        <v>0.9</v>
      </c>
      <c r="V1531" s="337">
        <v>-20</v>
      </c>
      <c r="W1531" s="336" t="s">
        <v>769</v>
      </c>
      <c r="X1531" s="336" t="s">
        <v>7402</v>
      </c>
      <c r="Y1531" s="336" t="s">
        <v>783</v>
      </c>
      <c r="Z1531" s="339">
        <v>41699</v>
      </c>
      <c r="AA1531" s="339">
        <v>41911</v>
      </c>
      <c r="AB1531" s="336" t="s">
        <v>842</v>
      </c>
    </row>
    <row r="1532" spans="1:28" s="340" customFormat="1">
      <c r="A1532" s="336" t="s">
        <v>7400</v>
      </c>
      <c r="B1532" s="336" t="s">
        <v>3833</v>
      </c>
      <c r="C1532" s="336" t="s">
        <v>1058</v>
      </c>
      <c r="D1532" s="336" t="s">
        <v>3838</v>
      </c>
      <c r="E1532" s="336" t="s">
        <v>735</v>
      </c>
      <c r="F1532" s="336" t="s">
        <v>780</v>
      </c>
      <c r="G1532" s="336" t="s">
        <v>794</v>
      </c>
      <c r="H1532" s="336" t="s">
        <v>726</v>
      </c>
      <c r="I1532" s="337">
        <v>5</v>
      </c>
      <c r="J1532" s="337">
        <v>75</v>
      </c>
      <c r="K1532" s="337">
        <v>128</v>
      </c>
      <c r="L1532" s="337">
        <v>121</v>
      </c>
      <c r="M1532" s="338"/>
      <c r="N1532" s="337">
        <v>40</v>
      </c>
      <c r="O1532" s="337">
        <v>850</v>
      </c>
      <c r="P1532" s="337">
        <v>15</v>
      </c>
      <c r="Q1532" s="337">
        <v>56.7</v>
      </c>
      <c r="R1532" s="337">
        <v>25000</v>
      </c>
      <c r="S1532" s="337">
        <v>3000</v>
      </c>
      <c r="T1532" s="337">
        <v>83</v>
      </c>
      <c r="U1532" s="337">
        <v>0.9</v>
      </c>
      <c r="V1532" s="337">
        <v>-20</v>
      </c>
      <c r="W1532" s="336" t="s">
        <v>769</v>
      </c>
      <c r="X1532" s="336" t="s">
        <v>7402</v>
      </c>
      <c r="Y1532" s="336" t="s">
        <v>783</v>
      </c>
      <c r="Z1532" s="339">
        <v>41699</v>
      </c>
      <c r="AA1532" s="339">
        <v>41911</v>
      </c>
      <c r="AB1532" s="336" t="s">
        <v>842</v>
      </c>
    </row>
    <row r="1533" spans="1:28" s="340" customFormat="1">
      <c r="A1533" s="336" t="s">
        <v>7400</v>
      </c>
      <c r="B1533" s="336" t="s">
        <v>3833</v>
      </c>
      <c r="C1533" s="336" t="s">
        <v>2385</v>
      </c>
      <c r="D1533" s="336" t="s">
        <v>3840</v>
      </c>
      <c r="E1533" s="336" t="s">
        <v>813</v>
      </c>
      <c r="F1533" s="336" t="s">
        <v>780</v>
      </c>
      <c r="G1533" s="336" t="s">
        <v>794</v>
      </c>
      <c r="H1533" s="336" t="s">
        <v>726</v>
      </c>
      <c r="I1533" s="337">
        <v>5</v>
      </c>
      <c r="J1533" s="337">
        <v>45</v>
      </c>
      <c r="K1533" s="337">
        <v>93</v>
      </c>
      <c r="L1533" s="337">
        <v>63</v>
      </c>
      <c r="M1533" s="338"/>
      <c r="N1533" s="337">
        <v>120</v>
      </c>
      <c r="O1533" s="338"/>
      <c r="P1533" s="337">
        <v>8</v>
      </c>
      <c r="Q1533" s="337">
        <v>56.3</v>
      </c>
      <c r="R1533" s="337">
        <v>25000</v>
      </c>
      <c r="S1533" s="337">
        <v>2700</v>
      </c>
      <c r="T1533" s="337">
        <v>81</v>
      </c>
      <c r="U1533" s="337">
        <v>0.9</v>
      </c>
      <c r="V1533" s="337">
        <v>-20</v>
      </c>
      <c r="W1533" s="336" t="s">
        <v>769</v>
      </c>
      <c r="X1533" s="336" t="s">
        <v>7402</v>
      </c>
      <c r="Y1533" s="336" t="s">
        <v>783</v>
      </c>
      <c r="Z1533" s="339">
        <v>41699</v>
      </c>
      <c r="AA1533" s="339">
        <v>41911</v>
      </c>
      <c r="AB1533" s="336" t="s">
        <v>842</v>
      </c>
    </row>
    <row r="1534" spans="1:28" s="340" customFormat="1">
      <c r="A1534" s="336" t="s">
        <v>7400</v>
      </c>
      <c r="B1534" s="336" t="s">
        <v>3833</v>
      </c>
      <c r="C1534" s="336" t="s">
        <v>7738</v>
      </c>
      <c r="D1534" s="336" t="s">
        <v>7930</v>
      </c>
      <c r="E1534" s="336" t="s">
        <v>703</v>
      </c>
      <c r="F1534" s="336" t="s">
        <v>780</v>
      </c>
      <c r="G1534" s="336" t="s">
        <v>781</v>
      </c>
      <c r="H1534" s="336" t="s">
        <v>726</v>
      </c>
      <c r="I1534" s="337">
        <v>3</v>
      </c>
      <c r="J1534" s="337">
        <v>35</v>
      </c>
      <c r="K1534" s="337">
        <v>46.2</v>
      </c>
      <c r="L1534" s="337">
        <v>49.8</v>
      </c>
      <c r="M1534" s="338"/>
      <c r="N1534" s="337">
        <v>38</v>
      </c>
      <c r="O1534" s="337">
        <v>350</v>
      </c>
      <c r="P1534" s="337">
        <v>5.5</v>
      </c>
      <c r="Q1534" s="337">
        <v>63.6</v>
      </c>
      <c r="R1534" s="337">
        <v>25000</v>
      </c>
      <c r="S1534" s="337">
        <v>3000</v>
      </c>
      <c r="T1534" s="337">
        <v>81</v>
      </c>
      <c r="U1534" s="337">
        <v>1</v>
      </c>
      <c r="V1534" s="337">
        <v>-25</v>
      </c>
      <c r="W1534" s="336" t="s">
        <v>769</v>
      </c>
      <c r="X1534" s="336" t="s">
        <v>7402</v>
      </c>
      <c r="Y1534" s="336" t="s">
        <v>783</v>
      </c>
      <c r="Z1534" s="339">
        <v>41988</v>
      </c>
      <c r="AA1534" s="339">
        <v>42009</v>
      </c>
      <c r="AB1534" s="336" t="s">
        <v>784</v>
      </c>
    </row>
    <row r="1535" spans="1:28" s="340" customFormat="1">
      <c r="A1535" s="336" t="s">
        <v>7400</v>
      </c>
      <c r="B1535" s="336" t="s">
        <v>3843</v>
      </c>
      <c r="C1535" s="336" t="s">
        <v>682</v>
      </c>
      <c r="D1535" s="336" t="s">
        <v>3846</v>
      </c>
      <c r="E1535" s="336" t="s">
        <v>813</v>
      </c>
      <c r="F1535" s="336" t="s">
        <v>780</v>
      </c>
      <c r="G1535" s="336" t="s">
        <v>794</v>
      </c>
      <c r="H1535" s="336" t="s">
        <v>726</v>
      </c>
      <c r="I1535" s="337">
        <v>5</v>
      </c>
      <c r="J1535" s="337">
        <v>50</v>
      </c>
      <c r="K1535" s="337">
        <v>95</v>
      </c>
      <c r="L1535" s="337">
        <v>64</v>
      </c>
      <c r="M1535" s="338"/>
      <c r="N1535" s="337">
        <v>120</v>
      </c>
      <c r="O1535" s="337">
        <v>500</v>
      </c>
      <c r="P1535" s="337">
        <v>8</v>
      </c>
      <c r="Q1535" s="337">
        <v>62.5</v>
      </c>
      <c r="R1535" s="337">
        <v>40000</v>
      </c>
      <c r="S1535" s="337">
        <v>2700</v>
      </c>
      <c r="T1535" s="337">
        <v>82</v>
      </c>
      <c r="U1535" s="337">
        <v>0.9</v>
      </c>
      <c r="V1535" s="337">
        <v>-40</v>
      </c>
      <c r="W1535" s="336" t="s">
        <v>769</v>
      </c>
      <c r="X1535" s="336" t="s">
        <v>7402</v>
      </c>
      <c r="Y1535" s="336" t="s">
        <v>1143</v>
      </c>
      <c r="Z1535" s="339">
        <v>41892</v>
      </c>
      <c r="AA1535" s="339">
        <v>41893</v>
      </c>
      <c r="AB1535" s="336" t="s">
        <v>827</v>
      </c>
    </row>
    <row r="1536" spans="1:28" s="340" customFormat="1">
      <c r="A1536" s="336" t="s">
        <v>7400</v>
      </c>
      <c r="B1536" s="336" t="s">
        <v>3843</v>
      </c>
      <c r="C1536" s="336" t="s">
        <v>682</v>
      </c>
      <c r="D1536" s="336" t="s">
        <v>7931</v>
      </c>
      <c r="E1536" s="336" t="s">
        <v>813</v>
      </c>
      <c r="F1536" s="336" t="s">
        <v>780</v>
      </c>
      <c r="G1536" s="336" t="s">
        <v>794</v>
      </c>
      <c r="H1536" s="336" t="s">
        <v>726</v>
      </c>
      <c r="I1536" s="337">
        <v>5</v>
      </c>
      <c r="J1536" s="337">
        <v>50</v>
      </c>
      <c r="K1536" s="337">
        <v>95</v>
      </c>
      <c r="L1536" s="337">
        <v>64</v>
      </c>
      <c r="M1536" s="338"/>
      <c r="N1536" s="337">
        <v>120</v>
      </c>
      <c r="O1536" s="337">
        <v>500</v>
      </c>
      <c r="P1536" s="337">
        <v>7.5</v>
      </c>
      <c r="Q1536" s="337">
        <v>66.599999999999994</v>
      </c>
      <c r="R1536" s="337">
        <v>25000</v>
      </c>
      <c r="S1536" s="337">
        <v>2700</v>
      </c>
      <c r="T1536" s="337">
        <v>82</v>
      </c>
      <c r="U1536" s="337">
        <v>0.9</v>
      </c>
      <c r="V1536" s="337">
        <v>-40</v>
      </c>
      <c r="W1536" s="336" t="s">
        <v>769</v>
      </c>
      <c r="X1536" s="336" t="s">
        <v>7402</v>
      </c>
      <c r="Y1536" s="336" t="s">
        <v>783</v>
      </c>
      <c r="Z1536" s="339">
        <v>41993</v>
      </c>
      <c r="AA1536" s="339">
        <v>42010</v>
      </c>
      <c r="AB1536" s="336" t="s">
        <v>842</v>
      </c>
    </row>
    <row r="1537" spans="1:28" s="340" customFormat="1">
      <c r="A1537" s="336" t="s">
        <v>7400</v>
      </c>
      <c r="B1537" s="336" t="s">
        <v>3843</v>
      </c>
      <c r="C1537" s="336" t="s">
        <v>682</v>
      </c>
      <c r="D1537" s="336" t="s">
        <v>3852</v>
      </c>
      <c r="E1537" s="336" t="s">
        <v>830</v>
      </c>
      <c r="F1537" s="336" t="s">
        <v>780</v>
      </c>
      <c r="G1537" s="336" t="s">
        <v>794</v>
      </c>
      <c r="H1537" s="336" t="s">
        <v>726</v>
      </c>
      <c r="I1537" s="337">
        <v>5</v>
      </c>
      <c r="J1537" s="337">
        <v>75</v>
      </c>
      <c r="K1537" s="337">
        <v>118</v>
      </c>
      <c r="L1537" s="337">
        <v>95</v>
      </c>
      <c r="M1537" s="338"/>
      <c r="N1537" s="337">
        <v>40</v>
      </c>
      <c r="O1537" s="337">
        <v>850</v>
      </c>
      <c r="P1537" s="337">
        <v>14.5</v>
      </c>
      <c r="Q1537" s="337">
        <v>58.6</v>
      </c>
      <c r="R1537" s="337">
        <v>40000</v>
      </c>
      <c r="S1537" s="337">
        <v>3000</v>
      </c>
      <c r="T1537" s="337">
        <v>83</v>
      </c>
      <c r="U1537" s="337">
        <v>1</v>
      </c>
      <c r="V1537" s="337">
        <v>-40</v>
      </c>
      <c r="W1537" s="336" t="s">
        <v>769</v>
      </c>
      <c r="X1537" s="336" t="s">
        <v>7402</v>
      </c>
      <c r="Y1537" s="336" t="s">
        <v>1143</v>
      </c>
      <c r="Z1537" s="339">
        <v>41892</v>
      </c>
      <c r="AA1537" s="339">
        <v>41893</v>
      </c>
      <c r="AB1537" s="336" t="s">
        <v>827</v>
      </c>
    </row>
    <row r="1538" spans="1:28" s="340" customFormat="1">
      <c r="A1538" s="336" t="s">
        <v>7400</v>
      </c>
      <c r="B1538" s="336" t="s">
        <v>3843</v>
      </c>
      <c r="C1538" s="336" t="s">
        <v>682</v>
      </c>
      <c r="D1538" s="336" t="s">
        <v>4017</v>
      </c>
      <c r="E1538" s="336" t="s">
        <v>735</v>
      </c>
      <c r="F1538" s="336" t="s">
        <v>780</v>
      </c>
      <c r="G1538" s="336" t="s">
        <v>794</v>
      </c>
      <c r="H1538" s="336" t="s">
        <v>726</v>
      </c>
      <c r="I1538" s="337">
        <v>5</v>
      </c>
      <c r="J1538" s="337">
        <v>120</v>
      </c>
      <c r="K1538" s="337">
        <v>128</v>
      </c>
      <c r="L1538" s="337">
        <v>120</v>
      </c>
      <c r="M1538" s="338"/>
      <c r="N1538" s="337">
        <v>40</v>
      </c>
      <c r="O1538" s="338"/>
      <c r="P1538" s="337">
        <v>21</v>
      </c>
      <c r="Q1538" s="337">
        <v>59.5</v>
      </c>
      <c r="R1538" s="337">
        <v>40000</v>
      </c>
      <c r="S1538" s="337">
        <v>3000</v>
      </c>
      <c r="T1538" s="337">
        <v>83</v>
      </c>
      <c r="U1538" s="337">
        <v>1</v>
      </c>
      <c r="V1538" s="337">
        <v>-40</v>
      </c>
      <c r="W1538" s="336" t="s">
        <v>769</v>
      </c>
      <c r="X1538" s="336" t="s">
        <v>7402</v>
      </c>
      <c r="Y1538" s="336" t="s">
        <v>1143</v>
      </c>
      <c r="Z1538" s="339">
        <v>41892</v>
      </c>
      <c r="AA1538" s="339">
        <v>41893</v>
      </c>
      <c r="AB1538" s="336" t="s">
        <v>827</v>
      </c>
    </row>
    <row r="1539" spans="1:28" s="340" customFormat="1">
      <c r="A1539" s="336" t="s">
        <v>7400</v>
      </c>
      <c r="B1539" s="336" t="s">
        <v>3843</v>
      </c>
      <c r="C1539" s="336" t="s">
        <v>682</v>
      </c>
      <c r="D1539" s="336" t="s">
        <v>4017</v>
      </c>
      <c r="E1539" s="336" t="s">
        <v>735</v>
      </c>
      <c r="F1539" s="336" t="s">
        <v>780</v>
      </c>
      <c r="G1539" s="336" t="s">
        <v>794</v>
      </c>
      <c r="H1539" s="336" t="s">
        <v>726</v>
      </c>
      <c r="I1539" s="337">
        <v>5</v>
      </c>
      <c r="J1539" s="337">
        <v>120</v>
      </c>
      <c r="K1539" s="337">
        <v>128</v>
      </c>
      <c r="L1539" s="337">
        <v>120</v>
      </c>
      <c r="M1539" s="338"/>
      <c r="N1539" s="337">
        <v>40</v>
      </c>
      <c r="O1539" s="338"/>
      <c r="P1539" s="337">
        <v>21</v>
      </c>
      <c r="Q1539" s="337">
        <v>59.5</v>
      </c>
      <c r="R1539" s="337">
        <v>40000</v>
      </c>
      <c r="S1539" s="337">
        <v>3000</v>
      </c>
      <c r="T1539" s="337">
        <v>83</v>
      </c>
      <c r="U1539" s="337">
        <v>1</v>
      </c>
      <c r="V1539" s="337">
        <v>-40</v>
      </c>
      <c r="W1539" s="336" t="s">
        <v>769</v>
      </c>
      <c r="X1539" s="336" t="s">
        <v>7402</v>
      </c>
      <c r="Y1539" s="336" t="s">
        <v>2443</v>
      </c>
      <c r="Z1539" s="339">
        <v>41892</v>
      </c>
      <c r="AA1539" s="339">
        <v>41893</v>
      </c>
      <c r="AB1539" s="336" t="s">
        <v>827</v>
      </c>
    </row>
    <row r="1540" spans="1:28" s="340" customFormat="1">
      <c r="A1540" s="336" t="s">
        <v>7400</v>
      </c>
      <c r="B1540" s="336" t="s">
        <v>3843</v>
      </c>
      <c r="C1540" s="336" t="s">
        <v>682</v>
      </c>
      <c r="D1540" s="336" t="s">
        <v>4020</v>
      </c>
      <c r="E1540" s="336" t="s">
        <v>703</v>
      </c>
      <c r="F1540" s="336" t="s">
        <v>780</v>
      </c>
      <c r="G1540" s="336" t="s">
        <v>781</v>
      </c>
      <c r="H1540" s="336" t="s">
        <v>726</v>
      </c>
      <c r="I1540" s="337">
        <v>5</v>
      </c>
      <c r="J1540" s="337">
        <v>35</v>
      </c>
      <c r="K1540" s="337">
        <v>48</v>
      </c>
      <c r="L1540" s="337">
        <v>50</v>
      </c>
      <c r="M1540" s="338"/>
      <c r="N1540" s="338"/>
      <c r="O1540" s="337">
        <v>350</v>
      </c>
      <c r="P1540" s="337">
        <v>6</v>
      </c>
      <c r="Q1540" s="337">
        <v>58.3</v>
      </c>
      <c r="R1540" s="337">
        <v>40000</v>
      </c>
      <c r="S1540" s="337">
        <v>3000</v>
      </c>
      <c r="T1540" s="337">
        <v>84</v>
      </c>
      <c r="U1540" s="337">
        <v>0.7</v>
      </c>
      <c r="V1540" s="337">
        <v>-40</v>
      </c>
      <c r="W1540" s="336" t="s">
        <v>769</v>
      </c>
      <c r="X1540" s="336" t="s">
        <v>7402</v>
      </c>
      <c r="Y1540" s="336" t="s">
        <v>2435</v>
      </c>
      <c r="Z1540" s="339">
        <v>41881</v>
      </c>
      <c r="AA1540" s="339">
        <v>41877</v>
      </c>
      <c r="AB1540" s="336" t="s">
        <v>827</v>
      </c>
    </row>
    <row r="1541" spans="1:28" s="340" customFormat="1">
      <c r="A1541" s="336" t="s">
        <v>7400</v>
      </c>
      <c r="B1541" s="336" t="s">
        <v>4023</v>
      </c>
      <c r="C1541" s="336" t="s">
        <v>4024</v>
      </c>
      <c r="D1541" s="336" t="s">
        <v>4024</v>
      </c>
      <c r="E1541" s="336" t="s">
        <v>732</v>
      </c>
      <c r="F1541" s="336" t="s">
        <v>780</v>
      </c>
      <c r="G1541" s="336" t="s">
        <v>794</v>
      </c>
      <c r="H1541" s="336" t="s">
        <v>726</v>
      </c>
      <c r="I1541" s="337">
        <v>3</v>
      </c>
      <c r="J1541" s="338"/>
      <c r="K1541" s="337">
        <v>129.30000000000001</v>
      </c>
      <c r="L1541" s="337">
        <v>94.6</v>
      </c>
      <c r="M1541" s="338"/>
      <c r="N1541" s="337">
        <v>100</v>
      </c>
      <c r="O1541" s="337">
        <v>700</v>
      </c>
      <c r="P1541" s="337">
        <v>12.5</v>
      </c>
      <c r="Q1541" s="337">
        <v>56</v>
      </c>
      <c r="R1541" s="337">
        <v>25000</v>
      </c>
      <c r="S1541" s="337">
        <v>2700</v>
      </c>
      <c r="T1541" s="337">
        <v>82</v>
      </c>
      <c r="U1541" s="337">
        <v>1</v>
      </c>
      <c r="V1541" s="337">
        <v>-20</v>
      </c>
      <c r="W1541" s="336" t="s">
        <v>769</v>
      </c>
      <c r="X1541" s="336" t="s">
        <v>7</v>
      </c>
      <c r="Y1541" s="336" t="s">
        <v>826</v>
      </c>
      <c r="Z1541" s="339">
        <v>41759</v>
      </c>
      <c r="AA1541" s="339">
        <v>41740</v>
      </c>
      <c r="AB1541" s="336" t="s">
        <v>842</v>
      </c>
    </row>
    <row r="1542" spans="1:28" s="340" customFormat="1">
      <c r="A1542" s="336" t="s">
        <v>7400</v>
      </c>
      <c r="B1542" s="336" t="s">
        <v>4023</v>
      </c>
      <c r="C1542" s="336" t="s">
        <v>4026</v>
      </c>
      <c r="D1542" s="336" t="s">
        <v>4026</v>
      </c>
      <c r="E1542" s="336" t="s">
        <v>733</v>
      </c>
      <c r="F1542" s="336" t="s">
        <v>780</v>
      </c>
      <c r="G1542" s="336" t="s">
        <v>794</v>
      </c>
      <c r="H1542" s="336" t="s">
        <v>726</v>
      </c>
      <c r="I1542" s="337">
        <v>3</v>
      </c>
      <c r="J1542" s="338"/>
      <c r="K1542" s="337">
        <v>158.19999999999999</v>
      </c>
      <c r="L1542" s="337">
        <v>120.6</v>
      </c>
      <c r="M1542" s="338"/>
      <c r="N1542" s="337">
        <v>100</v>
      </c>
      <c r="O1542" s="337">
        <v>950</v>
      </c>
      <c r="P1542" s="337">
        <v>17</v>
      </c>
      <c r="Q1542" s="337">
        <v>56</v>
      </c>
      <c r="R1542" s="337">
        <v>25000</v>
      </c>
      <c r="S1542" s="337">
        <v>2700</v>
      </c>
      <c r="T1542" s="337">
        <v>82</v>
      </c>
      <c r="U1542" s="337">
        <v>1</v>
      </c>
      <c r="V1542" s="337">
        <v>-20</v>
      </c>
      <c r="W1542" s="336" t="s">
        <v>769</v>
      </c>
      <c r="X1542" s="336" t="s">
        <v>7</v>
      </c>
      <c r="Y1542" s="336" t="s">
        <v>826</v>
      </c>
      <c r="Z1542" s="339">
        <v>41759</v>
      </c>
      <c r="AA1542" s="339">
        <v>41740</v>
      </c>
      <c r="AB1542" s="336" t="s">
        <v>842</v>
      </c>
    </row>
    <row r="1543" spans="1:28" s="340" customFormat="1">
      <c r="A1543" s="336" t="s">
        <v>7400</v>
      </c>
      <c r="B1543" s="336" t="s">
        <v>4023</v>
      </c>
      <c r="C1543" s="336" t="s">
        <v>4028</v>
      </c>
      <c r="D1543" s="336" t="s">
        <v>4028</v>
      </c>
      <c r="E1543" s="336" t="s">
        <v>738</v>
      </c>
      <c r="F1543" s="336" t="s">
        <v>780</v>
      </c>
      <c r="G1543" s="336" t="s">
        <v>794</v>
      </c>
      <c r="H1543" s="336" t="s">
        <v>726</v>
      </c>
      <c r="I1543" s="337">
        <v>3</v>
      </c>
      <c r="J1543" s="337">
        <v>60</v>
      </c>
      <c r="K1543" s="337">
        <v>85.3</v>
      </c>
      <c r="L1543" s="337">
        <v>63.8</v>
      </c>
      <c r="M1543" s="338"/>
      <c r="N1543" s="337">
        <v>40</v>
      </c>
      <c r="O1543" s="337">
        <v>500</v>
      </c>
      <c r="P1543" s="337">
        <v>7.5</v>
      </c>
      <c r="Q1543" s="337">
        <v>60</v>
      </c>
      <c r="R1543" s="337">
        <v>25000</v>
      </c>
      <c r="S1543" s="337">
        <v>5000</v>
      </c>
      <c r="T1543" s="337">
        <v>85</v>
      </c>
      <c r="U1543" s="337">
        <v>1</v>
      </c>
      <c r="V1543" s="337">
        <v>-20</v>
      </c>
      <c r="W1543" s="336" t="s">
        <v>769</v>
      </c>
      <c r="X1543" s="336" t="s">
        <v>7406</v>
      </c>
      <c r="Y1543" s="336" t="s">
        <v>826</v>
      </c>
      <c r="Z1543" s="339">
        <v>41759</v>
      </c>
      <c r="AA1543" s="339">
        <v>41740</v>
      </c>
      <c r="AB1543" s="336" t="s">
        <v>842</v>
      </c>
    </row>
    <row r="1544" spans="1:28" s="340" customFormat="1">
      <c r="A1544" s="336" t="s">
        <v>7400</v>
      </c>
      <c r="B1544" s="336" t="s">
        <v>4023</v>
      </c>
      <c r="C1544" s="336" t="s">
        <v>4030</v>
      </c>
      <c r="D1544" s="336" t="s">
        <v>4030</v>
      </c>
      <c r="E1544" s="336" t="s">
        <v>738</v>
      </c>
      <c r="F1544" s="336" t="s">
        <v>780</v>
      </c>
      <c r="G1544" s="336" t="s">
        <v>794</v>
      </c>
      <c r="H1544" s="336" t="s">
        <v>726</v>
      </c>
      <c r="I1544" s="337">
        <v>3</v>
      </c>
      <c r="J1544" s="337">
        <v>60</v>
      </c>
      <c r="K1544" s="337">
        <v>85.3</v>
      </c>
      <c r="L1544" s="337">
        <v>63.8</v>
      </c>
      <c r="M1544" s="338"/>
      <c r="N1544" s="337">
        <v>40</v>
      </c>
      <c r="O1544" s="337">
        <v>460</v>
      </c>
      <c r="P1544" s="337">
        <v>7.5</v>
      </c>
      <c r="Q1544" s="337">
        <v>60</v>
      </c>
      <c r="R1544" s="337">
        <v>25000</v>
      </c>
      <c r="S1544" s="337">
        <v>3000</v>
      </c>
      <c r="T1544" s="337">
        <v>82</v>
      </c>
      <c r="U1544" s="337">
        <v>1</v>
      </c>
      <c r="V1544" s="337">
        <v>-20</v>
      </c>
      <c r="W1544" s="336" t="s">
        <v>769</v>
      </c>
      <c r="X1544" s="336" t="s">
        <v>7406</v>
      </c>
      <c r="Y1544" s="336" t="s">
        <v>826</v>
      </c>
      <c r="Z1544" s="339">
        <v>41759</v>
      </c>
      <c r="AA1544" s="339">
        <v>41740</v>
      </c>
      <c r="AB1544" s="336" t="s">
        <v>842</v>
      </c>
    </row>
    <row r="1545" spans="1:28" s="340" customFormat="1">
      <c r="A1545" s="336" t="s">
        <v>7400</v>
      </c>
      <c r="B1545" s="336" t="s">
        <v>4023</v>
      </c>
      <c r="C1545" s="336" t="s">
        <v>4032</v>
      </c>
      <c r="D1545" s="336" t="s">
        <v>4032</v>
      </c>
      <c r="E1545" s="336" t="s">
        <v>731</v>
      </c>
      <c r="F1545" s="336" t="s">
        <v>780</v>
      </c>
      <c r="G1545" s="336" t="s">
        <v>794</v>
      </c>
      <c r="H1545" s="336" t="s">
        <v>726</v>
      </c>
      <c r="I1545" s="337">
        <v>3</v>
      </c>
      <c r="J1545" s="337">
        <v>75</v>
      </c>
      <c r="K1545" s="337">
        <v>112.3</v>
      </c>
      <c r="L1545" s="337">
        <v>96.3</v>
      </c>
      <c r="M1545" s="338"/>
      <c r="N1545" s="337">
        <v>40</v>
      </c>
      <c r="O1545" s="337">
        <v>850</v>
      </c>
      <c r="P1545" s="337">
        <v>13</v>
      </c>
      <c r="Q1545" s="337">
        <v>60</v>
      </c>
      <c r="R1545" s="337">
        <v>25000</v>
      </c>
      <c r="S1545" s="337">
        <v>5000</v>
      </c>
      <c r="T1545" s="337">
        <v>83</v>
      </c>
      <c r="U1545" s="337">
        <v>1</v>
      </c>
      <c r="V1545" s="337">
        <v>-20</v>
      </c>
      <c r="W1545" s="336" t="s">
        <v>769</v>
      </c>
      <c r="X1545" s="336" t="s">
        <v>7406</v>
      </c>
      <c r="Y1545" s="336" t="s">
        <v>826</v>
      </c>
      <c r="Z1545" s="339">
        <v>41759</v>
      </c>
      <c r="AA1545" s="339">
        <v>41740</v>
      </c>
      <c r="AB1545" s="336" t="s">
        <v>842</v>
      </c>
    </row>
    <row r="1546" spans="1:28" s="340" customFormat="1">
      <c r="A1546" s="336" t="s">
        <v>7400</v>
      </c>
      <c r="B1546" s="336" t="s">
        <v>4023</v>
      </c>
      <c r="C1546" s="336" t="s">
        <v>4034</v>
      </c>
      <c r="D1546" s="336" t="s">
        <v>4034</v>
      </c>
      <c r="E1546" s="336" t="s">
        <v>731</v>
      </c>
      <c r="F1546" s="336" t="s">
        <v>780</v>
      </c>
      <c r="G1546" s="336" t="s">
        <v>794</v>
      </c>
      <c r="H1546" s="336" t="s">
        <v>726</v>
      </c>
      <c r="I1546" s="337">
        <v>3</v>
      </c>
      <c r="J1546" s="337">
        <v>75</v>
      </c>
      <c r="K1546" s="337">
        <v>112.3</v>
      </c>
      <c r="L1546" s="337">
        <v>96.3</v>
      </c>
      <c r="M1546" s="338"/>
      <c r="N1546" s="337">
        <v>40</v>
      </c>
      <c r="O1546" s="337">
        <v>800</v>
      </c>
      <c r="P1546" s="337">
        <v>13</v>
      </c>
      <c r="Q1546" s="337">
        <v>60</v>
      </c>
      <c r="R1546" s="337">
        <v>25000</v>
      </c>
      <c r="S1546" s="337">
        <v>3000</v>
      </c>
      <c r="T1546" s="337">
        <v>82</v>
      </c>
      <c r="U1546" s="337">
        <v>1</v>
      </c>
      <c r="V1546" s="337">
        <v>-20</v>
      </c>
      <c r="W1546" s="336" t="s">
        <v>769</v>
      </c>
      <c r="X1546" s="336" t="s">
        <v>7406</v>
      </c>
      <c r="Y1546" s="336" t="s">
        <v>826</v>
      </c>
      <c r="Z1546" s="339">
        <v>41759</v>
      </c>
      <c r="AA1546" s="339">
        <v>41740</v>
      </c>
      <c r="AB1546" s="336" t="s">
        <v>842</v>
      </c>
    </row>
    <row r="1547" spans="1:28" s="340" customFormat="1">
      <c r="A1547" s="336" t="s">
        <v>7400</v>
      </c>
      <c r="B1547" s="336" t="s">
        <v>4023</v>
      </c>
      <c r="C1547" s="336" t="s">
        <v>4038</v>
      </c>
      <c r="D1547" s="336" t="s">
        <v>4038</v>
      </c>
      <c r="E1547" s="336" t="s">
        <v>735</v>
      </c>
      <c r="F1547" s="336" t="s">
        <v>780</v>
      </c>
      <c r="G1547" s="336" t="s">
        <v>794</v>
      </c>
      <c r="H1547" s="336" t="s">
        <v>726</v>
      </c>
      <c r="I1547" s="337">
        <v>3</v>
      </c>
      <c r="J1547" s="337">
        <v>100</v>
      </c>
      <c r="K1547" s="337">
        <v>130.5</v>
      </c>
      <c r="L1547" s="337">
        <v>120.8</v>
      </c>
      <c r="M1547" s="338"/>
      <c r="N1547" s="337">
        <v>40</v>
      </c>
      <c r="O1547" s="337">
        <v>1100</v>
      </c>
      <c r="P1547" s="337">
        <v>16</v>
      </c>
      <c r="Q1547" s="337">
        <v>65</v>
      </c>
      <c r="R1547" s="337">
        <v>25000</v>
      </c>
      <c r="S1547" s="337">
        <v>3000</v>
      </c>
      <c r="T1547" s="337">
        <v>82</v>
      </c>
      <c r="U1547" s="337">
        <v>1</v>
      </c>
      <c r="V1547" s="337">
        <v>-20</v>
      </c>
      <c r="W1547" s="336" t="s">
        <v>769</v>
      </c>
      <c r="X1547" s="336" t="s">
        <v>7406</v>
      </c>
      <c r="Y1547" s="336" t="s">
        <v>826</v>
      </c>
      <c r="Z1547" s="339">
        <v>41759</v>
      </c>
      <c r="AA1547" s="339">
        <v>41740</v>
      </c>
      <c r="AB1547" s="336" t="s">
        <v>842</v>
      </c>
    </row>
    <row r="1548" spans="1:28" s="340" customFormat="1">
      <c r="A1548" s="336" t="s">
        <v>7400</v>
      </c>
      <c r="B1548" s="336" t="s">
        <v>4023</v>
      </c>
      <c r="C1548" s="336" t="s">
        <v>4040</v>
      </c>
      <c r="D1548" s="336" t="s">
        <v>4040</v>
      </c>
      <c r="E1548" s="336" t="s">
        <v>738</v>
      </c>
      <c r="F1548" s="336" t="s">
        <v>780</v>
      </c>
      <c r="G1548" s="336" t="s">
        <v>794</v>
      </c>
      <c r="H1548" s="336" t="s">
        <v>726</v>
      </c>
      <c r="I1548" s="337">
        <v>3</v>
      </c>
      <c r="J1548" s="337">
        <v>60</v>
      </c>
      <c r="K1548" s="337">
        <v>85.3</v>
      </c>
      <c r="L1548" s="337">
        <v>63.8</v>
      </c>
      <c r="M1548" s="338"/>
      <c r="N1548" s="337">
        <v>40</v>
      </c>
      <c r="O1548" s="337">
        <v>480</v>
      </c>
      <c r="P1548" s="337">
        <v>7.5</v>
      </c>
      <c r="Q1548" s="337">
        <v>60</v>
      </c>
      <c r="R1548" s="337">
        <v>25000</v>
      </c>
      <c r="S1548" s="337">
        <v>4000</v>
      </c>
      <c r="T1548" s="337">
        <v>83</v>
      </c>
      <c r="U1548" s="337">
        <v>1</v>
      </c>
      <c r="V1548" s="337">
        <v>-20</v>
      </c>
      <c r="W1548" s="336" t="s">
        <v>769</v>
      </c>
      <c r="X1548" s="336" t="s">
        <v>7406</v>
      </c>
      <c r="Y1548" s="336" t="s">
        <v>826</v>
      </c>
      <c r="Z1548" s="339">
        <v>41759</v>
      </c>
      <c r="AA1548" s="339">
        <v>41740</v>
      </c>
      <c r="AB1548" s="336" t="s">
        <v>842</v>
      </c>
    </row>
    <row r="1549" spans="1:28" s="340" customFormat="1">
      <c r="A1549" s="336" t="s">
        <v>7400</v>
      </c>
      <c r="B1549" s="336" t="s">
        <v>4023</v>
      </c>
      <c r="C1549" s="336" t="s">
        <v>4042</v>
      </c>
      <c r="D1549" s="336" t="s">
        <v>4042</v>
      </c>
      <c r="E1549" s="336" t="s">
        <v>731</v>
      </c>
      <c r="F1549" s="336" t="s">
        <v>780</v>
      </c>
      <c r="G1549" s="336" t="s">
        <v>794</v>
      </c>
      <c r="H1549" s="336" t="s">
        <v>726</v>
      </c>
      <c r="I1549" s="337">
        <v>3</v>
      </c>
      <c r="J1549" s="337">
        <v>75</v>
      </c>
      <c r="K1549" s="337">
        <v>112.3</v>
      </c>
      <c r="L1549" s="337">
        <v>96.3</v>
      </c>
      <c r="M1549" s="338"/>
      <c r="N1549" s="337">
        <v>40</v>
      </c>
      <c r="O1549" s="337">
        <v>850</v>
      </c>
      <c r="P1549" s="337">
        <v>13</v>
      </c>
      <c r="Q1549" s="337">
        <v>60</v>
      </c>
      <c r="R1549" s="337">
        <v>25000</v>
      </c>
      <c r="S1549" s="337">
        <v>4000</v>
      </c>
      <c r="T1549" s="337">
        <v>83</v>
      </c>
      <c r="U1549" s="337">
        <v>1</v>
      </c>
      <c r="V1549" s="337">
        <v>-20</v>
      </c>
      <c r="W1549" s="336" t="s">
        <v>769</v>
      </c>
      <c r="X1549" s="336" t="s">
        <v>7406</v>
      </c>
      <c r="Y1549" s="336" t="s">
        <v>826</v>
      </c>
      <c r="Z1549" s="339">
        <v>41759</v>
      </c>
      <c r="AA1549" s="339">
        <v>41740</v>
      </c>
      <c r="AB1549" s="336" t="s">
        <v>842</v>
      </c>
    </row>
    <row r="1550" spans="1:28" s="340" customFormat="1">
      <c r="A1550" s="336" t="s">
        <v>7400</v>
      </c>
      <c r="B1550" s="336" t="s">
        <v>4023</v>
      </c>
      <c r="C1550" s="336" t="s">
        <v>4046</v>
      </c>
      <c r="D1550" s="336" t="s">
        <v>4046</v>
      </c>
      <c r="E1550" s="336" t="s">
        <v>813</v>
      </c>
      <c r="F1550" s="336" t="s">
        <v>780</v>
      </c>
      <c r="G1550" s="336" t="s">
        <v>794</v>
      </c>
      <c r="H1550" s="336" t="s">
        <v>726</v>
      </c>
      <c r="I1550" s="337">
        <v>3</v>
      </c>
      <c r="J1550" s="338"/>
      <c r="K1550" s="337">
        <v>129.30000000000001</v>
      </c>
      <c r="L1550" s="337">
        <v>93.5</v>
      </c>
      <c r="M1550" s="338"/>
      <c r="N1550" s="337">
        <v>100</v>
      </c>
      <c r="O1550" s="337">
        <v>475</v>
      </c>
      <c r="P1550" s="337">
        <v>8</v>
      </c>
      <c r="Q1550" s="337">
        <v>65</v>
      </c>
      <c r="R1550" s="337">
        <v>25000</v>
      </c>
      <c r="S1550" s="337">
        <v>2700</v>
      </c>
      <c r="T1550" s="337">
        <v>82</v>
      </c>
      <c r="U1550" s="337">
        <v>1</v>
      </c>
      <c r="V1550" s="337">
        <v>-20</v>
      </c>
      <c r="W1550" s="336" t="s">
        <v>769</v>
      </c>
      <c r="X1550" s="336" t="s">
        <v>7894</v>
      </c>
      <c r="Y1550" s="336" t="s">
        <v>826</v>
      </c>
      <c r="Z1550" s="339">
        <v>41759</v>
      </c>
      <c r="AA1550" s="339">
        <v>41878</v>
      </c>
      <c r="AB1550" s="336" t="s">
        <v>842</v>
      </c>
    </row>
    <row r="1551" spans="1:28" s="340" customFormat="1">
      <c r="A1551" s="336" t="s">
        <v>7400</v>
      </c>
      <c r="B1551" s="336" t="s">
        <v>4049</v>
      </c>
      <c r="C1551" s="336" t="s">
        <v>4050</v>
      </c>
      <c r="D1551" s="336" t="s">
        <v>4050</v>
      </c>
      <c r="E1551" s="336" t="s">
        <v>738</v>
      </c>
      <c r="F1551" s="336" t="s">
        <v>780</v>
      </c>
      <c r="G1551" s="336" t="s">
        <v>794</v>
      </c>
      <c r="H1551" s="336" t="s">
        <v>726</v>
      </c>
      <c r="I1551" s="337">
        <v>3</v>
      </c>
      <c r="J1551" s="338"/>
      <c r="K1551" s="337">
        <v>88.5</v>
      </c>
      <c r="L1551" s="337">
        <v>63</v>
      </c>
      <c r="M1551" s="338"/>
      <c r="N1551" s="337">
        <v>38</v>
      </c>
      <c r="O1551" s="337">
        <v>605</v>
      </c>
      <c r="P1551" s="337">
        <v>8</v>
      </c>
      <c r="Q1551" s="337">
        <v>75.599999999999994</v>
      </c>
      <c r="R1551" s="337">
        <v>25000</v>
      </c>
      <c r="S1551" s="337">
        <v>3000</v>
      </c>
      <c r="T1551" s="337">
        <v>82</v>
      </c>
      <c r="U1551" s="337">
        <v>0.9</v>
      </c>
      <c r="V1551" s="337">
        <v>-25</v>
      </c>
      <c r="W1551" s="336" t="s">
        <v>769</v>
      </c>
      <c r="X1551" s="336" t="s">
        <v>7417</v>
      </c>
      <c r="Y1551" s="336" t="s">
        <v>783</v>
      </c>
      <c r="Z1551" s="339">
        <v>41813</v>
      </c>
      <c r="AA1551" s="339">
        <v>41849</v>
      </c>
      <c r="AB1551" s="336" t="s">
        <v>784</v>
      </c>
    </row>
    <row r="1552" spans="1:28" s="340" customFormat="1">
      <c r="A1552" s="336" t="s">
        <v>7400</v>
      </c>
      <c r="B1552" s="336" t="s">
        <v>4049</v>
      </c>
      <c r="C1552" s="336" t="s">
        <v>4052</v>
      </c>
      <c r="D1552" s="336" t="s">
        <v>4052</v>
      </c>
      <c r="E1552" s="336" t="s">
        <v>731</v>
      </c>
      <c r="F1552" s="336" t="s">
        <v>780</v>
      </c>
      <c r="G1552" s="336" t="s">
        <v>794</v>
      </c>
      <c r="H1552" s="336" t="s">
        <v>726</v>
      </c>
      <c r="I1552" s="337">
        <v>3</v>
      </c>
      <c r="J1552" s="338"/>
      <c r="K1552" s="337">
        <v>117.4</v>
      </c>
      <c r="L1552" s="337">
        <v>95.2</v>
      </c>
      <c r="M1552" s="338"/>
      <c r="N1552" s="337">
        <v>38</v>
      </c>
      <c r="O1552" s="337">
        <v>1055</v>
      </c>
      <c r="P1552" s="337">
        <v>13</v>
      </c>
      <c r="Q1552" s="337">
        <v>81.2</v>
      </c>
      <c r="R1552" s="337">
        <v>25000</v>
      </c>
      <c r="S1552" s="337">
        <v>3000</v>
      </c>
      <c r="T1552" s="337">
        <v>80</v>
      </c>
      <c r="U1552" s="337">
        <v>1</v>
      </c>
      <c r="V1552" s="337">
        <v>-25</v>
      </c>
      <c r="W1552" s="336" t="s">
        <v>769</v>
      </c>
      <c r="X1552" s="336" t="s">
        <v>7417</v>
      </c>
      <c r="Y1552" s="336" t="s">
        <v>783</v>
      </c>
      <c r="Z1552" s="339">
        <v>41813</v>
      </c>
      <c r="AA1552" s="339">
        <v>41849</v>
      </c>
      <c r="AB1552" s="336" t="s">
        <v>784</v>
      </c>
    </row>
    <row r="1553" spans="1:28" s="340" customFormat="1">
      <c r="A1553" s="336" t="s">
        <v>7400</v>
      </c>
      <c r="B1553" s="336" t="s">
        <v>4049</v>
      </c>
      <c r="C1553" s="336" t="s">
        <v>4054</v>
      </c>
      <c r="D1553" s="336" t="s">
        <v>4054</v>
      </c>
      <c r="E1553" s="336" t="s">
        <v>735</v>
      </c>
      <c r="F1553" s="336" t="s">
        <v>780</v>
      </c>
      <c r="G1553" s="336" t="s">
        <v>794</v>
      </c>
      <c r="H1553" s="336" t="s">
        <v>726</v>
      </c>
      <c r="I1553" s="337">
        <v>3</v>
      </c>
      <c r="J1553" s="338"/>
      <c r="K1553" s="337">
        <v>128.6</v>
      </c>
      <c r="L1553" s="337">
        <v>122</v>
      </c>
      <c r="M1553" s="338"/>
      <c r="N1553" s="337">
        <v>38</v>
      </c>
      <c r="O1553" s="337">
        <v>1312</v>
      </c>
      <c r="P1553" s="337">
        <v>17</v>
      </c>
      <c r="Q1553" s="337">
        <v>77.2</v>
      </c>
      <c r="R1553" s="337">
        <v>25000</v>
      </c>
      <c r="S1553" s="337">
        <v>3000</v>
      </c>
      <c r="T1553" s="337">
        <v>81</v>
      </c>
      <c r="U1553" s="337">
        <v>1</v>
      </c>
      <c r="V1553" s="337">
        <v>-25</v>
      </c>
      <c r="W1553" s="336" t="s">
        <v>769</v>
      </c>
      <c r="X1553" s="336" t="s">
        <v>7919</v>
      </c>
      <c r="Y1553" s="336" t="s">
        <v>783</v>
      </c>
      <c r="Z1553" s="339">
        <v>41813</v>
      </c>
      <c r="AA1553" s="339">
        <v>41849</v>
      </c>
      <c r="AB1553" s="336" t="s">
        <v>784</v>
      </c>
    </row>
    <row r="1554" spans="1:28" s="340" customFormat="1">
      <c r="A1554" s="336" t="s">
        <v>7400</v>
      </c>
      <c r="B1554" s="336" t="s">
        <v>7932</v>
      </c>
      <c r="C1554" s="336" t="s">
        <v>3528</v>
      </c>
      <c r="D1554" s="336" t="s">
        <v>7933</v>
      </c>
      <c r="E1554" s="336" t="s">
        <v>733</v>
      </c>
      <c r="F1554" s="336" t="s">
        <v>780</v>
      </c>
      <c r="G1554" s="336" t="s">
        <v>794</v>
      </c>
      <c r="H1554" s="336" t="s">
        <v>726</v>
      </c>
      <c r="I1554" s="337">
        <v>5</v>
      </c>
      <c r="J1554" s="337">
        <v>85</v>
      </c>
      <c r="K1554" s="337">
        <v>157</v>
      </c>
      <c r="L1554" s="337">
        <v>125</v>
      </c>
      <c r="M1554" s="338"/>
      <c r="N1554" s="338"/>
      <c r="O1554" s="337">
        <v>1100</v>
      </c>
      <c r="P1554" s="337">
        <v>17</v>
      </c>
      <c r="Q1554" s="337">
        <v>64.7</v>
      </c>
      <c r="R1554" s="337">
        <v>25000</v>
      </c>
      <c r="S1554" s="337">
        <v>3000</v>
      </c>
      <c r="T1554" s="337">
        <v>83</v>
      </c>
      <c r="U1554" s="337">
        <v>1</v>
      </c>
      <c r="V1554" s="337">
        <v>-20</v>
      </c>
      <c r="W1554" s="336" t="s">
        <v>769</v>
      </c>
      <c r="X1554" s="336" t="s">
        <v>7406</v>
      </c>
      <c r="Y1554" s="336" t="s">
        <v>789</v>
      </c>
      <c r="Z1554" s="339">
        <v>41993</v>
      </c>
      <c r="AA1554" s="339">
        <v>41996</v>
      </c>
      <c r="AB1554" s="336" t="s">
        <v>842</v>
      </c>
    </row>
    <row r="1555" spans="1:28" s="340" customFormat="1">
      <c r="A1555" s="336" t="s">
        <v>7400</v>
      </c>
      <c r="B1555" s="336" t="s">
        <v>4057</v>
      </c>
      <c r="C1555" s="336" t="s">
        <v>682</v>
      </c>
      <c r="D1555" s="336" t="s">
        <v>4200</v>
      </c>
      <c r="E1555" s="336" t="s">
        <v>703</v>
      </c>
      <c r="F1555" s="336" t="s">
        <v>780</v>
      </c>
      <c r="G1555" s="336" t="s">
        <v>781</v>
      </c>
      <c r="H1555" s="336" t="s">
        <v>726</v>
      </c>
      <c r="I1555" s="337">
        <v>3</v>
      </c>
      <c r="J1555" s="337">
        <v>35</v>
      </c>
      <c r="K1555" s="337">
        <v>48</v>
      </c>
      <c r="L1555" s="337">
        <v>50</v>
      </c>
      <c r="M1555" s="338"/>
      <c r="N1555" s="337">
        <v>38</v>
      </c>
      <c r="O1555" s="337">
        <v>350</v>
      </c>
      <c r="P1555" s="337">
        <v>6</v>
      </c>
      <c r="Q1555" s="337">
        <v>58.3</v>
      </c>
      <c r="R1555" s="337">
        <v>40000</v>
      </c>
      <c r="S1555" s="337">
        <v>3000</v>
      </c>
      <c r="T1555" s="337">
        <v>84</v>
      </c>
      <c r="U1555" s="337">
        <v>0.7</v>
      </c>
      <c r="V1555" s="337">
        <v>-40</v>
      </c>
      <c r="W1555" s="336" t="s">
        <v>769</v>
      </c>
      <c r="X1555" s="336" t="s">
        <v>7402</v>
      </c>
      <c r="Y1555" s="336" t="s">
        <v>783</v>
      </c>
      <c r="Z1555" s="339">
        <v>41963</v>
      </c>
      <c r="AA1555" s="339">
        <v>41957</v>
      </c>
      <c r="AB1555" s="336" t="s">
        <v>784</v>
      </c>
    </row>
    <row r="1556" spans="1:28" s="340" customFormat="1">
      <c r="A1556" s="336" t="s">
        <v>7400</v>
      </c>
      <c r="B1556" s="336" t="s">
        <v>4057</v>
      </c>
      <c r="C1556" s="336" t="s">
        <v>682</v>
      </c>
      <c r="D1556" s="336" t="s">
        <v>4202</v>
      </c>
      <c r="E1556" s="336" t="s">
        <v>830</v>
      </c>
      <c r="F1556" s="336" t="s">
        <v>780</v>
      </c>
      <c r="G1556" s="336" t="s">
        <v>794</v>
      </c>
      <c r="H1556" s="336" t="s">
        <v>726</v>
      </c>
      <c r="I1556" s="337">
        <v>3</v>
      </c>
      <c r="J1556" s="337">
        <v>75</v>
      </c>
      <c r="K1556" s="337">
        <v>118</v>
      </c>
      <c r="L1556" s="337">
        <v>95</v>
      </c>
      <c r="M1556" s="338"/>
      <c r="N1556" s="337">
        <v>40</v>
      </c>
      <c r="O1556" s="337">
        <v>800</v>
      </c>
      <c r="P1556" s="337">
        <v>14</v>
      </c>
      <c r="Q1556" s="337">
        <v>57.1</v>
      </c>
      <c r="R1556" s="337">
        <v>40000</v>
      </c>
      <c r="S1556" s="337">
        <v>2700</v>
      </c>
      <c r="T1556" s="337">
        <v>82</v>
      </c>
      <c r="U1556" s="337">
        <v>1</v>
      </c>
      <c r="V1556" s="337">
        <v>-40</v>
      </c>
      <c r="W1556" s="336" t="s">
        <v>769</v>
      </c>
      <c r="X1556" s="336" t="s">
        <v>7402</v>
      </c>
      <c r="Y1556" s="336" t="s">
        <v>1043</v>
      </c>
      <c r="Z1556" s="339">
        <v>41795</v>
      </c>
      <c r="AA1556" s="339">
        <v>41789</v>
      </c>
      <c r="AB1556" s="336" t="s">
        <v>784</v>
      </c>
    </row>
    <row r="1557" spans="1:28" s="340" customFormat="1">
      <c r="A1557" s="336" t="s">
        <v>7400</v>
      </c>
      <c r="B1557" s="336" t="s">
        <v>4057</v>
      </c>
      <c r="C1557" s="336" t="s">
        <v>682</v>
      </c>
      <c r="D1557" s="336" t="s">
        <v>4204</v>
      </c>
      <c r="E1557" s="336" t="s">
        <v>830</v>
      </c>
      <c r="F1557" s="336" t="s">
        <v>780</v>
      </c>
      <c r="G1557" s="336" t="s">
        <v>794</v>
      </c>
      <c r="H1557" s="336" t="s">
        <v>726</v>
      </c>
      <c r="I1557" s="337">
        <v>3</v>
      </c>
      <c r="J1557" s="337">
        <v>75</v>
      </c>
      <c r="K1557" s="337">
        <v>118</v>
      </c>
      <c r="L1557" s="337">
        <v>95</v>
      </c>
      <c r="M1557" s="338"/>
      <c r="N1557" s="337">
        <v>40</v>
      </c>
      <c r="O1557" s="337">
        <v>850</v>
      </c>
      <c r="P1557" s="337">
        <v>14</v>
      </c>
      <c r="Q1557" s="337">
        <v>60.7</v>
      </c>
      <c r="R1557" s="337">
        <v>40000</v>
      </c>
      <c r="S1557" s="337">
        <v>3000</v>
      </c>
      <c r="T1557" s="337">
        <v>83</v>
      </c>
      <c r="U1557" s="337">
        <v>1</v>
      </c>
      <c r="V1557" s="337">
        <v>-40</v>
      </c>
      <c r="W1557" s="336" t="s">
        <v>769</v>
      </c>
      <c r="X1557" s="336" t="s">
        <v>7402</v>
      </c>
      <c r="Y1557" s="336" t="s">
        <v>1043</v>
      </c>
      <c r="Z1557" s="339">
        <v>41795</v>
      </c>
      <c r="AA1557" s="339">
        <v>41789</v>
      </c>
      <c r="AB1557" s="336" t="s">
        <v>784</v>
      </c>
    </row>
    <row r="1558" spans="1:28" s="340" customFormat="1">
      <c r="A1558" s="336" t="s">
        <v>7400</v>
      </c>
      <c r="B1558" s="336" t="s">
        <v>4057</v>
      </c>
      <c r="C1558" s="336" t="s">
        <v>682</v>
      </c>
      <c r="D1558" s="336" t="s">
        <v>4206</v>
      </c>
      <c r="E1558" s="336" t="s">
        <v>735</v>
      </c>
      <c r="F1558" s="336" t="s">
        <v>780</v>
      </c>
      <c r="G1558" s="336" t="s">
        <v>794</v>
      </c>
      <c r="H1558" s="336" t="s">
        <v>726</v>
      </c>
      <c r="I1558" s="337">
        <v>3</v>
      </c>
      <c r="J1558" s="337">
        <v>90</v>
      </c>
      <c r="K1558" s="337">
        <v>128</v>
      </c>
      <c r="L1558" s="337">
        <v>120</v>
      </c>
      <c r="M1558" s="338"/>
      <c r="N1558" s="337">
        <v>40</v>
      </c>
      <c r="O1558" s="337">
        <v>950</v>
      </c>
      <c r="P1558" s="337">
        <v>16</v>
      </c>
      <c r="Q1558" s="337">
        <v>59.4</v>
      </c>
      <c r="R1558" s="337">
        <v>40000</v>
      </c>
      <c r="S1558" s="337">
        <v>2700</v>
      </c>
      <c r="T1558" s="337">
        <v>81</v>
      </c>
      <c r="U1558" s="337">
        <v>0.9</v>
      </c>
      <c r="V1558" s="337">
        <v>-40</v>
      </c>
      <c r="W1558" s="336" t="s">
        <v>769</v>
      </c>
      <c r="X1558" s="336" t="s">
        <v>7402</v>
      </c>
      <c r="Y1558" s="336" t="s">
        <v>1043</v>
      </c>
      <c r="Z1558" s="339">
        <v>41795</v>
      </c>
      <c r="AA1558" s="339">
        <v>41789</v>
      </c>
      <c r="AB1558" s="336" t="s">
        <v>784</v>
      </c>
    </row>
    <row r="1559" spans="1:28" s="340" customFormat="1">
      <c r="A1559" s="336" t="s">
        <v>7400</v>
      </c>
      <c r="B1559" s="336" t="s">
        <v>4057</v>
      </c>
      <c r="C1559" s="336" t="s">
        <v>682</v>
      </c>
      <c r="D1559" s="336" t="s">
        <v>4208</v>
      </c>
      <c r="E1559" s="336" t="s">
        <v>735</v>
      </c>
      <c r="F1559" s="336" t="s">
        <v>780</v>
      </c>
      <c r="G1559" s="336" t="s">
        <v>794</v>
      </c>
      <c r="H1559" s="336" t="s">
        <v>726</v>
      </c>
      <c r="I1559" s="337">
        <v>3</v>
      </c>
      <c r="J1559" s="337">
        <v>90</v>
      </c>
      <c r="K1559" s="337">
        <v>128</v>
      </c>
      <c r="L1559" s="337">
        <v>120</v>
      </c>
      <c r="M1559" s="338"/>
      <c r="N1559" s="337">
        <v>40</v>
      </c>
      <c r="O1559" s="337">
        <v>970</v>
      </c>
      <c r="P1559" s="337">
        <v>16</v>
      </c>
      <c r="Q1559" s="337">
        <v>60.6</v>
      </c>
      <c r="R1559" s="337">
        <v>40000</v>
      </c>
      <c r="S1559" s="337">
        <v>3000</v>
      </c>
      <c r="T1559" s="337">
        <v>84</v>
      </c>
      <c r="U1559" s="337">
        <v>0.9</v>
      </c>
      <c r="V1559" s="337">
        <v>-40</v>
      </c>
      <c r="W1559" s="336" t="s">
        <v>769</v>
      </c>
      <c r="X1559" s="336" t="s">
        <v>7402</v>
      </c>
      <c r="Y1559" s="336" t="s">
        <v>1043</v>
      </c>
      <c r="Z1559" s="339">
        <v>41795</v>
      </c>
      <c r="AA1559" s="339">
        <v>41789</v>
      </c>
      <c r="AB1559" s="336" t="s">
        <v>784</v>
      </c>
    </row>
    <row r="1560" spans="1:28" s="340" customFormat="1">
      <c r="A1560" s="336" t="s">
        <v>7400</v>
      </c>
      <c r="B1560" s="336" t="s">
        <v>4211</v>
      </c>
      <c r="C1560" s="336" t="s">
        <v>4221</v>
      </c>
      <c r="D1560" s="336" t="s">
        <v>4221</v>
      </c>
      <c r="E1560" s="336" t="s">
        <v>732</v>
      </c>
      <c r="F1560" s="336" t="s">
        <v>780</v>
      </c>
      <c r="G1560" s="336" t="s">
        <v>794</v>
      </c>
      <c r="H1560" s="336" t="s">
        <v>726</v>
      </c>
      <c r="I1560" s="337">
        <v>5</v>
      </c>
      <c r="J1560" s="337">
        <v>65</v>
      </c>
      <c r="K1560" s="337">
        <v>130</v>
      </c>
      <c r="L1560" s="337">
        <v>95</v>
      </c>
      <c r="M1560" s="338"/>
      <c r="N1560" s="337">
        <v>113</v>
      </c>
      <c r="O1560" s="337">
        <v>850</v>
      </c>
      <c r="P1560" s="337">
        <v>11</v>
      </c>
      <c r="Q1560" s="337">
        <v>77.3</v>
      </c>
      <c r="R1560" s="337">
        <v>25000</v>
      </c>
      <c r="S1560" s="337">
        <v>2700</v>
      </c>
      <c r="T1560" s="337">
        <v>82</v>
      </c>
      <c r="U1560" s="337">
        <v>0.9</v>
      </c>
      <c r="V1560" s="337">
        <v>-20</v>
      </c>
      <c r="W1560" s="336" t="s">
        <v>769</v>
      </c>
      <c r="X1560" s="336" t="s">
        <v>7402</v>
      </c>
      <c r="Y1560" s="336" t="s">
        <v>826</v>
      </c>
      <c r="Z1560" s="339">
        <v>41852</v>
      </c>
      <c r="AA1560" s="339">
        <v>41837</v>
      </c>
      <c r="AB1560" s="336" t="s">
        <v>784</v>
      </c>
    </row>
    <row r="1561" spans="1:28" s="340" customFormat="1">
      <c r="A1561" s="336" t="s">
        <v>7400</v>
      </c>
      <c r="B1561" s="336" t="s">
        <v>4211</v>
      </c>
      <c r="C1561" s="336" t="s">
        <v>7934</v>
      </c>
      <c r="D1561" s="336" t="s">
        <v>7934</v>
      </c>
      <c r="E1561" s="336" t="s">
        <v>731</v>
      </c>
      <c r="F1561" s="336" t="s">
        <v>780</v>
      </c>
      <c r="G1561" s="336" t="s">
        <v>794</v>
      </c>
      <c r="H1561" s="336" t="s">
        <v>726</v>
      </c>
      <c r="I1561" s="337">
        <v>5</v>
      </c>
      <c r="J1561" s="337">
        <v>75</v>
      </c>
      <c r="K1561" s="337">
        <v>93.3</v>
      </c>
      <c r="L1561" s="337">
        <v>96.1</v>
      </c>
      <c r="M1561" s="338"/>
      <c r="N1561" s="337">
        <v>40</v>
      </c>
      <c r="O1561" s="337">
        <v>850</v>
      </c>
      <c r="P1561" s="337">
        <v>12.3</v>
      </c>
      <c r="Q1561" s="337">
        <v>69.099999999999994</v>
      </c>
      <c r="R1561" s="337">
        <v>25000</v>
      </c>
      <c r="S1561" s="337">
        <v>2700</v>
      </c>
      <c r="T1561" s="337">
        <v>81</v>
      </c>
      <c r="U1561" s="337">
        <v>0.9</v>
      </c>
      <c r="V1561" s="337">
        <v>-20</v>
      </c>
      <c r="W1561" s="336" t="s">
        <v>769</v>
      </c>
      <c r="X1561" s="336" t="s">
        <v>7402</v>
      </c>
      <c r="Y1561" s="336" t="s">
        <v>826</v>
      </c>
      <c r="Z1561" s="339">
        <v>41974</v>
      </c>
      <c r="AA1561" s="339">
        <v>41995</v>
      </c>
      <c r="AB1561" s="336" t="s">
        <v>784</v>
      </c>
    </row>
    <row r="1562" spans="1:28" s="340" customFormat="1">
      <c r="A1562" s="336" t="s">
        <v>7400</v>
      </c>
      <c r="B1562" s="336" t="s">
        <v>4211</v>
      </c>
      <c r="C1562" s="336" t="s">
        <v>7935</v>
      </c>
      <c r="D1562" s="336" t="s">
        <v>7935</v>
      </c>
      <c r="E1562" s="336" t="s">
        <v>731</v>
      </c>
      <c r="F1562" s="336" t="s">
        <v>780</v>
      </c>
      <c r="G1562" s="336" t="s">
        <v>794</v>
      </c>
      <c r="H1562" s="336" t="s">
        <v>726</v>
      </c>
      <c r="I1562" s="337">
        <v>5</v>
      </c>
      <c r="J1562" s="337">
        <v>75</v>
      </c>
      <c r="K1562" s="337">
        <v>92.2</v>
      </c>
      <c r="L1562" s="337">
        <v>95.3</v>
      </c>
      <c r="M1562" s="338"/>
      <c r="N1562" s="337">
        <v>25</v>
      </c>
      <c r="O1562" s="337">
        <v>850</v>
      </c>
      <c r="P1562" s="337">
        <v>12.3</v>
      </c>
      <c r="Q1562" s="337">
        <v>69.099999999999994</v>
      </c>
      <c r="R1562" s="337">
        <v>25000</v>
      </c>
      <c r="S1562" s="337">
        <v>2700</v>
      </c>
      <c r="T1562" s="337">
        <v>81</v>
      </c>
      <c r="U1562" s="337">
        <v>0.9</v>
      </c>
      <c r="V1562" s="337">
        <v>-20</v>
      </c>
      <c r="W1562" s="336" t="s">
        <v>769</v>
      </c>
      <c r="X1562" s="336" t="s">
        <v>7402</v>
      </c>
      <c r="Y1562" s="336" t="s">
        <v>826</v>
      </c>
      <c r="Z1562" s="339">
        <v>41974</v>
      </c>
      <c r="AA1562" s="339">
        <v>41995</v>
      </c>
      <c r="AB1562" s="336" t="s">
        <v>784</v>
      </c>
    </row>
    <row r="1563" spans="1:28" s="340" customFormat="1">
      <c r="A1563" s="336" t="s">
        <v>7400</v>
      </c>
      <c r="B1563" s="336" t="s">
        <v>4211</v>
      </c>
      <c r="C1563" s="336" t="s">
        <v>7936</v>
      </c>
      <c r="D1563" s="336" t="s">
        <v>7936</v>
      </c>
      <c r="E1563" s="336" t="s">
        <v>731</v>
      </c>
      <c r="F1563" s="336" t="s">
        <v>780</v>
      </c>
      <c r="G1563" s="336" t="s">
        <v>794</v>
      </c>
      <c r="H1563" s="336" t="s">
        <v>726</v>
      </c>
      <c r="I1563" s="337">
        <v>5</v>
      </c>
      <c r="J1563" s="337">
        <v>75</v>
      </c>
      <c r="K1563" s="337">
        <v>92.2</v>
      </c>
      <c r="L1563" s="337">
        <v>95.3</v>
      </c>
      <c r="M1563" s="338"/>
      <c r="N1563" s="337">
        <v>40</v>
      </c>
      <c r="O1563" s="337">
        <v>850</v>
      </c>
      <c r="P1563" s="337">
        <v>12</v>
      </c>
      <c r="Q1563" s="337">
        <v>70.8</v>
      </c>
      <c r="R1563" s="337">
        <v>25000</v>
      </c>
      <c r="S1563" s="337">
        <v>3000</v>
      </c>
      <c r="T1563" s="337">
        <v>80</v>
      </c>
      <c r="U1563" s="337">
        <v>0.9</v>
      </c>
      <c r="V1563" s="337">
        <v>-20</v>
      </c>
      <c r="W1563" s="336" t="s">
        <v>769</v>
      </c>
      <c r="X1563" s="336" t="s">
        <v>7402</v>
      </c>
      <c r="Y1563" s="336" t="s">
        <v>826</v>
      </c>
      <c r="Z1563" s="339">
        <v>41974</v>
      </c>
      <c r="AA1563" s="339">
        <v>41995</v>
      </c>
      <c r="AB1563" s="336" t="s">
        <v>784</v>
      </c>
    </row>
    <row r="1564" spans="1:28" s="340" customFormat="1">
      <c r="A1564" s="336" t="s">
        <v>7400</v>
      </c>
      <c r="B1564" s="336" t="s">
        <v>4211</v>
      </c>
      <c r="C1564" s="336" t="s">
        <v>7937</v>
      </c>
      <c r="D1564" s="336" t="s">
        <v>7937</v>
      </c>
      <c r="E1564" s="336" t="s">
        <v>731</v>
      </c>
      <c r="F1564" s="336" t="s">
        <v>780</v>
      </c>
      <c r="G1564" s="336" t="s">
        <v>794</v>
      </c>
      <c r="H1564" s="336" t="s">
        <v>726</v>
      </c>
      <c r="I1564" s="337">
        <v>5</v>
      </c>
      <c r="J1564" s="337">
        <v>75</v>
      </c>
      <c r="K1564" s="337">
        <v>93.8</v>
      </c>
      <c r="L1564" s="337">
        <v>95</v>
      </c>
      <c r="M1564" s="338"/>
      <c r="N1564" s="337">
        <v>25</v>
      </c>
      <c r="O1564" s="337">
        <v>850</v>
      </c>
      <c r="P1564" s="337">
        <v>12.4</v>
      </c>
      <c r="Q1564" s="337">
        <v>68.5</v>
      </c>
      <c r="R1564" s="337">
        <v>25000</v>
      </c>
      <c r="S1564" s="337">
        <v>3000</v>
      </c>
      <c r="T1564" s="337">
        <v>81</v>
      </c>
      <c r="U1564" s="337">
        <v>0.9</v>
      </c>
      <c r="V1564" s="337">
        <v>-20</v>
      </c>
      <c r="W1564" s="336" t="s">
        <v>769</v>
      </c>
      <c r="X1564" s="336" t="s">
        <v>7402</v>
      </c>
      <c r="Y1564" s="336" t="s">
        <v>826</v>
      </c>
      <c r="Z1564" s="339">
        <v>41974</v>
      </c>
      <c r="AA1564" s="339">
        <v>41995</v>
      </c>
      <c r="AB1564" s="336" t="s">
        <v>784</v>
      </c>
    </row>
    <row r="1565" spans="1:28" s="340" customFormat="1">
      <c r="A1565" s="336" t="s">
        <v>7400</v>
      </c>
      <c r="B1565" s="336" t="s">
        <v>4211</v>
      </c>
      <c r="C1565" s="336" t="s">
        <v>4238</v>
      </c>
      <c r="D1565" s="336" t="s">
        <v>4238</v>
      </c>
      <c r="E1565" s="336" t="s">
        <v>830</v>
      </c>
      <c r="F1565" s="336" t="s">
        <v>780</v>
      </c>
      <c r="G1565" s="336" t="s">
        <v>794</v>
      </c>
      <c r="H1565" s="336" t="s">
        <v>726</v>
      </c>
      <c r="I1565" s="337">
        <v>5</v>
      </c>
      <c r="J1565" s="337">
        <v>75</v>
      </c>
      <c r="K1565" s="337">
        <v>115.5</v>
      </c>
      <c r="L1565" s="337">
        <v>94.5</v>
      </c>
      <c r="M1565" s="338"/>
      <c r="N1565" s="337">
        <v>40</v>
      </c>
      <c r="O1565" s="337">
        <v>850</v>
      </c>
      <c r="P1565" s="337">
        <v>12.2</v>
      </c>
      <c r="Q1565" s="337">
        <v>69.7</v>
      </c>
      <c r="R1565" s="337">
        <v>25000</v>
      </c>
      <c r="S1565" s="337">
        <v>2700</v>
      </c>
      <c r="T1565" s="337">
        <v>81</v>
      </c>
      <c r="U1565" s="337">
        <v>0.9</v>
      </c>
      <c r="V1565" s="337">
        <v>-20</v>
      </c>
      <c r="W1565" s="336" t="s">
        <v>769</v>
      </c>
      <c r="X1565" s="336" t="s">
        <v>7402</v>
      </c>
      <c r="Y1565" s="336" t="s">
        <v>826</v>
      </c>
      <c r="Z1565" s="339">
        <v>41866</v>
      </c>
      <c r="AA1565" s="339">
        <v>41878</v>
      </c>
      <c r="AB1565" s="336" t="s">
        <v>784</v>
      </c>
    </row>
    <row r="1566" spans="1:28" s="340" customFormat="1">
      <c r="A1566" s="336" t="s">
        <v>7400</v>
      </c>
      <c r="B1566" s="336" t="s">
        <v>4211</v>
      </c>
      <c r="C1566" s="336" t="s">
        <v>4240</v>
      </c>
      <c r="D1566" s="336" t="s">
        <v>4240</v>
      </c>
      <c r="E1566" s="336" t="s">
        <v>830</v>
      </c>
      <c r="F1566" s="336" t="s">
        <v>780</v>
      </c>
      <c r="G1566" s="336" t="s">
        <v>794</v>
      </c>
      <c r="H1566" s="336" t="s">
        <v>726</v>
      </c>
      <c r="I1566" s="337">
        <v>5</v>
      </c>
      <c r="J1566" s="337">
        <v>75</v>
      </c>
      <c r="K1566" s="337">
        <v>115.5</v>
      </c>
      <c r="L1566" s="337">
        <v>94.5</v>
      </c>
      <c r="M1566" s="338"/>
      <c r="N1566" s="337">
        <v>40</v>
      </c>
      <c r="O1566" s="337">
        <v>850</v>
      </c>
      <c r="P1566" s="337">
        <v>12.1</v>
      </c>
      <c r="Q1566" s="337">
        <v>80.5</v>
      </c>
      <c r="R1566" s="337">
        <v>25000</v>
      </c>
      <c r="S1566" s="337">
        <v>3000</v>
      </c>
      <c r="T1566" s="337">
        <v>81</v>
      </c>
      <c r="U1566" s="337">
        <v>0.9</v>
      </c>
      <c r="V1566" s="337">
        <v>-20</v>
      </c>
      <c r="W1566" s="336" t="s">
        <v>769</v>
      </c>
      <c r="X1566" s="336" t="s">
        <v>7402</v>
      </c>
      <c r="Y1566" s="336" t="s">
        <v>826</v>
      </c>
      <c r="Z1566" s="339">
        <v>41904</v>
      </c>
      <c r="AA1566" s="339">
        <v>41933</v>
      </c>
      <c r="AB1566" s="336" t="s">
        <v>784</v>
      </c>
    </row>
    <row r="1567" spans="1:28" s="340" customFormat="1">
      <c r="A1567" s="336" t="s">
        <v>7400</v>
      </c>
      <c r="B1567" s="336" t="s">
        <v>4211</v>
      </c>
      <c r="C1567" s="336" t="s">
        <v>4242</v>
      </c>
      <c r="D1567" s="336" t="s">
        <v>4242</v>
      </c>
      <c r="E1567" s="336" t="s">
        <v>732</v>
      </c>
      <c r="F1567" s="336" t="s">
        <v>780</v>
      </c>
      <c r="G1567" s="336" t="s">
        <v>794</v>
      </c>
      <c r="H1567" s="336" t="s">
        <v>726</v>
      </c>
      <c r="I1567" s="337">
        <v>5</v>
      </c>
      <c r="J1567" s="337">
        <v>65</v>
      </c>
      <c r="K1567" s="337">
        <v>130.1</v>
      </c>
      <c r="L1567" s="337">
        <v>95.2</v>
      </c>
      <c r="M1567" s="338"/>
      <c r="N1567" s="337">
        <v>110</v>
      </c>
      <c r="O1567" s="337">
        <v>800</v>
      </c>
      <c r="P1567" s="337">
        <v>13.7</v>
      </c>
      <c r="Q1567" s="337">
        <v>64.2</v>
      </c>
      <c r="R1567" s="337">
        <v>25000</v>
      </c>
      <c r="S1567" s="337">
        <v>3000</v>
      </c>
      <c r="T1567" s="337">
        <v>95</v>
      </c>
      <c r="U1567" s="337">
        <v>0.9</v>
      </c>
      <c r="V1567" s="337">
        <v>-20</v>
      </c>
      <c r="W1567" s="336" t="s">
        <v>769</v>
      </c>
      <c r="X1567" s="336" t="s">
        <v>7402</v>
      </c>
      <c r="Y1567" s="336" t="s">
        <v>826</v>
      </c>
      <c r="Z1567" s="339">
        <v>41904</v>
      </c>
      <c r="AA1567" s="339">
        <v>41933</v>
      </c>
      <c r="AB1567" s="336" t="s">
        <v>784</v>
      </c>
    </row>
    <row r="1568" spans="1:28" s="340" customFormat="1">
      <c r="A1568" s="336" t="s">
        <v>7400</v>
      </c>
      <c r="B1568" s="336" t="s">
        <v>4211</v>
      </c>
      <c r="C1568" s="336" t="s">
        <v>4244</v>
      </c>
      <c r="D1568" s="336" t="s">
        <v>4244</v>
      </c>
      <c r="E1568" s="336" t="s">
        <v>735</v>
      </c>
      <c r="F1568" s="336" t="s">
        <v>780</v>
      </c>
      <c r="G1568" s="336" t="s">
        <v>794</v>
      </c>
      <c r="H1568" s="336" t="s">
        <v>726</v>
      </c>
      <c r="I1568" s="337">
        <v>5</v>
      </c>
      <c r="J1568" s="337">
        <v>120</v>
      </c>
      <c r="K1568" s="337">
        <v>132.5</v>
      </c>
      <c r="L1568" s="337">
        <v>120.4</v>
      </c>
      <c r="M1568" s="338"/>
      <c r="N1568" s="337">
        <v>40</v>
      </c>
      <c r="O1568" s="337">
        <v>1050</v>
      </c>
      <c r="P1568" s="337">
        <v>14.9</v>
      </c>
      <c r="Q1568" s="337">
        <v>70.5</v>
      </c>
      <c r="R1568" s="337">
        <v>25000</v>
      </c>
      <c r="S1568" s="337">
        <v>2700</v>
      </c>
      <c r="T1568" s="337">
        <v>81</v>
      </c>
      <c r="U1568" s="337">
        <v>0.9</v>
      </c>
      <c r="V1568" s="337">
        <v>-20</v>
      </c>
      <c r="W1568" s="336" t="s">
        <v>769</v>
      </c>
      <c r="X1568" s="336" t="s">
        <v>7402</v>
      </c>
      <c r="Y1568" s="336" t="s">
        <v>826</v>
      </c>
      <c r="Z1568" s="339">
        <v>41866</v>
      </c>
      <c r="AA1568" s="339">
        <v>41878</v>
      </c>
      <c r="AB1568" s="336" t="s">
        <v>784</v>
      </c>
    </row>
    <row r="1569" spans="1:28" s="340" customFormat="1">
      <c r="A1569" s="336" t="s">
        <v>7400</v>
      </c>
      <c r="B1569" s="336" t="s">
        <v>4211</v>
      </c>
      <c r="C1569" s="336" t="s">
        <v>4246</v>
      </c>
      <c r="D1569" s="336" t="s">
        <v>4246</v>
      </c>
      <c r="E1569" s="336" t="s">
        <v>735</v>
      </c>
      <c r="F1569" s="336" t="s">
        <v>780</v>
      </c>
      <c r="G1569" s="336" t="s">
        <v>794</v>
      </c>
      <c r="H1569" s="336" t="s">
        <v>726</v>
      </c>
      <c r="I1569" s="337">
        <v>5</v>
      </c>
      <c r="J1569" s="337">
        <v>120</v>
      </c>
      <c r="K1569" s="337">
        <v>132.4</v>
      </c>
      <c r="L1569" s="337">
        <v>120.2</v>
      </c>
      <c r="M1569" s="338"/>
      <c r="N1569" s="337">
        <v>25</v>
      </c>
      <c r="O1569" s="337">
        <v>1050</v>
      </c>
      <c r="P1569" s="337">
        <v>14.6</v>
      </c>
      <c r="Q1569" s="337">
        <v>72.099999999999994</v>
      </c>
      <c r="R1569" s="337">
        <v>25000</v>
      </c>
      <c r="S1569" s="337">
        <v>2700</v>
      </c>
      <c r="T1569" s="337">
        <v>81</v>
      </c>
      <c r="U1569" s="337">
        <v>0.9</v>
      </c>
      <c r="V1569" s="337">
        <v>-20</v>
      </c>
      <c r="W1569" s="336" t="s">
        <v>769</v>
      </c>
      <c r="X1569" s="336" t="s">
        <v>7402</v>
      </c>
      <c r="Y1569" s="336" t="s">
        <v>826</v>
      </c>
      <c r="Z1569" s="339">
        <v>41904</v>
      </c>
      <c r="AA1569" s="339">
        <v>41933</v>
      </c>
      <c r="AB1569" s="336" t="s">
        <v>784</v>
      </c>
    </row>
    <row r="1570" spans="1:28" s="340" customFormat="1">
      <c r="A1570" s="336" t="s">
        <v>7400</v>
      </c>
      <c r="B1570" s="336" t="s">
        <v>4211</v>
      </c>
      <c r="C1570" s="336" t="s">
        <v>4248</v>
      </c>
      <c r="D1570" s="336" t="s">
        <v>4248</v>
      </c>
      <c r="E1570" s="336" t="s">
        <v>735</v>
      </c>
      <c r="F1570" s="336" t="s">
        <v>780</v>
      </c>
      <c r="G1570" s="336" t="s">
        <v>794</v>
      </c>
      <c r="H1570" s="336" t="s">
        <v>726</v>
      </c>
      <c r="I1570" s="337">
        <v>5</v>
      </c>
      <c r="J1570" s="337">
        <v>120</v>
      </c>
      <c r="K1570" s="337">
        <v>132.6</v>
      </c>
      <c r="L1570" s="337">
        <v>120.4</v>
      </c>
      <c r="M1570" s="338"/>
      <c r="N1570" s="337">
        <v>40</v>
      </c>
      <c r="O1570" s="337">
        <v>1050</v>
      </c>
      <c r="P1570" s="337">
        <v>14.7</v>
      </c>
      <c r="Q1570" s="337">
        <v>71.400000000000006</v>
      </c>
      <c r="R1570" s="337">
        <v>25000</v>
      </c>
      <c r="S1570" s="337">
        <v>3000</v>
      </c>
      <c r="T1570" s="337">
        <v>81</v>
      </c>
      <c r="U1570" s="337">
        <v>0.9</v>
      </c>
      <c r="V1570" s="337">
        <v>-20</v>
      </c>
      <c r="W1570" s="336" t="s">
        <v>769</v>
      </c>
      <c r="X1570" s="336" t="s">
        <v>7402</v>
      </c>
      <c r="Y1570" s="336" t="s">
        <v>826</v>
      </c>
      <c r="Z1570" s="339">
        <v>41866</v>
      </c>
      <c r="AA1570" s="339">
        <v>41878</v>
      </c>
      <c r="AB1570" s="336" t="s">
        <v>784</v>
      </c>
    </row>
    <row r="1571" spans="1:28" s="340" customFormat="1">
      <c r="A1571" s="336" t="s">
        <v>7400</v>
      </c>
      <c r="B1571" s="336" t="s">
        <v>4211</v>
      </c>
      <c r="C1571" s="336" t="s">
        <v>4250</v>
      </c>
      <c r="D1571" s="336" t="s">
        <v>4250</v>
      </c>
      <c r="E1571" s="336" t="s">
        <v>735</v>
      </c>
      <c r="F1571" s="336" t="s">
        <v>780</v>
      </c>
      <c r="G1571" s="336" t="s">
        <v>794</v>
      </c>
      <c r="H1571" s="336" t="s">
        <v>726</v>
      </c>
      <c r="I1571" s="337">
        <v>5</v>
      </c>
      <c r="J1571" s="337">
        <v>120</v>
      </c>
      <c r="K1571" s="337">
        <v>133.19999999999999</v>
      </c>
      <c r="L1571" s="337">
        <v>120.5</v>
      </c>
      <c r="M1571" s="338"/>
      <c r="N1571" s="337">
        <v>25</v>
      </c>
      <c r="O1571" s="337">
        <v>1050</v>
      </c>
      <c r="P1571" s="337">
        <v>15</v>
      </c>
      <c r="Q1571" s="337">
        <v>74.599999999999994</v>
      </c>
      <c r="R1571" s="337">
        <v>25000</v>
      </c>
      <c r="S1571" s="337">
        <v>3000</v>
      </c>
      <c r="T1571" s="337">
        <v>81</v>
      </c>
      <c r="U1571" s="337">
        <v>0.9</v>
      </c>
      <c r="V1571" s="337">
        <v>-20</v>
      </c>
      <c r="W1571" s="336" t="s">
        <v>769</v>
      </c>
      <c r="X1571" s="336" t="s">
        <v>7402</v>
      </c>
      <c r="Y1571" s="336" t="s">
        <v>826</v>
      </c>
      <c r="Z1571" s="339">
        <v>41904</v>
      </c>
      <c r="AA1571" s="339">
        <v>41933</v>
      </c>
      <c r="AB1571" s="336" t="s">
        <v>784</v>
      </c>
    </row>
    <row r="1572" spans="1:28" s="340" customFormat="1">
      <c r="A1572" s="336" t="s">
        <v>7400</v>
      </c>
      <c r="B1572" s="336" t="s">
        <v>4211</v>
      </c>
      <c r="C1572" s="336" t="s">
        <v>4261</v>
      </c>
      <c r="D1572" s="336" t="s">
        <v>4261</v>
      </c>
      <c r="E1572" s="336" t="s">
        <v>733</v>
      </c>
      <c r="F1572" s="336" t="s">
        <v>780</v>
      </c>
      <c r="G1572" s="336" t="s">
        <v>794</v>
      </c>
      <c r="H1572" s="336" t="s">
        <v>726</v>
      </c>
      <c r="I1572" s="337">
        <v>5</v>
      </c>
      <c r="J1572" s="337">
        <v>100</v>
      </c>
      <c r="K1572" s="337">
        <v>160.1</v>
      </c>
      <c r="L1572" s="337">
        <v>119.9</v>
      </c>
      <c r="M1572" s="338"/>
      <c r="N1572" s="337">
        <v>111</v>
      </c>
      <c r="O1572" s="337">
        <v>1400</v>
      </c>
      <c r="P1572" s="337">
        <v>17</v>
      </c>
      <c r="Q1572" s="337">
        <v>82.4</v>
      </c>
      <c r="R1572" s="337">
        <v>25000</v>
      </c>
      <c r="S1572" s="337">
        <v>2700</v>
      </c>
      <c r="T1572" s="337">
        <v>82</v>
      </c>
      <c r="U1572" s="337">
        <v>0.9</v>
      </c>
      <c r="V1572" s="337">
        <v>-20</v>
      </c>
      <c r="W1572" s="336" t="s">
        <v>769</v>
      </c>
      <c r="X1572" s="336" t="s">
        <v>7402</v>
      </c>
      <c r="Y1572" s="336" t="s">
        <v>826</v>
      </c>
      <c r="Z1572" s="339">
        <v>41852</v>
      </c>
      <c r="AA1572" s="339">
        <v>41837</v>
      </c>
      <c r="AB1572" s="336" t="s">
        <v>784</v>
      </c>
    </row>
    <row r="1573" spans="1:28" s="340" customFormat="1">
      <c r="A1573" s="336" t="s">
        <v>7400</v>
      </c>
      <c r="B1573" s="336" t="s">
        <v>4211</v>
      </c>
      <c r="C1573" s="336" t="s">
        <v>7938</v>
      </c>
      <c r="D1573" s="336" t="s">
        <v>7938</v>
      </c>
      <c r="E1573" s="336" t="s">
        <v>735</v>
      </c>
      <c r="F1573" s="336" t="s">
        <v>780</v>
      </c>
      <c r="G1573" s="336" t="s">
        <v>794</v>
      </c>
      <c r="H1573" s="336" t="s">
        <v>726</v>
      </c>
      <c r="I1573" s="337">
        <v>5</v>
      </c>
      <c r="J1573" s="337">
        <v>150</v>
      </c>
      <c r="K1573" s="337">
        <v>130.80000000000001</v>
      </c>
      <c r="L1573" s="337">
        <v>120.1</v>
      </c>
      <c r="M1573" s="338"/>
      <c r="N1573" s="337">
        <v>40</v>
      </c>
      <c r="O1573" s="337">
        <v>1300</v>
      </c>
      <c r="P1573" s="337">
        <v>17</v>
      </c>
      <c r="Q1573" s="337">
        <v>76.5</v>
      </c>
      <c r="R1573" s="337">
        <v>25000</v>
      </c>
      <c r="S1573" s="337">
        <v>2700</v>
      </c>
      <c r="T1573" s="337">
        <v>80</v>
      </c>
      <c r="U1573" s="337">
        <v>0.9</v>
      </c>
      <c r="V1573" s="337">
        <v>-20</v>
      </c>
      <c r="W1573" s="336" t="s">
        <v>769</v>
      </c>
      <c r="X1573" s="336" t="s">
        <v>7402</v>
      </c>
      <c r="Y1573" s="336" t="s">
        <v>3213</v>
      </c>
      <c r="Z1573" s="339">
        <v>41974</v>
      </c>
      <c r="AA1573" s="339">
        <v>41995</v>
      </c>
      <c r="AB1573" s="336" t="s">
        <v>784</v>
      </c>
    </row>
    <row r="1574" spans="1:28" s="340" customFormat="1">
      <c r="A1574" s="336" t="s">
        <v>7400</v>
      </c>
      <c r="B1574" s="336" t="s">
        <v>4070</v>
      </c>
      <c r="C1574" s="336" t="s">
        <v>4102</v>
      </c>
      <c r="D1574" s="336" t="s">
        <v>4102</v>
      </c>
      <c r="E1574" s="336" t="s">
        <v>737</v>
      </c>
      <c r="F1574" s="336" t="s">
        <v>780</v>
      </c>
      <c r="G1574" s="336" t="s">
        <v>794</v>
      </c>
      <c r="H1574" s="336" t="s">
        <v>726</v>
      </c>
      <c r="I1574" s="337">
        <v>5</v>
      </c>
      <c r="J1574" s="337">
        <v>60</v>
      </c>
      <c r="K1574" s="337">
        <v>70.400000000000006</v>
      </c>
      <c r="L1574" s="337">
        <v>50.1</v>
      </c>
      <c r="M1574" s="338"/>
      <c r="N1574" s="337">
        <v>40</v>
      </c>
      <c r="O1574" s="337">
        <v>450</v>
      </c>
      <c r="P1574" s="337">
        <v>7</v>
      </c>
      <c r="Q1574" s="337">
        <v>64.3</v>
      </c>
      <c r="R1574" s="337">
        <v>25000</v>
      </c>
      <c r="S1574" s="337">
        <v>2700</v>
      </c>
      <c r="T1574" s="337">
        <v>81</v>
      </c>
      <c r="U1574" s="337">
        <v>0.9</v>
      </c>
      <c r="V1574" s="337">
        <v>-20</v>
      </c>
      <c r="W1574" s="336" t="s">
        <v>769</v>
      </c>
      <c r="X1574" s="336" t="s">
        <v>7415</v>
      </c>
      <c r="Y1574" s="336" t="s">
        <v>831</v>
      </c>
      <c r="Z1574" s="339">
        <v>41810</v>
      </c>
      <c r="AA1574" s="339">
        <v>41914</v>
      </c>
      <c r="AB1574" s="336" t="s">
        <v>842</v>
      </c>
    </row>
    <row r="1575" spans="1:28" s="340" customFormat="1">
      <c r="A1575" s="336" t="s">
        <v>7400</v>
      </c>
      <c r="B1575" s="336" t="s">
        <v>4070</v>
      </c>
      <c r="C1575" s="336" t="s">
        <v>4105</v>
      </c>
      <c r="D1575" s="336" t="s">
        <v>4105</v>
      </c>
      <c r="E1575" s="336" t="s">
        <v>737</v>
      </c>
      <c r="F1575" s="336" t="s">
        <v>780</v>
      </c>
      <c r="G1575" s="336" t="s">
        <v>794</v>
      </c>
      <c r="H1575" s="336" t="s">
        <v>726</v>
      </c>
      <c r="I1575" s="337">
        <v>5</v>
      </c>
      <c r="J1575" s="337">
        <v>60</v>
      </c>
      <c r="K1575" s="337">
        <v>70.3</v>
      </c>
      <c r="L1575" s="337">
        <v>50</v>
      </c>
      <c r="M1575" s="338"/>
      <c r="N1575" s="337">
        <v>40</v>
      </c>
      <c r="O1575" s="337">
        <v>450</v>
      </c>
      <c r="P1575" s="337">
        <v>7</v>
      </c>
      <c r="Q1575" s="337">
        <v>64.3</v>
      </c>
      <c r="R1575" s="337">
        <v>25000</v>
      </c>
      <c r="S1575" s="337">
        <v>3000</v>
      </c>
      <c r="T1575" s="337">
        <v>83</v>
      </c>
      <c r="U1575" s="337">
        <v>0.9</v>
      </c>
      <c r="V1575" s="337">
        <v>-20</v>
      </c>
      <c r="W1575" s="336" t="s">
        <v>769</v>
      </c>
      <c r="X1575" s="336" t="s">
        <v>7415</v>
      </c>
      <c r="Y1575" s="336" t="s">
        <v>831</v>
      </c>
      <c r="Z1575" s="339">
        <v>41810</v>
      </c>
      <c r="AA1575" s="339">
        <v>41914</v>
      </c>
      <c r="AB1575" s="336" t="s">
        <v>842</v>
      </c>
    </row>
    <row r="1576" spans="1:28" s="340" customFormat="1">
      <c r="A1576" s="336" t="s">
        <v>7400</v>
      </c>
      <c r="B1576" s="336" t="s">
        <v>4070</v>
      </c>
      <c r="C1576" s="336" t="s">
        <v>4108</v>
      </c>
      <c r="D1576" s="336" t="s">
        <v>4108</v>
      </c>
      <c r="E1576" s="336" t="s">
        <v>830</v>
      </c>
      <c r="F1576" s="336" t="s">
        <v>780</v>
      </c>
      <c r="G1576" s="336" t="s">
        <v>794</v>
      </c>
      <c r="H1576" s="336" t="s">
        <v>726</v>
      </c>
      <c r="I1576" s="337">
        <v>5</v>
      </c>
      <c r="J1576" s="337">
        <v>75</v>
      </c>
      <c r="K1576" s="337">
        <v>117.6</v>
      </c>
      <c r="L1576" s="337">
        <v>94.8</v>
      </c>
      <c r="M1576" s="338"/>
      <c r="N1576" s="337">
        <v>40</v>
      </c>
      <c r="O1576" s="337">
        <v>800</v>
      </c>
      <c r="P1576" s="337">
        <v>13</v>
      </c>
      <c r="Q1576" s="337">
        <v>61.5</v>
      </c>
      <c r="R1576" s="337">
        <v>25000</v>
      </c>
      <c r="S1576" s="337">
        <v>2700</v>
      </c>
      <c r="T1576" s="337">
        <v>82</v>
      </c>
      <c r="U1576" s="337">
        <v>0.9</v>
      </c>
      <c r="V1576" s="337">
        <v>-20</v>
      </c>
      <c r="W1576" s="336" t="s">
        <v>769</v>
      </c>
      <c r="X1576" s="336" t="s">
        <v>7415</v>
      </c>
      <c r="Y1576" s="336" t="s">
        <v>831</v>
      </c>
      <c r="Z1576" s="339">
        <v>41901</v>
      </c>
      <c r="AA1576" s="339">
        <v>41957</v>
      </c>
      <c r="AB1576" s="336" t="s">
        <v>842</v>
      </c>
    </row>
    <row r="1577" spans="1:28" s="340" customFormat="1">
      <c r="A1577" s="336" t="s">
        <v>7400</v>
      </c>
      <c r="B1577" s="336" t="s">
        <v>4070</v>
      </c>
      <c r="C1577" s="336" t="s">
        <v>4111</v>
      </c>
      <c r="D1577" s="336" t="s">
        <v>4111</v>
      </c>
      <c r="E1577" s="336" t="s">
        <v>735</v>
      </c>
      <c r="F1577" s="336" t="s">
        <v>780</v>
      </c>
      <c r="G1577" s="336" t="s">
        <v>794</v>
      </c>
      <c r="H1577" s="336" t="s">
        <v>726</v>
      </c>
      <c r="I1577" s="337">
        <v>5</v>
      </c>
      <c r="J1577" s="337">
        <v>120</v>
      </c>
      <c r="K1577" s="337">
        <v>130.80000000000001</v>
      </c>
      <c r="L1577" s="337">
        <v>118</v>
      </c>
      <c r="M1577" s="338"/>
      <c r="N1577" s="337">
        <v>40</v>
      </c>
      <c r="O1577" s="337">
        <v>1200</v>
      </c>
      <c r="P1577" s="337">
        <v>17</v>
      </c>
      <c r="Q1577" s="337">
        <v>70.599999999999994</v>
      </c>
      <c r="R1577" s="337">
        <v>25000</v>
      </c>
      <c r="S1577" s="337">
        <v>2700</v>
      </c>
      <c r="T1577" s="337">
        <v>81</v>
      </c>
      <c r="U1577" s="337">
        <v>1</v>
      </c>
      <c r="V1577" s="337">
        <v>-20</v>
      </c>
      <c r="W1577" s="336" t="s">
        <v>769</v>
      </c>
      <c r="X1577" s="336" t="s">
        <v>7415</v>
      </c>
      <c r="Y1577" s="336" t="s">
        <v>831</v>
      </c>
      <c r="Z1577" s="339">
        <v>41901</v>
      </c>
      <c r="AA1577" s="339">
        <v>41957</v>
      </c>
      <c r="AB1577" s="336" t="s">
        <v>842</v>
      </c>
    </row>
    <row r="1578" spans="1:28" s="340" customFormat="1">
      <c r="A1578" s="336" t="s">
        <v>7400</v>
      </c>
      <c r="B1578" s="336" t="s">
        <v>4115</v>
      </c>
      <c r="C1578" s="336" t="s">
        <v>4116</v>
      </c>
      <c r="D1578" s="336" t="s">
        <v>4116</v>
      </c>
      <c r="E1578" s="336" t="s">
        <v>732</v>
      </c>
      <c r="F1578" s="336" t="s">
        <v>780</v>
      </c>
      <c r="G1578" s="336" t="s">
        <v>794</v>
      </c>
      <c r="H1578" s="336" t="s">
        <v>726</v>
      </c>
      <c r="I1578" s="337">
        <v>3</v>
      </c>
      <c r="J1578" s="337">
        <v>65</v>
      </c>
      <c r="K1578" s="337">
        <v>130</v>
      </c>
      <c r="L1578" s="337">
        <v>95</v>
      </c>
      <c r="M1578" s="338"/>
      <c r="N1578" s="337">
        <v>113</v>
      </c>
      <c r="O1578" s="337">
        <v>850</v>
      </c>
      <c r="P1578" s="337">
        <v>11</v>
      </c>
      <c r="Q1578" s="337">
        <v>77.2</v>
      </c>
      <c r="R1578" s="337">
        <v>25000</v>
      </c>
      <c r="S1578" s="337">
        <v>2700</v>
      </c>
      <c r="T1578" s="337">
        <v>82</v>
      </c>
      <c r="U1578" s="337">
        <v>0.9</v>
      </c>
      <c r="V1578" s="337">
        <v>-20</v>
      </c>
      <c r="W1578" s="336" t="s">
        <v>769</v>
      </c>
      <c r="X1578" s="336" t="s">
        <v>7402</v>
      </c>
      <c r="Y1578" s="336" t="s">
        <v>783</v>
      </c>
      <c r="Z1578" s="339">
        <v>41765</v>
      </c>
      <c r="AA1578" s="339">
        <v>41765</v>
      </c>
      <c r="AB1578" s="336" t="s">
        <v>784</v>
      </c>
    </row>
    <row r="1579" spans="1:28" s="340" customFormat="1">
      <c r="A1579" s="336" t="s">
        <v>7400</v>
      </c>
      <c r="B1579" s="336" t="s">
        <v>4137</v>
      </c>
      <c r="C1579" s="336" t="s">
        <v>4138</v>
      </c>
      <c r="D1579" s="336" t="s">
        <v>4138</v>
      </c>
      <c r="E1579" s="336" t="s">
        <v>735</v>
      </c>
      <c r="F1579" s="336" t="s">
        <v>780</v>
      </c>
      <c r="G1579" s="336" t="s">
        <v>794</v>
      </c>
      <c r="H1579" s="336" t="s">
        <v>726</v>
      </c>
      <c r="I1579" s="337">
        <v>5</v>
      </c>
      <c r="J1579" s="337">
        <v>85</v>
      </c>
      <c r="K1579" s="337">
        <v>127.9</v>
      </c>
      <c r="L1579" s="337">
        <v>121.1</v>
      </c>
      <c r="M1579" s="338"/>
      <c r="N1579" s="337">
        <v>25</v>
      </c>
      <c r="O1579" s="337">
        <v>800</v>
      </c>
      <c r="P1579" s="337">
        <v>14</v>
      </c>
      <c r="Q1579" s="337">
        <v>57.1</v>
      </c>
      <c r="R1579" s="337">
        <v>25000</v>
      </c>
      <c r="S1579" s="337">
        <v>3000</v>
      </c>
      <c r="T1579" s="337">
        <v>91</v>
      </c>
      <c r="U1579" s="337">
        <v>0.9</v>
      </c>
      <c r="V1579" s="337">
        <v>-20</v>
      </c>
      <c r="W1579" s="336" t="s">
        <v>7</v>
      </c>
      <c r="X1579" s="336" t="s">
        <v>7</v>
      </c>
      <c r="Y1579" s="336" t="s">
        <v>783</v>
      </c>
      <c r="Z1579" s="339">
        <v>41730</v>
      </c>
      <c r="AA1579" s="339">
        <v>41878</v>
      </c>
      <c r="AB1579" s="336" t="s">
        <v>842</v>
      </c>
    </row>
    <row r="1580" spans="1:28" s="340" customFormat="1">
      <c r="A1580" s="336" t="s">
        <v>7400</v>
      </c>
      <c r="B1580" s="336" t="s">
        <v>4141</v>
      </c>
      <c r="C1580" s="336" t="s">
        <v>4142</v>
      </c>
      <c r="D1580" s="336" t="s">
        <v>4142</v>
      </c>
      <c r="E1580" s="336" t="s">
        <v>731</v>
      </c>
      <c r="F1580" s="336" t="s">
        <v>780</v>
      </c>
      <c r="G1580" s="336" t="s">
        <v>794</v>
      </c>
      <c r="H1580" s="336" t="s">
        <v>726</v>
      </c>
      <c r="I1580" s="337">
        <v>5</v>
      </c>
      <c r="J1580" s="338"/>
      <c r="K1580" s="337">
        <v>91.5</v>
      </c>
      <c r="L1580" s="337">
        <v>93.7</v>
      </c>
      <c r="M1580" s="338"/>
      <c r="N1580" s="338"/>
      <c r="O1580" s="337">
        <v>770</v>
      </c>
      <c r="P1580" s="337">
        <v>13</v>
      </c>
      <c r="Q1580" s="337">
        <v>61</v>
      </c>
      <c r="R1580" s="337">
        <v>25000</v>
      </c>
      <c r="S1580" s="337">
        <v>3000</v>
      </c>
      <c r="T1580" s="337">
        <v>83</v>
      </c>
      <c r="U1580" s="337">
        <v>1</v>
      </c>
      <c r="V1580" s="337">
        <v>-20</v>
      </c>
      <c r="W1580" s="336" t="s">
        <v>769</v>
      </c>
      <c r="X1580" s="336" t="s">
        <v>7405</v>
      </c>
      <c r="Y1580" s="336" t="s">
        <v>1308</v>
      </c>
      <c r="Z1580" s="339">
        <v>41288</v>
      </c>
      <c r="AA1580" s="339">
        <v>41960</v>
      </c>
      <c r="AB1580" s="336" t="s">
        <v>842</v>
      </c>
    </row>
    <row r="1581" spans="1:28" s="340" customFormat="1">
      <c r="A1581" s="336" t="s">
        <v>7400</v>
      </c>
      <c r="B1581" s="336" t="s">
        <v>4141</v>
      </c>
      <c r="C1581" s="336" t="s">
        <v>4144</v>
      </c>
      <c r="D1581" s="336" t="s">
        <v>4144</v>
      </c>
      <c r="E1581" s="336" t="s">
        <v>731</v>
      </c>
      <c r="F1581" s="336" t="s">
        <v>780</v>
      </c>
      <c r="G1581" s="336" t="s">
        <v>794</v>
      </c>
      <c r="H1581" s="336" t="s">
        <v>726</v>
      </c>
      <c r="I1581" s="337">
        <v>5</v>
      </c>
      <c r="J1581" s="338"/>
      <c r="K1581" s="337">
        <v>91.6</v>
      </c>
      <c r="L1581" s="337">
        <v>93.9</v>
      </c>
      <c r="M1581" s="338"/>
      <c r="N1581" s="338"/>
      <c r="O1581" s="337">
        <v>820</v>
      </c>
      <c r="P1581" s="337">
        <v>13</v>
      </c>
      <c r="Q1581" s="337">
        <v>61</v>
      </c>
      <c r="R1581" s="337">
        <v>25000</v>
      </c>
      <c r="S1581" s="337">
        <v>4000</v>
      </c>
      <c r="T1581" s="337">
        <v>81</v>
      </c>
      <c r="U1581" s="337">
        <v>1</v>
      </c>
      <c r="V1581" s="337">
        <v>-20</v>
      </c>
      <c r="W1581" s="336" t="s">
        <v>769</v>
      </c>
      <c r="X1581" s="336" t="s">
        <v>7405</v>
      </c>
      <c r="Y1581" s="336" t="s">
        <v>1308</v>
      </c>
      <c r="Z1581" s="339">
        <v>41299</v>
      </c>
      <c r="AA1581" s="339">
        <v>41960</v>
      </c>
      <c r="AB1581" s="336" t="s">
        <v>842</v>
      </c>
    </row>
    <row r="1582" spans="1:28" s="340" customFormat="1">
      <c r="A1582" s="336" t="s">
        <v>7400</v>
      </c>
      <c r="B1582" s="336" t="s">
        <v>4141</v>
      </c>
      <c r="C1582" s="336" t="s">
        <v>4146</v>
      </c>
      <c r="D1582" s="336" t="s">
        <v>4146</v>
      </c>
      <c r="E1582" s="336" t="s">
        <v>4147</v>
      </c>
      <c r="F1582" s="336" t="s">
        <v>780</v>
      </c>
      <c r="G1582" s="336" t="s">
        <v>794</v>
      </c>
      <c r="H1582" s="336" t="s">
        <v>726</v>
      </c>
      <c r="I1582" s="337">
        <v>5</v>
      </c>
      <c r="J1582" s="338"/>
      <c r="K1582" s="337">
        <v>99.8</v>
      </c>
      <c r="L1582" s="337">
        <v>95.2</v>
      </c>
      <c r="M1582" s="338"/>
      <c r="N1582" s="338"/>
      <c r="O1582" s="337">
        <v>650</v>
      </c>
      <c r="P1582" s="337">
        <v>13</v>
      </c>
      <c r="Q1582" s="337">
        <v>58</v>
      </c>
      <c r="R1582" s="337">
        <v>25000</v>
      </c>
      <c r="S1582" s="337">
        <v>3000</v>
      </c>
      <c r="T1582" s="337">
        <v>83</v>
      </c>
      <c r="U1582" s="337">
        <v>1</v>
      </c>
      <c r="V1582" s="337">
        <v>-20</v>
      </c>
      <c r="W1582" s="336" t="s">
        <v>769</v>
      </c>
      <c r="X1582" s="336" t="s">
        <v>7405</v>
      </c>
      <c r="Y1582" s="336" t="s">
        <v>1308</v>
      </c>
      <c r="Z1582" s="339">
        <v>41288</v>
      </c>
      <c r="AA1582" s="339">
        <v>41960</v>
      </c>
      <c r="AB1582" s="336" t="s">
        <v>842</v>
      </c>
    </row>
    <row r="1583" spans="1:28" s="340" customFormat="1">
      <c r="A1583" s="336" t="s">
        <v>7400</v>
      </c>
      <c r="B1583" s="336" t="s">
        <v>4141</v>
      </c>
      <c r="C1583" s="336" t="s">
        <v>4149</v>
      </c>
      <c r="D1583" s="336" t="s">
        <v>4149</v>
      </c>
      <c r="E1583" s="336" t="s">
        <v>4147</v>
      </c>
      <c r="F1583" s="336" t="s">
        <v>780</v>
      </c>
      <c r="G1583" s="336" t="s">
        <v>794</v>
      </c>
      <c r="H1583" s="336" t="s">
        <v>726</v>
      </c>
      <c r="I1583" s="337">
        <v>5</v>
      </c>
      <c r="J1583" s="338"/>
      <c r="K1583" s="337">
        <v>99.8</v>
      </c>
      <c r="L1583" s="337">
        <v>95.2</v>
      </c>
      <c r="M1583" s="338"/>
      <c r="N1583" s="338"/>
      <c r="O1583" s="337">
        <v>730</v>
      </c>
      <c r="P1583" s="337">
        <v>13</v>
      </c>
      <c r="Q1583" s="337">
        <v>57</v>
      </c>
      <c r="R1583" s="337">
        <v>25000</v>
      </c>
      <c r="S1583" s="337">
        <v>4000</v>
      </c>
      <c r="T1583" s="337">
        <v>82</v>
      </c>
      <c r="U1583" s="337">
        <v>1</v>
      </c>
      <c r="V1583" s="337">
        <v>-20</v>
      </c>
      <c r="W1583" s="336" t="s">
        <v>769</v>
      </c>
      <c r="X1583" s="336" t="s">
        <v>7405</v>
      </c>
      <c r="Y1583" s="336" t="s">
        <v>1308</v>
      </c>
      <c r="Z1583" s="339">
        <v>41299</v>
      </c>
      <c r="AA1583" s="339">
        <v>41960</v>
      </c>
      <c r="AB1583" s="336" t="s">
        <v>842</v>
      </c>
    </row>
    <row r="1584" spans="1:28" s="340" customFormat="1">
      <c r="A1584" s="336" t="s">
        <v>7400</v>
      </c>
      <c r="B1584" s="336" t="s">
        <v>4141</v>
      </c>
      <c r="C1584" s="336" t="s">
        <v>4151</v>
      </c>
      <c r="D1584" s="336" t="s">
        <v>4151</v>
      </c>
      <c r="E1584" s="336" t="s">
        <v>735</v>
      </c>
      <c r="F1584" s="336" t="s">
        <v>780</v>
      </c>
      <c r="G1584" s="336" t="s">
        <v>794</v>
      </c>
      <c r="H1584" s="336" t="s">
        <v>726</v>
      </c>
      <c r="I1584" s="337">
        <v>5</v>
      </c>
      <c r="J1584" s="338"/>
      <c r="K1584" s="337">
        <v>134.9</v>
      </c>
      <c r="L1584" s="337">
        <v>119.5</v>
      </c>
      <c r="M1584" s="338"/>
      <c r="N1584" s="338"/>
      <c r="O1584" s="337">
        <v>1030</v>
      </c>
      <c r="P1584" s="337">
        <v>18.399999999999999</v>
      </c>
      <c r="Q1584" s="337">
        <v>54</v>
      </c>
      <c r="R1584" s="337">
        <v>25000</v>
      </c>
      <c r="S1584" s="337">
        <v>3000</v>
      </c>
      <c r="T1584" s="337">
        <v>83</v>
      </c>
      <c r="U1584" s="337">
        <v>1</v>
      </c>
      <c r="V1584" s="337">
        <v>-20</v>
      </c>
      <c r="W1584" s="336" t="s">
        <v>769</v>
      </c>
      <c r="X1584" s="336" t="s">
        <v>7405</v>
      </c>
      <c r="Y1584" s="336" t="s">
        <v>1308</v>
      </c>
      <c r="Z1584" s="339">
        <v>41288</v>
      </c>
      <c r="AA1584" s="339">
        <v>41960</v>
      </c>
      <c r="AB1584" s="336" t="s">
        <v>842</v>
      </c>
    </row>
    <row r="1585" spans="1:28" s="340" customFormat="1">
      <c r="A1585" s="336" t="s">
        <v>7400</v>
      </c>
      <c r="B1585" s="336" t="s">
        <v>4141</v>
      </c>
      <c r="C1585" s="336" t="s">
        <v>4153</v>
      </c>
      <c r="D1585" s="336" t="s">
        <v>4153</v>
      </c>
      <c r="E1585" s="336" t="s">
        <v>735</v>
      </c>
      <c r="F1585" s="336" t="s">
        <v>780</v>
      </c>
      <c r="G1585" s="336" t="s">
        <v>794</v>
      </c>
      <c r="H1585" s="336" t="s">
        <v>726</v>
      </c>
      <c r="I1585" s="337">
        <v>5</v>
      </c>
      <c r="J1585" s="338"/>
      <c r="K1585" s="337">
        <v>134.4</v>
      </c>
      <c r="L1585" s="337">
        <v>119.7</v>
      </c>
      <c r="M1585" s="338"/>
      <c r="N1585" s="338"/>
      <c r="O1585" s="337">
        <v>1080</v>
      </c>
      <c r="P1585" s="337">
        <v>18</v>
      </c>
      <c r="Q1585" s="337">
        <v>56</v>
      </c>
      <c r="R1585" s="337">
        <v>25000</v>
      </c>
      <c r="S1585" s="337">
        <v>4000</v>
      </c>
      <c r="T1585" s="337">
        <v>81</v>
      </c>
      <c r="U1585" s="337">
        <v>1</v>
      </c>
      <c r="V1585" s="337">
        <v>-20</v>
      </c>
      <c r="W1585" s="336" t="s">
        <v>769</v>
      </c>
      <c r="X1585" s="336" t="s">
        <v>7405</v>
      </c>
      <c r="Y1585" s="336" t="s">
        <v>1308</v>
      </c>
      <c r="Z1585" s="339">
        <v>41299</v>
      </c>
      <c r="AA1585" s="339">
        <v>41960</v>
      </c>
      <c r="AB1585" s="336" t="s">
        <v>842</v>
      </c>
    </row>
    <row r="1586" spans="1:28" s="340" customFormat="1">
      <c r="A1586" s="336" t="s">
        <v>7400</v>
      </c>
      <c r="B1586" s="336" t="s">
        <v>4156</v>
      </c>
      <c r="C1586" s="336" t="s">
        <v>4157</v>
      </c>
      <c r="D1586" s="336" t="s">
        <v>4158</v>
      </c>
      <c r="E1586" s="336" t="s">
        <v>733</v>
      </c>
      <c r="F1586" s="336" t="s">
        <v>780</v>
      </c>
      <c r="G1586" s="336" t="s">
        <v>794</v>
      </c>
      <c r="H1586" s="336" t="s">
        <v>726</v>
      </c>
      <c r="I1586" s="337">
        <v>15</v>
      </c>
      <c r="J1586" s="337">
        <v>75</v>
      </c>
      <c r="K1586" s="337">
        <v>166.1</v>
      </c>
      <c r="L1586" s="337">
        <v>127.2</v>
      </c>
      <c r="M1586" s="338"/>
      <c r="N1586" s="338"/>
      <c r="O1586" s="337">
        <v>1050</v>
      </c>
      <c r="P1586" s="337">
        <v>15.8</v>
      </c>
      <c r="Q1586" s="337">
        <v>70</v>
      </c>
      <c r="R1586" s="337">
        <v>25000</v>
      </c>
      <c r="S1586" s="337">
        <v>3000</v>
      </c>
      <c r="T1586" s="337">
        <v>82</v>
      </c>
      <c r="U1586" s="337">
        <v>0.9</v>
      </c>
      <c r="V1586" s="337">
        <v>-20</v>
      </c>
      <c r="W1586" s="336" t="s">
        <v>769</v>
      </c>
      <c r="X1586" s="336" t="s">
        <v>7402</v>
      </c>
      <c r="Y1586" s="336" t="s">
        <v>783</v>
      </c>
      <c r="Z1586" s="339">
        <v>41883</v>
      </c>
      <c r="AA1586" s="339">
        <v>41913</v>
      </c>
      <c r="AB1586" s="336" t="s">
        <v>842</v>
      </c>
    </row>
    <row r="1587" spans="1:28" s="340" customFormat="1">
      <c r="A1587" s="336" t="s">
        <v>7400</v>
      </c>
      <c r="B1587" s="336" t="s">
        <v>4156</v>
      </c>
      <c r="C1587" s="336" t="s">
        <v>4157</v>
      </c>
      <c r="D1587" s="336" t="s">
        <v>4160</v>
      </c>
      <c r="E1587" s="336" t="s">
        <v>731</v>
      </c>
      <c r="F1587" s="336" t="s">
        <v>780</v>
      </c>
      <c r="G1587" s="336" t="s">
        <v>794</v>
      </c>
      <c r="H1587" s="336" t="s">
        <v>726</v>
      </c>
      <c r="I1587" s="337">
        <v>15</v>
      </c>
      <c r="J1587" s="337">
        <v>75</v>
      </c>
      <c r="K1587" s="337">
        <v>119.8</v>
      </c>
      <c r="L1587" s="337">
        <v>100.5</v>
      </c>
      <c r="M1587" s="338"/>
      <c r="N1587" s="337">
        <v>38</v>
      </c>
      <c r="O1587" s="337">
        <v>800</v>
      </c>
      <c r="P1587" s="337">
        <v>11.4</v>
      </c>
      <c r="Q1587" s="337">
        <v>72.7</v>
      </c>
      <c r="R1587" s="337">
        <v>25000</v>
      </c>
      <c r="S1587" s="337">
        <v>3000</v>
      </c>
      <c r="T1587" s="337">
        <v>82</v>
      </c>
      <c r="U1587" s="337">
        <v>0.9</v>
      </c>
      <c r="V1587" s="337">
        <v>-20</v>
      </c>
      <c r="W1587" s="336" t="s">
        <v>769</v>
      </c>
      <c r="X1587" s="336" t="s">
        <v>7402</v>
      </c>
      <c r="Y1587" s="336" t="s">
        <v>4161</v>
      </c>
      <c r="Z1587" s="339">
        <v>41883</v>
      </c>
      <c r="AA1587" s="339">
        <v>41913</v>
      </c>
      <c r="AB1587" s="336" t="s">
        <v>842</v>
      </c>
    </row>
    <row r="1588" spans="1:28" s="340" customFormat="1">
      <c r="A1588" s="336" t="s">
        <v>7400</v>
      </c>
      <c r="B1588" s="336" t="s">
        <v>4438</v>
      </c>
      <c r="C1588" s="336" t="s">
        <v>4443</v>
      </c>
      <c r="D1588" s="336" t="s">
        <v>4443</v>
      </c>
      <c r="E1588" s="336" t="s">
        <v>732</v>
      </c>
      <c r="F1588" s="336" t="s">
        <v>780</v>
      </c>
      <c r="G1588" s="336" t="s">
        <v>794</v>
      </c>
      <c r="H1588" s="336" t="s">
        <v>726</v>
      </c>
      <c r="I1588" s="337">
        <v>5</v>
      </c>
      <c r="J1588" s="337">
        <v>60</v>
      </c>
      <c r="K1588" s="337">
        <v>130</v>
      </c>
      <c r="L1588" s="337">
        <v>95</v>
      </c>
      <c r="M1588" s="338"/>
      <c r="N1588" s="337">
        <v>113</v>
      </c>
      <c r="O1588" s="337">
        <v>850</v>
      </c>
      <c r="P1588" s="337">
        <v>10</v>
      </c>
      <c r="Q1588" s="337">
        <v>85</v>
      </c>
      <c r="R1588" s="337">
        <v>25000</v>
      </c>
      <c r="S1588" s="337">
        <v>2700</v>
      </c>
      <c r="T1588" s="337">
        <v>82</v>
      </c>
      <c r="U1588" s="337">
        <v>0.9</v>
      </c>
      <c r="V1588" s="337">
        <v>-20</v>
      </c>
      <c r="W1588" s="336" t="s">
        <v>769</v>
      </c>
      <c r="X1588" s="336" t="s">
        <v>7402</v>
      </c>
      <c r="Y1588" s="336" t="s">
        <v>783</v>
      </c>
      <c r="Z1588" s="339">
        <v>41750</v>
      </c>
      <c r="AA1588" s="339">
        <v>41750</v>
      </c>
      <c r="AB1588" s="336" t="s">
        <v>784</v>
      </c>
    </row>
    <row r="1589" spans="1:28" s="340" customFormat="1">
      <c r="A1589" s="336" t="s">
        <v>7400</v>
      </c>
      <c r="B1589" s="336" t="s">
        <v>4438</v>
      </c>
      <c r="C1589" s="336" t="s">
        <v>4445</v>
      </c>
      <c r="D1589" s="336" t="s">
        <v>4445</v>
      </c>
      <c r="E1589" s="336" t="s">
        <v>732</v>
      </c>
      <c r="F1589" s="336" t="s">
        <v>780</v>
      </c>
      <c r="G1589" s="336" t="s">
        <v>794</v>
      </c>
      <c r="H1589" s="336" t="s">
        <v>726</v>
      </c>
      <c r="I1589" s="337">
        <v>3</v>
      </c>
      <c r="J1589" s="337">
        <v>60</v>
      </c>
      <c r="K1589" s="337">
        <v>130.1</v>
      </c>
      <c r="L1589" s="337">
        <v>95.2</v>
      </c>
      <c r="M1589" s="338"/>
      <c r="N1589" s="337">
        <v>110</v>
      </c>
      <c r="O1589" s="337">
        <v>800</v>
      </c>
      <c r="P1589" s="337">
        <v>14</v>
      </c>
      <c r="Q1589" s="337">
        <v>57.1</v>
      </c>
      <c r="R1589" s="337">
        <v>25000</v>
      </c>
      <c r="S1589" s="337">
        <v>3000</v>
      </c>
      <c r="T1589" s="337">
        <v>95</v>
      </c>
      <c r="U1589" s="337">
        <v>0.9</v>
      </c>
      <c r="V1589" s="337">
        <v>-20</v>
      </c>
      <c r="W1589" s="336" t="s">
        <v>769</v>
      </c>
      <c r="X1589" s="336" t="s">
        <v>7402</v>
      </c>
      <c r="Y1589" s="336" t="s">
        <v>783</v>
      </c>
      <c r="Z1589" s="339">
        <v>41831</v>
      </c>
      <c r="AA1589" s="339">
        <v>41831</v>
      </c>
      <c r="AB1589" s="336" t="s">
        <v>842</v>
      </c>
    </row>
    <row r="1590" spans="1:28" s="340" customFormat="1">
      <c r="A1590" s="336" t="s">
        <v>7400</v>
      </c>
      <c r="B1590" s="336" t="s">
        <v>4438</v>
      </c>
      <c r="C1590" s="336" t="s">
        <v>4447</v>
      </c>
      <c r="D1590" s="336" t="s">
        <v>4447</v>
      </c>
      <c r="E1590" s="336" t="s">
        <v>733</v>
      </c>
      <c r="F1590" s="336" t="s">
        <v>780</v>
      </c>
      <c r="G1590" s="336" t="s">
        <v>794</v>
      </c>
      <c r="H1590" s="336" t="s">
        <v>726</v>
      </c>
      <c r="I1590" s="337">
        <v>5</v>
      </c>
      <c r="J1590" s="337">
        <v>75</v>
      </c>
      <c r="K1590" s="337">
        <v>160</v>
      </c>
      <c r="L1590" s="337">
        <v>120</v>
      </c>
      <c r="M1590" s="338"/>
      <c r="N1590" s="337">
        <v>110</v>
      </c>
      <c r="O1590" s="337">
        <v>1050</v>
      </c>
      <c r="P1590" s="337">
        <v>13</v>
      </c>
      <c r="Q1590" s="337">
        <v>80.8</v>
      </c>
      <c r="R1590" s="337">
        <v>25000</v>
      </c>
      <c r="S1590" s="337">
        <v>2700</v>
      </c>
      <c r="T1590" s="337">
        <v>82</v>
      </c>
      <c r="U1590" s="337">
        <v>0.9</v>
      </c>
      <c r="V1590" s="337">
        <v>-20</v>
      </c>
      <c r="W1590" s="336" t="s">
        <v>769</v>
      </c>
      <c r="X1590" s="336" t="s">
        <v>7402</v>
      </c>
      <c r="Y1590" s="336" t="s">
        <v>783</v>
      </c>
      <c r="Z1590" s="339">
        <v>41750</v>
      </c>
      <c r="AA1590" s="339">
        <v>41750</v>
      </c>
      <c r="AB1590" s="336" t="s">
        <v>784</v>
      </c>
    </row>
    <row r="1591" spans="1:28" s="340" customFormat="1">
      <c r="A1591" s="336" t="s">
        <v>7400</v>
      </c>
      <c r="B1591" s="336" t="s">
        <v>4438</v>
      </c>
      <c r="C1591" s="336" t="s">
        <v>4449</v>
      </c>
      <c r="D1591" s="336" t="s">
        <v>4449</v>
      </c>
      <c r="E1591" s="336" t="s">
        <v>733</v>
      </c>
      <c r="F1591" s="336" t="s">
        <v>780</v>
      </c>
      <c r="G1591" s="336" t="s">
        <v>794</v>
      </c>
      <c r="H1591" s="336" t="s">
        <v>726</v>
      </c>
      <c r="I1591" s="337">
        <v>3</v>
      </c>
      <c r="J1591" s="337">
        <v>80</v>
      </c>
      <c r="K1591" s="337">
        <v>159.1</v>
      </c>
      <c r="L1591" s="337">
        <v>118.8</v>
      </c>
      <c r="M1591" s="338"/>
      <c r="N1591" s="337">
        <v>110</v>
      </c>
      <c r="O1591" s="337">
        <v>1000</v>
      </c>
      <c r="P1591" s="337">
        <v>16</v>
      </c>
      <c r="Q1591" s="337">
        <v>62.5</v>
      </c>
      <c r="R1591" s="337">
        <v>25000</v>
      </c>
      <c r="S1591" s="337">
        <v>3000</v>
      </c>
      <c r="T1591" s="337">
        <v>95</v>
      </c>
      <c r="U1591" s="337">
        <v>0.9</v>
      </c>
      <c r="V1591" s="337">
        <v>-20</v>
      </c>
      <c r="W1591" s="336" t="s">
        <v>769</v>
      </c>
      <c r="X1591" s="336" t="s">
        <v>7402</v>
      </c>
      <c r="Y1591" s="336" t="s">
        <v>783</v>
      </c>
      <c r="Z1591" s="339">
        <v>41840</v>
      </c>
      <c r="AA1591" s="339">
        <v>41841</v>
      </c>
      <c r="AB1591" s="336" t="s">
        <v>784</v>
      </c>
    </row>
    <row r="1592" spans="1:28" s="340" customFormat="1">
      <c r="A1592" s="336" t="s">
        <v>7400</v>
      </c>
      <c r="B1592" s="336" t="s">
        <v>4438</v>
      </c>
      <c r="C1592" s="336" t="s">
        <v>4451</v>
      </c>
      <c r="D1592" s="336" t="s">
        <v>4451</v>
      </c>
      <c r="E1592" s="336" t="s">
        <v>735</v>
      </c>
      <c r="F1592" s="336" t="s">
        <v>780</v>
      </c>
      <c r="G1592" s="336" t="s">
        <v>794</v>
      </c>
      <c r="H1592" s="336" t="s">
        <v>726</v>
      </c>
      <c r="I1592" s="337">
        <v>3</v>
      </c>
      <c r="J1592" s="337">
        <v>120</v>
      </c>
      <c r="K1592" s="337">
        <v>132.4</v>
      </c>
      <c r="L1592" s="337">
        <v>120.2</v>
      </c>
      <c r="M1592" s="338"/>
      <c r="N1592" s="337">
        <v>40</v>
      </c>
      <c r="O1592" s="337">
        <v>1050</v>
      </c>
      <c r="P1592" s="337">
        <v>15</v>
      </c>
      <c r="Q1592" s="337">
        <v>70</v>
      </c>
      <c r="R1592" s="337">
        <v>25000</v>
      </c>
      <c r="S1592" s="337">
        <v>3000</v>
      </c>
      <c r="T1592" s="337">
        <v>81</v>
      </c>
      <c r="U1592" s="337">
        <v>0.9</v>
      </c>
      <c r="V1592" s="337">
        <v>-20</v>
      </c>
      <c r="W1592" s="336" t="s">
        <v>769</v>
      </c>
      <c r="X1592" s="336" t="s">
        <v>7402</v>
      </c>
      <c r="Y1592" s="336" t="s">
        <v>789</v>
      </c>
      <c r="Z1592" s="339">
        <v>41897</v>
      </c>
      <c r="AA1592" s="339">
        <v>41920</v>
      </c>
      <c r="AB1592" s="336" t="s">
        <v>842</v>
      </c>
    </row>
    <row r="1593" spans="1:28" s="340" customFormat="1">
      <c r="A1593" s="336" t="s">
        <v>7400</v>
      </c>
      <c r="B1593" s="336" t="s">
        <v>4298</v>
      </c>
      <c r="C1593" s="336" t="s">
        <v>7939</v>
      </c>
      <c r="D1593" s="336" t="s">
        <v>7940</v>
      </c>
      <c r="E1593" s="336" t="s">
        <v>732</v>
      </c>
      <c r="F1593" s="336" t="s">
        <v>780</v>
      </c>
      <c r="G1593" s="336" t="s">
        <v>794</v>
      </c>
      <c r="H1593" s="336" t="s">
        <v>726</v>
      </c>
      <c r="I1593" s="337">
        <v>5</v>
      </c>
      <c r="J1593" s="337">
        <v>65</v>
      </c>
      <c r="K1593" s="337">
        <v>127</v>
      </c>
      <c r="L1593" s="337">
        <v>95</v>
      </c>
      <c r="M1593" s="338"/>
      <c r="N1593" s="338"/>
      <c r="O1593" s="337">
        <v>766</v>
      </c>
      <c r="P1593" s="337">
        <v>11</v>
      </c>
      <c r="Q1593" s="337">
        <v>69.599999999999994</v>
      </c>
      <c r="R1593" s="337">
        <v>25000</v>
      </c>
      <c r="S1593" s="337">
        <v>3000</v>
      </c>
      <c r="T1593" s="337">
        <v>82</v>
      </c>
      <c r="U1593" s="337">
        <v>0.9</v>
      </c>
      <c r="V1593" s="337">
        <v>-20</v>
      </c>
      <c r="W1593" s="336" t="s">
        <v>769</v>
      </c>
      <c r="X1593" s="336" t="s">
        <v>7</v>
      </c>
      <c r="Y1593" s="336" t="s">
        <v>850</v>
      </c>
      <c r="Z1593" s="339">
        <v>41699</v>
      </c>
      <c r="AA1593" s="339">
        <v>41991</v>
      </c>
      <c r="AB1593" s="336" t="s">
        <v>842</v>
      </c>
    </row>
    <row r="1594" spans="1:28" s="340" customFormat="1">
      <c r="A1594" s="336" t="s">
        <v>7400</v>
      </c>
      <c r="B1594" s="336" t="s">
        <v>4298</v>
      </c>
      <c r="C1594" s="336" t="s">
        <v>7939</v>
      </c>
      <c r="D1594" s="336" t="s">
        <v>7941</v>
      </c>
      <c r="E1594" s="336" t="s">
        <v>732</v>
      </c>
      <c r="F1594" s="336" t="s">
        <v>780</v>
      </c>
      <c r="G1594" s="336" t="s">
        <v>794</v>
      </c>
      <c r="H1594" s="336" t="s">
        <v>726</v>
      </c>
      <c r="I1594" s="337">
        <v>5</v>
      </c>
      <c r="J1594" s="337">
        <v>65</v>
      </c>
      <c r="K1594" s="337">
        <v>127</v>
      </c>
      <c r="L1594" s="337">
        <v>95</v>
      </c>
      <c r="M1594" s="338"/>
      <c r="N1594" s="338"/>
      <c r="O1594" s="337">
        <v>766</v>
      </c>
      <c r="P1594" s="337">
        <v>11</v>
      </c>
      <c r="Q1594" s="337">
        <v>69.599999999999994</v>
      </c>
      <c r="R1594" s="337">
        <v>25000</v>
      </c>
      <c r="S1594" s="337">
        <v>3000</v>
      </c>
      <c r="T1594" s="337">
        <v>82</v>
      </c>
      <c r="U1594" s="337">
        <v>0.9</v>
      </c>
      <c r="V1594" s="337">
        <v>-20</v>
      </c>
      <c r="W1594" s="336" t="s">
        <v>769</v>
      </c>
      <c r="X1594" s="336" t="s">
        <v>7</v>
      </c>
      <c r="Y1594" s="336" t="s">
        <v>850</v>
      </c>
      <c r="Z1594" s="339">
        <v>41699</v>
      </c>
      <c r="AA1594" s="339">
        <v>41991</v>
      </c>
      <c r="AB1594" s="336" t="s">
        <v>842</v>
      </c>
    </row>
    <row r="1595" spans="1:28" s="340" customFormat="1">
      <c r="A1595" s="336" t="s">
        <v>7400</v>
      </c>
      <c r="B1595" s="336" t="s">
        <v>4176</v>
      </c>
      <c r="C1595" s="336" t="s">
        <v>682</v>
      </c>
      <c r="D1595" s="336" t="s">
        <v>4178</v>
      </c>
      <c r="E1595" s="336" t="s">
        <v>813</v>
      </c>
      <c r="F1595" s="336" t="s">
        <v>780</v>
      </c>
      <c r="G1595" s="336" t="s">
        <v>794</v>
      </c>
      <c r="H1595" s="336" t="s">
        <v>726</v>
      </c>
      <c r="I1595" s="337">
        <v>5</v>
      </c>
      <c r="J1595" s="337">
        <v>50</v>
      </c>
      <c r="K1595" s="337">
        <v>95</v>
      </c>
      <c r="L1595" s="337">
        <v>64</v>
      </c>
      <c r="M1595" s="338"/>
      <c r="N1595" s="338"/>
      <c r="O1595" s="337">
        <v>500</v>
      </c>
      <c r="P1595" s="337">
        <v>7.5</v>
      </c>
      <c r="Q1595" s="337">
        <v>66.7</v>
      </c>
      <c r="R1595" s="337">
        <v>25000</v>
      </c>
      <c r="S1595" s="337">
        <v>2700</v>
      </c>
      <c r="T1595" s="337">
        <v>82</v>
      </c>
      <c r="U1595" s="337">
        <v>0.9</v>
      </c>
      <c r="V1595" s="337">
        <v>-40</v>
      </c>
      <c r="W1595" s="336" t="s">
        <v>769</v>
      </c>
      <c r="X1595" s="336" t="s">
        <v>7402</v>
      </c>
      <c r="Y1595" s="336" t="s">
        <v>783</v>
      </c>
      <c r="Z1595" s="339">
        <v>41942</v>
      </c>
      <c r="AA1595" s="339">
        <v>41955</v>
      </c>
      <c r="AB1595" s="336" t="s">
        <v>784</v>
      </c>
    </row>
    <row r="1596" spans="1:28" s="340" customFormat="1">
      <c r="A1596" s="336" t="s">
        <v>7400</v>
      </c>
      <c r="B1596" s="336" t="s">
        <v>4176</v>
      </c>
      <c r="C1596" s="336" t="s">
        <v>682</v>
      </c>
      <c r="D1596" s="336" t="s">
        <v>4182</v>
      </c>
      <c r="E1596" s="336" t="s">
        <v>703</v>
      </c>
      <c r="F1596" s="336" t="s">
        <v>780</v>
      </c>
      <c r="G1596" s="336" t="s">
        <v>781</v>
      </c>
      <c r="H1596" s="336" t="s">
        <v>726</v>
      </c>
      <c r="I1596" s="337">
        <v>5</v>
      </c>
      <c r="J1596" s="337">
        <v>35</v>
      </c>
      <c r="K1596" s="337">
        <v>50</v>
      </c>
      <c r="L1596" s="337">
        <v>49</v>
      </c>
      <c r="M1596" s="338"/>
      <c r="N1596" s="337">
        <v>38</v>
      </c>
      <c r="O1596" s="338"/>
      <c r="P1596" s="337">
        <v>6.5</v>
      </c>
      <c r="Q1596" s="337">
        <v>58.5</v>
      </c>
      <c r="R1596" s="337">
        <v>25000</v>
      </c>
      <c r="S1596" s="337">
        <v>3000</v>
      </c>
      <c r="T1596" s="337">
        <v>83</v>
      </c>
      <c r="U1596" s="337">
        <v>0.7</v>
      </c>
      <c r="V1596" s="337">
        <v>-40</v>
      </c>
      <c r="W1596" s="336" t="s">
        <v>7</v>
      </c>
      <c r="X1596" s="336" t="s">
        <v>7</v>
      </c>
      <c r="Y1596" s="336" t="s">
        <v>783</v>
      </c>
      <c r="Z1596" s="339">
        <v>41932</v>
      </c>
      <c r="AA1596" s="339">
        <v>41943</v>
      </c>
      <c r="AB1596" s="336" t="s">
        <v>784</v>
      </c>
    </row>
    <row r="1597" spans="1:28" s="340" customFormat="1">
      <c r="A1597" s="336" t="s">
        <v>7400</v>
      </c>
      <c r="B1597" s="336" t="s">
        <v>4176</v>
      </c>
      <c r="C1597" s="336" t="s">
        <v>682</v>
      </c>
      <c r="D1597" s="336" t="s">
        <v>4184</v>
      </c>
      <c r="E1597" s="336" t="s">
        <v>738</v>
      </c>
      <c r="F1597" s="336" t="s">
        <v>780</v>
      </c>
      <c r="G1597" s="336" t="s">
        <v>794</v>
      </c>
      <c r="H1597" s="336" t="s">
        <v>726</v>
      </c>
      <c r="I1597" s="337">
        <v>5</v>
      </c>
      <c r="J1597" s="337">
        <v>50</v>
      </c>
      <c r="K1597" s="337">
        <v>85</v>
      </c>
      <c r="L1597" s="337">
        <v>62</v>
      </c>
      <c r="M1597" s="338"/>
      <c r="N1597" s="337">
        <v>40</v>
      </c>
      <c r="O1597" s="338"/>
      <c r="P1597" s="337">
        <v>8.1</v>
      </c>
      <c r="Q1597" s="337">
        <v>58.7</v>
      </c>
      <c r="R1597" s="337">
        <v>25000</v>
      </c>
      <c r="S1597" s="337">
        <v>3000</v>
      </c>
      <c r="T1597" s="337">
        <v>83</v>
      </c>
      <c r="U1597" s="337">
        <v>0.9</v>
      </c>
      <c r="V1597" s="337">
        <v>-40</v>
      </c>
      <c r="W1597" s="336" t="s">
        <v>769</v>
      </c>
      <c r="X1597" s="336" t="s">
        <v>7402</v>
      </c>
      <c r="Y1597" s="336" t="s">
        <v>783</v>
      </c>
      <c r="Z1597" s="339">
        <v>41942</v>
      </c>
      <c r="AA1597" s="339">
        <v>41943</v>
      </c>
      <c r="AB1597" s="336" t="s">
        <v>784</v>
      </c>
    </row>
    <row r="1598" spans="1:28" s="340" customFormat="1">
      <c r="A1598" s="336" t="s">
        <v>7400</v>
      </c>
      <c r="B1598" s="336" t="s">
        <v>4176</v>
      </c>
      <c r="C1598" s="336" t="s">
        <v>682</v>
      </c>
      <c r="D1598" s="336" t="s">
        <v>4186</v>
      </c>
      <c r="E1598" s="336" t="s">
        <v>830</v>
      </c>
      <c r="F1598" s="336" t="s">
        <v>780</v>
      </c>
      <c r="G1598" s="336" t="s">
        <v>794</v>
      </c>
      <c r="H1598" s="336" t="s">
        <v>726</v>
      </c>
      <c r="I1598" s="337">
        <v>5</v>
      </c>
      <c r="J1598" s="337">
        <v>75</v>
      </c>
      <c r="K1598" s="337">
        <v>118</v>
      </c>
      <c r="L1598" s="337">
        <v>95</v>
      </c>
      <c r="M1598" s="338"/>
      <c r="N1598" s="337">
        <v>40</v>
      </c>
      <c r="O1598" s="338"/>
      <c r="P1598" s="337">
        <v>14.4</v>
      </c>
      <c r="Q1598" s="337">
        <v>57.1</v>
      </c>
      <c r="R1598" s="337">
        <v>40000</v>
      </c>
      <c r="S1598" s="337">
        <v>3000</v>
      </c>
      <c r="T1598" s="337">
        <v>83</v>
      </c>
      <c r="U1598" s="337">
        <v>1</v>
      </c>
      <c r="V1598" s="337">
        <v>-40</v>
      </c>
      <c r="W1598" s="336" t="s">
        <v>769</v>
      </c>
      <c r="X1598" s="336" t="s">
        <v>7402</v>
      </c>
      <c r="Y1598" s="336" t="s">
        <v>783</v>
      </c>
      <c r="Z1598" s="339">
        <v>41942</v>
      </c>
      <c r="AA1598" s="339">
        <v>41948</v>
      </c>
      <c r="AB1598" s="336" t="s">
        <v>784</v>
      </c>
    </row>
    <row r="1599" spans="1:28" s="340" customFormat="1">
      <c r="A1599" s="336" t="s">
        <v>7400</v>
      </c>
      <c r="B1599" s="336" t="s">
        <v>4176</v>
      </c>
      <c r="C1599" s="336" t="s">
        <v>682</v>
      </c>
      <c r="D1599" s="336" t="s">
        <v>4188</v>
      </c>
      <c r="E1599" s="336" t="s">
        <v>735</v>
      </c>
      <c r="F1599" s="336" t="s">
        <v>780</v>
      </c>
      <c r="G1599" s="336" t="s">
        <v>794</v>
      </c>
      <c r="H1599" s="336" t="s">
        <v>726</v>
      </c>
      <c r="I1599" s="337">
        <v>5</v>
      </c>
      <c r="J1599" s="337">
        <v>120</v>
      </c>
      <c r="K1599" s="337">
        <v>128</v>
      </c>
      <c r="L1599" s="337">
        <v>120</v>
      </c>
      <c r="M1599" s="338"/>
      <c r="N1599" s="337">
        <v>40</v>
      </c>
      <c r="O1599" s="338"/>
      <c r="P1599" s="337">
        <v>20.9</v>
      </c>
      <c r="Q1599" s="337">
        <v>63.2</v>
      </c>
      <c r="R1599" s="337">
        <v>40000</v>
      </c>
      <c r="S1599" s="337">
        <v>3000</v>
      </c>
      <c r="T1599" s="337">
        <v>83</v>
      </c>
      <c r="U1599" s="337">
        <v>1</v>
      </c>
      <c r="V1599" s="337">
        <v>-40</v>
      </c>
      <c r="W1599" s="336" t="s">
        <v>769</v>
      </c>
      <c r="X1599" s="336" t="s">
        <v>7402</v>
      </c>
      <c r="Y1599" s="336" t="s">
        <v>948</v>
      </c>
      <c r="Z1599" s="339">
        <v>41942</v>
      </c>
      <c r="AA1599" s="339">
        <v>41943</v>
      </c>
      <c r="AB1599" s="336" t="s">
        <v>784</v>
      </c>
    </row>
    <row r="1600" spans="1:28" s="340" customFormat="1">
      <c r="A1600" s="336" t="s">
        <v>7400</v>
      </c>
      <c r="B1600" s="336" t="s">
        <v>4070</v>
      </c>
      <c r="C1600" s="336" t="s">
        <v>4071</v>
      </c>
      <c r="D1600" s="336" t="s">
        <v>4071</v>
      </c>
      <c r="E1600" s="336" t="s">
        <v>732</v>
      </c>
      <c r="F1600" s="336" t="s">
        <v>780</v>
      </c>
      <c r="G1600" s="336" t="s">
        <v>794</v>
      </c>
      <c r="H1600" s="336" t="s">
        <v>726</v>
      </c>
      <c r="I1600" s="337">
        <v>5</v>
      </c>
      <c r="J1600" s="337">
        <v>65</v>
      </c>
      <c r="K1600" s="337">
        <v>133.19999999999999</v>
      </c>
      <c r="L1600" s="337">
        <v>95.7</v>
      </c>
      <c r="M1600" s="338"/>
      <c r="N1600" s="338"/>
      <c r="O1600" s="337">
        <v>850</v>
      </c>
      <c r="P1600" s="337">
        <v>13</v>
      </c>
      <c r="Q1600" s="337">
        <v>65.400000000000006</v>
      </c>
      <c r="R1600" s="337">
        <v>25000</v>
      </c>
      <c r="S1600" s="337">
        <v>3000</v>
      </c>
      <c r="T1600" s="337">
        <v>82</v>
      </c>
      <c r="U1600" s="337">
        <v>0.9</v>
      </c>
      <c r="V1600" s="337">
        <v>-20</v>
      </c>
      <c r="W1600" s="336" t="s">
        <v>769</v>
      </c>
      <c r="X1600" s="336" t="s">
        <v>7415</v>
      </c>
      <c r="Y1600" s="336" t="s">
        <v>831</v>
      </c>
      <c r="Z1600" s="339">
        <v>41901</v>
      </c>
      <c r="AA1600" s="339">
        <v>41900</v>
      </c>
      <c r="AB1600" s="336" t="s">
        <v>842</v>
      </c>
    </row>
    <row r="1601" spans="1:28" s="340" customFormat="1">
      <c r="A1601" s="336" t="s">
        <v>7400</v>
      </c>
      <c r="B1601" s="336" t="s">
        <v>4070</v>
      </c>
      <c r="C1601" s="336" t="s">
        <v>4076</v>
      </c>
      <c r="D1601" s="336" t="s">
        <v>7942</v>
      </c>
      <c r="E1601" s="336" t="s">
        <v>733</v>
      </c>
      <c r="F1601" s="336" t="s">
        <v>780</v>
      </c>
      <c r="G1601" s="336" t="s">
        <v>794</v>
      </c>
      <c r="H1601" s="336" t="s">
        <v>726</v>
      </c>
      <c r="I1601" s="337">
        <v>5</v>
      </c>
      <c r="J1601" s="337">
        <v>85</v>
      </c>
      <c r="K1601" s="337">
        <v>161.5</v>
      </c>
      <c r="L1601" s="337">
        <v>126.9</v>
      </c>
      <c r="M1601" s="338"/>
      <c r="N1601" s="337">
        <v>108</v>
      </c>
      <c r="O1601" s="337">
        <v>1100</v>
      </c>
      <c r="P1601" s="337">
        <v>16.399999999999999</v>
      </c>
      <c r="Q1601" s="337">
        <v>67.099999999999994</v>
      </c>
      <c r="R1601" s="337">
        <v>25000</v>
      </c>
      <c r="S1601" s="337">
        <v>2700</v>
      </c>
      <c r="T1601" s="337">
        <v>80</v>
      </c>
      <c r="U1601" s="337">
        <v>1</v>
      </c>
      <c r="V1601" s="337">
        <v>-20</v>
      </c>
      <c r="W1601" s="336" t="s">
        <v>769</v>
      </c>
      <c r="X1601" s="336" t="s">
        <v>7402</v>
      </c>
      <c r="Y1601" s="336" t="s">
        <v>948</v>
      </c>
      <c r="Z1601" s="339">
        <v>41996</v>
      </c>
      <c r="AA1601" s="339">
        <v>41996</v>
      </c>
      <c r="AB1601" s="336" t="s">
        <v>842</v>
      </c>
    </row>
    <row r="1602" spans="1:28" s="340" customFormat="1">
      <c r="A1602" s="336" t="s">
        <v>7400</v>
      </c>
      <c r="B1602" s="336" t="s">
        <v>4070</v>
      </c>
      <c r="C1602" s="336" t="s">
        <v>4076</v>
      </c>
      <c r="D1602" s="336" t="s">
        <v>4077</v>
      </c>
      <c r="E1602" s="336" t="s">
        <v>738</v>
      </c>
      <c r="F1602" s="336" t="s">
        <v>780</v>
      </c>
      <c r="G1602" s="336" t="s">
        <v>794</v>
      </c>
      <c r="H1602" s="336" t="s">
        <v>726</v>
      </c>
      <c r="I1602" s="337">
        <v>5</v>
      </c>
      <c r="J1602" s="337">
        <v>50</v>
      </c>
      <c r="K1602" s="337">
        <v>84.8</v>
      </c>
      <c r="L1602" s="337">
        <v>63.2</v>
      </c>
      <c r="M1602" s="338"/>
      <c r="N1602" s="337">
        <v>40</v>
      </c>
      <c r="O1602" s="337">
        <v>535</v>
      </c>
      <c r="P1602" s="337">
        <v>8</v>
      </c>
      <c r="Q1602" s="337">
        <v>66.900000000000006</v>
      </c>
      <c r="R1602" s="337">
        <v>25000</v>
      </c>
      <c r="S1602" s="337">
        <v>2700</v>
      </c>
      <c r="T1602" s="337">
        <v>81</v>
      </c>
      <c r="U1602" s="337">
        <v>1</v>
      </c>
      <c r="V1602" s="337">
        <v>-20</v>
      </c>
      <c r="W1602" s="336" t="s">
        <v>769</v>
      </c>
      <c r="X1602" s="336" t="s">
        <v>7402</v>
      </c>
      <c r="Y1602" s="336" t="s">
        <v>831</v>
      </c>
      <c r="Z1602" s="339">
        <v>41937</v>
      </c>
      <c r="AA1602" s="339">
        <v>41939</v>
      </c>
      <c r="AB1602" s="336" t="s">
        <v>842</v>
      </c>
    </row>
    <row r="1603" spans="1:28" s="340" customFormat="1">
      <c r="A1603" s="336" t="s">
        <v>7400</v>
      </c>
      <c r="B1603" s="336" t="s">
        <v>4070</v>
      </c>
      <c r="C1603" s="336" t="s">
        <v>4076</v>
      </c>
      <c r="D1603" s="336" t="s">
        <v>4081</v>
      </c>
      <c r="E1603" s="336" t="s">
        <v>738</v>
      </c>
      <c r="F1603" s="336" t="s">
        <v>780</v>
      </c>
      <c r="G1603" s="336" t="s">
        <v>794</v>
      </c>
      <c r="H1603" s="336" t="s">
        <v>726</v>
      </c>
      <c r="I1603" s="337">
        <v>5</v>
      </c>
      <c r="J1603" s="337">
        <v>50</v>
      </c>
      <c r="K1603" s="337">
        <v>85.1</v>
      </c>
      <c r="L1603" s="337">
        <v>62</v>
      </c>
      <c r="M1603" s="338"/>
      <c r="N1603" s="337">
        <v>40</v>
      </c>
      <c r="O1603" s="337">
        <v>550</v>
      </c>
      <c r="P1603" s="337">
        <v>8</v>
      </c>
      <c r="Q1603" s="337">
        <v>68.8</v>
      </c>
      <c r="R1603" s="337">
        <v>25000</v>
      </c>
      <c r="S1603" s="337">
        <v>2700</v>
      </c>
      <c r="T1603" s="337">
        <v>82</v>
      </c>
      <c r="U1603" s="337">
        <v>1</v>
      </c>
      <c r="V1603" s="337">
        <v>-20</v>
      </c>
      <c r="W1603" s="336" t="s">
        <v>769</v>
      </c>
      <c r="X1603" s="336" t="s">
        <v>7402</v>
      </c>
      <c r="Y1603" s="336" t="s">
        <v>995</v>
      </c>
      <c r="Z1603" s="339">
        <v>41963</v>
      </c>
      <c r="AA1603" s="339">
        <v>41967</v>
      </c>
      <c r="AB1603" s="336" t="s">
        <v>842</v>
      </c>
    </row>
    <row r="1604" spans="1:28" s="340" customFormat="1">
      <c r="A1604" s="336" t="s">
        <v>7400</v>
      </c>
      <c r="B1604" s="336" t="s">
        <v>4070</v>
      </c>
      <c r="C1604" s="336" t="s">
        <v>4076</v>
      </c>
      <c r="D1604" s="336" t="s">
        <v>4083</v>
      </c>
      <c r="E1604" s="336" t="s">
        <v>738</v>
      </c>
      <c r="F1604" s="336" t="s">
        <v>780</v>
      </c>
      <c r="G1604" s="336" t="s">
        <v>794</v>
      </c>
      <c r="H1604" s="336" t="s">
        <v>726</v>
      </c>
      <c r="I1604" s="337">
        <v>5</v>
      </c>
      <c r="J1604" s="337">
        <v>50</v>
      </c>
      <c r="K1604" s="337">
        <v>87.8</v>
      </c>
      <c r="L1604" s="337">
        <v>63.7</v>
      </c>
      <c r="M1604" s="338"/>
      <c r="N1604" s="337">
        <v>40</v>
      </c>
      <c r="O1604" s="337">
        <v>520</v>
      </c>
      <c r="P1604" s="337">
        <v>8</v>
      </c>
      <c r="Q1604" s="337">
        <v>65</v>
      </c>
      <c r="R1604" s="337">
        <v>25000</v>
      </c>
      <c r="S1604" s="337">
        <v>3000</v>
      </c>
      <c r="T1604" s="337">
        <v>82</v>
      </c>
      <c r="U1604" s="337">
        <v>0.9</v>
      </c>
      <c r="V1604" s="337">
        <v>-20</v>
      </c>
      <c r="W1604" s="336" t="s">
        <v>769</v>
      </c>
      <c r="X1604" s="336" t="s">
        <v>7402</v>
      </c>
      <c r="Y1604" s="336" t="s">
        <v>831</v>
      </c>
      <c r="Z1604" s="339">
        <v>41942</v>
      </c>
      <c r="AA1604" s="339">
        <v>41942</v>
      </c>
      <c r="AB1604" s="336" t="s">
        <v>842</v>
      </c>
    </row>
    <row r="1605" spans="1:28" s="340" customFormat="1">
      <c r="A1605" s="336" t="s">
        <v>7400</v>
      </c>
      <c r="B1605" s="336" t="s">
        <v>4070</v>
      </c>
      <c r="C1605" s="336" t="s">
        <v>4076</v>
      </c>
      <c r="D1605" s="336" t="s">
        <v>4085</v>
      </c>
      <c r="E1605" s="336" t="s">
        <v>830</v>
      </c>
      <c r="F1605" s="336" t="s">
        <v>780</v>
      </c>
      <c r="G1605" s="336" t="s">
        <v>794</v>
      </c>
      <c r="H1605" s="336" t="s">
        <v>726</v>
      </c>
      <c r="I1605" s="337">
        <v>5</v>
      </c>
      <c r="J1605" s="337">
        <v>75</v>
      </c>
      <c r="K1605" s="337">
        <v>115.6</v>
      </c>
      <c r="L1605" s="337">
        <v>94.6</v>
      </c>
      <c r="M1605" s="338"/>
      <c r="N1605" s="337">
        <v>40</v>
      </c>
      <c r="O1605" s="337">
        <v>815</v>
      </c>
      <c r="P1605" s="337">
        <v>13</v>
      </c>
      <c r="Q1605" s="337">
        <v>62.7</v>
      </c>
      <c r="R1605" s="337">
        <v>25000</v>
      </c>
      <c r="S1605" s="337">
        <v>2700</v>
      </c>
      <c r="T1605" s="337">
        <v>82</v>
      </c>
      <c r="U1605" s="337">
        <v>0.9</v>
      </c>
      <c r="V1605" s="337">
        <v>-20</v>
      </c>
      <c r="W1605" s="336" t="s">
        <v>769</v>
      </c>
      <c r="X1605" s="336" t="s">
        <v>7402</v>
      </c>
      <c r="Y1605" s="336" t="s">
        <v>831</v>
      </c>
      <c r="Z1605" s="339">
        <v>41937</v>
      </c>
      <c r="AA1605" s="339">
        <v>41935</v>
      </c>
      <c r="AB1605" s="336" t="s">
        <v>842</v>
      </c>
    </row>
    <row r="1606" spans="1:28" s="340" customFormat="1">
      <c r="A1606" s="336" t="s">
        <v>7400</v>
      </c>
      <c r="B1606" s="336" t="s">
        <v>4070</v>
      </c>
      <c r="C1606" s="336" t="s">
        <v>4076</v>
      </c>
      <c r="D1606" s="336" t="s">
        <v>7943</v>
      </c>
      <c r="E1606" s="336" t="s">
        <v>830</v>
      </c>
      <c r="F1606" s="336" t="s">
        <v>780</v>
      </c>
      <c r="G1606" s="336" t="s">
        <v>794</v>
      </c>
      <c r="H1606" s="336" t="s">
        <v>726</v>
      </c>
      <c r="I1606" s="337">
        <v>5</v>
      </c>
      <c r="J1606" s="337">
        <v>75</v>
      </c>
      <c r="K1606" s="337">
        <v>113.7</v>
      </c>
      <c r="L1606" s="337">
        <v>94.9</v>
      </c>
      <c r="M1606" s="338"/>
      <c r="N1606" s="337">
        <v>40</v>
      </c>
      <c r="O1606" s="337">
        <v>815</v>
      </c>
      <c r="P1606" s="337">
        <v>13</v>
      </c>
      <c r="Q1606" s="337">
        <v>62.7</v>
      </c>
      <c r="R1606" s="337">
        <v>25000</v>
      </c>
      <c r="S1606" s="337">
        <v>2700</v>
      </c>
      <c r="T1606" s="337">
        <v>95</v>
      </c>
      <c r="U1606" s="337">
        <v>1</v>
      </c>
      <c r="V1606" s="337">
        <v>-20</v>
      </c>
      <c r="W1606" s="336" t="s">
        <v>769</v>
      </c>
      <c r="X1606" s="336" t="s">
        <v>7402</v>
      </c>
      <c r="Y1606" s="336" t="s">
        <v>4088</v>
      </c>
      <c r="Z1606" s="339">
        <v>41985</v>
      </c>
      <c r="AA1606" s="339">
        <v>41984</v>
      </c>
      <c r="AB1606" s="336" t="s">
        <v>842</v>
      </c>
    </row>
    <row r="1607" spans="1:28" s="340" customFormat="1">
      <c r="A1607" s="336" t="s">
        <v>7400</v>
      </c>
      <c r="B1607" s="336" t="s">
        <v>4070</v>
      </c>
      <c r="C1607" s="336" t="s">
        <v>4076</v>
      </c>
      <c r="D1607" s="336" t="s">
        <v>4087</v>
      </c>
      <c r="E1607" s="336" t="s">
        <v>830</v>
      </c>
      <c r="F1607" s="336" t="s">
        <v>780</v>
      </c>
      <c r="G1607" s="336" t="s">
        <v>794</v>
      </c>
      <c r="H1607" s="336" t="s">
        <v>726</v>
      </c>
      <c r="I1607" s="337">
        <v>5</v>
      </c>
      <c r="J1607" s="337">
        <v>75</v>
      </c>
      <c r="K1607" s="337">
        <v>116.9</v>
      </c>
      <c r="L1607" s="337">
        <v>93.9</v>
      </c>
      <c r="M1607" s="338"/>
      <c r="N1607" s="337">
        <v>40</v>
      </c>
      <c r="O1607" s="337">
        <v>775</v>
      </c>
      <c r="P1607" s="337">
        <v>13</v>
      </c>
      <c r="Q1607" s="337">
        <v>59.6</v>
      </c>
      <c r="R1607" s="337">
        <v>25000</v>
      </c>
      <c r="S1607" s="337">
        <v>2700</v>
      </c>
      <c r="T1607" s="337">
        <v>97</v>
      </c>
      <c r="U1607" s="337">
        <v>1</v>
      </c>
      <c r="V1607" s="337">
        <v>-20</v>
      </c>
      <c r="W1607" s="336" t="s">
        <v>769</v>
      </c>
      <c r="X1607" s="336" t="s">
        <v>7402</v>
      </c>
      <c r="Y1607" s="336" t="s">
        <v>4088</v>
      </c>
      <c r="Z1607" s="339">
        <v>41963</v>
      </c>
      <c r="AA1607" s="339">
        <v>41968</v>
      </c>
      <c r="AB1607" s="336" t="s">
        <v>842</v>
      </c>
    </row>
    <row r="1608" spans="1:28" s="340" customFormat="1">
      <c r="A1608" s="336" t="s">
        <v>7400</v>
      </c>
      <c r="B1608" s="336" t="s">
        <v>4070</v>
      </c>
      <c r="C1608" s="336" t="s">
        <v>4076</v>
      </c>
      <c r="D1608" s="336" t="s">
        <v>4090</v>
      </c>
      <c r="E1608" s="336" t="s">
        <v>735</v>
      </c>
      <c r="F1608" s="336" t="s">
        <v>780</v>
      </c>
      <c r="G1608" s="336" t="s">
        <v>794</v>
      </c>
      <c r="H1608" s="336" t="s">
        <v>726</v>
      </c>
      <c r="I1608" s="337">
        <v>5</v>
      </c>
      <c r="J1608" s="337">
        <v>90</v>
      </c>
      <c r="K1608" s="337">
        <v>128.19999999999999</v>
      </c>
      <c r="L1608" s="337">
        <v>117.3</v>
      </c>
      <c r="M1608" s="338"/>
      <c r="N1608" s="337">
        <v>40</v>
      </c>
      <c r="O1608" s="337">
        <v>970</v>
      </c>
      <c r="P1608" s="337">
        <v>15</v>
      </c>
      <c r="Q1608" s="337">
        <v>64.7</v>
      </c>
      <c r="R1608" s="337">
        <v>25000</v>
      </c>
      <c r="S1608" s="337">
        <v>2700</v>
      </c>
      <c r="T1608" s="337">
        <v>82</v>
      </c>
      <c r="U1608" s="337">
        <v>1</v>
      </c>
      <c r="V1608" s="337">
        <v>-20</v>
      </c>
      <c r="W1608" s="336" t="s">
        <v>769</v>
      </c>
      <c r="X1608" s="336" t="s">
        <v>7402</v>
      </c>
      <c r="Y1608" s="336" t="s">
        <v>4088</v>
      </c>
      <c r="Z1608" s="339">
        <v>41963</v>
      </c>
      <c r="AA1608" s="339">
        <v>41968</v>
      </c>
      <c r="AB1608" s="336" t="s">
        <v>842</v>
      </c>
    </row>
    <row r="1609" spans="1:28" s="340" customFormat="1">
      <c r="A1609" s="336" t="s">
        <v>7400</v>
      </c>
      <c r="B1609" s="336" t="s">
        <v>4070</v>
      </c>
      <c r="C1609" s="336" t="s">
        <v>4076</v>
      </c>
      <c r="D1609" s="336" t="s">
        <v>4092</v>
      </c>
      <c r="E1609" s="336" t="s">
        <v>735</v>
      </c>
      <c r="F1609" s="336" t="s">
        <v>780</v>
      </c>
      <c r="G1609" s="336" t="s">
        <v>794</v>
      </c>
      <c r="H1609" s="336" t="s">
        <v>726</v>
      </c>
      <c r="I1609" s="337">
        <v>5</v>
      </c>
      <c r="J1609" s="337">
        <v>90</v>
      </c>
      <c r="K1609" s="337">
        <v>129.9</v>
      </c>
      <c r="L1609" s="337">
        <v>117.4</v>
      </c>
      <c r="M1609" s="338"/>
      <c r="N1609" s="337">
        <v>40</v>
      </c>
      <c r="O1609" s="337">
        <v>950</v>
      </c>
      <c r="P1609" s="337">
        <v>17</v>
      </c>
      <c r="Q1609" s="337">
        <v>55.9</v>
      </c>
      <c r="R1609" s="337">
        <v>25000</v>
      </c>
      <c r="S1609" s="337">
        <v>2700</v>
      </c>
      <c r="T1609" s="337">
        <v>91</v>
      </c>
      <c r="U1609" s="337">
        <v>1</v>
      </c>
      <c r="V1609" s="337">
        <v>-20</v>
      </c>
      <c r="W1609" s="336" t="s">
        <v>769</v>
      </c>
      <c r="X1609" s="336" t="s">
        <v>7402</v>
      </c>
      <c r="Y1609" s="336" t="s">
        <v>831</v>
      </c>
      <c r="Z1609" s="339">
        <v>41937</v>
      </c>
      <c r="AA1609" s="339">
        <v>41936</v>
      </c>
      <c r="AB1609" s="336" t="s">
        <v>842</v>
      </c>
    </row>
    <row r="1610" spans="1:28" s="340" customFormat="1">
      <c r="A1610" s="336" t="s">
        <v>7400</v>
      </c>
      <c r="B1610" s="336" t="s">
        <v>4070</v>
      </c>
      <c r="C1610" s="336" t="s">
        <v>4076</v>
      </c>
      <c r="D1610" s="336" t="s">
        <v>4094</v>
      </c>
      <c r="E1610" s="336" t="s">
        <v>735</v>
      </c>
      <c r="F1610" s="336" t="s">
        <v>780</v>
      </c>
      <c r="G1610" s="336" t="s">
        <v>794</v>
      </c>
      <c r="H1610" s="336" t="s">
        <v>726</v>
      </c>
      <c r="I1610" s="337">
        <v>5</v>
      </c>
      <c r="J1610" s="337">
        <v>120</v>
      </c>
      <c r="K1610" s="337">
        <v>129.19999999999999</v>
      </c>
      <c r="L1610" s="337">
        <v>117.5</v>
      </c>
      <c r="M1610" s="338"/>
      <c r="N1610" s="337">
        <v>40</v>
      </c>
      <c r="O1610" s="337">
        <v>1200</v>
      </c>
      <c r="P1610" s="337">
        <v>17</v>
      </c>
      <c r="Q1610" s="337">
        <v>70.599999999999994</v>
      </c>
      <c r="R1610" s="337">
        <v>25000</v>
      </c>
      <c r="S1610" s="337">
        <v>2700</v>
      </c>
      <c r="T1610" s="337">
        <v>82</v>
      </c>
      <c r="U1610" s="337">
        <v>1</v>
      </c>
      <c r="V1610" s="337">
        <v>-20</v>
      </c>
      <c r="W1610" s="336" t="s">
        <v>769</v>
      </c>
      <c r="X1610" s="336" t="s">
        <v>7402</v>
      </c>
      <c r="Y1610" s="336" t="s">
        <v>4088</v>
      </c>
      <c r="Z1610" s="339">
        <v>41963</v>
      </c>
      <c r="AA1610" s="339">
        <v>41968</v>
      </c>
      <c r="AB1610" s="336" t="s">
        <v>842</v>
      </c>
    </row>
    <row r="1611" spans="1:28" s="340" customFormat="1">
      <c r="A1611" s="336" t="s">
        <v>7400</v>
      </c>
      <c r="B1611" s="336" t="s">
        <v>4070</v>
      </c>
      <c r="C1611" s="336" t="s">
        <v>4096</v>
      </c>
      <c r="D1611" s="336" t="s">
        <v>4096</v>
      </c>
      <c r="E1611" s="336" t="s">
        <v>703</v>
      </c>
      <c r="F1611" s="336" t="s">
        <v>780</v>
      </c>
      <c r="G1611" s="336" t="s">
        <v>781</v>
      </c>
      <c r="H1611" s="336" t="s">
        <v>726</v>
      </c>
      <c r="I1611" s="337">
        <v>5</v>
      </c>
      <c r="J1611" s="337">
        <v>50</v>
      </c>
      <c r="K1611" s="337">
        <v>50.3</v>
      </c>
      <c r="L1611" s="337">
        <v>50.2</v>
      </c>
      <c r="M1611" s="338"/>
      <c r="N1611" s="337">
        <v>40</v>
      </c>
      <c r="O1611" s="337">
        <v>450</v>
      </c>
      <c r="P1611" s="337">
        <v>7</v>
      </c>
      <c r="Q1611" s="337">
        <v>64.3</v>
      </c>
      <c r="R1611" s="337">
        <v>25000</v>
      </c>
      <c r="S1611" s="337">
        <v>2700</v>
      </c>
      <c r="T1611" s="337">
        <v>82</v>
      </c>
      <c r="U1611" s="337">
        <v>0.7</v>
      </c>
      <c r="V1611" s="337">
        <v>-20</v>
      </c>
      <c r="W1611" s="336" t="s">
        <v>769</v>
      </c>
      <c r="X1611" s="336" t="s">
        <v>7415</v>
      </c>
      <c r="Y1611" s="336" t="s">
        <v>831</v>
      </c>
      <c r="Z1611" s="339">
        <v>41800</v>
      </c>
      <c r="AA1611" s="339">
        <v>41943</v>
      </c>
      <c r="AB1611" s="336" t="s">
        <v>842</v>
      </c>
    </row>
    <row r="1612" spans="1:28" s="340" customFormat="1">
      <c r="A1612" s="336" t="s">
        <v>7400</v>
      </c>
      <c r="B1612" s="336" t="s">
        <v>4070</v>
      </c>
      <c r="C1612" s="336" t="s">
        <v>4099</v>
      </c>
      <c r="D1612" s="336" t="s">
        <v>4099</v>
      </c>
      <c r="E1612" s="336" t="s">
        <v>703</v>
      </c>
      <c r="F1612" s="336" t="s">
        <v>780</v>
      </c>
      <c r="G1612" s="336" t="s">
        <v>781</v>
      </c>
      <c r="H1612" s="336" t="s">
        <v>726</v>
      </c>
      <c r="I1612" s="337">
        <v>5</v>
      </c>
      <c r="J1612" s="337">
        <v>50</v>
      </c>
      <c r="K1612" s="337">
        <v>50.4</v>
      </c>
      <c r="L1612" s="337">
        <v>50.2</v>
      </c>
      <c r="M1612" s="338"/>
      <c r="N1612" s="337">
        <v>40</v>
      </c>
      <c r="O1612" s="337">
        <v>450</v>
      </c>
      <c r="P1612" s="337">
        <v>7</v>
      </c>
      <c r="Q1612" s="337">
        <v>64.3</v>
      </c>
      <c r="R1612" s="337">
        <v>25000</v>
      </c>
      <c r="S1612" s="337">
        <v>3000</v>
      </c>
      <c r="T1612" s="337">
        <v>83</v>
      </c>
      <c r="U1612" s="337">
        <v>0.7</v>
      </c>
      <c r="V1612" s="337">
        <v>-20</v>
      </c>
      <c r="W1612" s="336" t="s">
        <v>769</v>
      </c>
      <c r="X1612" s="336" t="s">
        <v>7415</v>
      </c>
      <c r="Y1612" s="336" t="s">
        <v>831</v>
      </c>
      <c r="Z1612" s="339">
        <v>41800</v>
      </c>
      <c r="AA1612" s="339">
        <v>41912</v>
      </c>
      <c r="AB1612" s="336" t="s">
        <v>842</v>
      </c>
    </row>
    <row r="1613" spans="1:28" s="340" customFormat="1">
      <c r="A1613" s="336" t="s">
        <v>7400</v>
      </c>
      <c r="B1613" s="336" t="s">
        <v>6399</v>
      </c>
      <c r="C1613" s="336" t="s">
        <v>3472</v>
      </c>
      <c r="D1613" s="336" t="s">
        <v>3472</v>
      </c>
      <c r="E1613" s="336" t="s">
        <v>733</v>
      </c>
      <c r="F1613" s="336" t="s">
        <v>780</v>
      </c>
      <c r="G1613" s="336" t="s">
        <v>794</v>
      </c>
      <c r="H1613" s="336" t="s">
        <v>726</v>
      </c>
      <c r="I1613" s="337">
        <v>3</v>
      </c>
      <c r="J1613" s="337">
        <v>85</v>
      </c>
      <c r="K1613" s="337">
        <v>158</v>
      </c>
      <c r="L1613" s="337">
        <v>125</v>
      </c>
      <c r="M1613" s="338"/>
      <c r="N1613" s="337">
        <v>120</v>
      </c>
      <c r="O1613" s="337">
        <v>1200</v>
      </c>
      <c r="P1613" s="337">
        <v>16</v>
      </c>
      <c r="Q1613" s="337">
        <v>75</v>
      </c>
      <c r="R1613" s="337">
        <v>25000</v>
      </c>
      <c r="S1613" s="337">
        <v>2700</v>
      </c>
      <c r="T1613" s="337">
        <v>82</v>
      </c>
      <c r="U1613" s="337">
        <v>1</v>
      </c>
      <c r="V1613" s="337">
        <v>-20</v>
      </c>
      <c r="W1613" s="336" t="s">
        <v>769</v>
      </c>
      <c r="X1613" s="336" t="s">
        <v>7406</v>
      </c>
      <c r="Y1613" s="336" t="s">
        <v>3473</v>
      </c>
      <c r="Z1613" s="339">
        <v>41883</v>
      </c>
      <c r="AA1613" s="339">
        <v>41905</v>
      </c>
      <c r="AB1613" s="336" t="s">
        <v>784</v>
      </c>
    </row>
    <row r="1614" spans="1:28" s="340" customFormat="1">
      <c r="A1614" s="336" t="s">
        <v>7400</v>
      </c>
      <c r="B1614" s="336" t="s">
        <v>6834</v>
      </c>
      <c r="C1614" s="336" t="s">
        <v>682</v>
      </c>
      <c r="D1614" s="336" t="s">
        <v>7944</v>
      </c>
      <c r="E1614" s="336" t="s">
        <v>830</v>
      </c>
      <c r="F1614" s="336" t="s">
        <v>780</v>
      </c>
      <c r="G1614" s="336" t="s">
        <v>794</v>
      </c>
      <c r="H1614" s="336" t="s">
        <v>726</v>
      </c>
      <c r="I1614" s="337">
        <v>5</v>
      </c>
      <c r="J1614" s="337">
        <v>75</v>
      </c>
      <c r="K1614" s="337">
        <v>118</v>
      </c>
      <c r="L1614" s="337">
        <v>95</v>
      </c>
      <c r="M1614" s="338"/>
      <c r="N1614" s="337">
        <v>40</v>
      </c>
      <c r="O1614" s="337">
        <v>850</v>
      </c>
      <c r="P1614" s="337">
        <v>14</v>
      </c>
      <c r="Q1614" s="337">
        <v>60.7</v>
      </c>
      <c r="R1614" s="337">
        <v>40000</v>
      </c>
      <c r="S1614" s="337">
        <v>3000</v>
      </c>
      <c r="T1614" s="337">
        <v>83</v>
      </c>
      <c r="U1614" s="337">
        <v>1</v>
      </c>
      <c r="V1614" s="337">
        <v>-20</v>
      </c>
      <c r="W1614" s="336" t="s">
        <v>769</v>
      </c>
      <c r="X1614" s="336" t="s">
        <v>7402</v>
      </c>
      <c r="Y1614" s="336" t="s">
        <v>1043</v>
      </c>
      <c r="Z1614" s="339">
        <v>41798</v>
      </c>
      <c r="AA1614" s="339">
        <v>41789</v>
      </c>
      <c r="AB1614" s="336" t="s">
        <v>784</v>
      </c>
    </row>
    <row r="1615" spans="1:28" s="340" customFormat="1">
      <c r="A1615" s="336" t="s">
        <v>7400</v>
      </c>
      <c r="B1615" s="336" t="s">
        <v>6834</v>
      </c>
      <c r="C1615" s="336" t="s">
        <v>682</v>
      </c>
      <c r="D1615" s="336" t="s">
        <v>7945</v>
      </c>
      <c r="E1615" s="336" t="s">
        <v>731</v>
      </c>
      <c r="F1615" s="336" t="s">
        <v>780</v>
      </c>
      <c r="G1615" s="336" t="s">
        <v>794</v>
      </c>
      <c r="H1615" s="336" t="s">
        <v>726</v>
      </c>
      <c r="I1615" s="337">
        <v>5</v>
      </c>
      <c r="J1615" s="337">
        <v>75</v>
      </c>
      <c r="K1615" s="337">
        <v>95</v>
      </c>
      <c r="L1615" s="337">
        <v>85</v>
      </c>
      <c r="M1615" s="338"/>
      <c r="N1615" s="337">
        <v>40</v>
      </c>
      <c r="O1615" s="337">
        <v>850</v>
      </c>
      <c r="P1615" s="337">
        <v>14.5</v>
      </c>
      <c r="Q1615" s="337">
        <v>58.6</v>
      </c>
      <c r="R1615" s="337">
        <v>40000</v>
      </c>
      <c r="S1615" s="337">
        <v>3000</v>
      </c>
      <c r="T1615" s="337">
        <v>83</v>
      </c>
      <c r="U1615" s="337">
        <v>0.9</v>
      </c>
      <c r="V1615" s="337">
        <v>-20</v>
      </c>
      <c r="W1615" s="336" t="s">
        <v>769</v>
      </c>
      <c r="X1615" s="336" t="s">
        <v>7402</v>
      </c>
      <c r="Y1615" s="336" t="s">
        <v>1043</v>
      </c>
      <c r="Z1615" s="339">
        <v>41798</v>
      </c>
      <c r="AA1615" s="339">
        <v>41789</v>
      </c>
      <c r="AB1615" s="336" t="s">
        <v>784</v>
      </c>
    </row>
    <row r="1616" spans="1:28" s="340" customFormat="1">
      <c r="A1616" s="336" t="s">
        <v>7400</v>
      </c>
      <c r="B1616" s="336" t="s">
        <v>6834</v>
      </c>
      <c r="C1616" s="336" t="s">
        <v>682</v>
      </c>
      <c r="D1616" s="336" t="s">
        <v>7946</v>
      </c>
      <c r="E1616" s="336" t="s">
        <v>731</v>
      </c>
      <c r="F1616" s="336" t="s">
        <v>780</v>
      </c>
      <c r="G1616" s="336" t="s">
        <v>794</v>
      </c>
      <c r="H1616" s="336" t="s">
        <v>726</v>
      </c>
      <c r="I1616" s="337">
        <v>5</v>
      </c>
      <c r="J1616" s="337">
        <v>75</v>
      </c>
      <c r="K1616" s="337">
        <v>95</v>
      </c>
      <c r="L1616" s="337">
        <v>85</v>
      </c>
      <c r="M1616" s="338"/>
      <c r="N1616" s="337">
        <v>40</v>
      </c>
      <c r="O1616" s="337">
        <v>850</v>
      </c>
      <c r="P1616" s="337">
        <v>14.5</v>
      </c>
      <c r="Q1616" s="337">
        <v>58.6</v>
      </c>
      <c r="R1616" s="337">
        <v>40000</v>
      </c>
      <c r="S1616" s="337">
        <v>3000</v>
      </c>
      <c r="T1616" s="337">
        <v>83</v>
      </c>
      <c r="U1616" s="337">
        <v>0.9</v>
      </c>
      <c r="V1616" s="337">
        <v>-20</v>
      </c>
      <c r="W1616" s="336" t="s">
        <v>769</v>
      </c>
      <c r="X1616" s="336" t="s">
        <v>7402</v>
      </c>
      <c r="Y1616" s="336" t="s">
        <v>1043</v>
      </c>
      <c r="Z1616" s="339">
        <v>41798</v>
      </c>
      <c r="AA1616" s="339">
        <v>41789</v>
      </c>
      <c r="AB1616" s="336" t="s">
        <v>784</v>
      </c>
    </row>
    <row r="1617" spans="1:28" s="340" customFormat="1">
      <c r="A1617" s="336" t="s">
        <v>7400</v>
      </c>
      <c r="B1617" s="336" t="s">
        <v>6834</v>
      </c>
      <c r="C1617" s="336" t="s">
        <v>682</v>
      </c>
      <c r="D1617" s="336" t="s">
        <v>7947</v>
      </c>
      <c r="E1617" s="336" t="s">
        <v>735</v>
      </c>
      <c r="F1617" s="336" t="s">
        <v>780</v>
      </c>
      <c r="G1617" s="336" t="s">
        <v>794</v>
      </c>
      <c r="H1617" s="336" t="s">
        <v>726</v>
      </c>
      <c r="I1617" s="337">
        <v>5</v>
      </c>
      <c r="J1617" s="337">
        <v>90</v>
      </c>
      <c r="K1617" s="337">
        <v>128</v>
      </c>
      <c r="L1617" s="337">
        <v>120</v>
      </c>
      <c r="M1617" s="338"/>
      <c r="N1617" s="337">
        <v>25</v>
      </c>
      <c r="O1617" s="337">
        <v>1000</v>
      </c>
      <c r="P1617" s="337">
        <v>16</v>
      </c>
      <c r="Q1617" s="337">
        <v>62.5</v>
      </c>
      <c r="R1617" s="337">
        <v>40000</v>
      </c>
      <c r="S1617" s="337">
        <v>3000</v>
      </c>
      <c r="T1617" s="337">
        <v>84</v>
      </c>
      <c r="U1617" s="337">
        <v>0.9</v>
      </c>
      <c r="V1617" s="337">
        <v>-20</v>
      </c>
      <c r="W1617" s="336" t="s">
        <v>769</v>
      </c>
      <c r="X1617" s="336" t="s">
        <v>7402</v>
      </c>
      <c r="Y1617" s="336" t="s">
        <v>1043</v>
      </c>
      <c r="Z1617" s="339">
        <v>41798</v>
      </c>
      <c r="AA1617" s="339">
        <v>41789</v>
      </c>
      <c r="AB1617" s="336" t="s">
        <v>784</v>
      </c>
    </row>
    <row r="1618" spans="1:28" s="340" customFormat="1">
      <c r="A1618" s="336" t="s">
        <v>7400</v>
      </c>
      <c r="B1618" s="336" t="s">
        <v>6834</v>
      </c>
      <c r="C1618" s="336" t="s">
        <v>682</v>
      </c>
      <c r="D1618" s="336" t="s">
        <v>7948</v>
      </c>
      <c r="E1618" s="336" t="s">
        <v>735</v>
      </c>
      <c r="F1618" s="336" t="s">
        <v>780</v>
      </c>
      <c r="G1618" s="336" t="s">
        <v>794</v>
      </c>
      <c r="H1618" s="336" t="s">
        <v>726</v>
      </c>
      <c r="I1618" s="337">
        <v>5</v>
      </c>
      <c r="J1618" s="337">
        <v>90</v>
      </c>
      <c r="K1618" s="337">
        <v>128</v>
      </c>
      <c r="L1618" s="337">
        <v>120</v>
      </c>
      <c r="M1618" s="338"/>
      <c r="N1618" s="337">
        <v>40</v>
      </c>
      <c r="O1618" s="337">
        <v>970</v>
      </c>
      <c r="P1618" s="337">
        <v>16</v>
      </c>
      <c r="Q1618" s="337">
        <v>60.6</v>
      </c>
      <c r="R1618" s="337">
        <v>40000</v>
      </c>
      <c r="S1618" s="337">
        <v>3000</v>
      </c>
      <c r="T1618" s="337">
        <v>84</v>
      </c>
      <c r="U1618" s="337">
        <v>0.9</v>
      </c>
      <c r="V1618" s="337">
        <v>-20</v>
      </c>
      <c r="W1618" s="336" t="s">
        <v>769</v>
      </c>
      <c r="X1618" s="336" t="s">
        <v>7402</v>
      </c>
      <c r="Y1618" s="336" t="s">
        <v>1043</v>
      </c>
      <c r="Z1618" s="339">
        <v>41798</v>
      </c>
      <c r="AA1618" s="339">
        <v>41789</v>
      </c>
      <c r="AB1618" s="336" t="s">
        <v>784</v>
      </c>
    </row>
    <row r="1619" spans="1:28" s="340" customFormat="1">
      <c r="A1619" s="336" t="s">
        <v>7400</v>
      </c>
      <c r="B1619" s="336" t="s">
        <v>6834</v>
      </c>
      <c r="C1619" s="336" t="s">
        <v>682</v>
      </c>
      <c r="D1619" s="336" t="s">
        <v>7949</v>
      </c>
      <c r="E1619" s="336" t="s">
        <v>731</v>
      </c>
      <c r="F1619" s="336" t="s">
        <v>780</v>
      </c>
      <c r="G1619" s="336" t="s">
        <v>794</v>
      </c>
      <c r="H1619" s="336" t="s">
        <v>726</v>
      </c>
      <c r="I1619" s="337">
        <v>5</v>
      </c>
      <c r="J1619" s="337">
        <v>75</v>
      </c>
      <c r="K1619" s="337">
        <v>85</v>
      </c>
      <c r="L1619" s="337">
        <v>95</v>
      </c>
      <c r="M1619" s="338"/>
      <c r="N1619" s="337">
        <v>25</v>
      </c>
      <c r="O1619" s="338"/>
      <c r="P1619" s="337">
        <v>14.9</v>
      </c>
      <c r="Q1619" s="337">
        <v>55.2</v>
      </c>
      <c r="R1619" s="337">
        <v>40000</v>
      </c>
      <c r="S1619" s="337">
        <v>2700</v>
      </c>
      <c r="T1619" s="337">
        <v>82</v>
      </c>
      <c r="U1619" s="337">
        <v>0.9</v>
      </c>
      <c r="V1619" s="337">
        <v>-20</v>
      </c>
      <c r="W1619" s="336" t="s">
        <v>769</v>
      </c>
      <c r="X1619" s="336" t="s">
        <v>7402</v>
      </c>
      <c r="Y1619" s="336" t="s">
        <v>783</v>
      </c>
      <c r="Z1619" s="339">
        <v>41942</v>
      </c>
      <c r="AA1619" s="339">
        <v>41948</v>
      </c>
      <c r="AB1619" s="336" t="s">
        <v>784</v>
      </c>
    </row>
    <row r="1620" spans="1:28" s="340" customFormat="1">
      <c r="A1620" s="336" t="s">
        <v>7400</v>
      </c>
      <c r="B1620" s="336" t="s">
        <v>6834</v>
      </c>
      <c r="C1620" s="336" t="s">
        <v>682</v>
      </c>
      <c r="D1620" s="336" t="s">
        <v>7950</v>
      </c>
      <c r="E1620" s="336" t="s">
        <v>735</v>
      </c>
      <c r="F1620" s="336" t="s">
        <v>780</v>
      </c>
      <c r="G1620" s="336" t="s">
        <v>794</v>
      </c>
      <c r="H1620" s="336" t="s">
        <v>726</v>
      </c>
      <c r="I1620" s="337">
        <v>5</v>
      </c>
      <c r="J1620" s="337">
        <v>90</v>
      </c>
      <c r="K1620" s="337">
        <v>128</v>
      </c>
      <c r="L1620" s="337">
        <v>120</v>
      </c>
      <c r="M1620" s="338"/>
      <c r="N1620" s="337">
        <v>40</v>
      </c>
      <c r="O1620" s="337">
        <v>950</v>
      </c>
      <c r="P1620" s="337">
        <v>16</v>
      </c>
      <c r="Q1620" s="337">
        <v>59.4</v>
      </c>
      <c r="R1620" s="337">
        <v>40000</v>
      </c>
      <c r="S1620" s="337">
        <v>2700</v>
      </c>
      <c r="T1620" s="337">
        <v>81</v>
      </c>
      <c r="U1620" s="337">
        <v>0.9</v>
      </c>
      <c r="V1620" s="337">
        <v>-20</v>
      </c>
      <c r="W1620" s="336" t="s">
        <v>769</v>
      </c>
      <c r="X1620" s="336" t="s">
        <v>7402</v>
      </c>
      <c r="Y1620" s="336" t="s">
        <v>1043</v>
      </c>
      <c r="Z1620" s="339">
        <v>41798</v>
      </c>
      <c r="AA1620" s="339">
        <v>41789</v>
      </c>
      <c r="AB1620" s="336" t="s">
        <v>784</v>
      </c>
    </row>
    <row r="1621" spans="1:28" s="340" customFormat="1">
      <c r="A1621" s="336" t="s">
        <v>7400</v>
      </c>
      <c r="B1621" s="336" t="s">
        <v>6834</v>
      </c>
      <c r="C1621" s="336" t="s">
        <v>682</v>
      </c>
      <c r="D1621" s="336" t="s">
        <v>7951</v>
      </c>
      <c r="E1621" s="336" t="s">
        <v>735</v>
      </c>
      <c r="F1621" s="336" t="s">
        <v>780</v>
      </c>
      <c r="G1621" s="336" t="s">
        <v>794</v>
      </c>
      <c r="H1621" s="336" t="s">
        <v>726</v>
      </c>
      <c r="I1621" s="337">
        <v>5</v>
      </c>
      <c r="J1621" s="337">
        <v>90</v>
      </c>
      <c r="K1621" s="337">
        <v>128</v>
      </c>
      <c r="L1621" s="337">
        <v>120</v>
      </c>
      <c r="M1621" s="338"/>
      <c r="N1621" s="337">
        <v>25</v>
      </c>
      <c r="O1621" s="337">
        <v>960</v>
      </c>
      <c r="P1621" s="337">
        <v>16</v>
      </c>
      <c r="Q1621" s="337">
        <v>60</v>
      </c>
      <c r="R1621" s="337">
        <v>40000</v>
      </c>
      <c r="S1621" s="337">
        <v>2700</v>
      </c>
      <c r="T1621" s="337">
        <v>81</v>
      </c>
      <c r="U1621" s="337">
        <v>0.9</v>
      </c>
      <c r="V1621" s="337">
        <v>-20</v>
      </c>
      <c r="W1621" s="336" t="s">
        <v>769</v>
      </c>
      <c r="X1621" s="336" t="s">
        <v>7402</v>
      </c>
      <c r="Y1621" s="336" t="s">
        <v>1043</v>
      </c>
      <c r="Z1621" s="339">
        <v>41798</v>
      </c>
      <c r="AA1621" s="339">
        <v>41789</v>
      </c>
      <c r="AB1621" s="336" t="s">
        <v>784</v>
      </c>
    </row>
    <row r="1622" spans="1:28" s="340" customFormat="1">
      <c r="A1622" s="336" t="s">
        <v>7400</v>
      </c>
      <c r="B1622" s="336" t="s">
        <v>6834</v>
      </c>
      <c r="C1622" s="336" t="s">
        <v>682</v>
      </c>
      <c r="D1622" s="336" t="s">
        <v>7952</v>
      </c>
      <c r="E1622" s="336" t="s">
        <v>735</v>
      </c>
      <c r="F1622" s="336" t="s">
        <v>780</v>
      </c>
      <c r="G1622" s="336" t="s">
        <v>794</v>
      </c>
      <c r="H1622" s="336" t="s">
        <v>726</v>
      </c>
      <c r="I1622" s="337">
        <v>5</v>
      </c>
      <c r="J1622" s="337">
        <v>120</v>
      </c>
      <c r="K1622" s="337">
        <v>128</v>
      </c>
      <c r="L1622" s="337">
        <v>120</v>
      </c>
      <c r="M1622" s="338"/>
      <c r="N1622" s="337">
        <v>40</v>
      </c>
      <c r="O1622" s="337">
        <v>1200</v>
      </c>
      <c r="P1622" s="337">
        <v>19</v>
      </c>
      <c r="Q1622" s="337">
        <v>63.2</v>
      </c>
      <c r="R1622" s="337">
        <v>40000</v>
      </c>
      <c r="S1622" s="337">
        <v>2700</v>
      </c>
      <c r="T1622" s="337">
        <v>82</v>
      </c>
      <c r="U1622" s="337">
        <v>1</v>
      </c>
      <c r="V1622" s="337">
        <v>-20</v>
      </c>
      <c r="W1622" s="336" t="s">
        <v>769</v>
      </c>
      <c r="X1622" s="336" t="s">
        <v>7402</v>
      </c>
      <c r="Y1622" s="336" t="s">
        <v>1043</v>
      </c>
      <c r="Z1622" s="339">
        <v>41798</v>
      </c>
      <c r="AA1622" s="339">
        <v>41789</v>
      </c>
      <c r="AB1622" s="336" t="s">
        <v>784</v>
      </c>
    </row>
    <row r="1623" spans="1:28" s="340" customFormat="1">
      <c r="A1623" s="336" t="s">
        <v>7400</v>
      </c>
      <c r="B1623" s="336" t="s">
        <v>6834</v>
      </c>
      <c r="C1623" s="336" t="s">
        <v>682</v>
      </c>
      <c r="D1623" s="336" t="s">
        <v>7953</v>
      </c>
      <c r="E1623" s="336" t="s">
        <v>735</v>
      </c>
      <c r="F1623" s="336" t="s">
        <v>780</v>
      </c>
      <c r="G1623" s="336" t="s">
        <v>794</v>
      </c>
      <c r="H1623" s="336" t="s">
        <v>726</v>
      </c>
      <c r="I1623" s="337">
        <v>5</v>
      </c>
      <c r="J1623" s="337">
        <v>100</v>
      </c>
      <c r="K1623" s="337">
        <v>128</v>
      </c>
      <c r="L1623" s="337">
        <v>120</v>
      </c>
      <c r="M1623" s="338"/>
      <c r="N1623" s="337">
        <v>25</v>
      </c>
      <c r="O1623" s="337">
        <v>1200</v>
      </c>
      <c r="P1623" s="337">
        <v>19</v>
      </c>
      <c r="Q1623" s="337">
        <v>63.2</v>
      </c>
      <c r="R1623" s="337">
        <v>40000</v>
      </c>
      <c r="S1623" s="337">
        <v>2700</v>
      </c>
      <c r="T1623" s="337">
        <v>82</v>
      </c>
      <c r="U1623" s="337">
        <v>1</v>
      </c>
      <c r="V1623" s="337">
        <v>-20</v>
      </c>
      <c r="W1623" s="336" t="s">
        <v>769</v>
      </c>
      <c r="X1623" s="336" t="s">
        <v>7402</v>
      </c>
      <c r="Y1623" s="336" t="s">
        <v>1043</v>
      </c>
      <c r="Z1623" s="339">
        <v>41798</v>
      </c>
      <c r="AA1623" s="339">
        <v>41789</v>
      </c>
      <c r="AB1623" s="336" t="s">
        <v>784</v>
      </c>
    </row>
    <row r="1624" spans="1:28" s="340" customFormat="1">
      <c r="A1624" s="336" t="s">
        <v>7400</v>
      </c>
      <c r="B1624" s="336" t="s">
        <v>6834</v>
      </c>
      <c r="C1624" s="336" t="s">
        <v>682</v>
      </c>
      <c r="D1624" s="336" t="s">
        <v>7954</v>
      </c>
      <c r="E1624" s="336" t="s">
        <v>830</v>
      </c>
      <c r="F1624" s="336" t="s">
        <v>780</v>
      </c>
      <c r="G1624" s="336" t="s">
        <v>794</v>
      </c>
      <c r="H1624" s="336" t="s">
        <v>726</v>
      </c>
      <c r="I1624" s="337">
        <v>5</v>
      </c>
      <c r="J1624" s="337">
        <v>75</v>
      </c>
      <c r="K1624" s="337">
        <v>118</v>
      </c>
      <c r="L1624" s="337">
        <v>95</v>
      </c>
      <c r="M1624" s="338"/>
      <c r="N1624" s="337">
        <v>40</v>
      </c>
      <c r="O1624" s="337">
        <v>800</v>
      </c>
      <c r="P1624" s="337">
        <v>14</v>
      </c>
      <c r="Q1624" s="337">
        <v>57.1</v>
      </c>
      <c r="R1624" s="337">
        <v>40000</v>
      </c>
      <c r="S1624" s="337">
        <v>2700</v>
      </c>
      <c r="T1624" s="337">
        <v>82</v>
      </c>
      <c r="U1624" s="337">
        <v>1</v>
      </c>
      <c r="V1624" s="337">
        <v>-20</v>
      </c>
      <c r="W1624" s="336" t="s">
        <v>769</v>
      </c>
      <c r="X1624" s="336" t="s">
        <v>7402</v>
      </c>
      <c r="Y1624" s="336" t="s">
        <v>1043</v>
      </c>
      <c r="Z1624" s="339">
        <v>41798</v>
      </c>
      <c r="AA1624" s="339">
        <v>41789</v>
      </c>
      <c r="AB1624" s="336" t="s">
        <v>784</v>
      </c>
    </row>
    <row r="1625" spans="1:28" s="340" customFormat="1">
      <c r="A1625" s="336" t="s">
        <v>7400</v>
      </c>
      <c r="B1625" s="336" t="s">
        <v>6834</v>
      </c>
      <c r="C1625" s="336" t="s">
        <v>682</v>
      </c>
      <c r="D1625" s="336" t="s">
        <v>7955</v>
      </c>
      <c r="E1625" s="336" t="s">
        <v>830</v>
      </c>
      <c r="F1625" s="336" t="s">
        <v>780</v>
      </c>
      <c r="G1625" s="336" t="s">
        <v>794</v>
      </c>
      <c r="H1625" s="336" t="s">
        <v>726</v>
      </c>
      <c r="I1625" s="337">
        <v>5</v>
      </c>
      <c r="J1625" s="337">
        <v>75</v>
      </c>
      <c r="K1625" s="337">
        <v>118</v>
      </c>
      <c r="L1625" s="337">
        <v>95</v>
      </c>
      <c r="M1625" s="338"/>
      <c r="N1625" s="337">
        <v>25</v>
      </c>
      <c r="O1625" s="337">
        <v>800</v>
      </c>
      <c r="P1625" s="337">
        <v>14</v>
      </c>
      <c r="Q1625" s="337">
        <v>57.1</v>
      </c>
      <c r="R1625" s="337">
        <v>40000</v>
      </c>
      <c r="S1625" s="337">
        <v>2700</v>
      </c>
      <c r="T1625" s="337">
        <v>82</v>
      </c>
      <c r="U1625" s="337">
        <v>1</v>
      </c>
      <c r="V1625" s="337">
        <v>-20</v>
      </c>
      <c r="W1625" s="336" t="s">
        <v>769</v>
      </c>
      <c r="X1625" s="336" t="s">
        <v>7402</v>
      </c>
      <c r="Y1625" s="336" t="s">
        <v>1043</v>
      </c>
      <c r="Z1625" s="339">
        <v>41798</v>
      </c>
      <c r="AA1625" s="339">
        <v>41789</v>
      </c>
      <c r="AB1625" s="336" t="s">
        <v>784</v>
      </c>
    </row>
    <row r="1626" spans="1:28" s="340" customFormat="1">
      <c r="A1626" s="336" t="s">
        <v>7400</v>
      </c>
      <c r="B1626" s="336" t="s">
        <v>6834</v>
      </c>
      <c r="C1626" s="336" t="s">
        <v>682</v>
      </c>
      <c r="D1626" s="336" t="s">
        <v>7956</v>
      </c>
      <c r="E1626" s="336" t="s">
        <v>738</v>
      </c>
      <c r="F1626" s="336" t="s">
        <v>780</v>
      </c>
      <c r="G1626" s="336" t="s">
        <v>794</v>
      </c>
      <c r="H1626" s="336" t="s">
        <v>726</v>
      </c>
      <c r="I1626" s="337">
        <v>5</v>
      </c>
      <c r="J1626" s="337">
        <v>50</v>
      </c>
      <c r="K1626" s="337">
        <v>85</v>
      </c>
      <c r="L1626" s="337">
        <v>62</v>
      </c>
      <c r="M1626" s="338"/>
      <c r="N1626" s="337">
        <v>40</v>
      </c>
      <c r="O1626" s="338"/>
      <c r="P1626" s="337">
        <v>8.1999999999999993</v>
      </c>
      <c r="Q1626" s="337">
        <v>61.2</v>
      </c>
      <c r="R1626" s="337">
        <v>40000</v>
      </c>
      <c r="S1626" s="337">
        <v>2700</v>
      </c>
      <c r="T1626" s="337">
        <v>83</v>
      </c>
      <c r="U1626" s="337">
        <v>1</v>
      </c>
      <c r="V1626" s="337">
        <v>-20</v>
      </c>
      <c r="W1626" s="336" t="s">
        <v>769</v>
      </c>
      <c r="X1626" s="336" t="s">
        <v>7402</v>
      </c>
      <c r="Y1626" s="336" t="s">
        <v>783</v>
      </c>
      <c r="Z1626" s="339">
        <v>41942</v>
      </c>
      <c r="AA1626" s="339">
        <v>41948</v>
      </c>
      <c r="AB1626" s="336" t="s">
        <v>784</v>
      </c>
    </row>
    <row r="1627" spans="1:28" s="340" customFormat="1">
      <c r="A1627" s="336" t="s">
        <v>7400</v>
      </c>
      <c r="B1627" s="336" t="s">
        <v>6834</v>
      </c>
      <c r="C1627" s="336" t="s">
        <v>682</v>
      </c>
      <c r="D1627" s="336" t="s">
        <v>7957</v>
      </c>
      <c r="E1627" s="336" t="s">
        <v>738</v>
      </c>
      <c r="F1627" s="336" t="s">
        <v>780</v>
      </c>
      <c r="G1627" s="336" t="s">
        <v>794</v>
      </c>
      <c r="H1627" s="336" t="s">
        <v>726</v>
      </c>
      <c r="I1627" s="337">
        <v>5</v>
      </c>
      <c r="J1627" s="337">
        <v>50</v>
      </c>
      <c r="K1627" s="337">
        <v>85</v>
      </c>
      <c r="L1627" s="337">
        <v>62</v>
      </c>
      <c r="M1627" s="338"/>
      <c r="N1627" s="337">
        <v>25</v>
      </c>
      <c r="O1627" s="338"/>
      <c r="P1627" s="337">
        <v>8.1999999999999993</v>
      </c>
      <c r="Q1627" s="337">
        <v>57.5</v>
      </c>
      <c r="R1627" s="337">
        <v>40000</v>
      </c>
      <c r="S1627" s="337">
        <v>2700</v>
      </c>
      <c r="T1627" s="337">
        <v>83</v>
      </c>
      <c r="U1627" s="337">
        <v>1</v>
      </c>
      <c r="V1627" s="337">
        <v>-20</v>
      </c>
      <c r="W1627" s="336" t="s">
        <v>769</v>
      </c>
      <c r="X1627" s="336" t="s">
        <v>7402</v>
      </c>
      <c r="Y1627" s="336" t="s">
        <v>783</v>
      </c>
      <c r="Z1627" s="339">
        <v>41942</v>
      </c>
      <c r="AA1627" s="339">
        <v>41948</v>
      </c>
      <c r="AB1627" s="336" t="s">
        <v>784</v>
      </c>
    </row>
    <row r="1628" spans="1:28" s="340" customFormat="1">
      <c r="A1628" s="336" t="s">
        <v>7400</v>
      </c>
      <c r="B1628" s="336" t="s">
        <v>6834</v>
      </c>
      <c r="C1628" s="336" t="s">
        <v>682</v>
      </c>
      <c r="D1628" s="336" t="s">
        <v>7958</v>
      </c>
      <c r="E1628" s="336" t="s">
        <v>731</v>
      </c>
      <c r="F1628" s="336" t="s">
        <v>780</v>
      </c>
      <c r="G1628" s="336" t="s">
        <v>794</v>
      </c>
      <c r="H1628" s="336" t="s">
        <v>726</v>
      </c>
      <c r="I1628" s="337">
        <v>5</v>
      </c>
      <c r="J1628" s="337">
        <v>75</v>
      </c>
      <c r="K1628" s="337">
        <v>85</v>
      </c>
      <c r="L1628" s="337">
        <v>95</v>
      </c>
      <c r="M1628" s="338"/>
      <c r="N1628" s="337">
        <v>40</v>
      </c>
      <c r="O1628" s="338"/>
      <c r="P1628" s="337">
        <v>14.9</v>
      </c>
      <c r="Q1628" s="337">
        <v>55.2</v>
      </c>
      <c r="R1628" s="337">
        <v>40000</v>
      </c>
      <c r="S1628" s="337">
        <v>2700</v>
      </c>
      <c r="T1628" s="337">
        <v>82</v>
      </c>
      <c r="U1628" s="337">
        <v>0.9</v>
      </c>
      <c r="V1628" s="337">
        <v>-20</v>
      </c>
      <c r="W1628" s="336" t="s">
        <v>769</v>
      </c>
      <c r="X1628" s="336" t="s">
        <v>7402</v>
      </c>
      <c r="Y1628" s="336" t="s">
        <v>783</v>
      </c>
      <c r="Z1628" s="339">
        <v>41942</v>
      </c>
      <c r="AA1628" s="339">
        <v>41948</v>
      </c>
      <c r="AB1628" s="336" t="s">
        <v>784</v>
      </c>
    </row>
    <row r="1629" spans="1:28" s="340" customFormat="1">
      <c r="A1629" s="336" t="s">
        <v>7400</v>
      </c>
      <c r="B1629" s="336" t="s">
        <v>6834</v>
      </c>
      <c r="C1629" s="336" t="s">
        <v>682</v>
      </c>
      <c r="D1629" s="336" t="s">
        <v>7959</v>
      </c>
      <c r="E1629" s="336" t="s">
        <v>703</v>
      </c>
      <c r="F1629" s="336" t="s">
        <v>780</v>
      </c>
      <c r="G1629" s="336" t="s">
        <v>781</v>
      </c>
      <c r="H1629" s="336" t="s">
        <v>726</v>
      </c>
      <c r="I1629" s="337">
        <v>3</v>
      </c>
      <c r="J1629" s="337">
        <v>35</v>
      </c>
      <c r="K1629" s="337">
        <v>48</v>
      </c>
      <c r="L1629" s="337">
        <v>50</v>
      </c>
      <c r="M1629" s="338"/>
      <c r="N1629" s="337">
        <v>38</v>
      </c>
      <c r="O1629" s="337">
        <v>350</v>
      </c>
      <c r="P1629" s="337">
        <v>6</v>
      </c>
      <c r="Q1629" s="337">
        <v>58.3</v>
      </c>
      <c r="R1629" s="337">
        <v>25000</v>
      </c>
      <c r="S1629" s="337">
        <v>3000</v>
      </c>
      <c r="T1629" s="337">
        <v>84</v>
      </c>
      <c r="U1629" s="337">
        <v>0.7</v>
      </c>
      <c r="V1629" s="337">
        <v>-20</v>
      </c>
      <c r="W1629" s="336" t="s">
        <v>769</v>
      </c>
      <c r="X1629" s="336" t="s">
        <v>7402</v>
      </c>
      <c r="Y1629" s="336" t="s">
        <v>783</v>
      </c>
      <c r="Z1629" s="339">
        <v>41973</v>
      </c>
      <c r="AA1629" s="339">
        <v>41964</v>
      </c>
      <c r="AB1629" s="336" t="s">
        <v>784</v>
      </c>
    </row>
    <row r="1630" spans="1:28" s="340" customFormat="1">
      <c r="A1630" s="336" t="s">
        <v>7400</v>
      </c>
      <c r="B1630" s="336" t="s">
        <v>6834</v>
      </c>
      <c r="C1630" s="336" t="s">
        <v>682</v>
      </c>
      <c r="D1630" s="336" t="s">
        <v>7960</v>
      </c>
      <c r="E1630" s="336" t="s">
        <v>703</v>
      </c>
      <c r="F1630" s="336" t="s">
        <v>780</v>
      </c>
      <c r="G1630" s="336" t="s">
        <v>781</v>
      </c>
      <c r="H1630" s="336" t="s">
        <v>726</v>
      </c>
      <c r="I1630" s="337">
        <v>3</v>
      </c>
      <c r="J1630" s="337">
        <v>50</v>
      </c>
      <c r="K1630" s="337">
        <v>49</v>
      </c>
      <c r="L1630" s="337">
        <v>50</v>
      </c>
      <c r="M1630" s="338"/>
      <c r="N1630" s="337">
        <v>38</v>
      </c>
      <c r="O1630" s="337">
        <v>500</v>
      </c>
      <c r="P1630" s="337">
        <v>8</v>
      </c>
      <c r="Q1630" s="337">
        <v>62.5</v>
      </c>
      <c r="R1630" s="337">
        <v>25000</v>
      </c>
      <c r="S1630" s="337">
        <v>3000</v>
      </c>
      <c r="T1630" s="337">
        <v>82</v>
      </c>
      <c r="U1630" s="337">
        <v>0.7</v>
      </c>
      <c r="V1630" s="337">
        <v>-20</v>
      </c>
      <c r="W1630" s="336" t="s">
        <v>769</v>
      </c>
      <c r="X1630" s="336" t="s">
        <v>7402</v>
      </c>
      <c r="Y1630" s="336" t="s">
        <v>783</v>
      </c>
      <c r="Z1630" s="339">
        <v>41777</v>
      </c>
      <c r="AA1630" s="339">
        <v>41789</v>
      </c>
      <c r="AB1630" s="336" t="s">
        <v>784</v>
      </c>
    </row>
    <row r="1631" spans="1:28" s="340" customFormat="1">
      <c r="A1631" s="336" t="s">
        <v>7400</v>
      </c>
      <c r="B1631" s="336" t="s">
        <v>6994</v>
      </c>
      <c r="C1631" s="336" t="s">
        <v>7961</v>
      </c>
      <c r="D1631" s="336" t="s">
        <v>7961</v>
      </c>
      <c r="E1631" s="336" t="s">
        <v>813</v>
      </c>
      <c r="F1631" s="336" t="s">
        <v>780</v>
      </c>
      <c r="G1631" s="336" t="s">
        <v>794</v>
      </c>
      <c r="H1631" s="336" t="s">
        <v>726</v>
      </c>
      <c r="I1631" s="337">
        <v>3</v>
      </c>
      <c r="J1631" s="337">
        <v>50</v>
      </c>
      <c r="K1631" s="337">
        <v>99.3</v>
      </c>
      <c r="L1631" s="337">
        <v>63.2</v>
      </c>
      <c r="M1631" s="338"/>
      <c r="N1631" s="338"/>
      <c r="O1631" s="337">
        <v>540</v>
      </c>
      <c r="P1631" s="337">
        <v>8</v>
      </c>
      <c r="Q1631" s="337">
        <v>67.5</v>
      </c>
      <c r="R1631" s="337">
        <v>25000</v>
      </c>
      <c r="S1631" s="337">
        <v>3000</v>
      </c>
      <c r="T1631" s="337">
        <v>82</v>
      </c>
      <c r="U1631" s="337">
        <v>0.7</v>
      </c>
      <c r="V1631" s="337">
        <v>-20</v>
      </c>
      <c r="W1631" s="336" t="s">
        <v>769</v>
      </c>
      <c r="X1631" s="336" t="s">
        <v>7405</v>
      </c>
      <c r="Y1631" s="336" t="s">
        <v>783</v>
      </c>
      <c r="Z1631" s="339">
        <v>41792</v>
      </c>
      <c r="AA1631" s="339">
        <v>41806</v>
      </c>
      <c r="AB1631" s="336" t="s">
        <v>784</v>
      </c>
    </row>
    <row r="1632" spans="1:28" s="340" customFormat="1">
      <c r="A1632" s="336" t="s">
        <v>7400</v>
      </c>
      <c r="B1632" s="336" t="s">
        <v>6994</v>
      </c>
      <c r="C1632" s="336" t="s">
        <v>7962</v>
      </c>
      <c r="D1632" s="336" t="s">
        <v>7962</v>
      </c>
      <c r="E1632" s="336" t="s">
        <v>732</v>
      </c>
      <c r="F1632" s="336" t="s">
        <v>780</v>
      </c>
      <c r="G1632" s="336" t="s">
        <v>794</v>
      </c>
      <c r="H1632" s="336" t="s">
        <v>726</v>
      </c>
      <c r="I1632" s="337">
        <v>3</v>
      </c>
      <c r="J1632" s="337">
        <v>65</v>
      </c>
      <c r="K1632" s="337">
        <v>130.19999999999999</v>
      </c>
      <c r="L1632" s="337">
        <v>95.3</v>
      </c>
      <c r="M1632" s="338"/>
      <c r="N1632" s="337">
        <v>106</v>
      </c>
      <c r="O1632" s="337">
        <v>750</v>
      </c>
      <c r="P1632" s="337">
        <v>11</v>
      </c>
      <c r="Q1632" s="337">
        <v>68.2</v>
      </c>
      <c r="R1632" s="337">
        <v>25000</v>
      </c>
      <c r="S1632" s="337">
        <v>3000</v>
      </c>
      <c r="T1632" s="337">
        <v>82</v>
      </c>
      <c r="U1632" s="337">
        <v>0.7</v>
      </c>
      <c r="V1632" s="337">
        <v>-20</v>
      </c>
      <c r="W1632" s="336" t="s">
        <v>769</v>
      </c>
      <c r="X1632" s="336" t="s">
        <v>7405</v>
      </c>
      <c r="Y1632" s="336" t="s">
        <v>783</v>
      </c>
      <c r="Z1632" s="339">
        <v>41792</v>
      </c>
      <c r="AA1632" s="339">
        <v>41794</v>
      </c>
      <c r="AB1632" s="336" t="s">
        <v>784</v>
      </c>
    </row>
    <row r="1633" spans="1:28" s="340" customFormat="1">
      <c r="A1633" s="336" t="s">
        <v>7400</v>
      </c>
      <c r="B1633" s="336" t="s">
        <v>6994</v>
      </c>
      <c r="C1633" s="336" t="s">
        <v>7963</v>
      </c>
      <c r="D1633" s="336" t="s">
        <v>7963</v>
      </c>
      <c r="E1633" s="336" t="s">
        <v>733</v>
      </c>
      <c r="F1633" s="336" t="s">
        <v>780</v>
      </c>
      <c r="G1633" s="336" t="s">
        <v>794</v>
      </c>
      <c r="H1633" s="336" t="s">
        <v>726</v>
      </c>
      <c r="I1633" s="337">
        <v>3</v>
      </c>
      <c r="J1633" s="337">
        <v>70</v>
      </c>
      <c r="K1633" s="337">
        <v>166.1</v>
      </c>
      <c r="L1633" s="337">
        <v>126.5</v>
      </c>
      <c r="M1633" s="338"/>
      <c r="N1633" s="337">
        <v>105</v>
      </c>
      <c r="O1633" s="337">
        <v>880</v>
      </c>
      <c r="P1633" s="337">
        <v>13</v>
      </c>
      <c r="Q1633" s="337">
        <v>67.7</v>
      </c>
      <c r="R1633" s="337">
        <v>25000</v>
      </c>
      <c r="S1633" s="337">
        <v>3000</v>
      </c>
      <c r="T1633" s="337">
        <v>82</v>
      </c>
      <c r="U1633" s="337">
        <v>0.9</v>
      </c>
      <c r="V1633" s="337">
        <v>-20</v>
      </c>
      <c r="W1633" s="336" t="s">
        <v>769</v>
      </c>
      <c r="X1633" s="336" t="s">
        <v>7405</v>
      </c>
      <c r="Y1633" s="336" t="s">
        <v>783</v>
      </c>
      <c r="Z1633" s="339">
        <v>41787</v>
      </c>
      <c r="AA1633" s="339">
        <v>41794</v>
      </c>
      <c r="AB1633" s="336" t="s">
        <v>784</v>
      </c>
    </row>
    <row r="1634" spans="1:28" s="340" customFormat="1">
      <c r="A1634" s="336" t="s">
        <v>7400</v>
      </c>
      <c r="B1634" s="336" t="s">
        <v>6994</v>
      </c>
      <c r="C1634" s="336" t="s">
        <v>7964</v>
      </c>
      <c r="D1634" s="336" t="s">
        <v>7964</v>
      </c>
      <c r="E1634" s="336" t="s">
        <v>813</v>
      </c>
      <c r="F1634" s="336" t="s">
        <v>780</v>
      </c>
      <c r="G1634" s="336" t="s">
        <v>794</v>
      </c>
      <c r="H1634" s="336" t="s">
        <v>726</v>
      </c>
      <c r="I1634" s="337">
        <v>3</v>
      </c>
      <c r="J1634" s="337">
        <v>50</v>
      </c>
      <c r="K1634" s="337">
        <v>99.3</v>
      </c>
      <c r="L1634" s="337">
        <v>63.2</v>
      </c>
      <c r="M1634" s="338"/>
      <c r="N1634" s="337">
        <v>107</v>
      </c>
      <c r="O1634" s="337">
        <v>525</v>
      </c>
      <c r="P1634" s="337">
        <v>8</v>
      </c>
      <c r="Q1634" s="337">
        <v>65.599999999999994</v>
      </c>
      <c r="R1634" s="337">
        <v>25000</v>
      </c>
      <c r="S1634" s="337">
        <v>2700</v>
      </c>
      <c r="T1634" s="337">
        <v>82</v>
      </c>
      <c r="U1634" s="337">
        <v>0.7</v>
      </c>
      <c r="V1634" s="337">
        <v>-20</v>
      </c>
      <c r="W1634" s="336" t="s">
        <v>769</v>
      </c>
      <c r="X1634" s="336" t="s">
        <v>7405</v>
      </c>
      <c r="Y1634" s="336" t="s">
        <v>783</v>
      </c>
      <c r="Z1634" s="339">
        <v>41773</v>
      </c>
      <c r="AA1634" s="339">
        <v>41788</v>
      </c>
      <c r="AB1634" s="336" t="s">
        <v>784</v>
      </c>
    </row>
    <row r="1635" spans="1:28" s="340" customFormat="1">
      <c r="A1635" s="336" t="s">
        <v>7400</v>
      </c>
      <c r="B1635" s="336" t="s">
        <v>6994</v>
      </c>
      <c r="C1635" s="336" t="s">
        <v>7965</v>
      </c>
      <c r="D1635" s="336" t="s">
        <v>7965</v>
      </c>
      <c r="E1635" s="336" t="s">
        <v>732</v>
      </c>
      <c r="F1635" s="336" t="s">
        <v>780</v>
      </c>
      <c r="G1635" s="336" t="s">
        <v>794</v>
      </c>
      <c r="H1635" s="336" t="s">
        <v>726</v>
      </c>
      <c r="I1635" s="337">
        <v>3</v>
      </c>
      <c r="J1635" s="337">
        <v>65</v>
      </c>
      <c r="K1635" s="337">
        <v>130.80000000000001</v>
      </c>
      <c r="L1635" s="337">
        <v>94.8</v>
      </c>
      <c r="M1635" s="338"/>
      <c r="N1635" s="337">
        <v>107</v>
      </c>
      <c r="O1635" s="337">
        <v>650</v>
      </c>
      <c r="P1635" s="337">
        <v>9</v>
      </c>
      <c r="Q1635" s="337">
        <v>72.2</v>
      </c>
      <c r="R1635" s="337">
        <v>25000</v>
      </c>
      <c r="S1635" s="337">
        <v>2700</v>
      </c>
      <c r="T1635" s="337">
        <v>81</v>
      </c>
      <c r="U1635" s="337">
        <v>1</v>
      </c>
      <c r="V1635" s="337">
        <v>-20</v>
      </c>
      <c r="W1635" s="336" t="s">
        <v>769</v>
      </c>
      <c r="X1635" s="336" t="s">
        <v>7722</v>
      </c>
      <c r="Y1635" s="336" t="s">
        <v>783</v>
      </c>
      <c r="Z1635" s="339">
        <v>41785</v>
      </c>
      <c r="AA1635" s="339">
        <v>41794</v>
      </c>
      <c r="AB1635" s="336" t="s">
        <v>784</v>
      </c>
    </row>
    <row r="1636" spans="1:28" s="340" customFormat="1">
      <c r="A1636" s="336" t="s">
        <v>7400</v>
      </c>
      <c r="B1636" s="336" t="s">
        <v>6994</v>
      </c>
      <c r="C1636" s="336" t="s">
        <v>7966</v>
      </c>
      <c r="D1636" s="336" t="s">
        <v>7966</v>
      </c>
      <c r="E1636" s="336" t="s">
        <v>732</v>
      </c>
      <c r="F1636" s="336" t="s">
        <v>780</v>
      </c>
      <c r="G1636" s="336" t="s">
        <v>794</v>
      </c>
      <c r="H1636" s="336" t="s">
        <v>726</v>
      </c>
      <c r="I1636" s="337">
        <v>3</v>
      </c>
      <c r="J1636" s="337">
        <v>65</v>
      </c>
      <c r="K1636" s="337">
        <v>130.19999999999999</v>
      </c>
      <c r="L1636" s="337">
        <v>95.3</v>
      </c>
      <c r="M1636" s="338"/>
      <c r="N1636" s="337">
        <v>106</v>
      </c>
      <c r="O1636" s="337">
        <v>750</v>
      </c>
      <c r="P1636" s="337">
        <v>11</v>
      </c>
      <c r="Q1636" s="337">
        <v>68.2</v>
      </c>
      <c r="R1636" s="337">
        <v>25000</v>
      </c>
      <c r="S1636" s="337">
        <v>2700</v>
      </c>
      <c r="T1636" s="337">
        <v>82</v>
      </c>
      <c r="U1636" s="337">
        <v>0.8</v>
      </c>
      <c r="V1636" s="337">
        <v>-20</v>
      </c>
      <c r="W1636" s="336" t="s">
        <v>769</v>
      </c>
      <c r="X1636" s="336" t="s">
        <v>7405</v>
      </c>
      <c r="Y1636" s="336" t="s">
        <v>783</v>
      </c>
      <c r="Z1636" s="339">
        <v>41777</v>
      </c>
      <c r="AA1636" s="339">
        <v>41793</v>
      </c>
      <c r="AB1636" s="336" t="s">
        <v>784</v>
      </c>
    </row>
    <row r="1637" spans="1:28" s="340" customFormat="1">
      <c r="A1637" s="336" t="s">
        <v>7400</v>
      </c>
      <c r="B1637" s="336" t="s">
        <v>6994</v>
      </c>
      <c r="C1637" s="336" t="s">
        <v>7967</v>
      </c>
      <c r="D1637" s="336" t="s">
        <v>7967</v>
      </c>
      <c r="E1637" s="336" t="s">
        <v>733</v>
      </c>
      <c r="F1637" s="336" t="s">
        <v>780</v>
      </c>
      <c r="G1637" s="336" t="s">
        <v>794</v>
      </c>
      <c r="H1637" s="336" t="s">
        <v>726</v>
      </c>
      <c r="I1637" s="337">
        <v>3</v>
      </c>
      <c r="J1637" s="337">
        <v>75</v>
      </c>
      <c r="K1637" s="337">
        <v>166.1</v>
      </c>
      <c r="L1637" s="337">
        <v>126.5</v>
      </c>
      <c r="M1637" s="338"/>
      <c r="N1637" s="337">
        <v>103</v>
      </c>
      <c r="O1637" s="337">
        <v>850</v>
      </c>
      <c r="P1637" s="337">
        <v>13</v>
      </c>
      <c r="Q1637" s="337">
        <v>65.400000000000006</v>
      </c>
      <c r="R1637" s="337">
        <v>25000</v>
      </c>
      <c r="S1637" s="337">
        <v>2700</v>
      </c>
      <c r="T1637" s="337">
        <v>82</v>
      </c>
      <c r="U1637" s="337">
        <v>0.9</v>
      </c>
      <c r="V1637" s="337">
        <v>-20</v>
      </c>
      <c r="W1637" s="336" t="s">
        <v>769</v>
      </c>
      <c r="X1637" s="336" t="s">
        <v>7405</v>
      </c>
      <c r="Y1637" s="336" t="s">
        <v>826</v>
      </c>
      <c r="Z1637" s="339">
        <v>41777</v>
      </c>
      <c r="AA1637" s="339">
        <v>41793</v>
      </c>
      <c r="AB1637" s="336" t="s">
        <v>784</v>
      </c>
    </row>
    <row r="1638" spans="1:28" s="340" customFormat="1">
      <c r="A1638" s="336" t="s">
        <v>7400</v>
      </c>
      <c r="B1638" s="336" t="s">
        <v>4900</v>
      </c>
      <c r="C1638" s="336" t="s">
        <v>682</v>
      </c>
      <c r="D1638" s="336" t="s">
        <v>7968</v>
      </c>
      <c r="E1638" s="336" t="s">
        <v>738</v>
      </c>
      <c r="F1638" s="336" t="s">
        <v>780</v>
      </c>
      <c r="G1638" s="336" t="s">
        <v>794</v>
      </c>
      <c r="H1638" s="336" t="s">
        <v>726</v>
      </c>
      <c r="I1638" s="337">
        <v>5</v>
      </c>
      <c r="J1638" s="337">
        <v>50</v>
      </c>
      <c r="K1638" s="337">
        <v>85</v>
      </c>
      <c r="L1638" s="337">
        <v>62</v>
      </c>
      <c r="M1638" s="338"/>
      <c r="N1638" s="337">
        <v>25</v>
      </c>
      <c r="O1638" s="337">
        <v>470</v>
      </c>
      <c r="P1638" s="337">
        <v>8</v>
      </c>
      <c r="Q1638" s="337">
        <v>58.4</v>
      </c>
      <c r="R1638" s="337">
        <v>40000</v>
      </c>
      <c r="S1638" s="337">
        <v>3000</v>
      </c>
      <c r="T1638" s="337">
        <v>83</v>
      </c>
      <c r="U1638" s="337">
        <v>0.9</v>
      </c>
      <c r="V1638" s="337">
        <v>-20</v>
      </c>
      <c r="W1638" s="336" t="s">
        <v>769</v>
      </c>
      <c r="X1638" s="336" t="s">
        <v>7402</v>
      </c>
      <c r="Y1638" s="336" t="s">
        <v>783</v>
      </c>
      <c r="Z1638" s="339">
        <v>41963</v>
      </c>
      <c r="AA1638" s="339">
        <v>41960</v>
      </c>
      <c r="AB1638" s="336" t="s">
        <v>784</v>
      </c>
    </row>
    <row r="1639" spans="1:28" s="340" customFormat="1">
      <c r="A1639" s="336" t="s">
        <v>7400</v>
      </c>
      <c r="B1639" s="336" t="s">
        <v>4900</v>
      </c>
      <c r="C1639" s="336" t="s">
        <v>682</v>
      </c>
      <c r="D1639" s="336" t="s">
        <v>7969</v>
      </c>
      <c r="E1639" s="336" t="s">
        <v>813</v>
      </c>
      <c r="F1639" s="336" t="s">
        <v>780</v>
      </c>
      <c r="G1639" s="336" t="s">
        <v>794</v>
      </c>
      <c r="H1639" s="336" t="s">
        <v>726</v>
      </c>
      <c r="I1639" s="337">
        <v>5</v>
      </c>
      <c r="J1639" s="337">
        <v>50</v>
      </c>
      <c r="K1639" s="337">
        <v>95</v>
      </c>
      <c r="L1639" s="337">
        <v>64</v>
      </c>
      <c r="M1639" s="338"/>
      <c r="N1639" s="338"/>
      <c r="O1639" s="337">
        <v>500</v>
      </c>
      <c r="P1639" s="337">
        <v>7.8</v>
      </c>
      <c r="Q1639" s="337">
        <v>64.400000000000006</v>
      </c>
      <c r="R1639" s="337">
        <v>25000</v>
      </c>
      <c r="S1639" s="337">
        <v>2700</v>
      </c>
      <c r="T1639" s="337">
        <v>82</v>
      </c>
      <c r="U1639" s="337">
        <v>0.9</v>
      </c>
      <c r="V1639" s="337">
        <v>-20</v>
      </c>
      <c r="W1639" s="336" t="s">
        <v>769</v>
      </c>
      <c r="X1639" s="336" t="s">
        <v>7402</v>
      </c>
      <c r="Y1639" s="336" t="s">
        <v>783</v>
      </c>
      <c r="Z1639" s="339">
        <v>41963</v>
      </c>
      <c r="AA1639" s="339">
        <v>41960</v>
      </c>
      <c r="AB1639" s="336" t="s">
        <v>784</v>
      </c>
    </row>
    <row r="1640" spans="1:28" s="340" customFormat="1">
      <c r="A1640" s="336" t="s">
        <v>7400</v>
      </c>
      <c r="B1640" s="336" t="s">
        <v>4900</v>
      </c>
      <c r="C1640" s="336" t="s">
        <v>682</v>
      </c>
      <c r="D1640" s="336" t="s">
        <v>7970</v>
      </c>
      <c r="E1640" s="336" t="s">
        <v>703</v>
      </c>
      <c r="F1640" s="336" t="s">
        <v>780</v>
      </c>
      <c r="G1640" s="336" t="s">
        <v>781</v>
      </c>
      <c r="H1640" s="336" t="s">
        <v>726</v>
      </c>
      <c r="I1640" s="337">
        <v>3</v>
      </c>
      <c r="J1640" s="337">
        <v>50</v>
      </c>
      <c r="K1640" s="337">
        <v>49</v>
      </c>
      <c r="L1640" s="337">
        <v>50</v>
      </c>
      <c r="M1640" s="338"/>
      <c r="N1640" s="337">
        <v>38</v>
      </c>
      <c r="O1640" s="337">
        <v>500</v>
      </c>
      <c r="P1640" s="337">
        <v>8</v>
      </c>
      <c r="Q1640" s="337">
        <v>62.5</v>
      </c>
      <c r="R1640" s="337">
        <v>25000</v>
      </c>
      <c r="S1640" s="337">
        <v>3000</v>
      </c>
      <c r="T1640" s="337">
        <v>82</v>
      </c>
      <c r="U1640" s="337">
        <v>0.7</v>
      </c>
      <c r="V1640" s="337">
        <v>-40</v>
      </c>
      <c r="W1640" s="336" t="s">
        <v>769</v>
      </c>
      <c r="X1640" s="336" t="s">
        <v>7402</v>
      </c>
      <c r="Y1640" s="336" t="s">
        <v>1043</v>
      </c>
      <c r="Z1640" s="339">
        <v>41805</v>
      </c>
      <c r="AA1640" s="339">
        <v>41800</v>
      </c>
      <c r="AB1640" s="336" t="s">
        <v>784</v>
      </c>
    </row>
    <row r="1641" spans="1:28" s="340" customFormat="1">
      <c r="A1641" s="336" t="s">
        <v>7400</v>
      </c>
      <c r="B1641" s="336" t="s">
        <v>4900</v>
      </c>
      <c r="C1641" s="336" t="s">
        <v>682</v>
      </c>
      <c r="D1641" s="336" t="s">
        <v>7971</v>
      </c>
      <c r="E1641" s="336" t="s">
        <v>830</v>
      </c>
      <c r="F1641" s="336" t="s">
        <v>780</v>
      </c>
      <c r="G1641" s="336" t="s">
        <v>794</v>
      </c>
      <c r="H1641" s="336" t="s">
        <v>726</v>
      </c>
      <c r="I1641" s="337">
        <v>5</v>
      </c>
      <c r="J1641" s="337">
        <v>75</v>
      </c>
      <c r="K1641" s="337">
        <v>118</v>
      </c>
      <c r="L1641" s="337">
        <v>95</v>
      </c>
      <c r="M1641" s="338"/>
      <c r="N1641" s="337">
        <v>40</v>
      </c>
      <c r="O1641" s="337">
        <v>850</v>
      </c>
      <c r="P1641" s="337">
        <v>14</v>
      </c>
      <c r="Q1641" s="337">
        <v>60.7</v>
      </c>
      <c r="R1641" s="337">
        <v>40000</v>
      </c>
      <c r="S1641" s="337">
        <v>3000</v>
      </c>
      <c r="T1641" s="337">
        <v>83</v>
      </c>
      <c r="U1641" s="337">
        <v>1</v>
      </c>
      <c r="V1641" s="337">
        <v>-40</v>
      </c>
      <c r="W1641" s="336" t="s">
        <v>769</v>
      </c>
      <c r="X1641" s="336" t="s">
        <v>7402</v>
      </c>
      <c r="Y1641" s="336" t="s">
        <v>783</v>
      </c>
      <c r="Z1641" s="339">
        <v>41818</v>
      </c>
      <c r="AA1641" s="339">
        <v>41808</v>
      </c>
      <c r="AB1641" s="336" t="s">
        <v>784</v>
      </c>
    </row>
    <row r="1642" spans="1:28" s="340" customFormat="1">
      <c r="A1642" s="336" t="s">
        <v>7400</v>
      </c>
      <c r="B1642" s="336" t="s">
        <v>4900</v>
      </c>
      <c r="C1642" s="336" t="s">
        <v>682</v>
      </c>
      <c r="D1642" s="336" t="s">
        <v>7972</v>
      </c>
      <c r="E1642" s="336" t="s">
        <v>813</v>
      </c>
      <c r="F1642" s="336" t="s">
        <v>780</v>
      </c>
      <c r="G1642" s="336" t="s">
        <v>794</v>
      </c>
      <c r="H1642" s="336" t="s">
        <v>726</v>
      </c>
      <c r="I1642" s="337">
        <v>5</v>
      </c>
      <c r="J1642" s="337">
        <v>50</v>
      </c>
      <c r="K1642" s="337">
        <v>96</v>
      </c>
      <c r="L1642" s="337">
        <v>64</v>
      </c>
      <c r="M1642" s="338"/>
      <c r="N1642" s="338"/>
      <c r="O1642" s="337">
        <v>480</v>
      </c>
      <c r="P1642" s="337">
        <v>7.7</v>
      </c>
      <c r="Q1642" s="337">
        <v>62.3</v>
      </c>
      <c r="R1642" s="337">
        <v>25000</v>
      </c>
      <c r="S1642" s="337">
        <v>3000</v>
      </c>
      <c r="T1642" s="337">
        <v>82</v>
      </c>
      <c r="U1642" s="337">
        <v>0.9</v>
      </c>
      <c r="V1642" s="337">
        <v>-20</v>
      </c>
      <c r="W1642" s="336" t="s">
        <v>769</v>
      </c>
      <c r="X1642" s="336" t="s">
        <v>7402</v>
      </c>
      <c r="Y1642" s="336" t="s">
        <v>783</v>
      </c>
      <c r="Z1642" s="339">
        <v>41963</v>
      </c>
      <c r="AA1642" s="339">
        <v>41957</v>
      </c>
      <c r="AB1642" s="336" t="s">
        <v>784</v>
      </c>
    </row>
    <row r="1643" spans="1:28" s="340" customFormat="1">
      <c r="A1643" s="336" t="s">
        <v>7400</v>
      </c>
      <c r="B1643" s="336" t="s">
        <v>4900</v>
      </c>
      <c r="C1643" s="336" t="s">
        <v>682</v>
      </c>
      <c r="D1643" s="336" t="s">
        <v>7973</v>
      </c>
      <c r="E1643" s="336" t="s">
        <v>733</v>
      </c>
      <c r="F1643" s="336" t="s">
        <v>780</v>
      </c>
      <c r="G1643" s="336" t="s">
        <v>794</v>
      </c>
      <c r="H1643" s="336" t="s">
        <v>726</v>
      </c>
      <c r="I1643" s="337">
        <v>5</v>
      </c>
      <c r="J1643" s="337">
        <v>65</v>
      </c>
      <c r="K1643" s="337">
        <v>160</v>
      </c>
      <c r="L1643" s="337">
        <v>125</v>
      </c>
      <c r="M1643" s="338"/>
      <c r="N1643" s="338"/>
      <c r="O1643" s="337">
        <v>685</v>
      </c>
      <c r="P1643" s="337">
        <v>10.3</v>
      </c>
      <c r="Q1643" s="337">
        <v>66.599999999999994</v>
      </c>
      <c r="R1643" s="337">
        <v>25000</v>
      </c>
      <c r="S1643" s="337">
        <v>3000</v>
      </c>
      <c r="T1643" s="337">
        <v>82</v>
      </c>
      <c r="U1643" s="337">
        <v>0.9</v>
      </c>
      <c r="V1643" s="337">
        <v>-20</v>
      </c>
      <c r="W1643" s="336" t="s">
        <v>769</v>
      </c>
      <c r="X1643" s="336" t="s">
        <v>7402</v>
      </c>
      <c r="Y1643" s="336" t="s">
        <v>783</v>
      </c>
      <c r="Z1643" s="339">
        <v>41963</v>
      </c>
      <c r="AA1643" s="339">
        <v>41957</v>
      </c>
      <c r="AB1643" s="336" t="s">
        <v>784</v>
      </c>
    </row>
    <row r="1644" spans="1:28" s="340" customFormat="1">
      <c r="A1644" s="336" t="s">
        <v>7400</v>
      </c>
      <c r="B1644" s="336" t="s">
        <v>4900</v>
      </c>
      <c r="C1644" s="336" t="s">
        <v>682</v>
      </c>
      <c r="D1644" s="336" t="s">
        <v>7974</v>
      </c>
      <c r="E1644" s="336" t="s">
        <v>738</v>
      </c>
      <c r="F1644" s="336" t="s">
        <v>780</v>
      </c>
      <c r="G1644" s="336" t="s">
        <v>794</v>
      </c>
      <c r="H1644" s="336" t="s">
        <v>726</v>
      </c>
      <c r="I1644" s="337">
        <v>5</v>
      </c>
      <c r="J1644" s="337">
        <v>50</v>
      </c>
      <c r="K1644" s="337">
        <v>85</v>
      </c>
      <c r="L1644" s="337">
        <v>62</v>
      </c>
      <c r="M1644" s="338"/>
      <c r="N1644" s="337">
        <v>40</v>
      </c>
      <c r="O1644" s="337">
        <v>490</v>
      </c>
      <c r="P1644" s="337">
        <v>8</v>
      </c>
      <c r="Q1644" s="337">
        <v>60.9</v>
      </c>
      <c r="R1644" s="337">
        <v>40000</v>
      </c>
      <c r="S1644" s="337">
        <v>2700</v>
      </c>
      <c r="T1644" s="337">
        <v>83</v>
      </c>
      <c r="U1644" s="337">
        <v>1</v>
      </c>
      <c r="V1644" s="337">
        <v>-20</v>
      </c>
      <c r="W1644" s="336" t="s">
        <v>769</v>
      </c>
      <c r="X1644" s="336" t="s">
        <v>7402</v>
      </c>
      <c r="Y1644" s="336" t="s">
        <v>783</v>
      </c>
      <c r="Z1644" s="339">
        <v>41942</v>
      </c>
      <c r="AA1644" s="339">
        <v>41960</v>
      </c>
      <c r="AB1644" s="336" t="s">
        <v>784</v>
      </c>
    </row>
    <row r="1645" spans="1:28" s="340" customFormat="1">
      <c r="A1645" s="336" t="s">
        <v>7400</v>
      </c>
      <c r="B1645" s="336" t="s">
        <v>4900</v>
      </c>
      <c r="C1645" s="336" t="s">
        <v>682</v>
      </c>
      <c r="D1645" s="336" t="s">
        <v>7975</v>
      </c>
      <c r="E1645" s="336" t="s">
        <v>738</v>
      </c>
      <c r="F1645" s="336" t="s">
        <v>780</v>
      </c>
      <c r="G1645" s="336" t="s">
        <v>794</v>
      </c>
      <c r="H1645" s="336" t="s">
        <v>726</v>
      </c>
      <c r="I1645" s="337">
        <v>5</v>
      </c>
      <c r="J1645" s="337">
        <v>50</v>
      </c>
      <c r="K1645" s="337">
        <v>85</v>
      </c>
      <c r="L1645" s="337">
        <v>62</v>
      </c>
      <c r="M1645" s="338"/>
      <c r="N1645" s="337">
        <v>40</v>
      </c>
      <c r="O1645" s="337">
        <v>490</v>
      </c>
      <c r="P1645" s="337">
        <v>8</v>
      </c>
      <c r="Q1645" s="337">
        <v>60.9</v>
      </c>
      <c r="R1645" s="337">
        <v>40000</v>
      </c>
      <c r="S1645" s="337">
        <v>3000</v>
      </c>
      <c r="T1645" s="337">
        <v>83</v>
      </c>
      <c r="U1645" s="337">
        <v>0.9</v>
      </c>
      <c r="V1645" s="337">
        <v>-20</v>
      </c>
      <c r="W1645" s="336" t="s">
        <v>769</v>
      </c>
      <c r="X1645" s="336" t="s">
        <v>7402</v>
      </c>
      <c r="Y1645" s="336" t="s">
        <v>783</v>
      </c>
      <c r="Z1645" s="339">
        <v>41963</v>
      </c>
      <c r="AA1645" s="339">
        <v>41960</v>
      </c>
      <c r="AB1645" s="336" t="s">
        <v>784</v>
      </c>
    </row>
    <row r="1646" spans="1:28" s="340" customFormat="1">
      <c r="A1646" s="336" t="s">
        <v>7400</v>
      </c>
      <c r="B1646" s="336" t="s">
        <v>4900</v>
      </c>
      <c r="C1646" s="336" t="s">
        <v>682</v>
      </c>
      <c r="D1646" s="336" t="s">
        <v>7976</v>
      </c>
      <c r="E1646" s="336" t="s">
        <v>830</v>
      </c>
      <c r="F1646" s="336" t="s">
        <v>780</v>
      </c>
      <c r="G1646" s="336" t="s">
        <v>794</v>
      </c>
      <c r="H1646" s="336" t="s">
        <v>726</v>
      </c>
      <c r="I1646" s="337">
        <v>5</v>
      </c>
      <c r="J1646" s="337">
        <v>75</v>
      </c>
      <c r="K1646" s="337">
        <v>118</v>
      </c>
      <c r="L1646" s="337">
        <v>95</v>
      </c>
      <c r="M1646" s="338"/>
      <c r="N1646" s="337">
        <v>40</v>
      </c>
      <c r="O1646" s="337">
        <v>800</v>
      </c>
      <c r="P1646" s="337">
        <v>14</v>
      </c>
      <c r="Q1646" s="337">
        <v>57.1</v>
      </c>
      <c r="R1646" s="337">
        <v>40000</v>
      </c>
      <c r="S1646" s="337">
        <v>2700</v>
      </c>
      <c r="T1646" s="337">
        <v>82</v>
      </c>
      <c r="U1646" s="337">
        <v>1</v>
      </c>
      <c r="V1646" s="337">
        <v>-40</v>
      </c>
      <c r="W1646" s="336" t="s">
        <v>769</v>
      </c>
      <c r="X1646" s="336" t="s">
        <v>7402</v>
      </c>
      <c r="Y1646" s="336" t="s">
        <v>783</v>
      </c>
      <c r="Z1646" s="339">
        <v>41818</v>
      </c>
      <c r="AA1646" s="339">
        <v>41808</v>
      </c>
      <c r="AB1646" s="336" t="s">
        <v>784</v>
      </c>
    </row>
    <row r="1647" spans="1:28" s="340" customFormat="1">
      <c r="A1647" s="336" t="s">
        <v>7400</v>
      </c>
      <c r="B1647" s="336" t="s">
        <v>4900</v>
      </c>
      <c r="C1647" s="336" t="s">
        <v>682</v>
      </c>
      <c r="D1647" s="336" t="s">
        <v>7977</v>
      </c>
      <c r="E1647" s="336" t="s">
        <v>731</v>
      </c>
      <c r="F1647" s="336" t="s">
        <v>780</v>
      </c>
      <c r="G1647" s="336" t="s">
        <v>794</v>
      </c>
      <c r="H1647" s="336" t="s">
        <v>726</v>
      </c>
      <c r="I1647" s="337">
        <v>5</v>
      </c>
      <c r="J1647" s="337">
        <v>75</v>
      </c>
      <c r="K1647" s="337">
        <v>85</v>
      </c>
      <c r="L1647" s="337">
        <v>95</v>
      </c>
      <c r="M1647" s="338"/>
      <c r="N1647" s="337">
        <v>25</v>
      </c>
      <c r="O1647" s="337">
        <v>800</v>
      </c>
      <c r="P1647" s="337">
        <v>14.7</v>
      </c>
      <c r="Q1647" s="337">
        <v>54.5</v>
      </c>
      <c r="R1647" s="337">
        <v>25000</v>
      </c>
      <c r="S1647" s="337">
        <v>2700</v>
      </c>
      <c r="T1647" s="337">
        <v>82</v>
      </c>
      <c r="U1647" s="337">
        <v>0.9</v>
      </c>
      <c r="V1647" s="337">
        <v>-20</v>
      </c>
      <c r="W1647" s="336" t="s">
        <v>769</v>
      </c>
      <c r="X1647" s="336" t="s">
        <v>7402</v>
      </c>
      <c r="Y1647" s="336" t="s">
        <v>783</v>
      </c>
      <c r="Z1647" s="339">
        <v>41963</v>
      </c>
      <c r="AA1647" s="339">
        <v>41957</v>
      </c>
      <c r="AB1647" s="336" t="s">
        <v>784</v>
      </c>
    </row>
    <row r="1648" spans="1:28" s="340" customFormat="1">
      <c r="A1648" s="336" t="s">
        <v>7400</v>
      </c>
      <c r="B1648" s="336" t="s">
        <v>4900</v>
      </c>
      <c r="C1648" s="336" t="s">
        <v>682</v>
      </c>
      <c r="D1648" s="336" t="s">
        <v>7978</v>
      </c>
      <c r="E1648" s="336" t="s">
        <v>731</v>
      </c>
      <c r="F1648" s="336" t="s">
        <v>780</v>
      </c>
      <c r="G1648" s="336" t="s">
        <v>794</v>
      </c>
      <c r="H1648" s="336" t="s">
        <v>726</v>
      </c>
      <c r="I1648" s="337">
        <v>5</v>
      </c>
      <c r="J1648" s="337">
        <v>75</v>
      </c>
      <c r="K1648" s="337">
        <v>95</v>
      </c>
      <c r="L1648" s="337">
        <v>85</v>
      </c>
      <c r="M1648" s="338"/>
      <c r="N1648" s="337">
        <v>25</v>
      </c>
      <c r="O1648" s="337">
        <v>850</v>
      </c>
      <c r="P1648" s="337">
        <v>14.7</v>
      </c>
      <c r="Q1648" s="337">
        <v>57.7</v>
      </c>
      <c r="R1648" s="337">
        <v>25000</v>
      </c>
      <c r="S1648" s="337">
        <v>3000</v>
      </c>
      <c r="T1648" s="337">
        <v>83</v>
      </c>
      <c r="U1648" s="337">
        <v>0.9</v>
      </c>
      <c r="V1648" s="337">
        <v>-20</v>
      </c>
      <c r="W1648" s="336" t="s">
        <v>769</v>
      </c>
      <c r="X1648" s="336" t="s">
        <v>7402</v>
      </c>
      <c r="Y1648" s="336" t="s">
        <v>783</v>
      </c>
      <c r="Z1648" s="339">
        <v>41963</v>
      </c>
      <c r="AA1648" s="339">
        <v>41957</v>
      </c>
      <c r="AB1648" s="336" t="s">
        <v>784</v>
      </c>
    </row>
    <row r="1649" spans="1:28" s="340" customFormat="1">
      <c r="A1649" s="336" t="s">
        <v>7400</v>
      </c>
      <c r="B1649" s="336" t="s">
        <v>4900</v>
      </c>
      <c r="C1649" s="336" t="s">
        <v>682</v>
      </c>
      <c r="D1649" s="336" t="s">
        <v>7979</v>
      </c>
      <c r="E1649" s="336" t="s">
        <v>735</v>
      </c>
      <c r="F1649" s="336" t="s">
        <v>780</v>
      </c>
      <c r="G1649" s="336" t="s">
        <v>794</v>
      </c>
      <c r="H1649" s="336" t="s">
        <v>726</v>
      </c>
      <c r="I1649" s="337">
        <v>5</v>
      </c>
      <c r="J1649" s="337">
        <v>120</v>
      </c>
      <c r="K1649" s="337">
        <v>128</v>
      </c>
      <c r="L1649" s="337">
        <v>120</v>
      </c>
      <c r="M1649" s="338"/>
      <c r="N1649" s="337">
        <v>40</v>
      </c>
      <c r="O1649" s="337">
        <v>1200</v>
      </c>
      <c r="P1649" s="337">
        <v>19</v>
      </c>
      <c r="Q1649" s="337">
        <v>63.2</v>
      </c>
      <c r="R1649" s="337">
        <v>40000</v>
      </c>
      <c r="S1649" s="337">
        <v>2700</v>
      </c>
      <c r="T1649" s="337">
        <v>82</v>
      </c>
      <c r="U1649" s="337">
        <v>1</v>
      </c>
      <c r="V1649" s="337">
        <v>-40</v>
      </c>
      <c r="W1649" s="336" t="s">
        <v>769</v>
      </c>
      <c r="X1649" s="336" t="s">
        <v>7402</v>
      </c>
      <c r="Y1649" s="336" t="s">
        <v>783</v>
      </c>
      <c r="Z1649" s="339">
        <v>41818</v>
      </c>
      <c r="AA1649" s="339">
        <v>41808</v>
      </c>
      <c r="AB1649" s="336" t="s">
        <v>784</v>
      </c>
    </row>
    <row r="1650" spans="1:28" s="340" customFormat="1">
      <c r="A1650" s="336" t="s">
        <v>7400</v>
      </c>
      <c r="B1650" s="336" t="s">
        <v>4900</v>
      </c>
      <c r="C1650" s="336" t="s">
        <v>682</v>
      </c>
      <c r="D1650" s="336" t="s">
        <v>7980</v>
      </c>
      <c r="E1650" s="336" t="s">
        <v>737</v>
      </c>
      <c r="F1650" s="336" t="s">
        <v>780</v>
      </c>
      <c r="G1650" s="336" t="s">
        <v>794</v>
      </c>
      <c r="H1650" s="336" t="s">
        <v>726</v>
      </c>
      <c r="I1650" s="337">
        <v>3</v>
      </c>
      <c r="J1650" s="337">
        <v>60</v>
      </c>
      <c r="K1650" s="337">
        <v>71</v>
      </c>
      <c r="L1650" s="337">
        <v>49</v>
      </c>
      <c r="M1650" s="338"/>
      <c r="N1650" s="337">
        <v>38</v>
      </c>
      <c r="O1650" s="337">
        <v>380</v>
      </c>
      <c r="P1650" s="337">
        <v>6.3</v>
      </c>
      <c r="Q1650" s="337">
        <v>60.4</v>
      </c>
      <c r="R1650" s="337">
        <v>25000</v>
      </c>
      <c r="S1650" s="337">
        <v>3000</v>
      </c>
      <c r="T1650" s="337">
        <v>84</v>
      </c>
      <c r="U1650" s="337">
        <v>0.7</v>
      </c>
      <c r="V1650" s="337">
        <v>-20</v>
      </c>
      <c r="W1650" s="336" t="s">
        <v>769</v>
      </c>
      <c r="X1650" s="336" t="s">
        <v>7402</v>
      </c>
      <c r="Y1650" s="336" t="s">
        <v>783</v>
      </c>
      <c r="Z1650" s="339">
        <v>41973</v>
      </c>
      <c r="AA1650" s="339">
        <v>41983</v>
      </c>
      <c r="AB1650" s="336" t="s">
        <v>784</v>
      </c>
    </row>
    <row r="1651" spans="1:28" s="340" customFormat="1">
      <c r="A1651" s="336" t="s">
        <v>7400</v>
      </c>
      <c r="B1651" s="336" t="s">
        <v>4900</v>
      </c>
      <c r="C1651" s="336" t="s">
        <v>682</v>
      </c>
      <c r="D1651" s="336" t="s">
        <v>7981</v>
      </c>
      <c r="E1651" s="336" t="s">
        <v>830</v>
      </c>
      <c r="F1651" s="336" t="s">
        <v>780</v>
      </c>
      <c r="G1651" s="336" t="s">
        <v>794</v>
      </c>
      <c r="H1651" s="336" t="s">
        <v>726</v>
      </c>
      <c r="I1651" s="337">
        <v>5</v>
      </c>
      <c r="J1651" s="337">
        <v>75</v>
      </c>
      <c r="K1651" s="337">
        <v>118</v>
      </c>
      <c r="L1651" s="337">
        <v>95</v>
      </c>
      <c r="M1651" s="338"/>
      <c r="N1651" s="337">
        <v>25</v>
      </c>
      <c r="O1651" s="337">
        <v>800</v>
      </c>
      <c r="P1651" s="337">
        <v>14</v>
      </c>
      <c r="Q1651" s="337">
        <v>57.1</v>
      </c>
      <c r="R1651" s="337">
        <v>40000</v>
      </c>
      <c r="S1651" s="337">
        <v>2700</v>
      </c>
      <c r="T1651" s="337">
        <v>82</v>
      </c>
      <c r="U1651" s="337">
        <v>1</v>
      </c>
      <c r="V1651" s="337">
        <v>-40</v>
      </c>
      <c r="W1651" s="336" t="s">
        <v>769</v>
      </c>
      <c r="X1651" s="336" t="s">
        <v>7402</v>
      </c>
      <c r="Y1651" s="336" t="s">
        <v>783</v>
      </c>
      <c r="Z1651" s="339">
        <v>41818</v>
      </c>
      <c r="AA1651" s="339">
        <v>41808</v>
      </c>
      <c r="AB1651" s="336" t="s">
        <v>784</v>
      </c>
    </row>
    <row r="1652" spans="1:28" s="340" customFormat="1">
      <c r="A1652" s="336" t="s">
        <v>7400</v>
      </c>
      <c r="B1652" s="336" t="s">
        <v>4900</v>
      </c>
      <c r="C1652" s="336" t="s">
        <v>682</v>
      </c>
      <c r="D1652" s="336" t="s">
        <v>7982</v>
      </c>
      <c r="E1652" s="336" t="s">
        <v>830</v>
      </c>
      <c r="F1652" s="336" t="s">
        <v>780</v>
      </c>
      <c r="G1652" s="336" t="s">
        <v>794</v>
      </c>
      <c r="H1652" s="336" t="s">
        <v>726</v>
      </c>
      <c r="I1652" s="337">
        <v>5</v>
      </c>
      <c r="J1652" s="337">
        <v>75</v>
      </c>
      <c r="K1652" s="337">
        <v>118</v>
      </c>
      <c r="L1652" s="337">
        <v>95</v>
      </c>
      <c r="M1652" s="338"/>
      <c r="N1652" s="337">
        <v>25</v>
      </c>
      <c r="O1652" s="337">
        <v>835</v>
      </c>
      <c r="P1652" s="337">
        <v>14</v>
      </c>
      <c r="Q1652" s="337">
        <v>59.6</v>
      </c>
      <c r="R1652" s="337">
        <v>40000</v>
      </c>
      <c r="S1652" s="337">
        <v>3000</v>
      </c>
      <c r="T1652" s="337">
        <v>83</v>
      </c>
      <c r="U1652" s="337">
        <v>1</v>
      </c>
      <c r="V1652" s="337">
        <v>-40</v>
      </c>
      <c r="W1652" s="336" t="s">
        <v>769</v>
      </c>
      <c r="X1652" s="336" t="s">
        <v>7402</v>
      </c>
      <c r="Y1652" s="336" t="s">
        <v>783</v>
      </c>
      <c r="Z1652" s="339">
        <v>41818</v>
      </c>
      <c r="AA1652" s="339">
        <v>41808</v>
      </c>
      <c r="AB1652" s="336" t="s">
        <v>784</v>
      </c>
    </row>
    <row r="1653" spans="1:28" s="340" customFormat="1">
      <c r="A1653" s="336" t="s">
        <v>7400</v>
      </c>
      <c r="B1653" s="336" t="s">
        <v>4900</v>
      </c>
      <c r="C1653" s="336" t="s">
        <v>682</v>
      </c>
      <c r="D1653" s="336" t="s">
        <v>7983</v>
      </c>
      <c r="E1653" s="336" t="s">
        <v>735</v>
      </c>
      <c r="F1653" s="336" t="s">
        <v>780</v>
      </c>
      <c r="G1653" s="336" t="s">
        <v>794</v>
      </c>
      <c r="H1653" s="336" t="s">
        <v>726</v>
      </c>
      <c r="I1653" s="337">
        <v>5</v>
      </c>
      <c r="J1653" s="337">
        <v>100</v>
      </c>
      <c r="K1653" s="337">
        <v>128</v>
      </c>
      <c r="L1653" s="337">
        <v>120</v>
      </c>
      <c r="M1653" s="338"/>
      <c r="N1653" s="337">
        <v>25</v>
      </c>
      <c r="O1653" s="337">
        <v>1200</v>
      </c>
      <c r="P1653" s="337">
        <v>19</v>
      </c>
      <c r="Q1653" s="337">
        <v>63.2</v>
      </c>
      <c r="R1653" s="337">
        <v>40000</v>
      </c>
      <c r="S1653" s="337">
        <v>2700</v>
      </c>
      <c r="T1653" s="337">
        <v>82</v>
      </c>
      <c r="U1653" s="337">
        <v>1</v>
      </c>
      <c r="V1653" s="337">
        <v>-40</v>
      </c>
      <c r="W1653" s="336" t="s">
        <v>769</v>
      </c>
      <c r="X1653" s="336" t="s">
        <v>7402</v>
      </c>
      <c r="Y1653" s="336" t="s">
        <v>783</v>
      </c>
      <c r="Z1653" s="339">
        <v>41818</v>
      </c>
      <c r="AA1653" s="339">
        <v>41808</v>
      </c>
      <c r="AB1653" s="336" t="s">
        <v>784</v>
      </c>
    </row>
    <row r="1654" spans="1:28" s="340" customFormat="1">
      <c r="A1654" s="336" t="s">
        <v>7400</v>
      </c>
      <c r="B1654" s="336" t="s">
        <v>4900</v>
      </c>
      <c r="C1654" s="336" t="s">
        <v>682</v>
      </c>
      <c r="D1654" s="336" t="s">
        <v>7984</v>
      </c>
      <c r="E1654" s="336" t="s">
        <v>738</v>
      </c>
      <c r="F1654" s="336" t="s">
        <v>780</v>
      </c>
      <c r="G1654" s="336" t="s">
        <v>794</v>
      </c>
      <c r="H1654" s="336" t="s">
        <v>726</v>
      </c>
      <c r="I1654" s="337">
        <v>5</v>
      </c>
      <c r="J1654" s="337">
        <v>50</v>
      </c>
      <c r="K1654" s="337">
        <v>85</v>
      </c>
      <c r="L1654" s="337">
        <v>62</v>
      </c>
      <c r="M1654" s="338"/>
      <c r="N1654" s="337">
        <v>25</v>
      </c>
      <c r="O1654" s="337">
        <v>460</v>
      </c>
      <c r="P1654" s="337">
        <v>8</v>
      </c>
      <c r="Q1654" s="337">
        <v>57.1</v>
      </c>
      <c r="R1654" s="337">
        <v>40000</v>
      </c>
      <c r="S1654" s="337">
        <v>2700</v>
      </c>
      <c r="T1654" s="337">
        <v>83</v>
      </c>
      <c r="U1654" s="337">
        <v>1</v>
      </c>
      <c r="V1654" s="337">
        <v>-20</v>
      </c>
      <c r="W1654" s="336" t="s">
        <v>769</v>
      </c>
      <c r="X1654" s="336" t="s">
        <v>7402</v>
      </c>
      <c r="Y1654" s="336" t="s">
        <v>783</v>
      </c>
      <c r="Z1654" s="339">
        <v>41942</v>
      </c>
      <c r="AA1654" s="339">
        <v>41960</v>
      </c>
      <c r="AB1654" s="336" t="s">
        <v>784</v>
      </c>
    </row>
    <row r="1655" spans="1:28" s="340" customFormat="1">
      <c r="A1655" s="336" t="s">
        <v>7400</v>
      </c>
      <c r="B1655" s="336" t="s">
        <v>4900</v>
      </c>
      <c r="C1655" s="336" t="s">
        <v>682</v>
      </c>
      <c r="D1655" s="336" t="s">
        <v>7985</v>
      </c>
      <c r="E1655" s="336" t="s">
        <v>735</v>
      </c>
      <c r="F1655" s="336" t="s">
        <v>780</v>
      </c>
      <c r="G1655" s="336" t="s">
        <v>794</v>
      </c>
      <c r="H1655" s="336" t="s">
        <v>726</v>
      </c>
      <c r="I1655" s="337">
        <v>5</v>
      </c>
      <c r="J1655" s="337">
        <v>100</v>
      </c>
      <c r="K1655" s="337">
        <v>128</v>
      </c>
      <c r="L1655" s="337">
        <v>120</v>
      </c>
      <c r="M1655" s="338"/>
      <c r="N1655" s="337">
        <v>25</v>
      </c>
      <c r="O1655" s="337">
        <v>1200</v>
      </c>
      <c r="P1655" s="337">
        <v>17</v>
      </c>
      <c r="Q1655" s="337">
        <v>70.599999999999994</v>
      </c>
      <c r="R1655" s="337">
        <v>25000</v>
      </c>
      <c r="S1655" s="337">
        <v>3000</v>
      </c>
      <c r="T1655" s="337">
        <v>91</v>
      </c>
      <c r="U1655" s="337">
        <v>1</v>
      </c>
      <c r="V1655" s="337">
        <v>-20</v>
      </c>
      <c r="W1655" s="336" t="s">
        <v>7</v>
      </c>
      <c r="X1655" s="336" t="s">
        <v>7</v>
      </c>
      <c r="Y1655" s="336" t="s">
        <v>783</v>
      </c>
      <c r="Z1655" s="339">
        <v>41993</v>
      </c>
      <c r="AA1655" s="339">
        <v>42006</v>
      </c>
      <c r="AB1655" s="336" t="s">
        <v>784</v>
      </c>
    </row>
    <row r="1656" spans="1:28" s="340" customFormat="1">
      <c r="A1656" s="336" t="s">
        <v>7400</v>
      </c>
      <c r="B1656" s="336" t="s">
        <v>4900</v>
      </c>
      <c r="C1656" s="336" t="s">
        <v>682</v>
      </c>
      <c r="D1656" s="336" t="s">
        <v>7986</v>
      </c>
      <c r="E1656" s="336" t="s">
        <v>735</v>
      </c>
      <c r="F1656" s="336" t="s">
        <v>780</v>
      </c>
      <c r="G1656" s="336" t="s">
        <v>794</v>
      </c>
      <c r="H1656" s="336" t="s">
        <v>726</v>
      </c>
      <c r="I1656" s="337">
        <v>5</v>
      </c>
      <c r="J1656" s="337">
        <v>100</v>
      </c>
      <c r="K1656" s="337">
        <v>128</v>
      </c>
      <c r="L1656" s="337">
        <v>120</v>
      </c>
      <c r="M1656" s="338"/>
      <c r="N1656" s="337">
        <v>25</v>
      </c>
      <c r="O1656" s="337">
        <v>1200</v>
      </c>
      <c r="P1656" s="337">
        <v>17</v>
      </c>
      <c r="Q1656" s="337">
        <v>70.599999999999994</v>
      </c>
      <c r="R1656" s="337">
        <v>25000</v>
      </c>
      <c r="S1656" s="337">
        <v>4000</v>
      </c>
      <c r="T1656" s="337">
        <v>91</v>
      </c>
      <c r="U1656" s="337">
        <v>1</v>
      </c>
      <c r="V1656" s="337">
        <v>-20</v>
      </c>
      <c r="W1656" s="336" t="s">
        <v>7</v>
      </c>
      <c r="X1656" s="336" t="s">
        <v>7</v>
      </c>
      <c r="Y1656" s="336" t="s">
        <v>783</v>
      </c>
      <c r="Z1656" s="339">
        <v>41993</v>
      </c>
      <c r="AA1656" s="339">
        <v>42006</v>
      </c>
      <c r="AB1656" s="336" t="s">
        <v>784</v>
      </c>
    </row>
    <row r="1657" spans="1:28" s="340" customFormat="1">
      <c r="A1657" s="336" t="s">
        <v>7400</v>
      </c>
      <c r="B1657" s="336" t="s">
        <v>4900</v>
      </c>
      <c r="C1657" s="336" t="s">
        <v>4913</v>
      </c>
      <c r="D1657" s="336" t="s">
        <v>7987</v>
      </c>
      <c r="E1657" s="336" t="s">
        <v>732</v>
      </c>
      <c r="F1657" s="336" t="s">
        <v>780</v>
      </c>
      <c r="G1657" s="336" t="s">
        <v>794</v>
      </c>
      <c r="H1657" s="336" t="s">
        <v>726</v>
      </c>
      <c r="I1657" s="337">
        <v>5</v>
      </c>
      <c r="J1657" s="337">
        <v>65</v>
      </c>
      <c r="K1657" s="337">
        <v>127.8</v>
      </c>
      <c r="L1657" s="337">
        <v>94.8</v>
      </c>
      <c r="M1657" s="338"/>
      <c r="N1657" s="337">
        <v>112</v>
      </c>
      <c r="O1657" s="337">
        <v>650</v>
      </c>
      <c r="P1657" s="337">
        <v>8</v>
      </c>
      <c r="Q1657" s="337">
        <v>81.3</v>
      </c>
      <c r="R1657" s="337">
        <v>25000</v>
      </c>
      <c r="S1657" s="337">
        <v>2700</v>
      </c>
      <c r="T1657" s="337">
        <v>82</v>
      </c>
      <c r="U1657" s="337">
        <v>0.9</v>
      </c>
      <c r="V1657" s="337">
        <v>-20</v>
      </c>
      <c r="W1657" s="336" t="s">
        <v>769</v>
      </c>
      <c r="X1657" s="336" t="s">
        <v>7402</v>
      </c>
      <c r="Y1657" s="336" t="s">
        <v>783</v>
      </c>
      <c r="Z1657" s="339">
        <v>41830</v>
      </c>
      <c r="AA1657" s="339">
        <v>41905</v>
      </c>
      <c r="AB1657" s="336" t="s">
        <v>842</v>
      </c>
    </row>
    <row r="1658" spans="1:28" s="340" customFormat="1">
      <c r="A1658" s="336" t="s">
        <v>7400</v>
      </c>
      <c r="B1658" s="336" t="s">
        <v>4925</v>
      </c>
      <c r="C1658" s="336" t="s">
        <v>7988</v>
      </c>
      <c r="D1658" s="336" t="s">
        <v>7988</v>
      </c>
      <c r="E1658" s="336" t="s">
        <v>735</v>
      </c>
      <c r="F1658" s="336" t="s">
        <v>780</v>
      </c>
      <c r="G1658" s="336" t="s">
        <v>794</v>
      </c>
      <c r="H1658" s="336" t="s">
        <v>726</v>
      </c>
      <c r="I1658" s="337">
        <v>3</v>
      </c>
      <c r="J1658" s="337">
        <v>90</v>
      </c>
      <c r="K1658" s="337">
        <v>135</v>
      </c>
      <c r="L1658" s="337">
        <v>122</v>
      </c>
      <c r="M1658" s="338"/>
      <c r="N1658" s="337">
        <v>40</v>
      </c>
      <c r="O1658" s="337">
        <v>1300</v>
      </c>
      <c r="P1658" s="337">
        <v>17</v>
      </c>
      <c r="Q1658" s="337">
        <v>78</v>
      </c>
      <c r="R1658" s="337">
        <v>25000</v>
      </c>
      <c r="S1658" s="337">
        <v>3000</v>
      </c>
      <c r="T1658" s="337">
        <v>81</v>
      </c>
      <c r="U1658" s="337">
        <v>0.9</v>
      </c>
      <c r="V1658" s="337">
        <v>-29</v>
      </c>
      <c r="W1658" s="336" t="s">
        <v>769</v>
      </c>
      <c r="X1658" s="336" t="s">
        <v>7405</v>
      </c>
      <c r="Y1658" s="336" t="s">
        <v>1308</v>
      </c>
      <c r="Z1658" s="339">
        <v>41499</v>
      </c>
      <c r="AA1658" s="339">
        <v>41801</v>
      </c>
      <c r="AB1658" s="336" t="s">
        <v>842</v>
      </c>
    </row>
    <row r="1659" spans="1:28" s="340" customFormat="1">
      <c r="A1659" s="336" t="s">
        <v>7400</v>
      </c>
      <c r="B1659" s="336" t="s">
        <v>4925</v>
      </c>
      <c r="C1659" s="336" t="s">
        <v>5225</v>
      </c>
      <c r="D1659" s="336" t="s">
        <v>5225</v>
      </c>
      <c r="E1659" s="336" t="s">
        <v>732</v>
      </c>
      <c r="F1659" s="336" t="s">
        <v>780</v>
      </c>
      <c r="G1659" s="336" t="s">
        <v>794</v>
      </c>
      <c r="H1659" s="336" t="s">
        <v>726</v>
      </c>
      <c r="I1659" s="337">
        <v>3</v>
      </c>
      <c r="J1659" s="337">
        <v>65</v>
      </c>
      <c r="K1659" s="337">
        <v>133.4</v>
      </c>
      <c r="L1659" s="337">
        <v>94.8</v>
      </c>
      <c r="M1659" s="338"/>
      <c r="N1659" s="338"/>
      <c r="O1659" s="337">
        <v>650</v>
      </c>
      <c r="P1659" s="337">
        <v>10</v>
      </c>
      <c r="Q1659" s="337">
        <v>65</v>
      </c>
      <c r="R1659" s="337">
        <v>25000</v>
      </c>
      <c r="S1659" s="337">
        <v>2700</v>
      </c>
      <c r="T1659" s="337">
        <v>82</v>
      </c>
      <c r="U1659" s="337">
        <v>0.9</v>
      </c>
      <c r="V1659" s="337">
        <v>-29</v>
      </c>
      <c r="W1659" s="336" t="s">
        <v>769</v>
      </c>
      <c r="X1659" s="336" t="s">
        <v>7405</v>
      </c>
      <c r="Y1659" s="336" t="s">
        <v>1308</v>
      </c>
      <c r="Z1659" s="339">
        <v>41745</v>
      </c>
      <c r="AA1659" s="339">
        <v>41814</v>
      </c>
      <c r="AB1659" s="336" t="s">
        <v>842</v>
      </c>
    </row>
    <row r="1660" spans="1:28" s="340" customFormat="1">
      <c r="A1660" s="336" t="s">
        <v>7400</v>
      </c>
      <c r="B1660" s="336" t="s">
        <v>4925</v>
      </c>
      <c r="C1660" s="336" t="s">
        <v>5227</v>
      </c>
      <c r="D1660" s="336" t="s">
        <v>5227</v>
      </c>
      <c r="E1660" s="336" t="s">
        <v>732</v>
      </c>
      <c r="F1660" s="336" t="s">
        <v>780</v>
      </c>
      <c r="G1660" s="336" t="s">
        <v>794</v>
      </c>
      <c r="H1660" s="336" t="s">
        <v>726</v>
      </c>
      <c r="I1660" s="337">
        <v>3</v>
      </c>
      <c r="J1660" s="337">
        <v>65</v>
      </c>
      <c r="K1660" s="337">
        <v>133.4</v>
      </c>
      <c r="L1660" s="337">
        <v>94.8</v>
      </c>
      <c r="M1660" s="338"/>
      <c r="N1660" s="338"/>
      <c r="O1660" s="337">
        <v>650</v>
      </c>
      <c r="P1660" s="337">
        <v>10</v>
      </c>
      <c r="Q1660" s="337">
        <v>65</v>
      </c>
      <c r="R1660" s="337">
        <v>25000</v>
      </c>
      <c r="S1660" s="337">
        <v>2700</v>
      </c>
      <c r="T1660" s="337">
        <v>82</v>
      </c>
      <c r="U1660" s="337">
        <v>0.9</v>
      </c>
      <c r="V1660" s="337">
        <v>-20</v>
      </c>
      <c r="W1660" s="336" t="s">
        <v>769</v>
      </c>
      <c r="X1660" s="336" t="s">
        <v>7405</v>
      </c>
      <c r="Y1660" s="336" t="s">
        <v>1308</v>
      </c>
      <c r="Z1660" s="339">
        <v>41745</v>
      </c>
      <c r="AA1660" s="339">
        <v>41764</v>
      </c>
      <c r="AB1660" s="336" t="s">
        <v>842</v>
      </c>
    </row>
    <row r="1661" spans="1:28" s="340" customFormat="1">
      <c r="A1661" s="336" t="s">
        <v>7400</v>
      </c>
      <c r="B1661" s="336" t="s">
        <v>4925</v>
      </c>
      <c r="C1661" s="336" t="s">
        <v>581</v>
      </c>
      <c r="D1661" s="336" t="s">
        <v>581</v>
      </c>
      <c r="E1661" s="336" t="s">
        <v>732</v>
      </c>
      <c r="F1661" s="336" t="s">
        <v>780</v>
      </c>
      <c r="G1661" s="336" t="s">
        <v>794</v>
      </c>
      <c r="H1661" s="336" t="s">
        <v>726</v>
      </c>
      <c r="I1661" s="337">
        <v>3</v>
      </c>
      <c r="J1661" s="337">
        <v>65</v>
      </c>
      <c r="K1661" s="337">
        <v>135</v>
      </c>
      <c r="L1661" s="337">
        <v>122</v>
      </c>
      <c r="M1661" s="338"/>
      <c r="N1661" s="338"/>
      <c r="O1661" s="337">
        <v>650</v>
      </c>
      <c r="P1661" s="337">
        <v>10</v>
      </c>
      <c r="Q1661" s="337">
        <v>65</v>
      </c>
      <c r="R1661" s="337">
        <v>25000</v>
      </c>
      <c r="S1661" s="337">
        <v>2700</v>
      </c>
      <c r="T1661" s="337">
        <v>82</v>
      </c>
      <c r="U1661" s="337">
        <v>0.8</v>
      </c>
      <c r="V1661" s="337">
        <v>-29</v>
      </c>
      <c r="W1661" s="336" t="s">
        <v>7</v>
      </c>
      <c r="X1661" s="336" t="s">
        <v>7</v>
      </c>
      <c r="Y1661" s="336" t="s">
        <v>1308</v>
      </c>
      <c r="Z1661" s="339">
        <v>41435</v>
      </c>
      <c r="AA1661" s="339">
        <v>41884</v>
      </c>
      <c r="AB1661" s="336" t="s">
        <v>842</v>
      </c>
    </row>
    <row r="1662" spans="1:28" s="340" customFormat="1">
      <c r="A1662" s="336" t="s">
        <v>7400</v>
      </c>
      <c r="B1662" s="336" t="s">
        <v>4925</v>
      </c>
      <c r="C1662" s="336" t="s">
        <v>593</v>
      </c>
      <c r="D1662" s="336" t="s">
        <v>593</v>
      </c>
      <c r="E1662" s="336" t="s">
        <v>735</v>
      </c>
      <c r="F1662" s="336" t="s">
        <v>780</v>
      </c>
      <c r="G1662" s="336" t="s">
        <v>794</v>
      </c>
      <c r="H1662" s="336" t="s">
        <v>726</v>
      </c>
      <c r="I1662" s="337">
        <v>3</v>
      </c>
      <c r="J1662" s="337">
        <v>90</v>
      </c>
      <c r="K1662" s="337">
        <v>134.6</v>
      </c>
      <c r="L1662" s="337">
        <v>121.9</v>
      </c>
      <c r="M1662" s="338"/>
      <c r="N1662" s="337">
        <v>40</v>
      </c>
      <c r="O1662" s="337">
        <v>1050</v>
      </c>
      <c r="P1662" s="337">
        <v>17.2</v>
      </c>
      <c r="Q1662" s="337">
        <v>61.7</v>
      </c>
      <c r="R1662" s="337">
        <v>25000</v>
      </c>
      <c r="S1662" s="337">
        <v>3000</v>
      </c>
      <c r="T1662" s="337">
        <v>82</v>
      </c>
      <c r="U1662" s="337">
        <v>0.9</v>
      </c>
      <c r="V1662" s="337">
        <v>-29</v>
      </c>
      <c r="W1662" s="336" t="s">
        <v>7</v>
      </c>
      <c r="X1662" s="336" t="s">
        <v>7</v>
      </c>
      <c r="Y1662" s="336" t="s">
        <v>1308</v>
      </c>
      <c r="Z1662" s="339">
        <v>41283</v>
      </c>
      <c r="AA1662" s="339">
        <v>41747</v>
      </c>
      <c r="AB1662" s="336" t="s">
        <v>842</v>
      </c>
    </row>
    <row r="1663" spans="1:28" s="340" customFormat="1">
      <c r="A1663" s="336" t="s">
        <v>7400</v>
      </c>
      <c r="B1663" s="336" t="s">
        <v>4925</v>
      </c>
      <c r="C1663" s="336" t="s">
        <v>5255</v>
      </c>
      <c r="D1663" s="336" t="s">
        <v>5255</v>
      </c>
      <c r="E1663" s="336" t="s">
        <v>732</v>
      </c>
      <c r="F1663" s="336" t="s">
        <v>780</v>
      </c>
      <c r="G1663" s="336" t="s">
        <v>794</v>
      </c>
      <c r="H1663" s="336" t="s">
        <v>726</v>
      </c>
      <c r="I1663" s="337">
        <v>3</v>
      </c>
      <c r="J1663" s="337">
        <v>65</v>
      </c>
      <c r="K1663" s="337">
        <v>133.4</v>
      </c>
      <c r="L1663" s="337">
        <v>94.8</v>
      </c>
      <c r="M1663" s="338"/>
      <c r="N1663" s="338"/>
      <c r="O1663" s="337">
        <v>750</v>
      </c>
      <c r="P1663" s="337">
        <v>10</v>
      </c>
      <c r="Q1663" s="337">
        <v>75</v>
      </c>
      <c r="R1663" s="337">
        <v>25000</v>
      </c>
      <c r="S1663" s="337">
        <v>2700</v>
      </c>
      <c r="T1663" s="337">
        <v>82</v>
      </c>
      <c r="U1663" s="337">
        <v>0.9</v>
      </c>
      <c r="V1663" s="337">
        <v>-29</v>
      </c>
      <c r="W1663" s="336" t="s">
        <v>769</v>
      </c>
      <c r="X1663" s="336" t="s">
        <v>7405</v>
      </c>
      <c r="Y1663" s="336" t="s">
        <v>5256</v>
      </c>
      <c r="Z1663" s="339">
        <v>41745</v>
      </c>
      <c r="AA1663" s="339">
        <v>41943</v>
      </c>
      <c r="AB1663" s="336" t="s">
        <v>842</v>
      </c>
    </row>
    <row r="1664" spans="1:28" s="340" customFormat="1">
      <c r="A1664" s="336" t="s">
        <v>7400</v>
      </c>
      <c r="B1664" s="336" t="s">
        <v>4925</v>
      </c>
      <c r="C1664" s="336" t="s">
        <v>5260</v>
      </c>
      <c r="D1664" s="336" t="s">
        <v>5260</v>
      </c>
      <c r="E1664" s="336" t="s">
        <v>732</v>
      </c>
      <c r="F1664" s="336" t="s">
        <v>780</v>
      </c>
      <c r="G1664" s="336" t="s">
        <v>794</v>
      </c>
      <c r="H1664" s="336" t="s">
        <v>726</v>
      </c>
      <c r="I1664" s="337">
        <v>5</v>
      </c>
      <c r="J1664" s="337">
        <v>65</v>
      </c>
      <c r="K1664" s="337">
        <v>135</v>
      </c>
      <c r="L1664" s="337">
        <v>122</v>
      </c>
      <c r="M1664" s="338"/>
      <c r="N1664" s="338"/>
      <c r="O1664" s="337">
        <v>650</v>
      </c>
      <c r="P1664" s="337">
        <v>12</v>
      </c>
      <c r="Q1664" s="337">
        <v>54.1</v>
      </c>
      <c r="R1664" s="337">
        <v>25000</v>
      </c>
      <c r="S1664" s="337">
        <v>2700</v>
      </c>
      <c r="T1664" s="337">
        <v>95</v>
      </c>
      <c r="U1664" s="337">
        <v>0.9</v>
      </c>
      <c r="V1664" s="337">
        <v>-29</v>
      </c>
      <c r="W1664" s="336" t="s">
        <v>769</v>
      </c>
      <c r="X1664" s="336" t="s">
        <v>7405</v>
      </c>
      <c r="Y1664" s="336" t="s">
        <v>1308</v>
      </c>
      <c r="Z1664" s="339">
        <v>41446</v>
      </c>
      <c r="AA1664" s="339">
        <v>41956</v>
      </c>
      <c r="AB1664" s="336" t="s">
        <v>842</v>
      </c>
    </row>
    <row r="1665" spans="1:28" s="340" customFormat="1">
      <c r="A1665" s="336" t="s">
        <v>7400</v>
      </c>
      <c r="B1665" s="336" t="s">
        <v>5727</v>
      </c>
      <c r="C1665" s="336" t="s">
        <v>5728</v>
      </c>
      <c r="D1665" s="336" t="s">
        <v>5728</v>
      </c>
      <c r="E1665" s="336" t="s">
        <v>735</v>
      </c>
      <c r="F1665" s="336" t="s">
        <v>780</v>
      </c>
      <c r="G1665" s="336" t="s">
        <v>794</v>
      </c>
      <c r="H1665" s="336" t="s">
        <v>726</v>
      </c>
      <c r="I1665" s="337">
        <v>5</v>
      </c>
      <c r="J1665" s="337">
        <v>150</v>
      </c>
      <c r="K1665" s="337">
        <v>134.6</v>
      </c>
      <c r="L1665" s="337">
        <v>121.9</v>
      </c>
      <c r="M1665" s="338"/>
      <c r="N1665" s="337">
        <v>40</v>
      </c>
      <c r="O1665" s="337">
        <v>1650</v>
      </c>
      <c r="P1665" s="337">
        <v>23.1</v>
      </c>
      <c r="Q1665" s="337">
        <v>71.7</v>
      </c>
      <c r="R1665" s="337">
        <v>15000</v>
      </c>
      <c r="S1665" s="337">
        <v>3000</v>
      </c>
      <c r="T1665" s="337">
        <v>81</v>
      </c>
      <c r="U1665" s="337">
        <v>0.8</v>
      </c>
      <c r="V1665" s="337">
        <v>-20</v>
      </c>
      <c r="W1665" s="336" t="s">
        <v>7</v>
      </c>
      <c r="X1665" s="336" t="s">
        <v>7</v>
      </c>
      <c r="Y1665" s="336" t="s">
        <v>1308</v>
      </c>
      <c r="Z1665" s="339">
        <v>41417</v>
      </c>
      <c r="AA1665" s="339">
        <v>41887</v>
      </c>
      <c r="AB1665" s="336" t="s">
        <v>842</v>
      </c>
    </row>
    <row r="1666" spans="1:28" s="340" customFormat="1">
      <c r="A1666" s="336" t="s">
        <v>7400</v>
      </c>
      <c r="B1666" s="336" t="s">
        <v>5727</v>
      </c>
      <c r="C1666" s="336" t="s">
        <v>5730</v>
      </c>
      <c r="D1666" s="336" t="s">
        <v>5730</v>
      </c>
      <c r="E1666" s="336" t="s">
        <v>731</v>
      </c>
      <c r="F1666" s="336" t="s">
        <v>780</v>
      </c>
      <c r="G1666" s="336" t="s">
        <v>794</v>
      </c>
      <c r="H1666" s="336" t="s">
        <v>726</v>
      </c>
      <c r="I1666" s="337">
        <v>5</v>
      </c>
      <c r="J1666" s="337">
        <v>75</v>
      </c>
      <c r="K1666" s="337">
        <v>122</v>
      </c>
      <c r="L1666" s="337">
        <v>97</v>
      </c>
      <c r="M1666" s="338"/>
      <c r="N1666" s="337">
        <v>40</v>
      </c>
      <c r="O1666" s="337">
        <v>1000</v>
      </c>
      <c r="P1666" s="337">
        <v>14</v>
      </c>
      <c r="Q1666" s="337">
        <v>71.400000000000006</v>
      </c>
      <c r="R1666" s="337">
        <v>25000</v>
      </c>
      <c r="S1666" s="337">
        <v>3000</v>
      </c>
      <c r="T1666" s="337">
        <v>81</v>
      </c>
      <c r="U1666" s="337">
        <v>0.9</v>
      </c>
      <c r="V1666" s="337">
        <v>-30</v>
      </c>
      <c r="W1666" s="336" t="s">
        <v>769</v>
      </c>
      <c r="X1666" s="336" t="s">
        <v>7405</v>
      </c>
      <c r="Y1666" s="336" t="s">
        <v>1308</v>
      </c>
      <c r="Z1666" s="339">
        <v>41435</v>
      </c>
      <c r="AA1666" s="339">
        <v>41904</v>
      </c>
      <c r="AB1666" s="336" t="s">
        <v>842</v>
      </c>
    </row>
    <row r="1667" spans="1:28" s="340" customFormat="1">
      <c r="A1667" s="336" t="s">
        <v>7400</v>
      </c>
      <c r="B1667" s="336" t="s">
        <v>5727</v>
      </c>
      <c r="C1667" s="336" t="s">
        <v>5732</v>
      </c>
      <c r="D1667" s="336" t="s">
        <v>5732</v>
      </c>
      <c r="E1667" s="336" t="s">
        <v>735</v>
      </c>
      <c r="F1667" s="336" t="s">
        <v>780</v>
      </c>
      <c r="G1667" s="336" t="s">
        <v>794</v>
      </c>
      <c r="H1667" s="336" t="s">
        <v>726</v>
      </c>
      <c r="I1667" s="337">
        <v>5</v>
      </c>
      <c r="J1667" s="337">
        <v>120</v>
      </c>
      <c r="K1667" s="337">
        <v>135</v>
      </c>
      <c r="L1667" s="337">
        <v>122</v>
      </c>
      <c r="M1667" s="338"/>
      <c r="N1667" s="337">
        <v>40</v>
      </c>
      <c r="O1667" s="337">
        <v>1250</v>
      </c>
      <c r="P1667" s="337">
        <v>16.7</v>
      </c>
      <c r="Q1667" s="337">
        <v>73.5</v>
      </c>
      <c r="R1667" s="337">
        <v>25000</v>
      </c>
      <c r="S1667" s="337">
        <v>3000</v>
      </c>
      <c r="T1667" s="337">
        <v>81</v>
      </c>
      <c r="U1667" s="337">
        <v>0.9</v>
      </c>
      <c r="V1667" s="337">
        <v>-20</v>
      </c>
      <c r="W1667" s="336" t="s">
        <v>769</v>
      </c>
      <c r="X1667" s="336" t="s">
        <v>7405</v>
      </c>
      <c r="Y1667" s="336" t="s">
        <v>1308</v>
      </c>
      <c r="Z1667" s="339">
        <v>41499</v>
      </c>
      <c r="AA1667" s="339">
        <v>41887</v>
      </c>
      <c r="AB1667" s="336" t="s">
        <v>842</v>
      </c>
    </row>
    <row r="1668" spans="1:28" s="340" customFormat="1">
      <c r="A1668" s="336" t="s">
        <v>7400</v>
      </c>
      <c r="B1668" s="336" t="s">
        <v>5727</v>
      </c>
      <c r="C1668" s="336" t="s">
        <v>5734</v>
      </c>
      <c r="D1668" s="336" t="s">
        <v>5734</v>
      </c>
      <c r="E1668" s="336" t="s">
        <v>735</v>
      </c>
      <c r="F1668" s="336" t="s">
        <v>780</v>
      </c>
      <c r="G1668" s="336" t="s">
        <v>794</v>
      </c>
      <c r="H1668" s="336" t="s">
        <v>726</v>
      </c>
      <c r="I1668" s="337">
        <v>5</v>
      </c>
      <c r="J1668" s="337">
        <v>120</v>
      </c>
      <c r="K1668" s="337">
        <v>135</v>
      </c>
      <c r="L1668" s="337">
        <v>122</v>
      </c>
      <c r="M1668" s="338"/>
      <c r="N1668" s="337">
        <v>25</v>
      </c>
      <c r="O1668" s="337">
        <v>1100</v>
      </c>
      <c r="P1668" s="337">
        <v>16.899999999999999</v>
      </c>
      <c r="Q1668" s="337">
        <v>64.7</v>
      </c>
      <c r="R1668" s="337">
        <v>25000</v>
      </c>
      <c r="S1668" s="337">
        <v>2700</v>
      </c>
      <c r="T1668" s="337">
        <v>85</v>
      </c>
      <c r="U1668" s="337">
        <v>0.9</v>
      </c>
      <c r="V1668" s="337">
        <v>-29</v>
      </c>
      <c r="W1668" s="336" t="s">
        <v>769</v>
      </c>
      <c r="X1668" s="336" t="s">
        <v>7405</v>
      </c>
      <c r="Y1668" s="336" t="s">
        <v>1308</v>
      </c>
      <c r="Z1668" s="339">
        <v>41623</v>
      </c>
      <c r="AA1668" s="339">
        <v>41887</v>
      </c>
      <c r="AB1668" s="336" t="s">
        <v>842</v>
      </c>
    </row>
    <row r="1669" spans="1:28" s="340" customFormat="1">
      <c r="A1669" s="336" t="s">
        <v>7400</v>
      </c>
      <c r="B1669" s="336" t="s">
        <v>5727</v>
      </c>
      <c r="C1669" s="336" t="s">
        <v>5738</v>
      </c>
      <c r="D1669" s="336" t="s">
        <v>5738</v>
      </c>
      <c r="E1669" s="336" t="s">
        <v>813</v>
      </c>
      <c r="F1669" s="336" t="s">
        <v>780</v>
      </c>
      <c r="G1669" s="336" t="s">
        <v>794</v>
      </c>
      <c r="H1669" s="336" t="s">
        <v>726</v>
      </c>
      <c r="I1669" s="337">
        <v>5</v>
      </c>
      <c r="J1669" s="337">
        <v>65</v>
      </c>
      <c r="K1669" s="337">
        <v>89</v>
      </c>
      <c r="L1669" s="337">
        <v>64</v>
      </c>
      <c r="M1669" s="338"/>
      <c r="N1669" s="338"/>
      <c r="O1669" s="337">
        <v>650</v>
      </c>
      <c r="P1669" s="337">
        <v>9.9</v>
      </c>
      <c r="Q1669" s="337">
        <v>65</v>
      </c>
      <c r="R1669" s="337">
        <v>25000</v>
      </c>
      <c r="S1669" s="337">
        <v>2700</v>
      </c>
      <c r="T1669" s="337">
        <v>82</v>
      </c>
      <c r="U1669" s="337">
        <v>0.8</v>
      </c>
      <c r="V1669" s="337">
        <v>-20</v>
      </c>
      <c r="W1669" s="336" t="s">
        <v>769</v>
      </c>
      <c r="X1669" s="336" t="s">
        <v>7405</v>
      </c>
      <c r="Y1669" s="336" t="s">
        <v>1308</v>
      </c>
      <c r="Z1669" s="339">
        <v>41488</v>
      </c>
      <c r="AA1669" s="339">
        <v>41887</v>
      </c>
      <c r="AB1669" s="336" t="s">
        <v>842</v>
      </c>
    </row>
    <row r="1670" spans="1:28" s="340" customFormat="1">
      <c r="A1670" s="336" t="s">
        <v>7400</v>
      </c>
      <c r="B1670" s="336" t="s">
        <v>5727</v>
      </c>
      <c r="C1670" s="336" t="s">
        <v>5825</v>
      </c>
      <c r="D1670" s="336" t="s">
        <v>5825</v>
      </c>
      <c r="E1670" s="336" t="s">
        <v>813</v>
      </c>
      <c r="F1670" s="336" t="s">
        <v>780</v>
      </c>
      <c r="G1670" s="336" t="s">
        <v>794</v>
      </c>
      <c r="H1670" s="336" t="s">
        <v>726</v>
      </c>
      <c r="I1670" s="337">
        <v>5</v>
      </c>
      <c r="J1670" s="337">
        <v>65</v>
      </c>
      <c r="K1670" s="337">
        <v>89</v>
      </c>
      <c r="L1670" s="337">
        <v>64</v>
      </c>
      <c r="M1670" s="338"/>
      <c r="N1670" s="338"/>
      <c r="O1670" s="337">
        <v>675</v>
      </c>
      <c r="P1670" s="337">
        <v>10</v>
      </c>
      <c r="Q1670" s="337">
        <v>67.5</v>
      </c>
      <c r="R1670" s="337">
        <v>25000</v>
      </c>
      <c r="S1670" s="337">
        <v>3000</v>
      </c>
      <c r="T1670" s="337">
        <v>82</v>
      </c>
      <c r="U1670" s="337">
        <v>0.9</v>
      </c>
      <c r="V1670" s="337">
        <v>-30</v>
      </c>
      <c r="W1670" s="336" t="s">
        <v>769</v>
      </c>
      <c r="X1670" s="336" t="s">
        <v>7405</v>
      </c>
      <c r="Y1670" s="336" t="s">
        <v>1308</v>
      </c>
      <c r="Z1670" s="339">
        <v>41488</v>
      </c>
      <c r="AA1670" s="339">
        <v>41904</v>
      </c>
      <c r="AB1670" s="336" t="s">
        <v>842</v>
      </c>
    </row>
    <row r="1671" spans="1:28" s="340" customFormat="1">
      <c r="A1671" s="336" t="s">
        <v>7400</v>
      </c>
      <c r="B1671" s="336" t="s">
        <v>5382</v>
      </c>
      <c r="C1671" s="336" t="s">
        <v>5383</v>
      </c>
      <c r="D1671" s="336" t="s">
        <v>5383</v>
      </c>
      <c r="E1671" s="336" t="s">
        <v>703</v>
      </c>
      <c r="F1671" s="336" t="s">
        <v>780</v>
      </c>
      <c r="G1671" s="336" t="s">
        <v>1239</v>
      </c>
      <c r="H1671" s="336" t="s">
        <v>726</v>
      </c>
      <c r="I1671" s="337">
        <v>3</v>
      </c>
      <c r="J1671" s="337">
        <v>50</v>
      </c>
      <c r="K1671" s="337">
        <v>54.2</v>
      </c>
      <c r="L1671" s="337">
        <v>50.2</v>
      </c>
      <c r="M1671" s="338"/>
      <c r="N1671" s="337">
        <v>40</v>
      </c>
      <c r="O1671" s="337">
        <v>450</v>
      </c>
      <c r="P1671" s="337">
        <v>7</v>
      </c>
      <c r="Q1671" s="337">
        <v>64.3</v>
      </c>
      <c r="R1671" s="337">
        <v>25000</v>
      </c>
      <c r="S1671" s="337">
        <v>3000</v>
      </c>
      <c r="T1671" s="337">
        <v>82</v>
      </c>
      <c r="U1671" s="337">
        <v>0.7</v>
      </c>
      <c r="V1671" s="337">
        <v>-20</v>
      </c>
      <c r="W1671" s="336" t="s">
        <v>769</v>
      </c>
      <c r="X1671" s="336" t="s">
        <v>7402</v>
      </c>
      <c r="Y1671" s="336" t="s">
        <v>789</v>
      </c>
      <c r="Z1671" s="339">
        <v>41973</v>
      </c>
      <c r="AA1671" s="339">
        <v>41976</v>
      </c>
      <c r="AB1671" s="336" t="s">
        <v>842</v>
      </c>
    </row>
    <row r="1672" spans="1:28" s="340" customFormat="1">
      <c r="A1672" s="336" t="s">
        <v>7400</v>
      </c>
      <c r="B1672" s="336" t="s">
        <v>5386</v>
      </c>
      <c r="C1672" s="336" t="s">
        <v>5391</v>
      </c>
      <c r="D1672" s="336" t="s">
        <v>7989</v>
      </c>
      <c r="E1672" s="336" t="s">
        <v>732</v>
      </c>
      <c r="F1672" s="336" t="s">
        <v>780</v>
      </c>
      <c r="G1672" s="336" t="s">
        <v>794</v>
      </c>
      <c r="H1672" s="336" t="s">
        <v>726</v>
      </c>
      <c r="I1672" s="337">
        <v>3</v>
      </c>
      <c r="J1672" s="337">
        <v>65</v>
      </c>
      <c r="K1672" s="337">
        <v>130.19999999999999</v>
      </c>
      <c r="L1672" s="337">
        <v>95.3</v>
      </c>
      <c r="M1672" s="338"/>
      <c r="N1672" s="337">
        <v>106</v>
      </c>
      <c r="O1672" s="337">
        <v>750</v>
      </c>
      <c r="P1672" s="337">
        <v>11</v>
      </c>
      <c r="Q1672" s="337">
        <v>68.2</v>
      </c>
      <c r="R1672" s="337">
        <v>25000</v>
      </c>
      <c r="S1672" s="337">
        <v>2700</v>
      </c>
      <c r="T1672" s="337">
        <v>82</v>
      </c>
      <c r="U1672" s="337">
        <v>0.8</v>
      </c>
      <c r="V1672" s="337">
        <v>-20</v>
      </c>
      <c r="W1672" s="336" t="s">
        <v>769</v>
      </c>
      <c r="X1672" s="336" t="s">
        <v>7405</v>
      </c>
      <c r="Y1672" s="336" t="s">
        <v>826</v>
      </c>
      <c r="Z1672" s="339">
        <v>41777</v>
      </c>
      <c r="AA1672" s="339">
        <v>41799</v>
      </c>
      <c r="AB1672" s="336" t="s">
        <v>784</v>
      </c>
    </row>
    <row r="1673" spans="1:28" s="340" customFormat="1">
      <c r="A1673" s="336" t="s">
        <v>7400</v>
      </c>
      <c r="B1673" s="336" t="s">
        <v>5386</v>
      </c>
      <c r="C1673" s="336" t="s">
        <v>5393</v>
      </c>
      <c r="D1673" s="336" t="s">
        <v>7990</v>
      </c>
      <c r="E1673" s="336" t="s">
        <v>732</v>
      </c>
      <c r="F1673" s="336" t="s">
        <v>780</v>
      </c>
      <c r="G1673" s="336" t="s">
        <v>794</v>
      </c>
      <c r="H1673" s="336" t="s">
        <v>726</v>
      </c>
      <c r="I1673" s="337">
        <v>3</v>
      </c>
      <c r="J1673" s="337">
        <v>65</v>
      </c>
      <c r="K1673" s="337">
        <v>130.19999999999999</v>
      </c>
      <c r="L1673" s="337">
        <v>95.3</v>
      </c>
      <c r="M1673" s="338"/>
      <c r="N1673" s="337">
        <v>106</v>
      </c>
      <c r="O1673" s="337">
        <v>750</v>
      </c>
      <c r="P1673" s="337">
        <v>11</v>
      </c>
      <c r="Q1673" s="337">
        <v>68.2</v>
      </c>
      <c r="R1673" s="337">
        <v>25000</v>
      </c>
      <c r="S1673" s="337">
        <v>3000</v>
      </c>
      <c r="T1673" s="337">
        <v>82</v>
      </c>
      <c r="U1673" s="337">
        <v>0.7</v>
      </c>
      <c r="V1673" s="337">
        <v>-20</v>
      </c>
      <c r="W1673" s="336" t="s">
        <v>769</v>
      </c>
      <c r="X1673" s="336" t="s">
        <v>7405</v>
      </c>
      <c r="Y1673" s="336" t="s">
        <v>826</v>
      </c>
      <c r="Z1673" s="339">
        <v>41792</v>
      </c>
      <c r="AA1673" s="339">
        <v>41803</v>
      </c>
      <c r="AB1673" s="336" t="s">
        <v>784</v>
      </c>
    </row>
    <row r="1674" spans="1:28" s="340" customFormat="1">
      <c r="A1674" s="336" t="s">
        <v>7400</v>
      </c>
      <c r="B1674" s="336" t="s">
        <v>5386</v>
      </c>
      <c r="C1674" s="336" t="s">
        <v>5395</v>
      </c>
      <c r="D1674" s="336" t="s">
        <v>7991</v>
      </c>
      <c r="E1674" s="336" t="s">
        <v>733</v>
      </c>
      <c r="F1674" s="336" t="s">
        <v>780</v>
      </c>
      <c r="G1674" s="336" t="s">
        <v>794</v>
      </c>
      <c r="H1674" s="336" t="s">
        <v>726</v>
      </c>
      <c r="I1674" s="337">
        <v>3</v>
      </c>
      <c r="J1674" s="337">
        <v>65</v>
      </c>
      <c r="K1674" s="337">
        <v>166.1</v>
      </c>
      <c r="L1674" s="337">
        <v>126.5</v>
      </c>
      <c r="M1674" s="338"/>
      <c r="N1674" s="337">
        <v>103</v>
      </c>
      <c r="O1674" s="337">
        <v>850</v>
      </c>
      <c r="P1674" s="337">
        <v>13</v>
      </c>
      <c r="Q1674" s="337">
        <v>65.400000000000006</v>
      </c>
      <c r="R1674" s="337">
        <v>25000</v>
      </c>
      <c r="S1674" s="337">
        <v>2700</v>
      </c>
      <c r="T1674" s="337">
        <v>82</v>
      </c>
      <c r="U1674" s="337">
        <v>0.9</v>
      </c>
      <c r="V1674" s="337">
        <v>-20</v>
      </c>
      <c r="W1674" s="336" t="s">
        <v>769</v>
      </c>
      <c r="X1674" s="336" t="s">
        <v>7405</v>
      </c>
      <c r="Y1674" s="336" t="s">
        <v>826</v>
      </c>
      <c r="Z1674" s="339">
        <v>41777</v>
      </c>
      <c r="AA1674" s="339">
        <v>41803</v>
      </c>
      <c r="AB1674" s="336" t="s">
        <v>784</v>
      </c>
    </row>
    <row r="1675" spans="1:28" s="340" customFormat="1">
      <c r="A1675" s="336" t="s">
        <v>7400</v>
      </c>
      <c r="B1675" s="336" t="s">
        <v>5386</v>
      </c>
      <c r="C1675" s="336" t="s">
        <v>7992</v>
      </c>
      <c r="D1675" s="336" t="s">
        <v>7993</v>
      </c>
      <c r="E1675" s="336" t="s">
        <v>733</v>
      </c>
      <c r="F1675" s="336" t="s">
        <v>780</v>
      </c>
      <c r="G1675" s="336" t="s">
        <v>794</v>
      </c>
      <c r="H1675" s="336" t="s">
        <v>726</v>
      </c>
      <c r="I1675" s="337">
        <v>3</v>
      </c>
      <c r="J1675" s="337">
        <v>85</v>
      </c>
      <c r="K1675" s="337">
        <v>163.5</v>
      </c>
      <c r="L1675" s="337">
        <v>127.3</v>
      </c>
      <c r="M1675" s="338"/>
      <c r="N1675" s="337">
        <v>103</v>
      </c>
      <c r="O1675" s="337">
        <v>1230</v>
      </c>
      <c r="P1675" s="337">
        <v>17</v>
      </c>
      <c r="Q1675" s="337">
        <v>72.400000000000006</v>
      </c>
      <c r="R1675" s="337">
        <v>25000</v>
      </c>
      <c r="S1675" s="337">
        <v>3000</v>
      </c>
      <c r="T1675" s="337">
        <v>81</v>
      </c>
      <c r="U1675" s="337">
        <v>1</v>
      </c>
      <c r="V1675" s="337">
        <v>-20</v>
      </c>
      <c r="W1675" s="336" t="s">
        <v>769</v>
      </c>
      <c r="X1675" s="336" t="s">
        <v>7402</v>
      </c>
      <c r="Y1675" s="336" t="s">
        <v>7994</v>
      </c>
      <c r="Z1675" s="339">
        <v>41981</v>
      </c>
      <c r="AA1675" s="339">
        <v>41988</v>
      </c>
      <c r="AB1675" s="336" t="s">
        <v>784</v>
      </c>
    </row>
    <row r="1676" spans="1:28" s="340" customFormat="1">
      <c r="A1676" s="336" t="s">
        <v>7400</v>
      </c>
      <c r="B1676" s="336" t="s">
        <v>5838</v>
      </c>
      <c r="C1676" s="336" t="s">
        <v>7995</v>
      </c>
      <c r="D1676" s="336" t="s">
        <v>7995</v>
      </c>
      <c r="E1676" s="336" t="s">
        <v>732</v>
      </c>
      <c r="F1676" s="336" t="s">
        <v>780</v>
      </c>
      <c r="G1676" s="336" t="s">
        <v>794</v>
      </c>
      <c r="H1676" s="336" t="s">
        <v>726</v>
      </c>
      <c r="I1676" s="337">
        <v>5</v>
      </c>
      <c r="J1676" s="337">
        <v>65</v>
      </c>
      <c r="K1676" s="337">
        <v>130.30000000000001</v>
      </c>
      <c r="L1676" s="337">
        <v>95.1</v>
      </c>
      <c r="M1676" s="338"/>
      <c r="N1676" s="338"/>
      <c r="O1676" s="337">
        <v>750</v>
      </c>
      <c r="P1676" s="337">
        <v>10.3</v>
      </c>
      <c r="Q1676" s="337">
        <v>72.8</v>
      </c>
      <c r="R1676" s="337">
        <v>25000</v>
      </c>
      <c r="S1676" s="337">
        <v>2700</v>
      </c>
      <c r="T1676" s="337">
        <v>82</v>
      </c>
      <c r="U1676" s="337">
        <v>1</v>
      </c>
      <c r="V1676" s="337">
        <v>-20</v>
      </c>
      <c r="W1676" s="336" t="s">
        <v>769</v>
      </c>
      <c r="X1676" s="336" t="s">
        <v>7402</v>
      </c>
      <c r="Y1676" s="336" t="s">
        <v>789</v>
      </c>
      <c r="Z1676" s="339">
        <v>41981</v>
      </c>
      <c r="AA1676" s="339">
        <v>41996</v>
      </c>
      <c r="AB1676" s="336" t="s">
        <v>784</v>
      </c>
    </row>
    <row r="1677" spans="1:28" s="340" customFormat="1">
      <c r="A1677" s="336" t="s">
        <v>7400</v>
      </c>
      <c r="B1677" s="336" t="s">
        <v>5838</v>
      </c>
      <c r="C1677" s="336" t="s">
        <v>5843</v>
      </c>
      <c r="D1677" s="336" t="s">
        <v>5843</v>
      </c>
      <c r="E1677" s="336" t="s">
        <v>732</v>
      </c>
      <c r="F1677" s="336" t="s">
        <v>780</v>
      </c>
      <c r="G1677" s="336" t="s">
        <v>794</v>
      </c>
      <c r="H1677" s="336" t="s">
        <v>726</v>
      </c>
      <c r="I1677" s="337">
        <v>3</v>
      </c>
      <c r="J1677" s="337">
        <v>65</v>
      </c>
      <c r="K1677" s="337">
        <v>130.19999999999999</v>
      </c>
      <c r="L1677" s="337">
        <v>95.3</v>
      </c>
      <c r="M1677" s="338"/>
      <c r="N1677" s="337">
        <v>108</v>
      </c>
      <c r="O1677" s="337">
        <v>750</v>
      </c>
      <c r="P1677" s="337">
        <v>11</v>
      </c>
      <c r="Q1677" s="337">
        <v>68.2</v>
      </c>
      <c r="R1677" s="337">
        <v>25000</v>
      </c>
      <c r="S1677" s="337">
        <v>2700</v>
      </c>
      <c r="T1677" s="337">
        <v>82</v>
      </c>
      <c r="U1677" s="337">
        <v>0.8</v>
      </c>
      <c r="V1677" s="337">
        <v>-20</v>
      </c>
      <c r="W1677" s="336" t="s">
        <v>769</v>
      </c>
      <c r="X1677" s="336" t="s">
        <v>7405</v>
      </c>
      <c r="Y1677" s="336" t="s">
        <v>783</v>
      </c>
      <c r="Z1677" s="339">
        <v>41777</v>
      </c>
      <c r="AA1677" s="339">
        <v>41781</v>
      </c>
      <c r="AB1677" s="336" t="s">
        <v>784</v>
      </c>
    </row>
    <row r="1678" spans="1:28" s="340" customFormat="1">
      <c r="A1678" s="336" t="s">
        <v>7400</v>
      </c>
      <c r="B1678" s="336" t="s">
        <v>5838</v>
      </c>
      <c r="C1678" s="336" t="s">
        <v>5845</v>
      </c>
      <c r="D1678" s="336" t="s">
        <v>5845</v>
      </c>
      <c r="E1678" s="336" t="s">
        <v>732</v>
      </c>
      <c r="F1678" s="336" t="s">
        <v>780</v>
      </c>
      <c r="G1678" s="336" t="s">
        <v>794</v>
      </c>
      <c r="H1678" s="336" t="s">
        <v>726</v>
      </c>
      <c r="I1678" s="337">
        <v>3</v>
      </c>
      <c r="J1678" s="337">
        <v>65</v>
      </c>
      <c r="K1678" s="337">
        <v>130.19999999999999</v>
      </c>
      <c r="L1678" s="337">
        <v>95.3</v>
      </c>
      <c r="M1678" s="338"/>
      <c r="N1678" s="337">
        <v>106</v>
      </c>
      <c r="O1678" s="337">
        <v>750</v>
      </c>
      <c r="P1678" s="337">
        <v>11</v>
      </c>
      <c r="Q1678" s="337">
        <v>68.2</v>
      </c>
      <c r="R1678" s="337">
        <v>25000</v>
      </c>
      <c r="S1678" s="337">
        <v>3000</v>
      </c>
      <c r="T1678" s="337">
        <v>82</v>
      </c>
      <c r="U1678" s="337">
        <v>0.7</v>
      </c>
      <c r="V1678" s="337">
        <v>-20</v>
      </c>
      <c r="W1678" s="336" t="s">
        <v>769</v>
      </c>
      <c r="X1678" s="336" t="s">
        <v>7405</v>
      </c>
      <c r="Y1678" s="336" t="s">
        <v>783</v>
      </c>
      <c r="Z1678" s="339">
        <v>41792</v>
      </c>
      <c r="AA1678" s="339">
        <v>41793</v>
      </c>
      <c r="AB1678" s="336" t="s">
        <v>784</v>
      </c>
    </row>
    <row r="1679" spans="1:28" s="340" customFormat="1">
      <c r="A1679" s="336" t="s">
        <v>7400</v>
      </c>
      <c r="B1679" s="336" t="s">
        <v>5838</v>
      </c>
      <c r="C1679" s="336" t="s">
        <v>7996</v>
      </c>
      <c r="D1679" s="336" t="s">
        <v>7996</v>
      </c>
      <c r="E1679" s="336" t="s">
        <v>733</v>
      </c>
      <c r="F1679" s="336" t="s">
        <v>780</v>
      </c>
      <c r="G1679" s="336" t="s">
        <v>794</v>
      </c>
      <c r="H1679" s="336" t="s">
        <v>726</v>
      </c>
      <c r="I1679" s="337">
        <v>5</v>
      </c>
      <c r="J1679" s="337">
        <v>70</v>
      </c>
      <c r="K1679" s="337">
        <v>162.30000000000001</v>
      </c>
      <c r="L1679" s="337">
        <v>127</v>
      </c>
      <c r="M1679" s="338"/>
      <c r="N1679" s="337">
        <v>105</v>
      </c>
      <c r="O1679" s="337">
        <v>900</v>
      </c>
      <c r="P1679" s="337">
        <v>12</v>
      </c>
      <c r="Q1679" s="337">
        <v>75</v>
      </c>
      <c r="R1679" s="337">
        <v>25000</v>
      </c>
      <c r="S1679" s="337">
        <v>2700</v>
      </c>
      <c r="T1679" s="337">
        <v>81</v>
      </c>
      <c r="U1679" s="337">
        <v>1</v>
      </c>
      <c r="V1679" s="337">
        <v>-20</v>
      </c>
      <c r="W1679" s="336" t="s">
        <v>769</v>
      </c>
      <c r="X1679" s="336" t="s">
        <v>7402</v>
      </c>
      <c r="Y1679" s="336" t="s">
        <v>789</v>
      </c>
      <c r="Z1679" s="339">
        <v>41980</v>
      </c>
      <c r="AA1679" s="339">
        <v>41996</v>
      </c>
      <c r="AB1679" s="336" t="s">
        <v>784</v>
      </c>
    </row>
    <row r="1680" spans="1:28" s="340" customFormat="1">
      <c r="A1680" s="336" t="s">
        <v>7400</v>
      </c>
      <c r="B1680" s="336" t="s">
        <v>5838</v>
      </c>
      <c r="C1680" s="336" t="s">
        <v>7997</v>
      </c>
      <c r="D1680" s="336" t="s">
        <v>7997</v>
      </c>
      <c r="E1680" s="336" t="s">
        <v>733</v>
      </c>
      <c r="F1680" s="336" t="s">
        <v>780</v>
      </c>
      <c r="G1680" s="336" t="s">
        <v>794</v>
      </c>
      <c r="H1680" s="336" t="s">
        <v>726</v>
      </c>
      <c r="I1680" s="337">
        <v>5</v>
      </c>
      <c r="J1680" s="337">
        <v>70</v>
      </c>
      <c r="K1680" s="337">
        <v>162.30000000000001</v>
      </c>
      <c r="L1680" s="337">
        <v>127</v>
      </c>
      <c r="M1680" s="338"/>
      <c r="N1680" s="338"/>
      <c r="O1680" s="337">
        <v>930</v>
      </c>
      <c r="P1680" s="337">
        <v>12</v>
      </c>
      <c r="Q1680" s="337">
        <v>77.5</v>
      </c>
      <c r="R1680" s="337">
        <v>25000</v>
      </c>
      <c r="S1680" s="337">
        <v>3000</v>
      </c>
      <c r="T1680" s="337">
        <v>81</v>
      </c>
      <c r="U1680" s="337">
        <v>1</v>
      </c>
      <c r="V1680" s="337">
        <v>-20</v>
      </c>
      <c r="W1680" s="336" t="s">
        <v>769</v>
      </c>
      <c r="X1680" s="336" t="s">
        <v>7402</v>
      </c>
      <c r="Y1680" s="336" t="s">
        <v>789</v>
      </c>
      <c r="Z1680" s="339">
        <v>41983</v>
      </c>
      <c r="AA1680" s="339">
        <v>41996</v>
      </c>
      <c r="AB1680" s="336" t="s">
        <v>784</v>
      </c>
    </row>
    <row r="1681" spans="1:28" s="340" customFormat="1">
      <c r="A1681" s="336" t="s">
        <v>7400</v>
      </c>
      <c r="B1681" s="336" t="s">
        <v>5838</v>
      </c>
      <c r="C1681" s="336" t="s">
        <v>7998</v>
      </c>
      <c r="D1681" s="336" t="s">
        <v>7998</v>
      </c>
      <c r="E1681" s="336" t="s">
        <v>733</v>
      </c>
      <c r="F1681" s="336" t="s">
        <v>780</v>
      </c>
      <c r="G1681" s="336" t="s">
        <v>794</v>
      </c>
      <c r="H1681" s="336" t="s">
        <v>726</v>
      </c>
      <c r="I1681" s="337">
        <v>5</v>
      </c>
      <c r="J1681" s="337">
        <v>75</v>
      </c>
      <c r="K1681" s="337">
        <v>162.30000000000001</v>
      </c>
      <c r="L1681" s="337">
        <v>127</v>
      </c>
      <c r="M1681" s="338"/>
      <c r="N1681" s="337">
        <v>103</v>
      </c>
      <c r="O1681" s="337">
        <v>970</v>
      </c>
      <c r="P1681" s="337">
        <v>12</v>
      </c>
      <c r="Q1681" s="337">
        <v>80.8</v>
      </c>
      <c r="R1681" s="337">
        <v>25000</v>
      </c>
      <c r="S1681" s="337">
        <v>4000</v>
      </c>
      <c r="T1681" s="337">
        <v>82</v>
      </c>
      <c r="U1681" s="337">
        <v>1</v>
      </c>
      <c r="V1681" s="337">
        <v>-20</v>
      </c>
      <c r="W1681" s="336" t="s">
        <v>769</v>
      </c>
      <c r="X1681" s="336" t="s">
        <v>7405</v>
      </c>
      <c r="Y1681" s="336" t="s">
        <v>783</v>
      </c>
      <c r="Z1681" s="339">
        <v>41985</v>
      </c>
      <c r="AA1681" s="339">
        <v>41990</v>
      </c>
      <c r="AB1681" s="336" t="s">
        <v>784</v>
      </c>
    </row>
    <row r="1682" spans="1:28" s="340" customFormat="1">
      <c r="A1682" s="336" t="s">
        <v>7400</v>
      </c>
      <c r="B1682" s="336" t="s">
        <v>5838</v>
      </c>
      <c r="C1682" s="336" t="s">
        <v>5849</v>
      </c>
      <c r="D1682" s="336" t="s">
        <v>5849</v>
      </c>
      <c r="E1682" s="336" t="s">
        <v>733</v>
      </c>
      <c r="F1682" s="336" t="s">
        <v>780</v>
      </c>
      <c r="G1682" s="336" t="s">
        <v>794</v>
      </c>
      <c r="H1682" s="336" t="s">
        <v>726</v>
      </c>
      <c r="I1682" s="337">
        <v>3</v>
      </c>
      <c r="J1682" s="337">
        <v>70</v>
      </c>
      <c r="K1682" s="337">
        <v>166.1</v>
      </c>
      <c r="L1682" s="337">
        <v>126.5</v>
      </c>
      <c r="M1682" s="338"/>
      <c r="N1682" s="337">
        <v>105</v>
      </c>
      <c r="O1682" s="337">
        <v>880</v>
      </c>
      <c r="P1682" s="337">
        <v>13</v>
      </c>
      <c r="Q1682" s="337">
        <v>67.8</v>
      </c>
      <c r="R1682" s="337">
        <v>25000</v>
      </c>
      <c r="S1682" s="337">
        <v>3000</v>
      </c>
      <c r="T1682" s="337">
        <v>82</v>
      </c>
      <c r="U1682" s="337">
        <v>0.9</v>
      </c>
      <c r="V1682" s="337">
        <v>-20</v>
      </c>
      <c r="W1682" s="336" t="s">
        <v>769</v>
      </c>
      <c r="X1682" s="336" t="s">
        <v>7405</v>
      </c>
      <c r="Y1682" s="336" t="s">
        <v>783</v>
      </c>
      <c r="Z1682" s="339">
        <v>41787</v>
      </c>
      <c r="AA1682" s="339">
        <v>41792</v>
      </c>
      <c r="AB1682" s="336" t="s">
        <v>784</v>
      </c>
    </row>
    <row r="1683" spans="1:28" s="340" customFormat="1">
      <c r="A1683" s="336" t="s">
        <v>7400</v>
      </c>
      <c r="B1683" s="336" t="s">
        <v>5838</v>
      </c>
      <c r="C1683" s="336" t="s">
        <v>7999</v>
      </c>
      <c r="D1683" s="336" t="s">
        <v>7999</v>
      </c>
      <c r="E1683" s="336" t="s">
        <v>733</v>
      </c>
      <c r="F1683" s="336" t="s">
        <v>780</v>
      </c>
      <c r="G1683" s="336" t="s">
        <v>794</v>
      </c>
      <c r="H1683" s="336" t="s">
        <v>726</v>
      </c>
      <c r="I1683" s="337">
        <v>5</v>
      </c>
      <c r="J1683" s="337">
        <v>85</v>
      </c>
      <c r="K1683" s="337">
        <v>163.5</v>
      </c>
      <c r="L1683" s="337">
        <v>127.3</v>
      </c>
      <c r="M1683" s="338"/>
      <c r="N1683" s="337">
        <v>105</v>
      </c>
      <c r="O1683" s="337">
        <v>1230</v>
      </c>
      <c r="P1683" s="337">
        <v>17</v>
      </c>
      <c r="Q1683" s="337">
        <v>72.400000000000006</v>
      </c>
      <c r="R1683" s="337">
        <v>25000</v>
      </c>
      <c r="S1683" s="337">
        <v>3000</v>
      </c>
      <c r="T1683" s="337">
        <v>81</v>
      </c>
      <c r="U1683" s="337">
        <v>1</v>
      </c>
      <c r="V1683" s="337">
        <v>-20</v>
      </c>
      <c r="W1683" s="336" t="s">
        <v>769</v>
      </c>
      <c r="X1683" s="336" t="s">
        <v>7402</v>
      </c>
      <c r="Y1683" s="336" t="s">
        <v>789</v>
      </c>
      <c r="Z1683" s="339">
        <v>41981</v>
      </c>
      <c r="AA1683" s="339">
        <v>41996</v>
      </c>
      <c r="AB1683" s="336" t="s">
        <v>784</v>
      </c>
    </row>
    <row r="1684" spans="1:28" s="340" customFormat="1">
      <c r="A1684" s="336" t="s">
        <v>7400</v>
      </c>
      <c r="B1684" s="336" t="s">
        <v>5838</v>
      </c>
      <c r="C1684" s="336" t="s">
        <v>8000</v>
      </c>
      <c r="D1684" s="336" t="s">
        <v>8000</v>
      </c>
      <c r="E1684" s="336" t="s">
        <v>733</v>
      </c>
      <c r="F1684" s="336" t="s">
        <v>780</v>
      </c>
      <c r="G1684" s="336" t="s">
        <v>794</v>
      </c>
      <c r="H1684" s="336" t="s">
        <v>726</v>
      </c>
      <c r="I1684" s="337">
        <v>5</v>
      </c>
      <c r="J1684" s="337">
        <v>90</v>
      </c>
      <c r="K1684" s="337">
        <v>163.5</v>
      </c>
      <c r="L1684" s="337">
        <v>127.3</v>
      </c>
      <c r="M1684" s="338"/>
      <c r="N1684" s="337">
        <v>103</v>
      </c>
      <c r="O1684" s="337">
        <v>1320</v>
      </c>
      <c r="P1684" s="337">
        <v>17</v>
      </c>
      <c r="Q1684" s="337">
        <v>77.599999999999994</v>
      </c>
      <c r="R1684" s="337">
        <v>25000</v>
      </c>
      <c r="S1684" s="337">
        <v>5000</v>
      </c>
      <c r="T1684" s="337">
        <v>82</v>
      </c>
      <c r="U1684" s="337">
        <v>1</v>
      </c>
      <c r="V1684" s="337">
        <v>-20</v>
      </c>
      <c r="W1684" s="336" t="s">
        <v>769</v>
      </c>
      <c r="X1684" s="336" t="s">
        <v>7405</v>
      </c>
      <c r="Y1684" s="336" t="s">
        <v>783</v>
      </c>
      <c r="Z1684" s="339">
        <v>41981</v>
      </c>
      <c r="AA1684" s="339">
        <v>42003</v>
      </c>
      <c r="AB1684" s="336" t="s">
        <v>784</v>
      </c>
    </row>
    <row r="1685" spans="1:28" s="340" customFormat="1">
      <c r="A1685" s="336" t="s">
        <v>7400</v>
      </c>
      <c r="B1685" s="336" t="s">
        <v>5838</v>
      </c>
      <c r="C1685" s="336" t="s">
        <v>8001</v>
      </c>
      <c r="D1685" s="336" t="s">
        <v>8001</v>
      </c>
      <c r="E1685" s="336" t="s">
        <v>813</v>
      </c>
      <c r="F1685" s="336" t="s">
        <v>780</v>
      </c>
      <c r="G1685" s="336" t="s">
        <v>794</v>
      </c>
      <c r="H1685" s="336" t="s">
        <v>726</v>
      </c>
      <c r="I1685" s="337">
        <v>5</v>
      </c>
      <c r="J1685" s="337">
        <v>50</v>
      </c>
      <c r="K1685" s="337">
        <v>99.3</v>
      </c>
      <c r="L1685" s="337">
        <v>63</v>
      </c>
      <c r="M1685" s="338"/>
      <c r="N1685" s="338"/>
      <c r="O1685" s="337">
        <v>525</v>
      </c>
      <c r="P1685" s="337">
        <v>7</v>
      </c>
      <c r="Q1685" s="337">
        <v>75</v>
      </c>
      <c r="R1685" s="337">
        <v>25000</v>
      </c>
      <c r="S1685" s="337">
        <v>2700</v>
      </c>
      <c r="T1685" s="337">
        <v>80</v>
      </c>
      <c r="U1685" s="337">
        <v>1</v>
      </c>
      <c r="V1685" s="337">
        <v>-20</v>
      </c>
      <c r="W1685" s="336" t="s">
        <v>769</v>
      </c>
      <c r="X1685" s="336" t="s">
        <v>7402</v>
      </c>
      <c r="Y1685" s="336" t="s">
        <v>783</v>
      </c>
      <c r="Z1685" s="339">
        <v>41980</v>
      </c>
      <c r="AA1685" s="339">
        <v>41996</v>
      </c>
      <c r="AB1685" s="336" t="s">
        <v>784</v>
      </c>
    </row>
    <row r="1686" spans="1:28" s="340" customFormat="1">
      <c r="A1686" s="336" t="s">
        <v>7400</v>
      </c>
      <c r="B1686" s="336" t="s">
        <v>5386</v>
      </c>
      <c r="C1686" s="336" t="s">
        <v>8002</v>
      </c>
      <c r="D1686" s="336" t="s">
        <v>8002</v>
      </c>
      <c r="E1686" s="336" t="s">
        <v>813</v>
      </c>
      <c r="F1686" s="336" t="s">
        <v>780</v>
      </c>
      <c r="G1686" s="336" t="s">
        <v>794</v>
      </c>
      <c r="H1686" s="336" t="s">
        <v>726</v>
      </c>
      <c r="I1686" s="337">
        <v>3</v>
      </c>
      <c r="J1686" s="337">
        <v>50</v>
      </c>
      <c r="K1686" s="337">
        <v>98</v>
      </c>
      <c r="L1686" s="337">
        <v>64</v>
      </c>
      <c r="M1686" s="338"/>
      <c r="N1686" s="338"/>
      <c r="O1686" s="337">
        <v>500</v>
      </c>
      <c r="P1686" s="337">
        <v>7.3</v>
      </c>
      <c r="Q1686" s="337">
        <v>68.5</v>
      </c>
      <c r="R1686" s="337">
        <v>25000</v>
      </c>
      <c r="S1686" s="337">
        <v>2700</v>
      </c>
      <c r="T1686" s="337">
        <v>82</v>
      </c>
      <c r="U1686" s="337">
        <v>0.9</v>
      </c>
      <c r="V1686" s="337">
        <v>-20</v>
      </c>
      <c r="W1686" s="336" t="s">
        <v>769</v>
      </c>
      <c r="X1686" s="336" t="s">
        <v>7404</v>
      </c>
      <c r="Y1686" s="336" t="s">
        <v>783</v>
      </c>
      <c r="Z1686" s="339">
        <v>41902</v>
      </c>
      <c r="AA1686" s="339">
        <v>41906</v>
      </c>
      <c r="AB1686" s="336" t="s">
        <v>784</v>
      </c>
    </row>
    <row r="1687" spans="1:28" s="340" customFormat="1">
      <c r="A1687" s="336" t="s">
        <v>7400</v>
      </c>
      <c r="B1687" s="336" t="s">
        <v>5386</v>
      </c>
      <c r="C1687" s="336" t="s">
        <v>8003</v>
      </c>
      <c r="D1687" s="336" t="s">
        <v>8003</v>
      </c>
      <c r="E1687" s="336" t="s">
        <v>732</v>
      </c>
      <c r="F1687" s="336" t="s">
        <v>780</v>
      </c>
      <c r="G1687" s="336" t="s">
        <v>794</v>
      </c>
      <c r="H1687" s="336" t="s">
        <v>726</v>
      </c>
      <c r="I1687" s="337">
        <v>3</v>
      </c>
      <c r="J1687" s="337">
        <v>65</v>
      </c>
      <c r="K1687" s="337">
        <v>130</v>
      </c>
      <c r="L1687" s="337">
        <v>95</v>
      </c>
      <c r="M1687" s="338"/>
      <c r="N1687" s="338"/>
      <c r="O1687" s="337">
        <v>800</v>
      </c>
      <c r="P1687" s="337">
        <v>11</v>
      </c>
      <c r="Q1687" s="337">
        <v>72.7</v>
      </c>
      <c r="R1687" s="337">
        <v>25000</v>
      </c>
      <c r="S1687" s="337">
        <v>2700</v>
      </c>
      <c r="T1687" s="337">
        <v>82</v>
      </c>
      <c r="U1687" s="337">
        <v>0.9</v>
      </c>
      <c r="V1687" s="337">
        <v>-20</v>
      </c>
      <c r="W1687" s="336" t="s">
        <v>769</v>
      </c>
      <c r="X1687" s="336" t="s">
        <v>7402</v>
      </c>
      <c r="Y1687" s="336" t="s">
        <v>826</v>
      </c>
      <c r="Z1687" s="339">
        <v>41902</v>
      </c>
      <c r="AA1687" s="339">
        <v>41906</v>
      </c>
      <c r="AB1687" s="336" t="s">
        <v>784</v>
      </c>
    </row>
    <row r="1688" spans="1:28" s="340" customFormat="1">
      <c r="A1688" s="336" t="s">
        <v>7400</v>
      </c>
      <c r="B1688" s="336" t="s">
        <v>5386</v>
      </c>
      <c r="C1688" s="336" t="s">
        <v>5467</v>
      </c>
      <c r="D1688" s="336" t="s">
        <v>8004</v>
      </c>
      <c r="E1688" s="336" t="s">
        <v>738</v>
      </c>
      <c r="F1688" s="336" t="s">
        <v>780</v>
      </c>
      <c r="G1688" s="336" t="s">
        <v>794</v>
      </c>
      <c r="H1688" s="336" t="s">
        <v>726</v>
      </c>
      <c r="I1688" s="337">
        <v>3</v>
      </c>
      <c r="J1688" s="337">
        <v>50</v>
      </c>
      <c r="K1688" s="337">
        <v>82.3</v>
      </c>
      <c r="L1688" s="337">
        <v>63.2</v>
      </c>
      <c r="M1688" s="338"/>
      <c r="N1688" s="337">
        <v>40</v>
      </c>
      <c r="O1688" s="337">
        <v>415</v>
      </c>
      <c r="P1688" s="337">
        <v>7</v>
      </c>
      <c r="Q1688" s="337">
        <v>59.3</v>
      </c>
      <c r="R1688" s="337">
        <v>25000</v>
      </c>
      <c r="S1688" s="337">
        <v>3000</v>
      </c>
      <c r="T1688" s="337">
        <v>84</v>
      </c>
      <c r="U1688" s="337">
        <v>1</v>
      </c>
      <c r="V1688" s="337">
        <v>-20</v>
      </c>
      <c r="W1688" s="336" t="s">
        <v>769</v>
      </c>
      <c r="X1688" s="336" t="s">
        <v>7651</v>
      </c>
      <c r="Y1688" s="336" t="s">
        <v>783</v>
      </c>
      <c r="Z1688" s="339">
        <v>41764</v>
      </c>
      <c r="AA1688" s="339">
        <v>41773</v>
      </c>
      <c r="AB1688" s="336" t="s">
        <v>784</v>
      </c>
    </row>
    <row r="1689" spans="1:28" s="340" customFormat="1">
      <c r="A1689" s="336" t="s">
        <v>7400</v>
      </c>
      <c r="B1689" s="336" t="s">
        <v>5386</v>
      </c>
      <c r="C1689" s="336" t="s">
        <v>5471</v>
      </c>
      <c r="D1689" s="336" t="s">
        <v>8005</v>
      </c>
      <c r="E1689" s="336" t="s">
        <v>813</v>
      </c>
      <c r="F1689" s="336" t="s">
        <v>780</v>
      </c>
      <c r="G1689" s="336" t="s">
        <v>794</v>
      </c>
      <c r="H1689" s="336" t="s">
        <v>726</v>
      </c>
      <c r="I1689" s="337">
        <v>3</v>
      </c>
      <c r="J1689" s="337">
        <v>50</v>
      </c>
      <c r="K1689" s="337">
        <v>99.3</v>
      </c>
      <c r="L1689" s="337">
        <v>63.2</v>
      </c>
      <c r="M1689" s="338"/>
      <c r="N1689" s="337">
        <v>107</v>
      </c>
      <c r="O1689" s="337">
        <v>525</v>
      </c>
      <c r="P1689" s="337">
        <v>8</v>
      </c>
      <c r="Q1689" s="337">
        <v>65.599999999999994</v>
      </c>
      <c r="R1689" s="337">
        <v>25000</v>
      </c>
      <c r="S1689" s="337">
        <v>2700</v>
      </c>
      <c r="T1689" s="337">
        <v>82</v>
      </c>
      <c r="U1689" s="337">
        <v>0.7</v>
      </c>
      <c r="V1689" s="337">
        <v>-20</v>
      </c>
      <c r="W1689" s="336" t="s">
        <v>769</v>
      </c>
      <c r="X1689" s="336" t="s">
        <v>7405</v>
      </c>
      <c r="Y1689" s="336" t="s">
        <v>783</v>
      </c>
      <c r="Z1689" s="339">
        <v>41773</v>
      </c>
      <c r="AA1689" s="339">
        <v>41836</v>
      </c>
      <c r="AB1689" s="336" t="s">
        <v>784</v>
      </c>
    </row>
    <row r="1690" spans="1:28" s="340" customFormat="1">
      <c r="A1690" s="336" t="s">
        <v>7400</v>
      </c>
      <c r="B1690" s="336" t="s">
        <v>5386</v>
      </c>
      <c r="C1690" s="336" t="s">
        <v>5473</v>
      </c>
      <c r="D1690" s="336" t="s">
        <v>8006</v>
      </c>
      <c r="E1690" s="336" t="s">
        <v>732</v>
      </c>
      <c r="F1690" s="336" t="s">
        <v>780</v>
      </c>
      <c r="G1690" s="336" t="s">
        <v>794</v>
      </c>
      <c r="H1690" s="336" t="s">
        <v>726</v>
      </c>
      <c r="I1690" s="337">
        <v>3</v>
      </c>
      <c r="J1690" s="337">
        <v>65</v>
      </c>
      <c r="K1690" s="337">
        <v>130.80000000000001</v>
      </c>
      <c r="L1690" s="337">
        <v>94.8</v>
      </c>
      <c r="M1690" s="338"/>
      <c r="N1690" s="337">
        <v>107</v>
      </c>
      <c r="O1690" s="337">
        <v>650</v>
      </c>
      <c r="P1690" s="337">
        <v>9</v>
      </c>
      <c r="Q1690" s="337">
        <v>72.2</v>
      </c>
      <c r="R1690" s="337">
        <v>25000</v>
      </c>
      <c r="S1690" s="337">
        <v>2700</v>
      </c>
      <c r="T1690" s="337">
        <v>81</v>
      </c>
      <c r="U1690" s="337">
        <v>1</v>
      </c>
      <c r="V1690" s="337">
        <v>-20</v>
      </c>
      <c r="W1690" s="336" t="s">
        <v>769</v>
      </c>
      <c r="X1690" s="336" t="s">
        <v>7722</v>
      </c>
      <c r="Y1690" s="336" t="s">
        <v>826</v>
      </c>
      <c r="Z1690" s="339">
        <v>41785</v>
      </c>
      <c r="AA1690" s="339">
        <v>41829</v>
      </c>
      <c r="AB1690" s="336" t="s">
        <v>784</v>
      </c>
    </row>
    <row r="1691" spans="1:28" s="340" customFormat="1">
      <c r="A1691" s="336" t="s">
        <v>7400</v>
      </c>
      <c r="B1691" s="336" t="s">
        <v>5838</v>
      </c>
      <c r="C1691" s="336" t="s">
        <v>8007</v>
      </c>
      <c r="D1691" s="336" t="s">
        <v>8007</v>
      </c>
      <c r="E1691" s="336" t="s">
        <v>813</v>
      </c>
      <c r="F1691" s="336" t="s">
        <v>780</v>
      </c>
      <c r="G1691" s="336" t="s">
        <v>794</v>
      </c>
      <c r="H1691" s="336" t="s">
        <v>726</v>
      </c>
      <c r="I1691" s="337">
        <v>5</v>
      </c>
      <c r="J1691" s="337">
        <v>50</v>
      </c>
      <c r="K1691" s="337">
        <v>99.3</v>
      </c>
      <c r="L1691" s="337">
        <v>63</v>
      </c>
      <c r="M1691" s="338"/>
      <c r="N1691" s="337">
        <v>108</v>
      </c>
      <c r="O1691" s="337">
        <v>540</v>
      </c>
      <c r="P1691" s="337">
        <v>7</v>
      </c>
      <c r="Q1691" s="337">
        <v>77.099999999999994</v>
      </c>
      <c r="R1691" s="337">
        <v>25000</v>
      </c>
      <c r="S1691" s="337">
        <v>3000</v>
      </c>
      <c r="T1691" s="337">
        <v>80</v>
      </c>
      <c r="U1691" s="337">
        <v>1</v>
      </c>
      <c r="V1691" s="337">
        <v>-20</v>
      </c>
      <c r="W1691" s="336" t="s">
        <v>769</v>
      </c>
      <c r="X1691" s="336" t="s">
        <v>7405</v>
      </c>
      <c r="Y1691" s="336" t="s">
        <v>783</v>
      </c>
      <c r="Z1691" s="339">
        <v>41985</v>
      </c>
      <c r="AA1691" s="339">
        <v>41990</v>
      </c>
      <c r="AB1691" s="336" t="s">
        <v>784</v>
      </c>
    </row>
    <row r="1692" spans="1:28" s="340" customFormat="1">
      <c r="A1692" s="336" t="s">
        <v>7400</v>
      </c>
      <c r="B1692" s="336" t="s">
        <v>5838</v>
      </c>
      <c r="C1692" s="336" t="s">
        <v>8008</v>
      </c>
      <c r="D1692" s="336" t="s">
        <v>8008</v>
      </c>
      <c r="E1692" s="336" t="s">
        <v>813</v>
      </c>
      <c r="F1692" s="336" t="s">
        <v>780</v>
      </c>
      <c r="G1692" s="336" t="s">
        <v>794</v>
      </c>
      <c r="H1692" s="336" t="s">
        <v>726</v>
      </c>
      <c r="I1692" s="337">
        <v>5</v>
      </c>
      <c r="J1692" s="337">
        <v>50</v>
      </c>
      <c r="K1692" s="337">
        <v>99.5</v>
      </c>
      <c r="L1692" s="337">
        <v>63.1</v>
      </c>
      <c r="M1692" s="338"/>
      <c r="N1692" s="337">
        <v>108</v>
      </c>
      <c r="O1692" s="337">
        <v>560</v>
      </c>
      <c r="P1692" s="337">
        <v>7</v>
      </c>
      <c r="Q1692" s="337">
        <v>80</v>
      </c>
      <c r="R1692" s="337">
        <v>25000</v>
      </c>
      <c r="S1692" s="337">
        <v>4000</v>
      </c>
      <c r="T1692" s="337">
        <v>82</v>
      </c>
      <c r="U1692" s="337">
        <v>0.9</v>
      </c>
      <c r="V1692" s="337">
        <v>-20</v>
      </c>
      <c r="W1692" s="336" t="s">
        <v>769</v>
      </c>
      <c r="X1692" s="336" t="s">
        <v>7405</v>
      </c>
      <c r="Y1692" s="336" t="s">
        <v>783</v>
      </c>
      <c r="Z1692" s="339">
        <v>41985</v>
      </c>
      <c r="AA1692" s="339">
        <v>41992</v>
      </c>
      <c r="AB1692" s="336" t="s">
        <v>784</v>
      </c>
    </row>
    <row r="1693" spans="1:28" s="340" customFormat="1">
      <c r="A1693" s="336" t="s">
        <v>7400</v>
      </c>
      <c r="B1693" s="336" t="s">
        <v>5838</v>
      </c>
      <c r="C1693" s="336" t="s">
        <v>5853</v>
      </c>
      <c r="D1693" s="336" t="s">
        <v>5853</v>
      </c>
      <c r="E1693" s="336" t="s">
        <v>813</v>
      </c>
      <c r="F1693" s="336" t="s">
        <v>780</v>
      </c>
      <c r="G1693" s="336" t="s">
        <v>794</v>
      </c>
      <c r="H1693" s="336" t="s">
        <v>726</v>
      </c>
      <c r="I1693" s="337">
        <v>3</v>
      </c>
      <c r="J1693" s="337">
        <v>50</v>
      </c>
      <c r="K1693" s="337">
        <v>99.3</v>
      </c>
      <c r="L1693" s="337">
        <v>63.2</v>
      </c>
      <c r="M1693" s="338"/>
      <c r="N1693" s="337">
        <v>107</v>
      </c>
      <c r="O1693" s="337">
        <v>500</v>
      </c>
      <c r="P1693" s="337">
        <v>8</v>
      </c>
      <c r="Q1693" s="337">
        <v>62.5</v>
      </c>
      <c r="R1693" s="337">
        <v>25000</v>
      </c>
      <c r="S1693" s="337">
        <v>2700</v>
      </c>
      <c r="T1693" s="337">
        <v>82</v>
      </c>
      <c r="U1693" s="337">
        <v>0.7</v>
      </c>
      <c r="V1693" s="337">
        <v>-20</v>
      </c>
      <c r="W1693" s="336" t="s">
        <v>769</v>
      </c>
      <c r="X1693" s="336" t="s">
        <v>7402</v>
      </c>
      <c r="Y1693" s="336" t="s">
        <v>783</v>
      </c>
      <c r="Z1693" s="339">
        <v>41773</v>
      </c>
      <c r="AA1693" s="339">
        <v>41781</v>
      </c>
      <c r="AB1693" s="336" t="s">
        <v>784</v>
      </c>
    </row>
    <row r="1694" spans="1:28" s="340" customFormat="1">
      <c r="A1694" s="336" t="s">
        <v>7400</v>
      </c>
      <c r="B1694" s="336" t="s">
        <v>5838</v>
      </c>
      <c r="C1694" s="336" t="s">
        <v>5855</v>
      </c>
      <c r="D1694" s="336" t="s">
        <v>5855</v>
      </c>
      <c r="E1694" s="336" t="s">
        <v>813</v>
      </c>
      <c r="F1694" s="336" t="s">
        <v>780</v>
      </c>
      <c r="G1694" s="336" t="s">
        <v>794</v>
      </c>
      <c r="H1694" s="336" t="s">
        <v>726</v>
      </c>
      <c r="I1694" s="337">
        <v>3</v>
      </c>
      <c r="J1694" s="337">
        <v>50</v>
      </c>
      <c r="K1694" s="337">
        <v>99.3</v>
      </c>
      <c r="L1694" s="337">
        <v>63.2</v>
      </c>
      <c r="M1694" s="338"/>
      <c r="N1694" s="338"/>
      <c r="O1694" s="337">
        <v>520</v>
      </c>
      <c r="P1694" s="337">
        <v>8</v>
      </c>
      <c r="Q1694" s="337">
        <v>65</v>
      </c>
      <c r="R1694" s="337">
        <v>25000</v>
      </c>
      <c r="S1694" s="337">
        <v>3000</v>
      </c>
      <c r="T1694" s="337">
        <v>82</v>
      </c>
      <c r="U1694" s="337">
        <v>0.7</v>
      </c>
      <c r="V1694" s="337">
        <v>-20</v>
      </c>
      <c r="W1694" s="336" t="s">
        <v>769</v>
      </c>
      <c r="X1694" s="336" t="s">
        <v>7405</v>
      </c>
      <c r="Y1694" s="336" t="s">
        <v>783</v>
      </c>
      <c r="Z1694" s="339">
        <v>41792</v>
      </c>
      <c r="AA1694" s="339">
        <v>41793</v>
      </c>
      <c r="AB1694" s="336" t="s">
        <v>784</v>
      </c>
    </row>
    <row r="1695" spans="1:28" s="340" customFormat="1">
      <c r="A1695" s="336" t="s">
        <v>7400</v>
      </c>
      <c r="B1695" s="336" t="s">
        <v>6001</v>
      </c>
      <c r="C1695" s="336" t="s">
        <v>682</v>
      </c>
      <c r="D1695" s="336" t="s">
        <v>6004</v>
      </c>
      <c r="E1695" s="336" t="s">
        <v>703</v>
      </c>
      <c r="F1695" s="336" t="s">
        <v>780</v>
      </c>
      <c r="G1695" s="336" t="s">
        <v>781</v>
      </c>
      <c r="H1695" s="336" t="s">
        <v>726</v>
      </c>
      <c r="I1695" s="337">
        <v>3</v>
      </c>
      <c r="J1695" s="337">
        <v>50</v>
      </c>
      <c r="K1695" s="337">
        <v>49</v>
      </c>
      <c r="L1695" s="337">
        <v>50</v>
      </c>
      <c r="M1695" s="338"/>
      <c r="N1695" s="337">
        <v>38</v>
      </c>
      <c r="O1695" s="337">
        <v>500</v>
      </c>
      <c r="P1695" s="337">
        <v>8</v>
      </c>
      <c r="Q1695" s="337">
        <v>62.5</v>
      </c>
      <c r="R1695" s="337">
        <v>40000</v>
      </c>
      <c r="S1695" s="337">
        <v>3000</v>
      </c>
      <c r="T1695" s="337">
        <v>82</v>
      </c>
      <c r="U1695" s="337">
        <v>0.7</v>
      </c>
      <c r="V1695" s="337">
        <v>-40</v>
      </c>
      <c r="W1695" s="336" t="s">
        <v>769</v>
      </c>
      <c r="X1695" s="336" t="s">
        <v>7402</v>
      </c>
      <c r="Y1695" s="336" t="s">
        <v>783</v>
      </c>
      <c r="Z1695" s="339">
        <v>41734</v>
      </c>
      <c r="AA1695" s="339">
        <v>41747</v>
      </c>
      <c r="AB1695" s="336" t="s">
        <v>784</v>
      </c>
    </row>
    <row r="1696" spans="1:28" s="340" customFormat="1">
      <c r="A1696" s="336" t="s">
        <v>7400</v>
      </c>
      <c r="B1696" s="336" t="s">
        <v>6001</v>
      </c>
      <c r="C1696" s="336" t="s">
        <v>682</v>
      </c>
      <c r="D1696" s="336" t="s">
        <v>6006</v>
      </c>
      <c r="E1696" s="336" t="s">
        <v>737</v>
      </c>
      <c r="F1696" s="336" t="s">
        <v>780</v>
      </c>
      <c r="G1696" s="336" t="s">
        <v>794</v>
      </c>
      <c r="H1696" s="336" t="s">
        <v>726</v>
      </c>
      <c r="I1696" s="337">
        <v>3</v>
      </c>
      <c r="J1696" s="337">
        <v>60</v>
      </c>
      <c r="K1696" s="337">
        <v>71</v>
      </c>
      <c r="L1696" s="337">
        <v>49</v>
      </c>
      <c r="M1696" s="338"/>
      <c r="N1696" s="337">
        <v>38</v>
      </c>
      <c r="O1696" s="338"/>
      <c r="P1696" s="337">
        <v>6.3</v>
      </c>
      <c r="Q1696" s="337">
        <v>63.3</v>
      </c>
      <c r="R1696" s="337">
        <v>25000</v>
      </c>
      <c r="S1696" s="337">
        <v>3000</v>
      </c>
      <c r="T1696" s="337">
        <v>84</v>
      </c>
      <c r="U1696" s="337">
        <v>0.7</v>
      </c>
      <c r="V1696" s="337">
        <v>-40</v>
      </c>
      <c r="W1696" s="336" t="s">
        <v>769</v>
      </c>
      <c r="X1696" s="336" t="s">
        <v>7402</v>
      </c>
      <c r="Y1696" s="336" t="s">
        <v>783</v>
      </c>
      <c r="Z1696" s="339">
        <v>41912</v>
      </c>
      <c r="AA1696" s="339">
        <v>41919</v>
      </c>
      <c r="AB1696" s="336" t="s">
        <v>784</v>
      </c>
    </row>
    <row r="1697" spans="1:28" s="340" customFormat="1">
      <c r="A1697" s="336" t="s">
        <v>7400</v>
      </c>
      <c r="B1697" s="336" t="s">
        <v>6001</v>
      </c>
      <c r="C1697" s="336" t="s">
        <v>682</v>
      </c>
      <c r="D1697" s="336" t="s">
        <v>6006</v>
      </c>
      <c r="E1697" s="336" t="s">
        <v>737</v>
      </c>
      <c r="F1697" s="336" t="s">
        <v>780</v>
      </c>
      <c r="G1697" s="336" t="s">
        <v>794</v>
      </c>
      <c r="H1697" s="336" t="s">
        <v>726</v>
      </c>
      <c r="I1697" s="337">
        <v>3</v>
      </c>
      <c r="J1697" s="337">
        <v>60</v>
      </c>
      <c r="K1697" s="337">
        <v>71</v>
      </c>
      <c r="L1697" s="337">
        <v>49</v>
      </c>
      <c r="M1697" s="338"/>
      <c r="N1697" s="337">
        <v>38</v>
      </c>
      <c r="O1697" s="338"/>
      <c r="P1697" s="337">
        <v>6.3</v>
      </c>
      <c r="Q1697" s="337">
        <v>63.3</v>
      </c>
      <c r="R1697" s="337">
        <v>25000</v>
      </c>
      <c r="S1697" s="337">
        <v>3000</v>
      </c>
      <c r="T1697" s="337">
        <v>84</v>
      </c>
      <c r="U1697" s="337">
        <v>0.7</v>
      </c>
      <c r="V1697" s="337">
        <v>-40</v>
      </c>
      <c r="W1697" s="336" t="s">
        <v>769</v>
      </c>
      <c r="X1697" s="336" t="s">
        <v>7402</v>
      </c>
      <c r="Y1697" s="336" t="s">
        <v>783</v>
      </c>
      <c r="Z1697" s="339">
        <v>41912</v>
      </c>
      <c r="AA1697" s="339">
        <v>41919</v>
      </c>
      <c r="AB1697" s="336" t="s">
        <v>784</v>
      </c>
    </row>
    <row r="1698" spans="1:28" s="340" customFormat="1">
      <c r="A1698" s="336" t="s">
        <v>7400</v>
      </c>
      <c r="B1698" s="336" t="s">
        <v>6001</v>
      </c>
      <c r="C1698" s="336" t="s">
        <v>682</v>
      </c>
      <c r="D1698" s="336" t="s">
        <v>6009</v>
      </c>
      <c r="E1698" s="336" t="s">
        <v>738</v>
      </c>
      <c r="F1698" s="336" t="s">
        <v>780</v>
      </c>
      <c r="G1698" s="336" t="s">
        <v>794</v>
      </c>
      <c r="H1698" s="336" t="s">
        <v>726</v>
      </c>
      <c r="I1698" s="337">
        <v>3</v>
      </c>
      <c r="J1698" s="337">
        <v>50</v>
      </c>
      <c r="K1698" s="337">
        <v>85</v>
      </c>
      <c r="L1698" s="337">
        <v>62</v>
      </c>
      <c r="M1698" s="338"/>
      <c r="N1698" s="337">
        <v>25</v>
      </c>
      <c r="O1698" s="338"/>
      <c r="P1698" s="337">
        <v>8</v>
      </c>
      <c r="Q1698" s="337">
        <v>58.8</v>
      </c>
      <c r="R1698" s="337">
        <v>40000</v>
      </c>
      <c r="S1698" s="337">
        <v>3000</v>
      </c>
      <c r="T1698" s="337">
        <v>83</v>
      </c>
      <c r="U1698" s="337">
        <v>0.9</v>
      </c>
      <c r="V1698" s="337">
        <v>-20</v>
      </c>
      <c r="W1698" s="336" t="s">
        <v>769</v>
      </c>
      <c r="X1698" s="336" t="s">
        <v>7402</v>
      </c>
      <c r="Y1698" s="336" t="s">
        <v>783</v>
      </c>
      <c r="Z1698" s="339">
        <v>41912</v>
      </c>
      <c r="AA1698" s="339">
        <v>41919</v>
      </c>
      <c r="AB1698" s="336" t="s">
        <v>784</v>
      </c>
    </row>
    <row r="1699" spans="1:28" s="340" customFormat="1">
      <c r="A1699" s="336" t="s">
        <v>7400</v>
      </c>
      <c r="B1699" s="336" t="s">
        <v>6001</v>
      </c>
      <c r="C1699" s="336" t="s">
        <v>682</v>
      </c>
      <c r="D1699" s="336" t="s">
        <v>6011</v>
      </c>
      <c r="E1699" s="336" t="s">
        <v>731</v>
      </c>
      <c r="F1699" s="336" t="s">
        <v>780</v>
      </c>
      <c r="G1699" s="336" t="s">
        <v>794</v>
      </c>
      <c r="H1699" s="336" t="s">
        <v>726</v>
      </c>
      <c r="I1699" s="337">
        <v>3</v>
      </c>
      <c r="J1699" s="337">
        <v>75</v>
      </c>
      <c r="K1699" s="337">
        <v>95</v>
      </c>
      <c r="L1699" s="337">
        <v>85</v>
      </c>
      <c r="M1699" s="338"/>
      <c r="N1699" s="337">
        <v>40</v>
      </c>
      <c r="O1699" s="337">
        <v>850</v>
      </c>
      <c r="P1699" s="337">
        <v>14.5</v>
      </c>
      <c r="Q1699" s="337">
        <v>59.8</v>
      </c>
      <c r="R1699" s="337">
        <v>40000</v>
      </c>
      <c r="S1699" s="337">
        <v>3000</v>
      </c>
      <c r="T1699" s="337">
        <v>83</v>
      </c>
      <c r="U1699" s="337">
        <v>0.9</v>
      </c>
      <c r="V1699" s="337">
        <v>-20</v>
      </c>
      <c r="W1699" s="336" t="s">
        <v>769</v>
      </c>
      <c r="X1699" s="336" t="s">
        <v>7402</v>
      </c>
      <c r="Y1699" s="336" t="s">
        <v>1043</v>
      </c>
      <c r="Z1699" s="339">
        <v>41798</v>
      </c>
      <c r="AA1699" s="339">
        <v>41814</v>
      </c>
      <c r="AB1699" s="336" t="s">
        <v>842</v>
      </c>
    </row>
    <row r="1700" spans="1:28" s="340" customFormat="1">
      <c r="A1700" s="336" t="s">
        <v>7400</v>
      </c>
      <c r="B1700" s="336" t="s">
        <v>6001</v>
      </c>
      <c r="C1700" s="336" t="s">
        <v>682</v>
      </c>
      <c r="D1700" s="336" t="s">
        <v>6013</v>
      </c>
      <c r="E1700" s="336" t="s">
        <v>830</v>
      </c>
      <c r="F1700" s="336" t="s">
        <v>780</v>
      </c>
      <c r="G1700" s="336" t="s">
        <v>794</v>
      </c>
      <c r="H1700" s="336" t="s">
        <v>726</v>
      </c>
      <c r="I1700" s="337">
        <v>3</v>
      </c>
      <c r="J1700" s="337">
        <v>75</v>
      </c>
      <c r="K1700" s="337">
        <v>118</v>
      </c>
      <c r="L1700" s="337">
        <v>95</v>
      </c>
      <c r="M1700" s="338"/>
      <c r="N1700" s="337">
        <v>40</v>
      </c>
      <c r="O1700" s="337">
        <v>850</v>
      </c>
      <c r="P1700" s="337">
        <v>14</v>
      </c>
      <c r="Q1700" s="337">
        <v>60.7</v>
      </c>
      <c r="R1700" s="337">
        <v>40000</v>
      </c>
      <c r="S1700" s="337">
        <v>3000</v>
      </c>
      <c r="T1700" s="337">
        <v>83</v>
      </c>
      <c r="U1700" s="337">
        <v>1</v>
      </c>
      <c r="V1700" s="337">
        <v>-20</v>
      </c>
      <c r="W1700" s="336" t="s">
        <v>769</v>
      </c>
      <c r="X1700" s="336" t="s">
        <v>7402</v>
      </c>
      <c r="Y1700" s="336" t="s">
        <v>1043</v>
      </c>
      <c r="Z1700" s="339">
        <v>41805</v>
      </c>
      <c r="AA1700" s="339">
        <v>41814</v>
      </c>
      <c r="AB1700" s="336" t="s">
        <v>784</v>
      </c>
    </row>
    <row r="1701" spans="1:28" s="340" customFormat="1">
      <c r="A1701" s="336" t="s">
        <v>7400</v>
      </c>
      <c r="B1701" s="336" t="s">
        <v>6001</v>
      </c>
      <c r="C1701" s="336" t="s">
        <v>682</v>
      </c>
      <c r="D1701" s="336" t="s">
        <v>6015</v>
      </c>
      <c r="E1701" s="336" t="s">
        <v>735</v>
      </c>
      <c r="F1701" s="336" t="s">
        <v>780</v>
      </c>
      <c r="G1701" s="336" t="s">
        <v>794</v>
      </c>
      <c r="H1701" s="336" t="s">
        <v>726</v>
      </c>
      <c r="I1701" s="337">
        <v>3</v>
      </c>
      <c r="J1701" s="337">
        <v>120</v>
      </c>
      <c r="K1701" s="337">
        <v>128</v>
      </c>
      <c r="L1701" s="337">
        <v>120</v>
      </c>
      <c r="M1701" s="338"/>
      <c r="N1701" s="337">
        <v>40</v>
      </c>
      <c r="O1701" s="338"/>
      <c r="P1701" s="337">
        <v>21</v>
      </c>
      <c r="Q1701" s="337">
        <v>59.5</v>
      </c>
      <c r="R1701" s="337">
        <v>40000</v>
      </c>
      <c r="S1701" s="337">
        <v>3000</v>
      </c>
      <c r="T1701" s="337">
        <v>83</v>
      </c>
      <c r="U1701" s="337">
        <v>1</v>
      </c>
      <c r="V1701" s="337">
        <v>-20</v>
      </c>
      <c r="W1701" s="336" t="s">
        <v>769</v>
      </c>
      <c r="X1701" s="336" t="s">
        <v>7402</v>
      </c>
      <c r="Y1701" s="336" t="s">
        <v>1250</v>
      </c>
      <c r="Z1701" s="339">
        <v>41912</v>
      </c>
      <c r="AA1701" s="339">
        <v>41919</v>
      </c>
      <c r="AB1701" s="336" t="s">
        <v>784</v>
      </c>
    </row>
    <row r="1702" spans="1:28" s="340" customFormat="1">
      <c r="A1702" s="336" t="s">
        <v>7400</v>
      </c>
      <c r="B1702" s="336" t="s">
        <v>5567</v>
      </c>
      <c r="C1702" s="336" t="s">
        <v>1009</v>
      </c>
      <c r="D1702" s="336" t="s">
        <v>5571</v>
      </c>
      <c r="E1702" s="336" t="s">
        <v>738</v>
      </c>
      <c r="F1702" s="336" t="s">
        <v>780</v>
      </c>
      <c r="G1702" s="336" t="s">
        <v>794</v>
      </c>
      <c r="H1702" s="336" t="s">
        <v>726</v>
      </c>
      <c r="I1702" s="337">
        <v>3</v>
      </c>
      <c r="J1702" s="337">
        <v>50</v>
      </c>
      <c r="K1702" s="337">
        <v>86.2</v>
      </c>
      <c r="L1702" s="337">
        <v>64.7</v>
      </c>
      <c r="M1702" s="338"/>
      <c r="N1702" s="337">
        <v>38</v>
      </c>
      <c r="O1702" s="337">
        <v>450</v>
      </c>
      <c r="P1702" s="337">
        <v>8</v>
      </c>
      <c r="Q1702" s="337">
        <v>56.3</v>
      </c>
      <c r="R1702" s="337">
        <v>25000</v>
      </c>
      <c r="S1702" s="337">
        <v>3000</v>
      </c>
      <c r="T1702" s="337">
        <v>83</v>
      </c>
      <c r="U1702" s="337">
        <v>0.9</v>
      </c>
      <c r="V1702" s="337">
        <v>-25</v>
      </c>
      <c r="W1702" s="336" t="s">
        <v>769</v>
      </c>
      <c r="X1702" s="336" t="s">
        <v>7415</v>
      </c>
      <c r="Y1702" s="336" t="s">
        <v>1159</v>
      </c>
      <c r="Z1702" s="339">
        <v>41948</v>
      </c>
      <c r="AA1702" s="339">
        <v>41957</v>
      </c>
      <c r="AB1702" s="336" t="s">
        <v>842</v>
      </c>
    </row>
    <row r="1703" spans="1:28" s="340" customFormat="1">
      <c r="A1703" s="336" t="s">
        <v>7400</v>
      </c>
      <c r="B1703" s="336" t="s">
        <v>6030</v>
      </c>
      <c r="C1703" s="336" t="s">
        <v>2347</v>
      </c>
      <c r="D1703" s="336" t="s">
        <v>6035</v>
      </c>
      <c r="E1703" s="336" t="s">
        <v>738</v>
      </c>
      <c r="F1703" s="336" t="s">
        <v>780</v>
      </c>
      <c r="G1703" s="336" t="s">
        <v>794</v>
      </c>
      <c r="H1703" s="336" t="s">
        <v>726</v>
      </c>
      <c r="I1703" s="337">
        <v>3</v>
      </c>
      <c r="J1703" s="337">
        <v>50</v>
      </c>
      <c r="K1703" s="337">
        <v>86.2</v>
      </c>
      <c r="L1703" s="337">
        <v>64.7</v>
      </c>
      <c r="M1703" s="338"/>
      <c r="N1703" s="337">
        <v>38</v>
      </c>
      <c r="O1703" s="338"/>
      <c r="P1703" s="337">
        <v>8</v>
      </c>
      <c r="Q1703" s="337">
        <v>56.2</v>
      </c>
      <c r="R1703" s="337">
        <v>25000</v>
      </c>
      <c r="S1703" s="337">
        <v>3000</v>
      </c>
      <c r="T1703" s="337">
        <v>82</v>
      </c>
      <c r="U1703" s="337">
        <v>0.9</v>
      </c>
      <c r="V1703" s="337">
        <v>-20</v>
      </c>
      <c r="W1703" s="336" t="s">
        <v>769</v>
      </c>
      <c r="X1703" s="336" t="s">
        <v>7415</v>
      </c>
      <c r="Y1703" s="336" t="s">
        <v>783</v>
      </c>
      <c r="Z1703" s="339">
        <v>41883</v>
      </c>
      <c r="AA1703" s="339">
        <v>41935</v>
      </c>
      <c r="AB1703" s="336" t="s">
        <v>784</v>
      </c>
    </row>
    <row r="1704" spans="1:28" s="340" customFormat="1">
      <c r="A1704" s="336" t="s">
        <v>7400</v>
      </c>
      <c r="B1704" s="336" t="s">
        <v>6030</v>
      </c>
      <c r="C1704" s="336" t="s">
        <v>2354</v>
      </c>
      <c r="D1704" s="336" t="s">
        <v>2355</v>
      </c>
      <c r="E1704" s="336" t="s">
        <v>830</v>
      </c>
      <c r="F1704" s="336" t="s">
        <v>780</v>
      </c>
      <c r="G1704" s="336" t="s">
        <v>794</v>
      </c>
      <c r="H1704" s="336" t="s">
        <v>726</v>
      </c>
      <c r="I1704" s="337">
        <v>3</v>
      </c>
      <c r="J1704" s="337">
        <v>75</v>
      </c>
      <c r="K1704" s="337">
        <v>116.1</v>
      </c>
      <c r="L1704" s="337">
        <v>92.6</v>
      </c>
      <c r="M1704" s="338"/>
      <c r="N1704" s="337">
        <v>38</v>
      </c>
      <c r="O1704" s="338"/>
      <c r="P1704" s="337">
        <v>12</v>
      </c>
      <c r="Q1704" s="337">
        <v>62.5</v>
      </c>
      <c r="R1704" s="337">
        <v>25000</v>
      </c>
      <c r="S1704" s="337">
        <v>3000</v>
      </c>
      <c r="T1704" s="337">
        <v>82</v>
      </c>
      <c r="U1704" s="337">
        <v>0.9</v>
      </c>
      <c r="V1704" s="337">
        <v>-20</v>
      </c>
      <c r="W1704" s="336" t="s">
        <v>769</v>
      </c>
      <c r="X1704" s="336" t="s">
        <v>7402</v>
      </c>
      <c r="Y1704" s="336" t="s">
        <v>783</v>
      </c>
      <c r="Z1704" s="339">
        <v>41883</v>
      </c>
      <c r="AA1704" s="339">
        <v>41935</v>
      </c>
      <c r="AB1704" s="336" t="s">
        <v>784</v>
      </c>
    </row>
    <row r="1705" spans="1:28" s="340" customFormat="1">
      <c r="A1705" s="336" t="s">
        <v>7400</v>
      </c>
      <c r="B1705" s="336" t="s">
        <v>6030</v>
      </c>
      <c r="C1705" s="336" t="s">
        <v>7746</v>
      </c>
      <c r="D1705" s="336" t="s">
        <v>8009</v>
      </c>
      <c r="E1705" s="336" t="s">
        <v>735</v>
      </c>
      <c r="F1705" s="336" t="s">
        <v>780</v>
      </c>
      <c r="G1705" s="336" t="s">
        <v>794</v>
      </c>
      <c r="H1705" s="336" t="s">
        <v>726</v>
      </c>
      <c r="I1705" s="337">
        <v>3</v>
      </c>
      <c r="J1705" s="337">
        <v>90</v>
      </c>
      <c r="K1705" s="337">
        <v>134.80000000000001</v>
      </c>
      <c r="L1705" s="337">
        <v>122.6</v>
      </c>
      <c r="M1705" s="338"/>
      <c r="N1705" s="337">
        <v>38</v>
      </c>
      <c r="O1705" s="337">
        <v>960</v>
      </c>
      <c r="P1705" s="337">
        <v>16</v>
      </c>
      <c r="Q1705" s="337">
        <v>60</v>
      </c>
      <c r="R1705" s="337">
        <v>25000</v>
      </c>
      <c r="S1705" s="337">
        <v>3000</v>
      </c>
      <c r="T1705" s="337">
        <v>82</v>
      </c>
      <c r="U1705" s="337">
        <v>1</v>
      </c>
      <c r="V1705" s="337">
        <v>-25</v>
      </c>
      <c r="W1705" s="336" t="s">
        <v>769</v>
      </c>
      <c r="X1705" s="336" t="s">
        <v>7402</v>
      </c>
      <c r="Y1705" s="336" t="s">
        <v>783</v>
      </c>
      <c r="Z1705" s="339">
        <v>41944</v>
      </c>
      <c r="AA1705" s="339">
        <v>41982</v>
      </c>
      <c r="AB1705" s="336" t="s">
        <v>784</v>
      </c>
    </row>
    <row r="1706" spans="1:28" s="340" customFormat="1">
      <c r="A1706" s="336" t="s">
        <v>7400</v>
      </c>
      <c r="B1706" s="336" t="s">
        <v>6191</v>
      </c>
      <c r="C1706" s="336" t="s">
        <v>1009</v>
      </c>
      <c r="D1706" s="336" t="s">
        <v>6192</v>
      </c>
      <c r="E1706" s="336" t="s">
        <v>732</v>
      </c>
      <c r="F1706" s="336" t="s">
        <v>780</v>
      </c>
      <c r="G1706" s="336" t="s">
        <v>794</v>
      </c>
      <c r="H1706" s="336" t="s">
        <v>726</v>
      </c>
      <c r="I1706" s="337">
        <v>3</v>
      </c>
      <c r="J1706" s="337">
        <v>65</v>
      </c>
      <c r="K1706" s="337">
        <v>128.9</v>
      </c>
      <c r="L1706" s="337">
        <v>94.7</v>
      </c>
      <c r="M1706" s="338"/>
      <c r="N1706" s="338"/>
      <c r="O1706" s="337">
        <v>650</v>
      </c>
      <c r="P1706" s="337">
        <v>10</v>
      </c>
      <c r="Q1706" s="337">
        <v>65</v>
      </c>
      <c r="R1706" s="337">
        <v>25000</v>
      </c>
      <c r="S1706" s="337">
        <v>2700</v>
      </c>
      <c r="T1706" s="337">
        <v>82</v>
      </c>
      <c r="U1706" s="337">
        <v>1</v>
      </c>
      <c r="V1706" s="337">
        <v>-25</v>
      </c>
      <c r="W1706" s="336" t="s">
        <v>769</v>
      </c>
      <c r="X1706" s="336" t="s">
        <v>7405</v>
      </c>
      <c r="Y1706" s="336" t="s">
        <v>783</v>
      </c>
      <c r="Z1706" s="339">
        <v>41929</v>
      </c>
      <c r="AA1706" s="339">
        <v>41933</v>
      </c>
      <c r="AB1706" s="336" t="s">
        <v>784</v>
      </c>
    </row>
    <row r="1707" spans="1:28" s="340" customFormat="1">
      <c r="A1707" s="336" t="s">
        <v>7400</v>
      </c>
      <c r="B1707" s="336" t="s">
        <v>6198</v>
      </c>
      <c r="C1707" s="336" t="s">
        <v>682</v>
      </c>
      <c r="D1707" s="336" t="s">
        <v>8010</v>
      </c>
      <c r="E1707" s="336" t="s">
        <v>813</v>
      </c>
      <c r="F1707" s="336" t="s">
        <v>780</v>
      </c>
      <c r="G1707" s="336" t="s">
        <v>794</v>
      </c>
      <c r="H1707" s="336" t="s">
        <v>726</v>
      </c>
      <c r="I1707" s="337">
        <v>5</v>
      </c>
      <c r="J1707" s="337">
        <v>50</v>
      </c>
      <c r="K1707" s="337">
        <v>96</v>
      </c>
      <c r="L1707" s="337">
        <v>64</v>
      </c>
      <c r="M1707" s="338"/>
      <c r="N1707" s="337">
        <v>120</v>
      </c>
      <c r="O1707" s="337">
        <v>480</v>
      </c>
      <c r="P1707" s="337">
        <v>7.8</v>
      </c>
      <c r="Q1707" s="337">
        <v>64</v>
      </c>
      <c r="R1707" s="337">
        <v>25000</v>
      </c>
      <c r="S1707" s="337">
        <v>3000</v>
      </c>
      <c r="T1707" s="337">
        <v>82</v>
      </c>
      <c r="U1707" s="337">
        <v>0.9</v>
      </c>
      <c r="V1707" s="337">
        <v>-20</v>
      </c>
      <c r="W1707" s="336" t="s">
        <v>769</v>
      </c>
      <c r="X1707" s="336" t="s">
        <v>7402</v>
      </c>
      <c r="Y1707" s="336" t="s">
        <v>1143</v>
      </c>
      <c r="Z1707" s="339">
        <v>41861</v>
      </c>
      <c r="AA1707" s="339">
        <v>41856</v>
      </c>
      <c r="AB1707" s="336" t="s">
        <v>842</v>
      </c>
    </row>
    <row r="1708" spans="1:28" s="340" customFormat="1">
      <c r="A1708" s="336" t="s">
        <v>7400</v>
      </c>
      <c r="B1708" s="336" t="s">
        <v>6198</v>
      </c>
      <c r="C1708" s="336" t="s">
        <v>682</v>
      </c>
      <c r="D1708" s="336" t="s">
        <v>8011</v>
      </c>
      <c r="E1708" s="336" t="s">
        <v>813</v>
      </c>
      <c r="F1708" s="336" t="s">
        <v>780</v>
      </c>
      <c r="G1708" s="336" t="s">
        <v>794</v>
      </c>
      <c r="H1708" s="336" t="s">
        <v>726</v>
      </c>
      <c r="I1708" s="337">
        <v>5</v>
      </c>
      <c r="J1708" s="337">
        <v>50</v>
      </c>
      <c r="K1708" s="337">
        <v>95</v>
      </c>
      <c r="L1708" s="337">
        <v>64</v>
      </c>
      <c r="M1708" s="338"/>
      <c r="N1708" s="337">
        <v>120</v>
      </c>
      <c r="O1708" s="337">
        <v>500</v>
      </c>
      <c r="P1708" s="337">
        <v>7.8</v>
      </c>
      <c r="Q1708" s="337">
        <v>66.7</v>
      </c>
      <c r="R1708" s="337">
        <v>25000</v>
      </c>
      <c r="S1708" s="337">
        <v>2700</v>
      </c>
      <c r="T1708" s="337">
        <v>82</v>
      </c>
      <c r="U1708" s="337">
        <v>0.9</v>
      </c>
      <c r="V1708" s="337">
        <v>-20</v>
      </c>
      <c r="W1708" s="336" t="s">
        <v>769</v>
      </c>
      <c r="X1708" s="336" t="s">
        <v>7402</v>
      </c>
      <c r="Y1708" s="336" t="s">
        <v>1143</v>
      </c>
      <c r="Z1708" s="339">
        <v>41861</v>
      </c>
      <c r="AA1708" s="339">
        <v>41856</v>
      </c>
      <c r="AB1708" s="336" t="s">
        <v>842</v>
      </c>
    </row>
    <row r="1709" spans="1:28" s="340" customFormat="1">
      <c r="A1709" s="336" t="s">
        <v>7400</v>
      </c>
      <c r="B1709" s="336" t="s">
        <v>6207</v>
      </c>
      <c r="C1709" s="336" t="s">
        <v>863</v>
      </c>
      <c r="D1709" s="336" t="s">
        <v>6224</v>
      </c>
      <c r="E1709" s="336" t="s">
        <v>738</v>
      </c>
      <c r="F1709" s="336" t="s">
        <v>780</v>
      </c>
      <c r="G1709" s="336" t="s">
        <v>794</v>
      </c>
      <c r="H1709" s="336" t="s">
        <v>726</v>
      </c>
      <c r="I1709" s="337">
        <v>3</v>
      </c>
      <c r="J1709" s="337">
        <v>50</v>
      </c>
      <c r="K1709" s="337">
        <v>87.9</v>
      </c>
      <c r="L1709" s="337">
        <v>63</v>
      </c>
      <c r="M1709" s="338"/>
      <c r="N1709" s="338"/>
      <c r="O1709" s="337">
        <v>500</v>
      </c>
      <c r="P1709" s="337">
        <v>8</v>
      </c>
      <c r="Q1709" s="337">
        <v>62.5</v>
      </c>
      <c r="R1709" s="337">
        <v>25000</v>
      </c>
      <c r="S1709" s="337">
        <v>3000</v>
      </c>
      <c r="T1709" s="337">
        <v>82</v>
      </c>
      <c r="U1709" s="337">
        <v>0.9</v>
      </c>
      <c r="V1709" s="337">
        <v>-20</v>
      </c>
      <c r="W1709" s="336" t="s">
        <v>769</v>
      </c>
      <c r="X1709" s="336" t="s">
        <v>7402</v>
      </c>
      <c r="Y1709" s="336" t="s">
        <v>826</v>
      </c>
      <c r="Z1709" s="339">
        <v>41640</v>
      </c>
      <c r="AA1709" s="339">
        <v>41955</v>
      </c>
      <c r="AB1709" s="336" t="s">
        <v>842</v>
      </c>
    </row>
    <row r="1710" spans="1:28" s="340" customFormat="1">
      <c r="A1710" s="336" t="s">
        <v>7400</v>
      </c>
      <c r="B1710" s="336" t="s">
        <v>6207</v>
      </c>
      <c r="C1710" s="336" t="s">
        <v>863</v>
      </c>
      <c r="D1710" s="336" t="s">
        <v>6226</v>
      </c>
      <c r="E1710" s="336" t="s">
        <v>738</v>
      </c>
      <c r="F1710" s="336" t="s">
        <v>780</v>
      </c>
      <c r="G1710" s="336" t="s">
        <v>794</v>
      </c>
      <c r="H1710" s="336" t="s">
        <v>726</v>
      </c>
      <c r="I1710" s="337">
        <v>3</v>
      </c>
      <c r="J1710" s="337">
        <v>50</v>
      </c>
      <c r="K1710" s="337">
        <v>87.9</v>
      </c>
      <c r="L1710" s="337">
        <v>63</v>
      </c>
      <c r="M1710" s="338"/>
      <c r="N1710" s="338"/>
      <c r="O1710" s="337">
        <v>500</v>
      </c>
      <c r="P1710" s="337">
        <v>8</v>
      </c>
      <c r="Q1710" s="337">
        <v>62.5</v>
      </c>
      <c r="R1710" s="337">
        <v>25000</v>
      </c>
      <c r="S1710" s="337">
        <v>3000</v>
      </c>
      <c r="T1710" s="337">
        <v>82</v>
      </c>
      <c r="U1710" s="337">
        <v>0.9</v>
      </c>
      <c r="V1710" s="337">
        <v>-20</v>
      </c>
      <c r="W1710" s="336" t="s">
        <v>769</v>
      </c>
      <c r="X1710" s="336" t="s">
        <v>7402</v>
      </c>
      <c r="Y1710" s="336" t="s">
        <v>826</v>
      </c>
      <c r="Z1710" s="339">
        <v>41640</v>
      </c>
      <c r="AA1710" s="339">
        <v>41955</v>
      </c>
      <c r="AB1710" s="336" t="s">
        <v>842</v>
      </c>
    </row>
    <row r="1711" spans="1:28" s="340" customFormat="1">
      <c r="A1711" s="336" t="s">
        <v>7400</v>
      </c>
      <c r="B1711" s="336" t="s">
        <v>6207</v>
      </c>
      <c r="C1711" s="336" t="s">
        <v>863</v>
      </c>
      <c r="D1711" s="336" t="s">
        <v>6228</v>
      </c>
      <c r="E1711" s="336" t="s">
        <v>738</v>
      </c>
      <c r="F1711" s="336" t="s">
        <v>780</v>
      </c>
      <c r="G1711" s="336" t="s">
        <v>794</v>
      </c>
      <c r="H1711" s="336" t="s">
        <v>726</v>
      </c>
      <c r="I1711" s="337">
        <v>3</v>
      </c>
      <c r="J1711" s="337">
        <v>50</v>
      </c>
      <c r="K1711" s="337">
        <v>87.9</v>
      </c>
      <c r="L1711" s="337">
        <v>63</v>
      </c>
      <c r="M1711" s="338"/>
      <c r="N1711" s="338"/>
      <c r="O1711" s="337">
        <v>500</v>
      </c>
      <c r="P1711" s="337">
        <v>8</v>
      </c>
      <c r="Q1711" s="337">
        <v>62.5</v>
      </c>
      <c r="R1711" s="337">
        <v>25000</v>
      </c>
      <c r="S1711" s="337">
        <v>3000</v>
      </c>
      <c r="T1711" s="337">
        <v>82</v>
      </c>
      <c r="U1711" s="337">
        <v>0.9</v>
      </c>
      <c r="V1711" s="337">
        <v>-20</v>
      </c>
      <c r="W1711" s="336" t="s">
        <v>769</v>
      </c>
      <c r="X1711" s="336" t="s">
        <v>7402</v>
      </c>
      <c r="Y1711" s="336" t="s">
        <v>826</v>
      </c>
      <c r="Z1711" s="339">
        <v>41640</v>
      </c>
      <c r="AA1711" s="339">
        <v>41955</v>
      </c>
      <c r="AB1711" s="336" t="s">
        <v>842</v>
      </c>
    </row>
    <row r="1712" spans="1:28" s="340" customFormat="1">
      <c r="A1712" s="336" t="s">
        <v>7400</v>
      </c>
      <c r="B1712" s="336" t="s">
        <v>6207</v>
      </c>
      <c r="C1712" s="336" t="s">
        <v>863</v>
      </c>
      <c r="D1712" s="336" t="s">
        <v>6363</v>
      </c>
      <c r="E1712" s="336" t="s">
        <v>731</v>
      </c>
      <c r="F1712" s="336" t="s">
        <v>780</v>
      </c>
      <c r="G1712" s="336" t="s">
        <v>794</v>
      </c>
      <c r="H1712" s="336" t="s">
        <v>726</v>
      </c>
      <c r="I1712" s="337">
        <v>3</v>
      </c>
      <c r="J1712" s="337">
        <v>75</v>
      </c>
      <c r="K1712" s="337">
        <v>95</v>
      </c>
      <c r="L1712" s="337">
        <v>88</v>
      </c>
      <c r="M1712" s="338"/>
      <c r="N1712" s="338"/>
      <c r="O1712" s="338"/>
      <c r="P1712" s="337">
        <v>12.7</v>
      </c>
      <c r="Q1712" s="337">
        <v>68</v>
      </c>
      <c r="R1712" s="337">
        <v>25000</v>
      </c>
      <c r="S1712" s="337">
        <v>3000</v>
      </c>
      <c r="T1712" s="337">
        <v>82</v>
      </c>
      <c r="U1712" s="337">
        <v>0.9</v>
      </c>
      <c r="V1712" s="337">
        <v>-20</v>
      </c>
      <c r="W1712" s="336" t="s">
        <v>769</v>
      </c>
      <c r="X1712" s="336" t="s">
        <v>7402</v>
      </c>
      <c r="Y1712" s="336" t="s">
        <v>783</v>
      </c>
      <c r="Z1712" s="339">
        <v>41640</v>
      </c>
      <c r="AA1712" s="339">
        <v>41948</v>
      </c>
      <c r="AB1712" s="336" t="s">
        <v>842</v>
      </c>
    </row>
    <row r="1713" spans="1:28" s="340" customFormat="1">
      <c r="A1713" s="336" t="s">
        <v>7400</v>
      </c>
      <c r="B1713" s="336" t="s">
        <v>6207</v>
      </c>
      <c r="C1713" s="336" t="s">
        <v>863</v>
      </c>
      <c r="D1713" s="336" t="s">
        <v>6367</v>
      </c>
      <c r="E1713" s="336" t="s">
        <v>735</v>
      </c>
      <c r="F1713" s="336" t="s">
        <v>780</v>
      </c>
      <c r="G1713" s="336" t="s">
        <v>794</v>
      </c>
      <c r="H1713" s="336" t="s">
        <v>726</v>
      </c>
      <c r="I1713" s="337">
        <v>3</v>
      </c>
      <c r="J1713" s="337">
        <v>100</v>
      </c>
      <c r="K1713" s="337">
        <v>130</v>
      </c>
      <c r="L1713" s="337">
        <v>121</v>
      </c>
      <c r="M1713" s="338"/>
      <c r="N1713" s="338"/>
      <c r="O1713" s="338"/>
      <c r="P1713" s="337">
        <v>20.5</v>
      </c>
      <c r="Q1713" s="337">
        <v>71</v>
      </c>
      <c r="R1713" s="337">
        <v>25000</v>
      </c>
      <c r="S1713" s="337">
        <v>3000</v>
      </c>
      <c r="T1713" s="337">
        <v>82</v>
      </c>
      <c r="U1713" s="337">
        <v>1</v>
      </c>
      <c r="V1713" s="337">
        <v>-20</v>
      </c>
      <c r="W1713" s="336" t="s">
        <v>769</v>
      </c>
      <c r="X1713" s="336" t="s">
        <v>7402</v>
      </c>
      <c r="Y1713" s="336" t="s">
        <v>783</v>
      </c>
      <c r="Z1713" s="339">
        <v>41640</v>
      </c>
      <c r="AA1713" s="339">
        <v>41948</v>
      </c>
      <c r="AB1713" s="336" t="s">
        <v>842</v>
      </c>
    </row>
    <row r="1714" spans="1:28" s="340" customFormat="1">
      <c r="A1714" s="336" t="s">
        <v>7400</v>
      </c>
      <c r="B1714" s="336" t="s">
        <v>6207</v>
      </c>
      <c r="C1714" s="336" t="s">
        <v>1058</v>
      </c>
      <c r="D1714" s="336" t="s">
        <v>6369</v>
      </c>
      <c r="E1714" s="336" t="s">
        <v>731</v>
      </c>
      <c r="F1714" s="336" t="s">
        <v>780</v>
      </c>
      <c r="G1714" s="336" t="s">
        <v>794</v>
      </c>
      <c r="H1714" s="336" t="s">
        <v>726</v>
      </c>
      <c r="I1714" s="337">
        <v>3</v>
      </c>
      <c r="J1714" s="337">
        <v>75</v>
      </c>
      <c r="K1714" s="337">
        <v>95</v>
      </c>
      <c r="L1714" s="337">
        <v>88</v>
      </c>
      <c r="M1714" s="338"/>
      <c r="N1714" s="337">
        <v>25</v>
      </c>
      <c r="O1714" s="337">
        <v>850</v>
      </c>
      <c r="P1714" s="337">
        <v>12.5</v>
      </c>
      <c r="Q1714" s="337">
        <v>68</v>
      </c>
      <c r="R1714" s="337">
        <v>25000</v>
      </c>
      <c r="S1714" s="337">
        <v>3000</v>
      </c>
      <c r="T1714" s="337">
        <v>82</v>
      </c>
      <c r="U1714" s="337">
        <v>0.9</v>
      </c>
      <c r="V1714" s="337">
        <v>-20</v>
      </c>
      <c r="W1714" s="336" t="s">
        <v>769</v>
      </c>
      <c r="X1714" s="336" t="s">
        <v>7402</v>
      </c>
      <c r="Y1714" s="336" t="s">
        <v>826</v>
      </c>
      <c r="Z1714" s="339">
        <v>41640</v>
      </c>
      <c r="AA1714" s="339">
        <v>41715</v>
      </c>
      <c r="AB1714" s="336" t="s">
        <v>842</v>
      </c>
    </row>
    <row r="1715" spans="1:28" s="340" customFormat="1">
      <c r="A1715" s="336" t="s">
        <v>7400</v>
      </c>
      <c r="B1715" s="336" t="s">
        <v>6207</v>
      </c>
      <c r="C1715" s="336" t="s">
        <v>1058</v>
      </c>
      <c r="D1715" s="336" t="s">
        <v>6373</v>
      </c>
      <c r="E1715" s="336" t="s">
        <v>735</v>
      </c>
      <c r="F1715" s="336" t="s">
        <v>780</v>
      </c>
      <c r="G1715" s="336" t="s">
        <v>794</v>
      </c>
      <c r="H1715" s="336" t="s">
        <v>726</v>
      </c>
      <c r="I1715" s="337">
        <v>3</v>
      </c>
      <c r="J1715" s="337">
        <v>100</v>
      </c>
      <c r="K1715" s="337">
        <v>130</v>
      </c>
      <c r="L1715" s="337">
        <v>120.9</v>
      </c>
      <c r="M1715" s="338"/>
      <c r="N1715" s="337">
        <v>25</v>
      </c>
      <c r="O1715" s="337">
        <v>1350</v>
      </c>
      <c r="P1715" s="337">
        <v>19.5</v>
      </c>
      <c r="Q1715" s="337">
        <v>69.2</v>
      </c>
      <c r="R1715" s="337">
        <v>25000</v>
      </c>
      <c r="S1715" s="337">
        <v>3000</v>
      </c>
      <c r="T1715" s="337">
        <v>82</v>
      </c>
      <c r="U1715" s="337">
        <v>1</v>
      </c>
      <c r="V1715" s="337">
        <v>-20</v>
      </c>
      <c r="W1715" s="336" t="s">
        <v>769</v>
      </c>
      <c r="X1715" s="336" t="s">
        <v>7402</v>
      </c>
      <c r="Y1715" s="336" t="s">
        <v>783</v>
      </c>
      <c r="Z1715" s="339">
        <v>41640</v>
      </c>
      <c r="AA1715" s="339">
        <v>41969</v>
      </c>
      <c r="AB1715" s="336" t="s">
        <v>842</v>
      </c>
    </row>
    <row r="1716" spans="1:28" s="340" customFormat="1">
      <c r="A1716" s="336" t="s">
        <v>7400</v>
      </c>
      <c r="B1716" s="336" t="s">
        <v>6207</v>
      </c>
      <c r="C1716" s="336" t="s">
        <v>1058</v>
      </c>
      <c r="D1716" s="336" t="s">
        <v>8012</v>
      </c>
      <c r="E1716" s="336" t="s">
        <v>738</v>
      </c>
      <c r="F1716" s="336" t="s">
        <v>780</v>
      </c>
      <c r="G1716" s="336" t="s">
        <v>794</v>
      </c>
      <c r="H1716" s="336" t="s">
        <v>726</v>
      </c>
      <c r="I1716" s="337">
        <v>3</v>
      </c>
      <c r="J1716" s="337">
        <v>50</v>
      </c>
      <c r="K1716" s="337">
        <v>82</v>
      </c>
      <c r="L1716" s="337">
        <v>63</v>
      </c>
      <c r="M1716" s="338"/>
      <c r="N1716" s="337">
        <v>40</v>
      </c>
      <c r="O1716" s="337">
        <v>400</v>
      </c>
      <c r="P1716" s="337">
        <v>7.5</v>
      </c>
      <c r="Q1716" s="337">
        <v>53.3</v>
      </c>
      <c r="R1716" s="337">
        <v>25000</v>
      </c>
      <c r="S1716" s="337">
        <v>2700</v>
      </c>
      <c r="T1716" s="337">
        <v>82</v>
      </c>
      <c r="U1716" s="337">
        <v>0.9</v>
      </c>
      <c r="V1716" s="337">
        <v>-20</v>
      </c>
      <c r="W1716" s="336" t="s">
        <v>769</v>
      </c>
      <c r="X1716" s="336" t="s">
        <v>7402</v>
      </c>
      <c r="Y1716" s="336" t="s">
        <v>783</v>
      </c>
      <c r="Z1716" s="339">
        <v>41760</v>
      </c>
      <c r="AA1716" s="339">
        <v>41991</v>
      </c>
      <c r="AB1716" s="336" t="s">
        <v>842</v>
      </c>
    </row>
    <row r="1717" spans="1:28" s="340" customFormat="1">
      <c r="A1717" s="336" t="s">
        <v>7400</v>
      </c>
      <c r="B1717" s="336" t="s">
        <v>6207</v>
      </c>
      <c r="C1717" s="336" t="s">
        <v>1058</v>
      </c>
      <c r="D1717" s="336" t="s">
        <v>8013</v>
      </c>
      <c r="E1717" s="336" t="s">
        <v>738</v>
      </c>
      <c r="F1717" s="336" t="s">
        <v>780</v>
      </c>
      <c r="G1717" s="336" t="s">
        <v>794</v>
      </c>
      <c r="H1717" s="336" t="s">
        <v>726</v>
      </c>
      <c r="I1717" s="337">
        <v>3</v>
      </c>
      <c r="J1717" s="337">
        <v>50</v>
      </c>
      <c r="K1717" s="337">
        <v>82</v>
      </c>
      <c r="L1717" s="337">
        <v>63</v>
      </c>
      <c r="M1717" s="338"/>
      <c r="N1717" s="337">
        <v>40</v>
      </c>
      <c r="O1717" s="337">
        <v>400</v>
      </c>
      <c r="P1717" s="337">
        <v>7.5</v>
      </c>
      <c r="Q1717" s="337">
        <v>53.3</v>
      </c>
      <c r="R1717" s="337">
        <v>25000</v>
      </c>
      <c r="S1717" s="337">
        <v>3000</v>
      </c>
      <c r="T1717" s="337">
        <v>83</v>
      </c>
      <c r="U1717" s="337">
        <v>0.9</v>
      </c>
      <c r="V1717" s="337">
        <v>-20</v>
      </c>
      <c r="W1717" s="336" t="s">
        <v>769</v>
      </c>
      <c r="X1717" s="336" t="s">
        <v>7402</v>
      </c>
      <c r="Y1717" s="336" t="s">
        <v>783</v>
      </c>
      <c r="Z1717" s="339">
        <v>41760</v>
      </c>
      <c r="AA1717" s="339">
        <v>41991</v>
      </c>
      <c r="AB1717" s="336" t="s">
        <v>842</v>
      </c>
    </row>
    <row r="1718" spans="1:28" s="340" customFormat="1">
      <c r="A1718" s="336" t="s">
        <v>7400</v>
      </c>
      <c r="B1718" s="336" t="s">
        <v>6207</v>
      </c>
      <c r="C1718" s="336" t="s">
        <v>1058</v>
      </c>
      <c r="D1718" s="336" t="s">
        <v>8014</v>
      </c>
      <c r="E1718" s="336" t="s">
        <v>731</v>
      </c>
      <c r="F1718" s="336" t="s">
        <v>780</v>
      </c>
      <c r="G1718" s="336" t="s">
        <v>794</v>
      </c>
      <c r="H1718" s="336" t="s">
        <v>726</v>
      </c>
      <c r="I1718" s="337">
        <v>3</v>
      </c>
      <c r="J1718" s="337">
        <v>60</v>
      </c>
      <c r="K1718" s="337">
        <v>90</v>
      </c>
      <c r="L1718" s="337">
        <v>94</v>
      </c>
      <c r="M1718" s="338"/>
      <c r="N1718" s="337">
        <v>25</v>
      </c>
      <c r="O1718" s="337">
        <v>600</v>
      </c>
      <c r="P1718" s="337">
        <v>10.5</v>
      </c>
      <c r="Q1718" s="337">
        <v>57.1</v>
      </c>
      <c r="R1718" s="337">
        <v>25000</v>
      </c>
      <c r="S1718" s="337">
        <v>2700</v>
      </c>
      <c r="T1718" s="337">
        <v>82</v>
      </c>
      <c r="U1718" s="337">
        <v>0.9</v>
      </c>
      <c r="V1718" s="337">
        <v>-20</v>
      </c>
      <c r="W1718" s="336" t="s">
        <v>769</v>
      </c>
      <c r="X1718" s="336" t="s">
        <v>7402</v>
      </c>
      <c r="Y1718" s="336" t="s">
        <v>783</v>
      </c>
      <c r="Z1718" s="339">
        <v>41760</v>
      </c>
      <c r="AA1718" s="339">
        <v>42002</v>
      </c>
      <c r="AB1718" s="336" t="s">
        <v>842</v>
      </c>
    </row>
    <row r="1719" spans="1:28" s="340" customFormat="1">
      <c r="A1719" s="336" t="s">
        <v>7400</v>
      </c>
      <c r="B1719" s="336" t="s">
        <v>6207</v>
      </c>
      <c r="C1719" s="336" t="s">
        <v>1058</v>
      </c>
      <c r="D1719" s="336" t="s">
        <v>8015</v>
      </c>
      <c r="E1719" s="336" t="s">
        <v>731</v>
      </c>
      <c r="F1719" s="336" t="s">
        <v>780</v>
      </c>
      <c r="G1719" s="336" t="s">
        <v>794</v>
      </c>
      <c r="H1719" s="336" t="s">
        <v>726</v>
      </c>
      <c r="I1719" s="337">
        <v>3</v>
      </c>
      <c r="J1719" s="337">
        <v>60</v>
      </c>
      <c r="K1719" s="337">
        <v>94</v>
      </c>
      <c r="L1719" s="337">
        <v>90</v>
      </c>
      <c r="M1719" s="338"/>
      <c r="N1719" s="337">
        <v>40</v>
      </c>
      <c r="O1719" s="337">
        <v>600</v>
      </c>
      <c r="P1719" s="337">
        <v>10.5</v>
      </c>
      <c r="Q1719" s="337">
        <v>57.1</v>
      </c>
      <c r="R1719" s="337">
        <v>25000</v>
      </c>
      <c r="S1719" s="337">
        <v>3000</v>
      </c>
      <c r="T1719" s="337">
        <v>84</v>
      </c>
      <c r="U1719" s="337">
        <v>0.9</v>
      </c>
      <c r="V1719" s="337">
        <v>-20</v>
      </c>
      <c r="W1719" s="336" t="s">
        <v>769</v>
      </c>
      <c r="X1719" s="336" t="s">
        <v>7402</v>
      </c>
      <c r="Y1719" s="336" t="s">
        <v>783</v>
      </c>
      <c r="Z1719" s="339">
        <v>41760</v>
      </c>
      <c r="AA1719" s="339">
        <v>42004</v>
      </c>
      <c r="AB1719" s="336" t="s">
        <v>842</v>
      </c>
    </row>
    <row r="1720" spans="1:28" s="340" customFormat="1">
      <c r="A1720" s="336" t="s">
        <v>7400</v>
      </c>
      <c r="B1720" s="336" t="s">
        <v>6207</v>
      </c>
      <c r="C1720" s="336" t="s">
        <v>1058</v>
      </c>
      <c r="D1720" s="336" t="s">
        <v>8016</v>
      </c>
      <c r="E1720" s="336" t="s">
        <v>735</v>
      </c>
      <c r="F1720" s="336" t="s">
        <v>780</v>
      </c>
      <c r="G1720" s="336" t="s">
        <v>794</v>
      </c>
      <c r="H1720" s="336" t="s">
        <v>726</v>
      </c>
      <c r="I1720" s="337">
        <v>3</v>
      </c>
      <c r="J1720" s="337">
        <v>100</v>
      </c>
      <c r="K1720" s="337">
        <v>132</v>
      </c>
      <c r="L1720" s="337">
        <v>121</v>
      </c>
      <c r="M1720" s="338"/>
      <c r="N1720" s="337">
        <v>25</v>
      </c>
      <c r="O1720" s="337">
        <v>1050</v>
      </c>
      <c r="P1720" s="337">
        <v>17.5</v>
      </c>
      <c r="Q1720" s="337">
        <v>60</v>
      </c>
      <c r="R1720" s="337">
        <v>25000</v>
      </c>
      <c r="S1720" s="337">
        <v>3000</v>
      </c>
      <c r="T1720" s="337">
        <v>83</v>
      </c>
      <c r="U1720" s="337">
        <v>0.9</v>
      </c>
      <c r="V1720" s="337">
        <v>-20</v>
      </c>
      <c r="W1720" s="336" t="s">
        <v>769</v>
      </c>
      <c r="X1720" s="336" t="s">
        <v>7402</v>
      </c>
      <c r="Y1720" s="336" t="s">
        <v>783</v>
      </c>
      <c r="Z1720" s="339">
        <v>41760</v>
      </c>
      <c r="AA1720" s="339">
        <v>41990</v>
      </c>
      <c r="AB1720" s="336" t="s">
        <v>842</v>
      </c>
    </row>
    <row r="1721" spans="1:28" s="340" customFormat="1">
      <c r="A1721" s="336" t="s">
        <v>7400</v>
      </c>
      <c r="B1721" s="336" t="s">
        <v>6207</v>
      </c>
      <c r="C1721" s="336" t="s">
        <v>1058</v>
      </c>
      <c r="D1721" s="336" t="s">
        <v>8017</v>
      </c>
      <c r="E1721" s="336" t="s">
        <v>735</v>
      </c>
      <c r="F1721" s="336" t="s">
        <v>780</v>
      </c>
      <c r="G1721" s="336" t="s">
        <v>794</v>
      </c>
      <c r="H1721" s="336" t="s">
        <v>726</v>
      </c>
      <c r="I1721" s="337">
        <v>3</v>
      </c>
      <c r="J1721" s="337">
        <v>85</v>
      </c>
      <c r="K1721" s="337">
        <v>132</v>
      </c>
      <c r="L1721" s="337">
        <v>121</v>
      </c>
      <c r="M1721" s="338"/>
      <c r="N1721" s="337">
        <v>40</v>
      </c>
      <c r="O1721" s="337">
        <v>1050</v>
      </c>
      <c r="P1721" s="337">
        <v>17.5</v>
      </c>
      <c r="Q1721" s="337">
        <v>60</v>
      </c>
      <c r="R1721" s="337">
        <v>25000</v>
      </c>
      <c r="S1721" s="337">
        <v>3000</v>
      </c>
      <c r="T1721" s="337">
        <v>84</v>
      </c>
      <c r="U1721" s="337">
        <v>0.9</v>
      </c>
      <c r="V1721" s="337">
        <v>-20</v>
      </c>
      <c r="W1721" s="336" t="s">
        <v>769</v>
      </c>
      <c r="X1721" s="336" t="s">
        <v>7402</v>
      </c>
      <c r="Y1721" s="336" t="s">
        <v>783</v>
      </c>
      <c r="Z1721" s="339">
        <v>41760</v>
      </c>
      <c r="AA1721" s="339">
        <v>41991</v>
      </c>
      <c r="AB1721" s="336" t="s">
        <v>842</v>
      </c>
    </row>
    <row r="1722" spans="1:28" s="340" customFormat="1">
      <c r="A1722" s="336" t="s">
        <v>7400</v>
      </c>
      <c r="B1722" s="336" t="s">
        <v>6207</v>
      </c>
      <c r="C1722" s="336" t="s">
        <v>1058</v>
      </c>
      <c r="D1722" s="336" t="s">
        <v>8018</v>
      </c>
      <c r="E1722" s="336" t="s">
        <v>735</v>
      </c>
      <c r="F1722" s="336" t="s">
        <v>780</v>
      </c>
      <c r="G1722" s="336" t="s">
        <v>794</v>
      </c>
      <c r="H1722" s="336" t="s">
        <v>726</v>
      </c>
      <c r="I1722" s="337">
        <v>3</v>
      </c>
      <c r="J1722" s="337">
        <v>100</v>
      </c>
      <c r="K1722" s="337">
        <v>132</v>
      </c>
      <c r="L1722" s="337">
        <v>121</v>
      </c>
      <c r="M1722" s="338"/>
      <c r="N1722" s="337">
        <v>25</v>
      </c>
      <c r="O1722" s="337">
        <v>1050</v>
      </c>
      <c r="P1722" s="337">
        <v>17.5</v>
      </c>
      <c r="Q1722" s="337">
        <v>60</v>
      </c>
      <c r="R1722" s="337">
        <v>25000</v>
      </c>
      <c r="S1722" s="337">
        <v>4000</v>
      </c>
      <c r="T1722" s="337">
        <v>87</v>
      </c>
      <c r="U1722" s="337">
        <v>0.9</v>
      </c>
      <c r="V1722" s="337">
        <v>-20</v>
      </c>
      <c r="W1722" s="336" t="s">
        <v>769</v>
      </c>
      <c r="X1722" s="336" t="s">
        <v>7402</v>
      </c>
      <c r="Y1722" s="336" t="s">
        <v>783</v>
      </c>
      <c r="Z1722" s="339">
        <v>41760</v>
      </c>
      <c r="AA1722" s="339">
        <v>41990</v>
      </c>
      <c r="AB1722" s="336" t="s">
        <v>842</v>
      </c>
    </row>
    <row r="1723" spans="1:28" s="340" customFormat="1">
      <c r="A1723" s="336" t="s">
        <v>7400</v>
      </c>
      <c r="B1723" s="336" t="s">
        <v>6207</v>
      </c>
      <c r="C1723" s="336" t="s">
        <v>1058</v>
      </c>
      <c r="D1723" s="336" t="s">
        <v>8019</v>
      </c>
      <c r="E1723" s="336" t="s">
        <v>735</v>
      </c>
      <c r="F1723" s="336" t="s">
        <v>780</v>
      </c>
      <c r="G1723" s="336" t="s">
        <v>794</v>
      </c>
      <c r="H1723" s="336" t="s">
        <v>726</v>
      </c>
      <c r="I1723" s="337">
        <v>3</v>
      </c>
      <c r="J1723" s="337">
        <v>85</v>
      </c>
      <c r="K1723" s="337">
        <v>132</v>
      </c>
      <c r="L1723" s="337">
        <v>121</v>
      </c>
      <c r="M1723" s="338"/>
      <c r="N1723" s="337">
        <v>40</v>
      </c>
      <c r="O1723" s="337">
        <v>1050</v>
      </c>
      <c r="P1723" s="337">
        <v>17.5</v>
      </c>
      <c r="Q1723" s="337">
        <v>60</v>
      </c>
      <c r="R1723" s="337">
        <v>25000</v>
      </c>
      <c r="S1723" s="337">
        <v>4000</v>
      </c>
      <c r="T1723" s="337">
        <v>84</v>
      </c>
      <c r="U1723" s="337">
        <v>0.9</v>
      </c>
      <c r="V1723" s="337">
        <v>-20</v>
      </c>
      <c r="W1723" s="336" t="s">
        <v>769</v>
      </c>
      <c r="X1723" s="336" t="s">
        <v>7402</v>
      </c>
      <c r="Y1723" s="336" t="s">
        <v>783</v>
      </c>
      <c r="Z1723" s="339">
        <v>41760</v>
      </c>
      <c r="AA1723" s="339">
        <v>41991</v>
      </c>
      <c r="AB1723" s="336" t="s">
        <v>842</v>
      </c>
    </row>
    <row r="1724" spans="1:28" s="340" customFormat="1">
      <c r="A1724" s="336" t="s">
        <v>7400</v>
      </c>
      <c r="B1724" s="336" t="s">
        <v>6207</v>
      </c>
      <c r="C1724" s="336" t="s">
        <v>4076</v>
      </c>
      <c r="D1724" s="336" t="s">
        <v>6375</v>
      </c>
      <c r="E1724" s="336" t="s">
        <v>830</v>
      </c>
      <c r="F1724" s="336" t="s">
        <v>780</v>
      </c>
      <c r="G1724" s="336" t="s">
        <v>794</v>
      </c>
      <c r="H1724" s="336" t="s">
        <v>726</v>
      </c>
      <c r="I1724" s="337">
        <v>3</v>
      </c>
      <c r="J1724" s="337">
        <v>75</v>
      </c>
      <c r="K1724" s="337">
        <v>112.4</v>
      </c>
      <c r="L1724" s="337">
        <v>94.8</v>
      </c>
      <c r="M1724" s="338"/>
      <c r="N1724" s="337">
        <v>40</v>
      </c>
      <c r="O1724" s="337">
        <v>820</v>
      </c>
      <c r="P1724" s="337">
        <v>13</v>
      </c>
      <c r="Q1724" s="337">
        <v>63.1</v>
      </c>
      <c r="R1724" s="337">
        <v>25000</v>
      </c>
      <c r="S1724" s="337">
        <v>3000</v>
      </c>
      <c r="T1724" s="337">
        <v>83</v>
      </c>
      <c r="U1724" s="337">
        <v>0.9</v>
      </c>
      <c r="V1724" s="337">
        <v>-20</v>
      </c>
      <c r="W1724" s="336" t="s">
        <v>769</v>
      </c>
      <c r="X1724" s="336" t="s">
        <v>7415</v>
      </c>
      <c r="Y1724" s="336" t="s">
        <v>4088</v>
      </c>
      <c r="Z1724" s="339">
        <v>41978</v>
      </c>
      <c r="AA1724" s="339">
        <v>41976</v>
      </c>
      <c r="AB1724" s="336" t="s">
        <v>827</v>
      </c>
    </row>
    <row r="1725" spans="1:28" s="340" customFormat="1">
      <c r="A1725" s="336" t="s">
        <v>7400</v>
      </c>
      <c r="B1725" s="336" t="s">
        <v>6207</v>
      </c>
      <c r="C1725" s="336" t="s">
        <v>4076</v>
      </c>
      <c r="D1725" s="336" t="s">
        <v>6377</v>
      </c>
      <c r="E1725" s="336" t="s">
        <v>735</v>
      </c>
      <c r="F1725" s="336" t="s">
        <v>780</v>
      </c>
      <c r="G1725" s="336" t="s">
        <v>794</v>
      </c>
      <c r="H1725" s="336" t="s">
        <v>726</v>
      </c>
      <c r="I1725" s="337">
        <v>3</v>
      </c>
      <c r="J1725" s="337">
        <v>120</v>
      </c>
      <c r="K1725" s="337">
        <v>130.80000000000001</v>
      </c>
      <c r="L1725" s="337">
        <v>118</v>
      </c>
      <c r="M1725" s="338"/>
      <c r="N1725" s="337">
        <v>40</v>
      </c>
      <c r="O1725" s="337">
        <v>1200</v>
      </c>
      <c r="P1725" s="337">
        <v>17</v>
      </c>
      <c r="Q1725" s="337">
        <v>70.599999999999994</v>
      </c>
      <c r="R1725" s="337">
        <v>25000</v>
      </c>
      <c r="S1725" s="337">
        <v>2700</v>
      </c>
      <c r="T1725" s="337">
        <v>81</v>
      </c>
      <c r="U1725" s="337">
        <v>1</v>
      </c>
      <c r="V1725" s="337">
        <v>-20</v>
      </c>
      <c r="W1725" s="336" t="s">
        <v>769</v>
      </c>
      <c r="X1725" s="336" t="s">
        <v>7415</v>
      </c>
      <c r="Y1725" s="336" t="s">
        <v>831</v>
      </c>
      <c r="Z1725" s="339">
        <v>41948</v>
      </c>
      <c r="AA1725" s="339">
        <v>41942</v>
      </c>
      <c r="AB1725" s="336" t="s">
        <v>827</v>
      </c>
    </row>
    <row r="1726" spans="1:28" s="340" customFormat="1">
      <c r="A1726" s="336" t="s">
        <v>7400</v>
      </c>
      <c r="B1726" s="336" t="s">
        <v>6207</v>
      </c>
      <c r="C1726" s="336" t="s">
        <v>4076</v>
      </c>
      <c r="D1726" s="336" t="s">
        <v>6379</v>
      </c>
      <c r="E1726" s="336" t="s">
        <v>735</v>
      </c>
      <c r="F1726" s="336" t="s">
        <v>780</v>
      </c>
      <c r="G1726" s="336" t="s">
        <v>794</v>
      </c>
      <c r="H1726" s="336" t="s">
        <v>726</v>
      </c>
      <c r="I1726" s="337">
        <v>3</v>
      </c>
      <c r="J1726" s="337">
        <v>120</v>
      </c>
      <c r="K1726" s="337">
        <v>131.9</v>
      </c>
      <c r="L1726" s="337">
        <v>117.6</v>
      </c>
      <c r="M1726" s="338"/>
      <c r="N1726" s="337">
        <v>40</v>
      </c>
      <c r="O1726" s="337">
        <v>1150</v>
      </c>
      <c r="P1726" s="337">
        <v>17</v>
      </c>
      <c r="Q1726" s="337">
        <v>67.599999999999994</v>
      </c>
      <c r="R1726" s="337">
        <v>25000</v>
      </c>
      <c r="S1726" s="337">
        <v>3000</v>
      </c>
      <c r="T1726" s="337">
        <v>82</v>
      </c>
      <c r="U1726" s="337">
        <v>1</v>
      </c>
      <c r="V1726" s="337">
        <v>-20</v>
      </c>
      <c r="W1726" s="336" t="s">
        <v>769</v>
      </c>
      <c r="X1726" s="336" t="s">
        <v>7415</v>
      </c>
      <c r="Y1726" s="336" t="s">
        <v>6380</v>
      </c>
      <c r="Z1726" s="339">
        <v>41978</v>
      </c>
      <c r="AA1726" s="339">
        <v>41976</v>
      </c>
      <c r="AB1726" s="336" t="s">
        <v>827</v>
      </c>
    </row>
    <row r="1727" spans="1:28" s="340" customFormat="1">
      <c r="A1727" s="336" t="s">
        <v>7400</v>
      </c>
      <c r="B1727" s="336" t="s">
        <v>6207</v>
      </c>
      <c r="C1727" s="336" t="s">
        <v>6382</v>
      </c>
      <c r="D1727" s="336" t="s">
        <v>6383</v>
      </c>
      <c r="E1727" s="336" t="s">
        <v>737</v>
      </c>
      <c r="F1727" s="336" t="s">
        <v>780</v>
      </c>
      <c r="G1727" s="336" t="s">
        <v>794</v>
      </c>
      <c r="H1727" s="336" t="s">
        <v>726</v>
      </c>
      <c r="I1727" s="337">
        <v>3</v>
      </c>
      <c r="J1727" s="337">
        <v>60</v>
      </c>
      <c r="K1727" s="337">
        <v>70.400000000000006</v>
      </c>
      <c r="L1727" s="337">
        <v>50.1</v>
      </c>
      <c r="M1727" s="338"/>
      <c r="N1727" s="337">
        <v>25</v>
      </c>
      <c r="O1727" s="337">
        <v>450</v>
      </c>
      <c r="P1727" s="337">
        <v>7</v>
      </c>
      <c r="Q1727" s="337">
        <v>64.3</v>
      </c>
      <c r="R1727" s="337">
        <v>25000</v>
      </c>
      <c r="S1727" s="337">
        <v>2700</v>
      </c>
      <c r="T1727" s="337">
        <v>81</v>
      </c>
      <c r="U1727" s="337">
        <v>0.9</v>
      </c>
      <c r="V1727" s="337">
        <v>-20</v>
      </c>
      <c r="W1727" s="336" t="s">
        <v>769</v>
      </c>
      <c r="X1727" s="336" t="s">
        <v>7415</v>
      </c>
      <c r="Y1727" s="336" t="s">
        <v>831</v>
      </c>
      <c r="Z1727" s="339">
        <v>41948</v>
      </c>
      <c r="AA1727" s="339">
        <v>41942</v>
      </c>
      <c r="AB1727" s="336" t="s">
        <v>827</v>
      </c>
    </row>
    <row r="1728" spans="1:28" s="340" customFormat="1">
      <c r="A1728" s="336" t="s">
        <v>7400</v>
      </c>
      <c r="B1728" s="336" t="s">
        <v>6207</v>
      </c>
      <c r="C1728" s="336" t="s">
        <v>6382</v>
      </c>
      <c r="D1728" s="336" t="s">
        <v>6385</v>
      </c>
      <c r="E1728" s="336" t="s">
        <v>737</v>
      </c>
      <c r="F1728" s="336" t="s">
        <v>780</v>
      </c>
      <c r="G1728" s="336" t="s">
        <v>794</v>
      </c>
      <c r="H1728" s="336" t="s">
        <v>726</v>
      </c>
      <c r="I1728" s="337">
        <v>3</v>
      </c>
      <c r="J1728" s="337">
        <v>60</v>
      </c>
      <c r="K1728" s="337">
        <v>70.2</v>
      </c>
      <c r="L1728" s="337">
        <v>50.1</v>
      </c>
      <c r="M1728" s="338"/>
      <c r="N1728" s="337">
        <v>25</v>
      </c>
      <c r="O1728" s="337">
        <v>450</v>
      </c>
      <c r="P1728" s="337">
        <v>7</v>
      </c>
      <c r="Q1728" s="337">
        <v>64.3</v>
      </c>
      <c r="R1728" s="337">
        <v>25000</v>
      </c>
      <c r="S1728" s="337">
        <v>3000</v>
      </c>
      <c r="T1728" s="337">
        <v>83</v>
      </c>
      <c r="U1728" s="337">
        <v>0.9</v>
      </c>
      <c r="V1728" s="337">
        <v>-20</v>
      </c>
      <c r="W1728" s="336" t="s">
        <v>769</v>
      </c>
      <c r="X1728" s="336" t="s">
        <v>7415</v>
      </c>
      <c r="Y1728" s="336" t="s">
        <v>831</v>
      </c>
      <c r="Z1728" s="339">
        <v>41948</v>
      </c>
      <c r="AA1728" s="339">
        <v>41942</v>
      </c>
      <c r="AB1728" s="336" t="s">
        <v>827</v>
      </c>
    </row>
    <row r="1729" spans="1:28" s="340" customFormat="1">
      <c r="A1729" s="336" t="s">
        <v>7400</v>
      </c>
      <c r="B1729" s="336" t="s">
        <v>6207</v>
      </c>
      <c r="C1729" s="336" t="s">
        <v>6387</v>
      </c>
      <c r="D1729" s="336" t="s">
        <v>6388</v>
      </c>
      <c r="E1729" s="336" t="s">
        <v>737</v>
      </c>
      <c r="F1729" s="336" t="s">
        <v>780</v>
      </c>
      <c r="G1729" s="336" t="s">
        <v>794</v>
      </c>
      <c r="H1729" s="336" t="s">
        <v>726</v>
      </c>
      <c r="I1729" s="337">
        <v>3</v>
      </c>
      <c r="J1729" s="337">
        <v>60</v>
      </c>
      <c r="K1729" s="337">
        <v>70.400000000000006</v>
      </c>
      <c r="L1729" s="337">
        <v>50.1</v>
      </c>
      <c r="M1729" s="338"/>
      <c r="N1729" s="337">
        <v>40</v>
      </c>
      <c r="O1729" s="337">
        <v>450</v>
      </c>
      <c r="P1729" s="337">
        <v>7</v>
      </c>
      <c r="Q1729" s="337">
        <v>64.3</v>
      </c>
      <c r="R1729" s="337">
        <v>25000</v>
      </c>
      <c r="S1729" s="337">
        <v>2700</v>
      </c>
      <c r="T1729" s="337">
        <v>81</v>
      </c>
      <c r="U1729" s="337">
        <v>0.9</v>
      </c>
      <c r="V1729" s="337">
        <v>-20</v>
      </c>
      <c r="W1729" s="336" t="s">
        <v>769</v>
      </c>
      <c r="X1729" s="336" t="s">
        <v>7415</v>
      </c>
      <c r="Y1729" s="336" t="s">
        <v>831</v>
      </c>
      <c r="Z1729" s="339">
        <v>41883</v>
      </c>
      <c r="AA1729" s="339">
        <v>41873</v>
      </c>
      <c r="AB1729" s="336" t="s">
        <v>827</v>
      </c>
    </row>
    <row r="1730" spans="1:28" s="340" customFormat="1">
      <c r="A1730" s="336" t="s">
        <v>7400</v>
      </c>
      <c r="B1730" s="336" t="s">
        <v>6207</v>
      </c>
      <c r="C1730" s="336" t="s">
        <v>6387</v>
      </c>
      <c r="D1730" s="336" t="s">
        <v>6390</v>
      </c>
      <c r="E1730" s="336" t="s">
        <v>737</v>
      </c>
      <c r="F1730" s="336" t="s">
        <v>780</v>
      </c>
      <c r="G1730" s="336" t="s">
        <v>794</v>
      </c>
      <c r="H1730" s="336" t="s">
        <v>726</v>
      </c>
      <c r="I1730" s="337">
        <v>3</v>
      </c>
      <c r="J1730" s="337">
        <v>60</v>
      </c>
      <c r="K1730" s="337">
        <v>70.3</v>
      </c>
      <c r="L1730" s="337">
        <v>50</v>
      </c>
      <c r="M1730" s="338"/>
      <c r="N1730" s="337">
        <v>40</v>
      </c>
      <c r="O1730" s="337">
        <v>450</v>
      </c>
      <c r="P1730" s="337">
        <v>7</v>
      </c>
      <c r="Q1730" s="337">
        <v>64.3</v>
      </c>
      <c r="R1730" s="337">
        <v>25000</v>
      </c>
      <c r="S1730" s="337">
        <v>3000</v>
      </c>
      <c r="T1730" s="337">
        <v>83</v>
      </c>
      <c r="U1730" s="337">
        <v>0.9</v>
      </c>
      <c r="V1730" s="337">
        <v>-20</v>
      </c>
      <c r="W1730" s="336" t="s">
        <v>769</v>
      </c>
      <c r="X1730" s="336" t="s">
        <v>7415</v>
      </c>
      <c r="Y1730" s="336" t="s">
        <v>831</v>
      </c>
      <c r="Z1730" s="339">
        <v>41883</v>
      </c>
      <c r="AA1730" s="339">
        <v>41873</v>
      </c>
      <c r="AB1730" s="336" t="s">
        <v>842</v>
      </c>
    </row>
    <row r="1731" spans="1:28" s="340" customFormat="1">
      <c r="A1731" s="336" t="s">
        <v>7400</v>
      </c>
      <c r="B1731" s="336" t="s">
        <v>6207</v>
      </c>
      <c r="C1731" s="336" t="s">
        <v>6392</v>
      </c>
      <c r="D1731" s="336" t="s">
        <v>6393</v>
      </c>
      <c r="E1731" s="336" t="s">
        <v>703</v>
      </c>
      <c r="F1731" s="336" t="s">
        <v>780</v>
      </c>
      <c r="G1731" s="336" t="s">
        <v>781</v>
      </c>
      <c r="H1731" s="336" t="s">
        <v>726</v>
      </c>
      <c r="I1731" s="337">
        <v>3</v>
      </c>
      <c r="J1731" s="337">
        <v>50</v>
      </c>
      <c r="K1731" s="337">
        <v>50.3</v>
      </c>
      <c r="L1731" s="337">
        <v>50.2</v>
      </c>
      <c r="M1731" s="338"/>
      <c r="N1731" s="337">
        <v>40</v>
      </c>
      <c r="O1731" s="337">
        <v>450</v>
      </c>
      <c r="P1731" s="337">
        <v>7</v>
      </c>
      <c r="Q1731" s="337">
        <v>64.3</v>
      </c>
      <c r="R1731" s="337">
        <v>25000</v>
      </c>
      <c r="S1731" s="337">
        <v>2700</v>
      </c>
      <c r="T1731" s="337">
        <v>82</v>
      </c>
      <c r="U1731" s="337">
        <v>0.7</v>
      </c>
      <c r="V1731" s="337">
        <v>-20</v>
      </c>
      <c r="W1731" s="336" t="s">
        <v>769</v>
      </c>
      <c r="X1731" s="336" t="s">
        <v>7415</v>
      </c>
      <c r="Y1731" s="336" t="s">
        <v>831</v>
      </c>
      <c r="Z1731" s="339">
        <v>41883</v>
      </c>
      <c r="AA1731" s="339">
        <v>41873</v>
      </c>
      <c r="AB1731" s="336" t="s">
        <v>827</v>
      </c>
    </row>
    <row r="1732" spans="1:28" s="340" customFormat="1">
      <c r="A1732" s="336" t="s">
        <v>7400</v>
      </c>
      <c r="B1732" s="336" t="s">
        <v>6207</v>
      </c>
      <c r="C1732" s="336" t="s">
        <v>6392</v>
      </c>
      <c r="D1732" s="336" t="s">
        <v>6396</v>
      </c>
      <c r="E1732" s="336" t="s">
        <v>703</v>
      </c>
      <c r="F1732" s="336" t="s">
        <v>780</v>
      </c>
      <c r="G1732" s="336" t="s">
        <v>781</v>
      </c>
      <c r="H1732" s="336" t="s">
        <v>726</v>
      </c>
      <c r="I1732" s="337">
        <v>3</v>
      </c>
      <c r="J1732" s="337">
        <v>50</v>
      </c>
      <c r="K1732" s="337">
        <v>50.4</v>
      </c>
      <c r="L1732" s="337">
        <v>50.2</v>
      </c>
      <c r="M1732" s="338"/>
      <c r="N1732" s="337">
        <v>40</v>
      </c>
      <c r="O1732" s="337">
        <v>450</v>
      </c>
      <c r="P1732" s="337">
        <v>7</v>
      </c>
      <c r="Q1732" s="337">
        <v>64.3</v>
      </c>
      <c r="R1732" s="337">
        <v>25000</v>
      </c>
      <c r="S1732" s="337">
        <v>3000</v>
      </c>
      <c r="T1732" s="337">
        <v>83</v>
      </c>
      <c r="U1732" s="337">
        <v>0.7</v>
      </c>
      <c r="V1732" s="337">
        <v>-20</v>
      </c>
      <c r="W1732" s="336" t="s">
        <v>769</v>
      </c>
      <c r="X1732" s="336" t="s">
        <v>7415</v>
      </c>
      <c r="Y1732" s="336" t="s">
        <v>831</v>
      </c>
      <c r="Z1732" s="339">
        <v>41883</v>
      </c>
      <c r="AA1732" s="339">
        <v>41873</v>
      </c>
      <c r="AB1732" s="336" t="s">
        <v>827</v>
      </c>
    </row>
    <row r="1733" spans="1:28" s="340" customFormat="1">
      <c r="A1733" s="336" t="s">
        <v>7400</v>
      </c>
      <c r="B1733" s="336" t="s">
        <v>6399</v>
      </c>
      <c r="C1733" s="336" t="s">
        <v>3759</v>
      </c>
      <c r="D1733" s="336" t="s">
        <v>3759</v>
      </c>
      <c r="E1733" s="336" t="s">
        <v>703</v>
      </c>
      <c r="F1733" s="336" t="s">
        <v>780</v>
      </c>
      <c r="G1733" s="336" t="s">
        <v>1239</v>
      </c>
      <c r="H1733" s="336" t="s">
        <v>726</v>
      </c>
      <c r="I1733" s="337">
        <v>3</v>
      </c>
      <c r="J1733" s="337">
        <v>50</v>
      </c>
      <c r="K1733" s="337">
        <v>56</v>
      </c>
      <c r="L1733" s="337">
        <v>50</v>
      </c>
      <c r="M1733" s="338"/>
      <c r="N1733" s="337">
        <v>36</v>
      </c>
      <c r="O1733" s="337">
        <v>525</v>
      </c>
      <c r="P1733" s="337">
        <v>7</v>
      </c>
      <c r="Q1733" s="337">
        <v>75</v>
      </c>
      <c r="R1733" s="337">
        <v>25000</v>
      </c>
      <c r="S1733" s="337">
        <v>2700</v>
      </c>
      <c r="T1733" s="337">
        <v>82</v>
      </c>
      <c r="U1733" s="337">
        <v>0.9</v>
      </c>
      <c r="V1733" s="337">
        <v>-20</v>
      </c>
      <c r="W1733" s="336" t="s">
        <v>769</v>
      </c>
      <c r="X1733" s="336" t="s">
        <v>7406</v>
      </c>
      <c r="Y1733" s="336" t="s">
        <v>900</v>
      </c>
      <c r="Z1733" s="339">
        <v>41912</v>
      </c>
      <c r="AA1733" s="339">
        <v>41962</v>
      </c>
      <c r="AB1733" s="336" t="s">
        <v>784</v>
      </c>
    </row>
    <row r="1734" spans="1:28" s="340" customFormat="1">
      <c r="A1734" s="336" t="s">
        <v>7400</v>
      </c>
      <c r="B1734" s="336" t="s">
        <v>6399</v>
      </c>
      <c r="C1734" s="336" t="s">
        <v>3763</v>
      </c>
      <c r="D1734" s="336" t="s">
        <v>3763</v>
      </c>
      <c r="E1734" s="336" t="s">
        <v>703</v>
      </c>
      <c r="F1734" s="336" t="s">
        <v>780</v>
      </c>
      <c r="G1734" s="336" t="s">
        <v>781</v>
      </c>
      <c r="H1734" s="336" t="s">
        <v>726</v>
      </c>
      <c r="I1734" s="337">
        <v>3</v>
      </c>
      <c r="J1734" s="337">
        <v>35</v>
      </c>
      <c r="K1734" s="337">
        <v>46</v>
      </c>
      <c r="L1734" s="337">
        <v>50</v>
      </c>
      <c r="M1734" s="338"/>
      <c r="N1734" s="337">
        <v>25</v>
      </c>
      <c r="O1734" s="337">
        <v>400</v>
      </c>
      <c r="P1734" s="337">
        <v>5</v>
      </c>
      <c r="Q1734" s="337">
        <v>80</v>
      </c>
      <c r="R1734" s="337">
        <v>25000</v>
      </c>
      <c r="S1734" s="337">
        <v>2700</v>
      </c>
      <c r="T1734" s="337">
        <v>81</v>
      </c>
      <c r="U1734" s="337">
        <v>0.9</v>
      </c>
      <c r="V1734" s="337">
        <v>-20</v>
      </c>
      <c r="W1734" s="336" t="s">
        <v>769</v>
      </c>
      <c r="X1734" s="336" t="s">
        <v>7406</v>
      </c>
      <c r="Y1734" s="336" t="s">
        <v>900</v>
      </c>
      <c r="Z1734" s="339">
        <v>41912</v>
      </c>
      <c r="AA1734" s="339">
        <v>41962</v>
      </c>
      <c r="AB1734" s="336" t="s">
        <v>784</v>
      </c>
    </row>
    <row r="1735" spans="1:28" s="340" customFormat="1">
      <c r="A1735" s="336" t="s">
        <v>7400</v>
      </c>
      <c r="B1735" s="336" t="s">
        <v>6399</v>
      </c>
      <c r="C1735" s="336" t="s">
        <v>3765</v>
      </c>
      <c r="D1735" s="336" t="s">
        <v>3765</v>
      </c>
      <c r="E1735" s="336" t="s">
        <v>703</v>
      </c>
      <c r="F1735" s="336" t="s">
        <v>780</v>
      </c>
      <c r="G1735" s="336" t="s">
        <v>781</v>
      </c>
      <c r="H1735" s="336" t="s">
        <v>726</v>
      </c>
      <c r="I1735" s="337">
        <v>3</v>
      </c>
      <c r="J1735" s="337">
        <v>35</v>
      </c>
      <c r="K1735" s="337">
        <v>46</v>
      </c>
      <c r="L1735" s="337">
        <v>50</v>
      </c>
      <c r="M1735" s="338"/>
      <c r="N1735" s="337">
        <v>36</v>
      </c>
      <c r="O1735" s="337">
        <v>400</v>
      </c>
      <c r="P1735" s="337">
        <v>5</v>
      </c>
      <c r="Q1735" s="337">
        <v>80</v>
      </c>
      <c r="R1735" s="337">
        <v>25000</v>
      </c>
      <c r="S1735" s="337">
        <v>2700</v>
      </c>
      <c r="T1735" s="337">
        <v>81</v>
      </c>
      <c r="U1735" s="337">
        <v>0.9</v>
      </c>
      <c r="V1735" s="337">
        <v>-20</v>
      </c>
      <c r="W1735" s="336" t="s">
        <v>769</v>
      </c>
      <c r="X1735" s="336" t="s">
        <v>7406</v>
      </c>
      <c r="Y1735" s="336" t="s">
        <v>900</v>
      </c>
      <c r="Z1735" s="339">
        <v>41912</v>
      </c>
      <c r="AA1735" s="339">
        <v>41962</v>
      </c>
      <c r="AB1735" s="336" t="s">
        <v>784</v>
      </c>
    </row>
    <row r="1736" spans="1:28" s="340" customFormat="1">
      <c r="A1736" s="336" t="s">
        <v>7400</v>
      </c>
      <c r="B1736" s="336" t="s">
        <v>6399</v>
      </c>
      <c r="C1736" s="336" t="s">
        <v>3444</v>
      </c>
      <c r="D1736" s="336" t="s">
        <v>3444</v>
      </c>
      <c r="E1736" s="336" t="s">
        <v>703</v>
      </c>
      <c r="F1736" s="336" t="s">
        <v>780</v>
      </c>
      <c r="G1736" s="336" t="s">
        <v>781</v>
      </c>
      <c r="H1736" s="336" t="s">
        <v>726</v>
      </c>
      <c r="I1736" s="337">
        <v>3</v>
      </c>
      <c r="J1736" s="337">
        <v>50</v>
      </c>
      <c r="K1736" s="337">
        <v>44.2</v>
      </c>
      <c r="L1736" s="337">
        <v>49.5</v>
      </c>
      <c r="M1736" s="338"/>
      <c r="N1736" s="337">
        <v>25</v>
      </c>
      <c r="O1736" s="337">
        <v>550</v>
      </c>
      <c r="P1736" s="337">
        <v>7</v>
      </c>
      <c r="Q1736" s="337">
        <v>78.599999999999994</v>
      </c>
      <c r="R1736" s="337">
        <v>25000</v>
      </c>
      <c r="S1736" s="337">
        <v>2700</v>
      </c>
      <c r="T1736" s="337">
        <v>81</v>
      </c>
      <c r="U1736" s="337">
        <v>1</v>
      </c>
      <c r="V1736" s="337">
        <v>-20</v>
      </c>
      <c r="W1736" s="336" t="s">
        <v>769</v>
      </c>
      <c r="X1736" s="336" t="s">
        <v>7406</v>
      </c>
      <c r="Y1736" s="336" t="s">
        <v>900</v>
      </c>
      <c r="Z1736" s="339">
        <v>41942</v>
      </c>
      <c r="AA1736" s="339">
        <v>41972</v>
      </c>
      <c r="AB1736" s="336" t="s">
        <v>784</v>
      </c>
    </row>
    <row r="1737" spans="1:28" s="340" customFormat="1">
      <c r="A1737" s="336" t="s">
        <v>7400</v>
      </c>
      <c r="B1737" s="336" t="s">
        <v>6399</v>
      </c>
      <c r="C1737" s="336" t="s">
        <v>3446</v>
      </c>
      <c r="D1737" s="336" t="s">
        <v>3446</v>
      </c>
      <c r="E1737" s="336" t="s">
        <v>703</v>
      </c>
      <c r="F1737" s="336" t="s">
        <v>780</v>
      </c>
      <c r="G1737" s="336" t="s">
        <v>781</v>
      </c>
      <c r="H1737" s="336" t="s">
        <v>726</v>
      </c>
      <c r="I1737" s="337">
        <v>3</v>
      </c>
      <c r="J1737" s="337">
        <v>50</v>
      </c>
      <c r="K1737" s="337">
        <v>50</v>
      </c>
      <c r="L1737" s="337">
        <v>47</v>
      </c>
      <c r="M1737" s="338"/>
      <c r="N1737" s="338"/>
      <c r="O1737" s="337">
        <v>550</v>
      </c>
      <c r="P1737" s="337">
        <v>7</v>
      </c>
      <c r="Q1737" s="337">
        <v>80</v>
      </c>
      <c r="R1737" s="337">
        <v>25000</v>
      </c>
      <c r="S1737" s="337">
        <v>2700</v>
      </c>
      <c r="T1737" s="337">
        <v>81</v>
      </c>
      <c r="U1737" s="337">
        <v>1</v>
      </c>
      <c r="V1737" s="337">
        <v>-20</v>
      </c>
      <c r="W1737" s="336" t="s">
        <v>769</v>
      </c>
      <c r="X1737" s="336" t="s">
        <v>7406</v>
      </c>
      <c r="Y1737" s="336" t="s">
        <v>900</v>
      </c>
      <c r="Z1737" s="339">
        <v>41852</v>
      </c>
      <c r="AA1737" s="339">
        <v>41870</v>
      </c>
      <c r="AB1737" s="336" t="s">
        <v>784</v>
      </c>
    </row>
    <row r="1738" spans="1:28" s="340" customFormat="1">
      <c r="A1738" s="336" t="s">
        <v>7400</v>
      </c>
      <c r="B1738" s="336" t="s">
        <v>6399</v>
      </c>
      <c r="C1738" s="336" t="s">
        <v>3468</v>
      </c>
      <c r="D1738" s="336" t="s">
        <v>3468</v>
      </c>
      <c r="E1738" s="336" t="s">
        <v>813</v>
      </c>
      <c r="F1738" s="336" t="s">
        <v>780</v>
      </c>
      <c r="G1738" s="336" t="s">
        <v>794</v>
      </c>
      <c r="H1738" s="336" t="s">
        <v>726</v>
      </c>
      <c r="I1738" s="337">
        <v>3</v>
      </c>
      <c r="J1738" s="337">
        <v>45</v>
      </c>
      <c r="K1738" s="337">
        <v>95</v>
      </c>
      <c r="L1738" s="337">
        <v>64</v>
      </c>
      <c r="M1738" s="338"/>
      <c r="N1738" s="337">
        <v>120</v>
      </c>
      <c r="O1738" s="337">
        <v>500</v>
      </c>
      <c r="P1738" s="337">
        <v>7</v>
      </c>
      <c r="Q1738" s="337">
        <v>71.400000000000006</v>
      </c>
      <c r="R1738" s="337">
        <v>25000</v>
      </c>
      <c r="S1738" s="337">
        <v>2700</v>
      </c>
      <c r="T1738" s="337">
        <v>82</v>
      </c>
      <c r="U1738" s="337">
        <v>1</v>
      </c>
      <c r="V1738" s="337">
        <v>-20</v>
      </c>
      <c r="W1738" s="336" t="s">
        <v>769</v>
      </c>
      <c r="X1738" s="336" t="s">
        <v>7406</v>
      </c>
      <c r="Y1738" s="336" t="s">
        <v>900</v>
      </c>
      <c r="Z1738" s="339">
        <v>41852</v>
      </c>
      <c r="AA1738" s="339">
        <v>41899</v>
      </c>
      <c r="AB1738" s="336" t="s">
        <v>784</v>
      </c>
    </row>
    <row r="1739" spans="1:28" s="340" customFormat="1">
      <c r="A1739" s="336" t="s">
        <v>7400</v>
      </c>
      <c r="B1739" s="336" t="s">
        <v>6399</v>
      </c>
      <c r="C1739" s="336" t="s">
        <v>3470</v>
      </c>
      <c r="D1739" s="336" t="s">
        <v>3470</v>
      </c>
      <c r="E1739" s="336" t="s">
        <v>732</v>
      </c>
      <c r="F1739" s="336" t="s">
        <v>780</v>
      </c>
      <c r="G1739" s="336" t="s">
        <v>794</v>
      </c>
      <c r="H1739" s="336" t="s">
        <v>726</v>
      </c>
      <c r="I1739" s="337">
        <v>3</v>
      </c>
      <c r="J1739" s="337">
        <v>75</v>
      </c>
      <c r="K1739" s="337">
        <v>132</v>
      </c>
      <c r="L1739" s="337">
        <v>96</v>
      </c>
      <c r="M1739" s="338"/>
      <c r="N1739" s="338"/>
      <c r="O1739" s="337">
        <v>950</v>
      </c>
      <c r="P1739" s="337">
        <v>12.7</v>
      </c>
      <c r="Q1739" s="337">
        <v>80</v>
      </c>
      <c r="R1739" s="337">
        <v>25000</v>
      </c>
      <c r="S1739" s="337">
        <v>2700</v>
      </c>
      <c r="T1739" s="337">
        <v>81</v>
      </c>
      <c r="U1739" s="337">
        <v>1</v>
      </c>
      <c r="V1739" s="337">
        <v>-20</v>
      </c>
      <c r="W1739" s="336" t="s">
        <v>769</v>
      </c>
      <c r="X1739" s="336" t="s">
        <v>7406</v>
      </c>
      <c r="Y1739" s="336" t="s">
        <v>900</v>
      </c>
      <c r="Z1739" s="339">
        <v>41852</v>
      </c>
      <c r="AA1739" s="339">
        <v>41870</v>
      </c>
      <c r="AB1739" s="336" t="s">
        <v>784</v>
      </c>
    </row>
    <row r="1740" spans="1:28" s="340" customFormat="1">
      <c r="A1740" s="336" t="s">
        <v>7400</v>
      </c>
      <c r="B1740" s="336" t="s">
        <v>4824</v>
      </c>
      <c r="C1740" s="336" t="s">
        <v>682</v>
      </c>
      <c r="D1740" s="336" t="s">
        <v>4825</v>
      </c>
      <c r="E1740" s="336" t="s">
        <v>703</v>
      </c>
      <c r="F1740" s="336" t="s">
        <v>780</v>
      </c>
      <c r="G1740" s="336" t="s">
        <v>781</v>
      </c>
      <c r="H1740" s="336" t="s">
        <v>726</v>
      </c>
      <c r="I1740" s="337">
        <v>3</v>
      </c>
      <c r="J1740" s="337">
        <v>50</v>
      </c>
      <c r="K1740" s="337">
        <v>49</v>
      </c>
      <c r="L1740" s="337">
        <v>50</v>
      </c>
      <c r="M1740" s="338"/>
      <c r="N1740" s="337">
        <v>38</v>
      </c>
      <c r="O1740" s="337">
        <v>500</v>
      </c>
      <c r="P1740" s="337">
        <v>8</v>
      </c>
      <c r="Q1740" s="337">
        <v>62.5</v>
      </c>
      <c r="R1740" s="337">
        <v>40000</v>
      </c>
      <c r="S1740" s="337">
        <v>3000</v>
      </c>
      <c r="T1740" s="337">
        <v>82</v>
      </c>
      <c r="U1740" s="337">
        <v>0.7</v>
      </c>
      <c r="V1740" s="337">
        <v>-40</v>
      </c>
      <c r="W1740" s="336" t="s">
        <v>769</v>
      </c>
      <c r="X1740" s="336" t="s">
        <v>7402</v>
      </c>
      <c r="Y1740" s="336" t="s">
        <v>783</v>
      </c>
      <c r="Z1740" s="339">
        <v>41734</v>
      </c>
      <c r="AA1740" s="339">
        <v>41747</v>
      </c>
      <c r="AB1740" s="336" t="s">
        <v>784</v>
      </c>
    </row>
    <row r="1741" spans="1:28" s="340" customFormat="1">
      <c r="A1741" s="336" t="s">
        <v>7400</v>
      </c>
      <c r="B1741" s="336" t="s">
        <v>4828</v>
      </c>
      <c r="C1741" s="336" t="s">
        <v>4829</v>
      </c>
      <c r="D1741" s="336" t="s">
        <v>4830</v>
      </c>
      <c r="E1741" s="336" t="s">
        <v>732</v>
      </c>
      <c r="F1741" s="336" t="s">
        <v>780</v>
      </c>
      <c r="G1741" s="336" t="s">
        <v>794</v>
      </c>
      <c r="H1741" s="336" t="s">
        <v>726</v>
      </c>
      <c r="I1741" s="337">
        <v>5</v>
      </c>
      <c r="J1741" s="337">
        <v>65</v>
      </c>
      <c r="K1741" s="337">
        <v>134</v>
      </c>
      <c r="L1741" s="337">
        <v>90.2</v>
      </c>
      <c r="M1741" s="338"/>
      <c r="N1741" s="337">
        <v>115</v>
      </c>
      <c r="O1741" s="337">
        <v>760</v>
      </c>
      <c r="P1741" s="337">
        <v>12</v>
      </c>
      <c r="Q1741" s="337">
        <v>63.3</v>
      </c>
      <c r="R1741" s="337">
        <v>25000</v>
      </c>
      <c r="S1741" s="337">
        <v>2700</v>
      </c>
      <c r="T1741" s="337">
        <v>81</v>
      </c>
      <c r="U1741" s="337">
        <v>1</v>
      </c>
      <c r="V1741" s="337">
        <v>-20</v>
      </c>
      <c r="W1741" s="336" t="s">
        <v>769</v>
      </c>
      <c r="X1741" s="336" t="s">
        <v>7402</v>
      </c>
      <c r="Y1741" s="336" t="s">
        <v>974</v>
      </c>
      <c r="Z1741" s="339">
        <v>41920</v>
      </c>
      <c r="AA1741" s="339">
        <v>41920</v>
      </c>
      <c r="AB1741" s="336" t="s">
        <v>842</v>
      </c>
    </row>
    <row r="1742" spans="1:28" s="340" customFormat="1">
      <c r="A1742" s="336" t="s">
        <v>7400</v>
      </c>
      <c r="B1742" s="336" t="s">
        <v>4828</v>
      </c>
      <c r="C1742" s="336" t="s">
        <v>4829</v>
      </c>
      <c r="D1742" s="336" t="s">
        <v>4832</v>
      </c>
      <c r="E1742" s="336" t="s">
        <v>733</v>
      </c>
      <c r="F1742" s="336" t="s">
        <v>780</v>
      </c>
      <c r="G1742" s="336" t="s">
        <v>794</v>
      </c>
      <c r="H1742" s="336" t="s">
        <v>726</v>
      </c>
      <c r="I1742" s="337">
        <v>5</v>
      </c>
      <c r="J1742" s="337">
        <v>75</v>
      </c>
      <c r="K1742" s="337">
        <v>161.5</v>
      </c>
      <c r="L1742" s="337">
        <v>120</v>
      </c>
      <c r="M1742" s="338"/>
      <c r="N1742" s="337">
        <v>120</v>
      </c>
      <c r="O1742" s="337">
        <v>950</v>
      </c>
      <c r="P1742" s="337">
        <v>15</v>
      </c>
      <c r="Q1742" s="337">
        <v>63.3</v>
      </c>
      <c r="R1742" s="337">
        <v>25000</v>
      </c>
      <c r="S1742" s="337">
        <v>2700</v>
      </c>
      <c r="T1742" s="337">
        <v>81</v>
      </c>
      <c r="U1742" s="337">
        <v>1</v>
      </c>
      <c r="V1742" s="337">
        <v>-20</v>
      </c>
      <c r="W1742" s="336" t="s">
        <v>769</v>
      </c>
      <c r="X1742" s="336" t="s">
        <v>7402</v>
      </c>
      <c r="Y1742" s="336" t="s">
        <v>974</v>
      </c>
      <c r="Z1742" s="339">
        <v>41920</v>
      </c>
      <c r="AA1742" s="339">
        <v>41920</v>
      </c>
      <c r="AB1742" s="336" t="s">
        <v>842</v>
      </c>
    </row>
    <row r="1743" spans="1:28" s="340" customFormat="1">
      <c r="A1743" s="336" t="s">
        <v>7400</v>
      </c>
      <c r="B1743" s="336" t="s">
        <v>4828</v>
      </c>
      <c r="C1743" s="336" t="s">
        <v>4829</v>
      </c>
      <c r="D1743" s="336" t="s">
        <v>4834</v>
      </c>
      <c r="E1743" s="336" t="s">
        <v>738</v>
      </c>
      <c r="F1743" s="336" t="s">
        <v>780</v>
      </c>
      <c r="G1743" s="336" t="s">
        <v>794</v>
      </c>
      <c r="H1743" s="336" t="s">
        <v>726</v>
      </c>
      <c r="I1743" s="337">
        <v>5</v>
      </c>
      <c r="J1743" s="337">
        <v>50</v>
      </c>
      <c r="K1743" s="337">
        <v>88.8</v>
      </c>
      <c r="L1743" s="337">
        <v>63.2</v>
      </c>
      <c r="M1743" s="338"/>
      <c r="N1743" s="337">
        <v>36</v>
      </c>
      <c r="O1743" s="337">
        <v>435</v>
      </c>
      <c r="P1743" s="337">
        <v>7</v>
      </c>
      <c r="Q1743" s="337">
        <v>62.1</v>
      </c>
      <c r="R1743" s="337">
        <v>25000</v>
      </c>
      <c r="S1743" s="337">
        <v>3000</v>
      </c>
      <c r="T1743" s="337">
        <v>83</v>
      </c>
      <c r="U1743" s="337">
        <v>0.9</v>
      </c>
      <c r="V1743" s="337">
        <v>-20</v>
      </c>
      <c r="W1743" s="336" t="s">
        <v>769</v>
      </c>
      <c r="X1743" s="336" t="s">
        <v>7405</v>
      </c>
      <c r="Y1743" s="336" t="s">
        <v>789</v>
      </c>
      <c r="Z1743" s="339">
        <v>41915</v>
      </c>
      <c r="AA1743" s="339">
        <v>41915</v>
      </c>
      <c r="AB1743" s="336" t="s">
        <v>842</v>
      </c>
    </row>
    <row r="1744" spans="1:28" s="340" customFormat="1">
      <c r="A1744" s="336" t="s">
        <v>7400</v>
      </c>
      <c r="B1744" s="336" t="s">
        <v>4828</v>
      </c>
      <c r="C1744" s="336" t="s">
        <v>4829</v>
      </c>
      <c r="D1744" s="336" t="s">
        <v>4836</v>
      </c>
      <c r="E1744" s="336" t="s">
        <v>731</v>
      </c>
      <c r="F1744" s="336" t="s">
        <v>780</v>
      </c>
      <c r="G1744" s="336" t="s">
        <v>794</v>
      </c>
      <c r="H1744" s="336" t="s">
        <v>726</v>
      </c>
      <c r="I1744" s="337">
        <v>5</v>
      </c>
      <c r="J1744" s="337">
        <v>60</v>
      </c>
      <c r="K1744" s="337">
        <v>120.2</v>
      </c>
      <c r="L1744" s="337">
        <v>90.2</v>
      </c>
      <c r="M1744" s="338"/>
      <c r="N1744" s="337">
        <v>36</v>
      </c>
      <c r="O1744" s="337">
        <v>760</v>
      </c>
      <c r="P1744" s="337">
        <v>12</v>
      </c>
      <c r="Q1744" s="337">
        <v>63.3</v>
      </c>
      <c r="R1744" s="337">
        <v>25000</v>
      </c>
      <c r="S1744" s="337">
        <v>2700</v>
      </c>
      <c r="T1744" s="337">
        <v>85</v>
      </c>
      <c r="U1744" s="337">
        <v>1</v>
      </c>
      <c r="V1744" s="337">
        <v>-20</v>
      </c>
      <c r="W1744" s="336" t="s">
        <v>769</v>
      </c>
      <c r="X1744" s="336" t="s">
        <v>7406</v>
      </c>
      <c r="Y1744" s="336" t="s">
        <v>974</v>
      </c>
      <c r="Z1744" s="339">
        <v>41926</v>
      </c>
      <c r="AA1744" s="339">
        <v>41926</v>
      </c>
      <c r="AB1744" s="336" t="s">
        <v>842</v>
      </c>
    </row>
    <row r="1745" spans="1:28" s="340" customFormat="1">
      <c r="A1745" s="336" t="s">
        <v>7400</v>
      </c>
      <c r="B1745" s="336" t="s">
        <v>4828</v>
      </c>
      <c r="C1745" s="336" t="s">
        <v>4829</v>
      </c>
      <c r="D1745" s="336" t="s">
        <v>4838</v>
      </c>
      <c r="E1745" s="336" t="s">
        <v>830</v>
      </c>
      <c r="F1745" s="336" t="s">
        <v>780</v>
      </c>
      <c r="G1745" s="336" t="s">
        <v>794</v>
      </c>
      <c r="H1745" s="336" t="s">
        <v>726</v>
      </c>
      <c r="I1745" s="337">
        <v>5</v>
      </c>
      <c r="J1745" s="337">
        <v>60</v>
      </c>
      <c r="K1745" s="337">
        <v>111.4</v>
      </c>
      <c r="L1745" s="337">
        <v>90</v>
      </c>
      <c r="M1745" s="338"/>
      <c r="N1745" s="337">
        <v>36</v>
      </c>
      <c r="O1745" s="337">
        <v>800</v>
      </c>
      <c r="P1745" s="337">
        <v>12</v>
      </c>
      <c r="Q1745" s="337">
        <v>66.7</v>
      </c>
      <c r="R1745" s="337">
        <v>25000</v>
      </c>
      <c r="S1745" s="337">
        <v>3000</v>
      </c>
      <c r="T1745" s="337">
        <v>82</v>
      </c>
      <c r="U1745" s="337">
        <v>1</v>
      </c>
      <c r="V1745" s="337">
        <v>-20</v>
      </c>
      <c r="W1745" s="336" t="s">
        <v>769</v>
      </c>
      <c r="X1745" s="336" t="s">
        <v>7406</v>
      </c>
      <c r="Y1745" s="336" t="s">
        <v>974</v>
      </c>
      <c r="Z1745" s="339">
        <v>41920</v>
      </c>
      <c r="AA1745" s="339">
        <v>41920</v>
      </c>
      <c r="AB1745" s="336" t="s">
        <v>842</v>
      </c>
    </row>
    <row r="1746" spans="1:28" s="340" customFormat="1">
      <c r="A1746" s="336" t="s">
        <v>7400</v>
      </c>
      <c r="B1746" s="336" t="s">
        <v>4828</v>
      </c>
      <c r="C1746" s="336" t="s">
        <v>4829</v>
      </c>
      <c r="D1746" s="336" t="s">
        <v>4840</v>
      </c>
      <c r="E1746" s="336" t="s">
        <v>735</v>
      </c>
      <c r="F1746" s="336" t="s">
        <v>780</v>
      </c>
      <c r="G1746" s="336" t="s">
        <v>794</v>
      </c>
      <c r="H1746" s="336" t="s">
        <v>726</v>
      </c>
      <c r="I1746" s="337">
        <v>5</v>
      </c>
      <c r="J1746" s="337">
        <v>75</v>
      </c>
      <c r="K1746" s="337">
        <v>130.4</v>
      </c>
      <c r="L1746" s="337">
        <v>120.2</v>
      </c>
      <c r="M1746" s="338"/>
      <c r="N1746" s="337">
        <v>36</v>
      </c>
      <c r="O1746" s="337">
        <v>950</v>
      </c>
      <c r="P1746" s="337">
        <v>15</v>
      </c>
      <c r="Q1746" s="337">
        <v>63.3</v>
      </c>
      <c r="R1746" s="337">
        <v>25000</v>
      </c>
      <c r="S1746" s="337">
        <v>2700</v>
      </c>
      <c r="T1746" s="337">
        <v>84</v>
      </c>
      <c r="U1746" s="337">
        <v>1</v>
      </c>
      <c r="V1746" s="337">
        <v>-20</v>
      </c>
      <c r="W1746" s="336" t="s">
        <v>769</v>
      </c>
      <c r="X1746" s="336" t="s">
        <v>7406</v>
      </c>
      <c r="Y1746" s="336" t="s">
        <v>974</v>
      </c>
      <c r="Z1746" s="339">
        <v>41926</v>
      </c>
      <c r="AA1746" s="339">
        <v>41926</v>
      </c>
      <c r="AB1746" s="336" t="s">
        <v>842</v>
      </c>
    </row>
    <row r="1747" spans="1:28" s="340" customFormat="1">
      <c r="A1747" s="336" t="s">
        <v>7400</v>
      </c>
      <c r="B1747" s="336" t="s">
        <v>4828</v>
      </c>
      <c r="C1747" s="336" t="s">
        <v>4829</v>
      </c>
      <c r="D1747" s="336" t="s">
        <v>4842</v>
      </c>
      <c r="E1747" s="336" t="s">
        <v>735</v>
      </c>
      <c r="F1747" s="336" t="s">
        <v>780</v>
      </c>
      <c r="G1747" s="336" t="s">
        <v>794</v>
      </c>
      <c r="H1747" s="336" t="s">
        <v>726</v>
      </c>
      <c r="I1747" s="337">
        <v>5</v>
      </c>
      <c r="J1747" s="337">
        <v>75</v>
      </c>
      <c r="K1747" s="337">
        <v>130.4</v>
      </c>
      <c r="L1747" s="337">
        <v>120.2</v>
      </c>
      <c r="M1747" s="338"/>
      <c r="N1747" s="337">
        <v>36</v>
      </c>
      <c r="O1747" s="337">
        <v>950</v>
      </c>
      <c r="P1747" s="337">
        <v>15</v>
      </c>
      <c r="Q1747" s="337">
        <v>63.3</v>
      </c>
      <c r="R1747" s="337">
        <v>25000</v>
      </c>
      <c r="S1747" s="337">
        <v>3000</v>
      </c>
      <c r="T1747" s="337">
        <v>82</v>
      </c>
      <c r="U1747" s="337">
        <v>1</v>
      </c>
      <c r="V1747" s="337">
        <v>-20</v>
      </c>
      <c r="W1747" s="336" t="s">
        <v>769</v>
      </c>
      <c r="X1747" s="336" t="s">
        <v>7406</v>
      </c>
      <c r="Y1747" s="336" t="s">
        <v>974</v>
      </c>
      <c r="Z1747" s="339">
        <v>41926</v>
      </c>
      <c r="AA1747" s="339">
        <v>41926</v>
      </c>
      <c r="AB1747" s="336" t="s">
        <v>842</v>
      </c>
    </row>
    <row r="1748" spans="1:28" s="340" customFormat="1">
      <c r="A1748" s="336" t="s">
        <v>7400</v>
      </c>
      <c r="B1748" s="336" t="s">
        <v>4828</v>
      </c>
      <c r="C1748" s="336" t="s">
        <v>1009</v>
      </c>
      <c r="D1748" s="336" t="s">
        <v>4844</v>
      </c>
      <c r="E1748" s="336" t="s">
        <v>813</v>
      </c>
      <c r="F1748" s="336" t="s">
        <v>780</v>
      </c>
      <c r="G1748" s="336" t="s">
        <v>794</v>
      </c>
      <c r="H1748" s="336" t="s">
        <v>726</v>
      </c>
      <c r="I1748" s="337">
        <v>5</v>
      </c>
      <c r="J1748" s="337">
        <v>50</v>
      </c>
      <c r="K1748" s="337">
        <v>98</v>
      </c>
      <c r="L1748" s="337">
        <v>64</v>
      </c>
      <c r="M1748" s="338"/>
      <c r="N1748" s="337">
        <v>110</v>
      </c>
      <c r="O1748" s="337">
        <v>500</v>
      </c>
      <c r="P1748" s="337">
        <v>8</v>
      </c>
      <c r="Q1748" s="337">
        <v>63</v>
      </c>
      <c r="R1748" s="337">
        <v>30000</v>
      </c>
      <c r="S1748" s="337">
        <v>2700</v>
      </c>
      <c r="T1748" s="337">
        <v>82</v>
      </c>
      <c r="U1748" s="337">
        <v>1</v>
      </c>
      <c r="V1748" s="337">
        <v>-20</v>
      </c>
      <c r="W1748" s="336" t="s">
        <v>769</v>
      </c>
      <c r="X1748" s="336" t="s">
        <v>7402</v>
      </c>
      <c r="Y1748" s="336" t="s">
        <v>783</v>
      </c>
      <c r="Z1748" s="339">
        <v>41840</v>
      </c>
      <c r="AA1748" s="339">
        <v>41843</v>
      </c>
      <c r="AB1748" s="336" t="s">
        <v>784</v>
      </c>
    </row>
    <row r="1749" spans="1:28" s="340" customFormat="1">
      <c r="A1749" s="336" t="s">
        <v>7400</v>
      </c>
      <c r="B1749" s="336" t="s">
        <v>4828</v>
      </c>
      <c r="C1749" s="336" t="s">
        <v>1009</v>
      </c>
      <c r="D1749" s="336" t="s">
        <v>4846</v>
      </c>
      <c r="E1749" s="336" t="s">
        <v>813</v>
      </c>
      <c r="F1749" s="336" t="s">
        <v>780</v>
      </c>
      <c r="G1749" s="336" t="s">
        <v>794</v>
      </c>
      <c r="H1749" s="336" t="s">
        <v>726</v>
      </c>
      <c r="I1749" s="337">
        <v>5</v>
      </c>
      <c r="J1749" s="337">
        <v>50</v>
      </c>
      <c r="K1749" s="337">
        <v>99</v>
      </c>
      <c r="L1749" s="337">
        <v>64</v>
      </c>
      <c r="M1749" s="338"/>
      <c r="N1749" s="337">
        <v>110</v>
      </c>
      <c r="O1749" s="337">
        <v>500</v>
      </c>
      <c r="P1749" s="337">
        <v>8</v>
      </c>
      <c r="Q1749" s="337">
        <v>62.5</v>
      </c>
      <c r="R1749" s="337">
        <v>30000</v>
      </c>
      <c r="S1749" s="337">
        <v>3000</v>
      </c>
      <c r="T1749" s="337">
        <v>85</v>
      </c>
      <c r="U1749" s="337">
        <v>1</v>
      </c>
      <c r="V1749" s="337">
        <v>-20</v>
      </c>
      <c r="W1749" s="336" t="s">
        <v>769</v>
      </c>
      <c r="X1749" s="336" t="s">
        <v>7402</v>
      </c>
      <c r="Y1749" s="336" t="s">
        <v>783</v>
      </c>
      <c r="Z1749" s="339">
        <v>41810</v>
      </c>
      <c r="AA1749" s="339">
        <v>41808</v>
      </c>
      <c r="AB1749" s="336" t="s">
        <v>784</v>
      </c>
    </row>
    <row r="1750" spans="1:28" s="340" customFormat="1">
      <c r="A1750" s="336" t="s">
        <v>7400</v>
      </c>
      <c r="B1750" s="336" t="s">
        <v>4828</v>
      </c>
      <c r="C1750" s="336" t="s">
        <v>1041</v>
      </c>
      <c r="D1750" s="336" t="s">
        <v>4850</v>
      </c>
      <c r="E1750" s="336" t="s">
        <v>732</v>
      </c>
      <c r="F1750" s="336" t="s">
        <v>780</v>
      </c>
      <c r="G1750" s="336" t="s">
        <v>794</v>
      </c>
      <c r="H1750" s="336" t="s">
        <v>726</v>
      </c>
      <c r="I1750" s="337">
        <v>5</v>
      </c>
      <c r="J1750" s="337">
        <v>70</v>
      </c>
      <c r="K1750" s="337">
        <v>135</v>
      </c>
      <c r="L1750" s="337">
        <v>95</v>
      </c>
      <c r="M1750" s="338"/>
      <c r="N1750" s="337">
        <v>110</v>
      </c>
      <c r="O1750" s="337">
        <v>900</v>
      </c>
      <c r="P1750" s="337">
        <v>14</v>
      </c>
      <c r="Q1750" s="337">
        <v>64.3</v>
      </c>
      <c r="R1750" s="337">
        <v>50000</v>
      </c>
      <c r="S1750" s="337">
        <v>2700</v>
      </c>
      <c r="T1750" s="337">
        <v>81</v>
      </c>
      <c r="U1750" s="337">
        <v>0.8</v>
      </c>
      <c r="V1750" s="337">
        <v>-20</v>
      </c>
      <c r="W1750" s="336" t="s">
        <v>769</v>
      </c>
      <c r="X1750" s="336" t="s">
        <v>7402</v>
      </c>
      <c r="Y1750" s="336" t="s">
        <v>783</v>
      </c>
      <c r="Z1750" s="339">
        <v>41869</v>
      </c>
      <c r="AA1750" s="339">
        <v>41884</v>
      </c>
      <c r="AB1750" s="336" t="s">
        <v>784</v>
      </c>
    </row>
    <row r="1751" spans="1:28" s="340" customFormat="1">
      <c r="A1751" s="336" t="s">
        <v>7400</v>
      </c>
      <c r="B1751" s="336" t="s">
        <v>4855</v>
      </c>
      <c r="C1751" s="336" t="s">
        <v>4856</v>
      </c>
      <c r="D1751" s="336" t="s">
        <v>4856</v>
      </c>
      <c r="E1751" s="336" t="s">
        <v>732</v>
      </c>
      <c r="F1751" s="336" t="s">
        <v>780</v>
      </c>
      <c r="G1751" s="336" t="s">
        <v>794</v>
      </c>
      <c r="H1751" s="336" t="s">
        <v>726</v>
      </c>
      <c r="I1751" s="337">
        <v>3</v>
      </c>
      <c r="J1751" s="337">
        <v>65</v>
      </c>
      <c r="K1751" s="337">
        <v>129.69999999999999</v>
      </c>
      <c r="L1751" s="337">
        <v>95.1</v>
      </c>
      <c r="M1751" s="338"/>
      <c r="N1751" s="338"/>
      <c r="O1751" s="337">
        <v>800</v>
      </c>
      <c r="P1751" s="337">
        <v>12</v>
      </c>
      <c r="Q1751" s="337">
        <v>66.7</v>
      </c>
      <c r="R1751" s="337">
        <v>25000</v>
      </c>
      <c r="S1751" s="337">
        <v>2700</v>
      </c>
      <c r="T1751" s="337">
        <v>82</v>
      </c>
      <c r="U1751" s="337">
        <v>0.9</v>
      </c>
      <c r="V1751" s="337">
        <v>-20</v>
      </c>
      <c r="W1751" s="336" t="s">
        <v>769</v>
      </c>
      <c r="X1751" s="336" t="s">
        <v>7402</v>
      </c>
      <c r="Y1751" s="336" t="s">
        <v>831</v>
      </c>
      <c r="Z1751" s="339">
        <v>41887</v>
      </c>
      <c r="AA1751" s="339">
        <v>41890</v>
      </c>
      <c r="AB1751" s="336" t="s">
        <v>842</v>
      </c>
    </row>
    <row r="1752" spans="1:28" s="340" customFormat="1">
      <c r="A1752" s="336" t="s">
        <v>7400</v>
      </c>
      <c r="B1752" s="336" t="s">
        <v>4855</v>
      </c>
      <c r="C1752" s="336" t="s">
        <v>4858</v>
      </c>
      <c r="D1752" s="336" t="s">
        <v>4858</v>
      </c>
      <c r="E1752" s="336" t="s">
        <v>703</v>
      </c>
      <c r="F1752" s="336" t="s">
        <v>780</v>
      </c>
      <c r="G1752" s="336" t="s">
        <v>781</v>
      </c>
      <c r="H1752" s="336" t="s">
        <v>726</v>
      </c>
      <c r="I1752" s="337">
        <v>3</v>
      </c>
      <c r="J1752" s="337">
        <v>35</v>
      </c>
      <c r="K1752" s="337">
        <v>50</v>
      </c>
      <c r="L1752" s="337">
        <v>50.4</v>
      </c>
      <c r="M1752" s="338"/>
      <c r="N1752" s="337">
        <v>40</v>
      </c>
      <c r="O1752" s="337">
        <v>450</v>
      </c>
      <c r="P1752" s="337">
        <v>6</v>
      </c>
      <c r="Q1752" s="337">
        <v>75</v>
      </c>
      <c r="R1752" s="337">
        <v>25000</v>
      </c>
      <c r="S1752" s="337">
        <v>2700</v>
      </c>
      <c r="T1752" s="337">
        <v>83</v>
      </c>
      <c r="U1752" s="337">
        <v>0.7</v>
      </c>
      <c r="V1752" s="337">
        <v>-20</v>
      </c>
      <c r="W1752" s="336" t="s">
        <v>7</v>
      </c>
      <c r="X1752" s="336" t="s">
        <v>7</v>
      </c>
      <c r="Y1752" s="336" t="s">
        <v>831</v>
      </c>
      <c r="Z1752" s="339">
        <v>41887</v>
      </c>
      <c r="AA1752" s="339">
        <v>41890</v>
      </c>
      <c r="AB1752" s="336" t="s">
        <v>842</v>
      </c>
    </row>
    <row r="1753" spans="1:28" s="340" customFormat="1">
      <c r="A1753" s="336" t="s">
        <v>7400</v>
      </c>
      <c r="B1753" s="336" t="s">
        <v>27</v>
      </c>
      <c r="C1753" s="336" t="s">
        <v>6801</v>
      </c>
      <c r="D1753" s="336" t="s">
        <v>6801</v>
      </c>
      <c r="E1753" s="336" t="s">
        <v>735</v>
      </c>
      <c r="F1753" s="336" t="s">
        <v>780</v>
      </c>
      <c r="G1753" s="336" t="s">
        <v>794</v>
      </c>
      <c r="H1753" s="336" t="s">
        <v>726</v>
      </c>
      <c r="I1753" s="337">
        <v>5</v>
      </c>
      <c r="J1753" s="338"/>
      <c r="K1753" s="337">
        <v>135</v>
      </c>
      <c r="L1753" s="337">
        <v>122</v>
      </c>
      <c r="M1753" s="338"/>
      <c r="N1753" s="337">
        <v>25</v>
      </c>
      <c r="O1753" s="337">
        <v>1050</v>
      </c>
      <c r="P1753" s="337">
        <v>14</v>
      </c>
      <c r="Q1753" s="337">
        <v>75</v>
      </c>
      <c r="R1753" s="337">
        <v>25000</v>
      </c>
      <c r="S1753" s="337">
        <v>3000</v>
      </c>
      <c r="T1753" s="337">
        <v>81</v>
      </c>
      <c r="U1753" s="337">
        <v>0.9</v>
      </c>
      <c r="V1753" s="337">
        <v>-30</v>
      </c>
      <c r="W1753" s="336" t="s">
        <v>769</v>
      </c>
      <c r="X1753" s="336" t="s">
        <v>7405</v>
      </c>
      <c r="Y1753" s="336" t="s">
        <v>1308</v>
      </c>
      <c r="Z1753" s="339">
        <v>41435</v>
      </c>
      <c r="AA1753" s="339">
        <v>41890</v>
      </c>
      <c r="AB1753" s="336" t="s">
        <v>842</v>
      </c>
    </row>
    <row r="1754" spans="1:28" s="340" customFormat="1">
      <c r="A1754" s="336" t="s">
        <v>7400</v>
      </c>
      <c r="B1754" s="336" t="s">
        <v>27</v>
      </c>
      <c r="C1754" s="336" t="s">
        <v>6942</v>
      </c>
      <c r="D1754" s="336" t="s">
        <v>6942</v>
      </c>
      <c r="E1754" s="336" t="s">
        <v>735</v>
      </c>
      <c r="F1754" s="336" t="s">
        <v>780</v>
      </c>
      <c r="G1754" s="336" t="s">
        <v>794</v>
      </c>
      <c r="H1754" s="336" t="s">
        <v>726</v>
      </c>
      <c r="I1754" s="337">
        <v>5</v>
      </c>
      <c r="J1754" s="338"/>
      <c r="K1754" s="337">
        <v>135</v>
      </c>
      <c r="L1754" s="337">
        <v>122</v>
      </c>
      <c r="M1754" s="338"/>
      <c r="N1754" s="337">
        <v>25</v>
      </c>
      <c r="O1754" s="337">
        <v>1100</v>
      </c>
      <c r="P1754" s="337">
        <v>14</v>
      </c>
      <c r="Q1754" s="337">
        <v>78.5</v>
      </c>
      <c r="R1754" s="337">
        <v>25000</v>
      </c>
      <c r="S1754" s="337">
        <v>4000</v>
      </c>
      <c r="T1754" s="337">
        <v>82</v>
      </c>
      <c r="U1754" s="337">
        <v>0.9</v>
      </c>
      <c r="V1754" s="337">
        <v>-30</v>
      </c>
      <c r="W1754" s="336" t="s">
        <v>769</v>
      </c>
      <c r="X1754" s="336" t="s">
        <v>7405</v>
      </c>
      <c r="Y1754" s="336" t="s">
        <v>1308</v>
      </c>
      <c r="Z1754" s="339">
        <v>41435</v>
      </c>
      <c r="AA1754" s="339">
        <v>41890</v>
      </c>
      <c r="AB1754" s="336" t="s">
        <v>842</v>
      </c>
    </row>
    <row r="1755" spans="1:28" s="340" customFormat="1">
      <c r="A1755" s="336" t="s">
        <v>7400</v>
      </c>
      <c r="B1755" s="336" t="s">
        <v>27</v>
      </c>
      <c r="C1755" s="336" t="s">
        <v>6944</v>
      </c>
      <c r="D1755" s="336" t="s">
        <v>6944</v>
      </c>
      <c r="E1755" s="336" t="s">
        <v>735</v>
      </c>
      <c r="F1755" s="336" t="s">
        <v>780</v>
      </c>
      <c r="G1755" s="336" t="s">
        <v>794</v>
      </c>
      <c r="H1755" s="336" t="s">
        <v>726</v>
      </c>
      <c r="I1755" s="337">
        <v>5</v>
      </c>
      <c r="J1755" s="337">
        <v>90</v>
      </c>
      <c r="K1755" s="337">
        <v>135</v>
      </c>
      <c r="L1755" s="337">
        <v>122</v>
      </c>
      <c r="M1755" s="338"/>
      <c r="N1755" s="337">
        <v>25</v>
      </c>
      <c r="O1755" s="337">
        <v>1050</v>
      </c>
      <c r="P1755" s="337">
        <v>14</v>
      </c>
      <c r="Q1755" s="337">
        <v>75</v>
      </c>
      <c r="R1755" s="337">
        <v>25000</v>
      </c>
      <c r="S1755" s="337">
        <v>4000</v>
      </c>
      <c r="T1755" s="337">
        <v>82</v>
      </c>
      <c r="U1755" s="337">
        <v>0.9</v>
      </c>
      <c r="V1755" s="337">
        <v>-30</v>
      </c>
      <c r="W1755" s="336" t="s">
        <v>769</v>
      </c>
      <c r="X1755" s="336" t="s">
        <v>7405</v>
      </c>
      <c r="Y1755" s="336" t="s">
        <v>1308</v>
      </c>
      <c r="Z1755" s="339">
        <v>41435</v>
      </c>
      <c r="AA1755" s="339">
        <v>41890</v>
      </c>
      <c r="AB1755" s="336" t="s">
        <v>842</v>
      </c>
    </row>
    <row r="1756" spans="1:28" s="340" customFormat="1">
      <c r="A1756" s="336" t="s">
        <v>7400</v>
      </c>
      <c r="B1756" s="336" t="s">
        <v>27</v>
      </c>
      <c r="C1756" s="336" t="s">
        <v>6946</v>
      </c>
      <c r="D1756" s="336" t="s">
        <v>6946</v>
      </c>
      <c r="E1756" s="336" t="s">
        <v>735</v>
      </c>
      <c r="F1756" s="336" t="s">
        <v>780</v>
      </c>
      <c r="G1756" s="336" t="s">
        <v>794</v>
      </c>
      <c r="H1756" s="336" t="s">
        <v>726</v>
      </c>
      <c r="I1756" s="337">
        <v>5</v>
      </c>
      <c r="J1756" s="338"/>
      <c r="K1756" s="337">
        <v>135</v>
      </c>
      <c r="L1756" s="337">
        <v>122</v>
      </c>
      <c r="M1756" s="338"/>
      <c r="N1756" s="337">
        <v>40</v>
      </c>
      <c r="O1756" s="337">
        <v>1050</v>
      </c>
      <c r="P1756" s="337">
        <v>14</v>
      </c>
      <c r="Q1756" s="337">
        <v>75</v>
      </c>
      <c r="R1756" s="337">
        <v>25000</v>
      </c>
      <c r="S1756" s="337">
        <v>3000</v>
      </c>
      <c r="T1756" s="337">
        <v>82</v>
      </c>
      <c r="U1756" s="337">
        <v>0.8</v>
      </c>
      <c r="V1756" s="337">
        <v>-30</v>
      </c>
      <c r="W1756" s="336" t="s">
        <v>7</v>
      </c>
      <c r="X1756" s="336" t="s">
        <v>7</v>
      </c>
      <c r="Y1756" s="336" t="s">
        <v>1308</v>
      </c>
      <c r="Z1756" s="339">
        <v>41498</v>
      </c>
      <c r="AA1756" s="339">
        <v>41890</v>
      </c>
      <c r="AB1756" s="336" t="s">
        <v>842</v>
      </c>
    </row>
    <row r="1757" spans="1:28" s="340" customFormat="1">
      <c r="A1757" s="336" t="s">
        <v>7400</v>
      </c>
      <c r="B1757" s="336" t="s">
        <v>27</v>
      </c>
      <c r="C1757" s="336" t="s">
        <v>6948</v>
      </c>
      <c r="D1757" s="336" t="s">
        <v>6948</v>
      </c>
      <c r="E1757" s="336" t="s">
        <v>733</v>
      </c>
      <c r="F1757" s="336" t="s">
        <v>780</v>
      </c>
      <c r="G1757" s="336" t="s">
        <v>794</v>
      </c>
      <c r="H1757" s="336" t="s">
        <v>726</v>
      </c>
      <c r="I1757" s="337">
        <v>5</v>
      </c>
      <c r="J1757" s="338"/>
      <c r="K1757" s="337">
        <v>135</v>
      </c>
      <c r="L1757" s="337">
        <v>122</v>
      </c>
      <c r="M1757" s="338"/>
      <c r="N1757" s="338"/>
      <c r="O1757" s="337">
        <v>1150</v>
      </c>
      <c r="P1757" s="337">
        <v>17</v>
      </c>
      <c r="Q1757" s="337">
        <v>68</v>
      </c>
      <c r="R1757" s="337">
        <v>25019</v>
      </c>
      <c r="S1757" s="337">
        <v>2700</v>
      </c>
      <c r="T1757" s="337">
        <v>82</v>
      </c>
      <c r="U1757" s="337">
        <v>0.9</v>
      </c>
      <c r="V1757" s="337">
        <v>-30</v>
      </c>
      <c r="W1757" s="336" t="s">
        <v>7</v>
      </c>
      <c r="X1757" s="336" t="s">
        <v>7</v>
      </c>
      <c r="Y1757" s="336" t="s">
        <v>1308</v>
      </c>
      <c r="Z1757" s="339">
        <v>41435</v>
      </c>
      <c r="AA1757" s="339">
        <v>41848</v>
      </c>
      <c r="AB1757" s="336" t="s">
        <v>842</v>
      </c>
    </row>
    <row r="1758" spans="1:28" s="340" customFormat="1">
      <c r="A1758" s="336" t="s">
        <v>7400</v>
      </c>
      <c r="B1758" s="336" t="s">
        <v>27</v>
      </c>
      <c r="C1758" s="336" t="s">
        <v>6950</v>
      </c>
      <c r="D1758" s="336" t="s">
        <v>6950</v>
      </c>
      <c r="E1758" s="336" t="s">
        <v>733</v>
      </c>
      <c r="F1758" s="336" t="s">
        <v>780</v>
      </c>
      <c r="G1758" s="336" t="s">
        <v>794</v>
      </c>
      <c r="H1758" s="336" t="s">
        <v>726</v>
      </c>
      <c r="I1758" s="337">
        <v>5</v>
      </c>
      <c r="J1758" s="338"/>
      <c r="K1758" s="337">
        <v>135</v>
      </c>
      <c r="L1758" s="337">
        <v>122</v>
      </c>
      <c r="M1758" s="338"/>
      <c r="N1758" s="338"/>
      <c r="O1758" s="337">
        <v>1100</v>
      </c>
      <c r="P1758" s="337">
        <v>17</v>
      </c>
      <c r="Q1758" s="337">
        <v>65</v>
      </c>
      <c r="R1758" s="337">
        <v>25019</v>
      </c>
      <c r="S1758" s="337">
        <v>3000</v>
      </c>
      <c r="T1758" s="337">
        <v>84</v>
      </c>
      <c r="U1758" s="337">
        <v>0.9</v>
      </c>
      <c r="V1758" s="337">
        <v>-30</v>
      </c>
      <c r="W1758" s="336" t="s">
        <v>7</v>
      </c>
      <c r="X1758" s="336" t="s">
        <v>7</v>
      </c>
      <c r="Y1758" s="336" t="s">
        <v>1308</v>
      </c>
      <c r="Z1758" s="339">
        <v>41435</v>
      </c>
      <c r="AA1758" s="339">
        <v>41848</v>
      </c>
      <c r="AB1758" s="336" t="s">
        <v>842</v>
      </c>
    </row>
    <row r="1759" spans="1:28" s="340" customFormat="1">
      <c r="A1759" s="336" t="s">
        <v>7400</v>
      </c>
      <c r="B1759" s="336" t="s">
        <v>27</v>
      </c>
      <c r="C1759" s="336" t="s">
        <v>6952</v>
      </c>
      <c r="D1759" s="336" t="s">
        <v>6952</v>
      </c>
      <c r="E1759" s="336" t="s">
        <v>733</v>
      </c>
      <c r="F1759" s="336" t="s">
        <v>780</v>
      </c>
      <c r="G1759" s="336" t="s">
        <v>794</v>
      </c>
      <c r="H1759" s="336" t="s">
        <v>726</v>
      </c>
      <c r="I1759" s="337">
        <v>5</v>
      </c>
      <c r="J1759" s="338"/>
      <c r="K1759" s="337">
        <v>135</v>
      </c>
      <c r="L1759" s="337">
        <v>122</v>
      </c>
      <c r="M1759" s="338"/>
      <c r="N1759" s="338"/>
      <c r="O1759" s="337">
        <v>1150</v>
      </c>
      <c r="P1759" s="337">
        <v>17</v>
      </c>
      <c r="Q1759" s="337">
        <v>67</v>
      </c>
      <c r="R1759" s="337">
        <v>25019</v>
      </c>
      <c r="S1759" s="337">
        <v>4000</v>
      </c>
      <c r="T1759" s="337">
        <v>84</v>
      </c>
      <c r="U1759" s="337">
        <v>0.9</v>
      </c>
      <c r="V1759" s="337">
        <v>-30</v>
      </c>
      <c r="W1759" s="336" t="s">
        <v>7</v>
      </c>
      <c r="X1759" s="336" t="s">
        <v>7</v>
      </c>
      <c r="Y1759" s="336" t="s">
        <v>1308</v>
      </c>
      <c r="Z1759" s="339">
        <v>41435</v>
      </c>
      <c r="AA1759" s="339">
        <v>41848</v>
      </c>
      <c r="AB1759" s="336" t="s">
        <v>842</v>
      </c>
    </row>
    <row r="1760" spans="1:28" s="340" customFormat="1">
      <c r="A1760" s="336" t="s">
        <v>7400</v>
      </c>
      <c r="B1760" s="336" t="s">
        <v>27</v>
      </c>
      <c r="C1760" s="336" t="s">
        <v>6958</v>
      </c>
      <c r="D1760" s="336" t="s">
        <v>6958</v>
      </c>
      <c r="E1760" s="336" t="s">
        <v>733</v>
      </c>
      <c r="F1760" s="336" t="s">
        <v>780</v>
      </c>
      <c r="G1760" s="336" t="s">
        <v>794</v>
      </c>
      <c r="H1760" s="336" t="s">
        <v>726</v>
      </c>
      <c r="I1760" s="337">
        <v>5</v>
      </c>
      <c r="J1760" s="338"/>
      <c r="K1760" s="337">
        <v>135</v>
      </c>
      <c r="L1760" s="337">
        <v>122</v>
      </c>
      <c r="M1760" s="338"/>
      <c r="N1760" s="338"/>
      <c r="O1760" s="337">
        <v>1300</v>
      </c>
      <c r="P1760" s="337">
        <v>17</v>
      </c>
      <c r="Q1760" s="337">
        <v>76</v>
      </c>
      <c r="R1760" s="337">
        <v>25000</v>
      </c>
      <c r="S1760" s="337">
        <v>4000</v>
      </c>
      <c r="T1760" s="337">
        <v>82</v>
      </c>
      <c r="U1760" s="337">
        <v>0.9</v>
      </c>
      <c r="V1760" s="337">
        <v>-30</v>
      </c>
      <c r="W1760" s="336" t="s">
        <v>769</v>
      </c>
      <c r="X1760" s="336" t="s">
        <v>7405</v>
      </c>
      <c r="Y1760" s="336" t="s">
        <v>1308</v>
      </c>
      <c r="Z1760" s="339">
        <v>41446</v>
      </c>
      <c r="AA1760" s="339">
        <v>41890</v>
      </c>
      <c r="AB1760" s="336" t="s">
        <v>842</v>
      </c>
    </row>
    <row r="1761" spans="1:28" s="340" customFormat="1">
      <c r="A1761" s="336" t="s">
        <v>7400</v>
      </c>
      <c r="B1761" s="336" t="s">
        <v>27</v>
      </c>
      <c r="C1761" s="336" t="s">
        <v>8020</v>
      </c>
      <c r="D1761" s="336" t="s">
        <v>8020</v>
      </c>
      <c r="E1761" s="336" t="s">
        <v>735</v>
      </c>
      <c r="F1761" s="336" t="s">
        <v>780</v>
      </c>
      <c r="G1761" s="336" t="s">
        <v>794</v>
      </c>
      <c r="H1761" s="336" t="s">
        <v>726</v>
      </c>
      <c r="I1761" s="337">
        <v>5</v>
      </c>
      <c r="J1761" s="337">
        <v>120</v>
      </c>
      <c r="K1761" s="337">
        <v>135</v>
      </c>
      <c r="L1761" s="337">
        <v>122</v>
      </c>
      <c r="M1761" s="338"/>
      <c r="N1761" s="337">
        <v>40</v>
      </c>
      <c r="O1761" s="337">
        <v>1000</v>
      </c>
      <c r="P1761" s="337">
        <v>17</v>
      </c>
      <c r="Q1761" s="337">
        <v>59</v>
      </c>
      <c r="R1761" s="337">
        <v>25000</v>
      </c>
      <c r="S1761" s="337">
        <v>2700</v>
      </c>
      <c r="T1761" s="337">
        <v>84</v>
      </c>
      <c r="U1761" s="337">
        <v>0.8</v>
      </c>
      <c r="V1761" s="337">
        <v>-30</v>
      </c>
      <c r="W1761" s="336" t="s">
        <v>7</v>
      </c>
      <c r="X1761" s="336" t="s">
        <v>7</v>
      </c>
      <c r="Y1761" s="336" t="s">
        <v>1308</v>
      </c>
      <c r="Z1761" s="339">
        <v>41492</v>
      </c>
      <c r="AA1761" s="339">
        <v>41995</v>
      </c>
      <c r="AB1761" s="336" t="s">
        <v>842</v>
      </c>
    </row>
    <row r="1762" spans="1:28" s="340" customFormat="1">
      <c r="A1762" s="336" t="s">
        <v>7400</v>
      </c>
      <c r="B1762" s="336" t="s">
        <v>27</v>
      </c>
      <c r="C1762" s="336" t="s">
        <v>6960</v>
      </c>
      <c r="D1762" s="336" t="s">
        <v>6960</v>
      </c>
      <c r="E1762" s="336" t="s">
        <v>735</v>
      </c>
      <c r="F1762" s="336" t="s">
        <v>780</v>
      </c>
      <c r="G1762" s="336" t="s">
        <v>794</v>
      </c>
      <c r="H1762" s="336" t="s">
        <v>726</v>
      </c>
      <c r="I1762" s="337">
        <v>5</v>
      </c>
      <c r="J1762" s="337">
        <v>120</v>
      </c>
      <c r="K1762" s="337">
        <v>134.6</v>
      </c>
      <c r="L1762" s="337">
        <v>121.9</v>
      </c>
      <c r="M1762" s="338"/>
      <c r="N1762" s="337">
        <v>25</v>
      </c>
      <c r="O1762" s="337">
        <v>1000</v>
      </c>
      <c r="P1762" s="337">
        <v>17</v>
      </c>
      <c r="Q1762" s="337">
        <v>67.099999999999994</v>
      </c>
      <c r="R1762" s="337">
        <v>25000</v>
      </c>
      <c r="S1762" s="337">
        <v>2700</v>
      </c>
      <c r="T1762" s="337">
        <v>85</v>
      </c>
      <c r="U1762" s="337">
        <v>0.8</v>
      </c>
      <c r="V1762" s="337">
        <v>-20</v>
      </c>
      <c r="W1762" s="336" t="s">
        <v>7</v>
      </c>
      <c r="X1762" s="336" t="s">
        <v>7</v>
      </c>
      <c r="Y1762" s="336" t="s">
        <v>1308</v>
      </c>
      <c r="Z1762" s="339">
        <v>41492</v>
      </c>
      <c r="AA1762" s="339">
        <v>41719</v>
      </c>
      <c r="AB1762" s="336" t="s">
        <v>842</v>
      </c>
    </row>
    <row r="1763" spans="1:28" s="340" customFormat="1">
      <c r="A1763" s="336" t="s">
        <v>7400</v>
      </c>
      <c r="B1763" s="336" t="s">
        <v>27</v>
      </c>
      <c r="C1763" s="336" t="s">
        <v>6962</v>
      </c>
      <c r="D1763" s="336" t="s">
        <v>6962</v>
      </c>
      <c r="E1763" s="336" t="s">
        <v>735</v>
      </c>
      <c r="F1763" s="336" t="s">
        <v>780</v>
      </c>
      <c r="G1763" s="336" t="s">
        <v>794</v>
      </c>
      <c r="H1763" s="336" t="s">
        <v>726</v>
      </c>
      <c r="I1763" s="337">
        <v>5</v>
      </c>
      <c r="J1763" s="337">
        <v>120</v>
      </c>
      <c r="K1763" s="337">
        <v>134.6</v>
      </c>
      <c r="L1763" s="337">
        <v>121.9</v>
      </c>
      <c r="M1763" s="338"/>
      <c r="N1763" s="337">
        <v>40</v>
      </c>
      <c r="O1763" s="337">
        <v>1250</v>
      </c>
      <c r="P1763" s="337">
        <v>17.2</v>
      </c>
      <c r="Q1763" s="337">
        <v>73.5</v>
      </c>
      <c r="R1763" s="337">
        <v>25000</v>
      </c>
      <c r="S1763" s="337">
        <v>3000</v>
      </c>
      <c r="T1763" s="337">
        <v>82</v>
      </c>
      <c r="U1763" s="337">
        <v>0.9</v>
      </c>
      <c r="V1763" s="337">
        <v>-20</v>
      </c>
      <c r="W1763" s="336" t="s">
        <v>7</v>
      </c>
      <c r="X1763" s="336" t="s">
        <v>7</v>
      </c>
      <c r="Y1763" s="336" t="s">
        <v>1308</v>
      </c>
      <c r="Z1763" s="339">
        <v>41529</v>
      </c>
      <c r="AA1763" s="339">
        <v>41719</v>
      </c>
      <c r="AB1763" s="336" t="s">
        <v>842</v>
      </c>
    </row>
    <row r="1764" spans="1:28" s="340" customFormat="1">
      <c r="A1764" s="336" t="s">
        <v>7400</v>
      </c>
      <c r="B1764" s="336" t="s">
        <v>27</v>
      </c>
      <c r="C1764" s="336" t="s">
        <v>6964</v>
      </c>
      <c r="D1764" s="336" t="s">
        <v>6964</v>
      </c>
      <c r="E1764" s="336" t="s">
        <v>735</v>
      </c>
      <c r="F1764" s="336" t="s">
        <v>780</v>
      </c>
      <c r="G1764" s="336" t="s">
        <v>794</v>
      </c>
      <c r="H1764" s="336" t="s">
        <v>726</v>
      </c>
      <c r="I1764" s="337">
        <v>5</v>
      </c>
      <c r="J1764" s="337">
        <v>120</v>
      </c>
      <c r="K1764" s="337">
        <v>134.6</v>
      </c>
      <c r="L1764" s="337">
        <v>121.9</v>
      </c>
      <c r="M1764" s="338"/>
      <c r="N1764" s="337">
        <v>25</v>
      </c>
      <c r="O1764" s="337">
        <v>1250</v>
      </c>
      <c r="P1764" s="337">
        <v>17</v>
      </c>
      <c r="Q1764" s="337">
        <v>73.5</v>
      </c>
      <c r="R1764" s="337">
        <v>25000</v>
      </c>
      <c r="S1764" s="337">
        <v>3000</v>
      </c>
      <c r="T1764" s="337">
        <v>82</v>
      </c>
      <c r="U1764" s="337">
        <v>0.9</v>
      </c>
      <c r="V1764" s="337">
        <v>-20</v>
      </c>
      <c r="W1764" s="336" t="s">
        <v>7</v>
      </c>
      <c r="X1764" s="336" t="s">
        <v>7</v>
      </c>
      <c r="Y1764" s="336" t="s">
        <v>1308</v>
      </c>
      <c r="Z1764" s="339">
        <v>41529</v>
      </c>
      <c r="AA1764" s="339">
        <v>41719</v>
      </c>
      <c r="AB1764" s="336" t="s">
        <v>842</v>
      </c>
    </row>
    <row r="1765" spans="1:28" s="340" customFormat="1">
      <c r="A1765" s="336" t="s">
        <v>7400</v>
      </c>
      <c r="B1765" s="336" t="s">
        <v>27</v>
      </c>
      <c r="C1765" s="336" t="s">
        <v>6966</v>
      </c>
      <c r="D1765" s="336" t="s">
        <v>6966</v>
      </c>
      <c r="E1765" s="336" t="s">
        <v>735</v>
      </c>
      <c r="F1765" s="336" t="s">
        <v>780</v>
      </c>
      <c r="G1765" s="336" t="s">
        <v>794</v>
      </c>
      <c r="H1765" s="336" t="s">
        <v>726</v>
      </c>
      <c r="I1765" s="337">
        <v>5</v>
      </c>
      <c r="J1765" s="337">
        <v>120</v>
      </c>
      <c r="K1765" s="337">
        <v>134.6</v>
      </c>
      <c r="L1765" s="337">
        <v>121.9</v>
      </c>
      <c r="M1765" s="338"/>
      <c r="N1765" s="337">
        <v>40</v>
      </c>
      <c r="O1765" s="337">
        <v>1275</v>
      </c>
      <c r="P1765" s="337">
        <v>17</v>
      </c>
      <c r="Q1765" s="337">
        <v>75</v>
      </c>
      <c r="R1765" s="337">
        <v>25000</v>
      </c>
      <c r="S1765" s="337">
        <v>3500</v>
      </c>
      <c r="T1765" s="337">
        <v>82</v>
      </c>
      <c r="U1765" s="337">
        <v>0.8</v>
      </c>
      <c r="V1765" s="337">
        <v>-20</v>
      </c>
      <c r="W1765" s="336" t="s">
        <v>7</v>
      </c>
      <c r="X1765" s="336" t="s">
        <v>7</v>
      </c>
      <c r="Y1765" s="336" t="s">
        <v>1308</v>
      </c>
      <c r="Z1765" s="339">
        <v>41697</v>
      </c>
      <c r="AA1765" s="339">
        <v>41719</v>
      </c>
      <c r="AB1765" s="336" t="s">
        <v>842</v>
      </c>
    </row>
    <row r="1766" spans="1:28" s="340" customFormat="1">
      <c r="A1766" s="336" t="s">
        <v>7400</v>
      </c>
      <c r="B1766" s="336" t="s">
        <v>27</v>
      </c>
      <c r="C1766" s="336" t="s">
        <v>6968</v>
      </c>
      <c r="D1766" s="336" t="s">
        <v>6968</v>
      </c>
      <c r="E1766" s="336" t="s">
        <v>735</v>
      </c>
      <c r="F1766" s="336" t="s">
        <v>780</v>
      </c>
      <c r="G1766" s="336" t="s">
        <v>794</v>
      </c>
      <c r="H1766" s="336" t="s">
        <v>726</v>
      </c>
      <c r="I1766" s="337">
        <v>5</v>
      </c>
      <c r="J1766" s="337">
        <v>120</v>
      </c>
      <c r="K1766" s="337">
        <v>134.6</v>
      </c>
      <c r="L1766" s="337">
        <v>121.9</v>
      </c>
      <c r="M1766" s="338"/>
      <c r="N1766" s="337">
        <v>25</v>
      </c>
      <c r="O1766" s="337">
        <v>1275</v>
      </c>
      <c r="P1766" s="337">
        <v>17</v>
      </c>
      <c r="Q1766" s="337">
        <v>75</v>
      </c>
      <c r="R1766" s="337">
        <v>25000</v>
      </c>
      <c r="S1766" s="337">
        <v>3500</v>
      </c>
      <c r="T1766" s="337">
        <v>82</v>
      </c>
      <c r="U1766" s="337">
        <v>0.8</v>
      </c>
      <c r="V1766" s="337">
        <v>-20</v>
      </c>
      <c r="W1766" s="336" t="s">
        <v>7</v>
      </c>
      <c r="X1766" s="336" t="s">
        <v>7</v>
      </c>
      <c r="Y1766" s="336" t="s">
        <v>1308</v>
      </c>
      <c r="Z1766" s="339">
        <v>41697</v>
      </c>
      <c r="AA1766" s="339">
        <v>41719</v>
      </c>
      <c r="AB1766" s="336" t="s">
        <v>842</v>
      </c>
    </row>
    <row r="1767" spans="1:28" s="340" customFormat="1">
      <c r="A1767" s="336" t="s">
        <v>7400</v>
      </c>
      <c r="B1767" s="336" t="s">
        <v>27</v>
      </c>
      <c r="C1767" s="336" t="s">
        <v>6970</v>
      </c>
      <c r="D1767" s="336" t="s">
        <v>6970</v>
      </c>
      <c r="E1767" s="336" t="s">
        <v>735</v>
      </c>
      <c r="F1767" s="336" t="s">
        <v>780</v>
      </c>
      <c r="G1767" s="336" t="s">
        <v>794</v>
      </c>
      <c r="H1767" s="336" t="s">
        <v>726</v>
      </c>
      <c r="I1767" s="337">
        <v>5</v>
      </c>
      <c r="J1767" s="337">
        <v>120</v>
      </c>
      <c r="K1767" s="337">
        <v>134.6</v>
      </c>
      <c r="L1767" s="337">
        <v>121.9</v>
      </c>
      <c r="M1767" s="338"/>
      <c r="N1767" s="337">
        <v>25</v>
      </c>
      <c r="O1767" s="337">
        <v>1300</v>
      </c>
      <c r="P1767" s="337">
        <v>17</v>
      </c>
      <c r="Q1767" s="337">
        <v>74.2</v>
      </c>
      <c r="R1767" s="337">
        <v>25000</v>
      </c>
      <c r="S1767" s="337">
        <v>3500</v>
      </c>
      <c r="T1767" s="337">
        <v>95</v>
      </c>
      <c r="U1767" s="337">
        <v>0.8</v>
      </c>
      <c r="V1767" s="337">
        <v>-20</v>
      </c>
      <c r="W1767" s="336" t="s">
        <v>7</v>
      </c>
      <c r="X1767" s="336" t="s">
        <v>7</v>
      </c>
      <c r="Y1767" s="336" t="s">
        <v>1308</v>
      </c>
      <c r="Z1767" s="339">
        <v>41452</v>
      </c>
      <c r="AA1767" s="339">
        <v>41751</v>
      </c>
      <c r="AB1767" s="336" t="s">
        <v>842</v>
      </c>
    </row>
    <row r="1768" spans="1:28" s="340" customFormat="1">
      <c r="A1768" s="336" t="s">
        <v>7400</v>
      </c>
      <c r="B1768" s="336" t="s">
        <v>27</v>
      </c>
      <c r="C1768" s="336" t="s">
        <v>6972</v>
      </c>
      <c r="D1768" s="336" t="s">
        <v>6972</v>
      </c>
      <c r="E1768" s="336" t="s">
        <v>735</v>
      </c>
      <c r="F1768" s="336" t="s">
        <v>780</v>
      </c>
      <c r="G1768" s="336" t="s">
        <v>794</v>
      </c>
      <c r="H1768" s="336" t="s">
        <v>726</v>
      </c>
      <c r="I1768" s="337">
        <v>5</v>
      </c>
      <c r="J1768" s="337">
        <v>120</v>
      </c>
      <c r="K1768" s="337">
        <v>134.6</v>
      </c>
      <c r="L1768" s="337">
        <v>121.9</v>
      </c>
      <c r="M1768" s="338"/>
      <c r="N1768" s="337">
        <v>15</v>
      </c>
      <c r="O1768" s="337">
        <v>1275</v>
      </c>
      <c r="P1768" s="337">
        <v>17</v>
      </c>
      <c r="Q1768" s="337">
        <v>74.8</v>
      </c>
      <c r="R1768" s="337">
        <v>25000</v>
      </c>
      <c r="S1768" s="337">
        <v>3500</v>
      </c>
      <c r="T1768" s="337">
        <v>95</v>
      </c>
      <c r="U1768" s="337">
        <v>0.9</v>
      </c>
      <c r="V1768" s="337">
        <v>-20</v>
      </c>
      <c r="W1768" s="336" t="s">
        <v>7</v>
      </c>
      <c r="X1768" s="336" t="s">
        <v>7</v>
      </c>
      <c r="Y1768" s="336" t="s">
        <v>1308</v>
      </c>
      <c r="Z1768" s="339">
        <v>41452</v>
      </c>
      <c r="AA1768" s="339">
        <v>41751</v>
      </c>
      <c r="AB1768" s="336" t="s">
        <v>842</v>
      </c>
    </row>
    <row r="1769" spans="1:28" s="340" customFormat="1">
      <c r="A1769" s="336" t="s">
        <v>7400</v>
      </c>
      <c r="B1769" s="336" t="s">
        <v>27</v>
      </c>
      <c r="C1769" s="336" t="s">
        <v>6974</v>
      </c>
      <c r="D1769" s="336" t="s">
        <v>6974</v>
      </c>
      <c r="E1769" s="336" t="s">
        <v>735</v>
      </c>
      <c r="F1769" s="336" t="s">
        <v>780</v>
      </c>
      <c r="G1769" s="336" t="s">
        <v>794</v>
      </c>
      <c r="H1769" s="336" t="s">
        <v>726</v>
      </c>
      <c r="I1769" s="337">
        <v>5</v>
      </c>
      <c r="J1769" s="337">
        <v>120</v>
      </c>
      <c r="K1769" s="337">
        <v>134.6</v>
      </c>
      <c r="L1769" s="337">
        <v>121.9</v>
      </c>
      <c r="M1769" s="338"/>
      <c r="N1769" s="337">
        <v>40</v>
      </c>
      <c r="O1769" s="337">
        <v>1400</v>
      </c>
      <c r="P1769" s="337">
        <v>17</v>
      </c>
      <c r="Q1769" s="337">
        <v>76.5</v>
      </c>
      <c r="R1769" s="337">
        <v>25000</v>
      </c>
      <c r="S1769" s="337">
        <v>4000</v>
      </c>
      <c r="T1769" s="337">
        <v>83</v>
      </c>
      <c r="U1769" s="337">
        <v>0.8</v>
      </c>
      <c r="V1769" s="337">
        <v>-20</v>
      </c>
      <c r="W1769" s="336" t="s">
        <v>7</v>
      </c>
      <c r="X1769" s="336" t="s">
        <v>7</v>
      </c>
      <c r="Y1769" s="336" t="s">
        <v>1308</v>
      </c>
      <c r="Z1769" s="339">
        <v>41697</v>
      </c>
      <c r="AA1769" s="339">
        <v>41719</v>
      </c>
      <c r="AB1769" s="336" t="s">
        <v>842</v>
      </c>
    </row>
    <row r="1770" spans="1:28" s="340" customFormat="1">
      <c r="A1770" s="336" t="s">
        <v>7400</v>
      </c>
      <c r="B1770" s="336" t="s">
        <v>4537</v>
      </c>
      <c r="C1770" s="336" t="s">
        <v>8021</v>
      </c>
      <c r="D1770" s="336" t="s">
        <v>8021</v>
      </c>
      <c r="E1770" s="336" t="s">
        <v>703</v>
      </c>
      <c r="F1770" s="336" t="s">
        <v>780</v>
      </c>
      <c r="G1770" s="336" t="s">
        <v>781</v>
      </c>
      <c r="H1770" s="336" t="s">
        <v>726</v>
      </c>
      <c r="I1770" s="337">
        <v>3</v>
      </c>
      <c r="J1770" s="337">
        <v>75</v>
      </c>
      <c r="K1770" s="337">
        <v>54.4</v>
      </c>
      <c r="L1770" s="337">
        <v>50</v>
      </c>
      <c r="M1770" s="338"/>
      <c r="N1770" s="337">
        <v>25</v>
      </c>
      <c r="O1770" s="337">
        <v>640</v>
      </c>
      <c r="P1770" s="337">
        <v>10</v>
      </c>
      <c r="Q1770" s="337">
        <v>64</v>
      </c>
      <c r="R1770" s="337">
        <v>25000</v>
      </c>
      <c r="S1770" s="337">
        <v>2700</v>
      </c>
      <c r="T1770" s="337">
        <v>82</v>
      </c>
      <c r="U1770" s="337">
        <v>0.9</v>
      </c>
      <c r="V1770" s="337">
        <v>0</v>
      </c>
      <c r="W1770" s="336" t="s">
        <v>769</v>
      </c>
      <c r="X1770" s="336" t="s">
        <v>7406</v>
      </c>
      <c r="Y1770" s="336" t="s">
        <v>850</v>
      </c>
      <c r="Z1770" s="339">
        <v>41883</v>
      </c>
      <c r="AA1770" s="339">
        <v>41921</v>
      </c>
      <c r="AB1770" s="336" t="s">
        <v>842</v>
      </c>
    </row>
    <row r="1771" spans="1:28" s="340" customFormat="1">
      <c r="A1771" s="336" t="s">
        <v>7400</v>
      </c>
      <c r="B1771" s="336" t="s">
        <v>4537</v>
      </c>
      <c r="C1771" s="336" t="s">
        <v>8022</v>
      </c>
      <c r="D1771" s="336" t="s">
        <v>8022</v>
      </c>
      <c r="E1771" s="336" t="s">
        <v>703</v>
      </c>
      <c r="F1771" s="336" t="s">
        <v>780</v>
      </c>
      <c r="G1771" s="336" t="s">
        <v>781</v>
      </c>
      <c r="H1771" s="336" t="s">
        <v>726</v>
      </c>
      <c r="I1771" s="337">
        <v>3</v>
      </c>
      <c r="J1771" s="337">
        <v>75</v>
      </c>
      <c r="K1771" s="337">
        <v>54.1</v>
      </c>
      <c r="L1771" s="337">
        <v>50</v>
      </c>
      <c r="M1771" s="338"/>
      <c r="N1771" s="337">
        <v>25</v>
      </c>
      <c r="O1771" s="337">
        <v>650</v>
      </c>
      <c r="P1771" s="337">
        <v>10</v>
      </c>
      <c r="Q1771" s="337">
        <v>65</v>
      </c>
      <c r="R1771" s="337">
        <v>25000</v>
      </c>
      <c r="S1771" s="337">
        <v>3000</v>
      </c>
      <c r="T1771" s="337">
        <v>81</v>
      </c>
      <c r="U1771" s="337">
        <v>0.9</v>
      </c>
      <c r="V1771" s="337">
        <v>0</v>
      </c>
      <c r="W1771" s="336" t="s">
        <v>769</v>
      </c>
      <c r="X1771" s="336" t="s">
        <v>7406</v>
      </c>
      <c r="Y1771" s="336" t="s">
        <v>850</v>
      </c>
      <c r="Z1771" s="339">
        <v>41883</v>
      </c>
      <c r="AA1771" s="339">
        <v>41921</v>
      </c>
      <c r="AB1771" s="336" t="s">
        <v>842</v>
      </c>
    </row>
    <row r="1772" spans="1:28" s="340" customFormat="1">
      <c r="A1772" s="336" t="s">
        <v>7400</v>
      </c>
      <c r="B1772" s="336" t="s">
        <v>4537</v>
      </c>
      <c r="C1772" s="336" t="s">
        <v>8023</v>
      </c>
      <c r="D1772" s="336" t="s">
        <v>8023</v>
      </c>
      <c r="E1772" s="336" t="s">
        <v>703</v>
      </c>
      <c r="F1772" s="336" t="s">
        <v>780</v>
      </c>
      <c r="G1772" s="336" t="s">
        <v>781</v>
      </c>
      <c r="H1772" s="336" t="s">
        <v>726</v>
      </c>
      <c r="I1772" s="337">
        <v>3</v>
      </c>
      <c r="J1772" s="337">
        <v>75</v>
      </c>
      <c r="K1772" s="337">
        <v>54.1</v>
      </c>
      <c r="L1772" s="337">
        <v>50</v>
      </c>
      <c r="M1772" s="338"/>
      <c r="N1772" s="337">
        <v>25</v>
      </c>
      <c r="O1772" s="337">
        <v>650</v>
      </c>
      <c r="P1772" s="337">
        <v>10</v>
      </c>
      <c r="Q1772" s="337">
        <v>65</v>
      </c>
      <c r="R1772" s="337">
        <v>25000</v>
      </c>
      <c r="S1772" s="337">
        <v>4000</v>
      </c>
      <c r="T1772" s="337">
        <v>82</v>
      </c>
      <c r="U1772" s="337">
        <v>0.9</v>
      </c>
      <c r="V1772" s="337">
        <v>0</v>
      </c>
      <c r="W1772" s="336" t="s">
        <v>769</v>
      </c>
      <c r="X1772" s="336" t="s">
        <v>7406</v>
      </c>
      <c r="Y1772" s="336" t="s">
        <v>850</v>
      </c>
      <c r="Z1772" s="339">
        <v>41883</v>
      </c>
      <c r="AA1772" s="339">
        <v>41921</v>
      </c>
      <c r="AB1772" s="336" t="s">
        <v>842</v>
      </c>
    </row>
    <row r="1773" spans="1:28" s="340" customFormat="1">
      <c r="A1773" s="336" t="s">
        <v>7400</v>
      </c>
      <c r="B1773" s="336" t="s">
        <v>4537</v>
      </c>
      <c r="C1773" s="336" t="s">
        <v>8024</v>
      </c>
      <c r="D1773" s="336" t="s">
        <v>8024</v>
      </c>
      <c r="E1773" s="336" t="s">
        <v>703</v>
      </c>
      <c r="F1773" s="336" t="s">
        <v>780</v>
      </c>
      <c r="G1773" s="336" t="s">
        <v>781</v>
      </c>
      <c r="H1773" s="336" t="s">
        <v>726</v>
      </c>
      <c r="I1773" s="337">
        <v>3</v>
      </c>
      <c r="J1773" s="337">
        <v>75</v>
      </c>
      <c r="K1773" s="337">
        <v>54.1</v>
      </c>
      <c r="L1773" s="337">
        <v>49.8</v>
      </c>
      <c r="M1773" s="338"/>
      <c r="N1773" s="337">
        <v>35</v>
      </c>
      <c r="O1773" s="337">
        <v>640</v>
      </c>
      <c r="P1773" s="337">
        <v>10</v>
      </c>
      <c r="Q1773" s="337">
        <v>64</v>
      </c>
      <c r="R1773" s="337">
        <v>25000</v>
      </c>
      <c r="S1773" s="337">
        <v>2700</v>
      </c>
      <c r="T1773" s="337">
        <v>81</v>
      </c>
      <c r="U1773" s="337">
        <v>0.9</v>
      </c>
      <c r="V1773" s="337">
        <v>0</v>
      </c>
      <c r="W1773" s="336" t="s">
        <v>769</v>
      </c>
      <c r="X1773" s="336" t="s">
        <v>7406</v>
      </c>
      <c r="Y1773" s="336" t="s">
        <v>850</v>
      </c>
      <c r="Z1773" s="339">
        <v>41883</v>
      </c>
      <c r="AA1773" s="339">
        <v>41921</v>
      </c>
      <c r="AB1773" s="336" t="s">
        <v>842</v>
      </c>
    </row>
    <row r="1774" spans="1:28" s="340" customFormat="1">
      <c r="A1774" s="336" t="s">
        <v>7400</v>
      </c>
      <c r="B1774" s="336" t="s">
        <v>4537</v>
      </c>
      <c r="C1774" s="336" t="s">
        <v>8025</v>
      </c>
      <c r="D1774" s="336" t="s">
        <v>8025</v>
      </c>
      <c r="E1774" s="336" t="s">
        <v>703</v>
      </c>
      <c r="F1774" s="336" t="s">
        <v>780</v>
      </c>
      <c r="G1774" s="336" t="s">
        <v>781</v>
      </c>
      <c r="H1774" s="336" t="s">
        <v>726</v>
      </c>
      <c r="I1774" s="337">
        <v>3</v>
      </c>
      <c r="J1774" s="337">
        <v>75</v>
      </c>
      <c r="K1774" s="337">
        <v>54.1</v>
      </c>
      <c r="L1774" s="337">
        <v>50</v>
      </c>
      <c r="M1774" s="338"/>
      <c r="N1774" s="337">
        <v>35</v>
      </c>
      <c r="O1774" s="337">
        <v>650</v>
      </c>
      <c r="P1774" s="337">
        <v>10</v>
      </c>
      <c r="Q1774" s="337">
        <v>65</v>
      </c>
      <c r="R1774" s="337">
        <v>25000</v>
      </c>
      <c r="S1774" s="337">
        <v>3000</v>
      </c>
      <c r="T1774" s="337">
        <v>81</v>
      </c>
      <c r="U1774" s="337">
        <v>0.9</v>
      </c>
      <c r="V1774" s="337">
        <v>0</v>
      </c>
      <c r="W1774" s="336" t="s">
        <v>769</v>
      </c>
      <c r="X1774" s="336" t="s">
        <v>7406</v>
      </c>
      <c r="Y1774" s="336" t="s">
        <v>850</v>
      </c>
      <c r="Z1774" s="339">
        <v>41883</v>
      </c>
      <c r="AA1774" s="339">
        <v>41921</v>
      </c>
      <c r="AB1774" s="336" t="s">
        <v>842</v>
      </c>
    </row>
    <row r="1775" spans="1:28" s="340" customFormat="1">
      <c r="A1775" s="336" t="s">
        <v>7400</v>
      </c>
      <c r="B1775" s="336" t="s">
        <v>4537</v>
      </c>
      <c r="C1775" s="336" t="s">
        <v>8026</v>
      </c>
      <c r="D1775" s="336" t="s">
        <v>8026</v>
      </c>
      <c r="E1775" s="336" t="s">
        <v>703</v>
      </c>
      <c r="F1775" s="336" t="s">
        <v>780</v>
      </c>
      <c r="G1775" s="336" t="s">
        <v>781</v>
      </c>
      <c r="H1775" s="336" t="s">
        <v>726</v>
      </c>
      <c r="I1775" s="337">
        <v>3</v>
      </c>
      <c r="J1775" s="337">
        <v>75</v>
      </c>
      <c r="K1775" s="337">
        <v>53.8</v>
      </c>
      <c r="L1775" s="337">
        <v>50</v>
      </c>
      <c r="M1775" s="338"/>
      <c r="N1775" s="337">
        <v>35</v>
      </c>
      <c r="O1775" s="337">
        <v>650</v>
      </c>
      <c r="P1775" s="337">
        <v>10</v>
      </c>
      <c r="Q1775" s="337">
        <v>65</v>
      </c>
      <c r="R1775" s="337">
        <v>25000</v>
      </c>
      <c r="S1775" s="337">
        <v>4000</v>
      </c>
      <c r="T1775" s="337">
        <v>82</v>
      </c>
      <c r="U1775" s="337">
        <v>0.9</v>
      </c>
      <c r="V1775" s="337">
        <v>0</v>
      </c>
      <c r="W1775" s="336" t="s">
        <v>769</v>
      </c>
      <c r="X1775" s="336" t="s">
        <v>7406</v>
      </c>
      <c r="Y1775" s="336" t="s">
        <v>850</v>
      </c>
      <c r="Z1775" s="339">
        <v>41883</v>
      </c>
      <c r="AA1775" s="339">
        <v>41921</v>
      </c>
      <c r="AB1775" s="336" t="s">
        <v>842</v>
      </c>
    </row>
    <row r="1776" spans="1:28" s="340" customFormat="1">
      <c r="A1776" s="336" t="s">
        <v>7400</v>
      </c>
      <c r="B1776" s="336" t="s">
        <v>4934</v>
      </c>
      <c r="C1776" s="336" t="s">
        <v>4935</v>
      </c>
      <c r="D1776" s="336" t="s">
        <v>4936</v>
      </c>
      <c r="E1776" s="336" t="s">
        <v>735</v>
      </c>
      <c r="F1776" s="336" t="s">
        <v>780</v>
      </c>
      <c r="G1776" s="336" t="s">
        <v>794</v>
      </c>
      <c r="H1776" s="336" t="s">
        <v>726</v>
      </c>
      <c r="I1776" s="337">
        <v>3</v>
      </c>
      <c r="J1776" s="337">
        <v>70</v>
      </c>
      <c r="K1776" s="337">
        <v>129.5</v>
      </c>
      <c r="L1776" s="337">
        <v>119.4</v>
      </c>
      <c r="M1776" s="338"/>
      <c r="N1776" s="337">
        <v>40</v>
      </c>
      <c r="O1776" s="337">
        <v>940</v>
      </c>
      <c r="P1776" s="337">
        <v>17.8</v>
      </c>
      <c r="Q1776" s="337">
        <v>52.8</v>
      </c>
      <c r="R1776" s="337">
        <v>35000</v>
      </c>
      <c r="S1776" s="337">
        <v>2700</v>
      </c>
      <c r="T1776" s="337">
        <v>83</v>
      </c>
      <c r="U1776" s="337">
        <v>1</v>
      </c>
      <c r="V1776" s="337">
        <v>-20</v>
      </c>
      <c r="W1776" s="336" t="s">
        <v>769</v>
      </c>
      <c r="X1776" s="336" t="s">
        <v>7406</v>
      </c>
      <c r="Y1776" s="336" t="s">
        <v>783</v>
      </c>
      <c r="Z1776" s="339">
        <v>41926</v>
      </c>
      <c r="AA1776" s="339">
        <v>41936</v>
      </c>
      <c r="AB1776" s="336" t="s">
        <v>842</v>
      </c>
    </row>
    <row r="1777" spans="1:28" s="340" customFormat="1">
      <c r="A1777" s="336" t="s">
        <v>7400</v>
      </c>
      <c r="B1777" s="336" t="s">
        <v>4934</v>
      </c>
      <c r="C1777" s="336" t="s">
        <v>4947</v>
      </c>
      <c r="D1777" s="336" t="s">
        <v>4948</v>
      </c>
      <c r="E1777" s="336" t="s">
        <v>738</v>
      </c>
      <c r="F1777" s="336" t="s">
        <v>780</v>
      </c>
      <c r="G1777" s="336" t="s">
        <v>794</v>
      </c>
      <c r="H1777" s="336" t="s">
        <v>726</v>
      </c>
      <c r="I1777" s="337">
        <v>3</v>
      </c>
      <c r="J1777" s="337">
        <v>39</v>
      </c>
      <c r="K1777" s="337">
        <v>88.9</v>
      </c>
      <c r="L1777" s="337">
        <v>63.5</v>
      </c>
      <c r="M1777" s="338"/>
      <c r="N1777" s="337">
        <v>40</v>
      </c>
      <c r="O1777" s="337">
        <v>370</v>
      </c>
      <c r="P1777" s="337">
        <v>7.1</v>
      </c>
      <c r="Q1777" s="337">
        <v>52.1</v>
      </c>
      <c r="R1777" s="337">
        <v>25000</v>
      </c>
      <c r="S1777" s="337">
        <v>2700</v>
      </c>
      <c r="T1777" s="337">
        <v>82</v>
      </c>
      <c r="U1777" s="337">
        <v>1</v>
      </c>
      <c r="V1777" s="337">
        <v>-20</v>
      </c>
      <c r="W1777" s="336" t="s">
        <v>769</v>
      </c>
      <c r="X1777" s="336" t="s">
        <v>7625</v>
      </c>
      <c r="Y1777" s="336" t="s">
        <v>1250</v>
      </c>
      <c r="Z1777" s="339">
        <v>41918</v>
      </c>
      <c r="AA1777" s="339">
        <v>41918</v>
      </c>
      <c r="AB1777" s="336" t="s">
        <v>842</v>
      </c>
    </row>
    <row r="1778" spans="1:28" s="340" customFormat="1">
      <c r="A1778" s="336" t="s">
        <v>7400</v>
      </c>
      <c r="B1778" s="336" t="s">
        <v>4934</v>
      </c>
      <c r="C1778" s="336" t="s">
        <v>4947</v>
      </c>
      <c r="D1778" s="336" t="s">
        <v>4950</v>
      </c>
      <c r="E1778" s="336" t="s">
        <v>738</v>
      </c>
      <c r="F1778" s="336" t="s">
        <v>780</v>
      </c>
      <c r="G1778" s="336" t="s">
        <v>794</v>
      </c>
      <c r="H1778" s="336" t="s">
        <v>726</v>
      </c>
      <c r="I1778" s="337">
        <v>3</v>
      </c>
      <c r="J1778" s="337">
        <v>39</v>
      </c>
      <c r="K1778" s="337">
        <v>88.9</v>
      </c>
      <c r="L1778" s="337">
        <v>63.5</v>
      </c>
      <c r="M1778" s="338"/>
      <c r="N1778" s="337">
        <v>40</v>
      </c>
      <c r="O1778" s="337">
        <v>400</v>
      </c>
      <c r="P1778" s="337">
        <v>7.3</v>
      </c>
      <c r="Q1778" s="337">
        <v>54.8</v>
      </c>
      <c r="R1778" s="337">
        <v>25000</v>
      </c>
      <c r="S1778" s="337">
        <v>3500</v>
      </c>
      <c r="T1778" s="337">
        <v>83</v>
      </c>
      <c r="U1778" s="337">
        <v>1</v>
      </c>
      <c r="V1778" s="337">
        <v>-20</v>
      </c>
      <c r="W1778" s="336" t="s">
        <v>769</v>
      </c>
      <c r="X1778" s="336" t="s">
        <v>7625</v>
      </c>
      <c r="Y1778" s="336" t="s">
        <v>1250</v>
      </c>
      <c r="Z1778" s="339">
        <v>41918</v>
      </c>
      <c r="AA1778" s="339">
        <v>41918</v>
      </c>
      <c r="AB1778" s="336" t="s">
        <v>842</v>
      </c>
    </row>
    <row r="1779" spans="1:28" s="340" customFormat="1">
      <c r="A1779" s="336" t="s">
        <v>7400</v>
      </c>
      <c r="B1779" s="336" t="s">
        <v>4934</v>
      </c>
      <c r="C1779" s="336" t="s">
        <v>4952</v>
      </c>
      <c r="D1779" s="336" t="s">
        <v>4953</v>
      </c>
      <c r="E1779" s="336" t="s">
        <v>738</v>
      </c>
      <c r="F1779" s="336" t="s">
        <v>780</v>
      </c>
      <c r="G1779" s="336" t="s">
        <v>794</v>
      </c>
      <c r="H1779" s="336" t="s">
        <v>726</v>
      </c>
      <c r="I1779" s="337">
        <v>3</v>
      </c>
      <c r="J1779" s="338"/>
      <c r="K1779" s="337">
        <v>88.9</v>
      </c>
      <c r="L1779" s="337">
        <v>63.5</v>
      </c>
      <c r="M1779" s="338"/>
      <c r="N1779" s="337">
        <v>40</v>
      </c>
      <c r="O1779" s="337">
        <v>420</v>
      </c>
      <c r="P1779" s="337">
        <v>7</v>
      </c>
      <c r="Q1779" s="337">
        <v>60</v>
      </c>
      <c r="R1779" s="337">
        <v>25000</v>
      </c>
      <c r="S1779" s="337">
        <v>2700</v>
      </c>
      <c r="T1779" s="337">
        <v>83</v>
      </c>
      <c r="U1779" s="337">
        <v>1</v>
      </c>
      <c r="V1779" s="337">
        <v>-20</v>
      </c>
      <c r="W1779" s="336" t="s">
        <v>769</v>
      </c>
      <c r="X1779" s="336" t="s">
        <v>7625</v>
      </c>
      <c r="Y1779" s="336" t="s">
        <v>789</v>
      </c>
      <c r="Z1779" s="339">
        <v>41918</v>
      </c>
      <c r="AA1779" s="339">
        <v>41918</v>
      </c>
      <c r="AB1779" s="336" t="s">
        <v>842</v>
      </c>
    </row>
    <row r="1780" spans="1:28" s="340" customFormat="1">
      <c r="A1780" s="336" t="s">
        <v>7400</v>
      </c>
      <c r="B1780" s="336" t="s">
        <v>4934</v>
      </c>
      <c r="C1780" s="336" t="s">
        <v>4952</v>
      </c>
      <c r="D1780" s="336" t="s">
        <v>4955</v>
      </c>
      <c r="E1780" s="336" t="s">
        <v>738</v>
      </c>
      <c r="F1780" s="336" t="s">
        <v>780</v>
      </c>
      <c r="G1780" s="336" t="s">
        <v>794</v>
      </c>
      <c r="H1780" s="336" t="s">
        <v>726</v>
      </c>
      <c r="I1780" s="337">
        <v>3</v>
      </c>
      <c r="J1780" s="338"/>
      <c r="K1780" s="337">
        <v>88.9</v>
      </c>
      <c r="L1780" s="337">
        <v>63.5</v>
      </c>
      <c r="M1780" s="338"/>
      <c r="N1780" s="337">
        <v>40</v>
      </c>
      <c r="O1780" s="337">
        <v>435</v>
      </c>
      <c r="P1780" s="337">
        <v>7</v>
      </c>
      <c r="Q1780" s="337">
        <v>62.1</v>
      </c>
      <c r="R1780" s="337">
        <v>25000</v>
      </c>
      <c r="S1780" s="337">
        <v>3500</v>
      </c>
      <c r="T1780" s="337">
        <v>84</v>
      </c>
      <c r="U1780" s="337">
        <v>1</v>
      </c>
      <c r="V1780" s="337">
        <v>-20</v>
      </c>
      <c r="W1780" s="336" t="s">
        <v>769</v>
      </c>
      <c r="X1780" s="336" t="s">
        <v>7625</v>
      </c>
      <c r="Y1780" s="336" t="s">
        <v>789</v>
      </c>
      <c r="Z1780" s="339">
        <v>41918</v>
      </c>
      <c r="AA1780" s="339">
        <v>41918</v>
      </c>
      <c r="AB1780" s="336" t="s">
        <v>842</v>
      </c>
    </row>
    <row r="1781" spans="1:28" s="340" customFormat="1">
      <c r="A1781" s="336" t="s">
        <v>7400</v>
      </c>
      <c r="B1781" s="336" t="s">
        <v>4934</v>
      </c>
      <c r="C1781" s="336" t="s">
        <v>4952</v>
      </c>
      <c r="D1781" s="336" t="s">
        <v>4957</v>
      </c>
      <c r="E1781" s="336" t="s">
        <v>738</v>
      </c>
      <c r="F1781" s="336" t="s">
        <v>780</v>
      </c>
      <c r="G1781" s="336" t="s">
        <v>794</v>
      </c>
      <c r="H1781" s="336" t="s">
        <v>726</v>
      </c>
      <c r="I1781" s="337">
        <v>3</v>
      </c>
      <c r="J1781" s="338"/>
      <c r="K1781" s="337">
        <v>88.9</v>
      </c>
      <c r="L1781" s="337">
        <v>63.5</v>
      </c>
      <c r="M1781" s="338"/>
      <c r="N1781" s="337">
        <v>60</v>
      </c>
      <c r="O1781" s="337">
        <v>420</v>
      </c>
      <c r="P1781" s="337">
        <v>7</v>
      </c>
      <c r="Q1781" s="337">
        <v>60</v>
      </c>
      <c r="R1781" s="337">
        <v>25000</v>
      </c>
      <c r="S1781" s="337">
        <v>2700</v>
      </c>
      <c r="T1781" s="337">
        <v>83</v>
      </c>
      <c r="U1781" s="337">
        <v>1</v>
      </c>
      <c r="V1781" s="337">
        <v>-20</v>
      </c>
      <c r="W1781" s="336" t="s">
        <v>769</v>
      </c>
      <c r="X1781" s="336" t="s">
        <v>7625</v>
      </c>
      <c r="Y1781" s="336" t="s">
        <v>789</v>
      </c>
      <c r="Z1781" s="339">
        <v>41918</v>
      </c>
      <c r="AA1781" s="339">
        <v>41918</v>
      </c>
      <c r="AB1781" s="336" t="s">
        <v>842</v>
      </c>
    </row>
    <row r="1782" spans="1:28" s="340" customFormat="1">
      <c r="A1782" s="336" t="s">
        <v>7400</v>
      </c>
      <c r="B1782" s="336" t="s">
        <v>4934</v>
      </c>
      <c r="C1782" s="336" t="s">
        <v>4952</v>
      </c>
      <c r="D1782" s="336" t="s">
        <v>4959</v>
      </c>
      <c r="E1782" s="336" t="s">
        <v>738</v>
      </c>
      <c r="F1782" s="336" t="s">
        <v>780</v>
      </c>
      <c r="G1782" s="336" t="s">
        <v>794</v>
      </c>
      <c r="H1782" s="336" t="s">
        <v>726</v>
      </c>
      <c r="I1782" s="337">
        <v>3</v>
      </c>
      <c r="J1782" s="338"/>
      <c r="K1782" s="337">
        <v>88.9</v>
      </c>
      <c r="L1782" s="337">
        <v>63.5</v>
      </c>
      <c r="M1782" s="338"/>
      <c r="N1782" s="337">
        <v>60</v>
      </c>
      <c r="O1782" s="337">
        <v>435</v>
      </c>
      <c r="P1782" s="337">
        <v>7</v>
      </c>
      <c r="Q1782" s="337">
        <v>62.1</v>
      </c>
      <c r="R1782" s="337">
        <v>25000</v>
      </c>
      <c r="S1782" s="337">
        <v>3500</v>
      </c>
      <c r="T1782" s="337">
        <v>84</v>
      </c>
      <c r="U1782" s="337">
        <v>1</v>
      </c>
      <c r="V1782" s="337">
        <v>-20</v>
      </c>
      <c r="W1782" s="336" t="s">
        <v>769</v>
      </c>
      <c r="X1782" s="336" t="s">
        <v>7625</v>
      </c>
      <c r="Y1782" s="336" t="s">
        <v>789</v>
      </c>
      <c r="Z1782" s="339">
        <v>41918</v>
      </c>
      <c r="AA1782" s="339">
        <v>41918</v>
      </c>
      <c r="AB1782" s="336" t="s">
        <v>842</v>
      </c>
    </row>
    <row r="1783" spans="1:28" s="340" customFormat="1">
      <c r="A1783" s="336" t="s">
        <v>7400</v>
      </c>
      <c r="B1783" s="336" t="s">
        <v>4934</v>
      </c>
      <c r="C1783" s="336" t="s">
        <v>4961</v>
      </c>
      <c r="D1783" s="336" t="s">
        <v>4962</v>
      </c>
      <c r="E1783" s="336" t="s">
        <v>830</v>
      </c>
      <c r="F1783" s="336" t="s">
        <v>780</v>
      </c>
      <c r="G1783" s="336" t="s">
        <v>794</v>
      </c>
      <c r="H1783" s="336" t="s">
        <v>726</v>
      </c>
      <c r="I1783" s="337">
        <v>3</v>
      </c>
      <c r="J1783" s="337">
        <v>60</v>
      </c>
      <c r="K1783" s="337">
        <v>114.3</v>
      </c>
      <c r="L1783" s="337">
        <v>94</v>
      </c>
      <c r="M1783" s="338"/>
      <c r="N1783" s="337">
        <v>40</v>
      </c>
      <c r="O1783" s="337">
        <v>860</v>
      </c>
      <c r="P1783" s="337">
        <v>14</v>
      </c>
      <c r="Q1783" s="337">
        <v>61.4</v>
      </c>
      <c r="R1783" s="337">
        <v>35000</v>
      </c>
      <c r="S1783" s="337">
        <v>2700</v>
      </c>
      <c r="T1783" s="337">
        <v>82</v>
      </c>
      <c r="U1783" s="337">
        <v>1</v>
      </c>
      <c r="V1783" s="337">
        <v>-20</v>
      </c>
      <c r="W1783" s="336" t="s">
        <v>769</v>
      </c>
      <c r="X1783" s="336" t="s">
        <v>7625</v>
      </c>
      <c r="Y1783" s="336" t="s">
        <v>789</v>
      </c>
      <c r="Z1783" s="339">
        <v>41919</v>
      </c>
      <c r="AA1783" s="339">
        <v>41919</v>
      </c>
      <c r="AB1783" s="336" t="s">
        <v>842</v>
      </c>
    </row>
    <row r="1784" spans="1:28" s="340" customFormat="1">
      <c r="A1784" s="336" t="s">
        <v>7400</v>
      </c>
      <c r="B1784" s="336" t="s">
        <v>4934</v>
      </c>
      <c r="C1784" s="336" t="s">
        <v>4961</v>
      </c>
      <c r="D1784" s="336" t="s">
        <v>4964</v>
      </c>
      <c r="E1784" s="336" t="s">
        <v>830</v>
      </c>
      <c r="F1784" s="336" t="s">
        <v>780</v>
      </c>
      <c r="G1784" s="336" t="s">
        <v>794</v>
      </c>
      <c r="H1784" s="336" t="s">
        <v>726</v>
      </c>
      <c r="I1784" s="337">
        <v>3</v>
      </c>
      <c r="J1784" s="337">
        <v>60</v>
      </c>
      <c r="K1784" s="337">
        <v>114.3</v>
      </c>
      <c r="L1784" s="337">
        <v>94</v>
      </c>
      <c r="M1784" s="338"/>
      <c r="N1784" s="337">
        <v>40</v>
      </c>
      <c r="O1784" s="337">
        <v>890</v>
      </c>
      <c r="P1784" s="337">
        <v>14</v>
      </c>
      <c r="Q1784" s="337">
        <v>63.6</v>
      </c>
      <c r="R1784" s="337">
        <v>35000</v>
      </c>
      <c r="S1784" s="337">
        <v>3500</v>
      </c>
      <c r="T1784" s="337">
        <v>84</v>
      </c>
      <c r="U1784" s="337">
        <v>1</v>
      </c>
      <c r="V1784" s="337">
        <v>-20</v>
      </c>
      <c r="W1784" s="336" t="s">
        <v>769</v>
      </c>
      <c r="X1784" s="336" t="s">
        <v>7625</v>
      </c>
      <c r="Y1784" s="336" t="s">
        <v>789</v>
      </c>
      <c r="Z1784" s="339">
        <v>41919</v>
      </c>
      <c r="AA1784" s="339">
        <v>41919</v>
      </c>
      <c r="AB1784" s="336" t="s">
        <v>842</v>
      </c>
    </row>
    <row r="1785" spans="1:28" s="340" customFormat="1">
      <c r="A1785" s="336" t="s">
        <v>7400</v>
      </c>
      <c r="B1785" s="336" t="s">
        <v>4934</v>
      </c>
      <c r="C1785" s="336" t="s">
        <v>4961</v>
      </c>
      <c r="D1785" s="336" t="s">
        <v>4966</v>
      </c>
      <c r="E1785" s="336" t="s">
        <v>830</v>
      </c>
      <c r="F1785" s="336" t="s">
        <v>780</v>
      </c>
      <c r="G1785" s="336" t="s">
        <v>794</v>
      </c>
      <c r="H1785" s="336" t="s">
        <v>726</v>
      </c>
      <c r="I1785" s="337">
        <v>3</v>
      </c>
      <c r="J1785" s="337">
        <v>60</v>
      </c>
      <c r="K1785" s="337">
        <v>114.3</v>
      </c>
      <c r="L1785" s="337">
        <v>94</v>
      </c>
      <c r="M1785" s="338"/>
      <c r="N1785" s="337">
        <v>60</v>
      </c>
      <c r="O1785" s="337">
        <v>860</v>
      </c>
      <c r="P1785" s="337">
        <v>14</v>
      </c>
      <c r="Q1785" s="337">
        <v>61.4</v>
      </c>
      <c r="R1785" s="337">
        <v>35000</v>
      </c>
      <c r="S1785" s="337">
        <v>2700</v>
      </c>
      <c r="T1785" s="337">
        <v>82</v>
      </c>
      <c r="U1785" s="337">
        <v>1</v>
      </c>
      <c r="V1785" s="337">
        <v>-20</v>
      </c>
      <c r="W1785" s="336" t="s">
        <v>769</v>
      </c>
      <c r="X1785" s="336" t="s">
        <v>7625</v>
      </c>
      <c r="Y1785" s="336" t="s">
        <v>789</v>
      </c>
      <c r="Z1785" s="339">
        <v>41919</v>
      </c>
      <c r="AA1785" s="339">
        <v>41919</v>
      </c>
      <c r="AB1785" s="336" t="s">
        <v>842</v>
      </c>
    </row>
    <row r="1786" spans="1:28" s="340" customFormat="1">
      <c r="A1786" s="336" t="s">
        <v>7400</v>
      </c>
      <c r="B1786" s="336" t="s">
        <v>4934</v>
      </c>
      <c r="C1786" s="336" t="s">
        <v>4961</v>
      </c>
      <c r="D1786" s="336" t="s">
        <v>4968</v>
      </c>
      <c r="E1786" s="336" t="s">
        <v>830</v>
      </c>
      <c r="F1786" s="336" t="s">
        <v>780</v>
      </c>
      <c r="G1786" s="336" t="s">
        <v>794</v>
      </c>
      <c r="H1786" s="336" t="s">
        <v>726</v>
      </c>
      <c r="I1786" s="337">
        <v>3</v>
      </c>
      <c r="J1786" s="337">
        <v>60</v>
      </c>
      <c r="K1786" s="337">
        <v>114.3</v>
      </c>
      <c r="L1786" s="337">
        <v>94</v>
      </c>
      <c r="M1786" s="338"/>
      <c r="N1786" s="337">
        <v>60</v>
      </c>
      <c r="O1786" s="337">
        <v>890</v>
      </c>
      <c r="P1786" s="337">
        <v>14</v>
      </c>
      <c r="Q1786" s="337">
        <v>63.6</v>
      </c>
      <c r="R1786" s="337">
        <v>35000</v>
      </c>
      <c r="S1786" s="337">
        <v>3500</v>
      </c>
      <c r="T1786" s="337">
        <v>84</v>
      </c>
      <c r="U1786" s="337">
        <v>1</v>
      </c>
      <c r="V1786" s="337">
        <v>-20</v>
      </c>
      <c r="W1786" s="336" t="s">
        <v>769</v>
      </c>
      <c r="X1786" s="336" t="s">
        <v>7625</v>
      </c>
      <c r="Y1786" s="336" t="s">
        <v>789</v>
      </c>
      <c r="Z1786" s="339">
        <v>41919</v>
      </c>
      <c r="AA1786" s="339">
        <v>41919</v>
      </c>
      <c r="AB1786" s="336" t="s">
        <v>842</v>
      </c>
    </row>
    <row r="1787" spans="1:28" s="340" customFormat="1">
      <c r="A1787" s="336" t="s">
        <v>7400</v>
      </c>
      <c r="B1787" s="336" t="s">
        <v>4934</v>
      </c>
      <c r="C1787" s="336" t="s">
        <v>4961</v>
      </c>
      <c r="D1787" s="336" t="s">
        <v>4970</v>
      </c>
      <c r="E1787" s="336" t="s">
        <v>830</v>
      </c>
      <c r="F1787" s="336" t="s">
        <v>780</v>
      </c>
      <c r="G1787" s="336" t="s">
        <v>794</v>
      </c>
      <c r="H1787" s="336" t="s">
        <v>726</v>
      </c>
      <c r="I1787" s="337">
        <v>3</v>
      </c>
      <c r="J1787" s="337">
        <v>60</v>
      </c>
      <c r="K1787" s="337">
        <v>114.3</v>
      </c>
      <c r="L1787" s="337">
        <v>94</v>
      </c>
      <c r="M1787" s="338"/>
      <c r="N1787" s="337">
        <v>40</v>
      </c>
      <c r="O1787" s="337">
        <v>860</v>
      </c>
      <c r="P1787" s="337">
        <v>14</v>
      </c>
      <c r="Q1787" s="337">
        <v>60.1</v>
      </c>
      <c r="R1787" s="337">
        <v>35000</v>
      </c>
      <c r="S1787" s="337">
        <v>2700</v>
      </c>
      <c r="T1787" s="337">
        <v>82</v>
      </c>
      <c r="U1787" s="337">
        <v>1</v>
      </c>
      <c r="V1787" s="337">
        <v>-20</v>
      </c>
      <c r="W1787" s="336" t="s">
        <v>769</v>
      </c>
      <c r="X1787" s="336" t="s">
        <v>7625</v>
      </c>
      <c r="Y1787" s="336" t="s">
        <v>789</v>
      </c>
      <c r="Z1787" s="339">
        <v>41919</v>
      </c>
      <c r="AA1787" s="339">
        <v>41919</v>
      </c>
      <c r="AB1787" s="336" t="s">
        <v>842</v>
      </c>
    </row>
    <row r="1788" spans="1:28" s="340" customFormat="1">
      <c r="A1788" s="336" t="s">
        <v>7400</v>
      </c>
      <c r="B1788" s="336" t="s">
        <v>4934</v>
      </c>
      <c r="C1788" s="336" t="s">
        <v>4961</v>
      </c>
      <c r="D1788" s="336" t="s">
        <v>4972</v>
      </c>
      <c r="E1788" s="336" t="s">
        <v>830</v>
      </c>
      <c r="F1788" s="336" t="s">
        <v>780</v>
      </c>
      <c r="G1788" s="336" t="s">
        <v>794</v>
      </c>
      <c r="H1788" s="336" t="s">
        <v>726</v>
      </c>
      <c r="I1788" s="337">
        <v>3</v>
      </c>
      <c r="J1788" s="337">
        <v>60</v>
      </c>
      <c r="K1788" s="337">
        <v>114.3</v>
      </c>
      <c r="L1788" s="337">
        <v>94</v>
      </c>
      <c r="M1788" s="338"/>
      <c r="N1788" s="337">
        <v>40</v>
      </c>
      <c r="O1788" s="337">
        <v>890</v>
      </c>
      <c r="P1788" s="337">
        <v>14</v>
      </c>
      <c r="Q1788" s="337">
        <v>63.6</v>
      </c>
      <c r="R1788" s="337">
        <v>35000</v>
      </c>
      <c r="S1788" s="337">
        <v>3500</v>
      </c>
      <c r="T1788" s="337">
        <v>84</v>
      </c>
      <c r="U1788" s="337">
        <v>1</v>
      </c>
      <c r="V1788" s="337">
        <v>-20</v>
      </c>
      <c r="W1788" s="336" t="s">
        <v>769</v>
      </c>
      <c r="X1788" s="336" t="s">
        <v>7625</v>
      </c>
      <c r="Y1788" s="336" t="s">
        <v>789</v>
      </c>
      <c r="Z1788" s="339">
        <v>41919</v>
      </c>
      <c r="AA1788" s="339">
        <v>41919</v>
      </c>
      <c r="AB1788" s="336" t="s">
        <v>842</v>
      </c>
    </row>
    <row r="1789" spans="1:28" s="340" customFormat="1">
      <c r="A1789" s="336" t="s">
        <v>7400</v>
      </c>
      <c r="B1789" s="336" t="s">
        <v>4934</v>
      </c>
      <c r="C1789" s="336" t="s">
        <v>4961</v>
      </c>
      <c r="D1789" s="336" t="s">
        <v>4974</v>
      </c>
      <c r="E1789" s="336" t="s">
        <v>830</v>
      </c>
      <c r="F1789" s="336" t="s">
        <v>780</v>
      </c>
      <c r="G1789" s="336" t="s">
        <v>794</v>
      </c>
      <c r="H1789" s="336" t="s">
        <v>726</v>
      </c>
      <c r="I1789" s="337">
        <v>3</v>
      </c>
      <c r="J1789" s="337">
        <v>60</v>
      </c>
      <c r="K1789" s="337">
        <v>114.3</v>
      </c>
      <c r="L1789" s="337">
        <v>94</v>
      </c>
      <c r="M1789" s="338"/>
      <c r="N1789" s="337">
        <v>60</v>
      </c>
      <c r="O1789" s="337">
        <v>860</v>
      </c>
      <c r="P1789" s="337">
        <v>14</v>
      </c>
      <c r="Q1789" s="337">
        <v>61.4</v>
      </c>
      <c r="R1789" s="337">
        <v>35000</v>
      </c>
      <c r="S1789" s="337">
        <v>2700</v>
      </c>
      <c r="T1789" s="337">
        <v>82</v>
      </c>
      <c r="U1789" s="337">
        <v>1</v>
      </c>
      <c r="V1789" s="337">
        <v>-20</v>
      </c>
      <c r="W1789" s="336" t="s">
        <v>769</v>
      </c>
      <c r="X1789" s="336" t="s">
        <v>7625</v>
      </c>
      <c r="Y1789" s="336" t="s">
        <v>789</v>
      </c>
      <c r="Z1789" s="339">
        <v>41919</v>
      </c>
      <c r="AA1789" s="339">
        <v>41919</v>
      </c>
      <c r="AB1789" s="336" t="s">
        <v>842</v>
      </c>
    </row>
    <row r="1790" spans="1:28" s="340" customFormat="1">
      <c r="A1790" s="336" t="s">
        <v>7400</v>
      </c>
      <c r="B1790" s="336" t="s">
        <v>4934</v>
      </c>
      <c r="C1790" s="336" t="s">
        <v>4961</v>
      </c>
      <c r="D1790" s="336" t="s">
        <v>4976</v>
      </c>
      <c r="E1790" s="336" t="s">
        <v>830</v>
      </c>
      <c r="F1790" s="336" t="s">
        <v>780</v>
      </c>
      <c r="G1790" s="336" t="s">
        <v>794</v>
      </c>
      <c r="H1790" s="336" t="s">
        <v>726</v>
      </c>
      <c r="I1790" s="337">
        <v>3</v>
      </c>
      <c r="J1790" s="337">
        <v>60</v>
      </c>
      <c r="K1790" s="337">
        <v>114.3</v>
      </c>
      <c r="L1790" s="337">
        <v>94</v>
      </c>
      <c r="M1790" s="338"/>
      <c r="N1790" s="337">
        <v>60</v>
      </c>
      <c r="O1790" s="337">
        <v>890</v>
      </c>
      <c r="P1790" s="337">
        <v>14</v>
      </c>
      <c r="Q1790" s="337">
        <v>63.6</v>
      </c>
      <c r="R1790" s="337">
        <v>35000</v>
      </c>
      <c r="S1790" s="337">
        <v>3500</v>
      </c>
      <c r="T1790" s="337">
        <v>84</v>
      </c>
      <c r="U1790" s="337">
        <v>1</v>
      </c>
      <c r="V1790" s="337">
        <v>-20</v>
      </c>
      <c r="W1790" s="336" t="s">
        <v>769</v>
      </c>
      <c r="X1790" s="336" t="s">
        <v>7625</v>
      </c>
      <c r="Y1790" s="336" t="s">
        <v>789</v>
      </c>
      <c r="Z1790" s="339">
        <v>41919</v>
      </c>
      <c r="AA1790" s="339">
        <v>41919</v>
      </c>
      <c r="AB1790" s="336" t="s">
        <v>842</v>
      </c>
    </row>
    <row r="1791" spans="1:28" s="340" customFormat="1">
      <c r="A1791" s="336" t="s">
        <v>7400</v>
      </c>
      <c r="B1791" s="336" t="s">
        <v>4934</v>
      </c>
      <c r="C1791" s="336" t="s">
        <v>4961</v>
      </c>
      <c r="D1791" s="336" t="s">
        <v>4978</v>
      </c>
      <c r="E1791" s="336" t="s">
        <v>830</v>
      </c>
      <c r="F1791" s="336" t="s">
        <v>780</v>
      </c>
      <c r="G1791" s="336" t="s">
        <v>1011</v>
      </c>
      <c r="H1791" s="336" t="s">
        <v>726</v>
      </c>
      <c r="I1791" s="337">
        <v>3</v>
      </c>
      <c r="J1791" s="337">
        <v>60</v>
      </c>
      <c r="K1791" s="337">
        <v>114.3</v>
      </c>
      <c r="L1791" s="337">
        <v>94</v>
      </c>
      <c r="M1791" s="338"/>
      <c r="N1791" s="337">
        <v>40</v>
      </c>
      <c r="O1791" s="337">
        <v>860</v>
      </c>
      <c r="P1791" s="337">
        <v>14</v>
      </c>
      <c r="Q1791" s="337">
        <v>61.4</v>
      </c>
      <c r="R1791" s="337">
        <v>35000</v>
      </c>
      <c r="S1791" s="337">
        <v>2700</v>
      </c>
      <c r="T1791" s="337">
        <v>82</v>
      </c>
      <c r="U1791" s="337">
        <v>1</v>
      </c>
      <c r="V1791" s="337">
        <v>-20</v>
      </c>
      <c r="W1791" s="336" t="s">
        <v>769</v>
      </c>
      <c r="X1791" s="336" t="s">
        <v>7625</v>
      </c>
      <c r="Y1791" s="336" t="s">
        <v>789</v>
      </c>
      <c r="Z1791" s="339">
        <v>41919</v>
      </c>
      <c r="AA1791" s="339">
        <v>41919</v>
      </c>
      <c r="AB1791" s="336" t="s">
        <v>842</v>
      </c>
    </row>
    <row r="1792" spans="1:28" s="340" customFormat="1">
      <c r="A1792" s="336" t="s">
        <v>7400</v>
      </c>
      <c r="B1792" s="336" t="s">
        <v>4934</v>
      </c>
      <c r="C1792" s="336" t="s">
        <v>4961</v>
      </c>
      <c r="D1792" s="336" t="s">
        <v>4980</v>
      </c>
      <c r="E1792" s="336" t="s">
        <v>830</v>
      </c>
      <c r="F1792" s="336" t="s">
        <v>780</v>
      </c>
      <c r="G1792" s="336" t="s">
        <v>1011</v>
      </c>
      <c r="H1792" s="336" t="s">
        <v>726</v>
      </c>
      <c r="I1792" s="337">
        <v>3</v>
      </c>
      <c r="J1792" s="337">
        <v>60</v>
      </c>
      <c r="K1792" s="337">
        <v>114.3</v>
      </c>
      <c r="L1792" s="337">
        <v>94</v>
      </c>
      <c r="M1792" s="338"/>
      <c r="N1792" s="337">
        <v>40</v>
      </c>
      <c r="O1792" s="337">
        <v>890</v>
      </c>
      <c r="P1792" s="337">
        <v>14</v>
      </c>
      <c r="Q1792" s="337">
        <v>63.6</v>
      </c>
      <c r="R1792" s="337">
        <v>35000</v>
      </c>
      <c r="S1792" s="337">
        <v>3500</v>
      </c>
      <c r="T1792" s="337">
        <v>84</v>
      </c>
      <c r="U1792" s="337">
        <v>1</v>
      </c>
      <c r="V1792" s="337">
        <v>-20</v>
      </c>
      <c r="W1792" s="336" t="s">
        <v>769</v>
      </c>
      <c r="X1792" s="336" t="s">
        <v>7625</v>
      </c>
      <c r="Y1792" s="336" t="s">
        <v>789</v>
      </c>
      <c r="Z1792" s="339">
        <v>41919</v>
      </c>
      <c r="AA1792" s="339">
        <v>41919</v>
      </c>
      <c r="AB1792" s="336" t="s">
        <v>842</v>
      </c>
    </row>
    <row r="1793" spans="1:28" s="340" customFormat="1">
      <c r="A1793" s="336" t="s">
        <v>7400</v>
      </c>
      <c r="B1793" s="336" t="s">
        <v>6913</v>
      </c>
      <c r="C1793" s="336" t="s">
        <v>6922</v>
      </c>
      <c r="D1793" s="336" t="s">
        <v>6923</v>
      </c>
      <c r="E1793" s="336" t="s">
        <v>733</v>
      </c>
      <c r="F1793" s="336" t="s">
        <v>780</v>
      </c>
      <c r="G1793" s="336" t="s">
        <v>794</v>
      </c>
      <c r="H1793" s="336" t="s">
        <v>726</v>
      </c>
      <c r="I1793" s="337">
        <v>5</v>
      </c>
      <c r="J1793" s="337">
        <v>90</v>
      </c>
      <c r="K1793" s="337">
        <v>160</v>
      </c>
      <c r="L1793" s="337">
        <v>124.8</v>
      </c>
      <c r="M1793" s="338"/>
      <c r="N1793" s="337">
        <v>95</v>
      </c>
      <c r="O1793" s="337">
        <v>1065</v>
      </c>
      <c r="P1793" s="337">
        <v>18</v>
      </c>
      <c r="Q1793" s="337">
        <v>59.2</v>
      </c>
      <c r="R1793" s="337">
        <v>30000</v>
      </c>
      <c r="S1793" s="337">
        <v>3000</v>
      </c>
      <c r="T1793" s="337">
        <v>92</v>
      </c>
      <c r="U1793" s="337">
        <v>0.9</v>
      </c>
      <c r="V1793" s="337">
        <v>-24</v>
      </c>
      <c r="W1793" s="336" t="s">
        <v>769</v>
      </c>
      <c r="X1793" s="336" t="s">
        <v>7402</v>
      </c>
      <c r="Y1793" s="336" t="s">
        <v>783</v>
      </c>
      <c r="Z1793" s="339">
        <v>41973</v>
      </c>
      <c r="AA1793" s="339">
        <v>41957</v>
      </c>
      <c r="AB1793" s="336" t="s">
        <v>784</v>
      </c>
    </row>
    <row r="1794" spans="1:28" s="340" customFormat="1">
      <c r="A1794" s="336" t="s">
        <v>7400</v>
      </c>
      <c r="B1794" s="336" t="s">
        <v>6913</v>
      </c>
      <c r="C1794" s="336" t="s">
        <v>6934</v>
      </c>
      <c r="D1794" s="336" t="s">
        <v>6935</v>
      </c>
      <c r="E1794" s="336" t="s">
        <v>735</v>
      </c>
      <c r="F1794" s="336" t="s">
        <v>780</v>
      </c>
      <c r="G1794" s="336" t="s">
        <v>794</v>
      </c>
      <c r="H1794" s="336" t="s">
        <v>726</v>
      </c>
      <c r="I1794" s="337">
        <v>5</v>
      </c>
      <c r="J1794" s="337">
        <v>90</v>
      </c>
      <c r="K1794" s="337">
        <v>135</v>
      </c>
      <c r="L1794" s="337">
        <v>119.7</v>
      </c>
      <c r="M1794" s="338"/>
      <c r="N1794" s="337">
        <v>35</v>
      </c>
      <c r="O1794" s="337">
        <v>1065</v>
      </c>
      <c r="P1794" s="337">
        <v>18</v>
      </c>
      <c r="Q1794" s="337">
        <v>59.2</v>
      </c>
      <c r="R1794" s="337">
        <v>30000</v>
      </c>
      <c r="S1794" s="337">
        <v>3000</v>
      </c>
      <c r="T1794" s="337">
        <v>92</v>
      </c>
      <c r="U1794" s="337">
        <v>0.9</v>
      </c>
      <c r="V1794" s="337">
        <v>-24</v>
      </c>
      <c r="W1794" s="336" t="s">
        <v>769</v>
      </c>
      <c r="X1794" s="336" t="s">
        <v>7402</v>
      </c>
      <c r="Y1794" s="336" t="s">
        <v>783</v>
      </c>
      <c r="Z1794" s="339">
        <v>41779</v>
      </c>
      <c r="AA1794" s="339">
        <v>41957</v>
      </c>
      <c r="AB1794" s="336" t="s">
        <v>784</v>
      </c>
    </row>
    <row r="1795" spans="1:28" s="340" customFormat="1">
      <c r="A1795" s="336" t="s">
        <v>7400</v>
      </c>
      <c r="B1795" s="336" t="s">
        <v>4985</v>
      </c>
      <c r="C1795" s="336" t="s">
        <v>7048</v>
      </c>
      <c r="D1795" s="336" t="s">
        <v>7048</v>
      </c>
      <c r="E1795" s="336" t="s">
        <v>703</v>
      </c>
      <c r="F1795" s="336" t="s">
        <v>780</v>
      </c>
      <c r="G1795" s="336" t="s">
        <v>781</v>
      </c>
      <c r="H1795" s="336" t="s">
        <v>726</v>
      </c>
      <c r="I1795" s="337">
        <v>5</v>
      </c>
      <c r="J1795" s="337">
        <v>50</v>
      </c>
      <c r="K1795" s="337">
        <v>50.3</v>
      </c>
      <c r="L1795" s="337">
        <v>50.2</v>
      </c>
      <c r="M1795" s="338"/>
      <c r="N1795" s="337">
        <v>40</v>
      </c>
      <c r="O1795" s="337">
        <v>450</v>
      </c>
      <c r="P1795" s="337">
        <v>7</v>
      </c>
      <c r="Q1795" s="337">
        <v>64.3</v>
      </c>
      <c r="R1795" s="337">
        <v>25000</v>
      </c>
      <c r="S1795" s="337">
        <v>2700</v>
      </c>
      <c r="T1795" s="337">
        <v>82</v>
      </c>
      <c r="U1795" s="337">
        <v>0.7</v>
      </c>
      <c r="V1795" s="337">
        <v>-20</v>
      </c>
      <c r="W1795" s="336" t="s">
        <v>769</v>
      </c>
      <c r="X1795" s="336" t="s">
        <v>7415</v>
      </c>
      <c r="Y1795" s="336" t="s">
        <v>831</v>
      </c>
      <c r="Z1795" s="339">
        <v>41851</v>
      </c>
      <c r="AA1795" s="339">
        <v>41855</v>
      </c>
      <c r="AB1795" s="336" t="s">
        <v>842</v>
      </c>
    </row>
    <row r="1796" spans="1:28" s="340" customFormat="1">
      <c r="A1796" s="336" t="s">
        <v>7400</v>
      </c>
      <c r="B1796" s="336" t="s">
        <v>4985</v>
      </c>
      <c r="C1796" s="336" t="s">
        <v>8027</v>
      </c>
      <c r="D1796" s="336" t="s">
        <v>8027</v>
      </c>
      <c r="E1796" s="336" t="s">
        <v>732</v>
      </c>
      <c r="F1796" s="336" t="s">
        <v>780</v>
      </c>
      <c r="G1796" s="336" t="s">
        <v>794</v>
      </c>
      <c r="H1796" s="336" t="s">
        <v>726</v>
      </c>
      <c r="I1796" s="337">
        <v>3</v>
      </c>
      <c r="J1796" s="337">
        <v>72</v>
      </c>
      <c r="K1796" s="337">
        <v>135</v>
      </c>
      <c r="L1796" s="337">
        <v>95</v>
      </c>
      <c r="M1796" s="338"/>
      <c r="N1796" s="337">
        <v>100</v>
      </c>
      <c r="O1796" s="337">
        <v>900</v>
      </c>
      <c r="P1796" s="337">
        <v>14</v>
      </c>
      <c r="Q1796" s="337">
        <v>64.3</v>
      </c>
      <c r="R1796" s="337">
        <v>25000</v>
      </c>
      <c r="S1796" s="337">
        <v>3000</v>
      </c>
      <c r="T1796" s="337">
        <v>83</v>
      </c>
      <c r="U1796" s="337">
        <v>0.9</v>
      </c>
      <c r="V1796" s="337">
        <v>-20</v>
      </c>
      <c r="W1796" s="336" t="s">
        <v>769</v>
      </c>
      <c r="X1796" s="336" t="s">
        <v>7406</v>
      </c>
      <c r="Y1796" s="336" t="s">
        <v>900</v>
      </c>
      <c r="Z1796" s="339">
        <v>41640</v>
      </c>
      <c r="AA1796" s="339">
        <v>41799</v>
      </c>
      <c r="AB1796" s="336" t="s">
        <v>784</v>
      </c>
    </row>
    <row r="1797" spans="1:28" s="340" customFormat="1">
      <c r="A1797" s="336" t="s">
        <v>7400</v>
      </c>
      <c r="B1797" s="336" t="s">
        <v>4985</v>
      </c>
      <c r="C1797" s="336" t="s">
        <v>682</v>
      </c>
      <c r="D1797" s="336" t="s">
        <v>8028</v>
      </c>
      <c r="E1797" s="336" t="s">
        <v>737</v>
      </c>
      <c r="F1797" s="336" t="s">
        <v>780</v>
      </c>
      <c r="G1797" s="336" t="s">
        <v>794</v>
      </c>
      <c r="H1797" s="336" t="s">
        <v>726</v>
      </c>
      <c r="I1797" s="337">
        <v>3</v>
      </c>
      <c r="J1797" s="337">
        <v>60</v>
      </c>
      <c r="K1797" s="337">
        <v>71</v>
      </c>
      <c r="L1797" s="337">
        <v>49</v>
      </c>
      <c r="M1797" s="338"/>
      <c r="N1797" s="337">
        <v>38</v>
      </c>
      <c r="O1797" s="337">
        <v>380</v>
      </c>
      <c r="P1797" s="337">
        <v>6.3</v>
      </c>
      <c r="Q1797" s="337">
        <v>63.3</v>
      </c>
      <c r="R1797" s="337">
        <v>25000</v>
      </c>
      <c r="S1797" s="337">
        <v>3000</v>
      </c>
      <c r="T1797" s="337">
        <v>84</v>
      </c>
      <c r="U1797" s="337">
        <v>0.7</v>
      </c>
      <c r="V1797" s="337">
        <v>-40</v>
      </c>
      <c r="W1797" s="336" t="s">
        <v>769</v>
      </c>
      <c r="X1797" s="336" t="s">
        <v>7402</v>
      </c>
      <c r="Y1797" s="336" t="s">
        <v>1143</v>
      </c>
      <c r="Z1797" s="339">
        <v>41871</v>
      </c>
      <c r="AA1797" s="339">
        <v>41862</v>
      </c>
      <c r="AB1797" s="336" t="s">
        <v>784</v>
      </c>
    </row>
    <row r="1798" spans="1:28" s="340" customFormat="1">
      <c r="A1798" s="336" t="s">
        <v>7400</v>
      </c>
      <c r="B1798" s="336" t="s">
        <v>4985</v>
      </c>
      <c r="C1798" s="336" t="s">
        <v>682</v>
      </c>
      <c r="D1798" s="336" t="s">
        <v>8029</v>
      </c>
      <c r="E1798" s="336" t="s">
        <v>830</v>
      </c>
      <c r="F1798" s="336" t="s">
        <v>780</v>
      </c>
      <c r="G1798" s="336" t="s">
        <v>794</v>
      </c>
      <c r="H1798" s="336" t="s">
        <v>726</v>
      </c>
      <c r="I1798" s="337">
        <v>3</v>
      </c>
      <c r="J1798" s="337">
        <v>75</v>
      </c>
      <c r="K1798" s="337">
        <v>118</v>
      </c>
      <c r="L1798" s="337">
        <v>95</v>
      </c>
      <c r="M1798" s="338"/>
      <c r="N1798" s="337">
        <v>40</v>
      </c>
      <c r="O1798" s="337">
        <v>800</v>
      </c>
      <c r="P1798" s="337">
        <v>14.3</v>
      </c>
      <c r="Q1798" s="337">
        <v>57.1</v>
      </c>
      <c r="R1798" s="337">
        <v>40000</v>
      </c>
      <c r="S1798" s="337">
        <v>2700</v>
      </c>
      <c r="T1798" s="337">
        <v>82</v>
      </c>
      <c r="U1798" s="337">
        <v>1</v>
      </c>
      <c r="V1798" s="337">
        <v>-40</v>
      </c>
      <c r="W1798" s="336" t="s">
        <v>769</v>
      </c>
      <c r="X1798" s="336" t="s">
        <v>8030</v>
      </c>
      <c r="Y1798" s="336" t="s">
        <v>1143</v>
      </c>
      <c r="Z1798" s="339">
        <v>41871</v>
      </c>
      <c r="AA1798" s="339">
        <v>41858</v>
      </c>
      <c r="AB1798" s="336" t="s">
        <v>784</v>
      </c>
    </row>
    <row r="1799" spans="1:28" s="340" customFormat="1">
      <c r="A1799" s="336" t="s">
        <v>7400</v>
      </c>
      <c r="B1799" s="336" t="s">
        <v>4985</v>
      </c>
      <c r="C1799" s="336" t="s">
        <v>682</v>
      </c>
      <c r="D1799" s="336" t="s">
        <v>8031</v>
      </c>
      <c r="E1799" s="336" t="s">
        <v>731</v>
      </c>
      <c r="F1799" s="336" t="s">
        <v>780</v>
      </c>
      <c r="G1799" s="336" t="s">
        <v>794</v>
      </c>
      <c r="H1799" s="336" t="s">
        <v>726</v>
      </c>
      <c r="I1799" s="337">
        <v>3</v>
      </c>
      <c r="J1799" s="337">
        <v>75</v>
      </c>
      <c r="K1799" s="337">
        <v>85</v>
      </c>
      <c r="L1799" s="337">
        <v>95</v>
      </c>
      <c r="M1799" s="338"/>
      <c r="N1799" s="337">
        <v>40</v>
      </c>
      <c r="O1799" s="337">
        <v>800</v>
      </c>
      <c r="P1799" s="337">
        <v>14.7</v>
      </c>
      <c r="Q1799" s="337">
        <v>55.2</v>
      </c>
      <c r="R1799" s="337">
        <v>40000</v>
      </c>
      <c r="S1799" s="337">
        <v>2700</v>
      </c>
      <c r="T1799" s="337">
        <v>82</v>
      </c>
      <c r="U1799" s="337">
        <v>0.9</v>
      </c>
      <c r="V1799" s="337">
        <v>-40</v>
      </c>
      <c r="W1799" s="336" t="s">
        <v>769</v>
      </c>
      <c r="X1799" s="336" t="s">
        <v>7402</v>
      </c>
      <c r="Y1799" s="336" t="s">
        <v>1143</v>
      </c>
      <c r="Z1799" s="339">
        <v>41871</v>
      </c>
      <c r="AA1799" s="339">
        <v>41858</v>
      </c>
      <c r="AB1799" s="336" t="s">
        <v>784</v>
      </c>
    </row>
    <row r="1800" spans="1:28" s="340" customFormat="1">
      <c r="A1800" s="336" t="s">
        <v>7400</v>
      </c>
      <c r="B1800" s="336" t="s">
        <v>27</v>
      </c>
      <c r="C1800" s="336" t="s">
        <v>6976</v>
      </c>
      <c r="D1800" s="336" t="s">
        <v>6976</v>
      </c>
      <c r="E1800" s="336" t="s">
        <v>735</v>
      </c>
      <c r="F1800" s="336" t="s">
        <v>780</v>
      </c>
      <c r="G1800" s="336" t="s">
        <v>794</v>
      </c>
      <c r="H1800" s="336" t="s">
        <v>726</v>
      </c>
      <c r="I1800" s="337">
        <v>5</v>
      </c>
      <c r="J1800" s="337">
        <v>120</v>
      </c>
      <c r="K1800" s="337">
        <v>134.6</v>
      </c>
      <c r="L1800" s="337">
        <v>121.9</v>
      </c>
      <c r="M1800" s="338"/>
      <c r="N1800" s="337">
        <v>15</v>
      </c>
      <c r="O1800" s="337">
        <v>1400</v>
      </c>
      <c r="P1800" s="337">
        <v>17</v>
      </c>
      <c r="Q1800" s="337">
        <v>76.5</v>
      </c>
      <c r="R1800" s="337">
        <v>25000</v>
      </c>
      <c r="S1800" s="337">
        <v>4000</v>
      </c>
      <c r="T1800" s="337">
        <v>83</v>
      </c>
      <c r="U1800" s="337">
        <v>0.8</v>
      </c>
      <c r="V1800" s="337">
        <v>-20</v>
      </c>
      <c r="W1800" s="336" t="s">
        <v>7</v>
      </c>
      <c r="X1800" s="336" t="s">
        <v>7</v>
      </c>
      <c r="Y1800" s="336" t="s">
        <v>1308</v>
      </c>
      <c r="Z1800" s="339">
        <v>41697</v>
      </c>
      <c r="AA1800" s="339">
        <v>41722</v>
      </c>
      <c r="AB1800" s="336" t="s">
        <v>842</v>
      </c>
    </row>
    <row r="1801" spans="1:28" s="340" customFormat="1">
      <c r="A1801" s="336" t="s">
        <v>7400</v>
      </c>
      <c r="B1801" s="336" t="s">
        <v>27</v>
      </c>
      <c r="C1801" s="336" t="s">
        <v>6978</v>
      </c>
      <c r="D1801" s="336" t="s">
        <v>6978</v>
      </c>
      <c r="E1801" s="336" t="s">
        <v>735</v>
      </c>
      <c r="F1801" s="336" t="s">
        <v>780</v>
      </c>
      <c r="G1801" s="336" t="s">
        <v>794</v>
      </c>
      <c r="H1801" s="336" t="s">
        <v>726</v>
      </c>
      <c r="I1801" s="337">
        <v>5</v>
      </c>
      <c r="J1801" s="337">
        <v>90</v>
      </c>
      <c r="K1801" s="337">
        <v>135</v>
      </c>
      <c r="L1801" s="337">
        <v>122</v>
      </c>
      <c r="M1801" s="338"/>
      <c r="N1801" s="337">
        <v>25</v>
      </c>
      <c r="O1801" s="337">
        <v>1100</v>
      </c>
      <c r="P1801" s="337">
        <v>17</v>
      </c>
      <c r="Q1801" s="337">
        <v>64.7</v>
      </c>
      <c r="R1801" s="337">
        <v>25000</v>
      </c>
      <c r="S1801" s="337">
        <v>2700</v>
      </c>
      <c r="T1801" s="337">
        <v>85</v>
      </c>
      <c r="U1801" s="337">
        <v>0.9</v>
      </c>
      <c r="V1801" s="337">
        <v>-30</v>
      </c>
      <c r="W1801" s="336" t="s">
        <v>769</v>
      </c>
      <c r="X1801" s="336" t="s">
        <v>7405</v>
      </c>
      <c r="Y1801" s="336" t="s">
        <v>1308</v>
      </c>
      <c r="Z1801" s="339">
        <v>41623</v>
      </c>
      <c r="AA1801" s="339">
        <v>41801</v>
      </c>
      <c r="AB1801" s="336" t="s">
        <v>842</v>
      </c>
    </row>
    <row r="1802" spans="1:28" s="340" customFormat="1">
      <c r="A1802" s="336" t="s">
        <v>7400</v>
      </c>
      <c r="B1802" s="336" t="s">
        <v>27</v>
      </c>
      <c r="C1802" s="336" t="s">
        <v>6980</v>
      </c>
      <c r="D1802" s="336" t="s">
        <v>6980</v>
      </c>
      <c r="E1802" s="336" t="s">
        <v>735</v>
      </c>
      <c r="F1802" s="336" t="s">
        <v>780</v>
      </c>
      <c r="G1802" s="336" t="s">
        <v>794</v>
      </c>
      <c r="H1802" s="336" t="s">
        <v>726</v>
      </c>
      <c r="I1802" s="337">
        <v>5</v>
      </c>
      <c r="J1802" s="337">
        <v>120</v>
      </c>
      <c r="K1802" s="337">
        <v>135</v>
      </c>
      <c r="L1802" s="337">
        <v>122</v>
      </c>
      <c r="M1802" s="338"/>
      <c r="N1802" s="337">
        <v>40</v>
      </c>
      <c r="O1802" s="337">
        <v>1250</v>
      </c>
      <c r="P1802" s="337">
        <v>17</v>
      </c>
      <c r="Q1802" s="337">
        <v>78</v>
      </c>
      <c r="R1802" s="337">
        <v>25000</v>
      </c>
      <c r="S1802" s="337">
        <v>3000</v>
      </c>
      <c r="T1802" s="337">
        <v>81</v>
      </c>
      <c r="U1802" s="337">
        <v>0.9</v>
      </c>
      <c r="V1802" s="337">
        <v>-30</v>
      </c>
      <c r="W1802" s="336" t="s">
        <v>769</v>
      </c>
      <c r="X1802" s="336" t="s">
        <v>7405</v>
      </c>
      <c r="Y1802" s="336" t="s">
        <v>1308</v>
      </c>
      <c r="Z1802" s="339">
        <v>41499</v>
      </c>
      <c r="AA1802" s="339">
        <v>41801</v>
      </c>
      <c r="AB1802" s="336" t="s">
        <v>842</v>
      </c>
    </row>
    <row r="1803" spans="1:28" s="340" customFormat="1">
      <c r="A1803" s="336" t="s">
        <v>7400</v>
      </c>
      <c r="B1803" s="336" t="s">
        <v>27</v>
      </c>
      <c r="C1803" s="336" t="s">
        <v>7085</v>
      </c>
      <c r="D1803" s="336" t="s">
        <v>7085</v>
      </c>
      <c r="E1803" s="336" t="s">
        <v>735</v>
      </c>
      <c r="F1803" s="336" t="s">
        <v>780</v>
      </c>
      <c r="G1803" s="336" t="s">
        <v>794</v>
      </c>
      <c r="H1803" s="336" t="s">
        <v>726</v>
      </c>
      <c r="I1803" s="337">
        <v>5</v>
      </c>
      <c r="J1803" s="337">
        <v>120</v>
      </c>
      <c r="K1803" s="337">
        <v>135</v>
      </c>
      <c r="L1803" s="337">
        <v>122</v>
      </c>
      <c r="M1803" s="338"/>
      <c r="N1803" s="337">
        <v>40</v>
      </c>
      <c r="O1803" s="337">
        <v>1480</v>
      </c>
      <c r="P1803" s="337">
        <v>17.3</v>
      </c>
      <c r="Q1803" s="337">
        <v>87</v>
      </c>
      <c r="R1803" s="337">
        <v>25000</v>
      </c>
      <c r="S1803" s="337">
        <v>3500</v>
      </c>
      <c r="T1803" s="337">
        <v>82</v>
      </c>
      <c r="U1803" s="337">
        <v>0.9</v>
      </c>
      <c r="V1803" s="337">
        <v>-30</v>
      </c>
      <c r="W1803" s="336" t="s">
        <v>769</v>
      </c>
      <c r="X1803" s="336" t="s">
        <v>7405</v>
      </c>
      <c r="Y1803" s="336" t="s">
        <v>1308</v>
      </c>
      <c r="Z1803" s="339">
        <v>41640</v>
      </c>
      <c r="AA1803" s="339">
        <v>41907</v>
      </c>
      <c r="AB1803" s="336" t="s">
        <v>842</v>
      </c>
    </row>
    <row r="1804" spans="1:28" s="340" customFormat="1">
      <c r="A1804" s="336" t="s">
        <v>7400</v>
      </c>
      <c r="B1804" s="336" t="s">
        <v>27</v>
      </c>
      <c r="C1804" s="336" t="s">
        <v>7099</v>
      </c>
      <c r="D1804" s="336" t="s">
        <v>7099</v>
      </c>
      <c r="E1804" s="336" t="s">
        <v>735</v>
      </c>
      <c r="F1804" s="336" t="s">
        <v>780</v>
      </c>
      <c r="G1804" s="336" t="s">
        <v>794</v>
      </c>
      <c r="H1804" s="336" t="s">
        <v>726</v>
      </c>
      <c r="I1804" s="337">
        <v>5</v>
      </c>
      <c r="J1804" s="337">
        <v>150</v>
      </c>
      <c r="K1804" s="337">
        <v>134.6</v>
      </c>
      <c r="L1804" s="337">
        <v>121.9</v>
      </c>
      <c r="M1804" s="338"/>
      <c r="N1804" s="337">
        <v>40</v>
      </c>
      <c r="O1804" s="337">
        <v>1650</v>
      </c>
      <c r="P1804" s="337">
        <v>23</v>
      </c>
      <c r="Q1804" s="337">
        <v>69.400000000000006</v>
      </c>
      <c r="R1804" s="337">
        <v>15000</v>
      </c>
      <c r="S1804" s="337">
        <v>3000</v>
      </c>
      <c r="T1804" s="337">
        <v>81</v>
      </c>
      <c r="U1804" s="337">
        <v>0.8</v>
      </c>
      <c r="V1804" s="337">
        <v>-20</v>
      </c>
      <c r="W1804" s="336" t="s">
        <v>7</v>
      </c>
      <c r="X1804" s="336" t="s">
        <v>7</v>
      </c>
      <c r="Y1804" s="336" t="s">
        <v>1308</v>
      </c>
      <c r="Z1804" s="339">
        <v>41417</v>
      </c>
      <c r="AA1804" s="339">
        <v>41719</v>
      </c>
      <c r="AB1804" s="336" t="s">
        <v>842</v>
      </c>
    </row>
    <row r="1805" spans="1:28" s="340" customFormat="1">
      <c r="A1805" s="336" t="s">
        <v>7400</v>
      </c>
      <c r="B1805" s="336" t="s">
        <v>27</v>
      </c>
      <c r="C1805" s="336" t="s">
        <v>7101</v>
      </c>
      <c r="D1805" s="336" t="s">
        <v>7101</v>
      </c>
      <c r="E1805" s="336" t="s">
        <v>735</v>
      </c>
      <c r="F1805" s="336" t="s">
        <v>780</v>
      </c>
      <c r="G1805" s="336" t="s">
        <v>794</v>
      </c>
      <c r="H1805" s="336" t="s">
        <v>726</v>
      </c>
      <c r="I1805" s="337">
        <v>5</v>
      </c>
      <c r="J1805" s="337">
        <v>150</v>
      </c>
      <c r="K1805" s="337">
        <v>134.6</v>
      </c>
      <c r="L1805" s="337">
        <v>121.9</v>
      </c>
      <c r="M1805" s="338"/>
      <c r="N1805" s="337">
        <v>25</v>
      </c>
      <c r="O1805" s="337">
        <v>1550</v>
      </c>
      <c r="P1805" s="337">
        <v>23</v>
      </c>
      <c r="Q1805" s="337">
        <v>67.400000000000006</v>
      </c>
      <c r="R1805" s="337">
        <v>15000</v>
      </c>
      <c r="S1805" s="337">
        <v>3000</v>
      </c>
      <c r="T1805" s="337">
        <v>81</v>
      </c>
      <c r="U1805" s="337">
        <v>0.8</v>
      </c>
      <c r="V1805" s="337">
        <v>-20</v>
      </c>
      <c r="W1805" s="336" t="s">
        <v>7</v>
      </c>
      <c r="X1805" s="336" t="s">
        <v>7</v>
      </c>
      <c r="Y1805" s="336" t="s">
        <v>1308</v>
      </c>
      <c r="Z1805" s="339">
        <v>41417</v>
      </c>
      <c r="AA1805" s="339">
        <v>41719</v>
      </c>
      <c r="AB1805" s="336" t="s">
        <v>842</v>
      </c>
    </row>
    <row r="1806" spans="1:28" s="340" customFormat="1">
      <c r="A1806" s="336" t="s">
        <v>7400</v>
      </c>
      <c r="B1806" s="336" t="s">
        <v>4537</v>
      </c>
      <c r="C1806" s="336" t="s">
        <v>4820</v>
      </c>
      <c r="D1806" s="336" t="s">
        <v>8032</v>
      </c>
      <c r="E1806" s="336" t="s">
        <v>732</v>
      </c>
      <c r="F1806" s="336" t="s">
        <v>780</v>
      </c>
      <c r="G1806" s="336" t="s">
        <v>794</v>
      </c>
      <c r="H1806" s="336" t="s">
        <v>726</v>
      </c>
      <c r="I1806" s="337">
        <v>5</v>
      </c>
      <c r="J1806" s="337">
        <v>65</v>
      </c>
      <c r="K1806" s="337">
        <v>130.80000000000001</v>
      </c>
      <c r="L1806" s="337">
        <v>95.3</v>
      </c>
      <c r="M1806" s="338"/>
      <c r="N1806" s="337">
        <v>90</v>
      </c>
      <c r="O1806" s="337">
        <v>730</v>
      </c>
      <c r="P1806" s="337">
        <v>9.5</v>
      </c>
      <c r="Q1806" s="337">
        <v>76.8</v>
      </c>
      <c r="R1806" s="337">
        <v>25000</v>
      </c>
      <c r="S1806" s="337">
        <v>2700</v>
      </c>
      <c r="T1806" s="337">
        <v>81</v>
      </c>
      <c r="U1806" s="337">
        <v>0.8</v>
      </c>
      <c r="V1806" s="337">
        <v>0</v>
      </c>
      <c r="W1806" s="336" t="s">
        <v>769</v>
      </c>
      <c r="X1806" s="336" t="s">
        <v>7406</v>
      </c>
      <c r="Y1806" s="336" t="s">
        <v>2468</v>
      </c>
      <c r="Z1806" s="339">
        <v>41810</v>
      </c>
      <c r="AA1806" s="339">
        <v>41844</v>
      </c>
      <c r="AB1806" s="336" t="s">
        <v>842</v>
      </c>
    </row>
    <row r="1807" spans="1:28" s="340" customFormat="1">
      <c r="A1807" s="336" t="s">
        <v>7400</v>
      </c>
      <c r="B1807" s="336" t="s">
        <v>8033</v>
      </c>
      <c r="C1807" s="336" t="s">
        <v>8034</v>
      </c>
      <c r="D1807" s="336" t="s">
        <v>8035</v>
      </c>
      <c r="E1807" s="336" t="s">
        <v>830</v>
      </c>
      <c r="F1807" s="336" t="s">
        <v>780</v>
      </c>
      <c r="G1807" s="336" t="s">
        <v>794</v>
      </c>
      <c r="H1807" s="336" t="s">
        <v>726</v>
      </c>
      <c r="I1807" s="337">
        <v>5</v>
      </c>
      <c r="J1807" s="337">
        <v>75</v>
      </c>
      <c r="K1807" s="337">
        <v>120.5</v>
      </c>
      <c r="L1807" s="337">
        <v>92</v>
      </c>
      <c r="M1807" s="338"/>
      <c r="N1807" s="337">
        <v>25</v>
      </c>
      <c r="O1807" s="337">
        <v>720</v>
      </c>
      <c r="P1807" s="337">
        <v>11</v>
      </c>
      <c r="Q1807" s="337">
        <v>65.5</v>
      </c>
      <c r="R1807" s="337">
        <v>25000</v>
      </c>
      <c r="S1807" s="337">
        <v>2700</v>
      </c>
      <c r="T1807" s="337">
        <v>81</v>
      </c>
      <c r="U1807" s="337">
        <v>0.9</v>
      </c>
      <c r="V1807" s="337">
        <v>-20</v>
      </c>
      <c r="W1807" s="336" t="s">
        <v>769</v>
      </c>
      <c r="X1807" s="336" t="s">
        <v>7402</v>
      </c>
      <c r="Y1807" s="336" t="s">
        <v>783</v>
      </c>
      <c r="Z1807" s="339">
        <v>41640</v>
      </c>
      <c r="AA1807" s="339">
        <v>42004</v>
      </c>
      <c r="AB1807" s="336" t="s">
        <v>842</v>
      </c>
    </row>
    <row r="1808" spans="1:28" s="340" customFormat="1">
      <c r="A1808" s="336" t="s">
        <v>7400</v>
      </c>
      <c r="B1808" s="336" t="s">
        <v>8033</v>
      </c>
      <c r="C1808" s="336" t="s">
        <v>8036</v>
      </c>
      <c r="D1808" s="336" t="s">
        <v>8037</v>
      </c>
      <c r="E1808" s="336" t="s">
        <v>830</v>
      </c>
      <c r="F1808" s="336" t="s">
        <v>780</v>
      </c>
      <c r="G1808" s="336" t="s">
        <v>794</v>
      </c>
      <c r="H1808" s="336" t="s">
        <v>726</v>
      </c>
      <c r="I1808" s="337">
        <v>5</v>
      </c>
      <c r="J1808" s="337">
        <v>75</v>
      </c>
      <c r="K1808" s="337">
        <v>120.5</v>
      </c>
      <c r="L1808" s="337">
        <v>92</v>
      </c>
      <c r="M1808" s="338"/>
      <c r="N1808" s="337">
        <v>35</v>
      </c>
      <c r="O1808" s="337">
        <v>720</v>
      </c>
      <c r="P1808" s="337">
        <v>11</v>
      </c>
      <c r="Q1808" s="337">
        <v>65.5</v>
      </c>
      <c r="R1808" s="337">
        <v>25000</v>
      </c>
      <c r="S1808" s="337">
        <v>2700</v>
      </c>
      <c r="T1808" s="337">
        <v>81</v>
      </c>
      <c r="U1808" s="337">
        <v>0.9</v>
      </c>
      <c r="V1808" s="337">
        <v>-20</v>
      </c>
      <c r="W1808" s="336" t="s">
        <v>769</v>
      </c>
      <c r="X1808" s="336" t="s">
        <v>7402</v>
      </c>
      <c r="Y1808" s="336" t="s">
        <v>783</v>
      </c>
      <c r="Z1808" s="339">
        <v>41640</v>
      </c>
      <c r="AA1808" s="339">
        <v>42004</v>
      </c>
      <c r="AB1808" s="336" t="s">
        <v>842</v>
      </c>
    </row>
    <row r="1809" spans="1:28" s="340" customFormat="1">
      <c r="A1809" s="336" t="s">
        <v>7400</v>
      </c>
      <c r="B1809" s="336" t="s">
        <v>4934</v>
      </c>
      <c r="C1809" s="336" t="s">
        <v>4961</v>
      </c>
      <c r="D1809" s="336" t="s">
        <v>4982</v>
      </c>
      <c r="E1809" s="336" t="s">
        <v>830</v>
      </c>
      <c r="F1809" s="336" t="s">
        <v>780</v>
      </c>
      <c r="G1809" s="336" t="s">
        <v>1011</v>
      </c>
      <c r="H1809" s="336" t="s">
        <v>726</v>
      </c>
      <c r="I1809" s="337">
        <v>3</v>
      </c>
      <c r="J1809" s="337">
        <v>60</v>
      </c>
      <c r="K1809" s="337">
        <v>114.3</v>
      </c>
      <c r="L1809" s="337">
        <v>94</v>
      </c>
      <c r="M1809" s="338"/>
      <c r="N1809" s="337">
        <v>60</v>
      </c>
      <c r="O1809" s="337">
        <v>860</v>
      </c>
      <c r="P1809" s="337">
        <v>14</v>
      </c>
      <c r="Q1809" s="337">
        <v>61.4</v>
      </c>
      <c r="R1809" s="337">
        <v>35000</v>
      </c>
      <c r="S1809" s="337">
        <v>2700</v>
      </c>
      <c r="T1809" s="337">
        <v>82</v>
      </c>
      <c r="U1809" s="337">
        <v>1</v>
      </c>
      <c r="V1809" s="337">
        <v>-20</v>
      </c>
      <c r="W1809" s="336" t="s">
        <v>769</v>
      </c>
      <c r="X1809" s="336" t="s">
        <v>7625</v>
      </c>
      <c r="Y1809" s="336" t="s">
        <v>789</v>
      </c>
      <c r="Z1809" s="339">
        <v>41919</v>
      </c>
      <c r="AA1809" s="339">
        <v>41919</v>
      </c>
      <c r="AB1809" s="336" t="s">
        <v>842</v>
      </c>
    </row>
    <row r="1810" spans="1:28" s="340" customFormat="1">
      <c r="A1810" s="336" t="s">
        <v>7400</v>
      </c>
      <c r="B1810" s="336" t="s">
        <v>4934</v>
      </c>
      <c r="C1810" s="336" t="s">
        <v>4961</v>
      </c>
      <c r="D1810" s="336" t="s">
        <v>5087</v>
      </c>
      <c r="E1810" s="336" t="s">
        <v>830</v>
      </c>
      <c r="F1810" s="336" t="s">
        <v>780</v>
      </c>
      <c r="G1810" s="336" t="s">
        <v>1011</v>
      </c>
      <c r="H1810" s="336" t="s">
        <v>726</v>
      </c>
      <c r="I1810" s="337">
        <v>3</v>
      </c>
      <c r="J1810" s="337">
        <v>60</v>
      </c>
      <c r="K1810" s="337">
        <v>114.3</v>
      </c>
      <c r="L1810" s="337">
        <v>94</v>
      </c>
      <c r="M1810" s="338"/>
      <c r="N1810" s="337">
        <v>60</v>
      </c>
      <c r="O1810" s="337">
        <v>890</v>
      </c>
      <c r="P1810" s="337">
        <v>14</v>
      </c>
      <c r="Q1810" s="337">
        <v>63.6</v>
      </c>
      <c r="R1810" s="337">
        <v>35000</v>
      </c>
      <c r="S1810" s="337">
        <v>3500</v>
      </c>
      <c r="T1810" s="337">
        <v>84</v>
      </c>
      <c r="U1810" s="337">
        <v>1</v>
      </c>
      <c r="V1810" s="337">
        <v>-20</v>
      </c>
      <c r="W1810" s="336" t="s">
        <v>769</v>
      </c>
      <c r="X1810" s="336" t="s">
        <v>7625</v>
      </c>
      <c r="Y1810" s="336" t="s">
        <v>789</v>
      </c>
      <c r="Z1810" s="339">
        <v>41919</v>
      </c>
      <c r="AA1810" s="339">
        <v>41919</v>
      </c>
      <c r="AB1810" s="336" t="s">
        <v>842</v>
      </c>
    </row>
    <row r="1811" spans="1:28" s="340" customFormat="1">
      <c r="A1811" s="336" t="s">
        <v>7400</v>
      </c>
      <c r="B1811" s="336" t="s">
        <v>4934</v>
      </c>
      <c r="C1811" s="336" t="s">
        <v>5089</v>
      </c>
      <c r="D1811" s="336" t="s">
        <v>5090</v>
      </c>
      <c r="E1811" s="336" t="s">
        <v>735</v>
      </c>
      <c r="F1811" s="336" t="s">
        <v>780</v>
      </c>
      <c r="G1811" s="336" t="s">
        <v>794</v>
      </c>
      <c r="H1811" s="336" t="s">
        <v>726</v>
      </c>
      <c r="I1811" s="337">
        <v>3</v>
      </c>
      <c r="J1811" s="337">
        <v>70</v>
      </c>
      <c r="K1811" s="337">
        <v>129.5</v>
      </c>
      <c r="L1811" s="337">
        <v>119.4</v>
      </c>
      <c r="M1811" s="338"/>
      <c r="N1811" s="337">
        <v>40</v>
      </c>
      <c r="O1811" s="337">
        <v>1080</v>
      </c>
      <c r="P1811" s="337">
        <v>17.3</v>
      </c>
      <c r="Q1811" s="337">
        <v>62.4</v>
      </c>
      <c r="R1811" s="337">
        <v>35000</v>
      </c>
      <c r="S1811" s="337">
        <v>3500</v>
      </c>
      <c r="T1811" s="337">
        <v>88</v>
      </c>
      <c r="U1811" s="337">
        <v>1</v>
      </c>
      <c r="V1811" s="337">
        <v>-20</v>
      </c>
      <c r="W1811" s="336" t="s">
        <v>769</v>
      </c>
      <c r="X1811" s="336" t="s">
        <v>7406</v>
      </c>
      <c r="Y1811" s="336" t="s">
        <v>783</v>
      </c>
      <c r="Z1811" s="339">
        <v>41926</v>
      </c>
      <c r="AA1811" s="339">
        <v>41936</v>
      </c>
      <c r="AB1811" s="336" t="s">
        <v>842</v>
      </c>
    </row>
    <row r="1812" spans="1:28" s="340" customFormat="1">
      <c r="A1812" s="336" t="s">
        <v>7400</v>
      </c>
      <c r="B1812" s="336" t="s">
        <v>4934</v>
      </c>
      <c r="C1812" s="336" t="s">
        <v>5109</v>
      </c>
      <c r="D1812" s="336" t="s">
        <v>5110</v>
      </c>
      <c r="E1812" s="336" t="s">
        <v>731</v>
      </c>
      <c r="F1812" s="336" t="s">
        <v>780</v>
      </c>
      <c r="G1812" s="336" t="s">
        <v>794</v>
      </c>
      <c r="H1812" s="336" t="s">
        <v>726</v>
      </c>
      <c r="I1812" s="337">
        <v>3</v>
      </c>
      <c r="J1812" s="337">
        <v>60</v>
      </c>
      <c r="K1812" s="337">
        <v>94</v>
      </c>
      <c r="L1812" s="337">
        <v>94</v>
      </c>
      <c r="M1812" s="338"/>
      <c r="N1812" s="337">
        <v>40</v>
      </c>
      <c r="O1812" s="337">
        <v>765</v>
      </c>
      <c r="P1812" s="337">
        <v>13.2</v>
      </c>
      <c r="Q1812" s="337">
        <v>58</v>
      </c>
      <c r="R1812" s="337">
        <v>35000</v>
      </c>
      <c r="S1812" s="337">
        <v>2700</v>
      </c>
      <c r="T1812" s="337">
        <v>82</v>
      </c>
      <c r="U1812" s="337">
        <v>1</v>
      </c>
      <c r="V1812" s="337">
        <v>-20</v>
      </c>
      <c r="W1812" s="336" t="s">
        <v>769</v>
      </c>
      <c r="X1812" s="336" t="s">
        <v>7406</v>
      </c>
      <c r="Y1812" s="336" t="s">
        <v>783</v>
      </c>
      <c r="Z1812" s="339">
        <v>41925</v>
      </c>
      <c r="AA1812" s="339">
        <v>41925</v>
      </c>
      <c r="AB1812" s="336" t="s">
        <v>842</v>
      </c>
    </row>
    <row r="1813" spans="1:28" s="340" customFormat="1">
      <c r="A1813" s="336" t="s">
        <v>7400</v>
      </c>
      <c r="B1813" s="336" t="s">
        <v>4934</v>
      </c>
      <c r="C1813" s="336" t="s">
        <v>5109</v>
      </c>
      <c r="D1813" s="336" t="s">
        <v>5112</v>
      </c>
      <c r="E1813" s="336" t="s">
        <v>731</v>
      </c>
      <c r="F1813" s="336" t="s">
        <v>780</v>
      </c>
      <c r="G1813" s="336" t="s">
        <v>794</v>
      </c>
      <c r="H1813" s="336" t="s">
        <v>726</v>
      </c>
      <c r="I1813" s="337">
        <v>3</v>
      </c>
      <c r="J1813" s="337">
        <v>60</v>
      </c>
      <c r="K1813" s="337">
        <v>94</v>
      </c>
      <c r="L1813" s="337">
        <v>94</v>
      </c>
      <c r="M1813" s="338"/>
      <c r="N1813" s="337">
        <v>40</v>
      </c>
      <c r="O1813" s="337">
        <v>820</v>
      </c>
      <c r="P1813" s="337">
        <v>13</v>
      </c>
      <c r="Q1813" s="337">
        <v>63.1</v>
      </c>
      <c r="R1813" s="337">
        <v>35000</v>
      </c>
      <c r="S1813" s="337">
        <v>3500</v>
      </c>
      <c r="T1813" s="337">
        <v>87</v>
      </c>
      <c r="U1813" s="337">
        <v>1</v>
      </c>
      <c r="V1813" s="337">
        <v>-20</v>
      </c>
      <c r="W1813" s="336" t="s">
        <v>769</v>
      </c>
      <c r="X1813" s="336" t="s">
        <v>7406</v>
      </c>
      <c r="Y1813" s="336" t="s">
        <v>783</v>
      </c>
      <c r="Z1813" s="339">
        <v>41925</v>
      </c>
      <c r="AA1813" s="339">
        <v>41925</v>
      </c>
      <c r="AB1813" s="336" t="s">
        <v>842</v>
      </c>
    </row>
    <row r="1814" spans="1:28" s="340" customFormat="1">
      <c r="A1814" s="336" t="s">
        <v>7400</v>
      </c>
      <c r="B1814" s="336" t="s">
        <v>4934</v>
      </c>
      <c r="C1814" s="336" t="s">
        <v>5109</v>
      </c>
      <c r="D1814" s="336" t="s">
        <v>5114</v>
      </c>
      <c r="E1814" s="336" t="s">
        <v>830</v>
      </c>
      <c r="F1814" s="336" t="s">
        <v>780</v>
      </c>
      <c r="G1814" s="336" t="s">
        <v>794</v>
      </c>
      <c r="H1814" s="336" t="s">
        <v>726</v>
      </c>
      <c r="I1814" s="337">
        <v>3</v>
      </c>
      <c r="J1814" s="337">
        <v>60</v>
      </c>
      <c r="K1814" s="337">
        <v>119.4</v>
      </c>
      <c r="L1814" s="337">
        <v>94</v>
      </c>
      <c r="M1814" s="338"/>
      <c r="N1814" s="337">
        <v>40</v>
      </c>
      <c r="O1814" s="337">
        <v>765</v>
      </c>
      <c r="P1814" s="337">
        <v>13.2</v>
      </c>
      <c r="Q1814" s="337">
        <v>58</v>
      </c>
      <c r="R1814" s="337">
        <v>35000</v>
      </c>
      <c r="S1814" s="337">
        <v>2700</v>
      </c>
      <c r="T1814" s="337">
        <v>82</v>
      </c>
      <c r="U1814" s="337">
        <v>1</v>
      </c>
      <c r="V1814" s="337">
        <v>-20</v>
      </c>
      <c r="W1814" s="336" t="s">
        <v>769</v>
      </c>
      <c r="X1814" s="336" t="s">
        <v>7406</v>
      </c>
      <c r="Y1814" s="336" t="s">
        <v>783</v>
      </c>
      <c r="Z1814" s="339">
        <v>41925</v>
      </c>
      <c r="AA1814" s="339">
        <v>41925</v>
      </c>
      <c r="AB1814" s="336" t="s">
        <v>842</v>
      </c>
    </row>
    <row r="1815" spans="1:28" s="340" customFormat="1">
      <c r="A1815" s="336" t="s">
        <v>7400</v>
      </c>
      <c r="B1815" s="336" t="s">
        <v>4934</v>
      </c>
      <c r="C1815" s="336" t="s">
        <v>5109</v>
      </c>
      <c r="D1815" s="336" t="s">
        <v>5116</v>
      </c>
      <c r="E1815" s="336" t="s">
        <v>731</v>
      </c>
      <c r="F1815" s="336" t="s">
        <v>780</v>
      </c>
      <c r="G1815" s="336" t="s">
        <v>794</v>
      </c>
      <c r="H1815" s="336" t="s">
        <v>726</v>
      </c>
      <c r="I1815" s="337">
        <v>3</v>
      </c>
      <c r="J1815" s="337">
        <v>60</v>
      </c>
      <c r="K1815" s="337">
        <v>94</v>
      </c>
      <c r="L1815" s="337">
        <v>119.4</v>
      </c>
      <c r="M1815" s="338"/>
      <c r="N1815" s="337">
        <v>40</v>
      </c>
      <c r="O1815" s="337">
        <v>820</v>
      </c>
      <c r="P1815" s="337">
        <v>13</v>
      </c>
      <c r="Q1815" s="337">
        <v>63.1</v>
      </c>
      <c r="R1815" s="337">
        <v>35000</v>
      </c>
      <c r="S1815" s="337">
        <v>3500</v>
      </c>
      <c r="T1815" s="337">
        <v>88</v>
      </c>
      <c r="U1815" s="337">
        <v>1</v>
      </c>
      <c r="V1815" s="337">
        <v>-20</v>
      </c>
      <c r="W1815" s="336" t="s">
        <v>769</v>
      </c>
      <c r="X1815" s="336" t="s">
        <v>7406</v>
      </c>
      <c r="Y1815" s="336" t="s">
        <v>783</v>
      </c>
      <c r="Z1815" s="339">
        <v>41925</v>
      </c>
      <c r="AA1815" s="339">
        <v>41925</v>
      </c>
      <c r="AB1815" s="336" t="s">
        <v>842</v>
      </c>
    </row>
    <row r="1816" spans="1:28" s="340" customFormat="1">
      <c r="A1816" s="336" t="s">
        <v>7400</v>
      </c>
      <c r="B1816" s="336" t="s">
        <v>4934</v>
      </c>
      <c r="C1816" s="336" t="s">
        <v>5118</v>
      </c>
      <c r="D1816" s="336" t="s">
        <v>5119</v>
      </c>
      <c r="E1816" s="336" t="s">
        <v>813</v>
      </c>
      <c r="F1816" s="336" t="s">
        <v>780</v>
      </c>
      <c r="G1816" s="336" t="s">
        <v>794</v>
      </c>
      <c r="H1816" s="336" t="s">
        <v>726</v>
      </c>
      <c r="I1816" s="337">
        <v>3</v>
      </c>
      <c r="J1816" s="337">
        <v>45</v>
      </c>
      <c r="K1816" s="337">
        <v>94</v>
      </c>
      <c r="L1816" s="337">
        <v>58.4</v>
      </c>
      <c r="M1816" s="338"/>
      <c r="N1816" s="337">
        <v>108</v>
      </c>
      <c r="O1816" s="337">
        <v>460</v>
      </c>
      <c r="P1816" s="337">
        <v>8.1</v>
      </c>
      <c r="Q1816" s="337">
        <v>57.1</v>
      </c>
      <c r="R1816" s="337">
        <v>25000</v>
      </c>
      <c r="S1816" s="337">
        <v>2700</v>
      </c>
      <c r="T1816" s="337">
        <v>83</v>
      </c>
      <c r="U1816" s="337">
        <v>1</v>
      </c>
      <c r="V1816" s="337">
        <v>-20</v>
      </c>
      <c r="W1816" s="336" t="s">
        <v>769</v>
      </c>
      <c r="X1816" s="336" t="s">
        <v>7406</v>
      </c>
      <c r="Y1816" s="336" t="s">
        <v>789</v>
      </c>
      <c r="Z1816" s="339">
        <v>41919</v>
      </c>
      <c r="AA1816" s="339">
        <v>41925</v>
      </c>
      <c r="AB1816" s="336" t="s">
        <v>842</v>
      </c>
    </row>
    <row r="1817" spans="1:28" s="340" customFormat="1">
      <c r="A1817" s="336" t="s">
        <v>7400</v>
      </c>
      <c r="B1817" s="336" t="s">
        <v>4934</v>
      </c>
      <c r="C1817" s="336" t="s">
        <v>5121</v>
      </c>
      <c r="D1817" s="336" t="s">
        <v>5122</v>
      </c>
      <c r="E1817" s="336" t="s">
        <v>732</v>
      </c>
      <c r="F1817" s="336" t="s">
        <v>780</v>
      </c>
      <c r="G1817" s="336" t="s">
        <v>794</v>
      </c>
      <c r="H1817" s="336" t="s">
        <v>726</v>
      </c>
      <c r="I1817" s="337">
        <v>3</v>
      </c>
      <c r="J1817" s="337">
        <v>65</v>
      </c>
      <c r="K1817" s="337">
        <v>127</v>
      </c>
      <c r="L1817" s="337">
        <v>94</v>
      </c>
      <c r="M1817" s="338"/>
      <c r="N1817" s="338"/>
      <c r="O1817" s="337">
        <v>750</v>
      </c>
      <c r="P1817" s="337">
        <v>12.9</v>
      </c>
      <c r="Q1817" s="337">
        <v>58.1</v>
      </c>
      <c r="R1817" s="337">
        <v>40000</v>
      </c>
      <c r="S1817" s="337">
        <v>2700</v>
      </c>
      <c r="T1817" s="337">
        <v>82</v>
      </c>
      <c r="U1817" s="337">
        <v>1</v>
      </c>
      <c r="V1817" s="337">
        <v>-20</v>
      </c>
      <c r="W1817" s="336" t="s">
        <v>769</v>
      </c>
      <c r="X1817" s="336" t="s">
        <v>7406</v>
      </c>
      <c r="Y1817" s="336" t="s">
        <v>783</v>
      </c>
      <c r="Z1817" s="339">
        <v>41922</v>
      </c>
      <c r="AA1817" s="339">
        <v>41922</v>
      </c>
      <c r="AB1817" s="336" t="s">
        <v>842</v>
      </c>
    </row>
    <row r="1818" spans="1:28" s="340" customFormat="1">
      <c r="A1818" s="336" t="s">
        <v>7400</v>
      </c>
      <c r="B1818" s="336" t="s">
        <v>4934</v>
      </c>
      <c r="C1818" s="336" t="s">
        <v>5124</v>
      </c>
      <c r="D1818" s="336" t="s">
        <v>5125</v>
      </c>
      <c r="E1818" s="336" t="s">
        <v>733</v>
      </c>
      <c r="F1818" s="336" t="s">
        <v>780</v>
      </c>
      <c r="G1818" s="336" t="s">
        <v>794</v>
      </c>
      <c r="H1818" s="336" t="s">
        <v>726</v>
      </c>
      <c r="I1818" s="337">
        <v>3</v>
      </c>
      <c r="J1818" s="337">
        <v>85</v>
      </c>
      <c r="K1818" s="337">
        <v>152.4</v>
      </c>
      <c r="L1818" s="337">
        <v>119.4</v>
      </c>
      <c r="M1818" s="338"/>
      <c r="N1818" s="338"/>
      <c r="O1818" s="337">
        <v>1000</v>
      </c>
      <c r="P1818" s="337">
        <v>16</v>
      </c>
      <c r="Q1818" s="337">
        <v>62.5</v>
      </c>
      <c r="R1818" s="337">
        <v>40000</v>
      </c>
      <c r="S1818" s="337">
        <v>2700</v>
      </c>
      <c r="T1818" s="337">
        <v>81</v>
      </c>
      <c r="U1818" s="337">
        <v>1</v>
      </c>
      <c r="V1818" s="337">
        <v>-20</v>
      </c>
      <c r="W1818" s="336" t="s">
        <v>769</v>
      </c>
      <c r="X1818" s="336" t="s">
        <v>7406</v>
      </c>
      <c r="Y1818" s="336" t="s">
        <v>789</v>
      </c>
      <c r="Z1818" s="339">
        <v>41922</v>
      </c>
      <c r="AA1818" s="339">
        <v>41922</v>
      </c>
      <c r="AB1818" s="336" t="s">
        <v>842</v>
      </c>
    </row>
    <row r="1819" spans="1:28" s="340" customFormat="1">
      <c r="A1819" s="336" t="s">
        <v>7400</v>
      </c>
      <c r="B1819" s="336" t="s">
        <v>5127</v>
      </c>
      <c r="C1819" s="336" t="s">
        <v>5128</v>
      </c>
      <c r="D1819" s="336" t="s">
        <v>5129</v>
      </c>
      <c r="E1819" s="336" t="s">
        <v>732</v>
      </c>
      <c r="F1819" s="336" t="s">
        <v>780</v>
      </c>
      <c r="G1819" s="336" t="s">
        <v>794</v>
      </c>
      <c r="H1819" s="336" t="s">
        <v>726</v>
      </c>
      <c r="I1819" s="337">
        <v>3</v>
      </c>
      <c r="J1819" s="337">
        <v>65</v>
      </c>
      <c r="K1819" s="337">
        <v>130.30000000000001</v>
      </c>
      <c r="L1819" s="337">
        <v>95.1</v>
      </c>
      <c r="M1819" s="338"/>
      <c r="N1819" s="337">
        <v>108</v>
      </c>
      <c r="O1819" s="337">
        <v>750</v>
      </c>
      <c r="P1819" s="337">
        <v>10</v>
      </c>
      <c r="Q1819" s="337">
        <v>75</v>
      </c>
      <c r="R1819" s="337">
        <v>25000</v>
      </c>
      <c r="S1819" s="337">
        <v>2700</v>
      </c>
      <c r="T1819" s="337">
        <v>82</v>
      </c>
      <c r="U1819" s="337">
        <v>1</v>
      </c>
      <c r="V1819" s="337">
        <v>-20</v>
      </c>
      <c r="W1819" s="336" t="s">
        <v>769</v>
      </c>
      <c r="X1819" s="336" t="s">
        <v>7405</v>
      </c>
      <c r="Y1819" s="336" t="s">
        <v>826</v>
      </c>
      <c r="Z1819" s="339">
        <v>41805</v>
      </c>
      <c r="AA1819" s="339">
        <v>41809</v>
      </c>
      <c r="AB1819" s="336" t="s">
        <v>784</v>
      </c>
    </row>
    <row r="1820" spans="1:28" s="340" customFormat="1">
      <c r="A1820" s="336" t="s">
        <v>7400</v>
      </c>
      <c r="B1820" s="336" t="s">
        <v>5127</v>
      </c>
      <c r="C1820" s="336" t="s">
        <v>5143</v>
      </c>
      <c r="D1820" s="336" t="s">
        <v>5144</v>
      </c>
      <c r="E1820" s="336" t="s">
        <v>732</v>
      </c>
      <c r="F1820" s="336" t="s">
        <v>780</v>
      </c>
      <c r="G1820" s="336" t="s">
        <v>794</v>
      </c>
      <c r="H1820" s="336" t="s">
        <v>726</v>
      </c>
      <c r="I1820" s="337">
        <v>3</v>
      </c>
      <c r="J1820" s="337">
        <v>65</v>
      </c>
      <c r="K1820" s="337">
        <v>130.19999999999999</v>
      </c>
      <c r="L1820" s="337">
        <v>95.3</v>
      </c>
      <c r="M1820" s="338"/>
      <c r="N1820" s="337">
        <v>108</v>
      </c>
      <c r="O1820" s="337">
        <v>800</v>
      </c>
      <c r="P1820" s="337">
        <v>11</v>
      </c>
      <c r="Q1820" s="337">
        <v>72.7</v>
      </c>
      <c r="R1820" s="337">
        <v>25000</v>
      </c>
      <c r="S1820" s="337">
        <v>3000</v>
      </c>
      <c r="T1820" s="337">
        <v>82</v>
      </c>
      <c r="U1820" s="337">
        <v>0.7</v>
      </c>
      <c r="V1820" s="337">
        <v>-20</v>
      </c>
      <c r="W1820" s="336" t="s">
        <v>769</v>
      </c>
      <c r="X1820" s="336" t="s">
        <v>7405</v>
      </c>
      <c r="Y1820" s="336" t="s">
        <v>826</v>
      </c>
      <c r="Z1820" s="339">
        <v>41792</v>
      </c>
      <c r="AA1820" s="339">
        <v>41838</v>
      </c>
      <c r="AB1820" s="336" t="s">
        <v>784</v>
      </c>
    </row>
    <row r="1821" spans="1:28" s="340" customFormat="1">
      <c r="A1821" s="336" t="s">
        <v>7400</v>
      </c>
      <c r="B1821" s="336" t="s">
        <v>4985</v>
      </c>
      <c r="C1821" s="336" t="s">
        <v>682</v>
      </c>
      <c r="D1821" s="336" t="s">
        <v>8038</v>
      </c>
      <c r="E1821" s="336" t="s">
        <v>830</v>
      </c>
      <c r="F1821" s="336" t="s">
        <v>780</v>
      </c>
      <c r="G1821" s="336" t="s">
        <v>794</v>
      </c>
      <c r="H1821" s="336" t="s">
        <v>726</v>
      </c>
      <c r="I1821" s="337">
        <v>3</v>
      </c>
      <c r="J1821" s="337">
        <v>50</v>
      </c>
      <c r="K1821" s="337">
        <v>118</v>
      </c>
      <c r="L1821" s="337">
        <v>95</v>
      </c>
      <c r="M1821" s="338"/>
      <c r="N1821" s="337">
        <v>40</v>
      </c>
      <c r="O1821" s="337">
        <v>800</v>
      </c>
      <c r="P1821" s="337">
        <v>14</v>
      </c>
      <c r="Q1821" s="337">
        <v>57.1</v>
      </c>
      <c r="R1821" s="337">
        <v>40000</v>
      </c>
      <c r="S1821" s="337">
        <v>3000</v>
      </c>
      <c r="T1821" s="337">
        <v>83</v>
      </c>
      <c r="U1821" s="337">
        <v>1</v>
      </c>
      <c r="V1821" s="337">
        <v>-40</v>
      </c>
      <c r="W1821" s="336" t="s">
        <v>769</v>
      </c>
      <c r="X1821" s="336" t="s">
        <v>7402</v>
      </c>
      <c r="Y1821" s="336" t="s">
        <v>783</v>
      </c>
      <c r="Z1821" s="339">
        <v>41840</v>
      </c>
      <c r="AA1821" s="339">
        <v>41828</v>
      </c>
      <c r="AB1821" s="336" t="s">
        <v>784</v>
      </c>
    </row>
    <row r="1822" spans="1:28" s="340" customFormat="1">
      <c r="A1822" s="336" t="s">
        <v>7400</v>
      </c>
      <c r="B1822" s="336" t="s">
        <v>4985</v>
      </c>
      <c r="C1822" s="336" t="s">
        <v>682</v>
      </c>
      <c r="D1822" s="336" t="s">
        <v>8039</v>
      </c>
      <c r="E1822" s="336" t="s">
        <v>735</v>
      </c>
      <c r="F1822" s="336" t="s">
        <v>780</v>
      </c>
      <c r="G1822" s="336" t="s">
        <v>794</v>
      </c>
      <c r="H1822" s="336" t="s">
        <v>726</v>
      </c>
      <c r="I1822" s="337">
        <v>3</v>
      </c>
      <c r="J1822" s="337">
        <v>100</v>
      </c>
      <c r="K1822" s="337">
        <v>128</v>
      </c>
      <c r="L1822" s="337">
        <v>120</v>
      </c>
      <c r="M1822" s="338"/>
      <c r="N1822" s="337">
        <v>40</v>
      </c>
      <c r="O1822" s="337">
        <v>1180</v>
      </c>
      <c r="P1822" s="337">
        <v>20.6</v>
      </c>
      <c r="Q1822" s="337">
        <v>62.1</v>
      </c>
      <c r="R1822" s="337">
        <v>40000</v>
      </c>
      <c r="S1822" s="337">
        <v>2700</v>
      </c>
      <c r="T1822" s="337">
        <v>82</v>
      </c>
      <c r="U1822" s="337">
        <v>1</v>
      </c>
      <c r="V1822" s="337">
        <v>-40</v>
      </c>
      <c r="W1822" s="336" t="s">
        <v>769</v>
      </c>
      <c r="X1822" s="336" t="s">
        <v>7402</v>
      </c>
      <c r="Y1822" s="336" t="s">
        <v>1143</v>
      </c>
      <c r="Z1822" s="339">
        <v>41871</v>
      </c>
      <c r="AA1822" s="339">
        <v>41858</v>
      </c>
      <c r="AB1822" s="336" t="s">
        <v>784</v>
      </c>
    </row>
    <row r="1823" spans="1:28" s="340" customFormat="1">
      <c r="A1823" s="336" t="s">
        <v>7400</v>
      </c>
      <c r="B1823" s="336" t="s">
        <v>4985</v>
      </c>
      <c r="C1823" s="336" t="s">
        <v>682</v>
      </c>
      <c r="D1823" s="336" t="s">
        <v>8040</v>
      </c>
      <c r="E1823" s="336" t="s">
        <v>735</v>
      </c>
      <c r="F1823" s="336" t="s">
        <v>780</v>
      </c>
      <c r="G1823" s="336" t="s">
        <v>794</v>
      </c>
      <c r="H1823" s="336" t="s">
        <v>726</v>
      </c>
      <c r="I1823" s="337">
        <v>3</v>
      </c>
      <c r="J1823" s="337">
        <v>90</v>
      </c>
      <c r="K1823" s="337">
        <v>128</v>
      </c>
      <c r="L1823" s="337">
        <v>120</v>
      </c>
      <c r="M1823" s="338"/>
      <c r="N1823" s="337">
        <v>40</v>
      </c>
      <c r="O1823" s="337">
        <v>1200</v>
      </c>
      <c r="P1823" s="337">
        <v>19</v>
      </c>
      <c r="Q1823" s="337">
        <v>63.2</v>
      </c>
      <c r="R1823" s="337">
        <v>40000</v>
      </c>
      <c r="S1823" s="337">
        <v>3000</v>
      </c>
      <c r="T1823" s="337">
        <v>83</v>
      </c>
      <c r="U1823" s="337">
        <v>1</v>
      </c>
      <c r="V1823" s="337">
        <v>-40</v>
      </c>
      <c r="W1823" s="336" t="s">
        <v>769</v>
      </c>
      <c r="X1823" s="336" t="s">
        <v>7402</v>
      </c>
      <c r="Y1823" s="336" t="s">
        <v>783</v>
      </c>
      <c r="Z1823" s="339">
        <v>41840</v>
      </c>
      <c r="AA1823" s="339">
        <v>41828</v>
      </c>
      <c r="AB1823" s="336" t="s">
        <v>784</v>
      </c>
    </row>
    <row r="1824" spans="1:28" s="340" customFormat="1">
      <c r="A1824" s="336" t="s">
        <v>7400</v>
      </c>
      <c r="B1824" s="336" t="s">
        <v>4985</v>
      </c>
      <c r="C1824" s="336" t="s">
        <v>682</v>
      </c>
      <c r="D1824" s="336" t="s">
        <v>8041</v>
      </c>
      <c r="E1824" s="336" t="s">
        <v>738</v>
      </c>
      <c r="F1824" s="336" t="s">
        <v>780</v>
      </c>
      <c r="G1824" s="336" t="s">
        <v>794</v>
      </c>
      <c r="H1824" s="336" t="s">
        <v>726</v>
      </c>
      <c r="I1824" s="337">
        <v>3</v>
      </c>
      <c r="J1824" s="337">
        <v>50</v>
      </c>
      <c r="K1824" s="337">
        <v>85</v>
      </c>
      <c r="L1824" s="337">
        <v>62</v>
      </c>
      <c r="M1824" s="338"/>
      <c r="N1824" s="337">
        <v>25</v>
      </c>
      <c r="O1824" s="337">
        <v>470</v>
      </c>
      <c r="P1824" s="337">
        <v>8</v>
      </c>
      <c r="Q1824" s="337">
        <v>58.8</v>
      </c>
      <c r="R1824" s="337">
        <v>25000</v>
      </c>
      <c r="S1824" s="337">
        <v>3000</v>
      </c>
      <c r="T1824" s="337">
        <v>83</v>
      </c>
      <c r="U1824" s="337">
        <v>0.9</v>
      </c>
      <c r="V1824" s="337">
        <v>-40</v>
      </c>
      <c r="W1824" s="336" t="s">
        <v>769</v>
      </c>
      <c r="X1824" s="336" t="s">
        <v>7402</v>
      </c>
      <c r="Y1824" s="336" t="s">
        <v>1143</v>
      </c>
      <c r="Z1824" s="339">
        <v>41830</v>
      </c>
      <c r="AA1824" s="339">
        <v>41858</v>
      </c>
      <c r="AB1824" s="336" t="s">
        <v>784</v>
      </c>
    </row>
    <row r="1825" spans="1:28" s="340" customFormat="1">
      <c r="A1825" s="336" t="s">
        <v>7400</v>
      </c>
      <c r="B1825" s="336" t="s">
        <v>4985</v>
      </c>
      <c r="C1825" s="336" t="s">
        <v>858</v>
      </c>
      <c r="D1825" s="336" t="s">
        <v>8042</v>
      </c>
      <c r="E1825" s="336" t="s">
        <v>818</v>
      </c>
      <c r="F1825" s="336" t="s">
        <v>780</v>
      </c>
      <c r="G1825" s="336" t="s">
        <v>794</v>
      </c>
      <c r="H1825" s="336" t="s">
        <v>726</v>
      </c>
      <c r="I1825" s="337">
        <v>3</v>
      </c>
      <c r="J1825" s="337">
        <v>85</v>
      </c>
      <c r="K1825" s="337">
        <v>162</v>
      </c>
      <c r="L1825" s="337">
        <v>128</v>
      </c>
      <c r="M1825" s="338"/>
      <c r="N1825" s="338"/>
      <c r="O1825" s="337">
        <v>1100</v>
      </c>
      <c r="P1825" s="337">
        <v>17.5</v>
      </c>
      <c r="Q1825" s="337">
        <v>62.9</v>
      </c>
      <c r="R1825" s="337">
        <v>25000</v>
      </c>
      <c r="S1825" s="337">
        <v>3000</v>
      </c>
      <c r="T1825" s="337">
        <v>83</v>
      </c>
      <c r="U1825" s="337">
        <v>1</v>
      </c>
      <c r="V1825" s="337">
        <v>-20</v>
      </c>
      <c r="W1825" s="336" t="s">
        <v>769</v>
      </c>
      <c r="X1825" s="336" t="s">
        <v>7402</v>
      </c>
      <c r="Y1825" s="336" t="s">
        <v>826</v>
      </c>
      <c r="Z1825" s="339">
        <v>41640</v>
      </c>
      <c r="AA1825" s="339">
        <v>41964</v>
      </c>
      <c r="AB1825" s="336" t="s">
        <v>842</v>
      </c>
    </row>
    <row r="1826" spans="1:28" s="340" customFormat="1">
      <c r="A1826" s="336" t="s">
        <v>7400</v>
      </c>
      <c r="B1826" s="336" t="s">
        <v>4985</v>
      </c>
      <c r="C1826" s="336" t="s">
        <v>1844</v>
      </c>
      <c r="D1826" s="336" t="s">
        <v>8043</v>
      </c>
      <c r="E1826" s="336" t="s">
        <v>732</v>
      </c>
      <c r="F1826" s="336" t="s">
        <v>780</v>
      </c>
      <c r="G1826" s="336" t="s">
        <v>794</v>
      </c>
      <c r="H1826" s="336" t="s">
        <v>726</v>
      </c>
      <c r="I1826" s="337">
        <v>3</v>
      </c>
      <c r="J1826" s="337">
        <v>65</v>
      </c>
      <c r="K1826" s="337">
        <v>126</v>
      </c>
      <c r="L1826" s="337">
        <v>95</v>
      </c>
      <c r="M1826" s="338"/>
      <c r="N1826" s="337">
        <v>120</v>
      </c>
      <c r="O1826" s="337">
        <v>750</v>
      </c>
      <c r="P1826" s="337">
        <v>12</v>
      </c>
      <c r="Q1826" s="337">
        <v>62.5</v>
      </c>
      <c r="R1826" s="337">
        <v>25000</v>
      </c>
      <c r="S1826" s="337">
        <v>2700</v>
      </c>
      <c r="T1826" s="337">
        <v>81</v>
      </c>
      <c r="U1826" s="337">
        <v>0.9</v>
      </c>
      <c r="V1826" s="337">
        <v>-20</v>
      </c>
      <c r="W1826" s="336" t="s">
        <v>769</v>
      </c>
      <c r="X1826" s="336" t="s">
        <v>7402</v>
      </c>
      <c r="Y1826" s="336" t="s">
        <v>826</v>
      </c>
      <c r="Z1826" s="339">
        <v>41699</v>
      </c>
      <c r="AA1826" s="339">
        <v>41955</v>
      </c>
      <c r="AB1826" s="336" t="s">
        <v>842</v>
      </c>
    </row>
    <row r="1827" spans="1:28" s="340" customFormat="1">
      <c r="A1827" s="336" t="s">
        <v>7400</v>
      </c>
      <c r="B1827" s="336" t="s">
        <v>4985</v>
      </c>
      <c r="C1827" s="336" t="s">
        <v>1844</v>
      </c>
      <c r="D1827" s="336" t="s">
        <v>8044</v>
      </c>
      <c r="E1827" s="336" t="s">
        <v>733</v>
      </c>
      <c r="F1827" s="336" t="s">
        <v>780</v>
      </c>
      <c r="G1827" s="336" t="s">
        <v>794</v>
      </c>
      <c r="H1827" s="336" t="s">
        <v>726</v>
      </c>
      <c r="I1827" s="337">
        <v>3</v>
      </c>
      <c r="J1827" s="337">
        <v>85</v>
      </c>
      <c r="K1827" s="337">
        <v>160</v>
      </c>
      <c r="L1827" s="337">
        <v>121</v>
      </c>
      <c r="M1827" s="338"/>
      <c r="N1827" s="337">
        <v>120</v>
      </c>
      <c r="O1827" s="337">
        <v>1100</v>
      </c>
      <c r="P1827" s="337">
        <v>17.5</v>
      </c>
      <c r="Q1827" s="337">
        <v>62.8</v>
      </c>
      <c r="R1827" s="337">
        <v>25000</v>
      </c>
      <c r="S1827" s="337">
        <v>2700</v>
      </c>
      <c r="T1827" s="337">
        <v>82</v>
      </c>
      <c r="U1827" s="337">
        <v>0.9</v>
      </c>
      <c r="V1827" s="337">
        <v>-20</v>
      </c>
      <c r="W1827" s="336" t="s">
        <v>769</v>
      </c>
      <c r="X1827" s="336" t="s">
        <v>7402</v>
      </c>
      <c r="Y1827" s="336" t="s">
        <v>783</v>
      </c>
      <c r="Z1827" s="339">
        <v>41699</v>
      </c>
      <c r="AA1827" s="339">
        <v>41912</v>
      </c>
      <c r="AB1827" s="336" t="s">
        <v>842</v>
      </c>
    </row>
    <row r="1828" spans="1:28" s="340" customFormat="1">
      <c r="A1828" s="336" t="s">
        <v>7400</v>
      </c>
      <c r="B1828" s="336" t="s">
        <v>4985</v>
      </c>
      <c r="C1828" s="336" t="s">
        <v>1058</v>
      </c>
      <c r="D1828" s="336" t="s">
        <v>8045</v>
      </c>
      <c r="E1828" s="336" t="s">
        <v>738</v>
      </c>
      <c r="F1828" s="336" t="s">
        <v>780</v>
      </c>
      <c r="G1828" s="336" t="s">
        <v>794</v>
      </c>
      <c r="H1828" s="336" t="s">
        <v>726</v>
      </c>
      <c r="I1828" s="337">
        <v>3</v>
      </c>
      <c r="J1828" s="337">
        <v>50</v>
      </c>
      <c r="K1828" s="337">
        <v>82</v>
      </c>
      <c r="L1828" s="337">
        <v>63</v>
      </c>
      <c r="M1828" s="338"/>
      <c r="N1828" s="337">
        <v>40</v>
      </c>
      <c r="O1828" s="337">
        <v>400</v>
      </c>
      <c r="P1828" s="337">
        <v>7.5</v>
      </c>
      <c r="Q1828" s="337">
        <v>53.3</v>
      </c>
      <c r="R1828" s="337">
        <v>25000</v>
      </c>
      <c r="S1828" s="337">
        <v>2700</v>
      </c>
      <c r="T1828" s="337">
        <v>82</v>
      </c>
      <c r="U1828" s="337">
        <v>0.9</v>
      </c>
      <c r="V1828" s="337">
        <v>-20</v>
      </c>
      <c r="W1828" s="336" t="s">
        <v>769</v>
      </c>
      <c r="X1828" s="336" t="s">
        <v>7402</v>
      </c>
      <c r="Y1828" s="336" t="s">
        <v>783</v>
      </c>
      <c r="Z1828" s="339">
        <v>41760</v>
      </c>
      <c r="AA1828" s="339">
        <v>41995</v>
      </c>
      <c r="AB1828" s="336" t="s">
        <v>842</v>
      </c>
    </row>
    <row r="1829" spans="1:28" s="340" customFormat="1">
      <c r="A1829" s="336" t="s">
        <v>7400</v>
      </c>
      <c r="B1829" s="336" t="s">
        <v>4985</v>
      </c>
      <c r="C1829" s="336" t="s">
        <v>1058</v>
      </c>
      <c r="D1829" s="336" t="s">
        <v>8046</v>
      </c>
      <c r="E1829" s="336" t="s">
        <v>738</v>
      </c>
      <c r="F1829" s="336" t="s">
        <v>780</v>
      </c>
      <c r="G1829" s="336" t="s">
        <v>794</v>
      </c>
      <c r="H1829" s="336" t="s">
        <v>726</v>
      </c>
      <c r="I1829" s="337">
        <v>3</v>
      </c>
      <c r="J1829" s="337">
        <v>50</v>
      </c>
      <c r="K1829" s="337">
        <v>82</v>
      </c>
      <c r="L1829" s="337">
        <v>63</v>
      </c>
      <c r="M1829" s="338"/>
      <c r="N1829" s="337">
        <v>40</v>
      </c>
      <c r="O1829" s="337">
        <v>400</v>
      </c>
      <c r="P1829" s="337">
        <v>7.5</v>
      </c>
      <c r="Q1829" s="337">
        <v>53.3</v>
      </c>
      <c r="R1829" s="337">
        <v>25000</v>
      </c>
      <c r="S1829" s="337">
        <v>3000</v>
      </c>
      <c r="T1829" s="337">
        <v>83</v>
      </c>
      <c r="U1829" s="337">
        <v>0.9</v>
      </c>
      <c r="V1829" s="337">
        <v>-20</v>
      </c>
      <c r="W1829" s="336" t="s">
        <v>769</v>
      </c>
      <c r="X1829" s="336" t="s">
        <v>7402</v>
      </c>
      <c r="Y1829" s="336" t="s">
        <v>783</v>
      </c>
      <c r="Z1829" s="339">
        <v>41760</v>
      </c>
      <c r="AA1829" s="339">
        <v>41995</v>
      </c>
      <c r="AB1829" s="336" t="s">
        <v>842</v>
      </c>
    </row>
    <row r="1830" spans="1:28" s="340" customFormat="1">
      <c r="A1830" s="336" t="s">
        <v>7400</v>
      </c>
      <c r="B1830" s="336" t="s">
        <v>4985</v>
      </c>
      <c r="C1830" s="336" t="s">
        <v>1058</v>
      </c>
      <c r="D1830" s="336" t="s">
        <v>8047</v>
      </c>
      <c r="E1830" s="336" t="s">
        <v>735</v>
      </c>
      <c r="F1830" s="336" t="s">
        <v>780</v>
      </c>
      <c r="G1830" s="336" t="s">
        <v>794</v>
      </c>
      <c r="H1830" s="336" t="s">
        <v>726</v>
      </c>
      <c r="I1830" s="337">
        <v>3</v>
      </c>
      <c r="J1830" s="337">
        <v>85</v>
      </c>
      <c r="K1830" s="337">
        <v>132</v>
      </c>
      <c r="L1830" s="337">
        <v>121</v>
      </c>
      <c r="M1830" s="338"/>
      <c r="N1830" s="337">
        <v>40</v>
      </c>
      <c r="O1830" s="337">
        <v>1050</v>
      </c>
      <c r="P1830" s="337">
        <v>17.5</v>
      </c>
      <c r="Q1830" s="337">
        <v>60</v>
      </c>
      <c r="R1830" s="337">
        <v>25000</v>
      </c>
      <c r="S1830" s="337">
        <v>2700</v>
      </c>
      <c r="T1830" s="337">
        <v>83</v>
      </c>
      <c r="U1830" s="337">
        <v>1</v>
      </c>
      <c r="V1830" s="337">
        <v>-20</v>
      </c>
      <c r="W1830" s="336" t="s">
        <v>769</v>
      </c>
      <c r="X1830" s="336" t="s">
        <v>7402</v>
      </c>
      <c r="Y1830" s="336" t="s">
        <v>783</v>
      </c>
      <c r="Z1830" s="339">
        <v>41760</v>
      </c>
      <c r="AA1830" s="339">
        <v>42003</v>
      </c>
      <c r="AB1830" s="336" t="s">
        <v>842</v>
      </c>
    </row>
    <row r="1831" spans="1:28" s="340" customFormat="1">
      <c r="A1831" s="336" t="s">
        <v>7400</v>
      </c>
      <c r="B1831" s="336" t="s">
        <v>4985</v>
      </c>
      <c r="C1831" s="336" t="s">
        <v>1058</v>
      </c>
      <c r="D1831" s="336" t="s">
        <v>8048</v>
      </c>
      <c r="E1831" s="336" t="s">
        <v>735</v>
      </c>
      <c r="F1831" s="336" t="s">
        <v>780</v>
      </c>
      <c r="G1831" s="336" t="s">
        <v>794</v>
      </c>
      <c r="H1831" s="336" t="s">
        <v>726</v>
      </c>
      <c r="I1831" s="337">
        <v>3</v>
      </c>
      <c r="J1831" s="337">
        <v>85</v>
      </c>
      <c r="K1831" s="337">
        <v>132</v>
      </c>
      <c r="L1831" s="337">
        <v>121</v>
      </c>
      <c r="M1831" s="338"/>
      <c r="N1831" s="337">
        <v>40</v>
      </c>
      <c r="O1831" s="337">
        <v>1050</v>
      </c>
      <c r="P1831" s="337">
        <v>17.5</v>
      </c>
      <c r="Q1831" s="337">
        <v>60</v>
      </c>
      <c r="R1831" s="337">
        <v>25000</v>
      </c>
      <c r="S1831" s="337">
        <v>4000</v>
      </c>
      <c r="T1831" s="337">
        <v>84</v>
      </c>
      <c r="U1831" s="337">
        <v>0.9</v>
      </c>
      <c r="V1831" s="337">
        <v>-20</v>
      </c>
      <c r="W1831" s="336" t="s">
        <v>769</v>
      </c>
      <c r="X1831" s="336" t="s">
        <v>7402</v>
      </c>
      <c r="Y1831" s="336" t="s">
        <v>783</v>
      </c>
      <c r="Z1831" s="339">
        <v>41760</v>
      </c>
      <c r="AA1831" s="339">
        <v>42003</v>
      </c>
      <c r="AB1831" s="336" t="s">
        <v>842</v>
      </c>
    </row>
    <row r="1832" spans="1:28" s="340" customFormat="1">
      <c r="A1832" s="336" t="s">
        <v>7400</v>
      </c>
      <c r="B1832" s="336" t="s">
        <v>4985</v>
      </c>
      <c r="C1832" s="336" t="s">
        <v>1058</v>
      </c>
      <c r="D1832" s="336" t="s">
        <v>8049</v>
      </c>
      <c r="E1832" s="336" t="s">
        <v>735</v>
      </c>
      <c r="F1832" s="336" t="s">
        <v>780</v>
      </c>
      <c r="G1832" s="336" t="s">
        <v>794</v>
      </c>
      <c r="H1832" s="336" t="s">
        <v>726</v>
      </c>
      <c r="I1832" s="337">
        <v>3</v>
      </c>
      <c r="J1832" s="337">
        <v>85</v>
      </c>
      <c r="K1832" s="337">
        <v>132</v>
      </c>
      <c r="L1832" s="337">
        <v>121</v>
      </c>
      <c r="M1832" s="338"/>
      <c r="N1832" s="337">
        <v>40</v>
      </c>
      <c r="O1832" s="338"/>
      <c r="P1832" s="337">
        <v>17.5</v>
      </c>
      <c r="Q1832" s="337">
        <v>60</v>
      </c>
      <c r="R1832" s="337">
        <v>25000</v>
      </c>
      <c r="S1832" s="337">
        <v>3000</v>
      </c>
      <c r="T1832" s="337">
        <v>84</v>
      </c>
      <c r="U1832" s="337">
        <v>0.9</v>
      </c>
      <c r="V1832" s="337">
        <v>-20</v>
      </c>
      <c r="W1832" s="336" t="s">
        <v>769</v>
      </c>
      <c r="X1832" s="336" t="s">
        <v>7402</v>
      </c>
      <c r="Y1832" s="336" t="s">
        <v>783</v>
      </c>
      <c r="Z1832" s="339">
        <v>41760</v>
      </c>
      <c r="AA1832" s="339">
        <v>41912</v>
      </c>
      <c r="AB1832" s="336" t="s">
        <v>842</v>
      </c>
    </row>
    <row r="1833" spans="1:28" s="340" customFormat="1">
      <c r="A1833" s="336" t="s">
        <v>7400</v>
      </c>
      <c r="B1833" s="336" t="s">
        <v>4985</v>
      </c>
      <c r="C1833" s="336" t="s">
        <v>1058</v>
      </c>
      <c r="D1833" s="336" t="s">
        <v>8050</v>
      </c>
      <c r="E1833" s="336" t="s">
        <v>731</v>
      </c>
      <c r="F1833" s="336" t="s">
        <v>780</v>
      </c>
      <c r="G1833" s="336" t="s">
        <v>794</v>
      </c>
      <c r="H1833" s="336" t="s">
        <v>726</v>
      </c>
      <c r="I1833" s="337">
        <v>3</v>
      </c>
      <c r="J1833" s="337">
        <v>50</v>
      </c>
      <c r="K1833" s="337">
        <v>94</v>
      </c>
      <c r="L1833" s="337">
        <v>90</v>
      </c>
      <c r="M1833" s="338"/>
      <c r="N1833" s="337">
        <v>40</v>
      </c>
      <c r="O1833" s="337">
        <v>600</v>
      </c>
      <c r="P1833" s="337">
        <v>10.5</v>
      </c>
      <c r="Q1833" s="337">
        <v>57.1</v>
      </c>
      <c r="R1833" s="337">
        <v>25000</v>
      </c>
      <c r="S1833" s="337">
        <v>2700</v>
      </c>
      <c r="T1833" s="337">
        <v>83</v>
      </c>
      <c r="U1833" s="337">
        <v>0.9</v>
      </c>
      <c r="V1833" s="337">
        <v>-20</v>
      </c>
      <c r="W1833" s="336" t="s">
        <v>769</v>
      </c>
      <c r="X1833" s="336" t="s">
        <v>7402</v>
      </c>
      <c r="Y1833" s="336" t="s">
        <v>783</v>
      </c>
      <c r="Z1833" s="339">
        <v>41760</v>
      </c>
      <c r="AA1833" s="339">
        <v>41995</v>
      </c>
      <c r="AB1833" s="336" t="s">
        <v>842</v>
      </c>
    </row>
    <row r="1834" spans="1:28" s="340" customFormat="1">
      <c r="A1834" s="336" t="s">
        <v>7400</v>
      </c>
      <c r="B1834" s="336" t="s">
        <v>4985</v>
      </c>
      <c r="C1834" s="336" t="s">
        <v>1058</v>
      </c>
      <c r="D1834" s="336" t="s">
        <v>8051</v>
      </c>
      <c r="E1834" s="336" t="s">
        <v>731</v>
      </c>
      <c r="F1834" s="336" t="s">
        <v>780</v>
      </c>
      <c r="G1834" s="336" t="s">
        <v>794</v>
      </c>
      <c r="H1834" s="336" t="s">
        <v>726</v>
      </c>
      <c r="I1834" s="337">
        <v>3</v>
      </c>
      <c r="J1834" s="337">
        <v>50</v>
      </c>
      <c r="K1834" s="337">
        <v>94</v>
      </c>
      <c r="L1834" s="337">
        <v>90</v>
      </c>
      <c r="M1834" s="338"/>
      <c r="N1834" s="337">
        <v>40</v>
      </c>
      <c r="O1834" s="337">
        <v>600</v>
      </c>
      <c r="P1834" s="337">
        <v>10.5</v>
      </c>
      <c r="Q1834" s="337">
        <v>57.1</v>
      </c>
      <c r="R1834" s="337">
        <v>25000</v>
      </c>
      <c r="S1834" s="337">
        <v>3000</v>
      </c>
      <c r="T1834" s="337">
        <v>84</v>
      </c>
      <c r="U1834" s="337">
        <v>0.9</v>
      </c>
      <c r="V1834" s="337">
        <v>-20</v>
      </c>
      <c r="W1834" s="336" t="s">
        <v>769</v>
      </c>
      <c r="X1834" s="336" t="s">
        <v>7402</v>
      </c>
      <c r="Y1834" s="336" t="s">
        <v>783</v>
      </c>
      <c r="Z1834" s="339">
        <v>41760</v>
      </c>
      <c r="AA1834" s="339">
        <v>41995</v>
      </c>
      <c r="AB1834" s="336" t="s">
        <v>842</v>
      </c>
    </row>
    <row r="1835" spans="1:28" s="340" customFormat="1">
      <c r="A1835" s="336" t="s">
        <v>7400</v>
      </c>
      <c r="B1835" s="336" t="s">
        <v>4985</v>
      </c>
      <c r="C1835" s="336" t="s">
        <v>2385</v>
      </c>
      <c r="D1835" s="336" t="s">
        <v>8052</v>
      </c>
      <c r="E1835" s="336" t="s">
        <v>813</v>
      </c>
      <c r="F1835" s="336" t="s">
        <v>780</v>
      </c>
      <c r="G1835" s="336" t="s">
        <v>794</v>
      </c>
      <c r="H1835" s="336" t="s">
        <v>726</v>
      </c>
      <c r="I1835" s="337">
        <v>3</v>
      </c>
      <c r="J1835" s="337">
        <v>45</v>
      </c>
      <c r="K1835" s="337">
        <v>93</v>
      </c>
      <c r="L1835" s="337">
        <v>63</v>
      </c>
      <c r="M1835" s="338"/>
      <c r="N1835" s="337">
        <v>120</v>
      </c>
      <c r="O1835" s="337">
        <v>450</v>
      </c>
      <c r="P1835" s="337">
        <v>8</v>
      </c>
      <c r="Q1835" s="337">
        <v>56.3</v>
      </c>
      <c r="R1835" s="337">
        <v>25000</v>
      </c>
      <c r="S1835" s="337">
        <v>2700</v>
      </c>
      <c r="T1835" s="337">
        <v>81</v>
      </c>
      <c r="U1835" s="337">
        <v>0.9</v>
      </c>
      <c r="V1835" s="337">
        <v>-20</v>
      </c>
      <c r="W1835" s="336" t="s">
        <v>769</v>
      </c>
      <c r="X1835" s="336" t="s">
        <v>7402</v>
      </c>
      <c r="Y1835" s="336" t="s">
        <v>783</v>
      </c>
      <c r="Z1835" s="339">
        <v>41699</v>
      </c>
      <c r="AA1835" s="339">
        <v>41913</v>
      </c>
      <c r="AB1835" s="336" t="s">
        <v>842</v>
      </c>
    </row>
    <row r="1836" spans="1:28" s="340" customFormat="1">
      <c r="A1836" s="336" t="s">
        <v>7400</v>
      </c>
      <c r="B1836" s="336" t="s">
        <v>4985</v>
      </c>
      <c r="C1836" s="336" t="s">
        <v>872</v>
      </c>
      <c r="D1836" s="336" t="s">
        <v>8053</v>
      </c>
      <c r="E1836" s="336" t="s">
        <v>703</v>
      </c>
      <c r="F1836" s="336" t="s">
        <v>780</v>
      </c>
      <c r="G1836" s="336" t="s">
        <v>781</v>
      </c>
      <c r="H1836" s="336" t="s">
        <v>726</v>
      </c>
      <c r="I1836" s="337">
        <v>3</v>
      </c>
      <c r="J1836" s="337">
        <v>50</v>
      </c>
      <c r="K1836" s="337">
        <v>50</v>
      </c>
      <c r="L1836" s="337">
        <v>50</v>
      </c>
      <c r="M1836" s="338"/>
      <c r="N1836" s="337">
        <v>35</v>
      </c>
      <c r="O1836" s="338"/>
      <c r="P1836" s="337">
        <v>7</v>
      </c>
      <c r="Q1836" s="337">
        <v>71.400000000000006</v>
      </c>
      <c r="R1836" s="337">
        <v>25000</v>
      </c>
      <c r="S1836" s="337">
        <v>3000</v>
      </c>
      <c r="T1836" s="337">
        <v>82</v>
      </c>
      <c r="U1836" s="337">
        <v>1</v>
      </c>
      <c r="V1836" s="337">
        <v>-20</v>
      </c>
      <c r="W1836" s="336" t="s">
        <v>769</v>
      </c>
      <c r="X1836" s="336" t="s">
        <v>7402</v>
      </c>
      <c r="Y1836" s="336" t="s">
        <v>783</v>
      </c>
      <c r="Z1836" s="339">
        <v>41640</v>
      </c>
      <c r="AA1836" s="339">
        <v>41955</v>
      </c>
      <c r="AB1836" s="336" t="s">
        <v>842</v>
      </c>
    </row>
    <row r="1837" spans="1:28" s="340" customFormat="1">
      <c r="A1837" s="336" t="s">
        <v>7400</v>
      </c>
      <c r="B1837" s="336" t="s">
        <v>4985</v>
      </c>
      <c r="C1837" s="336" t="s">
        <v>872</v>
      </c>
      <c r="D1837" s="336" t="s">
        <v>8054</v>
      </c>
      <c r="E1837" s="336" t="s">
        <v>703</v>
      </c>
      <c r="F1837" s="336" t="s">
        <v>780</v>
      </c>
      <c r="G1837" s="336" t="s">
        <v>781</v>
      </c>
      <c r="H1837" s="336" t="s">
        <v>726</v>
      </c>
      <c r="I1837" s="337">
        <v>3</v>
      </c>
      <c r="J1837" s="337">
        <v>50</v>
      </c>
      <c r="K1837" s="337">
        <v>50</v>
      </c>
      <c r="L1837" s="337">
        <v>50</v>
      </c>
      <c r="M1837" s="338"/>
      <c r="N1837" s="337">
        <v>35</v>
      </c>
      <c r="O1837" s="337">
        <v>500</v>
      </c>
      <c r="P1837" s="337">
        <v>7</v>
      </c>
      <c r="Q1837" s="337">
        <v>71.400000000000006</v>
      </c>
      <c r="R1837" s="337">
        <v>25000</v>
      </c>
      <c r="S1837" s="337">
        <v>2700</v>
      </c>
      <c r="T1837" s="337">
        <v>80</v>
      </c>
      <c r="U1837" s="337">
        <v>1</v>
      </c>
      <c r="V1837" s="337">
        <v>-20</v>
      </c>
      <c r="W1837" s="336" t="s">
        <v>769</v>
      </c>
      <c r="X1837" s="336" t="s">
        <v>7402</v>
      </c>
      <c r="Y1837" s="336" t="s">
        <v>783</v>
      </c>
      <c r="Z1837" s="339">
        <v>41640</v>
      </c>
      <c r="AA1837" s="339">
        <v>42003</v>
      </c>
      <c r="AB1837" s="336" t="s">
        <v>842</v>
      </c>
    </row>
    <row r="1838" spans="1:28" s="340" customFormat="1">
      <c r="A1838" s="336" t="s">
        <v>7400</v>
      </c>
      <c r="B1838" s="336" t="s">
        <v>4992</v>
      </c>
      <c r="C1838" s="336" t="s">
        <v>4995</v>
      </c>
      <c r="D1838" s="336" t="s">
        <v>4995</v>
      </c>
      <c r="E1838" s="336" t="s">
        <v>703</v>
      </c>
      <c r="F1838" s="336" t="s">
        <v>780</v>
      </c>
      <c r="G1838" s="336" t="s">
        <v>781</v>
      </c>
      <c r="H1838" s="336" t="s">
        <v>726</v>
      </c>
      <c r="I1838" s="337">
        <v>3</v>
      </c>
      <c r="J1838" s="337">
        <v>37</v>
      </c>
      <c r="K1838" s="337">
        <v>49.9</v>
      </c>
      <c r="L1838" s="337">
        <v>49.9</v>
      </c>
      <c r="M1838" s="338"/>
      <c r="N1838" s="337">
        <v>34</v>
      </c>
      <c r="O1838" s="337">
        <v>507</v>
      </c>
      <c r="P1838" s="337">
        <v>7</v>
      </c>
      <c r="Q1838" s="337">
        <v>72.3</v>
      </c>
      <c r="R1838" s="337">
        <v>25000</v>
      </c>
      <c r="S1838" s="337">
        <v>2700</v>
      </c>
      <c r="T1838" s="337">
        <v>83</v>
      </c>
      <c r="U1838" s="337">
        <v>0.7</v>
      </c>
      <c r="V1838" s="337">
        <v>-20</v>
      </c>
      <c r="W1838" s="336" t="s">
        <v>7</v>
      </c>
      <c r="X1838" s="336" t="s">
        <v>7</v>
      </c>
      <c r="Y1838" s="336" t="s">
        <v>789</v>
      </c>
      <c r="Z1838" s="339">
        <v>41988</v>
      </c>
      <c r="AA1838" s="339">
        <v>41967</v>
      </c>
      <c r="AB1838" s="336" t="s">
        <v>784</v>
      </c>
    </row>
    <row r="1839" spans="1:28" s="340" customFormat="1">
      <c r="A1839" s="336" t="s">
        <v>7400</v>
      </c>
      <c r="B1839" s="336" t="s">
        <v>4997</v>
      </c>
      <c r="C1839" s="336" t="s">
        <v>3506</v>
      </c>
      <c r="D1839" s="336" t="s">
        <v>4998</v>
      </c>
      <c r="E1839" s="336" t="s">
        <v>732</v>
      </c>
      <c r="F1839" s="336" t="s">
        <v>780</v>
      </c>
      <c r="G1839" s="336" t="s">
        <v>794</v>
      </c>
      <c r="H1839" s="336" t="s">
        <v>726</v>
      </c>
      <c r="I1839" s="337">
        <v>3</v>
      </c>
      <c r="J1839" s="337">
        <v>65</v>
      </c>
      <c r="K1839" s="337">
        <v>134</v>
      </c>
      <c r="L1839" s="337">
        <v>90.2</v>
      </c>
      <c r="M1839" s="338"/>
      <c r="N1839" s="338"/>
      <c r="O1839" s="337">
        <v>760</v>
      </c>
      <c r="P1839" s="337">
        <v>12</v>
      </c>
      <c r="Q1839" s="337">
        <v>63.3</v>
      </c>
      <c r="R1839" s="337">
        <v>25000</v>
      </c>
      <c r="S1839" s="337">
        <v>2700</v>
      </c>
      <c r="T1839" s="337">
        <v>81</v>
      </c>
      <c r="U1839" s="337">
        <v>1</v>
      </c>
      <c r="V1839" s="337">
        <v>-20</v>
      </c>
      <c r="W1839" s="336" t="s">
        <v>769</v>
      </c>
      <c r="X1839" s="336" t="s">
        <v>7406</v>
      </c>
      <c r="Y1839" s="336" t="s">
        <v>783</v>
      </c>
      <c r="Z1839" s="339">
        <v>41518</v>
      </c>
      <c r="AA1839" s="339">
        <v>41830</v>
      </c>
      <c r="AB1839" s="336" t="s">
        <v>842</v>
      </c>
    </row>
    <row r="1840" spans="1:28" s="340" customFormat="1">
      <c r="A1840" s="336" t="s">
        <v>7400</v>
      </c>
      <c r="B1840" s="336" t="s">
        <v>4997</v>
      </c>
      <c r="C1840" s="336" t="s">
        <v>3506</v>
      </c>
      <c r="D1840" s="336" t="s">
        <v>5000</v>
      </c>
      <c r="E1840" s="336" t="s">
        <v>733</v>
      </c>
      <c r="F1840" s="336" t="s">
        <v>780</v>
      </c>
      <c r="G1840" s="336" t="s">
        <v>794</v>
      </c>
      <c r="H1840" s="336" t="s">
        <v>726</v>
      </c>
      <c r="I1840" s="337">
        <v>3</v>
      </c>
      <c r="J1840" s="337">
        <v>75</v>
      </c>
      <c r="K1840" s="337">
        <v>161.5</v>
      </c>
      <c r="L1840" s="337">
        <v>120</v>
      </c>
      <c r="M1840" s="338"/>
      <c r="N1840" s="338"/>
      <c r="O1840" s="337">
        <v>950</v>
      </c>
      <c r="P1840" s="337">
        <v>15</v>
      </c>
      <c r="Q1840" s="337">
        <v>64.8</v>
      </c>
      <c r="R1840" s="337">
        <v>25000</v>
      </c>
      <c r="S1840" s="337">
        <v>2700</v>
      </c>
      <c r="T1840" s="337">
        <v>81</v>
      </c>
      <c r="U1840" s="337">
        <v>1</v>
      </c>
      <c r="V1840" s="337">
        <v>-20</v>
      </c>
      <c r="W1840" s="336" t="s">
        <v>769</v>
      </c>
      <c r="X1840" s="336" t="s">
        <v>7406</v>
      </c>
      <c r="Y1840" s="336" t="s">
        <v>783</v>
      </c>
      <c r="Z1840" s="339">
        <v>41518</v>
      </c>
      <c r="AA1840" s="339">
        <v>41828</v>
      </c>
      <c r="AB1840" s="336" t="s">
        <v>842</v>
      </c>
    </row>
    <row r="1841" spans="1:28" s="340" customFormat="1">
      <c r="A1841" s="336" t="s">
        <v>7400</v>
      </c>
      <c r="B1841" s="336" t="s">
        <v>4997</v>
      </c>
      <c r="C1841" s="336" t="s">
        <v>3506</v>
      </c>
      <c r="D1841" s="336" t="s">
        <v>5002</v>
      </c>
      <c r="E1841" s="336" t="s">
        <v>738</v>
      </c>
      <c r="F1841" s="336" t="s">
        <v>780</v>
      </c>
      <c r="G1841" s="336" t="s">
        <v>794</v>
      </c>
      <c r="H1841" s="336" t="s">
        <v>726</v>
      </c>
      <c r="I1841" s="337">
        <v>3</v>
      </c>
      <c r="J1841" s="337">
        <v>50</v>
      </c>
      <c r="K1841" s="337">
        <v>88.8</v>
      </c>
      <c r="L1841" s="337">
        <v>63.2</v>
      </c>
      <c r="M1841" s="338"/>
      <c r="N1841" s="337">
        <v>40</v>
      </c>
      <c r="O1841" s="337">
        <v>435</v>
      </c>
      <c r="P1841" s="337">
        <v>7</v>
      </c>
      <c r="Q1841" s="337">
        <v>62.1</v>
      </c>
      <c r="R1841" s="337">
        <v>25000</v>
      </c>
      <c r="S1841" s="337">
        <v>3000</v>
      </c>
      <c r="T1841" s="337">
        <v>83</v>
      </c>
      <c r="U1841" s="337">
        <v>0.9</v>
      </c>
      <c r="V1841" s="337">
        <v>-20</v>
      </c>
      <c r="W1841" s="336" t="s">
        <v>769</v>
      </c>
      <c r="X1841" s="336" t="s">
        <v>7406</v>
      </c>
      <c r="Y1841" s="336" t="s">
        <v>783</v>
      </c>
      <c r="Z1841" s="339">
        <v>41518</v>
      </c>
      <c r="AA1841" s="339">
        <v>41838</v>
      </c>
      <c r="AB1841" s="336" t="s">
        <v>842</v>
      </c>
    </row>
    <row r="1842" spans="1:28" s="340" customFormat="1">
      <c r="A1842" s="336" t="s">
        <v>7400</v>
      </c>
      <c r="B1842" s="336" t="s">
        <v>27</v>
      </c>
      <c r="C1842" s="336" t="s">
        <v>7125</v>
      </c>
      <c r="D1842" s="336" t="s">
        <v>7125</v>
      </c>
      <c r="E1842" s="336" t="s">
        <v>703</v>
      </c>
      <c r="F1842" s="336" t="s">
        <v>780</v>
      </c>
      <c r="G1842" s="336" t="s">
        <v>1216</v>
      </c>
      <c r="H1842" s="336" t="s">
        <v>726</v>
      </c>
      <c r="I1842" s="337">
        <v>3</v>
      </c>
      <c r="J1842" s="337">
        <v>50</v>
      </c>
      <c r="K1842" s="337">
        <v>50.8</v>
      </c>
      <c r="L1842" s="337">
        <v>50.8</v>
      </c>
      <c r="M1842" s="338"/>
      <c r="N1842" s="337">
        <v>40</v>
      </c>
      <c r="O1842" s="337">
        <v>565</v>
      </c>
      <c r="P1842" s="337">
        <v>7.3</v>
      </c>
      <c r="Q1842" s="337">
        <v>77.599999999999994</v>
      </c>
      <c r="R1842" s="337">
        <v>25000</v>
      </c>
      <c r="S1842" s="337">
        <v>2700</v>
      </c>
      <c r="T1842" s="337">
        <v>81</v>
      </c>
      <c r="U1842" s="337">
        <v>0.9</v>
      </c>
      <c r="V1842" s="337">
        <v>-29</v>
      </c>
      <c r="W1842" s="336" t="s">
        <v>769</v>
      </c>
      <c r="X1842" s="336" t="s">
        <v>7405</v>
      </c>
      <c r="Y1842" s="336" t="s">
        <v>1308</v>
      </c>
      <c r="Z1842" s="339">
        <v>41275</v>
      </c>
      <c r="AA1842" s="339">
        <v>41950</v>
      </c>
      <c r="AB1842" s="336" t="s">
        <v>842</v>
      </c>
    </row>
    <row r="1843" spans="1:28" s="340" customFormat="1">
      <c r="A1843" s="336" t="s">
        <v>7400</v>
      </c>
      <c r="B1843" s="336" t="s">
        <v>27</v>
      </c>
      <c r="C1843" s="336" t="s">
        <v>7127</v>
      </c>
      <c r="D1843" s="336" t="s">
        <v>7127</v>
      </c>
      <c r="E1843" s="336" t="s">
        <v>703</v>
      </c>
      <c r="F1843" s="336" t="s">
        <v>780</v>
      </c>
      <c r="G1843" s="336" t="s">
        <v>794</v>
      </c>
      <c r="H1843" s="336" t="s">
        <v>726</v>
      </c>
      <c r="I1843" s="337">
        <v>3</v>
      </c>
      <c r="J1843" s="337">
        <v>50</v>
      </c>
      <c r="K1843" s="337">
        <v>50.8</v>
      </c>
      <c r="L1843" s="337">
        <v>50.8</v>
      </c>
      <c r="M1843" s="338"/>
      <c r="N1843" s="337">
        <v>25</v>
      </c>
      <c r="O1843" s="337">
        <v>495</v>
      </c>
      <c r="P1843" s="337">
        <v>7.2</v>
      </c>
      <c r="Q1843" s="337">
        <v>69</v>
      </c>
      <c r="R1843" s="337">
        <v>25000</v>
      </c>
      <c r="S1843" s="337">
        <v>2700</v>
      </c>
      <c r="T1843" s="337">
        <v>82</v>
      </c>
      <c r="U1843" s="337">
        <v>0.9</v>
      </c>
      <c r="V1843" s="337">
        <v>-30</v>
      </c>
      <c r="W1843" s="336" t="s">
        <v>769</v>
      </c>
      <c r="X1843" s="336" t="s">
        <v>7405</v>
      </c>
      <c r="Y1843" s="336" t="s">
        <v>1308</v>
      </c>
      <c r="Z1843" s="339">
        <v>41640</v>
      </c>
      <c r="AA1843" s="339">
        <v>41940</v>
      </c>
      <c r="AB1843" s="336" t="s">
        <v>842</v>
      </c>
    </row>
    <row r="1844" spans="1:28" s="340" customFormat="1">
      <c r="A1844" s="336" t="s">
        <v>7400</v>
      </c>
      <c r="B1844" s="336" t="s">
        <v>27</v>
      </c>
      <c r="C1844" s="336" t="s">
        <v>5018</v>
      </c>
      <c r="D1844" s="336" t="s">
        <v>5018</v>
      </c>
      <c r="E1844" s="336" t="s">
        <v>703</v>
      </c>
      <c r="F1844" s="336" t="s">
        <v>780</v>
      </c>
      <c r="G1844" s="336" t="s">
        <v>1216</v>
      </c>
      <c r="H1844" s="336" t="s">
        <v>726</v>
      </c>
      <c r="I1844" s="337">
        <v>3</v>
      </c>
      <c r="J1844" s="337">
        <v>45</v>
      </c>
      <c r="K1844" s="337">
        <v>50.8</v>
      </c>
      <c r="L1844" s="337">
        <v>50.8</v>
      </c>
      <c r="M1844" s="338"/>
      <c r="N1844" s="337">
        <v>40</v>
      </c>
      <c r="O1844" s="337">
        <v>425</v>
      </c>
      <c r="P1844" s="337">
        <v>7.4</v>
      </c>
      <c r="Q1844" s="337">
        <v>57.4</v>
      </c>
      <c r="R1844" s="337">
        <v>25000</v>
      </c>
      <c r="S1844" s="337">
        <v>2700</v>
      </c>
      <c r="T1844" s="337">
        <v>94</v>
      </c>
      <c r="U1844" s="337">
        <v>0.9</v>
      </c>
      <c r="V1844" s="337">
        <v>-29</v>
      </c>
      <c r="W1844" s="336" t="s">
        <v>769</v>
      </c>
      <c r="X1844" s="336" t="s">
        <v>7405</v>
      </c>
      <c r="Y1844" s="336" t="s">
        <v>1308</v>
      </c>
      <c r="Z1844" s="339">
        <v>41275</v>
      </c>
      <c r="AA1844" s="339">
        <v>41957</v>
      </c>
      <c r="AB1844" s="336" t="s">
        <v>842</v>
      </c>
    </row>
    <row r="1845" spans="1:28" s="340" customFormat="1">
      <c r="A1845" s="336" t="s">
        <v>7400</v>
      </c>
      <c r="B1845" s="336" t="s">
        <v>27</v>
      </c>
      <c r="C1845" s="336" t="s">
        <v>5020</v>
      </c>
      <c r="D1845" s="336" t="s">
        <v>5020</v>
      </c>
      <c r="E1845" s="336" t="s">
        <v>703</v>
      </c>
      <c r="F1845" s="336" t="s">
        <v>780</v>
      </c>
      <c r="G1845" s="336" t="s">
        <v>1216</v>
      </c>
      <c r="H1845" s="336" t="s">
        <v>726</v>
      </c>
      <c r="I1845" s="337">
        <v>3</v>
      </c>
      <c r="J1845" s="337">
        <v>45</v>
      </c>
      <c r="K1845" s="337">
        <v>50.8</v>
      </c>
      <c r="L1845" s="337">
        <v>50.8</v>
      </c>
      <c r="M1845" s="338"/>
      <c r="N1845" s="337">
        <v>40</v>
      </c>
      <c r="O1845" s="337">
        <v>457</v>
      </c>
      <c r="P1845" s="337">
        <v>7.3</v>
      </c>
      <c r="Q1845" s="337">
        <v>61.7</v>
      </c>
      <c r="R1845" s="337">
        <v>25000</v>
      </c>
      <c r="S1845" s="337">
        <v>3000</v>
      </c>
      <c r="T1845" s="337">
        <v>94</v>
      </c>
      <c r="U1845" s="337">
        <v>0.9</v>
      </c>
      <c r="V1845" s="337">
        <v>-29</v>
      </c>
      <c r="W1845" s="336" t="s">
        <v>769</v>
      </c>
      <c r="X1845" s="336" t="s">
        <v>7405</v>
      </c>
      <c r="Y1845" s="336" t="s">
        <v>1308</v>
      </c>
      <c r="Z1845" s="339">
        <v>41275</v>
      </c>
      <c r="AA1845" s="339">
        <v>41950</v>
      </c>
      <c r="AB1845" s="336" t="s">
        <v>842</v>
      </c>
    </row>
    <row r="1846" spans="1:28" s="340" customFormat="1">
      <c r="A1846" s="336" t="s">
        <v>7400</v>
      </c>
      <c r="B1846" s="336" t="s">
        <v>27</v>
      </c>
      <c r="C1846" s="336" t="s">
        <v>5024</v>
      </c>
      <c r="D1846" s="336" t="s">
        <v>5024</v>
      </c>
      <c r="E1846" s="336" t="s">
        <v>703</v>
      </c>
      <c r="F1846" s="336" t="s">
        <v>780</v>
      </c>
      <c r="G1846" s="336" t="s">
        <v>1216</v>
      </c>
      <c r="H1846" s="336" t="s">
        <v>726</v>
      </c>
      <c r="I1846" s="337">
        <v>3</v>
      </c>
      <c r="J1846" s="337">
        <v>50</v>
      </c>
      <c r="K1846" s="337">
        <v>50.8</v>
      </c>
      <c r="L1846" s="337">
        <v>50.8</v>
      </c>
      <c r="M1846" s="338"/>
      <c r="N1846" s="337">
        <v>20</v>
      </c>
      <c r="O1846" s="337">
        <v>450</v>
      </c>
      <c r="P1846" s="337">
        <v>7</v>
      </c>
      <c r="Q1846" s="337">
        <v>64.3</v>
      </c>
      <c r="R1846" s="337">
        <v>25000</v>
      </c>
      <c r="S1846" s="337">
        <v>2700</v>
      </c>
      <c r="T1846" s="337">
        <v>83</v>
      </c>
      <c r="U1846" s="337">
        <v>0.9</v>
      </c>
      <c r="V1846" s="337">
        <v>-29</v>
      </c>
      <c r="W1846" s="336" t="s">
        <v>769</v>
      </c>
      <c r="X1846" s="336" t="s">
        <v>7405</v>
      </c>
      <c r="Y1846" s="336" t="s">
        <v>1308</v>
      </c>
      <c r="Z1846" s="339">
        <v>41275</v>
      </c>
      <c r="AA1846" s="339">
        <v>41957</v>
      </c>
      <c r="AB1846" s="336" t="s">
        <v>842</v>
      </c>
    </row>
    <row r="1847" spans="1:28" s="340" customFormat="1">
      <c r="A1847" s="336" t="s">
        <v>7400</v>
      </c>
      <c r="B1847" s="336" t="s">
        <v>27</v>
      </c>
      <c r="C1847" s="336" t="s">
        <v>5042</v>
      </c>
      <c r="D1847" s="336" t="s">
        <v>5042</v>
      </c>
      <c r="E1847" s="336" t="s">
        <v>738</v>
      </c>
      <c r="F1847" s="336" t="s">
        <v>780</v>
      </c>
      <c r="G1847" s="336" t="s">
        <v>794</v>
      </c>
      <c r="H1847" s="336" t="s">
        <v>726</v>
      </c>
      <c r="I1847" s="337">
        <v>5</v>
      </c>
      <c r="J1847" s="337">
        <v>50</v>
      </c>
      <c r="K1847" s="337">
        <v>89</v>
      </c>
      <c r="L1847" s="337">
        <v>64</v>
      </c>
      <c r="M1847" s="338"/>
      <c r="N1847" s="337">
        <v>40</v>
      </c>
      <c r="O1847" s="337">
        <v>500</v>
      </c>
      <c r="P1847" s="337">
        <v>8</v>
      </c>
      <c r="Q1847" s="337">
        <v>62.5</v>
      </c>
      <c r="R1847" s="337">
        <v>25000</v>
      </c>
      <c r="S1847" s="337">
        <v>2700</v>
      </c>
      <c r="T1847" s="337">
        <v>85</v>
      </c>
      <c r="U1847" s="337">
        <v>0.8</v>
      </c>
      <c r="V1847" s="337">
        <v>-30</v>
      </c>
      <c r="W1847" s="336" t="s">
        <v>7</v>
      </c>
      <c r="X1847" s="336" t="s">
        <v>7</v>
      </c>
      <c r="Y1847" s="336" t="s">
        <v>1308</v>
      </c>
      <c r="Z1847" s="339">
        <v>41488</v>
      </c>
      <c r="AA1847" s="339">
        <v>41813</v>
      </c>
      <c r="AB1847" s="336" t="s">
        <v>842</v>
      </c>
    </row>
    <row r="1848" spans="1:28" s="340" customFormat="1">
      <c r="A1848" s="336" t="s">
        <v>7400</v>
      </c>
      <c r="B1848" s="336" t="s">
        <v>27</v>
      </c>
      <c r="C1848" s="336" t="s">
        <v>5044</v>
      </c>
      <c r="D1848" s="336" t="s">
        <v>5044</v>
      </c>
      <c r="E1848" s="336" t="s">
        <v>738</v>
      </c>
      <c r="F1848" s="336" t="s">
        <v>780</v>
      </c>
      <c r="G1848" s="336" t="s">
        <v>794</v>
      </c>
      <c r="H1848" s="336" t="s">
        <v>726</v>
      </c>
      <c r="I1848" s="337">
        <v>5</v>
      </c>
      <c r="J1848" s="337">
        <v>50</v>
      </c>
      <c r="K1848" s="337">
        <v>89</v>
      </c>
      <c r="L1848" s="337">
        <v>64</v>
      </c>
      <c r="M1848" s="338"/>
      <c r="N1848" s="337">
        <v>25</v>
      </c>
      <c r="O1848" s="337">
        <v>500</v>
      </c>
      <c r="P1848" s="337">
        <v>8</v>
      </c>
      <c r="Q1848" s="337">
        <v>62.5</v>
      </c>
      <c r="R1848" s="337">
        <v>25000</v>
      </c>
      <c r="S1848" s="337">
        <v>2700</v>
      </c>
      <c r="T1848" s="337">
        <v>81</v>
      </c>
      <c r="U1848" s="337">
        <v>0.8</v>
      </c>
      <c r="V1848" s="337">
        <v>-30</v>
      </c>
      <c r="W1848" s="336" t="s">
        <v>7</v>
      </c>
      <c r="X1848" s="336" t="s">
        <v>7</v>
      </c>
      <c r="Y1848" s="336" t="s">
        <v>1308</v>
      </c>
      <c r="Z1848" s="339">
        <v>41488</v>
      </c>
      <c r="AA1848" s="339">
        <v>41813</v>
      </c>
      <c r="AB1848" s="336" t="s">
        <v>842</v>
      </c>
    </row>
    <row r="1849" spans="1:28" s="340" customFormat="1">
      <c r="A1849" s="336" t="s">
        <v>7400</v>
      </c>
      <c r="B1849" s="336" t="s">
        <v>27</v>
      </c>
      <c r="C1849" s="336" t="s">
        <v>5046</v>
      </c>
      <c r="D1849" s="336" t="s">
        <v>5046</v>
      </c>
      <c r="E1849" s="336" t="s">
        <v>738</v>
      </c>
      <c r="F1849" s="336" t="s">
        <v>780</v>
      </c>
      <c r="G1849" s="336" t="s">
        <v>794</v>
      </c>
      <c r="H1849" s="336" t="s">
        <v>726</v>
      </c>
      <c r="I1849" s="337">
        <v>5</v>
      </c>
      <c r="J1849" s="337">
        <v>50</v>
      </c>
      <c r="K1849" s="337">
        <v>89</v>
      </c>
      <c r="L1849" s="337">
        <v>64</v>
      </c>
      <c r="M1849" s="338"/>
      <c r="N1849" s="337">
        <v>40</v>
      </c>
      <c r="O1849" s="337">
        <v>515</v>
      </c>
      <c r="P1849" s="337">
        <v>8</v>
      </c>
      <c r="Q1849" s="337">
        <v>64.400000000000006</v>
      </c>
      <c r="R1849" s="337">
        <v>25000</v>
      </c>
      <c r="S1849" s="337">
        <v>3000</v>
      </c>
      <c r="T1849" s="337">
        <v>82</v>
      </c>
      <c r="U1849" s="337">
        <v>0.8</v>
      </c>
      <c r="V1849" s="337">
        <v>-30</v>
      </c>
      <c r="W1849" s="336" t="s">
        <v>7</v>
      </c>
      <c r="X1849" s="336" t="s">
        <v>7</v>
      </c>
      <c r="Y1849" s="336" t="s">
        <v>1308</v>
      </c>
      <c r="Z1849" s="339">
        <v>41488</v>
      </c>
      <c r="AA1849" s="339">
        <v>41801</v>
      </c>
      <c r="AB1849" s="336" t="s">
        <v>842</v>
      </c>
    </row>
    <row r="1850" spans="1:28" s="340" customFormat="1">
      <c r="A1850" s="336" t="s">
        <v>7400</v>
      </c>
      <c r="B1850" s="336" t="s">
        <v>5127</v>
      </c>
      <c r="C1850" s="336" t="s">
        <v>5331</v>
      </c>
      <c r="D1850" s="336" t="s">
        <v>5332</v>
      </c>
      <c r="E1850" s="336" t="s">
        <v>738</v>
      </c>
      <c r="F1850" s="336" t="s">
        <v>780</v>
      </c>
      <c r="G1850" s="336" t="s">
        <v>794</v>
      </c>
      <c r="H1850" s="336" t="s">
        <v>726</v>
      </c>
      <c r="I1850" s="337">
        <v>3</v>
      </c>
      <c r="J1850" s="337">
        <v>50</v>
      </c>
      <c r="K1850" s="337">
        <v>82.3</v>
      </c>
      <c r="L1850" s="337">
        <v>63.2</v>
      </c>
      <c r="M1850" s="338"/>
      <c r="N1850" s="337">
        <v>40</v>
      </c>
      <c r="O1850" s="337">
        <v>415</v>
      </c>
      <c r="P1850" s="337">
        <v>7</v>
      </c>
      <c r="Q1850" s="337">
        <v>59.3</v>
      </c>
      <c r="R1850" s="337">
        <v>25000</v>
      </c>
      <c r="S1850" s="337">
        <v>3000</v>
      </c>
      <c r="T1850" s="337">
        <v>84</v>
      </c>
      <c r="U1850" s="337">
        <v>1</v>
      </c>
      <c r="V1850" s="337">
        <v>-20</v>
      </c>
      <c r="W1850" s="336" t="s">
        <v>769</v>
      </c>
      <c r="X1850" s="336" t="s">
        <v>7651</v>
      </c>
      <c r="Y1850" s="336" t="s">
        <v>783</v>
      </c>
      <c r="Z1850" s="339">
        <v>41756</v>
      </c>
      <c r="AA1850" s="339">
        <v>41758</v>
      </c>
      <c r="AB1850" s="336" t="s">
        <v>784</v>
      </c>
    </row>
    <row r="1851" spans="1:28" s="340" customFormat="1">
      <c r="A1851" s="336" t="s">
        <v>7400</v>
      </c>
      <c r="B1851" s="336" t="s">
        <v>7654</v>
      </c>
      <c r="C1851" s="336" t="s">
        <v>8055</v>
      </c>
      <c r="D1851" s="336" t="s">
        <v>8055</v>
      </c>
      <c r="E1851" s="336" t="s">
        <v>732</v>
      </c>
      <c r="F1851" s="336" t="s">
        <v>780</v>
      </c>
      <c r="G1851" s="336" t="s">
        <v>794</v>
      </c>
      <c r="H1851" s="336" t="s">
        <v>726</v>
      </c>
      <c r="I1851" s="337">
        <v>5</v>
      </c>
      <c r="J1851" s="337">
        <v>65</v>
      </c>
      <c r="K1851" s="337">
        <v>128.9</v>
      </c>
      <c r="L1851" s="337">
        <v>94.9</v>
      </c>
      <c r="M1851" s="338"/>
      <c r="N1851" s="337">
        <v>112</v>
      </c>
      <c r="O1851" s="337">
        <v>650</v>
      </c>
      <c r="P1851" s="337">
        <v>9</v>
      </c>
      <c r="Q1851" s="337">
        <v>72.2</v>
      </c>
      <c r="R1851" s="337">
        <v>25000</v>
      </c>
      <c r="S1851" s="337">
        <v>2700</v>
      </c>
      <c r="T1851" s="337">
        <v>82</v>
      </c>
      <c r="U1851" s="337">
        <v>1</v>
      </c>
      <c r="V1851" s="337">
        <v>0</v>
      </c>
      <c r="W1851" s="336" t="s">
        <v>769</v>
      </c>
      <c r="X1851" s="336" t="s">
        <v>7402</v>
      </c>
      <c r="Y1851" s="336" t="s">
        <v>1308</v>
      </c>
      <c r="Z1851" s="339">
        <v>41640</v>
      </c>
      <c r="AA1851" s="339">
        <v>41992</v>
      </c>
      <c r="AB1851" s="336" t="s">
        <v>784</v>
      </c>
    </row>
    <row r="1852" spans="1:28" s="340" customFormat="1">
      <c r="A1852" s="336" t="s">
        <v>7400</v>
      </c>
      <c r="B1852" s="336" t="s">
        <v>5522</v>
      </c>
      <c r="C1852" s="336" t="s">
        <v>5548</v>
      </c>
      <c r="D1852" s="336" t="s">
        <v>5548</v>
      </c>
      <c r="E1852" s="336" t="s">
        <v>731</v>
      </c>
      <c r="F1852" s="336" t="s">
        <v>780</v>
      </c>
      <c r="G1852" s="336" t="s">
        <v>794</v>
      </c>
      <c r="H1852" s="336" t="s">
        <v>726</v>
      </c>
      <c r="I1852" s="337">
        <v>5</v>
      </c>
      <c r="J1852" s="337">
        <v>75</v>
      </c>
      <c r="K1852" s="337">
        <v>120.7</v>
      </c>
      <c r="L1852" s="337">
        <v>101.4</v>
      </c>
      <c r="M1852" s="338"/>
      <c r="N1852" s="337">
        <v>45</v>
      </c>
      <c r="O1852" s="337">
        <v>750</v>
      </c>
      <c r="P1852" s="337">
        <v>11</v>
      </c>
      <c r="Q1852" s="337">
        <v>68.2</v>
      </c>
      <c r="R1852" s="337">
        <v>25000</v>
      </c>
      <c r="S1852" s="337">
        <v>3000</v>
      </c>
      <c r="T1852" s="337">
        <v>82</v>
      </c>
      <c r="U1852" s="337">
        <v>1</v>
      </c>
      <c r="V1852" s="337">
        <v>-18</v>
      </c>
      <c r="W1852" s="336" t="s">
        <v>769</v>
      </c>
      <c r="X1852" s="336" t="s">
        <v>7405</v>
      </c>
      <c r="Y1852" s="336" t="s">
        <v>826</v>
      </c>
      <c r="Z1852" s="339">
        <v>41548</v>
      </c>
      <c r="AA1852" s="339">
        <v>41872</v>
      </c>
      <c r="AB1852" s="336" t="s">
        <v>827</v>
      </c>
    </row>
    <row r="1853" spans="1:28" s="340" customFormat="1">
      <c r="A1853" s="336" t="s">
        <v>7400</v>
      </c>
      <c r="B1853" s="336" t="s">
        <v>5522</v>
      </c>
      <c r="C1853" s="336" t="s">
        <v>8056</v>
      </c>
      <c r="D1853" s="336" t="s">
        <v>8056</v>
      </c>
      <c r="E1853" s="336" t="s">
        <v>735</v>
      </c>
      <c r="F1853" s="336" t="s">
        <v>780</v>
      </c>
      <c r="G1853" s="336" t="s">
        <v>794</v>
      </c>
      <c r="H1853" s="336" t="s">
        <v>726</v>
      </c>
      <c r="I1853" s="337">
        <v>5</v>
      </c>
      <c r="J1853" s="337">
        <v>120</v>
      </c>
      <c r="K1853" s="337">
        <v>130</v>
      </c>
      <c r="L1853" s="337">
        <v>119.6</v>
      </c>
      <c r="M1853" s="338"/>
      <c r="N1853" s="337">
        <v>40</v>
      </c>
      <c r="O1853" s="337">
        <v>1250</v>
      </c>
      <c r="P1853" s="337">
        <v>19</v>
      </c>
      <c r="Q1853" s="337">
        <v>60.5</v>
      </c>
      <c r="R1853" s="337">
        <v>25000</v>
      </c>
      <c r="S1853" s="337">
        <v>5000</v>
      </c>
      <c r="T1853" s="337">
        <v>86</v>
      </c>
      <c r="U1853" s="337">
        <v>0.9</v>
      </c>
      <c r="V1853" s="337">
        <v>-18</v>
      </c>
      <c r="W1853" s="336" t="s">
        <v>769</v>
      </c>
      <c r="X1853" s="336" t="s">
        <v>7405</v>
      </c>
      <c r="Y1853" s="336" t="s">
        <v>3213</v>
      </c>
      <c r="Z1853" s="339">
        <v>41609</v>
      </c>
      <c r="AA1853" s="339">
        <v>41991</v>
      </c>
      <c r="AB1853" s="336" t="s">
        <v>842</v>
      </c>
    </row>
    <row r="1854" spans="1:28" s="340" customFormat="1">
      <c r="A1854" s="336" t="s">
        <v>7400</v>
      </c>
      <c r="B1854" s="336" t="s">
        <v>5522</v>
      </c>
      <c r="C1854" s="336" t="s">
        <v>8057</v>
      </c>
      <c r="D1854" s="336" t="s">
        <v>8057</v>
      </c>
      <c r="E1854" s="336" t="s">
        <v>735</v>
      </c>
      <c r="F1854" s="336" t="s">
        <v>780</v>
      </c>
      <c r="G1854" s="336" t="s">
        <v>794</v>
      </c>
      <c r="H1854" s="336" t="s">
        <v>726</v>
      </c>
      <c r="I1854" s="337">
        <v>5</v>
      </c>
      <c r="J1854" s="337">
        <v>120</v>
      </c>
      <c r="K1854" s="337">
        <v>130</v>
      </c>
      <c r="L1854" s="337">
        <v>119.6</v>
      </c>
      <c r="M1854" s="338"/>
      <c r="N1854" s="337">
        <v>40</v>
      </c>
      <c r="O1854" s="337">
        <v>1250</v>
      </c>
      <c r="P1854" s="337">
        <v>19</v>
      </c>
      <c r="Q1854" s="337">
        <v>60.5</v>
      </c>
      <c r="R1854" s="337">
        <v>25000</v>
      </c>
      <c r="S1854" s="337">
        <v>3000</v>
      </c>
      <c r="T1854" s="337">
        <v>83</v>
      </c>
      <c r="U1854" s="337">
        <v>0.9</v>
      </c>
      <c r="V1854" s="337">
        <v>-18</v>
      </c>
      <c r="W1854" s="336" t="s">
        <v>769</v>
      </c>
      <c r="X1854" s="336" t="s">
        <v>7405</v>
      </c>
      <c r="Y1854" s="336" t="s">
        <v>3213</v>
      </c>
      <c r="Z1854" s="339">
        <v>41609</v>
      </c>
      <c r="AA1854" s="339">
        <v>41991</v>
      </c>
      <c r="AB1854" s="336" t="s">
        <v>842</v>
      </c>
    </row>
    <row r="1855" spans="1:28" s="340" customFormat="1">
      <c r="A1855" s="336" t="s">
        <v>7400</v>
      </c>
      <c r="B1855" s="336" t="s">
        <v>5522</v>
      </c>
      <c r="C1855" s="336" t="s">
        <v>5554</v>
      </c>
      <c r="D1855" s="336" t="s">
        <v>5554</v>
      </c>
      <c r="E1855" s="336" t="s">
        <v>735</v>
      </c>
      <c r="F1855" s="336" t="s">
        <v>780</v>
      </c>
      <c r="G1855" s="336" t="s">
        <v>794</v>
      </c>
      <c r="H1855" s="336" t="s">
        <v>726</v>
      </c>
      <c r="I1855" s="337">
        <v>5</v>
      </c>
      <c r="J1855" s="337">
        <v>90</v>
      </c>
      <c r="K1855" s="337">
        <v>127.8</v>
      </c>
      <c r="L1855" s="337">
        <v>119.4</v>
      </c>
      <c r="M1855" s="338"/>
      <c r="N1855" s="337">
        <v>40</v>
      </c>
      <c r="O1855" s="337">
        <v>1000</v>
      </c>
      <c r="P1855" s="337">
        <v>16</v>
      </c>
      <c r="Q1855" s="337">
        <v>62.5</v>
      </c>
      <c r="R1855" s="337">
        <v>40000</v>
      </c>
      <c r="S1855" s="337">
        <v>3000</v>
      </c>
      <c r="T1855" s="337">
        <v>84</v>
      </c>
      <c r="U1855" s="337">
        <v>0.9</v>
      </c>
      <c r="V1855" s="337">
        <v>-18</v>
      </c>
      <c r="W1855" s="336" t="s">
        <v>769</v>
      </c>
      <c r="X1855" s="336" t="s">
        <v>7560</v>
      </c>
      <c r="Y1855" s="336" t="s">
        <v>3213</v>
      </c>
      <c r="Z1855" s="339">
        <v>41557</v>
      </c>
      <c r="AA1855" s="339">
        <v>41912</v>
      </c>
      <c r="AB1855" s="336" t="s">
        <v>784</v>
      </c>
    </row>
    <row r="1856" spans="1:28" s="340" customFormat="1">
      <c r="A1856" s="336" t="s">
        <v>7400</v>
      </c>
      <c r="B1856" s="336" t="s">
        <v>5522</v>
      </c>
      <c r="C1856" s="336" t="s">
        <v>5628</v>
      </c>
      <c r="D1856" s="336" t="s">
        <v>5628</v>
      </c>
      <c r="E1856" s="336" t="s">
        <v>813</v>
      </c>
      <c r="F1856" s="336" t="s">
        <v>780</v>
      </c>
      <c r="G1856" s="336" t="s">
        <v>794</v>
      </c>
      <c r="H1856" s="336" t="s">
        <v>726</v>
      </c>
      <c r="I1856" s="337">
        <v>5</v>
      </c>
      <c r="J1856" s="337">
        <v>50</v>
      </c>
      <c r="K1856" s="337">
        <v>96.4</v>
      </c>
      <c r="L1856" s="337">
        <v>73.599999999999994</v>
      </c>
      <c r="M1856" s="338"/>
      <c r="N1856" s="338"/>
      <c r="O1856" s="337">
        <v>550</v>
      </c>
      <c r="P1856" s="337">
        <v>8</v>
      </c>
      <c r="Q1856" s="337">
        <v>68.8</v>
      </c>
      <c r="R1856" s="337">
        <v>25000</v>
      </c>
      <c r="S1856" s="337">
        <v>2700</v>
      </c>
      <c r="T1856" s="337">
        <v>81</v>
      </c>
      <c r="U1856" s="337">
        <v>0.9</v>
      </c>
      <c r="V1856" s="337">
        <v>-18</v>
      </c>
      <c r="W1856" s="336" t="s">
        <v>769</v>
      </c>
      <c r="X1856" s="336" t="s">
        <v>7560</v>
      </c>
      <c r="Y1856" s="336" t="s">
        <v>1159</v>
      </c>
      <c r="Z1856" s="339">
        <v>41456</v>
      </c>
      <c r="AA1856" s="339">
        <v>41836</v>
      </c>
      <c r="AB1856" s="336" t="s">
        <v>784</v>
      </c>
    </row>
    <row r="1857" spans="1:28" s="340" customFormat="1">
      <c r="A1857" s="336" t="s">
        <v>7400</v>
      </c>
      <c r="B1857" s="336" t="s">
        <v>5522</v>
      </c>
      <c r="C1857" s="336" t="s">
        <v>5631</v>
      </c>
      <c r="D1857" s="336" t="s">
        <v>5631</v>
      </c>
      <c r="E1857" s="336" t="s">
        <v>732</v>
      </c>
      <c r="F1857" s="336" t="s">
        <v>780</v>
      </c>
      <c r="G1857" s="336" t="s">
        <v>794</v>
      </c>
      <c r="H1857" s="336" t="s">
        <v>726</v>
      </c>
      <c r="I1857" s="337">
        <v>5</v>
      </c>
      <c r="J1857" s="337">
        <v>65</v>
      </c>
      <c r="K1857" s="337">
        <v>131</v>
      </c>
      <c r="L1857" s="337">
        <v>95.1</v>
      </c>
      <c r="M1857" s="338"/>
      <c r="N1857" s="338"/>
      <c r="O1857" s="337">
        <v>680</v>
      </c>
      <c r="P1857" s="337">
        <v>10.5</v>
      </c>
      <c r="Q1857" s="337">
        <v>64.8</v>
      </c>
      <c r="R1857" s="337">
        <v>25000</v>
      </c>
      <c r="S1857" s="337">
        <v>5000</v>
      </c>
      <c r="T1857" s="337">
        <v>86</v>
      </c>
      <c r="U1857" s="337">
        <v>0.9</v>
      </c>
      <c r="V1857" s="337">
        <v>-18</v>
      </c>
      <c r="W1857" s="336" t="s">
        <v>769</v>
      </c>
      <c r="X1857" s="336" t="s">
        <v>7625</v>
      </c>
      <c r="Y1857" s="336" t="s">
        <v>826</v>
      </c>
      <c r="Z1857" s="339">
        <v>41897</v>
      </c>
      <c r="AA1857" s="339">
        <v>41921</v>
      </c>
      <c r="AB1857" s="336" t="s">
        <v>784</v>
      </c>
    </row>
    <row r="1858" spans="1:28" s="340" customFormat="1">
      <c r="A1858" s="336" t="s">
        <v>7400</v>
      </c>
      <c r="B1858" s="336" t="s">
        <v>5522</v>
      </c>
      <c r="C1858" s="336" t="s">
        <v>5634</v>
      </c>
      <c r="D1858" s="336" t="s">
        <v>5634</v>
      </c>
      <c r="E1858" s="336" t="s">
        <v>732</v>
      </c>
      <c r="F1858" s="336" t="s">
        <v>780</v>
      </c>
      <c r="G1858" s="336" t="s">
        <v>794</v>
      </c>
      <c r="H1858" s="336" t="s">
        <v>726</v>
      </c>
      <c r="I1858" s="337">
        <v>5</v>
      </c>
      <c r="J1858" s="337">
        <v>65</v>
      </c>
      <c r="K1858" s="337">
        <v>133</v>
      </c>
      <c r="L1858" s="337">
        <v>101.4</v>
      </c>
      <c r="M1858" s="338"/>
      <c r="N1858" s="338"/>
      <c r="O1858" s="337">
        <v>650</v>
      </c>
      <c r="P1858" s="337">
        <v>10</v>
      </c>
      <c r="Q1858" s="337">
        <v>65</v>
      </c>
      <c r="R1858" s="337">
        <v>25000</v>
      </c>
      <c r="S1858" s="337">
        <v>2700</v>
      </c>
      <c r="T1858" s="337">
        <v>81</v>
      </c>
      <c r="U1858" s="337">
        <v>0.9</v>
      </c>
      <c r="V1858" s="337">
        <v>-18</v>
      </c>
      <c r="W1858" s="336" t="s">
        <v>769</v>
      </c>
      <c r="X1858" s="336" t="s">
        <v>7405</v>
      </c>
      <c r="Y1858" s="336" t="s">
        <v>900</v>
      </c>
      <c r="Z1858" s="339">
        <v>41456</v>
      </c>
      <c r="AA1858" s="339">
        <v>41836</v>
      </c>
      <c r="AB1858" s="336" t="s">
        <v>784</v>
      </c>
    </row>
    <row r="1859" spans="1:28" s="340" customFormat="1">
      <c r="A1859" s="336" t="s">
        <v>7400</v>
      </c>
      <c r="B1859" s="336" t="s">
        <v>5522</v>
      </c>
      <c r="C1859" s="336" t="s">
        <v>5637</v>
      </c>
      <c r="D1859" s="336" t="s">
        <v>5637</v>
      </c>
      <c r="E1859" s="336" t="s">
        <v>732</v>
      </c>
      <c r="F1859" s="336" t="s">
        <v>780</v>
      </c>
      <c r="G1859" s="336" t="s">
        <v>794</v>
      </c>
      <c r="H1859" s="336" t="s">
        <v>726</v>
      </c>
      <c r="I1859" s="337">
        <v>5</v>
      </c>
      <c r="J1859" s="337">
        <v>65</v>
      </c>
      <c r="K1859" s="337">
        <v>131</v>
      </c>
      <c r="L1859" s="337">
        <v>95.1</v>
      </c>
      <c r="M1859" s="338"/>
      <c r="N1859" s="338"/>
      <c r="O1859" s="337">
        <v>650</v>
      </c>
      <c r="P1859" s="337">
        <v>10.5</v>
      </c>
      <c r="Q1859" s="337">
        <v>61.9</v>
      </c>
      <c r="R1859" s="337">
        <v>25000</v>
      </c>
      <c r="S1859" s="337">
        <v>2700</v>
      </c>
      <c r="T1859" s="337">
        <v>83</v>
      </c>
      <c r="U1859" s="337">
        <v>0.9</v>
      </c>
      <c r="V1859" s="337">
        <v>-18</v>
      </c>
      <c r="W1859" s="336" t="s">
        <v>769</v>
      </c>
      <c r="X1859" s="336" t="s">
        <v>7625</v>
      </c>
      <c r="Y1859" s="336" t="s">
        <v>826</v>
      </c>
      <c r="Z1859" s="339">
        <v>41897</v>
      </c>
      <c r="AA1859" s="339">
        <v>41920</v>
      </c>
      <c r="AB1859" s="336" t="s">
        <v>784</v>
      </c>
    </row>
    <row r="1860" spans="1:28" s="340" customFormat="1">
      <c r="A1860" s="336" t="s">
        <v>7400</v>
      </c>
      <c r="B1860" s="336" t="s">
        <v>5522</v>
      </c>
      <c r="C1860" s="336" t="s">
        <v>5640</v>
      </c>
      <c r="D1860" s="336" t="s">
        <v>5640</v>
      </c>
      <c r="E1860" s="336" t="s">
        <v>732</v>
      </c>
      <c r="F1860" s="336" t="s">
        <v>780</v>
      </c>
      <c r="G1860" s="336" t="s">
        <v>794</v>
      </c>
      <c r="H1860" s="336" t="s">
        <v>726</v>
      </c>
      <c r="I1860" s="337">
        <v>5</v>
      </c>
      <c r="J1860" s="337">
        <v>65</v>
      </c>
      <c r="K1860" s="337">
        <v>133</v>
      </c>
      <c r="L1860" s="337">
        <v>101.4</v>
      </c>
      <c r="M1860" s="338"/>
      <c r="N1860" s="338"/>
      <c r="O1860" s="337">
        <v>650</v>
      </c>
      <c r="P1860" s="337">
        <v>10</v>
      </c>
      <c r="Q1860" s="337">
        <v>65</v>
      </c>
      <c r="R1860" s="337">
        <v>25000</v>
      </c>
      <c r="S1860" s="337">
        <v>3000</v>
      </c>
      <c r="T1860" s="337">
        <v>81</v>
      </c>
      <c r="U1860" s="337">
        <v>0.9</v>
      </c>
      <c r="V1860" s="337">
        <v>-18</v>
      </c>
      <c r="W1860" s="336" t="s">
        <v>769</v>
      </c>
      <c r="X1860" s="336" t="s">
        <v>7405</v>
      </c>
      <c r="Y1860" s="336" t="s">
        <v>900</v>
      </c>
      <c r="Z1860" s="339">
        <v>41456</v>
      </c>
      <c r="AA1860" s="339">
        <v>41862</v>
      </c>
      <c r="AB1860" s="336" t="s">
        <v>784</v>
      </c>
    </row>
    <row r="1861" spans="1:28" s="340" customFormat="1">
      <c r="A1861" s="336" t="s">
        <v>7400</v>
      </c>
      <c r="B1861" s="336" t="s">
        <v>5522</v>
      </c>
      <c r="C1861" s="336" t="s">
        <v>5643</v>
      </c>
      <c r="D1861" s="336" t="s">
        <v>5643</v>
      </c>
      <c r="E1861" s="336" t="s">
        <v>732</v>
      </c>
      <c r="F1861" s="336" t="s">
        <v>780</v>
      </c>
      <c r="G1861" s="336" t="s">
        <v>794</v>
      </c>
      <c r="H1861" s="336" t="s">
        <v>726</v>
      </c>
      <c r="I1861" s="337">
        <v>5</v>
      </c>
      <c r="J1861" s="337">
        <v>65</v>
      </c>
      <c r="K1861" s="337">
        <v>131</v>
      </c>
      <c r="L1861" s="337">
        <v>95.1</v>
      </c>
      <c r="M1861" s="338"/>
      <c r="N1861" s="338"/>
      <c r="O1861" s="337">
        <v>650</v>
      </c>
      <c r="P1861" s="337">
        <v>10.5</v>
      </c>
      <c r="Q1861" s="337">
        <v>61.9</v>
      </c>
      <c r="R1861" s="337">
        <v>25000</v>
      </c>
      <c r="S1861" s="337">
        <v>3000</v>
      </c>
      <c r="T1861" s="337">
        <v>84</v>
      </c>
      <c r="U1861" s="337">
        <v>0.9</v>
      </c>
      <c r="V1861" s="337">
        <v>-18</v>
      </c>
      <c r="W1861" s="336" t="s">
        <v>769</v>
      </c>
      <c r="X1861" s="336" t="s">
        <v>7625</v>
      </c>
      <c r="Y1861" s="336" t="s">
        <v>826</v>
      </c>
      <c r="Z1861" s="339">
        <v>41897</v>
      </c>
      <c r="AA1861" s="339">
        <v>41921</v>
      </c>
      <c r="AB1861" s="336" t="s">
        <v>784</v>
      </c>
    </row>
    <row r="1862" spans="1:28" s="340" customFormat="1">
      <c r="A1862" s="336" t="s">
        <v>7400</v>
      </c>
      <c r="B1862" s="336" t="s">
        <v>5522</v>
      </c>
      <c r="C1862" s="336" t="s">
        <v>5649</v>
      </c>
      <c r="D1862" s="336" t="s">
        <v>5649</v>
      </c>
      <c r="E1862" s="336" t="s">
        <v>732</v>
      </c>
      <c r="F1862" s="336" t="s">
        <v>780</v>
      </c>
      <c r="G1862" s="336" t="s">
        <v>794</v>
      </c>
      <c r="H1862" s="336" t="s">
        <v>726</v>
      </c>
      <c r="I1862" s="337">
        <v>5</v>
      </c>
      <c r="J1862" s="337">
        <v>75</v>
      </c>
      <c r="K1862" s="337">
        <v>131.19999999999999</v>
      </c>
      <c r="L1862" s="337">
        <v>95.2</v>
      </c>
      <c r="M1862" s="338"/>
      <c r="N1862" s="338"/>
      <c r="O1862" s="337">
        <v>940</v>
      </c>
      <c r="P1862" s="337">
        <v>15</v>
      </c>
      <c r="Q1862" s="337">
        <v>62.7</v>
      </c>
      <c r="R1862" s="337">
        <v>25000</v>
      </c>
      <c r="S1862" s="337">
        <v>2700</v>
      </c>
      <c r="T1862" s="337">
        <v>83</v>
      </c>
      <c r="U1862" s="337">
        <v>0.9</v>
      </c>
      <c r="V1862" s="337">
        <v>-18</v>
      </c>
      <c r="W1862" s="336" t="s">
        <v>769</v>
      </c>
      <c r="X1862" s="336" t="s">
        <v>7625</v>
      </c>
      <c r="Y1862" s="336" t="s">
        <v>826</v>
      </c>
      <c r="Z1862" s="339">
        <v>41897</v>
      </c>
      <c r="AA1862" s="339">
        <v>41907</v>
      </c>
      <c r="AB1862" s="336" t="s">
        <v>784</v>
      </c>
    </row>
    <row r="1863" spans="1:28" s="340" customFormat="1">
      <c r="A1863" s="336" t="s">
        <v>7400</v>
      </c>
      <c r="B1863" s="336" t="s">
        <v>4562</v>
      </c>
      <c r="C1863" s="336" t="s">
        <v>4687</v>
      </c>
      <c r="D1863" s="336" t="s">
        <v>8058</v>
      </c>
      <c r="E1863" s="336" t="s">
        <v>731</v>
      </c>
      <c r="F1863" s="336" t="s">
        <v>780</v>
      </c>
      <c r="G1863" s="336" t="s">
        <v>794</v>
      </c>
      <c r="H1863" s="336" t="s">
        <v>726</v>
      </c>
      <c r="I1863" s="337">
        <v>5</v>
      </c>
      <c r="J1863" s="337">
        <v>75</v>
      </c>
      <c r="K1863" s="337">
        <v>93.4</v>
      </c>
      <c r="L1863" s="337">
        <v>92.2</v>
      </c>
      <c r="M1863" s="338"/>
      <c r="N1863" s="337">
        <v>25</v>
      </c>
      <c r="O1863" s="337">
        <v>850</v>
      </c>
      <c r="P1863" s="337">
        <v>12</v>
      </c>
      <c r="Q1863" s="337">
        <v>70.8</v>
      </c>
      <c r="R1863" s="337">
        <v>25000</v>
      </c>
      <c r="S1863" s="337">
        <v>2700</v>
      </c>
      <c r="T1863" s="337">
        <v>81</v>
      </c>
      <c r="U1863" s="337">
        <v>1</v>
      </c>
      <c r="V1863" s="337">
        <v>-20</v>
      </c>
      <c r="W1863" s="336" t="s">
        <v>7</v>
      </c>
      <c r="X1863" s="336" t="s">
        <v>7</v>
      </c>
      <c r="Y1863" s="336" t="s">
        <v>2468</v>
      </c>
      <c r="Z1863" s="339">
        <v>41745</v>
      </c>
      <c r="AA1863" s="339">
        <v>41911</v>
      </c>
      <c r="AB1863" s="336" t="s">
        <v>784</v>
      </c>
    </row>
    <row r="1864" spans="1:28" s="340" customFormat="1">
      <c r="A1864" s="336" t="s">
        <v>7400</v>
      </c>
      <c r="B1864" s="336" t="s">
        <v>4562</v>
      </c>
      <c r="C1864" s="336" t="s">
        <v>4690</v>
      </c>
      <c r="D1864" s="336" t="s">
        <v>8059</v>
      </c>
      <c r="E1864" s="336" t="s">
        <v>731</v>
      </c>
      <c r="F1864" s="336" t="s">
        <v>780</v>
      </c>
      <c r="G1864" s="336" t="s">
        <v>794</v>
      </c>
      <c r="H1864" s="336" t="s">
        <v>726</v>
      </c>
      <c r="I1864" s="337">
        <v>5</v>
      </c>
      <c r="J1864" s="337">
        <v>75</v>
      </c>
      <c r="K1864" s="337">
        <v>93.8</v>
      </c>
      <c r="L1864" s="337">
        <v>92.2</v>
      </c>
      <c r="M1864" s="338"/>
      <c r="N1864" s="337">
        <v>25</v>
      </c>
      <c r="O1864" s="337">
        <v>850</v>
      </c>
      <c r="P1864" s="337">
        <v>12</v>
      </c>
      <c r="Q1864" s="337">
        <v>70.8</v>
      </c>
      <c r="R1864" s="337">
        <v>25000</v>
      </c>
      <c r="S1864" s="337">
        <v>2700</v>
      </c>
      <c r="T1864" s="337">
        <v>81</v>
      </c>
      <c r="U1864" s="337">
        <v>1</v>
      </c>
      <c r="V1864" s="337">
        <v>-20</v>
      </c>
      <c r="W1864" s="336" t="s">
        <v>7</v>
      </c>
      <c r="X1864" s="336" t="s">
        <v>7</v>
      </c>
      <c r="Y1864" s="336" t="s">
        <v>2468</v>
      </c>
      <c r="Z1864" s="339">
        <v>41894</v>
      </c>
      <c r="AA1864" s="339">
        <v>41911</v>
      </c>
      <c r="AB1864" s="336" t="s">
        <v>784</v>
      </c>
    </row>
    <row r="1865" spans="1:28" s="340" customFormat="1">
      <c r="A1865" s="336" t="s">
        <v>7400</v>
      </c>
      <c r="B1865" s="336" t="s">
        <v>4562</v>
      </c>
      <c r="C1865" s="336" t="s">
        <v>4693</v>
      </c>
      <c r="D1865" s="336" t="s">
        <v>8060</v>
      </c>
      <c r="E1865" s="336" t="s">
        <v>731</v>
      </c>
      <c r="F1865" s="336" t="s">
        <v>780</v>
      </c>
      <c r="G1865" s="336" t="s">
        <v>794</v>
      </c>
      <c r="H1865" s="336" t="s">
        <v>726</v>
      </c>
      <c r="I1865" s="337">
        <v>5</v>
      </c>
      <c r="J1865" s="337">
        <v>75</v>
      </c>
      <c r="K1865" s="337">
        <v>92.7</v>
      </c>
      <c r="L1865" s="337">
        <v>92.1</v>
      </c>
      <c r="M1865" s="338"/>
      <c r="N1865" s="337">
        <v>25</v>
      </c>
      <c r="O1865" s="337">
        <v>850</v>
      </c>
      <c r="P1865" s="337">
        <v>12.5</v>
      </c>
      <c r="Q1865" s="337">
        <v>70</v>
      </c>
      <c r="R1865" s="337">
        <v>25000</v>
      </c>
      <c r="S1865" s="337">
        <v>2700</v>
      </c>
      <c r="T1865" s="337">
        <v>81</v>
      </c>
      <c r="U1865" s="337">
        <v>0.9</v>
      </c>
      <c r="V1865" s="337">
        <v>-20</v>
      </c>
      <c r="W1865" s="336" t="s">
        <v>769</v>
      </c>
      <c r="X1865" s="336" t="s">
        <v>7406</v>
      </c>
      <c r="Y1865" s="336" t="s">
        <v>2468</v>
      </c>
      <c r="Z1865" s="339">
        <v>41928</v>
      </c>
      <c r="AA1865" s="339">
        <v>41947</v>
      </c>
      <c r="AB1865" s="336" t="s">
        <v>842</v>
      </c>
    </row>
    <row r="1866" spans="1:28" s="340" customFormat="1">
      <c r="A1866" s="336" t="s">
        <v>7400</v>
      </c>
      <c r="B1866" s="336" t="s">
        <v>4562</v>
      </c>
      <c r="C1866" s="336" t="s">
        <v>4696</v>
      </c>
      <c r="D1866" s="336" t="s">
        <v>8061</v>
      </c>
      <c r="E1866" s="336" t="s">
        <v>731</v>
      </c>
      <c r="F1866" s="336" t="s">
        <v>780</v>
      </c>
      <c r="G1866" s="336" t="s">
        <v>794</v>
      </c>
      <c r="H1866" s="336" t="s">
        <v>726</v>
      </c>
      <c r="I1866" s="337">
        <v>5</v>
      </c>
      <c r="J1866" s="337">
        <v>75</v>
      </c>
      <c r="K1866" s="337">
        <v>95.2</v>
      </c>
      <c r="L1866" s="337">
        <v>92.1</v>
      </c>
      <c r="M1866" s="338"/>
      <c r="N1866" s="337">
        <v>25</v>
      </c>
      <c r="O1866" s="337">
        <v>900</v>
      </c>
      <c r="P1866" s="337">
        <v>12</v>
      </c>
      <c r="Q1866" s="337">
        <v>75</v>
      </c>
      <c r="R1866" s="337">
        <v>25000</v>
      </c>
      <c r="S1866" s="337">
        <v>3000</v>
      </c>
      <c r="T1866" s="337">
        <v>82</v>
      </c>
      <c r="U1866" s="337">
        <v>1</v>
      </c>
      <c r="V1866" s="337">
        <v>-20</v>
      </c>
      <c r="W1866" s="336" t="s">
        <v>7</v>
      </c>
      <c r="X1866" s="336" t="s">
        <v>7</v>
      </c>
      <c r="Y1866" s="336" t="s">
        <v>2468</v>
      </c>
      <c r="Z1866" s="339">
        <v>41380</v>
      </c>
      <c r="AA1866" s="339">
        <v>41911</v>
      </c>
      <c r="AB1866" s="336" t="s">
        <v>784</v>
      </c>
    </row>
    <row r="1867" spans="1:28" s="340" customFormat="1">
      <c r="A1867" s="336" t="s">
        <v>7400</v>
      </c>
      <c r="B1867" s="336" t="s">
        <v>4562</v>
      </c>
      <c r="C1867" s="336" t="s">
        <v>4699</v>
      </c>
      <c r="D1867" s="336" t="s">
        <v>8062</v>
      </c>
      <c r="E1867" s="336" t="s">
        <v>731</v>
      </c>
      <c r="F1867" s="336" t="s">
        <v>780</v>
      </c>
      <c r="G1867" s="336" t="s">
        <v>794</v>
      </c>
      <c r="H1867" s="336" t="s">
        <v>726</v>
      </c>
      <c r="I1867" s="337">
        <v>5</v>
      </c>
      <c r="J1867" s="337">
        <v>75</v>
      </c>
      <c r="K1867" s="337">
        <v>95.2</v>
      </c>
      <c r="L1867" s="337">
        <v>92.1</v>
      </c>
      <c r="M1867" s="338"/>
      <c r="N1867" s="337">
        <v>25</v>
      </c>
      <c r="O1867" s="337">
        <v>900</v>
      </c>
      <c r="P1867" s="337">
        <v>12</v>
      </c>
      <c r="Q1867" s="337">
        <v>75</v>
      </c>
      <c r="R1867" s="337">
        <v>25000</v>
      </c>
      <c r="S1867" s="337">
        <v>3000</v>
      </c>
      <c r="T1867" s="337">
        <v>82</v>
      </c>
      <c r="U1867" s="337">
        <v>1</v>
      </c>
      <c r="V1867" s="337">
        <v>-20</v>
      </c>
      <c r="W1867" s="336" t="s">
        <v>7</v>
      </c>
      <c r="X1867" s="336" t="s">
        <v>7</v>
      </c>
      <c r="Y1867" s="336" t="s">
        <v>2468</v>
      </c>
      <c r="Z1867" s="339">
        <v>41529</v>
      </c>
      <c r="AA1867" s="339">
        <v>41911</v>
      </c>
      <c r="AB1867" s="336" t="s">
        <v>784</v>
      </c>
    </row>
    <row r="1868" spans="1:28" s="340" customFormat="1">
      <c r="A1868" s="336" t="s">
        <v>7400</v>
      </c>
      <c r="B1868" s="336" t="s">
        <v>4562</v>
      </c>
      <c r="C1868" s="336" t="s">
        <v>4702</v>
      </c>
      <c r="D1868" s="336" t="s">
        <v>8063</v>
      </c>
      <c r="E1868" s="336" t="s">
        <v>731</v>
      </c>
      <c r="F1868" s="336" t="s">
        <v>780</v>
      </c>
      <c r="G1868" s="336" t="s">
        <v>794</v>
      </c>
      <c r="H1868" s="336" t="s">
        <v>726</v>
      </c>
      <c r="I1868" s="337">
        <v>5</v>
      </c>
      <c r="J1868" s="337">
        <v>75</v>
      </c>
      <c r="K1868" s="337">
        <v>92.9</v>
      </c>
      <c r="L1868" s="337">
        <v>92.1</v>
      </c>
      <c r="M1868" s="338"/>
      <c r="N1868" s="337">
        <v>35</v>
      </c>
      <c r="O1868" s="337">
        <v>850</v>
      </c>
      <c r="P1868" s="337">
        <v>12</v>
      </c>
      <c r="Q1868" s="337">
        <v>70</v>
      </c>
      <c r="R1868" s="337">
        <v>25000</v>
      </c>
      <c r="S1868" s="337">
        <v>2700</v>
      </c>
      <c r="T1868" s="337">
        <v>82</v>
      </c>
      <c r="U1868" s="337">
        <v>0.9</v>
      </c>
      <c r="V1868" s="337">
        <v>-20</v>
      </c>
      <c r="W1868" s="336" t="s">
        <v>769</v>
      </c>
      <c r="X1868" s="336" t="s">
        <v>7406</v>
      </c>
      <c r="Y1868" s="336" t="s">
        <v>2468</v>
      </c>
      <c r="Z1868" s="339">
        <v>41928</v>
      </c>
      <c r="AA1868" s="339">
        <v>41947</v>
      </c>
      <c r="AB1868" s="336" t="s">
        <v>842</v>
      </c>
    </row>
    <row r="1869" spans="1:28" s="340" customFormat="1">
      <c r="A1869" s="336" t="s">
        <v>7400</v>
      </c>
      <c r="B1869" s="336" t="s">
        <v>4562</v>
      </c>
      <c r="C1869" s="336" t="s">
        <v>4705</v>
      </c>
      <c r="D1869" s="336" t="s">
        <v>8064</v>
      </c>
      <c r="E1869" s="336" t="s">
        <v>731</v>
      </c>
      <c r="F1869" s="336" t="s">
        <v>780</v>
      </c>
      <c r="G1869" s="336" t="s">
        <v>794</v>
      </c>
      <c r="H1869" s="336" t="s">
        <v>726</v>
      </c>
      <c r="I1869" s="337">
        <v>5</v>
      </c>
      <c r="J1869" s="337">
        <v>75</v>
      </c>
      <c r="K1869" s="337">
        <v>93.7</v>
      </c>
      <c r="L1869" s="337">
        <v>92.3</v>
      </c>
      <c r="M1869" s="338"/>
      <c r="N1869" s="337">
        <v>35</v>
      </c>
      <c r="O1869" s="337">
        <v>900</v>
      </c>
      <c r="P1869" s="337">
        <v>12.2</v>
      </c>
      <c r="Q1869" s="337">
        <v>75</v>
      </c>
      <c r="R1869" s="337">
        <v>25000</v>
      </c>
      <c r="S1869" s="337">
        <v>3000</v>
      </c>
      <c r="T1869" s="337">
        <v>82</v>
      </c>
      <c r="U1869" s="337">
        <v>0.9</v>
      </c>
      <c r="V1869" s="337">
        <v>-20</v>
      </c>
      <c r="W1869" s="336" t="s">
        <v>769</v>
      </c>
      <c r="X1869" s="336" t="s">
        <v>7406</v>
      </c>
      <c r="Y1869" s="336" t="s">
        <v>2468</v>
      </c>
      <c r="Z1869" s="339">
        <v>41928</v>
      </c>
      <c r="AA1869" s="339">
        <v>41947</v>
      </c>
      <c r="AB1869" s="336" t="s">
        <v>842</v>
      </c>
    </row>
    <row r="1870" spans="1:28" s="340" customFormat="1">
      <c r="A1870" s="336" t="s">
        <v>7400</v>
      </c>
      <c r="B1870" s="336" t="s">
        <v>4562</v>
      </c>
      <c r="C1870" s="336" t="s">
        <v>4708</v>
      </c>
      <c r="D1870" s="336" t="s">
        <v>8065</v>
      </c>
      <c r="E1870" s="336" t="s">
        <v>731</v>
      </c>
      <c r="F1870" s="336" t="s">
        <v>780</v>
      </c>
      <c r="G1870" s="336" t="s">
        <v>794</v>
      </c>
      <c r="H1870" s="336" t="s">
        <v>726</v>
      </c>
      <c r="I1870" s="337">
        <v>5</v>
      </c>
      <c r="J1870" s="337">
        <v>75</v>
      </c>
      <c r="K1870" s="337">
        <v>94</v>
      </c>
      <c r="L1870" s="337">
        <v>92.5</v>
      </c>
      <c r="M1870" s="338"/>
      <c r="N1870" s="337">
        <v>15</v>
      </c>
      <c r="O1870" s="337">
        <v>850</v>
      </c>
      <c r="P1870" s="337">
        <v>12</v>
      </c>
      <c r="Q1870" s="337">
        <v>70</v>
      </c>
      <c r="R1870" s="337">
        <v>25000</v>
      </c>
      <c r="S1870" s="337">
        <v>2700</v>
      </c>
      <c r="T1870" s="337">
        <v>82</v>
      </c>
      <c r="U1870" s="337">
        <v>0.9</v>
      </c>
      <c r="V1870" s="337">
        <v>-20</v>
      </c>
      <c r="W1870" s="336" t="s">
        <v>769</v>
      </c>
      <c r="X1870" s="336" t="s">
        <v>7406</v>
      </c>
      <c r="Y1870" s="336" t="s">
        <v>2468</v>
      </c>
      <c r="Z1870" s="339">
        <v>41928</v>
      </c>
      <c r="AA1870" s="339">
        <v>41947</v>
      </c>
      <c r="AB1870" s="336" t="s">
        <v>842</v>
      </c>
    </row>
    <row r="1871" spans="1:28" s="340" customFormat="1">
      <c r="A1871" s="336" t="s">
        <v>7400</v>
      </c>
      <c r="B1871" s="336" t="s">
        <v>4562</v>
      </c>
      <c r="C1871" s="336" t="s">
        <v>4711</v>
      </c>
      <c r="D1871" s="336" t="s">
        <v>8066</v>
      </c>
      <c r="E1871" s="336" t="s">
        <v>731</v>
      </c>
      <c r="F1871" s="336" t="s">
        <v>780</v>
      </c>
      <c r="G1871" s="336" t="s">
        <v>794</v>
      </c>
      <c r="H1871" s="336" t="s">
        <v>726</v>
      </c>
      <c r="I1871" s="337">
        <v>5</v>
      </c>
      <c r="J1871" s="337">
        <v>75</v>
      </c>
      <c r="K1871" s="337">
        <v>93.9</v>
      </c>
      <c r="L1871" s="337">
        <v>92.5</v>
      </c>
      <c r="M1871" s="338"/>
      <c r="N1871" s="337">
        <v>15</v>
      </c>
      <c r="O1871" s="337">
        <v>900</v>
      </c>
      <c r="P1871" s="337">
        <v>12.4</v>
      </c>
      <c r="Q1871" s="337">
        <v>75</v>
      </c>
      <c r="R1871" s="337">
        <v>25000</v>
      </c>
      <c r="S1871" s="337">
        <v>3000</v>
      </c>
      <c r="T1871" s="337">
        <v>82</v>
      </c>
      <c r="U1871" s="337">
        <v>0.9</v>
      </c>
      <c r="V1871" s="337">
        <v>-20</v>
      </c>
      <c r="W1871" s="336" t="s">
        <v>769</v>
      </c>
      <c r="X1871" s="336" t="s">
        <v>7406</v>
      </c>
      <c r="Y1871" s="336" t="s">
        <v>2468</v>
      </c>
      <c r="Z1871" s="339">
        <v>41928</v>
      </c>
      <c r="AA1871" s="339">
        <v>41947</v>
      </c>
      <c r="AB1871" s="336" t="s">
        <v>842</v>
      </c>
    </row>
    <row r="1872" spans="1:28" s="340" customFormat="1">
      <c r="A1872" s="336" t="s">
        <v>7400</v>
      </c>
      <c r="B1872" s="336" t="s">
        <v>4562</v>
      </c>
      <c r="C1872" s="336" t="s">
        <v>4714</v>
      </c>
      <c r="D1872" s="336" t="s">
        <v>8067</v>
      </c>
      <c r="E1872" s="336" t="s">
        <v>735</v>
      </c>
      <c r="F1872" s="336" t="s">
        <v>780</v>
      </c>
      <c r="G1872" s="336" t="s">
        <v>794</v>
      </c>
      <c r="H1872" s="336" t="s">
        <v>726</v>
      </c>
      <c r="I1872" s="337">
        <v>5</v>
      </c>
      <c r="J1872" s="337">
        <v>100</v>
      </c>
      <c r="K1872" s="337">
        <v>132.30000000000001</v>
      </c>
      <c r="L1872" s="337">
        <v>119.6</v>
      </c>
      <c r="M1872" s="338"/>
      <c r="N1872" s="337">
        <v>25</v>
      </c>
      <c r="O1872" s="337">
        <v>900</v>
      </c>
      <c r="P1872" s="337">
        <v>13</v>
      </c>
      <c r="Q1872" s="337">
        <v>69.2</v>
      </c>
      <c r="R1872" s="337">
        <v>25000</v>
      </c>
      <c r="S1872" s="337">
        <v>2700</v>
      </c>
      <c r="T1872" s="337">
        <v>82</v>
      </c>
      <c r="U1872" s="337">
        <v>0.9</v>
      </c>
      <c r="V1872" s="337">
        <v>-20</v>
      </c>
      <c r="W1872" s="336" t="s">
        <v>769</v>
      </c>
      <c r="X1872" s="336" t="s">
        <v>7402</v>
      </c>
      <c r="Y1872" s="336" t="s">
        <v>2468</v>
      </c>
      <c r="Z1872" s="339">
        <v>41380</v>
      </c>
      <c r="AA1872" s="339">
        <v>41907</v>
      </c>
      <c r="AB1872" s="336" t="s">
        <v>784</v>
      </c>
    </row>
    <row r="1873" spans="1:28" s="340" customFormat="1">
      <c r="A1873" s="336" t="s">
        <v>7400</v>
      </c>
      <c r="B1873" s="336" t="s">
        <v>4562</v>
      </c>
      <c r="C1873" s="336" t="s">
        <v>4717</v>
      </c>
      <c r="D1873" s="336" t="s">
        <v>8068</v>
      </c>
      <c r="E1873" s="336" t="s">
        <v>735</v>
      </c>
      <c r="F1873" s="336" t="s">
        <v>780</v>
      </c>
      <c r="G1873" s="336" t="s">
        <v>794</v>
      </c>
      <c r="H1873" s="336" t="s">
        <v>726</v>
      </c>
      <c r="I1873" s="337">
        <v>5</v>
      </c>
      <c r="J1873" s="337">
        <v>100</v>
      </c>
      <c r="K1873" s="337">
        <v>131.69999999999999</v>
      </c>
      <c r="L1873" s="337">
        <v>119.5</v>
      </c>
      <c r="M1873" s="338"/>
      <c r="N1873" s="337">
        <v>25</v>
      </c>
      <c r="O1873" s="337">
        <v>945</v>
      </c>
      <c r="P1873" s="337">
        <v>13</v>
      </c>
      <c r="Q1873" s="337">
        <v>72.7</v>
      </c>
      <c r="R1873" s="337">
        <v>25000</v>
      </c>
      <c r="S1873" s="337">
        <v>3000</v>
      </c>
      <c r="T1873" s="337">
        <v>82</v>
      </c>
      <c r="U1873" s="337">
        <v>0.9</v>
      </c>
      <c r="V1873" s="337">
        <v>-20</v>
      </c>
      <c r="W1873" s="336" t="s">
        <v>769</v>
      </c>
      <c r="X1873" s="336" t="s">
        <v>7402</v>
      </c>
      <c r="Y1873" s="336" t="s">
        <v>2468</v>
      </c>
      <c r="Z1873" s="339">
        <v>41380</v>
      </c>
      <c r="AA1873" s="339">
        <v>41912</v>
      </c>
      <c r="AB1873" s="336" t="s">
        <v>784</v>
      </c>
    </row>
    <row r="1874" spans="1:28" s="340" customFormat="1">
      <c r="A1874" s="336" t="s">
        <v>7400</v>
      </c>
      <c r="B1874" s="336" t="s">
        <v>4562</v>
      </c>
      <c r="C1874" s="336" t="s">
        <v>4720</v>
      </c>
      <c r="D1874" s="336" t="s">
        <v>8069</v>
      </c>
      <c r="E1874" s="336" t="s">
        <v>735</v>
      </c>
      <c r="F1874" s="336" t="s">
        <v>780</v>
      </c>
      <c r="G1874" s="336" t="s">
        <v>794</v>
      </c>
      <c r="H1874" s="336" t="s">
        <v>726</v>
      </c>
      <c r="I1874" s="337">
        <v>5</v>
      </c>
      <c r="J1874" s="337">
        <v>100</v>
      </c>
      <c r="K1874" s="337">
        <v>132.30000000000001</v>
      </c>
      <c r="L1874" s="337">
        <v>119.6</v>
      </c>
      <c r="M1874" s="338"/>
      <c r="N1874" s="337">
        <v>35</v>
      </c>
      <c r="O1874" s="337">
        <v>900</v>
      </c>
      <c r="P1874" s="337">
        <v>13</v>
      </c>
      <c r="Q1874" s="337">
        <v>69.2</v>
      </c>
      <c r="R1874" s="337">
        <v>25000</v>
      </c>
      <c r="S1874" s="337">
        <v>2700</v>
      </c>
      <c r="T1874" s="337">
        <v>82</v>
      </c>
      <c r="U1874" s="337">
        <v>0.9</v>
      </c>
      <c r="V1874" s="337">
        <v>-20</v>
      </c>
      <c r="W1874" s="336" t="s">
        <v>769</v>
      </c>
      <c r="X1874" s="336" t="s">
        <v>7402</v>
      </c>
      <c r="Y1874" s="336" t="s">
        <v>2468</v>
      </c>
      <c r="Z1874" s="339">
        <v>41441</v>
      </c>
      <c r="AA1874" s="339">
        <v>41907</v>
      </c>
      <c r="AB1874" s="336" t="s">
        <v>784</v>
      </c>
    </row>
    <row r="1875" spans="1:28" s="340" customFormat="1">
      <c r="A1875" s="336" t="s">
        <v>7400</v>
      </c>
      <c r="B1875" s="336" t="s">
        <v>27</v>
      </c>
      <c r="C1875" s="336" t="s">
        <v>5354</v>
      </c>
      <c r="D1875" s="336" t="s">
        <v>5354</v>
      </c>
      <c r="E1875" s="336" t="s">
        <v>732</v>
      </c>
      <c r="F1875" s="336" t="s">
        <v>780</v>
      </c>
      <c r="G1875" s="336" t="s">
        <v>794</v>
      </c>
      <c r="H1875" s="336" t="s">
        <v>726</v>
      </c>
      <c r="I1875" s="337">
        <v>3</v>
      </c>
      <c r="J1875" s="337">
        <v>65</v>
      </c>
      <c r="K1875" s="337">
        <v>135</v>
      </c>
      <c r="L1875" s="337">
        <v>122</v>
      </c>
      <c r="M1875" s="338"/>
      <c r="N1875" s="338"/>
      <c r="O1875" s="337">
        <v>650</v>
      </c>
      <c r="P1875" s="337">
        <v>10</v>
      </c>
      <c r="Q1875" s="337">
        <v>65</v>
      </c>
      <c r="R1875" s="337">
        <v>25000</v>
      </c>
      <c r="S1875" s="337">
        <v>2700</v>
      </c>
      <c r="T1875" s="337">
        <v>82</v>
      </c>
      <c r="U1875" s="337">
        <v>0.9</v>
      </c>
      <c r="V1875" s="337">
        <v>-29</v>
      </c>
      <c r="W1875" s="336" t="s">
        <v>769</v>
      </c>
      <c r="X1875" s="336" t="s">
        <v>7405</v>
      </c>
      <c r="Y1875" s="336" t="s">
        <v>1308</v>
      </c>
      <c r="Z1875" s="339">
        <v>41446</v>
      </c>
      <c r="AA1875" s="339">
        <v>41813</v>
      </c>
      <c r="AB1875" s="336" t="s">
        <v>842</v>
      </c>
    </row>
    <row r="1876" spans="1:28" s="340" customFormat="1">
      <c r="A1876" s="336" t="s">
        <v>7400</v>
      </c>
      <c r="B1876" s="336" t="s">
        <v>27</v>
      </c>
      <c r="C1876" s="336" t="s">
        <v>5356</v>
      </c>
      <c r="D1876" s="336" t="s">
        <v>5356</v>
      </c>
      <c r="E1876" s="336" t="s">
        <v>732</v>
      </c>
      <c r="F1876" s="336" t="s">
        <v>780</v>
      </c>
      <c r="G1876" s="336" t="s">
        <v>794</v>
      </c>
      <c r="H1876" s="336" t="s">
        <v>726</v>
      </c>
      <c r="I1876" s="337">
        <v>3</v>
      </c>
      <c r="J1876" s="337">
        <v>65</v>
      </c>
      <c r="K1876" s="337">
        <v>135</v>
      </c>
      <c r="L1876" s="337">
        <v>122</v>
      </c>
      <c r="M1876" s="338"/>
      <c r="N1876" s="338"/>
      <c r="O1876" s="337">
        <v>650</v>
      </c>
      <c r="P1876" s="337">
        <v>10</v>
      </c>
      <c r="Q1876" s="337">
        <v>65</v>
      </c>
      <c r="R1876" s="337">
        <v>25000</v>
      </c>
      <c r="S1876" s="337">
        <v>2700</v>
      </c>
      <c r="T1876" s="337">
        <v>82</v>
      </c>
      <c r="U1876" s="337">
        <v>0.9</v>
      </c>
      <c r="V1876" s="337">
        <v>-29</v>
      </c>
      <c r="W1876" s="336" t="s">
        <v>769</v>
      </c>
      <c r="X1876" s="336" t="s">
        <v>7405</v>
      </c>
      <c r="Y1876" s="336" t="s">
        <v>1308</v>
      </c>
      <c r="Z1876" s="339">
        <v>41446</v>
      </c>
      <c r="AA1876" s="339">
        <v>41813</v>
      </c>
      <c r="AB1876" s="336" t="s">
        <v>842</v>
      </c>
    </row>
    <row r="1877" spans="1:28" s="340" customFormat="1">
      <c r="A1877" s="336" t="s">
        <v>7400</v>
      </c>
      <c r="B1877" s="336" t="s">
        <v>27</v>
      </c>
      <c r="C1877" s="336" t="s">
        <v>5358</v>
      </c>
      <c r="D1877" s="336" t="s">
        <v>5358</v>
      </c>
      <c r="E1877" s="336" t="s">
        <v>732</v>
      </c>
      <c r="F1877" s="336" t="s">
        <v>780</v>
      </c>
      <c r="G1877" s="336" t="s">
        <v>794</v>
      </c>
      <c r="H1877" s="336" t="s">
        <v>726</v>
      </c>
      <c r="I1877" s="337">
        <v>4</v>
      </c>
      <c r="J1877" s="337">
        <v>65</v>
      </c>
      <c r="K1877" s="337">
        <v>135</v>
      </c>
      <c r="L1877" s="337">
        <v>122</v>
      </c>
      <c r="M1877" s="338"/>
      <c r="N1877" s="338"/>
      <c r="O1877" s="337">
        <v>650</v>
      </c>
      <c r="P1877" s="337">
        <v>10</v>
      </c>
      <c r="Q1877" s="337">
        <v>65</v>
      </c>
      <c r="R1877" s="337">
        <v>25000</v>
      </c>
      <c r="S1877" s="337">
        <v>2700</v>
      </c>
      <c r="T1877" s="337">
        <v>82</v>
      </c>
      <c r="U1877" s="337">
        <v>0.9</v>
      </c>
      <c r="V1877" s="337">
        <v>-29</v>
      </c>
      <c r="W1877" s="336" t="s">
        <v>769</v>
      </c>
      <c r="X1877" s="336" t="s">
        <v>7405</v>
      </c>
      <c r="Y1877" s="336" t="s">
        <v>1308</v>
      </c>
      <c r="Z1877" s="339">
        <v>41446</v>
      </c>
      <c r="AA1877" s="339">
        <v>41813</v>
      </c>
      <c r="AB1877" s="336" t="s">
        <v>842</v>
      </c>
    </row>
    <row r="1878" spans="1:28" s="340" customFormat="1">
      <c r="A1878" s="336" t="s">
        <v>7400</v>
      </c>
      <c r="B1878" s="336" t="s">
        <v>27</v>
      </c>
      <c r="C1878" s="336" t="s">
        <v>5361</v>
      </c>
      <c r="D1878" s="336" t="s">
        <v>5361</v>
      </c>
      <c r="E1878" s="336" t="s">
        <v>732</v>
      </c>
      <c r="F1878" s="336" t="s">
        <v>780</v>
      </c>
      <c r="G1878" s="336" t="s">
        <v>794</v>
      </c>
      <c r="H1878" s="336" t="s">
        <v>726</v>
      </c>
      <c r="I1878" s="337">
        <v>3</v>
      </c>
      <c r="J1878" s="337">
        <v>65</v>
      </c>
      <c r="K1878" s="337">
        <v>135</v>
      </c>
      <c r="L1878" s="337">
        <v>122</v>
      </c>
      <c r="M1878" s="338"/>
      <c r="N1878" s="338"/>
      <c r="O1878" s="337">
        <v>650</v>
      </c>
      <c r="P1878" s="337">
        <v>10</v>
      </c>
      <c r="Q1878" s="337">
        <v>65</v>
      </c>
      <c r="R1878" s="337">
        <v>25000</v>
      </c>
      <c r="S1878" s="337">
        <v>2700</v>
      </c>
      <c r="T1878" s="337">
        <v>82</v>
      </c>
      <c r="U1878" s="337">
        <v>0.9</v>
      </c>
      <c r="V1878" s="337">
        <v>-29</v>
      </c>
      <c r="W1878" s="336" t="s">
        <v>769</v>
      </c>
      <c r="X1878" s="336" t="s">
        <v>7405</v>
      </c>
      <c r="Y1878" s="336" t="s">
        <v>1308</v>
      </c>
      <c r="Z1878" s="339">
        <v>41446</v>
      </c>
      <c r="AA1878" s="339">
        <v>41862</v>
      </c>
      <c r="AB1878" s="336" t="s">
        <v>842</v>
      </c>
    </row>
    <row r="1879" spans="1:28" s="340" customFormat="1">
      <c r="A1879" s="336" t="s">
        <v>7400</v>
      </c>
      <c r="B1879" s="336" t="s">
        <v>27</v>
      </c>
      <c r="C1879" s="336" t="s">
        <v>5363</v>
      </c>
      <c r="D1879" s="336" t="s">
        <v>5363</v>
      </c>
      <c r="E1879" s="336" t="s">
        <v>732</v>
      </c>
      <c r="F1879" s="336" t="s">
        <v>780</v>
      </c>
      <c r="G1879" s="336" t="s">
        <v>794</v>
      </c>
      <c r="H1879" s="336" t="s">
        <v>726</v>
      </c>
      <c r="I1879" s="337">
        <v>3</v>
      </c>
      <c r="J1879" s="337">
        <v>65</v>
      </c>
      <c r="K1879" s="337">
        <v>135</v>
      </c>
      <c r="L1879" s="337">
        <v>122</v>
      </c>
      <c r="M1879" s="338"/>
      <c r="N1879" s="338"/>
      <c r="O1879" s="337">
        <v>650</v>
      </c>
      <c r="P1879" s="337">
        <v>10</v>
      </c>
      <c r="Q1879" s="337">
        <v>65</v>
      </c>
      <c r="R1879" s="337">
        <v>25000</v>
      </c>
      <c r="S1879" s="337">
        <v>2700</v>
      </c>
      <c r="T1879" s="337">
        <v>82</v>
      </c>
      <c r="U1879" s="337">
        <v>0.8</v>
      </c>
      <c r="V1879" s="337">
        <v>-29</v>
      </c>
      <c r="W1879" s="336" t="s">
        <v>7</v>
      </c>
      <c r="X1879" s="336" t="s">
        <v>7</v>
      </c>
      <c r="Y1879" s="336" t="s">
        <v>1308</v>
      </c>
      <c r="Z1879" s="339">
        <v>41435</v>
      </c>
      <c r="AA1879" s="339">
        <v>41884</v>
      </c>
      <c r="AB1879" s="336" t="s">
        <v>842</v>
      </c>
    </row>
    <row r="1880" spans="1:28" s="340" customFormat="1">
      <c r="A1880" s="336" t="s">
        <v>7400</v>
      </c>
      <c r="B1880" s="336" t="s">
        <v>4562</v>
      </c>
      <c r="C1880" s="336" t="s">
        <v>4596</v>
      </c>
      <c r="D1880" s="336" t="s">
        <v>8070</v>
      </c>
      <c r="E1880" s="336" t="s">
        <v>735</v>
      </c>
      <c r="F1880" s="336" t="s">
        <v>780</v>
      </c>
      <c r="G1880" s="336" t="s">
        <v>794</v>
      </c>
      <c r="H1880" s="336" t="s">
        <v>726</v>
      </c>
      <c r="I1880" s="337">
        <v>5</v>
      </c>
      <c r="J1880" s="337">
        <v>120</v>
      </c>
      <c r="K1880" s="337">
        <v>131.5</v>
      </c>
      <c r="L1880" s="337">
        <v>120</v>
      </c>
      <c r="M1880" s="338"/>
      <c r="N1880" s="337">
        <v>35</v>
      </c>
      <c r="O1880" s="337">
        <v>1170</v>
      </c>
      <c r="P1880" s="337">
        <v>17</v>
      </c>
      <c r="Q1880" s="337">
        <v>68</v>
      </c>
      <c r="R1880" s="337">
        <v>25000</v>
      </c>
      <c r="S1880" s="337">
        <v>2700</v>
      </c>
      <c r="T1880" s="337">
        <v>82</v>
      </c>
      <c r="U1880" s="337">
        <v>0.9</v>
      </c>
      <c r="V1880" s="337">
        <v>-20</v>
      </c>
      <c r="W1880" s="336" t="s">
        <v>769</v>
      </c>
      <c r="X1880" s="336" t="s">
        <v>7406</v>
      </c>
      <c r="Y1880" s="336" t="s">
        <v>2468</v>
      </c>
      <c r="Z1880" s="339">
        <v>41898</v>
      </c>
      <c r="AA1880" s="339">
        <v>41947</v>
      </c>
      <c r="AB1880" s="336" t="s">
        <v>842</v>
      </c>
    </row>
    <row r="1881" spans="1:28" s="340" customFormat="1">
      <c r="A1881" s="336" t="s">
        <v>7400</v>
      </c>
      <c r="B1881" s="336" t="s">
        <v>4562</v>
      </c>
      <c r="C1881" s="336" t="s">
        <v>4599</v>
      </c>
      <c r="D1881" s="336" t="s">
        <v>8071</v>
      </c>
      <c r="E1881" s="336" t="s">
        <v>735</v>
      </c>
      <c r="F1881" s="336" t="s">
        <v>780</v>
      </c>
      <c r="G1881" s="336" t="s">
        <v>794</v>
      </c>
      <c r="H1881" s="336" t="s">
        <v>726</v>
      </c>
      <c r="I1881" s="337">
        <v>5</v>
      </c>
      <c r="J1881" s="337">
        <v>120</v>
      </c>
      <c r="K1881" s="337">
        <v>131.69999999999999</v>
      </c>
      <c r="L1881" s="337">
        <v>120</v>
      </c>
      <c r="M1881" s="338"/>
      <c r="N1881" s="337">
        <v>35</v>
      </c>
      <c r="O1881" s="337">
        <v>1200</v>
      </c>
      <c r="P1881" s="337">
        <v>17.2</v>
      </c>
      <c r="Q1881" s="337">
        <v>70</v>
      </c>
      <c r="R1881" s="337">
        <v>25000</v>
      </c>
      <c r="S1881" s="337">
        <v>3000</v>
      </c>
      <c r="T1881" s="337">
        <v>82</v>
      </c>
      <c r="U1881" s="337">
        <v>0.9</v>
      </c>
      <c r="V1881" s="337">
        <v>-20</v>
      </c>
      <c r="W1881" s="336" t="s">
        <v>769</v>
      </c>
      <c r="X1881" s="336" t="s">
        <v>7406</v>
      </c>
      <c r="Y1881" s="336" t="s">
        <v>2468</v>
      </c>
      <c r="Z1881" s="339">
        <v>41898</v>
      </c>
      <c r="AA1881" s="339">
        <v>41947</v>
      </c>
      <c r="AB1881" s="336" t="s">
        <v>842</v>
      </c>
    </row>
    <row r="1882" spans="1:28" s="340" customFormat="1">
      <c r="A1882" s="336" t="s">
        <v>7400</v>
      </c>
      <c r="B1882" s="336" t="s">
        <v>4562</v>
      </c>
      <c r="C1882" s="336" t="s">
        <v>4602</v>
      </c>
      <c r="D1882" s="336" t="s">
        <v>8072</v>
      </c>
      <c r="E1882" s="336" t="s">
        <v>735</v>
      </c>
      <c r="F1882" s="336" t="s">
        <v>780</v>
      </c>
      <c r="G1882" s="336" t="s">
        <v>794</v>
      </c>
      <c r="H1882" s="336" t="s">
        <v>726</v>
      </c>
      <c r="I1882" s="337">
        <v>5</v>
      </c>
      <c r="J1882" s="337">
        <v>100</v>
      </c>
      <c r="K1882" s="337">
        <v>131.5</v>
      </c>
      <c r="L1882" s="337">
        <v>120</v>
      </c>
      <c r="M1882" s="338"/>
      <c r="N1882" s="337">
        <v>15</v>
      </c>
      <c r="O1882" s="337">
        <v>1200</v>
      </c>
      <c r="P1882" s="337">
        <v>17</v>
      </c>
      <c r="Q1882" s="337">
        <v>70</v>
      </c>
      <c r="R1882" s="337">
        <v>25000</v>
      </c>
      <c r="S1882" s="337">
        <v>2700</v>
      </c>
      <c r="T1882" s="337">
        <v>82</v>
      </c>
      <c r="U1882" s="337">
        <v>0.9</v>
      </c>
      <c r="V1882" s="337">
        <v>-20</v>
      </c>
      <c r="W1882" s="336" t="s">
        <v>769</v>
      </c>
      <c r="X1882" s="336" t="s">
        <v>7406</v>
      </c>
      <c r="Y1882" s="336" t="s">
        <v>2468</v>
      </c>
      <c r="Z1882" s="339">
        <v>41898</v>
      </c>
      <c r="AA1882" s="339">
        <v>41947</v>
      </c>
      <c r="AB1882" s="336" t="s">
        <v>842</v>
      </c>
    </row>
    <row r="1883" spans="1:28" s="340" customFormat="1">
      <c r="A1883" s="336" t="s">
        <v>7400</v>
      </c>
      <c r="B1883" s="336" t="s">
        <v>4562</v>
      </c>
      <c r="C1883" s="336" t="s">
        <v>4605</v>
      </c>
      <c r="D1883" s="336" t="s">
        <v>8073</v>
      </c>
      <c r="E1883" s="336" t="s">
        <v>735</v>
      </c>
      <c r="F1883" s="336" t="s">
        <v>780</v>
      </c>
      <c r="G1883" s="336" t="s">
        <v>794</v>
      </c>
      <c r="H1883" s="336" t="s">
        <v>726</v>
      </c>
      <c r="I1883" s="337">
        <v>5</v>
      </c>
      <c r="J1883" s="337">
        <v>100</v>
      </c>
      <c r="K1883" s="337">
        <v>130.6</v>
      </c>
      <c r="L1883" s="337">
        <v>120.8</v>
      </c>
      <c r="M1883" s="338"/>
      <c r="N1883" s="337">
        <v>15</v>
      </c>
      <c r="O1883" s="337">
        <v>1230</v>
      </c>
      <c r="P1883" s="337">
        <v>17.2</v>
      </c>
      <c r="Q1883" s="337">
        <v>72</v>
      </c>
      <c r="R1883" s="337">
        <v>25000</v>
      </c>
      <c r="S1883" s="337">
        <v>3000</v>
      </c>
      <c r="T1883" s="337">
        <v>82</v>
      </c>
      <c r="U1883" s="337">
        <v>0.9</v>
      </c>
      <c r="V1883" s="337">
        <v>-20</v>
      </c>
      <c r="W1883" s="336" t="s">
        <v>769</v>
      </c>
      <c r="X1883" s="336" t="s">
        <v>7406</v>
      </c>
      <c r="Y1883" s="336" t="s">
        <v>2468</v>
      </c>
      <c r="Z1883" s="339">
        <v>41898</v>
      </c>
      <c r="AA1883" s="339">
        <v>41947</v>
      </c>
      <c r="AB1883" s="336" t="s">
        <v>842</v>
      </c>
    </row>
    <row r="1884" spans="1:28" s="340" customFormat="1">
      <c r="A1884" s="336" t="s">
        <v>7400</v>
      </c>
      <c r="B1884" s="336" t="s">
        <v>4562</v>
      </c>
      <c r="C1884" s="336" t="s">
        <v>4608</v>
      </c>
      <c r="D1884" s="336" t="s">
        <v>8074</v>
      </c>
      <c r="E1884" s="336" t="s">
        <v>735</v>
      </c>
      <c r="F1884" s="336" t="s">
        <v>780</v>
      </c>
      <c r="G1884" s="336" t="s">
        <v>794</v>
      </c>
      <c r="H1884" s="336" t="s">
        <v>726</v>
      </c>
      <c r="I1884" s="337">
        <v>5</v>
      </c>
      <c r="J1884" s="337">
        <v>120</v>
      </c>
      <c r="K1884" s="337">
        <v>132</v>
      </c>
      <c r="L1884" s="337">
        <v>119.5</v>
      </c>
      <c r="M1884" s="338"/>
      <c r="N1884" s="337">
        <v>25</v>
      </c>
      <c r="O1884" s="337">
        <v>1185</v>
      </c>
      <c r="P1884" s="337">
        <v>19</v>
      </c>
      <c r="Q1884" s="337">
        <v>62.4</v>
      </c>
      <c r="R1884" s="337">
        <v>25000</v>
      </c>
      <c r="S1884" s="337">
        <v>2700</v>
      </c>
      <c r="T1884" s="337">
        <v>81</v>
      </c>
      <c r="U1884" s="337">
        <v>0.9</v>
      </c>
      <c r="V1884" s="337">
        <v>-20</v>
      </c>
      <c r="W1884" s="336" t="s">
        <v>769</v>
      </c>
      <c r="X1884" s="336" t="s">
        <v>7402</v>
      </c>
      <c r="Y1884" s="336" t="s">
        <v>2468</v>
      </c>
      <c r="Z1884" s="339">
        <v>41434</v>
      </c>
      <c r="AA1884" s="339">
        <v>41929</v>
      </c>
      <c r="AB1884" s="336" t="s">
        <v>784</v>
      </c>
    </row>
    <row r="1885" spans="1:28" s="340" customFormat="1">
      <c r="A1885" s="336" t="s">
        <v>7400</v>
      </c>
      <c r="B1885" s="336" t="s">
        <v>4562</v>
      </c>
      <c r="C1885" s="336" t="s">
        <v>4611</v>
      </c>
      <c r="D1885" s="336" t="s">
        <v>8075</v>
      </c>
      <c r="E1885" s="336" t="s">
        <v>735</v>
      </c>
      <c r="F1885" s="336" t="s">
        <v>780</v>
      </c>
      <c r="G1885" s="336" t="s">
        <v>794</v>
      </c>
      <c r="H1885" s="336" t="s">
        <v>726</v>
      </c>
      <c r="I1885" s="337">
        <v>5</v>
      </c>
      <c r="J1885" s="337">
        <v>120</v>
      </c>
      <c r="K1885" s="337">
        <v>130.5</v>
      </c>
      <c r="L1885" s="337">
        <v>120.4</v>
      </c>
      <c r="M1885" s="338"/>
      <c r="N1885" s="337">
        <v>25</v>
      </c>
      <c r="O1885" s="337">
        <v>1185</v>
      </c>
      <c r="P1885" s="337">
        <v>19</v>
      </c>
      <c r="Q1885" s="337">
        <v>62.4</v>
      </c>
      <c r="R1885" s="337">
        <v>25000</v>
      </c>
      <c r="S1885" s="337">
        <v>2700</v>
      </c>
      <c r="T1885" s="337">
        <v>81</v>
      </c>
      <c r="U1885" s="337">
        <v>0.9</v>
      </c>
      <c r="V1885" s="337">
        <v>-20</v>
      </c>
      <c r="W1885" s="336" t="s">
        <v>769</v>
      </c>
      <c r="X1885" s="336" t="s">
        <v>7402</v>
      </c>
      <c r="Y1885" s="336" t="s">
        <v>2468</v>
      </c>
      <c r="Z1885" s="339">
        <v>41529</v>
      </c>
      <c r="AA1885" s="339">
        <v>41929</v>
      </c>
      <c r="AB1885" s="336" t="s">
        <v>784</v>
      </c>
    </row>
    <row r="1886" spans="1:28" s="340" customFormat="1">
      <c r="A1886" s="336" t="s">
        <v>7400</v>
      </c>
      <c r="B1886" s="336" t="s">
        <v>4562</v>
      </c>
      <c r="C1886" s="336" t="s">
        <v>4614</v>
      </c>
      <c r="D1886" s="336" t="s">
        <v>8076</v>
      </c>
      <c r="E1886" s="336" t="s">
        <v>735</v>
      </c>
      <c r="F1886" s="336" t="s">
        <v>780</v>
      </c>
      <c r="G1886" s="336" t="s">
        <v>794</v>
      </c>
      <c r="H1886" s="336" t="s">
        <v>726</v>
      </c>
      <c r="I1886" s="337">
        <v>5</v>
      </c>
      <c r="J1886" s="337">
        <v>120</v>
      </c>
      <c r="K1886" s="337">
        <v>134.5</v>
      </c>
      <c r="L1886" s="337">
        <v>120.3</v>
      </c>
      <c r="M1886" s="338"/>
      <c r="N1886" s="337">
        <v>25</v>
      </c>
      <c r="O1886" s="337">
        <v>1250</v>
      </c>
      <c r="P1886" s="337">
        <v>19</v>
      </c>
      <c r="Q1886" s="337">
        <v>65.8</v>
      </c>
      <c r="R1886" s="337">
        <v>25000</v>
      </c>
      <c r="S1886" s="337">
        <v>3000</v>
      </c>
      <c r="T1886" s="337">
        <v>82</v>
      </c>
      <c r="U1886" s="337">
        <v>0.9</v>
      </c>
      <c r="V1886" s="337">
        <v>-20</v>
      </c>
      <c r="W1886" s="336" t="s">
        <v>769</v>
      </c>
      <c r="X1886" s="336" t="s">
        <v>7402</v>
      </c>
      <c r="Y1886" s="336" t="s">
        <v>2468</v>
      </c>
      <c r="Z1886" s="339">
        <v>41775</v>
      </c>
      <c r="AA1886" s="339">
        <v>41911</v>
      </c>
      <c r="AB1886" s="336" t="s">
        <v>784</v>
      </c>
    </row>
    <row r="1887" spans="1:28" s="340" customFormat="1">
      <c r="A1887" s="336" t="s">
        <v>7400</v>
      </c>
      <c r="B1887" s="336" t="s">
        <v>4562</v>
      </c>
      <c r="C1887" s="336" t="s">
        <v>4617</v>
      </c>
      <c r="D1887" s="336" t="s">
        <v>8077</v>
      </c>
      <c r="E1887" s="336" t="s">
        <v>735</v>
      </c>
      <c r="F1887" s="336" t="s">
        <v>780</v>
      </c>
      <c r="G1887" s="336" t="s">
        <v>794</v>
      </c>
      <c r="H1887" s="336" t="s">
        <v>726</v>
      </c>
      <c r="I1887" s="337">
        <v>5</v>
      </c>
      <c r="J1887" s="337">
        <v>120</v>
      </c>
      <c r="K1887" s="337">
        <v>128.30000000000001</v>
      </c>
      <c r="L1887" s="337">
        <v>120.5</v>
      </c>
      <c r="M1887" s="338"/>
      <c r="N1887" s="337">
        <v>25</v>
      </c>
      <c r="O1887" s="337">
        <v>1250</v>
      </c>
      <c r="P1887" s="337">
        <v>19</v>
      </c>
      <c r="Q1887" s="337">
        <v>65.8</v>
      </c>
      <c r="R1887" s="337">
        <v>25000</v>
      </c>
      <c r="S1887" s="337">
        <v>3000</v>
      </c>
      <c r="T1887" s="337">
        <v>82</v>
      </c>
      <c r="U1887" s="337">
        <v>0.9</v>
      </c>
      <c r="V1887" s="337">
        <v>-20</v>
      </c>
      <c r="W1887" s="336" t="s">
        <v>769</v>
      </c>
      <c r="X1887" s="336" t="s">
        <v>7402</v>
      </c>
      <c r="Y1887" s="336" t="s">
        <v>2468</v>
      </c>
      <c r="Z1887" s="339">
        <v>41894</v>
      </c>
      <c r="AA1887" s="339">
        <v>41911</v>
      </c>
      <c r="AB1887" s="336" t="s">
        <v>784</v>
      </c>
    </row>
    <row r="1888" spans="1:28" s="340" customFormat="1">
      <c r="A1888" s="336" t="s">
        <v>7400</v>
      </c>
      <c r="B1888" s="336" t="s">
        <v>4562</v>
      </c>
      <c r="C1888" s="336" t="s">
        <v>4620</v>
      </c>
      <c r="D1888" s="336" t="s">
        <v>8078</v>
      </c>
      <c r="E1888" s="336" t="s">
        <v>735</v>
      </c>
      <c r="F1888" s="336" t="s">
        <v>780</v>
      </c>
      <c r="G1888" s="336" t="s">
        <v>794</v>
      </c>
      <c r="H1888" s="336" t="s">
        <v>726</v>
      </c>
      <c r="I1888" s="337">
        <v>5</v>
      </c>
      <c r="J1888" s="337">
        <v>120</v>
      </c>
      <c r="K1888" s="337">
        <v>130.80000000000001</v>
      </c>
      <c r="L1888" s="337">
        <v>120.4</v>
      </c>
      <c r="M1888" s="338"/>
      <c r="N1888" s="337">
        <v>25</v>
      </c>
      <c r="O1888" s="337">
        <v>1250</v>
      </c>
      <c r="P1888" s="337">
        <v>19</v>
      </c>
      <c r="Q1888" s="337">
        <v>65.8</v>
      </c>
      <c r="R1888" s="337">
        <v>25000</v>
      </c>
      <c r="S1888" s="337">
        <v>3000</v>
      </c>
      <c r="T1888" s="337">
        <v>82</v>
      </c>
      <c r="U1888" s="337">
        <v>0.9</v>
      </c>
      <c r="V1888" s="337">
        <v>-20</v>
      </c>
      <c r="W1888" s="336" t="s">
        <v>769</v>
      </c>
      <c r="X1888" s="336" t="s">
        <v>7402</v>
      </c>
      <c r="Y1888" s="336" t="s">
        <v>2468</v>
      </c>
      <c r="Z1888" s="339">
        <v>41706</v>
      </c>
      <c r="AA1888" s="339">
        <v>41911</v>
      </c>
      <c r="AB1888" s="336" t="s">
        <v>784</v>
      </c>
    </row>
    <row r="1889" spans="1:28" s="340" customFormat="1">
      <c r="A1889" s="336" t="s">
        <v>7400</v>
      </c>
      <c r="B1889" s="336" t="s">
        <v>4562</v>
      </c>
      <c r="C1889" s="336" t="s">
        <v>8079</v>
      </c>
      <c r="D1889" s="336" t="s">
        <v>8079</v>
      </c>
      <c r="E1889" s="336" t="s">
        <v>731</v>
      </c>
      <c r="F1889" s="336" t="s">
        <v>780</v>
      </c>
      <c r="G1889" s="336" t="s">
        <v>794</v>
      </c>
      <c r="H1889" s="336" t="s">
        <v>726</v>
      </c>
      <c r="I1889" s="337">
        <v>5</v>
      </c>
      <c r="J1889" s="337">
        <v>75</v>
      </c>
      <c r="K1889" s="337">
        <v>3.6</v>
      </c>
      <c r="L1889" s="337">
        <v>3.6</v>
      </c>
      <c r="M1889" s="338"/>
      <c r="N1889" s="337">
        <v>25</v>
      </c>
      <c r="O1889" s="337">
        <v>950</v>
      </c>
      <c r="P1889" s="337">
        <v>12</v>
      </c>
      <c r="Q1889" s="337">
        <v>79.099999999999994</v>
      </c>
      <c r="R1889" s="337">
        <v>25000</v>
      </c>
      <c r="S1889" s="337">
        <v>3500</v>
      </c>
      <c r="T1889" s="337">
        <v>84</v>
      </c>
      <c r="U1889" s="337">
        <v>0.9</v>
      </c>
      <c r="V1889" s="337">
        <v>0</v>
      </c>
      <c r="W1889" s="336" t="s">
        <v>7</v>
      </c>
      <c r="X1889" s="336" t="s">
        <v>7</v>
      </c>
      <c r="Y1889" s="336" t="s">
        <v>2468</v>
      </c>
      <c r="Z1889" s="339">
        <v>41718</v>
      </c>
      <c r="AA1889" s="339">
        <v>41767</v>
      </c>
      <c r="AB1889" s="336" t="s">
        <v>842</v>
      </c>
    </row>
    <row r="1890" spans="1:28" s="340" customFormat="1">
      <c r="A1890" s="336" t="s">
        <v>7400</v>
      </c>
      <c r="B1890" s="336" t="s">
        <v>4562</v>
      </c>
      <c r="C1890" s="336" t="s">
        <v>8080</v>
      </c>
      <c r="D1890" s="336" t="s">
        <v>8080</v>
      </c>
      <c r="E1890" s="336" t="s">
        <v>731</v>
      </c>
      <c r="F1890" s="336" t="s">
        <v>780</v>
      </c>
      <c r="G1890" s="336" t="s">
        <v>794</v>
      </c>
      <c r="H1890" s="336" t="s">
        <v>726</v>
      </c>
      <c r="I1890" s="337">
        <v>5</v>
      </c>
      <c r="J1890" s="337">
        <v>75</v>
      </c>
      <c r="K1890" s="337">
        <v>3.6</v>
      </c>
      <c r="L1890" s="337">
        <v>3.6</v>
      </c>
      <c r="M1890" s="338"/>
      <c r="N1890" s="337">
        <v>35</v>
      </c>
      <c r="O1890" s="337">
        <v>950</v>
      </c>
      <c r="P1890" s="337">
        <v>12</v>
      </c>
      <c r="Q1890" s="337">
        <v>79.099999999999994</v>
      </c>
      <c r="R1890" s="337">
        <v>25000</v>
      </c>
      <c r="S1890" s="337">
        <v>3500</v>
      </c>
      <c r="T1890" s="337">
        <v>84</v>
      </c>
      <c r="U1890" s="337">
        <v>0.9</v>
      </c>
      <c r="V1890" s="337">
        <v>0</v>
      </c>
      <c r="W1890" s="336" t="s">
        <v>7</v>
      </c>
      <c r="X1890" s="336" t="s">
        <v>7</v>
      </c>
      <c r="Y1890" s="336" t="s">
        <v>2468</v>
      </c>
      <c r="Z1890" s="339">
        <v>41718</v>
      </c>
      <c r="AA1890" s="339">
        <v>41767</v>
      </c>
      <c r="AB1890" s="336" t="s">
        <v>842</v>
      </c>
    </row>
    <row r="1891" spans="1:28" s="340" customFormat="1">
      <c r="A1891" s="336" t="s">
        <v>7400</v>
      </c>
      <c r="B1891" s="336" t="s">
        <v>4562</v>
      </c>
      <c r="C1891" s="336" t="s">
        <v>8081</v>
      </c>
      <c r="D1891" s="336" t="s">
        <v>8081</v>
      </c>
      <c r="E1891" s="336" t="s">
        <v>731</v>
      </c>
      <c r="F1891" s="336" t="s">
        <v>780</v>
      </c>
      <c r="G1891" s="336" t="s">
        <v>794</v>
      </c>
      <c r="H1891" s="336" t="s">
        <v>726</v>
      </c>
      <c r="I1891" s="337">
        <v>5</v>
      </c>
      <c r="J1891" s="337">
        <v>75</v>
      </c>
      <c r="K1891" s="337">
        <v>93.7</v>
      </c>
      <c r="L1891" s="337">
        <v>92.3</v>
      </c>
      <c r="M1891" s="338"/>
      <c r="N1891" s="337">
        <v>15</v>
      </c>
      <c r="O1891" s="337">
        <v>950</v>
      </c>
      <c r="P1891" s="337">
        <v>12</v>
      </c>
      <c r="Q1891" s="337">
        <v>79</v>
      </c>
      <c r="R1891" s="337">
        <v>25000</v>
      </c>
      <c r="S1891" s="337">
        <v>4000</v>
      </c>
      <c r="T1891" s="337">
        <v>81</v>
      </c>
      <c r="U1891" s="337">
        <v>0.9</v>
      </c>
      <c r="V1891" s="337">
        <v>0</v>
      </c>
      <c r="W1891" s="336" t="s">
        <v>769</v>
      </c>
      <c r="X1891" s="336" t="s">
        <v>7406</v>
      </c>
      <c r="Y1891" s="336" t="s">
        <v>2468</v>
      </c>
      <c r="Z1891" s="339">
        <v>41898</v>
      </c>
      <c r="AA1891" s="339">
        <v>41915</v>
      </c>
      <c r="AB1891" s="336" t="s">
        <v>842</v>
      </c>
    </row>
    <row r="1892" spans="1:28" s="340" customFormat="1">
      <c r="A1892" s="336" t="s">
        <v>7400</v>
      </c>
      <c r="B1892" s="336" t="s">
        <v>5403</v>
      </c>
      <c r="C1892" s="336" t="s">
        <v>5493</v>
      </c>
      <c r="D1892" s="336" t="s">
        <v>5493</v>
      </c>
      <c r="E1892" s="336" t="s">
        <v>732</v>
      </c>
      <c r="F1892" s="336" t="s">
        <v>780</v>
      </c>
      <c r="G1892" s="336" t="s">
        <v>794</v>
      </c>
      <c r="H1892" s="336" t="s">
        <v>726</v>
      </c>
      <c r="I1892" s="337">
        <v>3</v>
      </c>
      <c r="J1892" s="337">
        <v>65</v>
      </c>
      <c r="K1892" s="337">
        <v>130.1</v>
      </c>
      <c r="L1892" s="337">
        <v>95.2</v>
      </c>
      <c r="M1892" s="338"/>
      <c r="N1892" s="338"/>
      <c r="O1892" s="337">
        <v>800</v>
      </c>
      <c r="P1892" s="337">
        <v>14</v>
      </c>
      <c r="Q1892" s="337">
        <v>57.1</v>
      </c>
      <c r="R1892" s="337">
        <v>25000</v>
      </c>
      <c r="S1892" s="337">
        <v>3000</v>
      </c>
      <c r="T1892" s="337">
        <v>95</v>
      </c>
      <c r="U1892" s="337">
        <v>0.9</v>
      </c>
      <c r="V1892" s="337">
        <v>29</v>
      </c>
      <c r="W1892" s="336" t="s">
        <v>769</v>
      </c>
      <c r="X1892" s="336" t="s">
        <v>7402</v>
      </c>
      <c r="Y1892" s="336" t="s">
        <v>948</v>
      </c>
      <c r="Z1892" s="339">
        <v>41835</v>
      </c>
      <c r="AA1892" s="339">
        <v>41932</v>
      </c>
      <c r="AB1892" s="336" t="s">
        <v>842</v>
      </c>
    </row>
    <row r="1893" spans="1:28" s="340" customFormat="1">
      <c r="A1893" s="336" t="s">
        <v>7400</v>
      </c>
      <c r="B1893" s="336" t="s">
        <v>5403</v>
      </c>
      <c r="C1893" s="336" t="s">
        <v>984</v>
      </c>
      <c r="D1893" s="336" t="s">
        <v>8082</v>
      </c>
      <c r="E1893" s="336" t="s">
        <v>738</v>
      </c>
      <c r="F1893" s="336" t="s">
        <v>780</v>
      </c>
      <c r="G1893" s="336" t="s">
        <v>794</v>
      </c>
      <c r="H1893" s="336" t="s">
        <v>726</v>
      </c>
      <c r="I1893" s="337">
        <v>5</v>
      </c>
      <c r="J1893" s="337">
        <v>50</v>
      </c>
      <c r="K1893" s="337">
        <v>84</v>
      </c>
      <c r="L1893" s="337">
        <v>63</v>
      </c>
      <c r="M1893" s="338"/>
      <c r="N1893" s="337">
        <v>25</v>
      </c>
      <c r="O1893" s="337">
        <v>500</v>
      </c>
      <c r="P1893" s="337">
        <v>9.5</v>
      </c>
      <c r="Q1893" s="337">
        <v>52.6</v>
      </c>
      <c r="R1893" s="337">
        <v>25000</v>
      </c>
      <c r="S1893" s="337">
        <v>3000</v>
      </c>
      <c r="T1893" s="337">
        <v>85</v>
      </c>
      <c r="U1893" s="337">
        <v>1</v>
      </c>
      <c r="V1893" s="337">
        <v>-20</v>
      </c>
      <c r="W1893" s="336" t="s">
        <v>769</v>
      </c>
      <c r="X1893" s="336" t="s">
        <v>7402</v>
      </c>
      <c r="Y1893" s="336" t="s">
        <v>783</v>
      </c>
      <c r="Z1893" s="339">
        <v>41787</v>
      </c>
      <c r="AA1893" s="339">
        <v>41780</v>
      </c>
      <c r="AB1893" s="336" t="s">
        <v>784</v>
      </c>
    </row>
    <row r="1894" spans="1:28" s="340" customFormat="1">
      <c r="A1894" s="336" t="s">
        <v>7400</v>
      </c>
      <c r="B1894" s="336" t="s">
        <v>5403</v>
      </c>
      <c r="C1894" s="336" t="s">
        <v>984</v>
      </c>
      <c r="D1894" s="336" t="s">
        <v>8083</v>
      </c>
      <c r="E1894" s="336" t="s">
        <v>738</v>
      </c>
      <c r="F1894" s="336" t="s">
        <v>780</v>
      </c>
      <c r="G1894" s="336" t="s">
        <v>794</v>
      </c>
      <c r="H1894" s="336" t="s">
        <v>726</v>
      </c>
      <c r="I1894" s="337">
        <v>5</v>
      </c>
      <c r="J1894" s="337">
        <v>50</v>
      </c>
      <c r="K1894" s="337">
        <v>84</v>
      </c>
      <c r="L1894" s="337">
        <v>63</v>
      </c>
      <c r="M1894" s="338"/>
      <c r="N1894" s="337">
        <v>40</v>
      </c>
      <c r="O1894" s="337">
        <v>500</v>
      </c>
      <c r="P1894" s="337">
        <v>9.5</v>
      </c>
      <c r="Q1894" s="337">
        <v>52.6</v>
      </c>
      <c r="R1894" s="337">
        <v>25000</v>
      </c>
      <c r="S1894" s="337">
        <v>3000</v>
      </c>
      <c r="T1894" s="337">
        <v>85</v>
      </c>
      <c r="U1894" s="337">
        <v>1</v>
      </c>
      <c r="V1894" s="337">
        <v>-20</v>
      </c>
      <c r="W1894" s="336" t="s">
        <v>769</v>
      </c>
      <c r="X1894" s="336" t="s">
        <v>7402</v>
      </c>
      <c r="Y1894" s="336" t="s">
        <v>783</v>
      </c>
      <c r="Z1894" s="339">
        <v>41787</v>
      </c>
      <c r="AA1894" s="339">
        <v>41780</v>
      </c>
      <c r="AB1894" s="336" t="s">
        <v>784</v>
      </c>
    </row>
    <row r="1895" spans="1:28" s="340" customFormat="1">
      <c r="A1895" s="336" t="s">
        <v>7400</v>
      </c>
      <c r="B1895" s="336" t="s">
        <v>5403</v>
      </c>
      <c r="C1895" s="336" t="s">
        <v>984</v>
      </c>
      <c r="D1895" s="336" t="s">
        <v>8084</v>
      </c>
      <c r="E1895" s="336" t="s">
        <v>731</v>
      </c>
      <c r="F1895" s="336" t="s">
        <v>780</v>
      </c>
      <c r="G1895" s="336" t="s">
        <v>794</v>
      </c>
      <c r="H1895" s="336" t="s">
        <v>726</v>
      </c>
      <c r="I1895" s="337">
        <v>5</v>
      </c>
      <c r="J1895" s="337">
        <v>75</v>
      </c>
      <c r="K1895" s="337">
        <v>92</v>
      </c>
      <c r="L1895" s="337">
        <v>94</v>
      </c>
      <c r="M1895" s="338"/>
      <c r="N1895" s="337">
        <v>25</v>
      </c>
      <c r="O1895" s="337">
        <v>820</v>
      </c>
      <c r="P1895" s="337">
        <v>14</v>
      </c>
      <c r="Q1895" s="337">
        <v>58.6</v>
      </c>
      <c r="R1895" s="337">
        <v>25000</v>
      </c>
      <c r="S1895" s="337">
        <v>3000</v>
      </c>
      <c r="T1895" s="337">
        <v>84</v>
      </c>
      <c r="U1895" s="337">
        <v>1</v>
      </c>
      <c r="V1895" s="337">
        <v>-20</v>
      </c>
      <c r="W1895" s="336" t="s">
        <v>769</v>
      </c>
      <c r="X1895" s="336" t="s">
        <v>7402</v>
      </c>
      <c r="Y1895" s="336" t="s">
        <v>783</v>
      </c>
      <c r="Z1895" s="339">
        <v>41787</v>
      </c>
      <c r="AA1895" s="339">
        <v>41782</v>
      </c>
      <c r="AB1895" s="336" t="s">
        <v>784</v>
      </c>
    </row>
    <row r="1896" spans="1:28" s="340" customFormat="1">
      <c r="A1896" s="336" t="s">
        <v>7400</v>
      </c>
      <c r="B1896" s="336" t="s">
        <v>5403</v>
      </c>
      <c r="C1896" s="336" t="s">
        <v>984</v>
      </c>
      <c r="D1896" s="336" t="s">
        <v>8085</v>
      </c>
      <c r="E1896" s="336" t="s">
        <v>731</v>
      </c>
      <c r="F1896" s="336" t="s">
        <v>780</v>
      </c>
      <c r="G1896" s="336" t="s">
        <v>794</v>
      </c>
      <c r="H1896" s="336" t="s">
        <v>726</v>
      </c>
      <c r="I1896" s="337">
        <v>5</v>
      </c>
      <c r="J1896" s="337">
        <v>75</v>
      </c>
      <c r="K1896" s="337">
        <v>92</v>
      </c>
      <c r="L1896" s="337">
        <v>94</v>
      </c>
      <c r="M1896" s="338"/>
      <c r="N1896" s="337">
        <v>40</v>
      </c>
      <c r="O1896" s="337">
        <v>820</v>
      </c>
      <c r="P1896" s="337">
        <v>14</v>
      </c>
      <c r="Q1896" s="337">
        <v>58.6</v>
      </c>
      <c r="R1896" s="337">
        <v>25000</v>
      </c>
      <c r="S1896" s="337">
        <v>3000</v>
      </c>
      <c r="T1896" s="337">
        <v>84</v>
      </c>
      <c r="U1896" s="337">
        <v>1</v>
      </c>
      <c r="V1896" s="337">
        <v>-20</v>
      </c>
      <c r="W1896" s="336" t="s">
        <v>769</v>
      </c>
      <c r="X1896" s="336" t="s">
        <v>7402</v>
      </c>
      <c r="Y1896" s="336" t="s">
        <v>783</v>
      </c>
      <c r="Z1896" s="339">
        <v>41787</v>
      </c>
      <c r="AA1896" s="339">
        <v>41782</v>
      </c>
      <c r="AB1896" s="336" t="s">
        <v>784</v>
      </c>
    </row>
    <row r="1897" spans="1:28" s="340" customFormat="1">
      <c r="A1897" s="336" t="s">
        <v>7400</v>
      </c>
      <c r="B1897" s="336" t="s">
        <v>5403</v>
      </c>
      <c r="C1897" s="336" t="s">
        <v>984</v>
      </c>
      <c r="D1897" s="336" t="s">
        <v>8086</v>
      </c>
      <c r="E1897" s="336" t="s">
        <v>735</v>
      </c>
      <c r="F1897" s="336" t="s">
        <v>780</v>
      </c>
      <c r="G1897" s="336" t="s">
        <v>794</v>
      </c>
      <c r="H1897" s="336" t="s">
        <v>726</v>
      </c>
      <c r="I1897" s="337">
        <v>5</v>
      </c>
      <c r="J1897" s="337">
        <v>100</v>
      </c>
      <c r="K1897" s="337">
        <v>130</v>
      </c>
      <c r="L1897" s="337">
        <v>119</v>
      </c>
      <c r="M1897" s="338"/>
      <c r="N1897" s="337">
        <v>25</v>
      </c>
      <c r="O1897" s="337">
        <v>1160</v>
      </c>
      <c r="P1897" s="337">
        <v>20</v>
      </c>
      <c r="Q1897" s="337">
        <v>58</v>
      </c>
      <c r="R1897" s="337">
        <v>25000</v>
      </c>
      <c r="S1897" s="337">
        <v>3000</v>
      </c>
      <c r="T1897" s="337">
        <v>83</v>
      </c>
      <c r="U1897" s="337">
        <v>1</v>
      </c>
      <c r="V1897" s="337">
        <v>-20</v>
      </c>
      <c r="W1897" s="336" t="s">
        <v>769</v>
      </c>
      <c r="X1897" s="336" t="s">
        <v>7402</v>
      </c>
      <c r="Y1897" s="336" t="s">
        <v>783</v>
      </c>
      <c r="Z1897" s="339">
        <v>41787</v>
      </c>
      <c r="AA1897" s="339">
        <v>41782</v>
      </c>
      <c r="AB1897" s="336" t="s">
        <v>784</v>
      </c>
    </row>
    <row r="1898" spans="1:28" s="340" customFormat="1">
      <c r="A1898" s="336" t="s">
        <v>7400</v>
      </c>
      <c r="B1898" s="336" t="s">
        <v>5403</v>
      </c>
      <c r="C1898" s="336" t="s">
        <v>984</v>
      </c>
      <c r="D1898" s="336" t="s">
        <v>8087</v>
      </c>
      <c r="E1898" s="336" t="s">
        <v>735</v>
      </c>
      <c r="F1898" s="336" t="s">
        <v>780</v>
      </c>
      <c r="G1898" s="336" t="s">
        <v>794</v>
      </c>
      <c r="H1898" s="336" t="s">
        <v>726</v>
      </c>
      <c r="I1898" s="337">
        <v>5</v>
      </c>
      <c r="J1898" s="337">
        <v>100</v>
      </c>
      <c r="K1898" s="337">
        <v>130</v>
      </c>
      <c r="L1898" s="337">
        <v>119</v>
      </c>
      <c r="M1898" s="338"/>
      <c r="N1898" s="337">
        <v>40</v>
      </c>
      <c r="O1898" s="337">
        <v>1160</v>
      </c>
      <c r="P1898" s="337">
        <v>20</v>
      </c>
      <c r="Q1898" s="337">
        <v>58</v>
      </c>
      <c r="R1898" s="337">
        <v>25000</v>
      </c>
      <c r="S1898" s="337">
        <v>3000</v>
      </c>
      <c r="T1898" s="337">
        <v>83</v>
      </c>
      <c r="U1898" s="337">
        <v>1</v>
      </c>
      <c r="V1898" s="337">
        <v>-20</v>
      </c>
      <c r="W1898" s="336" t="s">
        <v>769</v>
      </c>
      <c r="X1898" s="336" t="s">
        <v>7402</v>
      </c>
      <c r="Y1898" s="336" t="s">
        <v>783</v>
      </c>
      <c r="Z1898" s="339">
        <v>41787</v>
      </c>
      <c r="AA1898" s="339">
        <v>41782</v>
      </c>
      <c r="AB1898" s="336" t="s">
        <v>784</v>
      </c>
    </row>
    <row r="1899" spans="1:28" s="340" customFormat="1">
      <c r="A1899" s="336" t="s">
        <v>7400</v>
      </c>
      <c r="B1899" s="336" t="s">
        <v>8088</v>
      </c>
      <c r="C1899" s="336" t="s">
        <v>5505</v>
      </c>
      <c r="D1899" s="336" t="s">
        <v>8089</v>
      </c>
      <c r="E1899" s="336" t="s">
        <v>813</v>
      </c>
      <c r="F1899" s="336" t="s">
        <v>780</v>
      </c>
      <c r="G1899" s="336" t="s">
        <v>794</v>
      </c>
      <c r="H1899" s="336" t="s">
        <v>726</v>
      </c>
      <c r="I1899" s="337">
        <v>3</v>
      </c>
      <c r="J1899" s="337">
        <v>50</v>
      </c>
      <c r="K1899" s="337">
        <v>99</v>
      </c>
      <c r="L1899" s="337">
        <v>68</v>
      </c>
      <c r="M1899" s="338"/>
      <c r="N1899" s="337">
        <v>110</v>
      </c>
      <c r="O1899" s="337">
        <v>500</v>
      </c>
      <c r="P1899" s="337">
        <v>7</v>
      </c>
      <c r="Q1899" s="337">
        <v>71.400000000000006</v>
      </c>
      <c r="R1899" s="337">
        <v>25000</v>
      </c>
      <c r="S1899" s="337">
        <v>2700</v>
      </c>
      <c r="T1899" s="337">
        <v>81</v>
      </c>
      <c r="U1899" s="337">
        <v>1</v>
      </c>
      <c r="V1899" s="337">
        <v>-20</v>
      </c>
      <c r="W1899" s="336" t="s">
        <v>769</v>
      </c>
      <c r="X1899" s="336" t="s">
        <v>7406</v>
      </c>
      <c r="Y1899" s="336" t="s">
        <v>783</v>
      </c>
      <c r="Z1899" s="339">
        <v>41991</v>
      </c>
      <c r="AA1899" s="339">
        <v>42003</v>
      </c>
      <c r="AB1899" s="336" t="s">
        <v>784</v>
      </c>
    </row>
    <row r="1900" spans="1:28" s="340" customFormat="1">
      <c r="A1900" s="336" t="s">
        <v>7400</v>
      </c>
      <c r="B1900" s="336" t="s">
        <v>5580</v>
      </c>
      <c r="C1900" s="336" t="s">
        <v>5581</v>
      </c>
      <c r="D1900" s="336" t="s">
        <v>5581</v>
      </c>
      <c r="E1900" s="336" t="s">
        <v>737</v>
      </c>
      <c r="F1900" s="336" t="s">
        <v>780</v>
      </c>
      <c r="G1900" s="336" t="s">
        <v>794</v>
      </c>
      <c r="H1900" s="336" t="s">
        <v>726</v>
      </c>
      <c r="I1900" s="337">
        <v>6</v>
      </c>
      <c r="J1900" s="337">
        <v>50</v>
      </c>
      <c r="K1900" s="337">
        <v>70</v>
      </c>
      <c r="L1900" s="337">
        <v>50</v>
      </c>
      <c r="M1900" s="338"/>
      <c r="N1900" s="337">
        <v>35</v>
      </c>
      <c r="O1900" s="337">
        <v>489</v>
      </c>
      <c r="P1900" s="337">
        <v>7</v>
      </c>
      <c r="Q1900" s="337">
        <v>69.900000000000006</v>
      </c>
      <c r="R1900" s="337">
        <v>25000</v>
      </c>
      <c r="S1900" s="337">
        <v>3000</v>
      </c>
      <c r="T1900" s="337">
        <v>82</v>
      </c>
      <c r="U1900" s="337">
        <v>0.9</v>
      </c>
      <c r="V1900" s="337">
        <v>-20</v>
      </c>
      <c r="W1900" s="336" t="s">
        <v>769</v>
      </c>
      <c r="X1900" s="336" t="s">
        <v>7406</v>
      </c>
      <c r="Y1900" s="336" t="s">
        <v>826</v>
      </c>
      <c r="Z1900" s="339">
        <v>41917</v>
      </c>
      <c r="AA1900" s="339">
        <v>41967</v>
      </c>
      <c r="AB1900" s="336" t="s">
        <v>784</v>
      </c>
    </row>
    <row r="1901" spans="1:28" s="340" customFormat="1">
      <c r="A1901" s="336" t="s">
        <v>7400</v>
      </c>
      <c r="B1901" s="336" t="s">
        <v>5580</v>
      </c>
      <c r="C1901" s="336" t="s">
        <v>8090</v>
      </c>
      <c r="D1901" s="336" t="s">
        <v>8090</v>
      </c>
      <c r="E1901" s="336" t="s">
        <v>703</v>
      </c>
      <c r="F1901" s="336" t="s">
        <v>780</v>
      </c>
      <c r="G1901" s="336" t="s">
        <v>1239</v>
      </c>
      <c r="H1901" s="336" t="s">
        <v>726</v>
      </c>
      <c r="I1901" s="337">
        <v>6</v>
      </c>
      <c r="J1901" s="337">
        <v>50</v>
      </c>
      <c r="K1901" s="337">
        <v>56</v>
      </c>
      <c r="L1901" s="337">
        <v>50</v>
      </c>
      <c r="M1901" s="338"/>
      <c r="N1901" s="337">
        <v>40</v>
      </c>
      <c r="O1901" s="337">
        <v>480</v>
      </c>
      <c r="P1901" s="337">
        <v>7</v>
      </c>
      <c r="Q1901" s="337">
        <v>68.599999999999994</v>
      </c>
      <c r="R1901" s="337">
        <v>25000</v>
      </c>
      <c r="S1901" s="337">
        <v>3000</v>
      </c>
      <c r="T1901" s="337">
        <v>82</v>
      </c>
      <c r="U1901" s="337">
        <v>0.9</v>
      </c>
      <c r="V1901" s="337">
        <v>-20</v>
      </c>
      <c r="W1901" s="336" t="s">
        <v>769</v>
      </c>
      <c r="X1901" s="336" t="s">
        <v>7406</v>
      </c>
      <c r="Y1901" s="336" t="s">
        <v>826</v>
      </c>
      <c r="Z1901" s="339">
        <v>41948</v>
      </c>
      <c r="AA1901" s="339">
        <v>42004</v>
      </c>
      <c r="AB1901" s="336" t="s">
        <v>784</v>
      </c>
    </row>
    <row r="1902" spans="1:28" s="340" customFormat="1">
      <c r="A1902" s="336" t="s">
        <v>7400</v>
      </c>
      <c r="B1902" s="336" t="s">
        <v>5580</v>
      </c>
      <c r="C1902" s="336" t="s">
        <v>5583</v>
      </c>
      <c r="D1902" s="336" t="s">
        <v>5583</v>
      </c>
      <c r="E1902" s="336" t="s">
        <v>703</v>
      </c>
      <c r="F1902" s="336" t="s">
        <v>780</v>
      </c>
      <c r="G1902" s="336" t="s">
        <v>781</v>
      </c>
      <c r="H1902" s="336" t="s">
        <v>726</v>
      </c>
      <c r="I1902" s="337">
        <v>6</v>
      </c>
      <c r="J1902" s="337">
        <v>45</v>
      </c>
      <c r="K1902" s="337">
        <v>50</v>
      </c>
      <c r="L1902" s="337">
        <v>50</v>
      </c>
      <c r="M1902" s="338"/>
      <c r="N1902" s="337">
        <v>35</v>
      </c>
      <c r="O1902" s="337">
        <v>516</v>
      </c>
      <c r="P1902" s="337">
        <v>7</v>
      </c>
      <c r="Q1902" s="337">
        <v>73.7</v>
      </c>
      <c r="R1902" s="337">
        <v>25000</v>
      </c>
      <c r="S1902" s="337">
        <v>3000</v>
      </c>
      <c r="T1902" s="337">
        <v>82</v>
      </c>
      <c r="U1902" s="337">
        <v>1</v>
      </c>
      <c r="V1902" s="337">
        <v>-20</v>
      </c>
      <c r="W1902" s="336" t="s">
        <v>769</v>
      </c>
      <c r="X1902" s="336" t="s">
        <v>7406</v>
      </c>
      <c r="Y1902" s="336" t="s">
        <v>826</v>
      </c>
      <c r="Z1902" s="339">
        <v>41917</v>
      </c>
      <c r="AA1902" s="339">
        <v>41967</v>
      </c>
      <c r="AB1902" s="336" t="s">
        <v>784</v>
      </c>
    </row>
    <row r="1903" spans="1:28" s="340" customFormat="1">
      <c r="A1903" s="336" t="s">
        <v>7400</v>
      </c>
      <c r="B1903" s="336" t="s">
        <v>5580</v>
      </c>
      <c r="C1903" s="336" t="s">
        <v>5585</v>
      </c>
      <c r="D1903" s="336" t="s">
        <v>5585</v>
      </c>
      <c r="E1903" s="336" t="s">
        <v>738</v>
      </c>
      <c r="F1903" s="336" t="s">
        <v>780</v>
      </c>
      <c r="G1903" s="336" t="s">
        <v>794</v>
      </c>
      <c r="H1903" s="336" t="s">
        <v>726</v>
      </c>
      <c r="I1903" s="337">
        <v>6</v>
      </c>
      <c r="J1903" s="337">
        <v>65</v>
      </c>
      <c r="K1903" s="337">
        <v>88</v>
      </c>
      <c r="L1903" s="337">
        <v>64</v>
      </c>
      <c r="M1903" s="338"/>
      <c r="N1903" s="337">
        <v>40</v>
      </c>
      <c r="O1903" s="337">
        <v>532</v>
      </c>
      <c r="P1903" s="337">
        <v>8</v>
      </c>
      <c r="Q1903" s="337">
        <v>67.3</v>
      </c>
      <c r="R1903" s="337">
        <v>25000</v>
      </c>
      <c r="S1903" s="337">
        <v>3000</v>
      </c>
      <c r="T1903" s="337">
        <v>82</v>
      </c>
      <c r="U1903" s="337">
        <v>0.9</v>
      </c>
      <c r="V1903" s="337">
        <v>-20</v>
      </c>
      <c r="W1903" s="336" t="s">
        <v>769</v>
      </c>
      <c r="X1903" s="336" t="s">
        <v>7406</v>
      </c>
      <c r="Y1903" s="336" t="s">
        <v>826</v>
      </c>
      <c r="Z1903" s="339">
        <v>41917</v>
      </c>
      <c r="AA1903" s="339">
        <v>41967</v>
      </c>
      <c r="AB1903" s="336" t="s">
        <v>784</v>
      </c>
    </row>
    <row r="1904" spans="1:28" s="340" customFormat="1">
      <c r="A1904" s="336" t="s">
        <v>7400</v>
      </c>
      <c r="B1904" s="336" t="s">
        <v>27</v>
      </c>
      <c r="C1904" s="336" t="s">
        <v>5446</v>
      </c>
      <c r="D1904" s="336" t="s">
        <v>5446</v>
      </c>
      <c r="E1904" s="336" t="s">
        <v>731</v>
      </c>
      <c r="F1904" s="336" t="s">
        <v>780</v>
      </c>
      <c r="G1904" s="336" t="s">
        <v>794</v>
      </c>
      <c r="H1904" s="336" t="s">
        <v>726</v>
      </c>
      <c r="I1904" s="337">
        <v>3</v>
      </c>
      <c r="J1904" s="337">
        <v>75</v>
      </c>
      <c r="K1904" s="337">
        <v>122</v>
      </c>
      <c r="L1904" s="337">
        <v>97</v>
      </c>
      <c r="M1904" s="338"/>
      <c r="N1904" s="337">
        <v>40</v>
      </c>
      <c r="O1904" s="337">
        <v>850</v>
      </c>
      <c r="P1904" s="337">
        <v>14.1</v>
      </c>
      <c r="Q1904" s="337">
        <v>60</v>
      </c>
      <c r="R1904" s="337">
        <v>25000</v>
      </c>
      <c r="S1904" s="337">
        <v>3000</v>
      </c>
      <c r="T1904" s="337">
        <v>84</v>
      </c>
      <c r="U1904" s="337">
        <v>0.9</v>
      </c>
      <c r="V1904" s="337">
        <v>-29</v>
      </c>
      <c r="W1904" s="336" t="s">
        <v>769</v>
      </c>
      <c r="X1904" s="336" t="s">
        <v>7405</v>
      </c>
      <c r="Y1904" s="336" t="s">
        <v>1308</v>
      </c>
      <c r="Z1904" s="339">
        <v>41275</v>
      </c>
      <c r="AA1904" s="339">
        <v>41908</v>
      </c>
      <c r="AB1904" s="336" t="s">
        <v>842</v>
      </c>
    </row>
    <row r="1905" spans="1:28" s="340" customFormat="1">
      <c r="A1905" s="336" t="s">
        <v>7400</v>
      </c>
      <c r="B1905" s="336" t="s">
        <v>27</v>
      </c>
      <c r="C1905" s="336" t="s">
        <v>5451</v>
      </c>
      <c r="D1905" s="336" t="s">
        <v>5451</v>
      </c>
      <c r="E1905" s="336" t="s">
        <v>731</v>
      </c>
      <c r="F1905" s="336" t="s">
        <v>780</v>
      </c>
      <c r="G1905" s="336" t="s">
        <v>794</v>
      </c>
      <c r="H1905" s="336" t="s">
        <v>726</v>
      </c>
      <c r="I1905" s="337">
        <v>3</v>
      </c>
      <c r="J1905" s="337">
        <v>90</v>
      </c>
      <c r="K1905" s="337">
        <v>122</v>
      </c>
      <c r="L1905" s="337">
        <v>97</v>
      </c>
      <c r="M1905" s="338"/>
      <c r="N1905" s="337">
        <v>40</v>
      </c>
      <c r="O1905" s="337">
        <v>1050</v>
      </c>
      <c r="P1905" s="337">
        <v>14</v>
      </c>
      <c r="Q1905" s="337">
        <v>75</v>
      </c>
      <c r="R1905" s="337">
        <v>25000</v>
      </c>
      <c r="S1905" s="337">
        <v>3000</v>
      </c>
      <c r="T1905" s="337">
        <v>81</v>
      </c>
      <c r="U1905" s="337">
        <v>0.8</v>
      </c>
      <c r="V1905" s="337">
        <v>-29</v>
      </c>
      <c r="W1905" s="336" t="s">
        <v>7</v>
      </c>
      <c r="X1905" s="336" t="s">
        <v>7</v>
      </c>
      <c r="Y1905" s="336" t="s">
        <v>1308</v>
      </c>
      <c r="Z1905" s="339">
        <v>41452</v>
      </c>
      <c r="AA1905" s="339">
        <v>41900</v>
      </c>
      <c r="AB1905" s="336" t="s">
        <v>842</v>
      </c>
    </row>
    <row r="1906" spans="1:28" s="340" customFormat="1">
      <c r="A1906" s="336" t="s">
        <v>7400</v>
      </c>
      <c r="B1906" s="336" t="s">
        <v>27</v>
      </c>
      <c r="C1906" s="336" t="s">
        <v>5455</v>
      </c>
      <c r="D1906" s="336" t="s">
        <v>5455</v>
      </c>
      <c r="E1906" s="336" t="s">
        <v>735</v>
      </c>
      <c r="F1906" s="336" t="s">
        <v>780</v>
      </c>
      <c r="G1906" s="336" t="s">
        <v>794</v>
      </c>
      <c r="H1906" s="336" t="s">
        <v>726</v>
      </c>
      <c r="I1906" s="337">
        <v>3</v>
      </c>
      <c r="J1906" s="337">
        <v>90</v>
      </c>
      <c r="K1906" s="337">
        <v>135</v>
      </c>
      <c r="L1906" s="337">
        <v>122</v>
      </c>
      <c r="M1906" s="338"/>
      <c r="N1906" s="337">
        <v>40</v>
      </c>
      <c r="O1906" s="337">
        <v>1300</v>
      </c>
      <c r="P1906" s="337">
        <v>17</v>
      </c>
      <c r="Q1906" s="337">
        <v>78</v>
      </c>
      <c r="R1906" s="337">
        <v>25000</v>
      </c>
      <c r="S1906" s="337">
        <v>3000</v>
      </c>
      <c r="T1906" s="337">
        <v>81</v>
      </c>
      <c r="U1906" s="337">
        <v>0.9</v>
      </c>
      <c r="V1906" s="337">
        <v>-29</v>
      </c>
      <c r="W1906" s="336" t="s">
        <v>769</v>
      </c>
      <c r="X1906" s="336" t="s">
        <v>7405</v>
      </c>
      <c r="Y1906" s="336" t="s">
        <v>1308</v>
      </c>
      <c r="Z1906" s="339">
        <v>41499</v>
      </c>
      <c r="AA1906" s="339">
        <v>41801</v>
      </c>
      <c r="AB1906" s="336" t="s">
        <v>842</v>
      </c>
    </row>
    <row r="1907" spans="1:28" s="340" customFormat="1">
      <c r="A1907" s="336" t="s">
        <v>7400</v>
      </c>
      <c r="B1907" s="336" t="s">
        <v>27</v>
      </c>
      <c r="C1907" s="336" t="s">
        <v>5457</v>
      </c>
      <c r="D1907" s="336" t="s">
        <v>5457</v>
      </c>
      <c r="E1907" s="336" t="s">
        <v>735</v>
      </c>
      <c r="F1907" s="336" t="s">
        <v>780</v>
      </c>
      <c r="G1907" s="336" t="s">
        <v>794</v>
      </c>
      <c r="H1907" s="336" t="s">
        <v>726</v>
      </c>
      <c r="I1907" s="337">
        <v>3</v>
      </c>
      <c r="J1907" s="337">
        <v>90</v>
      </c>
      <c r="K1907" s="337">
        <v>134.6</v>
      </c>
      <c r="L1907" s="337">
        <v>121.9</v>
      </c>
      <c r="M1907" s="338"/>
      <c r="N1907" s="337">
        <v>40</v>
      </c>
      <c r="O1907" s="337">
        <v>1050</v>
      </c>
      <c r="P1907" s="337">
        <v>17.100000000000001</v>
      </c>
      <c r="Q1907" s="337">
        <v>61.7</v>
      </c>
      <c r="R1907" s="337">
        <v>25000</v>
      </c>
      <c r="S1907" s="337">
        <v>3000</v>
      </c>
      <c r="T1907" s="337">
        <v>82</v>
      </c>
      <c r="U1907" s="337">
        <v>0.9</v>
      </c>
      <c r="V1907" s="337">
        <v>-29</v>
      </c>
      <c r="W1907" s="336" t="s">
        <v>7</v>
      </c>
      <c r="X1907" s="336" t="s">
        <v>7</v>
      </c>
      <c r="Y1907" s="336" t="s">
        <v>1308</v>
      </c>
      <c r="Z1907" s="339">
        <v>41283</v>
      </c>
      <c r="AA1907" s="339">
        <v>41900</v>
      </c>
      <c r="AB1907" s="336" t="s">
        <v>842</v>
      </c>
    </row>
    <row r="1908" spans="1:28" s="340" customFormat="1">
      <c r="A1908" s="336" t="s">
        <v>7400</v>
      </c>
      <c r="B1908" s="336" t="s">
        <v>27</v>
      </c>
      <c r="C1908" s="336" t="s">
        <v>5459</v>
      </c>
      <c r="D1908" s="336" t="s">
        <v>5459</v>
      </c>
      <c r="E1908" s="336" t="s">
        <v>735</v>
      </c>
      <c r="F1908" s="336" t="s">
        <v>780</v>
      </c>
      <c r="G1908" s="336" t="s">
        <v>794</v>
      </c>
      <c r="H1908" s="336" t="s">
        <v>726</v>
      </c>
      <c r="I1908" s="337">
        <v>3</v>
      </c>
      <c r="J1908" s="337">
        <v>90</v>
      </c>
      <c r="K1908" s="337">
        <v>134.6</v>
      </c>
      <c r="L1908" s="337">
        <v>121.9</v>
      </c>
      <c r="M1908" s="338"/>
      <c r="N1908" s="337">
        <v>40</v>
      </c>
      <c r="O1908" s="337">
        <v>1050</v>
      </c>
      <c r="P1908" s="337">
        <v>17.2</v>
      </c>
      <c r="Q1908" s="337">
        <v>61.7</v>
      </c>
      <c r="R1908" s="337">
        <v>25000</v>
      </c>
      <c r="S1908" s="337">
        <v>3000</v>
      </c>
      <c r="T1908" s="337">
        <v>82</v>
      </c>
      <c r="U1908" s="337">
        <v>0.9</v>
      </c>
      <c r="V1908" s="337">
        <v>-29</v>
      </c>
      <c r="W1908" s="336" t="s">
        <v>7</v>
      </c>
      <c r="X1908" s="336" t="s">
        <v>7</v>
      </c>
      <c r="Y1908" s="336" t="s">
        <v>1308</v>
      </c>
      <c r="Z1908" s="339">
        <v>41283</v>
      </c>
      <c r="AA1908" s="339">
        <v>41747</v>
      </c>
      <c r="AB1908" s="336" t="s">
        <v>842</v>
      </c>
    </row>
    <row r="1909" spans="1:28" s="340" customFormat="1">
      <c r="A1909" s="336" t="s">
        <v>7400</v>
      </c>
      <c r="B1909" s="336" t="s">
        <v>27</v>
      </c>
      <c r="C1909" s="336" t="s">
        <v>5515</v>
      </c>
      <c r="D1909" s="336" t="s">
        <v>5515</v>
      </c>
      <c r="E1909" s="336" t="s">
        <v>735</v>
      </c>
      <c r="F1909" s="336" t="s">
        <v>780</v>
      </c>
      <c r="G1909" s="336" t="s">
        <v>794</v>
      </c>
      <c r="H1909" s="336" t="s">
        <v>726</v>
      </c>
      <c r="I1909" s="337">
        <v>3</v>
      </c>
      <c r="J1909" s="337">
        <v>90</v>
      </c>
      <c r="K1909" s="337">
        <v>134.6</v>
      </c>
      <c r="L1909" s="337">
        <v>121.9</v>
      </c>
      <c r="M1909" s="338"/>
      <c r="N1909" s="337">
        <v>40</v>
      </c>
      <c r="O1909" s="337">
        <v>1050</v>
      </c>
      <c r="P1909" s="337">
        <v>17.2</v>
      </c>
      <c r="Q1909" s="337">
        <v>61.7</v>
      </c>
      <c r="R1909" s="337">
        <v>25000</v>
      </c>
      <c r="S1909" s="337">
        <v>3000</v>
      </c>
      <c r="T1909" s="337">
        <v>82</v>
      </c>
      <c r="U1909" s="337">
        <v>0.9</v>
      </c>
      <c r="V1909" s="337">
        <v>-29</v>
      </c>
      <c r="W1909" s="336" t="s">
        <v>7</v>
      </c>
      <c r="X1909" s="336" t="s">
        <v>7</v>
      </c>
      <c r="Y1909" s="336" t="s">
        <v>1308</v>
      </c>
      <c r="Z1909" s="339">
        <v>41283</v>
      </c>
      <c r="AA1909" s="339">
        <v>41747</v>
      </c>
      <c r="AB1909" s="336" t="s">
        <v>842</v>
      </c>
    </row>
    <row r="1910" spans="1:28" s="340" customFormat="1">
      <c r="A1910" s="336" t="s">
        <v>7400</v>
      </c>
      <c r="B1910" s="336" t="s">
        <v>27</v>
      </c>
      <c r="C1910" s="336" t="s">
        <v>5519</v>
      </c>
      <c r="D1910" s="336" t="s">
        <v>5519</v>
      </c>
      <c r="E1910" s="336" t="s">
        <v>813</v>
      </c>
      <c r="F1910" s="336" t="s">
        <v>780</v>
      </c>
      <c r="G1910" s="336" t="s">
        <v>794</v>
      </c>
      <c r="H1910" s="336" t="s">
        <v>726</v>
      </c>
      <c r="I1910" s="337">
        <v>5</v>
      </c>
      <c r="J1910" s="337">
        <v>65</v>
      </c>
      <c r="K1910" s="337">
        <v>89</v>
      </c>
      <c r="L1910" s="337">
        <v>64</v>
      </c>
      <c r="M1910" s="338"/>
      <c r="N1910" s="338"/>
      <c r="O1910" s="337">
        <v>600</v>
      </c>
      <c r="P1910" s="337">
        <v>10.1</v>
      </c>
      <c r="Q1910" s="337">
        <v>60</v>
      </c>
      <c r="R1910" s="337">
        <v>25000</v>
      </c>
      <c r="S1910" s="337">
        <v>2700</v>
      </c>
      <c r="T1910" s="337">
        <v>94</v>
      </c>
      <c r="U1910" s="337">
        <v>0.9</v>
      </c>
      <c r="V1910" s="337">
        <v>-30</v>
      </c>
      <c r="W1910" s="336" t="s">
        <v>769</v>
      </c>
      <c r="X1910" s="336" t="s">
        <v>7405</v>
      </c>
      <c r="Y1910" s="336" t="s">
        <v>1308</v>
      </c>
      <c r="Z1910" s="339">
        <v>41488</v>
      </c>
      <c r="AA1910" s="339">
        <v>41900</v>
      </c>
      <c r="AB1910" s="336" t="s">
        <v>842</v>
      </c>
    </row>
    <row r="1911" spans="1:28" s="340" customFormat="1">
      <c r="A1911" s="336" t="s">
        <v>7400</v>
      </c>
      <c r="B1911" s="336" t="s">
        <v>5522</v>
      </c>
      <c r="C1911" s="336" t="s">
        <v>5523</v>
      </c>
      <c r="D1911" s="336" t="s">
        <v>5523</v>
      </c>
      <c r="E1911" s="336" t="s">
        <v>737</v>
      </c>
      <c r="F1911" s="336" t="s">
        <v>780</v>
      </c>
      <c r="G1911" s="336" t="s">
        <v>794</v>
      </c>
      <c r="H1911" s="336" t="s">
        <v>726</v>
      </c>
      <c r="I1911" s="337">
        <v>5</v>
      </c>
      <c r="J1911" s="337">
        <v>35</v>
      </c>
      <c r="K1911" s="337">
        <v>71.2</v>
      </c>
      <c r="L1911" s="337">
        <v>48.7</v>
      </c>
      <c r="M1911" s="338"/>
      <c r="N1911" s="337">
        <v>38</v>
      </c>
      <c r="O1911" s="337">
        <v>350</v>
      </c>
      <c r="P1911" s="337">
        <v>6</v>
      </c>
      <c r="Q1911" s="337">
        <v>63.3</v>
      </c>
      <c r="R1911" s="337">
        <v>25000</v>
      </c>
      <c r="S1911" s="337">
        <v>3000</v>
      </c>
      <c r="T1911" s="337">
        <v>84</v>
      </c>
      <c r="U1911" s="337">
        <v>0.7</v>
      </c>
      <c r="V1911" s="337">
        <v>-18</v>
      </c>
      <c r="W1911" s="336" t="s">
        <v>769</v>
      </c>
      <c r="X1911" s="336" t="s">
        <v>7894</v>
      </c>
      <c r="Y1911" s="336" t="s">
        <v>826</v>
      </c>
      <c r="Z1911" s="339">
        <v>41548</v>
      </c>
      <c r="AA1911" s="339">
        <v>41912</v>
      </c>
      <c r="AB1911" s="336" t="s">
        <v>784</v>
      </c>
    </row>
    <row r="1912" spans="1:28" s="340" customFormat="1">
      <c r="A1912" s="336" t="s">
        <v>7400</v>
      </c>
      <c r="B1912" s="336" t="s">
        <v>5522</v>
      </c>
      <c r="C1912" s="336" t="s">
        <v>526</v>
      </c>
      <c r="D1912" s="336" t="s">
        <v>526</v>
      </c>
      <c r="E1912" s="336" t="s">
        <v>703</v>
      </c>
      <c r="F1912" s="336" t="s">
        <v>780</v>
      </c>
      <c r="G1912" s="336" t="s">
        <v>781</v>
      </c>
      <c r="H1912" s="336" t="s">
        <v>726</v>
      </c>
      <c r="I1912" s="337">
        <v>5</v>
      </c>
      <c r="J1912" s="337">
        <v>35</v>
      </c>
      <c r="K1912" s="337">
        <v>47.9</v>
      </c>
      <c r="L1912" s="337">
        <v>49.9</v>
      </c>
      <c r="M1912" s="338"/>
      <c r="N1912" s="337">
        <v>38</v>
      </c>
      <c r="O1912" s="337">
        <v>350</v>
      </c>
      <c r="P1912" s="337">
        <v>6</v>
      </c>
      <c r="Q1912" s="337">
        <v>58.3</v>
      </c>
      <c r="R1912" s="337">
        <v>25000</v>
      </c>
      <c r="S1912" s="337">
        <v>3000</v>
      </c>
      <c r="T1912" s="337">
        <v>84</v>
      </c>
      <c r="U1912" s="337">
        <v>0.7</v>
      </c>
      <c r="V1912" s="337">
        <v>-18</v>
      </c>
      <c r="W1912" s="336" t="s">
        <v>769</v>
      </c>
      <c r="X1912" s="336" t="s">
        <v>7923</v>
      </c>
      <c r="Y1912" s="336" t="s">
        <v>826</v>
      </c>
      <c r="Z1912" s="339">
        <v>41548</v>
      </c>
      <c r="AA1912" s="339">
        <v>41912</v>
      </c>
      <c r="AB1912" s="336" t="s">
        <v>784</v>
      </c>
    </row>
    <row r="1913" spans="1:28" s="340" customFormat="1">
      <c r="A1913" s="336" t="s">
        <v>7400</v>
      </c>
      <c r="B1913" s="336" t="s">
        <v>5522</v>
      </c>
      <c r="C1913" s="336" t="s">
        <v>528</v>
      </c>
      <c r="D1913" s="336" t="s">
        <v>528</v>
      </c>
      <c r="E1913" s="336" t="s">
        <v>703</v>
      </c>
      <c r="F1913" s="336" t="s">
        <v>780</v>
      </c>
      <c r="G1913" s="336" t="s">
        <v>781</v>
      </c>
      <c r="H1913" s="336" t="s">
        <v>726</v>
      </c>
      <c r="I1913" s="337">
        <v>5</v>
      </c>
      <c r="J1913" s="337">
        <v>50</v>
      </c>
      <c r="K1913" s="337">
        <v>48.7</v>
      </c>
      <c r="L1913" s="337">
        <v>49.9</v>
      </c>
      <c r="M1913" s="338"/>
      <c r="N1913" s="337">
        <v>38</v>
      </c>
      <c r="O1913" s="337">
        <v>500</v>
      </c>
      <c r="P1913" s="337">
        <v>8</v>
      </c>
      <c r="Q1913" s="337">
        <v>62.5</v>
      </c>
      <c r="R1913" s="337">
        <v>25000</v>
      </c>
      <c r="S1913" s="337">
        <v>3000</v>
      </c>
      <c r="T1913" s="337">
        <v>82</v>
      </c>
      <c r="U1913" s="337">
        <v>0.7</v>
      </c>
      <c r="V1913" s="337">
        <v>-18</v>
      </c>
      <c r="W1913" s="336" t="s">
        <v>769</v>
      </c>
      <c r="X1913" s="336" t="s">
        <v>7923</v>
      </c>
      <c r="Y1913" s="336" t="s">
        <v>826</v>
      </c>
      <c r="Z1913" s="339">
        <v>41557</v>
      </c>
      <c r="AA1913" s="339">
        <v>41876</v>
      </c>
      <c r="AB1913" s="336" t="s">
        <v>784</v>
      </c>
    </row>
    <row r="1914" spans="1:28" s="340" customFormat="1">
      <c r="A1914" s="336" t="s">
        <v>7400</v>
      </c>
      <c r="B1914" s="336" t="s">
        <v>5522</v>
      </c>
      <c r="C1914" s="336" t="s">
        <v>5533</v>
      </c>
      <c r="D1914" s="336" t="s">
        <v>5533</v>
      </c>
      <c r="E1914" s="336" t="s">
        <v>738</v>
      </c>
      <c r="F1914" s="336" t="s">
        <v>780</v>
      </c>
      <c r="G1914" s="336" t="s">
        <v>794</v>
      </c>
      <c r="H1914" s="336" t="s">
        <v>726</v>
      </c>
      <c r="I1914" s="337">
        <v>5</v>
      </c>
      <c r="J1914" s="337">
        <v>50</v>
      </c>
      <c r="K1914" s="337">
        <v>85.1</v>
      </c>
      <c r="L1914" s="337">
        <v>61.5</v>
      </c>
      <c r="M1914" s="338"/>
      <c r="N1914" s="337">
        <v>40</v>
      </c>
      <c r="O1914" s="337">
        <v>500</v>
      </c>
      <c r="P1914" s="337">
        <v>8</v>
      </c>
      <c r="Q1914" s="337">
        <v>62.5</v>
      </c>
      <c r="R1914" s="337">
        <v>25000</v>
      </c>
      <c r="S1914" s="337">
        <v>3000</v>
      </c>
      <c r="T1914" s="337">
        <v>84</v>
      </c>
      <c r="U1914" s="337">
        <v>0.9</v>
      </c>
      <c r="V1914" s="337">
        <v>-18</v>
      </c>
      <c r="W1914" s="336" t="s">
        <v>769</v>
      </c>
      <c r="X1914" s="336" t="s">
        <v>7405</v>
      </c>
      <c r="Y1914" s="336" t="s">
        <v>826</v>
      </c>
      <c r="Z1914" s="339">
        <v>41548</v>
      </c>
      <c r="AA1914" s="339">
        <v>41913</v>
      </c>
      <c r="AB1914" s="336" t="s">
        <v>784</v>
      </c>
    </row>
    <row r="1915" spans="1:28" s="340" customFormat="1">
      <c r="A1915" s="336" t="s">
        <v>7400</v>
      </c>
      <c r="B1915" s="336" t="s">
        <v>5522</v>
      </c>
      <c r="C1915" s="336" t="s">
        <v>5539</v>
      </c>
      <c r="D1915" s="336" t="s">
        <v>5539</v>
      </c>
      <c r="E1915" s="336" t="s">
        <v>731</v>
      </c>
      <c r="F1915" s="336" t="s">
        <v>780</v>
      </c>
      <c r="G1915" s="336" t="s">
        <v>794</v>
      </c>
      <c r="H1915" s="336" t="s">
        <v>726</v>
      </c>
      <c r="I1915" s="337">
        <v>5</v>
      </c>
      <c r="J1915" s="337">
        <v>75</v>
      </c>
      <c r="K1915" s="337">
        <v>117.6</v>
      </c>
      <c r="L1915" s="337">
        <v>94.9</v>
      </c>
      <c r="M1915" s="338"/>
      <c r="N1915" s="337">
        <v>40</v>
      </c>
      <c r="O1915" s="337">
        <v>900</v>
      </c>
      <c r="P1915" s="337">
        <v>14</v>
      </c>
      <c r="Q1915" s="337">
        <v>64.3</v>
      </c>
      <c r="R1915" s="337">
        <v>25000</v>
      </c>
      <c r="S1915" s="337">
        <v>5000</v>
      </c>
      <c r="T1915" s="337">
        <v>84</v>
      </c>
      <c r="U1915" s="337">
        <v>0.9</v>
      </c>
      <c r="V1915" s="337">
        <v>-18</v>
      </c>
      <c r="W1915" s="336" t="s">
        <v>769</v>
      </c>
      <c r="X1915" s="336" t="s">
        <v>7923</v>
      </c>
      <c r="Y1915" s="336" t="s">
        <v>3213</v>
      </c>
      <c r="Z1915" s="339">
        <v>41557</v>
      </c>
      <c r="AA1915" s="339">
        <v>41913</v>
      </c>
      <c r="AB1915" s="336" t="s">
        <v>784</v>
      </c>
    </row>
    <row r="1916" spans="1:28" s="340" customFormat="1">
      <c r="A1916" s="336" t="s">
        <v>7400</v>
      </c>
      <c r="B1916" s="336" t="s">
        <v>5522</v>
      </c>
      <c r="C1916" s="336" t="s">
        <v>5542</v>
      </c>
      <c r="D1916" s="336" t="s">
        <v>5542</v>
      </c>
      <c r="E1916" s="336" t="s">
        <v>731</v>
      </c>
      <c r="F1916" s="336" t="s">
        <v>780</v>
      </c>
      <c r="G1916" s="336" t="s">
        <v>794</v>
      </c>
      <c r="H1916" s="336" t="s">
        <v>726</v>
      </c>
      <c r="I1916" s="337">
        <v>5</v>
      </c>
      <c r="J1916" s="337">
        <v>75</v>
      </c>
      <c r="K1916" s="337">
        <v>117.6</v>
      </c>
      <c r="L1916" s="337">
        <v>94.9</v>
      </c>
      <c r="M1916" s="338"/>
      <c r="N1916" s="337">
        <v>40</v>
      </c>
      <c r="O1916" s="337">
        <v>800</v>
      </c>
      <c r="P1916" s="337">
        <v>14</v>
      </c>
      <c r="Q1916" s="337">
        <v>57.1</v>
      </c>
      <c r="R1916" s="337">
        <v>25000</v>
      </c>
      <c r="S1916" s="337">
        <v>3000</v>
      </c>
      <c r="T1916" s="337">
        <v>83</v>
      </c>
      <c r="U1916" s="337">
        <v>0.9</v>
      </c>
      <c r="V1916" s="337">
        <v>-18</v>
      </c>
      <c r="W1916" s="336" t="s">
        <v>769</v>
      </c>
      <c r="X1916" s="336" t="s">
        <v>7923</v>
      </c>
      <c r="Y1916" s="336" t="s">
        <v>3213</v>
      </c>
      <c r="Z1916" s="339">
        <v>41557</v>
      </c>
      <c r="AA1916" s="339">
        <v>41876</v>
      </c>
      <c r="AB1916" s="336" t="s">
        <v>784</v>
      </c>
    </row>
    <row r="1917" spans="1:28" s="340" customFormat="1">
      <c r="A1917" s="336" t="s">
        <v>7400</v>
      </c>
      <c r="B1917" s="336" t="s">
        <v>5522</v>
      </c>
      <c r="C1917" s="336" t="s">
        <v>5545</v>
      </c>
      <c r="D1917" s="336" t="s">
        <v>5545</v>
      </c>
      <c r="E1917" s="336" t="s">
        <v>731</v>
      </c>
      <c r="F1917" s="336" t="s">
        <v>780</v>
      </c>
      <c r="G1917" s="336" t="s">
        <v>794</v>
      </c>
      <c r="H1917" s="336" t="s">
        <v>726</v>
      </c>
      <c r="I1917" s="337">
        <v>5</v>
      </c>
      <c r="J1917" s="337">
        <v>75</v>
      </c>
      <c r="K1917" s="337">
        <v>120.7</v>
      </c>
      <c r="L1917" s="337">
        <v>101.4</v>
      </c>
      <c r="M1917" s="338"/>
      <c r="N1917" s="337">
        <v>45</v>
      </c>
      <c r="O1917" s="337">
        <v>750</v>
      </c>
      <c r="P1917" s="337">
        <v>11</v>
      </c>
      <c r="Q1917" s="337">
        <v>68.2</v>
      </c>
      <c r="R1917" s="337">
        <v>25000</v>
      </c>
      <c r="S1917" s="337">
        <v>3000</v>
      </c>
      <c r="T1917" s="337">
        <v>82</v>
      </c>
      <c r="U1917" s="337">
        <v>1</v>
      </c>
      <c r="V1917" s="337">
        <v>-18</v>
      </c>
      <c r="W1917" s="336" t="s">
        <v>769</v>
      </c>
      <c r="X1917" s="336" t="s">
        <v>7405</v>
      </c>
      <c r="Y1917" s="336" t="s">
        <v>826</v>
      </c>
      <c r="Z1917" s="339">
        <v>41548</v>
      </c>
      <c r="AA1917" s="339">
        <v>41872</v>
      </c>
      <c r="AB1917" s="336" t="s">
        <v>784</v>
      </c>
    </row>
    <row r="1918" spans="1:28" s="340" customFormat="1">
      <c r="A1918" s="336" t="s">
        <v>7400</v>
      </c>
      <c r="B1918" s="336" t="s">
        <v>4562</v>
      </c>
      <c r="C1918" s="336" t="s">
        <v>8091</v>
      </c>
      <c r="D1918" s="336" t="s">
        <v>8091</v>
      </c>
      <c r="E1918" s="336" t="s">
        <v>731</v>
      </c>
      <c r="F1918" s="336" t="s">
        <v>780</v>
      </c>
      <c r="G1918" s="336" t="s">
        <v>794</v>
      </c>
      <c r="H1918" s="336" t="s">
        <v>726</v>
      </c>
      <c r="I1918" s="337">
        <v>5</v>
      </c>
      <c r="J1918" s="337">
        <v>75</v>
      </c>
      <c r="K1918" s="337">
        <v>92.9</v>
      </c>
      <c r="L1918" s="337">
        <v>92.1</v>
      </c>
      <c r="M1918" s="338"/>
      <c r="N1918" s="337">
        <v>25</v>
      </c>
      <c r="O1918" s="337">
        <v>900</v>
      </c>
      <c r="P1918" s="337">
        <v>12</v>
      </c>
      <c r="Q1918" s="337">
        <v>75</v>
      </c>
      <c r="R1918" s="337">
        <v>25000</v>
      </c>
      <c r="S1918" s="337">
        <v>3000</v>
      </c>
      <c r="T1918" s="337">
        <v>82</v>
      </c>
      <c r="U1918" s="337">
        <v>0.9</v>
      </c>
      <c r="V1918" s="337">
        <v>0</v>
      </c>
      <c r="W1918" s="336" t="s">
        <v>769</v>
      </c>
      <c r="X1918" s="336" t="s">
        <v>7406</v>
      </c>
      <c r="Y1918" s="336" t="s">
        <v>2468</v>
      </c>
      <c r="Z1918" s="339">
        <v>41898</v>
      </c>
      <c r="AA1918" s="339">
        <v>41915</v>
      </c>
      <c r="AB1918" s="336" t="s">
        <v>842</v>
      </c>
    </row>
    <row r="1919" spans="1:28" s="340" customFormat="1">
      <c r="A1919" s="336" t="s">
        <v>7400</v>
      </c>
      <c r="B1919" s="336" t="s">
        <v>4562</v>
      </c>
      <c r="C1919" s="336" t="s">
        <v>8092</v>
      </c>
      <c r="D1919" s="336" t="s">
        <v>8092</v>
      </c>
      <c r="E1919" s="336" t="s">
        <v>731</v>
      </c>
      <c r="F1919" s="336" t="s">
        <v>780</v>
      </c>
      <c r="G1919" s="336" t="s">
        <v>794</v>
      </c>
      <c r="H1919" s="336" t="s">
        <v>726</v>
      </c>
      <c r="I1919" s="337">
        <v>5</v>
      </c>
      <c r="J1919" s="337">
        <v>75</v>
      </c>
      <c r="K1919" s="337">
        <v>93.7</v>
      </c>
      <c r="L1919" s="337">
        <v>92.3</v>
      </c>
      <c r="M1919" s="338"/>
      <c r="N1919" s="337">
        <v>25</v>
      </c>
      <c r="O1919" s="337">
        <v>950</v>
      </c>
      <c r="P1919" s="337">
        <v>12</v>
      </c>
      <c r="Q1919" s="337">
        <v>79</v>
      </c>
      <c r="R1919" s="337">
        <v>25000</v>
      </c>
      <c r="S1919" s="337">
        <v>4000</v>
      </c>
      <c r="T1919" s="337">
        <v>81</v>
      </c>
      <c r="U1919" s="337">
        <v>0.9</v>
      </c>
      <c r="V1919" s="337">
        <v>0</v>
      </c>
      <c r="W1919" s="336" t="s">
        <v>769</v>
      </c>
      <c r="X1919" s="336" t="s">
        <v>7406</v>
      </c>
      <c r="Y1919" s="336" t="s">
        <v>2468</v>
      </c>
      <c r="Z1919" s="339">
        <v>41898</v>
      </c>
      <c r="AA1919" s="339">
        <v>41915</v>
      </c>
      <c r="AB1919" s="336" t="s">
        <v>842</v>
      </c>
    </row>
    <row r="1920" spans="1:28" s="340" customFormat="1">
      <c r="A1920" s="336" t="s">
        <v>7400</v>
      </c>
      <c r="B1920" s="336" t="s">
        <v>4562</v>
      </c>
      <c r="C1920" s="336" t="s">
        <v>8093</v>
      </c>
      <c r="D1920" s="336" t="s">
        <v>8093</v>
      </c>
      <c r="E1920" s="336" t="s">
        <v>731</v>
      </c>
      <c r="F1920" s="336" t="s">
        <v>780</v>
      </c>
      <c r="G1920" s="336" t="s">
        <v>794</v>
      </c>
      <c r="H1920" s="336" t="s">
        <v>726</v>
      </c>
      <c r="I1920" s="337">
        <v>5</v>
      </c>
      <c r="J1920" s="337">
        <v>75</v>
      </c>
      <c r="K1920" s="337">
        <v>93.5</v>
      </c>
      <c r="L1920" s="337">
        <v>92.4</v>
      </c>
      <c r="M1920" s="338"/>
      <c r="N1920" s="337">
        <v>35</v>
      </c>
      <c r="O1920" s="337">
        <v>950</v>
      </c>
      <c r="P1920" s="337">
        <v>12</v>
      </c>
      <c r="Q1920" s="337">
        <v>79</v>
      </c>
      <c r="R1920" s="337">
        <v>25000</v>
      </c>
      <c r="S1920" s="337">
        <v>4000</v>
      </c>
      <c r="T1920" s="337">
        <v>81</v>
      </c>
      <c r="U1920" s="337">
        <v>0.9</v>
      </c>
      <c r="V1920" s="337">
        <v>0</v>
      </c>
      <c r="W1920" s="336" t="s">
        <v>769</v>
      </c>
      <c r="X1920" s="336" t="s">
        <v>7406</v>
      </c>
      <c r="Y1920" s="336" t="s">
        <v>2468</v>
      </c>
      <c r="Z1920" s="339">
        <v>41898</v>
      </c>
      <c r="AA1920" s="339">
        <v>41915</v>
      </c>
      <c r="AB1920" s="336" t="s">
        <v>842</v>
      </c>
    </row>
    <row r="1921" spans="1:28" s="340" customFormat="1">
      <c r="A1921" s="336" t="s">
        <v>7400</v>
      </c>
      <c r="B1921" s="336" t="s">
        <v>4562</v>
      </c>
      <c r="C1921" s="336" t="s">
        <v>8094</v>
      </c>
      <c r="D1921" s="336" t="s">
        <v>8094</v>
      </c>
      <c r="E1921" s="336" t="s">
        <v>735</v>
      </c>
      <c r="F1921" s="336" t="s">
        <v>780</v>
      </c>
      <c r="G1921" s="336" t="s">
        <v>794</v>
      </c>
      <c r="H1921" s="336" t="s">
        <v>726</v>
      </c>
      <c r="I1921" s="337">
        <v>5</v>
      </c>
      <c r="J1921" s="337">
        <v>120</v>
      </c>
      <c r="K1921" s="337">
        <v>131.80000000000001</v>
      </c>
      <c r="L1921" s="337">
        <v>120.6</v>
      </c>
      <c r="M1921" s="338"/>
      <c r="N1921" s="337">
        <v>15</v>
      </c>
      <c r="O1921" s="337">
        <v>1300</v>
      </c>
      <c r="P1921" s="337">
        <v>17</v>
      </c>
      <c r="Q1921" s="337">
        <v>76</v>
      </c>
      <c r="R1921" s="337">
        <v>25000</v>
      </c>
      <c r="S1921" s="337">
        <v>4000</v>
      </c>
      <c r="T1921" s="337">
        <v>81</v>
      </c>
      <c r="U1921" s="337">
        <v>0.9</v>
      </c>
      <c r="V1921" s="337">
        <v>0</v>
      </c>
      <c r="W1921" s="336" t="s">
        <v>769</v>
      </c>
      <c r="X1921" s="336" t="s">
        <v>7406</v>
      </c>
      <c r="Y1921" s="336" t="s">
        <v>2468</v>
      </c>
      <c r="Z1921" s="339">
        <v>41898</v>
      </c>
      <c r="AA1921" s="339">
        <v>41915</v>
      </c>
      <c r="AB1921" s="336" t="s">
        <v>842</v>
      </c>
    </row>
    <row r="1922" spans="1:28" s="340" customFormat="1">
      <c r="A1922" s="336" t="s">
        <v>7400</v>
      </c>
      <c r="B1922" s="336" t="s">
        <v>4562</v>
      </c>
      <c r="C1922" s="336" t="s">
        <v>8095</v>
      </c>
      <c r="D1922" s="336" t="s">
        <v>8095</v>
      </c>
      <c r="E1922" s="336" t="s">
        <v>735</v>
      </c>
      <c r="F1922" s="336" t="s">
        <v>780</v>
      </c>
      <c r="G1922" s="336" t="s">
        <v>794</v>
      </c>
      <c r="H1922" s="336" t="s">
        <v>726</v>
      </c>
      <c r="I1922" s="337">
        <v>5</v>
      </c>
      <c r="J1922" s="337">
        <v>120</v>
      </c>
      <c r="K1922" s="337">
        <v>131.5</v>
      </c>
      <c r="L1922" s="337">
        <v>120</v>
      </c>
      <c r="M1922" s="338"/>
      <c r="N1922" s="337">
        <v>25</v>
      </c>
      <c r="O1922" s="337">
        <v>1200</v>
      </c>
      <c r="P1922" s="337">
        <v>17</v>
      </c>
      <c r="Q1922" s="337">
        <v>70.5</v>
      </c>
      <c r="R1922" s="337">
        <v>25000</v>
      </c>
      <c r="S1922" s="337">
        <v>2700</v>
      </c>
      <c r="T1922" s="337">
        <v>81</v>
      </c>
      <c r="U1922" s="337">
        <v>0.9</v>
      </c>
      <c r="V1922" s="337">
        <v>0</v>
      </c>
      <c r="W1922" s="336" t="s">
        <v>769</v>
      </c>
      <c r="X1922" s="336" t="s">
        <v>7406</v>
      </c>
      <c r="Y1922" s="336" t="s">
        <v>2468</v>
      </c>
      <c r="Z1922" s="339">
        <v>41898</v>
      </c>
      <c r="AA1922" s="339">
        <v>41915</v>
      </c>
      <c r="AB1922" s="336" t="s">
        <v>842</v>
      </c>
    </row>
    <row r="1923" spans="1:28" s="340" customFormat="1">
      <c r="A1923" s="336" t="s">
        <v>7400</v>
      </c>
      <c r="B1923" s="336" t="s">
        <v>4562</v>
      </c>
      <c r="C1923" s="336" t="s">
        <v>8096</v>
      </c>
      <c r="D1923" s="336" t="s">
        <v>8096</v>
      </c>
      <c r="E1923" s="336" t="s">
        <v>735</v>
      </c>
      <c r="F1923" s="336" t="s">
        <v>780</v>
      </c>
      <c r="G1923" s="336" t="s">
        <v>794</v>
      </c>
      <c r="H1923" s="336" t="s">
        <v>726</v>
      </c>
      <c r="I1923" s="337">
        <v>5</v>
      </c>
      <c r="J1923" s="337">
        <v>120</v>
      </c>
      <c r="K1923" s="337">
        <v>131.80000000000001</v>
      </c>
      <c r="L1923" s="337">
        <v>120.3</v>
      </c>
      <c r="M1923" s="338"/>
      <c r="N1923" s="337">
        <v>25</v>
      </c>
      <c r="O1923" s="337">
        <v>1300</v>
      </c>
      <c r="P1923" s="337">
        <v>17</v>
      </c>
      <c r="Q1923" s="337">
        <v>76</v>
      </c>
      <c r="R1923" s="337">
        <v>25000</v>
      </c>
      <c r="S1923" s="337">
        <v>4000</v>
      </c>
      <c r="T1923" s="337">
        <v>81</v>
      </c>
      <c r="U1923" s="337">
        <v>0.9</v>
      </c>
      <c r="V1923" s="337">
        <v>0</v>
      </c>
      <c r="W1923" s="336" t="s">
        <v>769</v>
      </c>
      <c r="X1923" s="336" t="s">
        <v>7406</v>
      </c>
      <c r="Y1923" s="336" t="s">
        <v>2468</v>
      </c>
      <c r="Z1923" s="339">
        <v>41898</v>
      </c>
      <c r="AA1923" s="339">
        <v>41915</v>
      </c>
      <c r="AB1923" s="336" t="s">
        <v>842</v>
      </c>
    </row>
    <row r="1924" spans="1:28" s="340" customFormat="1">
      <c r="A1924" s="336" t="s">
        <v>7400</v>
      </c>
      <c r="B1924" s="336" t="s">
        <v>4562</v>
      </c>
      <c r="C1924" s="336" t="s">
        <v>8097</v>
      </c>
      <c r="D1924" s="336" t="s">
        <v>8097</v>
      </c>
      <c r="E1924" s="336" t="s">
        <v>735</v>
      </c>
      <c r="F1924" s="336" t="s">
        <v>780</v>
      </c>
      <c r="G1924" s="336" t="s">
        <v>794</v>
      </c>
      <c r="H1924" s="336" t="s">
        <v>726</v>
      </c>
      <c r="I1924" s="337">
        <v>5</v>
      </c>
      <c r="J1924" s="337">
        <v>120</v>
      </c>
      <c r="K1924" s="337">
        <v>131.5</v>
      </c>
      <c r="L1924" s="337">
        <v>120</v>
      </c>
      <c r="M1924" s="338"/>
      <c r="N1924" s="337">
        <v>35</v>
      </c>
      <c r="O1924" s="337">
        <v>1300</v>
      </c>
      <c r="P1924" s="337">
        <v>17</v>
      </c>
      <c r="Q1924" s="337">
        <v>76</v>
      </c>
      <c r="R1924" s="337">
        <v>25000</v>
      </c>
      <c r="S1924" s="337">
        <v>4000</v>
      </c>
      <c r="T1924" s="337">
        <v>81</v>
      </c>
      <c r="U1924" s="337">
        <v>0.9</v>
      </c>
      <c r="V1924" s="337">
        <v>0</v>
      </c>
      <c r="W1924" s="336" t="s">
        <v>769</v>
      </c>
      <c r="X1924" s="336" t="s">
        <v>7406</v>
      </c>
      <c r="Y1924" s="336" t="s">
        <v>2468</v>
      </c>
      <c r="Z1924" s="339">
        <v>41898</v>
      </c>
      <c r="AA1924" s="339">
        <v>41915</v>
      </c>
      <c r="AB1924" s="336" t="s">
        <v>842</v>
      </c>
    </row>
    <row r="1925" spans="1:28" s="340" customFormat="1">
      <c r="A1925" s="336" t="s">
        <v>7400</v>
      </c>
      <c r="B1925" s="336" t="s">
        <v>4562</v>
      </c>
      <c r="C1925" s="336" t="s">
        <v>4657</v>
      </c>
      <c r="D1925" s="336" t="s">
        <v>8032</v>
      </c>
      <c r="E1925" s="336" t="s">
        <v>732</v>
      </c>
      <c r="F1925" s="336" t="s">
        <v>780</v>
      </c>
      <c r="G1925" s="336" t="s">
        <v>794</v>
      </c>
      <c r="H1925" s="336" t="s">
        <v>726</v>
      </c>
      <c r="I1925" s="337">
        <v>5</v>
      </c>
      <c r="J1925" s="337">
        <v>65</v>
      </c>
      <c r="K1925" s="337">
        <v>130.80000000000001</v>
      </c>
      <c r="L1925" s="337">
        <v>95.3</v>
      </c>
      <c r="M1925" s="338"/>
      <c r="N1925" s="337">
        <v>90</v>
      </c>
      <c r="O1925" s="337">
        <v>730</v>
      </c>
      <c r="P1925" s="337">
        <v>9.5</v>
      </c>
      <c r="Q1925" s="337">
        <v>76.8</v>
      </c>
      <c r="R1925" s="337">
        <v>25000</v>
      </c>
      <c r="S1925" s="337">
        <v>2700</v>
      </c>
      <c r="T1925" s="337">
        <v>81</v>
      </c>
      <c r="U1925" s="337">
        <v>0.8</v>
      </c>
      <c r="V1925" s="337">
        <v>0</v>
      </c>
      <c r="W1925" s="336" t="s">
        <v>769</v>
      </c>
      <c r="X1925" s="336" t="s">
        <v>7406</v>
      </c>
      <c r="Y1925" s="336" t="s">
        <v>2468</v>
      </c>
      <c r="Z1925" s="339">
        <v>41810</v>
      </c>
      <c r="AA1925" s="339">
        <v>41844</v>
      </c>
      <c r="AB1925" s="336" t="s">
        <v>842</v>
      </c>
    </row>
    <row r="1926" spans="1:28" s="340" customFormat="1">
      <c r="A1926" s="336" t="s">
        <v>7400</v>
      </c>
      <c r="B1926" s="336" t="s">
        <v>5588</v>
      </c>
      <c r="C1926" s="336" t="s">
        <v>919</v>
      </c>
      <c r="D1926" s="336" t="s">
        <v>5589</v>
      </c>
      <c r="E1926" s="336" t="s">
        <v>735</v>
      </c>
      <c r="F1926" s="336" t="s">
        <v>780</v>
      </c>
      <c r="G1926" s="336" t="s">
        <v>794</v>
      </c>
      <c r="H1926" s="336" t="s">
        <v>726</v>
      </c>
      <c r="I1926" s="337">
        <v>3</v>
      </c>
      <c r="J1926" s="337">
        <v>85</v>
      </c>
      <c r="K1926" s="337">
        <v>134.1</v>
      </c>
      <c r="L1926" s="337">
        <v>120.8</v>
      </c>
      <c r="M1926" s="338"/>
      <c r="N1926" s="337">
        <v>30</v>
      </c>
      <c r="O1926" s="337">
        <v>1300</v>
      </c>
      <c r="P1926" s="337">
        <v>24</v>
      </c>
      <c r="Q1926" s="337">
        <v>54.2</v>
      </c>
      <c r="R1926" s="337">
        <v>25000</v>
      </c>
      <c r="S1926" s="337">
        <v>2700</v>
      </c>
      <c r="T1926" s="337">
        <v>81</v>
      </c>
      <c r="U1926" s="337">
        <v>1</v>
      </c>
      <c r="V1926" s="337">
        <v>-20</v>
      </c>
      <c r="W1926" s="336" t="s">
        <v>769</v>
      </c>
      <c r="X1926" s="336" t="s">
        <v>7406</v>
      </c>
      <c r="Y1926" s="336" t="s">
        <v>1043</v>
      </c>
      <c r="Z1926" s="339">
        <v>41821</v>
      </c>
      <c r="AA1926" s="339">
        <v>41845</v>
      </c>
      <c r="AB1926" s="336" t="s">
        <v>784</v>
      </c>
    </row>
    <row r="1927" spans="1:28" s="340" customFormat="1">
      <c r="A1927" s="336" t="s">
        <v>7400</v>
      </c>
      <c r="B1927" s="336" t="s">
        <v>5593</v>
      </c>
      <c r="C1927" s="336" t="s">
        <v>3506</v>
      </c>
      <c r="D1927" s="336" t="s">
        <v>5598</v>
      </c>
      <c r="E1927" s="336" t="s">
        <v>731</v>
      </c>
      <c r="F1927" s="336" t="s">
        <v>780</v>
      </c>
      <c r="G1927" s="336" t="s">
        <v>794</v>
      </c>
      <c r="H1927" s="336" t="s">
        <v>726</v>
      </c>
      <c r="I1927" s="337">
        <v>3</v>
      </c>
      <c r="J1927" s="337">
        <v>50</v>
      </c>
      <c r="K1927" s="337">
        <v>85.2</v>
      </c>
      <c r="L1927" s="337">
        <v>95.2</v>
      </c>
      <c r="M1927" s="338"/>
      <c r="N1927" s="337">
        <v>30</v>
      </c>
      <c r="O1927" s="337">
        <v>650</v>
      </c>
      <c r="P1927" s="337">
        <v>11</v>
      </c>
      <c r="Q1927" s="337">
        <v>59.1</v>
      </c>
      <c r="R1927" s="337">
        <v>25000</v>
      </c>
      <c r="S1927" s="337">
        <v>3000</v>
      </c>
      <c r="T1927" s="337">
        <v>83</v>
      </c>
      <c r="U1927" s="337">
        <v>1</v>
      </c>
      <c r="V1927" s="337">
        <v>-20</v>
      </c>
      <c r="W1927" s="336" t="s">
        <v>769</v>
      </c>
      <c r="X1927" s="336" t="s">
        <v>7406</v>
      </c>
      <c r="Y1927" s="336" t="s">
        <v>783</v>
      </c>
      <c r="Z1927" s="339">
        <v>41558</v>
      </c>
      <c r="AA1927" s="339">
        <v>41933</v>
      </c>
      <c r="AB1927" s="336" t="s">
        <v>842</v>
      </c>
    </row>
    <row r="1928" spans="1:28" s="340" customFormat="1">
      <c r="A1928" s="336" t="s">
        <v>7400</v>
      </c>
      <c r="B1928" s="336" t="s">
        <v>5593</v>
      </c>
      <c r="C1928" s="336" t="s">
        <v>919</v>
      </c>
      <c r="D1928" s="336" t="s">
        <v>5594</v>
      </c>
      <c r="E1928" s="336" t="s">
        <v>830</v>
      </c>
      <c r="F1928" s="336" t="s">
        <v>780</v>
      </c>
      <c r="G1928" s="336" t="s">
        <v>794</v>
      </c>
      <c r="H1928" s="336" t="s">
        <v>726</v>
      </c>
      <c r="I1928" s="337">
        <v>3</v>
      </c>
      <c r="J1928" s="337">
        <v>50</v>
      </c>
      <c r="K1928" s="337">
        <v>113.4</v>
      </c>
      <c r="L1928" s="337">
        <v>95.2</v>
      </c>
      <c r="M1928" s="338"/>
      <c r="N1928" s="337">
        <v>30</v>
      </c>
      <c r="O1928" s="337">
        <v>720</v>
      </c>
      <c r="P1928" s="337">
        <v>11</v>
      </c>
      <c r="Q1928" s="337">
        <v>76</v>
      </c>
      <c r="R1928" s="337">
        <v>25000</v>
      </c>
      <c r="S1928" s="337">
        <v>3000</v>
      </c>
      <c r="T1928" s="337">
        <v>82</v>
      </c>
      <c r="U1928" s="337">
        <v>0.9</v>
      </c>
      <c r="V1928" s="337">
        <v>-20</v>
      </c>
      <c r="W1928" s="336" t="s">
        <v>769</v>
      </c>
      <c r="X1928" s="336" t="s">
        <v>7406</v>
      </c>
      <c r="Y1928" s="336" t="s">
        <v>783</v>
      </c>
      <c r="Z1928" s="339">
        <v>41558</v>
      </c>
      <c r="AA1928" s="339">
        <v>41933</v>
      </c>
      <c r="AB1928" s="336" t="s">
        <v>842</v>
      </c>
    </row>
    <row r="1929" spans="1:28" s="340" customFormat="1">
      <c r="A1929" s="336" t="s">
        <v>7400</v>
      </c>
      <c r="B1929" s="336" t="s">
        <v>5593</v>
      </c>
      <c r="C1929" s="336" t="s">
        <v>5505</v>
      </c>
      <c r="D1929" s="336" t="s">
        <v>5596</v>
      </c>
      <c r="E1929" s="336" t="s">
        <v>735</v>
      </c>
      <c r="F1929" s="336" t="s">
        <v>780</v>
      </c>
      <c r="G1929" s="336" t="s">
        <v>794</v>
      </c>
      <c r="H1929" s="336" t="s">
        <v>726</v>
      </c>
      <c r="I1929" s="337">
        <v>3</v>
      </c>
      <c r="J1929" s="337">
        <v>85</v>
      </c>
      <c r="K1929" s="337">
        <v>131</v>
      </c>
      <c r="L1929" s="337">
        <v>120.5</v>
      </c>
      <c r="M1929" s="338"/>
      <c r="N1929" s="337">
        <v>30</v>
      </c>
      <c r="O1929" s="337">
        <v>1310</v>
      </c>
      <c r="P1929" s="337">
        <v>20</v>
      </c>
      <c r="Q1929" s="337">
        <v>65.5</v>
      </c>
      <c r="R1929" s="337">
        <v>25000</v>
      </c>
      <c r="S1929" s="337">
        <v>3000</v>
      </c>
      <c r="T1929" s="337">
        <v>81</v>
      </c>
      <c r="U1929" s="337">
        <v>1</v>
      </c>
      <c r="V1929" s="337">
        <v>-20</v>
      </c>
      <c r="W1929" s="336" t="s">
        <v>769</v>
      </c>
      <c r="X1929" s="336" t="s">
        <v>7406</v>
      </c>
      <c r="Y1929" s="336" t="s">
        <v>783</v>
      </c>
      <c r="Z1929" s="339">
        <v>41558</v>
      </c>
      <c r="AA1929" s="339">
        <v>41933</v>
      </c>
      <c r="AB1929" s="336" t="s">
        <v>842</v>
      </c>
    </row>
    <row r="1930" spans="1:28" s="340" customFormat="1">
      <c r="A1930" s="336" t="s">
        <v>7400</v>
      </c>
      <c r="B1930" s="336" t="s">
        <v>5601</v>
      </c>
      <c r="C1930" s="336" t="s">
        <v>3506</v>
      </c>
      <c r="D1930" s="336" t="s">
        <v>5610</v>
      </c>
      <c r="E1930" s="336" t="s">
        <v>738</v>
      </c>
      <c r="F1930" s="336" t="s">
        <v>780</v>
      </c>
      <c r="G1930" s="336" t="s">
        <v>794</v>
      </c>
      <c r="H1930" s="336" t="s">
        <v>726</v>
      </c>
      <c r="I1930" s="337">
        <v>3</v>
      </c>
      <c r="J1930" s="337">
        <v>50</v>
      </c>
      <c r="K1930" s="337">
        <v>83.3</v>
      </c>
      <c r="L1930" s="337">
        <v>63</v>
      </c>
      <c r="M1930" s="338"/>
      <c r="N1930" s="337">
        <v>60</v>
      </c>
      <c r="O1930" s="337">
        <v>415</v>
      </c>
      <c r="P1930" s="337">
        <v>7</v>
      </c>
      <c r="Q1930" s="337">
        <v>59.3</v>
      </c>
      <c r="R1930" s="337">
        <v>25000</v>
      </c>
      <c r="S1930" s="337">
        <v>2700</v>
      </c>
      <c r="T1930" s="337">
        <v>82</v>
      </c>
      <c r="U1930" s="337">
        <v>0.8</v>
      </c>
      <c r="V1930" s="337">
        <v>-25</v>
      </c>
      <c r="W1930" s="336" t="s">
        <v>769</v>
      </c>
      <c r="X1930" s="336" t="s">
        <v>7406</v>
      </c>
      <c r="Y1930" s="336" t="s">
        <v>783</v>
      </c>
      <c r="Z1930" s="339">
        <v>41480</v>
      </c>
      <c r="AA1930" s="339">
        <v>41838</v>
      </c>
      <c r="AB1930" s="336" t="s">
        <v>842</v>
      </c>
    </row>
    <row r="1931" spans="1:28" s="340" customFormat="1">
      <c r="A1931" s="336" t="s">
        <v>7400</v>
      </c>
      <c r="B1931" s="336" t="s">
        <v>5601</v>
      </c>
      <c r="C1931" s="336" t="s">
        <v>4073</v>
      </c>
      <c r="D1931" s="336" t="s">
        <v>8098</v>
      </c>
      <c r="E1931" s="336" t="s">
        <v>737</v>
      </c>
      <c r="F1931" s="336" t="s">
        <v>780</v>
      </c>
      <c r="G1931" s="336" t="s">
        <v>1239</v>
      </c>
      <c r="H1931" s="336" t="s">
        <v>726</v>
      </c>
      <c r="I1931" s="337">
        <v>3</v>
      </c>
      <c r="J1931" s="337">
        <v>60</v>
      </c>
      <c r="K1931" s="337">
        <v>56.4</v>
      </c>
      <c r="L1931" s="337">
        <v>49.6</v>
      </c>
      <c r="M1931" s="338"/>
      <c r="N1931" s="337">
        <v>36</v>
      </c>
      <c r="O1931" s="337">
        <v>450</v>
      </c>
      <c r="P1931" s="337">
        <v>7.5</v>
      </c>
      <c r="Q1931" s="337">
        <v>60</v>
      </c>
      <c r="R1931" s="337">
        <v>25000</v>
      </c>
      <c r="S1931" s="337">
        <v>2700</v>
      </c>
      <c r="T1931" s="337">
        <v>82</v>
      </c>
      <c r="U1931" s="337">
        <v>0.9</v>
      </c>
      <c r="V1931" s="337">
        <v>-20</v>
      </c>
      <c r="W1931" s="336" t="s">
        <v>769</v>
      </c>
      <c r="X1931" s="336" t="s">
        <v>8099</v>
      </c>
      <c r="Y1931" s="336" t="s">
        <v>783</v>
      </c>
      <c r="Z1931" s="339">
        <v>41937</v>
      </c>
      <c r="AA1931" s="339">
        <v>41996</v>
      </c>
      <c r="AB1931" s="336" t="s">
        <v>842</v>
      </c>
    </row>
    <row r="1932" spans="1:28" s="340" customFormat="1">
      <c r="A1932" s="336" t="s">
        <v>7400</v>
      </c>
      <c r="B1932" s="336" t="s">
        <v>5601</v>
      </c>
      <c r="C1932" s="336" t="s">
        <v>4073</v>
      </c>
      <c r="D1932" s="336" t="s">
        <v>8100</v>
      </c>
      <c r="E1932" s="336" t="s">
        <v>703</v>
      </c>
      <c r="F1932" s="336" t="s">
        <v>780</v>
      </c>
      <c r="G1932" s="336" t="s">
        <v>781</v>
      </c>
      <c r="H1932" s="336" t="s">
        <v>726</v>
      </c>
      <c r="I1932" s="337">
        <v>3</v>
      </c>
      <c r="J1932" s="337">
        <v>35</v>
      </c>
      <c r="K1932" s="337">
        <v>56</v>
      </c>
      <c r="L1932" s="337">
        <v>49.6</v>
      </c>
      <c r="M1932" s="338"/>
      <c r="N1932" s="337">
        <v>36</v>
      </c>
      <c r="O1932" s="337">
        <v>450</v>
      </c>
      <c r="P1932" s="337">
        <v>7</v>
      </c>
      <c r="Q1932" s="337">
        <v>64.3</v>
      </c>
      <c r="R1932" s="337">
        <v>25000</v>
      </c>
      <c r="S1932" s="337">
        <v>2700</v>
      </c>
      <c r="T1932" s="337">
        <v>82</v>
      </c>
      <c r="U1932" s="337">
        <v>0.9</v>
      </c>
      <c r="V1932" s="337">
        <v>-20</v>
      </c>
      <c r="W1932" s="336" t="s">
        <v>7</v>
      </c>
      <c r="X1932" s="336" t="s">
        <v>7406</v>
      </c>
      <c r="Y1932" s="336" t="s">
        <v>783</v>
      </c>
      <c r="Z1932" s="339">
        <v>41937</v>
      </c>
      <c r="AA1932" s="339">
        <v>41996</v>
      </c>
      <c r="AB1932" s="336" t="s">
        <v>842</v>
      </c>
    </row>
    <row r="1933" spans="1:28" s="340" customFormat="1">
      <c r="A1933" s="336" t="s">
        <v>7400</v>
      </c>
      <c r="B1933" s="336" t="s">
        <v>5601</v>
      </c>
      <c r="C1933" s="336" t="s">
        <v>4073</v>
      </c>
      <c r="D1933" s="336" t="s">
        <v>8101</v>
      </c>
      <c r="E1933" s="336" t="s">
        <v>732</v>
      </c>
      <c r="F1933" s="336" t="s">
        <v>780</v>
      </c>
      <c r="G1933" s="336" t="s">
        <v>794</v>
      </c>
      <c r="H1933" s="336" t="s">
        <v>726</v>
      </c>
      <c r="I1933" s="337">
        <v>3</v>
      </c>
      <c r="J1933" s="337">
        <v>65</v>
      </c>
      <c r="K1933" s="337">
        <v>131</v>
      </c>
      <c r="L1933" s="337">
        <v>95</v>
      </c>
      <c r="M1933" s="338"/>
      <c r="N1933" s="337">
        <v>110</v>
      </c>
      <c r="O1933" s="337">
        <v>800</v>
      </c>
      <c r="P1933" s="337">
        <v>12</v>
      </c>
      <c r="Q1933" s="337">
        <v>66.7</v>
      </c>
      <c r="R1933" s="337">
        <v>25000</v>
      </c>
      <c r="S1933" s="337">
        <v>2700</v>
      </c>
      <c r="T1933" s="337">
        <v>81</v>
      </c>
      <c r="U1933" s="337">
        <v>0.8</v>
      </c>
      <c r="V1933" s="337">
        <v>-10</v>
      </c>
      <c r="W1933" s="336" t="s">
        <v>769</v>
      </c>
      <c r="X1933" s="336" t="s">
        <v>7423</v>
      </c>
      <c r="Y1933" s="336" t="s">
        <v>783</v>
      </c>
      <c r="Z1933" s="339">
        <v>41937</v>
      </c>
      <c r="AA1933" s="339">
        <v>41996</v>
      </c>
      <c r="AB1933" s="336" t="s">
        <v>842</v>
      </c>
    </row>
    <row r="1934" spans="1:28" s="340" customFormat="1">
      <c r="A1934" s="336" t="s">
        <v>7400</v>
      </c>
      <c r="B1934" s="336" t="s">
        <v>778</v>
      </c>
      <c r="C1934" s="336" t="s">
        <v>5616</v>
      </c>
      <c r="D1934" s="336" t="s">
        <v>5616</v>
      </c>
      <c r="E1934" s="336" t="s">
        <v>732</v>
      </c>
      <c r="F1934" s="336" t="s">
        <v>780</v>
      </c>
      <c r="G1934" s="336" t="s">
        <v>794</v>
      </c>
      <c r="H1934" s="336" t="s">
        <v>726</v>
      </c>
      <c r="I1934" s="337">
        <v>5</v>
      </c>
      <c r="J1934" s="338"/>
      <c r="K1934" s="337">
        <v>135</v>
      </c>
      <c r="L1934" s="337">
        <v>95.1</v>
      </c>
      <c r="M1934" s="338"/>
      <c r="N1934" s="337">
        <v>120</v>
      </c>
      <c r="O1934" s="337">
        <v>800</v>
      </c>
      <c r="P1934" s="337">
        <v>13</v>
      </c>
      <c r="Q1934" s="337">
        <v>70</v>
      </c>
      <c r="R1934" s="337">
        <v>25000</v>
      </c>
      <c r="S1934" s="337">
        <v>2700</v>
      </c>
      <c r="T1934" s="337">
        <v>81</v>
      </c>
      <c r="U1934" s="337">
        <v>0.9</v>
      </c>
      <c r="V1934" s="337">
        <v>-18</v>
      </c>
      <c r="W1934" s="336" t="s">
        <v>769</v>
      </c>
      <c r="X1934" s="336" t="s">
        <v>7406</v>
      </c>
      <c r="Y1934" s="336" t="s">
        <v>1043</v>
      </c>
      <c r="Z1934" s="339">
        <v>41934</v>
      </c>
      <c r="AA1934" s="339">
        <v>41975</v>
      </c>
      <c r="AB1934" s="336" t="s">
        <v>842</v>
      </c>
    </row>
    <row r="1935" spans="1:28" s="340" customFormat="1">
      <c r="A1935" s="336" t="s">
        <v>7400</v>
      </c>
      <c r="B1935" s="336" t="s">
        <v>778</v>
      </c>
      <c r="C1935" s="336" t="s">
        <v>5619</v>
      </c>
      <c r="D1935" s="336" t="s">
        <v>5619</v>
      </c>
      <c r="E1935" s="336" t="s">
        <v>731</v>
      </c>
      <c r="F1935" s="336" t="s">
        <v>780</v>
      </c>
      <c r="G1935" s="336" t="s">
        <v>794</v>
      </c>
      <c r="H1935" s="336" t="s">
        <v>726</v>
      </c>
      <c r="I1935" s="337">
        <v>5</v>
      </c>
      <c r="J1935" s="337">
        <v>75</v>
      </c>
      <c r="K1935" s="337">
        <v>91.7</v>
      </c>
      <c r="L1935" s="337">
        <v>95.2</v>
      </c>
      <c r="M1935" s="338"/>
      <c r="N1935" s="337">
        <v>35</v>
      </c>
      <c r="O1935" s="337">
        <v>800</v>
      </c>
      <c r="P1935" s="337">
        <v>14</v>
      </c>
      <c r="Q1935" s="337">
        <v>57.1</v>
      </c>
      <c r="R1935" s="337">
        <v>35000</v>
      </c>
      <c r="S1935" s="337">
        <v>3000</v>
      </c>
      <c r="T1935" s="337">
        <v>83</v>
      </c>
      <c r="U1935" s="337">
        <v>0.9</v>
      </c>
      <c r="V1935" s="337">
        <v>-20</v>
      </c>
      <c r="W1935" s="336" t="s">
        <v>769</v>
      </c>
      <c r="X1935" s="336" t="s">
        <v>7402</v>
      </c>
      <c r="Y1935" s="336" t="s">
        <v>1159</v>
      </c>
      <c r="Z1935" s="339">
        <v>41959</v>
      </c>
      <c r="AA1935" s="339">
        <v>41928</v>
      </c>
      <c r="AB1935" s="336" t="s">
        <v>784</v>
      </c>
    </row>
    <row r="1936" spans="1:28" s="340" customFormat="1">
      <c r="A1936" s="336" t="s">
        <v>7400</v>
      </c>
      <c r="B1936" s="336" t="s">
        <v>778</v>
      </c>
      <c r="C1936" s="336" t="s">
        <v>5678</v>
      </c>
      <c r="D1936" s="336" t="s">
        <v>5678</v>
      </c>
      <c r="E1936" s="336" t="s">
        <v>830</v>
      </c>
      <c r="F1936" s="336" t="s">
        <v>780</v>
      </c>
      <c r="G1936" s="336" t="s">
        <v>794</v>
      </c>
      <c r="H1936" s="336" t="s">
        <v>726</v>
      </c>
      <c r="I1936" s="337">
        <v>5</v>
      </c>
      <c r="J1936" s="337">
        <v>75</v>
      </c>
      <c r="K1936" s="337">
        <v>120</v>
      </c>
      <c r="L1936" s="337">
        <v>95.2</v>
      </c>
      <c r="M1936" s="338"/>
      <c r="N1936" s="337">
        <v>35</v>
      </c>
      <c r="O1936" s="337">
        <v>800</v>
      </c>
      <c r="P1936" s="337">
        <v>14</v>
      </c>
      <c r="Q1936" s="337">
        <v>57.1</v>
      </c>
      <c r="R1936" s="337">
        <v>35000</v>
      </c>
      <c r="S1936" s="337">
        <v>3000</v>
      </c>
      <c r="T1936" s="337">
        <v>83</v>
      </c>
      <c r="U1936" s="337">
        <v>0.9</v>
      </c>
      <c r="V1936" s="337">
        <v>-20</v>
      </c>
      <c r="W1936" s="336" t="s">
        <v>769</v>
      </c>
      <c r="X1936" s="336" t="s">
        <v>7402</v>
      </c>
      <c r="Y1936" s="336" t="s">
        <v>1159</v>
      </c>
      <c r="Z1936" s="339">
        <v>41959</v>
      </c>
      <c r="AA1936" s="339">
        <v>41928</v>
      </c>
      <c r="AB1936" s="336" t="s">
        <v>784</v>
      </c>
    </row>
    <row r="1937" spans="1:28" s="340" customFormat="1">
      <c r="A1937" s="336" t="s">
        <v>7400</v>
      </c>
      <c r="B1937" s="336" t="s">
        <v>778</v>
      </c>
      <c r="C1937" s="336" t="s">
        <v>5681</v>
      </c>
      <c r="D1937" s="336" t="s">
        <v>5681</v>
      </c>
      <c r="E1937" s="336" t="s">
        <v>731</v>
      </c>
      <c r="F1937" s="336" t="s">
        <v>780</v>
      </c>
      <c r="G1937" s="336" t="s">
        <v>794</v>
      </c>
      <c r="H1937" s="336" t="s">
        <v>726</v>
      </c>
      <c r="I1937" s="337">
        <v>5</v>
      </c>
      <c r="J1937" s="337">
        <v>75</v>
      </c>
      <c r="K1937" s="337">
        <v>91.7</v>
      </c>
      <c r="L1937" s="337">
        <v>95.2</v>
      </c>
      <c r="M1937" s="338"/>
      <c r="N1937" s="337">
        <v>35</v>
      </c>
      <c r="O1937" s="337">
        <v>840</v>
      </c>
      <c r="P1937" s="337">
        <v>14</v>
      </c>
      <c r="Q1937" s="337">
        <v>60</v>
      </c>
      <c r="R1937" s="337">
        <v>35000</v>
      </c>
      <c r="S1937" s="337">
        <v>5000</v>
      </c>
      <c r="T1937" s="337">
        <v>84</v>
      </c>
      <c r="U1937" s="337">
        <v>0.9</v>
      </c>
      <c r="V1937" s="337">
        <v>-20</v>
      </c>
      <c r="W1937" s="336" t="s">
        <v>769</v>
      </c>
      <c r="X1937" s="336" t="s">
        <v>7402</v>
      </c>
      <c r="Y1937" s="336" t="s">
        <v>1159</v>
      </c>
      <c r="Z1937" s="339">
        <v>41959</v>
      </c>
      <c r="AA1937" s="339">
        <v>41928</v>
      </c>
      <c r="AB1937" s="336" t="s">
        <v>784</v>
      </c>
    </row>
    <row r="1938" spans="1:28" s="340" customFormat="1">
      <c r="A1938" s="336" t="s">
        <v>7400</v>
      </c>
      <c r="B1938" s="336" t="s">
        <v>778</v>
      </c>
      <c r="C1938" s="336" t="s">
        <v>5684</v>
      </c>
      <c r="D1938" s="336" t="s">
        <v>5684</v>
      </c>
      <c r="E1938" s="336" t="s">
        <v>830</v>
      </c>
      <c r="F1938" s="336" t="s">
        <v>780</v>
      </c>
      <c r="G1938" s="336" t="s">
        <v>794</v>
      </c>
      <c r="H1938" s="336" t="s">
        <v>726</v>
      </c>
      <c r="I1938" s="337">
        <v>5</v>
      </c>
      <c r="J1938" s="337">
        <v>75</v>
      </c>
      <c r="K1938" s="337">
        <v>120</v>
      </c>
      <c r="L1938" s="337">
        <v>95.2</v>
      </c>
      <c r="M1938" s="338"/>
      <c r="N1938" s="337">
        <v>35</v>
      </c>
      <c r="O1938" s="337">
        <v>840</v>
      </c>
      <c r="P1938" s="337">
        <v>14</v>
      </c>
      <c r="Q1938" s="337">
        <v>60</v>
      </c>
      <c r="R1938" s="337">
        <v>35000</v>
      </c>
      <c r="S1938" s="337">
        <v>5000</v>
      </c>
      <c r="T1938" s="337">
        <v>84</v>
      </c>
      <c r="U1938" s="337">
        <v>0.9</v>
      </c>
      <c r="V1938" s="337">
        <v>-20</v>
      </c>
      <c r="W1938" s="336" t="s">
        <v>769</v>
      </c>
      <c r="X1938" s="336" t="s">
        <v>7402</v>
      </c>
      <c r="Y1938" s="336" t="s">
        <v>1159</v>
      </c>
      <c r="Z1938" s="339">
        <v>41959</v>
      </c>
      <c r="AA1938" s="339">
        <v>41928</v>
      </c>
      <c r="AB1938" s="336" t="s">
        <v>784</v>
      </c>
    </row>
    <row r="1939" spans="1:28" s="340" customFormat="1">
      <c r="A1939" s="336" t="s">
        <v>7400</v>
      </c>
      <c r="B1939" s="336" t="s">
        <v>778</v>
      </c>
      <c r="C1939" s="336" t="s">
        <v>5687</v>
      </c>
      <c r="D1939" s="336" t="s">
        <v>5687</v>
      </c>
      <c r="E1939" s="336" t="s">
        <v>735</v>
      </c>
      <c r="F1939" s="336" t="s">
        <v>780</v>
      </c>
      <c r="G1939" s="336" t="s">
        <v>794</v>
      </c>
      <c r="H1939" s="336" t="s">
        <v>726</v>
      </c>
      <c r="I1939" s="337">
        <v>5</v>
      </c>
      <c r="J1939" s="337">
        <v>85</v>
      </c>
      <c r="K1939" s="337">
        <v>133.30000000000001</v>
      </c>
      <c r="L1939" s="337">
        <v>119.7</v>
      </c>
      <c r="M1939" s="338"/>
      <c r="N1939" s="337">
        <v>35</v>
      </c>
      <c r="O1939" s="337">
        <v>1000</v>
      </c>
      <c r="P1939" s="337">
        <v>17.3</v>
      </c>
      <c r="Q1939" s="337">
        <v>58.8</v>
      </c>
      <c r="R1939" s="337">
        <v>35000</v>
      </c>
      <c r="S1939" s="337">
        <v>3000</v>
      </c>
      <c r="T1939" s="337">
        <v>83</v>
      </c>
      <c r="U1939" s="337">
        <v>0.9</v>
      </c>
      <c r="V1939" s="337">
        <v>-20</v>
      </c>
      <c r="W1939" s="336" t="s">
        <v>769</v>
      </c>
      <c r="X1939" s="336" t="s">
        <v>7402</v>
      </c>
      <c r="Y1939" s="336" t="s">
        <v>1159</v>
      </c>
      <c r="Z1939" s="339">
        <v>41959</v>
      </c>
      <c r="AA1939" s="339">
        <v>41928</v>
      </c>
      <c r="AB1939" s="336" t="s">
        <v>784</v>
      </c>
    </row>
    <row r="1940" spans="1:28" s="340" customFormat="1">
      <c r="A1940" s="336" t="s">
        <v>7400</v>
      </c>
      <c r="B1940" s="336" t="s">
        <v>778</v>
      </c>
      <c r="C1940" s="336" t="s">
        <v>5690</v>
      </c>
      <c r="D1940" s="336" t="s">
        <v>5690</v>
      </c>
      <c r="E1940" s="336" t="s">
        <v>735</v>
      </c>
      <c r="F1940" s="336" t="s">
        <v>780</v>
      </c>
      <c r="G1940" s="336" t="s">
        <v>794</v>
      </c>
      <c r="H1940" s="336" t="s">
        <v>726</v>
      </c>
      <c r="I1940" s="337">
        <v>5</v>
      </c>
      <c r="J1940" s="337">
        <v>85</v>
      </c>
      <c r="K1940" s="337">
        <v>133.30000000000001</v>
      </c>
      <c r="L1940" s="337">
        <v>119.7</v>
      </c>
      <c r="M1940" s="338"/>
      <c r="N1940" s="337">
        <v>35</v>
      </c>
      <c r="O1940" s="337">
        <v>1050</v>
      </c>
      <c r="P1940" s="337">
        <v>17.100000000000001</v>
      </c>
      <c r="Q1940" s="337">
        <v>61.8</v>
      </c>
      <c r="R1940" s="337">
        <v>35000</v>
      </c>
      <c r="S1940" s="337">
        <v>5000</v>
      </c>
      <c r="T1940" s="337">
        <v>83</v>
      </c>
      <c r="U1940" s="337">
        <v>0.9</v>
      </c>
      <c r="V1940" s="337">
        <v>-20</v>
      </c>
      <c r="W1940" s="336" t="s">
        <v>769</v>
      </c>
      <c r="X1940" s="336" t="s">
        <v>7402</v>
      </c>
      <c r="Y1940" s="336" t="s">
        <v>1159</v>
      </c>
      <c r="Z1940" s="339">
        <v>41959</v>
      </c>
      <c r="AA1940" s="339">
        <v>41928</v>
      </c>
      <c r="AB1940" s="336" t="s">
        <v>784</v>
      </c>
    </row>
    <row r="1941" spans="1:28" s="340" customFormat="1">
      <c r="A1941" s="336" t="s">
        <v>7400</v>
      </c>
      <c r="B1941" s="336" t="s">
        <v>778</v>
      </c>
      <c r="C1941" s="336" t="s">
        <v>5693</v>
      </c>
      <c r="D1941" s="336" t="s">
        <v>5693</v>
      </c>
      <c r="E1941" s="336" t="s">
        <v>703</v>
      </c>
      <c r="F1941" s="336" t="s">
        <v>780</v>
      </c>
      <c r="G1941" s="336" t="s">
        <v>781</v>
      </c>
      <c r="H1941" s="336" t="s">
        <v>726</v>
      </c>
      <c r="I1941" s="337">
        <v>5</v>
      </c>
      <c r="J1941" s="337">
        <v>20</v>
      </c>
      <c r="K1941" s="337">
        <v>47.2</v>
      </c>
      <c r="L1941" s="337">
        <v>49.8</v>
      </c>
      <c r="M1941" s="338"/>
      <c r="N1941" s="337">
        <v>25</v>
      </c>
      <c r="O1941" s="337">
        <v>320</v>
      </c>
      <c r="P1941" s="337">
        <v>5</v>
      </c>
      <c r="Q1941" s="337">
        <v>64</v>
      </c>
      <c r="R1941" s="337">
        <v>25000</v>
      </c>
      <c r="S1941" s="337">
        <v>3000</v>
      </c>
      <c r="T1941" s="337">
        <v>83</v>
      </c>
      <c r="U1941" s="337">
        <v>0.9</v>
      </c>
      <c r="V1941" s="337">
        <v>-20</v>
      </c>
      <c r="W1941" s="336" t="s">
        <v>769</v>
      </c>
      <c r="X1941" s="336" t="s">
        <v>7406</v>
      </c>
      <c r="Y1941" s="336" t="s">
        <v>1159</v>
      </c>
      <c r="Z1941" s="339">
        <v>41941</v>
      </c>
      <c r="AA1941" s="339">
        <v>41975</v>
      </c>
      <c r="AB1941" s="336" t="s">
        <v>842</v>
      </c>
    </row>
    <row r="1942" spans="1:28" s="340" customFormat="1">
      <c r="A1942" s="336" t="s">
        <v>7400</v>
      </c>
      <c r="B1942" s="336" t="s">
        <v>778</v>
      </c>
      <c r="C1942" s="336" t="s">
        <v>5696</v>
      </c>
      <c r="D1942" s="336" t="s">
        <v>5696</v>
      </c>
      <c r="E1942" s="336" t="s">
        <v>738</v>
      </c>
      <c r="F1942" s="336" t="s">
        <v>780</v>
      </c>
      <c r="G1942" s="336" t="s">
        <v>794</v>
      </c>
      <c r="H1942" s="336" t="s">
        <v>726</v>
      </c>
      <c r="I1942" s="337">
        <v>5</v>
      </c>
      <c r="J1942" s="337">
        <v>50</v>
      </c>
      <c r="K1942" s="337">
        <v>88.5</v>
      </c>
      <c r="L1942" s="337">
        <v>64.2</v>
      </c>
      <c r="M1942" s="338"/>
      <c r="N1942" s="337">
        <v>35</v>
      </c>
      <c r="O1942" s="337">
        <v>500</v>
      </c>
      <c r="P1942" s="337">
        <v>9</v>
      </c>
      <c r="Q1942" s="337">
        <v>55.6</v>
      </c>
      <c r="R1942" s="337">
        <v>35000</v>
      </c>
      <c r="S1942" s="337">
        <v>3000</v>
      </c>
      <c r="T1942" s="337">
        <v>83</v>
      </c>
      <c r="U1942" s="337">
        <v>0.9</v>
      </c>
      <c r="V1942" s="337">
        <v>-20</v>
      </c>
      <c r="W1942" s="336" t="s">
        <v>769</v>
      </c>
      <c r="X1942" s="336" t="s">
        <v>7402</v>
      </c>
      <c r="Y1942" s="336" t="s">
        <v>1159</v>
      </c>
      <c r="Z1942" s="339">
        <v>41959</v>
      </c>
      <c r="AA1942" s="339">
        <v>41928</v>
      </c>
      <c r="AB1942" s="336" t="s">
        <v>784</v>
      </c>
    </row>
    <row r="1943" spans="1:28" s="340" customFormat="1">
      <c r="A1943" s="336" t="s">
        <v>7400</v>
      </c>
      <c r="B1943" s="336" t="s">
        <v>778</v>
      </c>
      <c r="C1943" s="336" t="s">
        <v>5699</v>
      </c>
      <c r="D1943" s="336" t="s">
        <v>5699</v>
      </c>
      <c r="E1943" s="336" t="s">
        <v>738</v>
      </c>
      <c r="F1943" s="336" t="s">
        <v>780</v>
      </c>
      <c r="G1943" s="336" t="s">
        <v>794</v>
      </c>
      <c r="H1943" s="336" t="s">
        <v>726</v>
      </c>
      <c r="I1943" s="337">
        <v>5</v>
      </c>
      <c r="J1943" s="337">
        <v>50</v>
      </c>
      <c r="K1943" s="337">
        <v>88.5</v>
      </c>
      <c r="L1943" s="337">
        <v>64.2</v>
      </c>
      <c r="M1943" s="338"/>
      <c r="N1943" s="337">
        <v>35</v>
      </c>
      <c r="O1943" s="337">
        <v>500</v>
      </c>
      <c r="P1943" s="337">
        <v>9</v>
      </c>
      <c r="Q1943" s="337">
        <v>55.6</v>
      </c>
      <c r="R1943" s="337">
        <v>35000</v>
      </c>
      <c r="S1943" s="337">
        <v>5000</v>
      </c>
      <c r="T1943" s="337">
        <v>84</v>
      </c>
      <c r="U1943" s="337">
        <v>0.9</v>
      </c>
      <c r="V1943" s="337">
        <v>-20</v>
      </c>
      <c r="W1943" s="336" t="s">
        <v>769</v>
      </c>
      <c r="X1943" s="336" t="s">
        <v>7402</v>
      </c>
      <c r="Y1943" s="336" t="s">
        <v>1159</v>
      </c>
      <c r="Z1943" s="339">
        <v>41959</v>
      </c>
      <c r="AA1943" s="339">
        <v>41928</v>
      </c>
      <c r="AB1943" s="336" t="s">
        <v>784</v>
      </c>
    </row>
    <row r="1944" spans="1:28" s="340" customFormat="1">
      <c r="A1944" s="336" t="s">
        <v>7400</v>
      </c>
      <c r="B1944" s="336" t="s">
        <v>778</v>
      </c>
      <c r="C1944" s="336" t="s">
        <v>5702</v>
      </c>
      <c r="D1944" s="336" t="s">
        <v>5718</v>
      </c>
      <c r="E1944" s="336" t="s">
        <v>737</v>
      </c>
      <c r="F1944" s="336" t="s">
        <v>780</v>
      </c>
      <c r="G1944" s="336" t="s">
        <v>794</v>
      </c>
      <c r="H1944" s="336" t="s">
        <v>726</v>
      </c>
      <c r="I1944" s="337">
        <v>5</v>
      </c>
      <c r="J1944" s="337">
        <v>40</v>
      </c>
      <c r="K1944" s="337">
        <v>70.099999999999994</v>
      </c>
      <c r="L1944" s="337">
        <v>49.8</v>
      </c>
      <c r="M1944" s="338"/>
      <c r="N1944" s="337">
        <v>25</v>
      </c>
      <c r="O1944" s="337">
        <v>350</v>
      </c>
      <c r="P1944" s="337">
        <v>6</v>
      </c>
      <c r="Q1944" s="337">
        <v>58.3</v>
      </c>
      <c r="R1944" s="337">
        <v>25000</v>
      </c>
      <c r="S1944" s="337">
        <v>3000</v>
      </c>
      <c r="T1944" s="337">
        <v>83</v>
      </c>
      <c r="U1944" s="337">
        <v>0.7</v>
      </c>
      <c r="V1944" s="337">
        <v>-20</v>
      </c>
      <c r="W1944" s="336" t="s">
        <v>769</v>
      </c>
      <c r="X1944" s="336" t="s">
        <v>7402</v>
      </c>
      <c r="Y1944" s="336" t="s">
        <v>2270</v>
      </c>
      <c r="Z1944" s="339">
        <v>41982</v>
      </c>
      <c r="AA1944" s="339">
        <v>41981</v>
      </c>
      <c r="AB1944" s="336" t="s">
        <v>842</v>
      </c>
    </row>
    <row r="1945" spans="1:28" s="340" customFormat="1">
      <c r="A1945" s="336" t="s">
        <v>7400</v>
      </c>
      <c r="B1945" s="336" t="s">
        <v>778</v>
      </c>
      <c r="C1945" s="336" t="s">
        <v>5702</v>
      </c>
      <c r="D1945" s="336" t="s">
        <v>5721</v>
      </c>
      <c r="E1945" s="336" t="s">
        <v>813</v>
      </c>
      <c r="F1945" s="336" t="s">
        <v>780</v>
      </c>
      <c r="G1945" s="336" t="s">
        <v>794</v>
      </c>
      <c r="H1945" s="336" t="s">
        <v>726</v>
      </c>
      <c r="I1945" s="337">
        <v>5</v>
      </c>
      <c r="J1945" s="337">
        <v>45</v>
      </c>
      <c r="K1945" s="337">
        <v>99.6</v>
      </c>
      <c r="L1945" s="337">
        <v>63.5</v>
      </c>
      <c r="M1945" s="338"/>
      <c r="N1945" s="338"/>
      <c r="O1945" s="337">
        <v>450</v>
      </c>
      <c r="P1945" s="337">
        <v>7</v>
      </c>
      <c r="Q1945" s="337">
        <v>64.3</v>
      </c>
      <c r="R1945" s="337">
        <v>25000</v>
      </c>
      <c r="S1945" s="337">
        <v>2700</v>
      </c>
      <c r="T1945" s="337">
        <v>83</v>
      </c>
      <c r="U1945" s="337">
        <v>0.8</v>
      </c>
      <c r="V1945" s="337">
        <v>-20</v>
      </c>
      <c r="W1945" s="336" t="s">
        <v>769</v>
      </c>
      <c r="X1945" s="336" t="s">
        <v>7402</v>
      </c>
      <c r="Y1945" s="336" t="s">
        <v>2270</v>
      </c>
      <c r="Z1945" s="339">
        <v>41976</v>
      </c>
      <c r="AA1945" s="339">
        <v>41975</v>
      </c>
      <c r="AB1945" s="336" t="s">
        <v>842</v>
      </c>
    </row>
    <row r="1946" spans="1:28" s="340" customFormat="1">
      <c r="A1946" s="336" t="s">
        <v>7400</v>
      </c>
      <c r="B1946" s="336" t="s">
        <v>27</v>
      </c>
      <c r="C1946" s="336" t="s">
        <v>5370</v>
      </c>
      <c r="D1946" s="336" t="s">
        <v>5370</v>
      </c>
      <c r="E1946" s="336" t="s">
        <v>732</v>
      </c>
      <c r="F1946" s="336" t="s">
        <v>780</v>
      </c>
      <c r="G1946" s="336" t="s">
        <v>794</v>
      </c>
      <c r="H1946" s="336" t="s">
        <v>726</v>
      </c>
      <c r="I1946" s="337">
        <v>5</v>
      </c>
      <c r="J1946" s="337">
        <v>65</v>
      </c>
      <c r="K1946" s="337">
        <v>135</v>
      </c>
      <c r="L1946" s="337">
        <v>122</v>
      </c>
      <c r="M1946" s="338"/>
      <c r="N1946" s="338"/>
      <c r="O1946" s="337">
        <v>650</v>
      </c>
      <c r="P1946" s="337">
        <v>12</v>
      </c>
      <c r="Q1946" s="337">
        <v>54.1</v>
      </c>
      <c r="R1946" s="337">
        <v>25000</v>
      </c>
      <c r="S1946" s="337">
        <v>2700</v>
      </c>
      <c r="T1946" s="337">
        <v>95</v>
      </c>
      <c r="U1946" s="337">
        <v>0.9</v>
      </c>
      <c r="V1946" s="337">
        <v>-29</v>
      </c>
      <c r="W1946" s="336" t="s">
        <v>769</v>
      </c>
      <c r="X1946" s="336" t="s">
        <v>7405</v>
      </c>
      <c r="Y1946" s="336" t="s">
        <v>1308</v>
      </c>
      <c r="Z1946" s="339">
        <v>41446</v>
      </c>
      <c r="AA1946" s="339">
        <v>41907</v>
      </c>
      <c r="AB1946" s="336" t="s">
        <v>842</v>
      </c>
    </row>
    <row r="1947" spans="1:28" s="340" customFormat="1">
      <c r="A1947" s="336" t="s">
        <v>7400</v>
      </c>
      <c r="B1947" s="336" t="s">
        <v>27</v>
      </c>
      <c r="C1947" s="336" t="s">
        <v>5373</v>
      </c>
      <c r="D1947" s="336" t="s">
        <v>5373</v>
      </c>
      <c r="E1947" s="336" t="s">
        <v>733</v>
      </c>
      <c r="F1947" s="336" t="s">
        <v>780</v>
      </c>
      <c r="G1947" s="336" t="s">
        <v>794</v>
      </c>
      <c r="H1947" s="336" t="s">
        <v>726</v>
      </c>
      <c r="I1947" s="337">
        <v>3</v>
      </c>
      <c r="J1947" s="338"/>
      <c r="K1947" s="337">
        <v>160</v>
      </c>
      <c r="L1947" s="337">
        <v>124</v>
      </c>
      <c r="M1947" s="338"/>
      <c r="N1947" s="338"/>
      <c r="O1947" s="337">
        <v>900</v>
      </c>
      <c r="P1947" s="337">
        <v>14</v>
      </c>
      <c r="Q1947" s="337">
        <v>64</v>
      </c>
      <c r="R1947" s="337">
        <v>25000</v>
      </c>
      <c r="S1947" s="337">
        <v>2700</v>
      </c>
      <c r="T1947" s="337">
        <v>83</v>
      </c>
      <c r="U1947" s="337">
        <v>0.9</v>
      </c>
      <c r="V1947" s="337">
        <v>-29</v>
      </c>
      <c r="W1947" s="336" t="s">
        <v>769</v>
      </c>
      <c r="X1947" s="336" t="s">
        <v>7405</v>
      </c>
      <c r="Y1947" s="336" t="s">
        <v>1308</v>
      </c>
      <c r="Z1947" s="339">
        <v>41509</v>
      </c>
      <c r="AA1947" s="339">
        <v>41815</v>
      </c>
      <c r="AB1947" s="336" t="s">
        <v>842</v>
      </c>
    </row>
    <row r="1948" spans="1:28" s="340" customFormat="1">
      <c r="A1948" s="336" t="s">
        <v>7400</v>
      </c>
      <c r="B1948" s="336" t="s">
        <v>27</v>
      </c>
      <c r="C1948" s="336" t="s">
        <v>5375</v>
      </c>
      <c r="D1948" s="336" t="s">
        <v>5375</v>
      </c>
      <c r="E1948" s="336" t="s">
        <v>733</v>
      </c>
      <c r="F1948" s="336" t="s">
        <v>780</v>
      </c>
      <c r="G1948" s="336" t="s">
        <v>794</v>
      </c>
      <c r="H1948" s="336" t="s">
        <v>726</v>
      </c>
      <c r="I1948" s="337">
        <v>3</v>
      </c>
      <c r="J1948" s="338"/>
      <c r="K1948" s="337">
        <v>160</v>
      </c>
      <c r="L1948" s="337">
        <v>124</v>
      </c>
      <c r="M1948" s="338"/>
      <c r="N1948" s="338"/>
      <c r="O1948" s="337">
        <v>900</v>
      </c>
      <c r="P1948" s="337">
        <v>14</v>
      </c>
      <c r="Q1948" s="337">
        <v>64</v>
      </c>
      <c r="R1948" s="337">
        <v>25000</v>
      </c>
      <c r="S1948" s="337">
        <v>2700</v>
      </c>
      <c r="T1948" s="337">
        <v>83</v>
      </c>
      <c r="U1948" s="337">
        <v>0.7</v>
      </c>
      <c r="V1948" s="337">
        <v>-29</v>
      </c>
      <c r="W1948" s="336" t="s">
        <v>7</v>
      </c>
      <c r="X1948" s="336" t="s">
        <v>7</v>
      </c>
      <c r="Y1948" s="336" t="s">
        <v>1308</v>
      </c>
      <c r="Z1948" s="339">
        <v>41479</v>
      </c>
      <c r="AA1948" s="339">
        <v>41815</v>
      </c>
      <c r="AB1948" s="336" t="s">
        <v>842</v>
      </c>
    </row>
    <row r="1949" spans="1:28" s="340" customFormat="1">
      <c r="A1949" s="336" t="s">
        <v>7400</v>
      </c>
      <c r="B1949" s="336" t="s">
        <v>27</v>
      </c>
      <c r="C1949" s="336" t="s">
        <v>5377</v>
      </c>
      <c r="D1949" s="336" t="s">
        <v>5377</v>
      </c>
      <c r="E1949" s="336" t="s">
        <v>733</v>
      </c>
      <c r="F1949" s="336" t="s">
        <v>780</v>
      </c>
      <c r="G1949" s="336" t="s">
        <v>794</v>
      </c>
      <c r="H1949" s="336" t="s">
        <v>726</v>
      </c>
      <c r="I1949" s="337">
        <v>5</v>
      </c>
      <c r="J1949" s="338"/>
      <c r="K1949" s="337">
        <v>159.5</v>
      </c>
      <c r="L1949" s="337">
        <v>124</v>
      </c>
      <c r="M1949" s="338"/>
      <c r="N1949" s="338"/>
      <c r="O1949" s="337">
        <v>900</v>
      </c>
      <c r="P1949" s="337">
        <v>14</v>
      </c>
      <c r="Q1949" s="337">
        <v>64</v>
      </c>
      <c r="R1949" s="337">
        <v>25000</v>
      </c>
      <c r="S1949" s="337">
        <v>5000</v>
      </c>
      <c r="T1949" s="337">
        <v>85</v>
      </c>
      <c r="U1949" s="337">
        <v>0.9</v>
      </c>
      <c r="V1949" s="337">
        <v>-29</v>
      </c>
      <c r="W1949" s="336" t="s">
        <v>769</v>
      </c>
      <c r="X1949" s="336" t="s">
        <v>7405</v>
      </c>
      <c r="Y1949" s="336" t="s">
        <v>1308</v>
      </c>
      <c r="Z1949" s="339">
        <v>41509</v>
      </c>
      <c r="AA1949" s="339">
        <v>41893</v>
      </c>
      <c r="AB1949" s="336" t="s">
        <v>842</v>
      </c>
    </row>
    <row r="1950" spans="1:28" s="340" customFormat="1">
      <c r="A1950" s="336" t="s">
        <v>7400</v>
      </c>
      <c r="B1950" s="336" t="s">
        <v>27</v>
      </c>
      <c r="C1950" s="336" t="s">
        <v>8102</v>
      </c>
      <c r="D1950" s="336" t="s">
        <v>8102</v>
      </c>
      <c r="E1950" s="336" t="s">
        <v>733</v>
      </c>
      <c r="F1950" s="336" t="s">
        <v>780</v>
      </c>
      <c r="G1950" s="336" t="s">
        <v>794</v>
      </c>
      <c r="H1950" s="336" t="s">
        <v>726</v>
      </c>
      <c r="I1950" s="337">
        <v>5</v>
      </c>
      <c r="J1950" s="337">
        <v>85</v>
      </c>
      <c r="K1950" s="337">
        <v>135</v>
      </c>
      <c r="L1950" s="337">
        <v>122</v>
      </c>
      <c r="M1950" s="338"/>
      <c r="N1950" s="338"/>
      <c r="O1950" s="337">
        <v>1100</v>
      </c>
      <c r="P1950" s="337">
        <v>17</v>
      </c>
      <c r="Q1950" s="337">
        <v>64.7</v>
      </c>
      <c r="R1950" s="337">
        <v>25000</v>
      </c>
      <c r="S1950" s="337">
        <v>2700</v>
      </c>
      <c r="T1950" s="337">
        <v>92</v>
      </c>
      <c r="U1950" s="337">
        <v>0.9</v>
      </c>
      <c r="V1950" s="337">
        <v>-29</v>
      </c>
      <c r="W1950" s="336" t="s">
        <v>769</v>
      </c>
      <c r="X1950" s="336" t="s">
        <v>7405</v>
      </c>
      <c r="Y1950" s="336" t="s">
        <v>1308</v>
      </c>
      <c r="Z1950" s="339">
        <v>41446</v>
      </c>
      <c r="AA1950" s="339">
        <v>41991</v>
      </c>
      <c r="AB1950" s="336" t="s">
        <v>842</v>
      </c>
    </row>
    <row r="1951" spans="1:28" s="340" customFormat="1">
      <c r="A1951" s="336" t="s">
        <v>7400</v>
      </c>
      <c r="B1951" s="336" t="s">
        <v>27</v>
      </c>
      <c r="C1951" s="336" t="s">
        <v>5442</v>
      </c>
      <c r="D1951" s="336" t="s">
        <v>5442</v>
      </c>
      <c r="E1951" s="336" t="s">
        <v>703</v>
      </c>
      <c r="F1951" s="336" t="s">
        <v>780</v>
      </c>
      <c r="G1951" s="336" t="s">
        <v>781</v>
      </c>
      <c r="H1951" s="336" t="s">
        <v>726</v>
      </c>
      <c r="I1951" s="337">
        <v>3</v>
      </c>
      <c r="J1951" s="337">
        <v>50</v>
      </c>
      <c r="K1951" s="337">
        <v>50.8</v>
      </c>
      <c r="L1951" s="337">
        <v>50.8</v>
      </c>
      <c r="M1951" s="338"/>
      <c r="N1951" s="337">
        <v>40</v>
      </c>
      <c r="O1951" s="337">
        <v>500</v>
      </c>
      <c r="P1951" s="337">
        <v>8</v>
      </c>
      <c r="Q1951" s="337">
        <v>62.5</v>
      </c>
      <c r="R1951" s="337">
        <v>25000</v>
      </c>
      <c r="S1951" s="337">
        <v>3000</v>
      </c>
      <c r="T1951" s="337">
        <v>83</v>
      </c>
      <c r="U1951" s="337">
        <v>0.9</v>
      </c>
      <c r="V1951" s="337">
        <v>-29</v>
      </c>
      <c r="W1951" s="336" t="s">
        <v>769</v>
      </c>
      <c r="X1951" s="336" t="s">
        <v>7405</v>
      </c>
      <c r="Y1951" s="336" t="s">
        <v>1308</v>
      </c>
      <c r="Z1951" s="339">
        <v>41640</v>
      </c>
      <c r="AA1951" s="339">
        <v>41956</v>
      </c>
      <c r="AB1951" s="336" t="s">
        <v>784</v>
      </c>
    </row>
    <row r="1952" spans="1:28" s="340" customFormat="1">
      <c r="A1952" s="336" t="s">
        <v>7400</v>
      </c>
      <c r="B1952" s="336" t="s">
        <v>27</v>
      </c>
      <c r="C1952" s="336" t="s">
        <v>8103</v>
      </c>
      <c r="D1952" s="336" t="s">
        <v>8103</v>
      </c>
      <c r="E1952" s="336" t="s">
        <v>737</v>
      </c>
      <c r="F1952" s="336" t="s">
        <v>780</v>
      </c>
      <c r="G1952" s="336" t="s">
        <v>794</v>
      </c>
      <c r="H1952" s="336" t="s">
        <v>726</v>
      </c>
      <c r="I1952" s="337">
        <v>3</v>
      </c>
      <c r="J1952" s="337">
        <v>50</v>
      </c>
      <c r="K1952" s="337">
        <v>77.5</v>
      </c>
      <c r="L1952" s="337">
        <v>50.8</v>
      </c>
      <c r="M1952" s="338"/>
      <c r="N1952" s="337">
        <v>40</v>
      </c>
      <c r="O1952" s="337">
        <v>500</v>
      </c>
      <c r="P1952" s="337">
        <v>7.8</v>
      </c>
      <c r="Q1952" s="337">
        <v>64</v>
      </c>
      <c r="R1952" s="337">
        <v>25000</v>
      </c>
      <c r="S1952" s="337">
        <v>3000</v>
      </c>
      <c r="T1952" s="337">
        <v>85</v>
      </c>
      <c r="U1952" s="337">
        <v>0.9</v>
      </c>
      <c r="V1952" s="337">
        <v>-29</v>
      </c>
      <c r="W1952" s="336" t="s">
        <v>769</v>
      </c>
      <c r="X1952" s="336" t="s">
        <v>7405</v>
      </c>
      <c r="Y1952" s="336" t="s">
        <v>1308</v>
      </c>
      <c r="Z1952" s="339">
        <v>41506</v>
      </c>
      <c r="AA1952" s="339">
        <v>42013</v>
      </c>
      <c r="AB1952" s="336" t="s">
        <v>842</v>
      </c>
    </row>
    <row r="1953" spans="1:28" s="340" customFormat="1">
      <c r="A1953" s="336" t="s">
        <v>7400</v>
      </c>
      <c r="B1953" s="336" t="s">
        <v>27</v>
      </c>
      <c r="C1953" s="336" t="s">
        <v>5444</v>
      </c>
      <c r="D1953" s="336" t="s">
        <v>5444</v>
      </c>
      <c r="E1953" s="336" t="s">
        <v>738</v>
      </c>
      <c r="F1953" s="336" t="s">
        <v>780</v>
      </c>
      <c r="G1953" s="336" t="s">
        <v>794</v>
      </c>
      <c r="H1953" s="336" t="s">
        <v>726</v>
      </c>
      <c r="I1953" s="337">
        <v>3</v>
      </c>
      <c r="J1953" s="337">
        <v>50</v>
      </c>
      <c r="K1953" s="337">
        <v>89</v>
      </c>
      <c r="L1953" s="337">
        <v>64</v>
      </c>
      <c r="M1953" s="338"/>
      <c r="N1953" s="337">
        <v>40</v>
      </c>
      <c r="O1953" s="337">
        <v>600</v>
      </c>
      <c r="P1953" s="337">
        <v>9</v>
      </c>
      <c r="Q1953" s="337">
        <v>66</v>
      </c>
      <c r="R1953" s="337">
        <v>25000</v>
      </c>
      <c r="S1953" s="337">
        <v>3000</v>
      </c>
      <c r="T1953" s="337">
        <v>83</v>
      </c>
      <c r="U1953" s="337">
        <v>0.8</v>
      </c>
      <c r="V1953" s="337">
        <v>-29</v>
      </c>
      <c r="W1953" s="336" t="s">
        <v>7</v>
      </c>
      <c r="X1953" s="336" t="s">
        <v>7</v>
      </c>
      <c r="Y1953" s="336" t="s">
        <v>1308</v>
      </c>
      <c r="Z1953" s="339">
        <v>41502</v>
      </c>
      <c r="AA1953" s="339">
        <v>41813</v>
      </c>
      <c r="AB1953" s="336" t="s">
        <v>842</v>
      </c>
    </row>
    <row r="1954" spans="1:28" s="340" customFormat="1">
      <c r="A1954" s="336" t="s">
        <v>7400</v>
      </c>
      <c r="B1954" s="336" t="s">
        <v>219</v>
      </c>
      <c r="C1954" s="336" t="s">
        <v>4464</v>
      </c>
      <c r="D1954" s="336" t="s">
        <v>8104</v>
      </c>
      <c r="E1954" s="336" t="s">
        <v>731</v>
      </c>
      <c r="F1954" s="336" t="s">
        <v>780</v>
      </c>
      <c r="G1954" s="336" t="s">
        <v>794</v>
      </c>
      <c r="H1954" s="336" t="s">
        <v>726</v>
      </c>
      <c r="I1954" s="337">
        <v>5</v>
      </c>
      <c r="J1954" s="337">
        <v>50</v>
      </c>
      <c r="K1954" s="337">
        <v>114.3</v>
      </c>
      <c r="L1954" s="337">
        <v>96.5</v>
      </c>
      <c r="M1954" s="338"/>
      <c r="N1954" s="337">
        <v>34</v>
      </c>
      <c r="O1954" s="337">
        <v>650</v>
      </c>
      <c r="P1954" s="337">
        <v>10</v>
      </c>
      <c r="Q1954" s="337">
        <v>65</v>
      </c>
      <c r="R1954" s="337">
        <v>25000</v>
      </c>
      <c r="S1954" s="337">
        <v>3000</v>
      </c>
      <c r="T1954" s="337">
        <v>82</v>
      </c>
      <c r="U1954" s="337">
        <v>0.9</v>
      </c>
      <c r="V1954" s="337">
        <v>-20</v>
      </c>
      <c r="W1954" s="336" t="s">
        <v>769</v>
      </c>
      <c r="X1954" s="336" t="s">
        <v>7</v>
      </c>
      <c r="Y1954" s="336" t="s">
        <v>850</v>
      </c>
      <c r="Z1954" s="339">
        <v>41730</v>
      </c>
      <c r="AA1954" s="339">
        <v>41912</v>
      </c>
      <c r="AB1954" s="336" t="s">
        <v>842</v>
      </c>
    </row>
    <row r="1955" spans="1:28" s="340" customFormat="1">
      <c r="A1955" s="336" t="s">
        <v>7400</v>
      </c>
      <c r="B1955" s="336" t="s">
        <v>219</v>
      </c>
      <c r="C1955" s="336" t="s">
        <v>4474</v>
      </c>
      <c r="D1955" s="336" t="s">
        <v>8105</v>
      </c>
      <c r="E1955" s="336" t="s">
        <v>735</v>
      </c>
      <c r="F1955" s="336" t="s">
        <v>780</v>
      </c>
      <c r="G1955" s="336" t="s">
        <v>794</v>
      </c>
      <c r="H1955" s="336" t="s">
        <v>726</v>
      </c>
      <c r="I1955" s="337">
        <v>5</v>
      </c>
      <c r="J1955" s="337">
        <v>60</v>
      </c>
      <c r="K1955" s="337">
        <v>129.5</v>
      </c>
      <c r="L1955" s="337">
        <v>121.9</v>
      </c>
      <c r="M1955" s="338"/>
      <c r="N1955" s="338"/>
      <c r="O1955" s="337">
        <v>800</v>
      </c>
      <c r="P1955" s="337">
        <v>11</v>
      </c>
      <c r="Q1955" s="337">
        <v>72.7</v>
      </c>
      <c r="R1955" s="337">
        <v>25000</v>
      </c>
      <c r="S1955" s="337">
        <v>3000</v>
      </c>
      <c r="T1955" s="337">
        <v>82</v>
      </c>
      <c r="U1955" s="337">
        <v>0.8</v>
      </c>
      <c r="V1955" s="337">
        <v>-20</v>
      </c>
      <c r="W1955" s="336" t="s">
        <v>769</v>
      </c>
      <c r="X1955" s="336" t="s">
        <v>7</v>
      </c>
      <c r="Y1955" s="336" t="s">
        <v>850</v>
      </c>
      <c r="Z1955" s="339">
        <v>41671</v>
      </c>
      <c r="AA1955" s="339">
        <v>41905</v>
      </c>
      <c r="AB1955" s="336" t="s">
        <v>842</v>
      </c>
    </row>
    <row r="1956" spans="1:28" s="340" customFormat="1">
      <c r="A1956" s="336" t="s">
        <v>7400</v>
      </c>
      <c r="B1956" s="336" t="s">
        <v>219</v>
      </c>
      <c r="C1956" s="336" t="s">
        <v>4488</v>
      </c>
      <c r="D1956" s="336" t="s">
        <v>8106</v>
      </c>
      <c r="E1956" s="336" t="s">
        <v>830</v>
      </c>
      <c r="F1956" s="336" t="s">
        <v>780</v>
      </c>
      <c r="G1956" s="336" t="s">
        <v>794</v>
      </c>
      <c r="H1956" s="336" t="s">
        <v>726</v>
      </c>
      <c r="I1956" s="337">
        <v>3</v>
      </c>
      <c r="J1956" s="337">
        <v>50</v>
      </c>
      <c r="K1956" s="337">
        <v>115.8</v>
      </c>
      <c r="L1956" s="337">
        <v>96</v>
      </c>
      <c r="M1956" s="338"/>
      <c r="N1956" s="337">
        <v>40</v>
      </c>
      <c r="O1956" s="337">
        <v>800</v>
      </c>
      <c r="P1956" s="337">
        <v>13</v>
      </c>
      <c r="Q1956" s="337">
        <v>61.5</v>
      </c>
      <c r="R1956" s="337">
        <v>25000</v>
      </c>
      <c r="S1956" s="337">
        <v>5000</v>
      </c>
      <c r="T1956" s="337">
        <v>83</v>
      </c>
      <c r="U1956" s="337">
        <v>0.9</v>
      </c>
      <c r="V1956" s="337">
        <v>-20</v>
      </c>
      <c r="W1956" s="336" t="s">
        <v>769</v>
      </c>
      <c r="X1956" s="336" t="s">
        <v>7</v>
      </c>
      <c r="Y1956" s="336" t="s">
        <v>826</v>
      </c>
      <c r="Z1956" s="339">
        <v>41699</v>
      </c>
      <c r="AA1956" s="339">
        <v>41940</v>
      </c>
      <c r="AB1956" s="336" t="s">
        <v>842</v>
      </c>
    </row>
    <row r="1957" spans="1:28" s="340" customFormat="1">
      <c r="A1957" s="336" t="s">
        <v>7400</v>
      </c>
      <c r="B1957" s="336" t="s">
        <v>219</v>
      </c>
      <c r="C1957" s="336" t="s">
        <v>4490</v>
      </c>
      <c r="D1957" s="336" t="s">
        <v>8107</v>
      </c>
      <c r="E1957" s="336" t="s">
        <v>733</v>
      </c>
      <c r="F1957" s="336" t="s">
        <v>780</v>
      </c>
      <c r="G1957" s="336" t="s">
        <v>794</v>
      </c>
      <c r="H1957" s="336" t="s">
        <v>726</v>
      </c>
      <c r="I1957" s="337">
        <v>5</v>
      </c>
      <c r="J1957" s="337">
        <v>85</v>
      </c>
      <c r="K1957" s="337">
        <v>147.30000000000001</v>
      </c>
      <c r="L1957" s="337">
        <v>119.4</v>
      </c>
      <c r="M1957" s="338"/>
      <c r="N1957" s="338"/>
      <c r="O1957" s="337">
        <v>1100</v>
      </c>
      <c r="P1957" s="337">
        <v>15.1</v>
      </c>
      <c r="Q1957" s="337">
        <v>72.8</v>
      </c>
      <c r="R1957" s="337">
        <v>25000</v>
      </c>
      <c r="S1957" s="337">
        <v>2700</v>
      </c>
      <c r="T1957" s="337">
        <v>82</v>
      </c>
      <c r="U1957" s="337">
        <v>1</v>
      </c>
      <c r="V1957" s="337">
        <v>-20</v>
      </c>
      <c r="W1957" s="336" t="s">
        <v>769</v>
      </c>
      <c r="X1957" s="336" t="s">
        <v>7</v>
      </c>
      <c r="Y1957" s="336" t="s">
        <v>850</v>
      </c>
      <c r="Z1957" s="339">
        <v>41730</v>
      </c>
      <c r="AA1957" s="339">
        <v>41907</v>
      </c>
      <c r="AB1957" s="336" t="s">
        <v>842</v>
      </c>
    </row>
    <row r="1958" spans="1:28" s="340" customFormat="1">
      <c r="A1958" s="336" t="s">
        <v>7400</v>
      </c>
      <c r="B1958" s="336" t="s">
        <v>219</v>
      </c>
      <c r="C1958" s="336" t="s">
        <v>4493</v>
      </c>
      <c r="D1958" s="336" t="s">
        <v>8108</v>
      </c>
      <c r="E1958" s="336" t="s">
        <v>830</v>
      </c>
      <c r="F1958" s="336" t="s">
        <v>780</v>
      </c>
      <c r="G1958" s="336" t="s">
        <v>794</v>
      </c>
      <c r="H1958" s="336" t="s">
        <v>726</v>
      </c>
      <c r="I1958" s="337">
        <v>3</v>
      </c>
      <c r="J1958" s="337">
        <v>75</v>
      </c>
      <c r="K1958" s="337">
        <v>116</v>
      </c>
      <c r="L1958" s="337">
        <v>95.6</v>
      </c>
      <c r="M1958" s="338"/>
      <c r="N1958" s="337">
        <v>40</v>
      </c>
      <c r="O1958" s="337">
        <v>834</v>
      </c>
      <c r="P1958" s="337">
        <v>16</v>
      </c>
      <c r="Q1958" s="337">
        <v>52.1</v>
      </c>
      <c r="R1958" s="337">
        <v>25000</v>
      </c>
      <c r="S1958" s="337">
        <v>3000</v>
      </c>
      <c r="T1958" s="337">
        <v>93</v>
      </c>
      <c r="U1958" s="337">
        <v>1</v>
      </c>
      <c r="V1958" s="337">
        <v>-20</v>
      </c>
      <c r="W1958" s="336" t="s">
        <v>769</v>
      </c>
      <c r="X1958" s="336" t="s">
        <v>7</v>
      </c>
      <c r="Y1958" s="336" t="s">
        <v>1308</v>
      </c>
      <c r="Z1958" s="339">
        <v>41699</v>
      </c>
      <c r="AA1958" s="339">
        <v>41928</v>
      </c>
      <c r="AB1958" s="336" t="s">
        <v>842</v>
      </c>
    </row>
    <row r="1959" spans="1:28" s="340" customFormat="1">
      <c r="A1959" s="336" t="s">
        <v>7400</v>
      </c>
      <c r="B1959" s="336" t="s">
        <v>219</v>
      </c>
      <c r="C1959" s="336" t="s">
        <v>4496</v>
      </c>
      <c r="D1959" s="336" t="s">
        <v>8109</v>
      </c>
      <c r="E1959" s="336" t="s">
        <v>735</v>
      </c>
      <c r="F1959" s="336" t="s">
        <v>780</v>
      </c>
      <c r="G1959" s="336" t="s">
        <v>794</v>
      </c>
      <c r="H1959" s="336" t="s">
        <v>726</v>
      </c>
      <c r="I1959" s="337">
        <v>5</v>
      </c>
      <c r="J1959" s="337">
        <v>90</v>
      </c>
      <c r="K1959" s="337">
        <v>129.19999999999999</v>
      </c>
      <c r="L1959" s="337">
        <v>120</v>
      </c>
      <c r="M1959" s="338"/>
      <c r="N1959" s="337">
        <v>40</v>
      </c>
      <c r="O1959" s="337">
        <v>1000</v>
      </c>
      <c r="P1959" s="337">
        <v>17.3</v>
      </c>
      <c r="Q1959" s="337">
        <v>57.9</v>
      </c>
      <c r="R1959" s="337">
        <v>25000</v>
      </c>
      <c r="S1959" s="337">
        <v>2700</v>
      </c>
      <c r="T1959" s="337">
        <v>82</v>
      </c>
      <c r="U1959" s="337">
        <v>1</v>
      </c>
      <c r="V1959" s="337">
        <v>-20</v>
      </c>
      <c r="W1959" s="336" t="s">
        <v>769</v>
      </c>
      <c r="X1959" s="336" t="s">
        <v>7</v>
      </c>
      <c r="Y1959" s="336" t="s">
        <v>850</v>
      </c>
      <c r="Z1959" s="339">
        <v>41730</v>
      </c>
      <c r="AA1959" s="339">
        <v>41940</v>
      </c>
      <c r="AB1959" s="336" t="s">
        <v>842</v>
      </c>
    </row>
    <row r="1960" spans="1:28" s="340" customFormat="1">
      <c r="A1960" s="336" t="s">
        <v>7400</v>
      </c>
      <c r="B1960" s="336" t="s">
        <v>219</v>
      </c>
      <c r="C1960" s="336" t="s">
        <v>4498</v>
      </c>
      <c r="D1960" s="336" t="s">
        <v>8110</v>
      </c>
      <c r="E1960" s="336" t="s">
        <v>735</v>
      </c>
      <c r="F1960" s="336" t="s">
        <v>780</v>
      </c>
      <c r="G1960" s="336" t="s">
        <v>794</v>
      </c>
      <c r="H1960" s="336" t="s">
        <v>726</v>
      </c>
      <c r="I1960" s="337">
        <v>5</v>
      </c>
      <c r="J1960" s="337">
        <v>90</v>
      </c>
      <c r="K1960" s="337">
        <v>129.19999999999999</v>
      </c>
      <c r="L1960" s="337">
        <v>120</v>
      </c>
      <c r="M1960" s="338"/>
      <c r="N1960" s="337">
        <v>25</v>
      </c>
      <c r="O1960" s="337">
        <v>1000</v>
      </c>
      <c r="P1960" s="337">
        <v>17.3</v>
      </c>
      <c r="Q1960" s="337">
        <v>57.8</v>
      </c>
      <c r="R1960" s="337">
        <v>25000</v>
      </c>
      <c r="S1960" s="337">
        <v>2700</v>
      </c>
      <c r="T1960" s="337">
        <v>81</v>
      </c>
      <c r="U1960" s="337">
        <v>1</v>
      </c>
      <c r="V1960" s="337">
        <v>-20</v>
      </c>
      <c r="W1960" s="336" t="s">
        <v>769</v>
      </c>
      <c r="X1960" s="336" t="s">
        <v>7</v>
      </c>
      <c r="Y1960" s="336" t="s">
        <v>850</v>
      </c>
      <c r="Z1960" s="339">
        <v>41730</v>
      </c>
      <c r="AA1960" s="339">
        <v>41940</v>
      </c>
      <c r="AB1960" s="336" t="s">
        <v>842</v>
      </c>
    </row>
    <row r="1961" spans="1:28" s="340" customFormat="1">
      <c r="A1961" s="336" t="s">
        <v>7400</v>
      </c>
      <c r="B1961" s="336" t="s">
        <v>219</v>
      </c>
      <c r="C1961" s="336" t="s">
        <v>4500</v>
      </c>
      <c r="D1961" s="336" t="s">
        <v>8111</v>
      </c>
      <c r="E1961" s="336" t="s">
        <v>735</v>
      </c>
      <c r="F1961" s="336" t="s">
        <v>780</v>
      </c>
      <c r="G1961" s="336" t="s">
        <v>794</v>
      </c>
      <c r="H1961" s="336" t="s">
        <v>726</v>
      </c>
      <c r="I1961" s="337">
        <v>5</v>
      </c>
      <c r="J1961" s="337">
        <v>90</v>
      </c>
      <c r="K1961" s="337">
        <v>129.19999999999999</v>
      </c>
      <c r="L1961" s="337">
        <v>120</v>
      </c>
      <c r="M1961" s="338"/>
      <c r="N1961" s="337">
        <v>40</v>
      </c>
      <c r="O1961" s="337">
        <v>1050</v>
      </c>
      <c r="P1961" s="337">
        <v>17.3</v>
      </c>
      <c r="Q1961" s="337">
        <v>60.7</v>
      </c>
      <c r="R1961" s="337">
        <v>25000</v>
      </c>
      <c r="S1961" s="337">
        <v>3000</v>
      </c>
      <c r="T1961" s="337">
        <v>83</v>
      </c>
      <c r="U1961" s="337">
        <v>1</v>
      </c>
      <c r="V1961" s="337">
        <v>-20</v>
      </c>
      <c r="W1961" s="336" t="s">
        <v>769</v>
      </c>
      <c r="X1961" s="336" t="s">
        <v>7</v>
      </c>
      <c r="Y1961" s="336" t="s">
        <v>850</v>
      </c>
      <c r="Z1961" s="339">
        <v>41730</v>
      </c>
      <c r="AA1961" s="339">
        <v>41926</v>
      </c>
      <c r="AB1961" s="336" t="s">
        <v>842</v>
      </c>
    </row>
    <row r="1962" spans="1:28" s="340" customFormat="1">
      <c r="A1962" s="336" t="s">
        <v>7400</v>
      </c>
      <c r="B1962" s="336" t="s">
        <v>219</v>
      </c>
      <c r="C1962" s="336" t="s">
        <v>4502</v>
      </c>
      <c r="D1962" s="336" t="s">
        <v>8112</v>
      </c>
      <c r="E1962" s="336" t="s">
        <v>735</v>
      </c>
      <c r="F1962" s="336" t="s">
        <v>780</v>
      </c>
      <c r="G1962" s="336" t="s">
        <v>794</v>
      </c>
      <c r="H1962" s="336" t="s">
        <v>726</v>
      </c>
      <c r="I1962" s="337">
        <v>5</v>
      </c>
      <c r="J1962" s="337">
        <v>90</v>
      </c>
      <c r="K1962" s="337">
        <v>129.19999999999999</v>
      </c>
      <c r="L1962" s="337">
        <v>120</v>
      </c>
      <c r="M1962" s="338"/>
      <c r="N1962" s="337">
        <v>25</v>
      </c>
      <c r="O1962" s="337">
        <v>1050</v>
      </c>
      <c r="P1962" s="337">
        <v>17.5</v>
      </c>
      <c r="Q1962" s="337">
        <v>59.7</v>
      </c>
      <c r="R1962" s="337">
        <v>25000</v>
      </c>
      <c r="S1962" s="337">
        <v>3000</v>
      </c>
      <c r="T1962" s="337">
        <v>83</v>
      </c>
      <c r="U1962" s="337">
        <v>1</v>
      </c>
      <c r="V1962" s="337">
        <v>-20</v>
      </c>
      <c r="W1962" s="336" t="s">
        <v>769</v>
      </c>
      <c r="X1962" s="336" t="s">
        <v>7</v>
      </c>
      <c r="Y1962" s="336" t="s">
        <v>850</v>
      </c>
      <c r="Z1962" s="339">
        <v>41730</v>
      </c>
      <c r="AA1962" s="339">
        <v>41940</v>
      </c>
      <c r="AB1962" s="336" t="s">
        <v>842</v>
      </c>
    </row>
    <row r="1963" spans="1:28" s="340" customFormat="1">
      <c r="A1963" s="336" t="s">
        <v>7400</v>
      </c>
      <c r="B1963" s="336" t="s">
        <v>219</v>
      </c>
      <c r="C1963" s="336" t="s">
        <v>4299</v>
      </c>
      <c r="D1963" s="336" t="s">
        <v>8113</v>
      </c>
      <c r="E1963" s="336" t="s">
        <v>735</v>
      </c>
      <c r="F1963" s="336" t="s">
        <v>780</v>
      </c>
      <c r="G1963" s="336" t="s">
        <v>794</v>
      </c>
      <c r="H1963" s="336" t="s">
        <v>726</v>
      </c>
      <c r="I1963" s="337">
        <v>5</v>
      </c>
      <c r="J1963" s="337">
        <v>90</v>
      </c>
      <c r="K1963" s="337">
        <v>129.19999999999999</v>
      </c>
      <c r="L1963" s="337">
        <v>120</v>
      </c>
      <c r="M1963" s="338"/>
      <c r="N1963" s="337">
        <v>40</v>
      </c>
      <c r="O1963" s="337">
        <v>1050</v>
      </c>
      <c r="P1963" s="337">
        <v>17.399999999999999</v>
      </c>
      <c r="Q1963" s="337">
        <v>60.5</v>
      </c>
      <c r="R1963" s="337">
        <v>25000</v>
      </c>
      <c r="S1963" s="337">
        <v>5000</v>
      </c>
      <c r="T1963" s="337">
        <v>84</v>
      </c>
      <c r="U1963" s="337">
        <v>1</v>
      </c>
      <c r="V1963" s="337">
        <v>-20</v>
      </c>
      <c r="W1963" s="336" t="s">
        <v>769</v>
      </c>
      <c r="X1963" s="336" t="s">
        <v>7</v>
      </c>
      <c r="Y1963" s="336" t="s">
        <v>850</v>
      </c>
      <c r="Z1963" s="339">
        <v>41730</v>
      </c>
      <c r="AA1963" s="339">
        <v>41940</v>
      </c>
      <c r="AB1963" s="336" t="s">
        <v>842</v>
      </c>
    </row>
    <row r="1964" spans="1:28" s="340" customFormat="1">
      <c r="A1964" s="336" t="s">
        <v>7400</v>
      </c>
      <c r="B1964" s="336" t="s">
        <v>219</v>
      </c>
      <c r="C1964" s="336" t="s">
        <v>4301</v>
      </c>
      <c r="D1964" s="336" t="s">
        <v>8114</v>
      </c>
      <c r="E1964" s="336" t="s">
        <v>735</v>
      </c>
      <c r="F1964" s="336" t="s">
        <v>780</v>
      </c>
      <c r="G1964" s="336" t="s">
        <v>794</v>
      </c>
      <c r="H1964" s="336" t="s">
        <v>726</v>
      </c>
      <c r="I1964" s="337">
        <v>5</v>
      </c>
      <c r="J1964" s="337">
        <v>90</v>
      </c>
      <c r="K1964" s="337">
        <v>129.19999999999999</v>
      </c>
      <c r="L1964" s="337">
        <v>120</v>
      </c>
      <c r="M1964" s="338"/>
      <c r="N1964" s="337">
        <v>25</v>
      </c>
      <c r="O1964" s="337">
        <v>1050</v>
      </c>
      <c r="P1964" s="337">
        <v>17.3</v>
      </c>
      <c r="Q1964" s="337">
        <v>60.6</v>
      </c>
      <c r="R1964" s="337">
        <v>25000</v>
      </c>
      <c r="S1964" s="337">
        <v>5000</v>
      </c>
      <c r="T1964" s="337">
        <v>84</v>
      </c>
      <c r="U1964" s="337">
        <v>1</v>
      </c>
      <c r="V1964" s="337">
        <v>-20</v>
      </c>
      <c r="W1964" s="336" t="s">
        <v>769</v>
      </c>
      <c r="X1964" s="336" t="s">
        <v>7</v>
      </c>
      <c r="Y1964" s="336" t="s">
        <v>850</v>
      </c>
      <c r="Z1964" s="339">
        <v>41730</v>
      </c>
      <c r="AA1964" s="339">
        <v>41940</v>
      </c>
      <c r="AB1964" s="336" t="s">
        <v>842</v>
      </c>
    </row>
    <row r="1965" spans="1:28" s="340" customFormat="1">
      <c r="A1965" s="336" t="s">
        <v>7400</v>
      </c>
      <c r="B1965" s="336" t="s">
        <v>6069</v>
      </c>
      <c r="C1965" s="336" t="s">
        <v>6070</v>
      </c>
      <c r="D1965" s="336" t="s">
        <v>6070</v>
      </c>
      <c r="E1965" s="336" t="s">
        <v>732</v>
      </c>
      <c r="F1965" s="336" t="s">
        <v>780</v>
      </c>
      <c r="G1965" s="336" t="s">
        <v>794</v>
      </c>
      <c r="H1965" s="336" t="s">
        <v>726</v>
      </c>
      <c r="I1965" s="337">
        <v>3</v>
      </c>
      <c r="J1965" s="337">
        <v>65</v>
      </c>
      <c r="K1965" s="337">
        <v>130</v>
      </c>
      <c r="L1965" s="337">
        <v>95</v>
      </c>
      <c r="M1965" s="338"/>
      <c r="N1965" s="337">
        <v>113</v>
      </c>
      <c r="O1965" s="337">
        <v>850</v>
      </c>
      <c r="P1965" s="337">
        <v>11</v>
      </c>
      <c r="Q1965" s="337">
        <v>77.2</v>
      </c>
      <c r="R1965" s="337">
        <v>25000</v>
      </c>
      <c r="S1965" s="337">
        <v>2700</v>
      </c>
      <c r="T1965" s="337">
        <v>82</v>
      </c>
      <c r="U1965" s="337">
        <v>0.9</v>
      </c>
      <c r="V1965" s="337">
        <v>-20</v>
      </c>
      <c r="W1965" s="336" t="s">
        <v>769</v>
      </c>
      <c r="X1965" s="336" t="s">
        <v>7402</v>
      </c>
      <c r="Y1965" s="336" t="s">
        <v>826</v>
      </c>
      <c r="Z1965" s="339">
        <v>41744</v>
      </c>
      <c r="AA1965" s="339">
        <v>41744</v>
      </c>
      <c r="AB1965" s="336" t="s">
        <v>784</v>
      </c>
    </row>
    <row r="1966" spans="1:28" s="340" customFormat="1">
      <c r="A1966" s="336" t="s">
        <v>7400</v>
      </c>
      <c r="B1966" s="336" t="s">
        <v>6069</v>
      </c>
      <c r="C1966" s="336" t="s">
        <v>6076</v>
      </c>
      <c r="D1966" s="336" t="s">
        <v>6076</v>
      </c>
      <c r="E1966" s="336" t="s">
        <v>733</v>
      </c>
      <c r="F1966" s="336" t="s">
        <v>780</v>
      </c>
      <c r="G1966" s="336" t="s">
        <v>794</v>
      </c>
      <c r="H1966" s="336" t="s">
        <v>726</v>
      </c>
      <c r="I1966" s="337">
        <v>3</v>
      </c>
      <c r="J1966" s="337">
        <v>70</v>
      </c>
      <c r="K1966" s="337">
        <v>160</v>
      </c>
      <c r="L1966" s="337">
        <v>120</v>
      </c>
      <c r="M1966" s="338"/>
      <c r="N1966" s="337">
        <v>110</v>
      </c>
      <c r="O1966" s="337">
        <v>1050</v>
      </c>
      <c r="P1966" s="337">
        <v>13</v>
      </c>
      <c r="Q1966" s="337">
        <v>80.7</v>
      </c>
      <c r="R1966" s="337">
        <v>25000</v>
      </c>
      <c r="S1966" s="337">
        <v>2700</v>
      </c>
      <c r="T1966" s="337">
        <v>82</v>
      </c>
      <c r="U1966" s="337">
        <v>0.9</v>
      </c>
      <c r="V1966" s="337">
        <v>-20</v>
      </c>
      <c r="W1966" s="336" t="s">
        <v>769</v>
      </c>
      <c r="X1966" s="336" t="s">
        <v>7402</v>
      </c>
      <c r="Y1966" s="336" t="s">
        <v>826</v>
      </c>
      <c r="Z1966" s="339">
        <v>41730</v>
      </c>
      <c r="AA1966" s="339">
        <v>41843</v>
      </c>
      <c r="AB1966" s="336" t="s">
        <v>784</v>
      </c>
    </row>
    <row r="1967" spans="1:28" s="340" customFormat="1">
      <c r="A1967" s="336" t="s">
        <v>7400</v>
      </c>
      <c r="B1967" s="336" t="s">
        <v>6069</v>
      </c>
      <c r="C1967" s="336" t="s">
        <v>6078</v>
      </c>
      <c r="D1967" s="336" t="s">
        <v>6078</v>
      </c>
      <c r="E1967" s="336" t="s">
        <v>732</v>
      </c>
      <c r="F1967" s="336" t="s">
        <v>780</v>
      </c>
      <c r="G1967" s="336" t="s">
        <v>794</v>
      </c>
      <c r="H1967" s="336" t="s">
        <v>726</v>
      </c>
      <c r="I1967" s="337">
        <v>3</v>
      </c>
      <c r="J1967" s="338"/>
      <c r="K1967" s="337">
        <v>130.1</v>
      </c>
      <c r="L1967" s="337">
        <v>95.2</v>
      </c>
      <c r="M1967" s="338"/>
      <c r="N1967" s="337">
        <v>109</v>
      </c>
      <c r="O1967" s="337">
        <v>800</v>
      </c>
      <c r="P1967" s="337">
        <v>14</v>
      </c>
      <c r="Q1967" s="337">
        <v>57.1</v>
      </c>
      <c r="R1967" s="337">
        <v>25000</v>
      </c>
      <c r="S1967" s="337">
        <v>3000</v>
      </c>
      <c r="T1967" s="337">
        <v>95</v>
      </c>
      <c r="U1967" s="337">
        <v>0.9</v>
      </c>
      <c r="V1967" s="337">
        <v>-20</v>
      </c>
      <c r="W1967" s="336" t="s">
        <v>769</v>
      </c>
      <c r="X1967" s="336" t="s">
        <v>7402</v>
      </c>
      <c r="Y1967" s="336" t="s">
        <v>826</v>
      </c>
      <c r="Z1967" s="339">
        <v>41835</v>
      </c>
      <c r="AA1967" s="339">
        <v>41870</v>
      </c>
      <c r="AB1967" s="336" t="s">
        <v>784</v>
      </c>
    </row>
    <row r="1968" spans="1:28" s="340" customFormat="1">
      <c r="A1968" s="336" t="s">
        <v>7400</v>
      </c>
      <c r="B1968" s="336" t="s">
        <v>6069</v>
      </c>
      <c r="C1968" s="336" t="s">
        <v>6080</v>
      </c>
      <c r="D1968" s="336" t="s">
        <v>6080</v>
      </c>
      <c r="E1968" s="336" t="s">
        <v>733</v>
      </c>
      <c r="F1968" s="336" t="s">
        <v>780</v>
      </c>
      <c r="G1968" s="336" t="s">
        <v>794</v>
      </c>
      <c r="H1968" s="336" t="s">
        <v>726</v>
      </c>
      <c r="I1968" s="337">
        <v>3</v>
      </c>
      <c r="J1968" s="338"/>
      <c r="K1968" s="337">
        <v>159.1</v>
      </c>
      <c r="L1968" s="337">
        <v>118.8</v>
      </c>
      <c r="M1968" s="338"/>
      <c r="N1968" s="338"/>
      <c r="O1968" s="337">
        <v>1000</v>
      </c>
      <c r="P1968" s="337">
        <v>16</v>
      </c>
      <c r="Q1968" s="337">
        <v>62.5</v>
      </c>
      <c r="R1968" s="337">
        <v>25000</v>
      </c>
      <c r="S1968" s="337">
        <v>3000</v>
      </c>
      <c r="T1968" s="337">
        <v>95</v>
      </c>
      <c r="U1968" s="337">
        <v>0.9</v>
      </c>
      <c r="V1968" s="337">
        <v>-20</v>
      </c>
      <c r="W1968" s="336" t="s">
        <v>769</v>
      </c>
      <c r="X1968" s="336" t="s">
        <v>7402</v>
      </c>
      <c r="Y1968" s="336" t="s">
        <v>826</v>
      </c>
      <c r="Z1968" s="339">
        <v>41830</v>
      </c>
      <c r="AA1968" s="339">
        <v>41872</v>
      </c>
      <c r="AB1968" s="336" t="s">
        <v>784</v>
      </c>
    </row>
    <row r="1969" spans="1:28" s="340" customFormat="1">
      <c r="A1969" s="336" t="s">
        <v>7400</v>
      </c>
      <c r="B1969" s="336" t="s">
        <v>6069</v>
      </c>
      <c r="C1969" s="336" t="s">
        <v>6230</v>
      </c>
      <c r="D1969" s="336" t="s">
        <v>6230</v>
      </c>
      <c r="E1969" s="336" t="s">
        <v>733</v>
      </c>
      <c r="F1969" s="336" t="s">
        <v>780</v>
      </c>
      <c r="G1969" s="336" t="s">
        <v>794</v>
      </c>
      <c r="H1969" s="336" t="s">
        <v>726</v>
      </c>
      <c r="I1969" s="337">
        <v>3</v>
      </c>
      <c r="J1969" s="337">
        <v>100</v>
      </c>
      <c r="K1969" s="337">
        <v>160.1</v>
      </c>
      <c r="L1969" s="337">
        <v>119.8</v>
      </c>
      <c r="M1969" s="338"/>
      <c r="N1969" s="337">
        <v>111</v>
      </c>
      <c r="O1969" s="337">
        <v>1400</v>
      </c>
      <c r="P1969" s="337">
        <v>17</v>
      </c>
      <c r="Q1969" s="337">
        <v>82.4</v>
      </c>
      <c r="R1969" s="337">
        <v>25000</v>
      </c>
      <c r="S1969" s="337">
        <v>2700</v>
      </c>
      <c r="T1969" s="337">
        <v>82</v>
      </c>
      <c r="U1969" s="337">
        <v>0.9</v>
      </c>
      <c r="V1969" s="337">
        <v>-20</v>
      </c>
      <c r="W1969" s="336" t="s">
        <v>769</v>
      </c>
      <c r="X1969" s="336" t="s">
        <v>7402</v>
      </c>
      <c r="Y1969" s="336" t="s">
        <v>826</v>
      </c>
      <c r="Z1969" s="339">
        <v>41744</v>
      </c>
      <c r="AA1969" s="339">
        <v>41744</v>
      </c>
      <c r="AB1969" s="336" t="s">
        <v>784</v>
      </c>
    </row>
    <row r="1970" spans="1:28" s="340" customFormat="1">
      <c r="A1970" s="336" t="s">
        <v>7400</v>
      </c>
      <c r="B1970" s="336" t="s">
        <v>6069</v>
      </c>
      <c r="C1970" s="336" t="s">
        <v>6242</v>
      </c>
      <c r="D1970" s="336" t="s">
        <v>6242</v>
      </c>
      <c r="E1970" s="336" t="s">
        <v>703</v>
      </c>
      <c r="F1970" s="336" t="s">
        <v>780</v>
      </c>
      <c r="G1970" s="336" t="s">
        <v>781</v>
      </c>
      <c r="H1970" s="336" t="s">
        <v>726</v>
      </c>
      <c r="I1970" s="337">
        <v>3</v>
      </c>
      <c r="J1970" s="337">
        <v>42</v>
      </c>
      <c r="K1970" s="337">
        <v>50.4</v>
      </c>
      <c r="L1970" s="337">
        <v>50</v>
      </c>
      <c r="M1970" s="338"/>
      <c r="N1970" s="337">
        <v>40</v>
      </c>
      <c r="O1970" s="337">
        <v>400</v>
      </c>
      <c r="P1970" s="337">
        <v>7</v>
      </c>
      <c r="Q1970" s="337">
        <v>57.1</v>
      </c>
      <c r="R1970" s="337">
        <v>25000</v>
      </c>
      <c r="S1970" s="337">
        <v>3000</v>
      </c>
      <c r="T1970" s="337">
        <v>82</v>
      </c>
      <c r="U1970" s="337">
        <v>0.7</v>
      </c>
      <c r="V1970" s="337">
        <v>-20</v>
      </c>
      <c r="W1970" s="336" t="s">
        <v>7</v>
      </c>
      <c r="X1970" s="336" t="s">
        <v>7</v>
      </c>
      <c r="Y1970" s="336" t="s">
        <v>783</v>
      </c>
      <c r="Z1970" s="339">
        <v>41735</v>
      </c>
      <c r="AA1970" s="339">
        <v>41758</v>
      </c>
      <c r="AB1970" s="336" t="s">
        <v>784</v>
      </c>
    </row>
    <row r="1971" spans="1:28" s="340" customFormat="1">
      <c r="A1971" s="336" t="s">
        <v>7400</v>
      </c>
      <c r="B1971" s="336" t="s">
        <v>6069</v>
      </c>
      <c r="C1971" s="336" t="s">
        <v>6244</v>
      </c>
      <c r="D1971" s="336" t="s">
        <v>6244</v>
      </c>
      <c r="E1971" s="336" t="s">
        <v>703</v>
      </c>
      <c r="F1971" s="336" t="s">
        <v>780</v>
      </c>
      <c r="G1971" s="336" t="s">
        <v>1239</v>
      </c>
      <c r="H1971" s="336" t="s">
        <v>726</v>
      </c>
      <c r="I1971" s="337">
        <v>3</v>
      </c>
      <c r="J1971" s="337">
        <v>50</v>
      </c>
      <c r="K1971" s="337">
        <v>54.2</v>
      </c>
      <c r="L1971" s="337">
        <v>50.2</v>
      </c>
      <c r="M1971" s="338"/>
      <c r="N1971" s="337">
        <v>40</v>
      </c>
      <c r="O1971" s="337">
        <v>450</v>
      </c>
      <c r="P1971" s="337">
        <v>7</v>
      </c>
      <c r="Q1971" s="337">
        <v>64.3</v>
      </c>
      <c r="R1971" s="337">
        <v>25000</v>
      </c>
      <c r="S1971" s="337">
        <v>3000</v>
      </c>
      <c r="T1971" s="337">
        <v>82</v>
      </c>
      <c r="U1971" s="337">
        <v>0.7</v>
      </c>
      <c r="V1971" s="337">
        <v>-20</v>
      </c>
      <c r="W1971" s="336" t="s">
        <v>769</v>
      </c>
      <c r="X1971" s="336" t="s">
        <v>7402</v>
      </c>
      <c r="Y1971" s="336" t="s">
        <v>974</v>
      </c>
      <c r="Z1971" s="339">
        <v>41953</v>
      </c>
      <c r="AA1971" s="339">
        <v>41983</v>
      </c>
      <c r="AB1971" s="336" t="s">
        <v>842</v>
      </c>
    </row>
    <row r="1972" spans="1:28" s="340" customFormat="1">
      <c r="A1972" s="336" t="s">
        <v>7400</v>
      </c>
      <c r="B1972" s="336" t="s">
        <v>6069</v>
      </c>
      <c r="C1972" s="336" t="s">
        <v>6248</v>
      </c>
      <c r="D1972" s="336" t="s">
        <v>6248</v>
      </c>
      <c r="E1972" s="336" t="s">
        <v>732</v>
      </c>
      <c r="F1972" s="336" t="s">
        <v>780</v>
      </c>
      <c r="G1972" s="336" t="s">
        <v>794</v>
      </c>
      <c r="H1972" s="336" t="s">
        <v>726</v>
      </c>
      <c r="I1972" s="337">
        <v>3</v>
      </c>
      <c r="J1972" s="337">
        <v>55</v>
      </c>
      <c r="K1972" s="337">
        <v>127.8</v>
      </c>
      <c r="L1972" s="337">
        <v>94.8</v>
      </c>
      <c r="M1972" s="338"/>
      <c r="N1972" s="337">
        <v>112</v>
      </c>
      <c r="O1972" s="337">
        <v>650</v>
      </c>
      <c r="P1972" s="337">
        <v>8</v>
      </c>
      <c r="Q1972" s="337">
        <v>81.3</v>
      </c>
      <c r="R1972" s="337">
        <v>25000</v>
      </c>
      <c r="S1972" s="337">
        <v>2700</v>
      </c>
      <c r="T1972" s="337">
        <v>82</v>
      </c>
      <c r="U1972" s="337">
        <v>0.9</v>
      </c>
      <c r="V1972" s="337">
        <v>-20</v>
      </c>
      <c r="W1972" s="336" t="s">
        <v>769</v>
      </c>
      <c r="X1972" s="336" t="s">
        <v>7402</v>
      </c>
      <c r="Y1972" s="336" t="s">
        <v>826</v>
      </c>
      <c r="Z1972" s="339">
        <v>41736</v>
      </c>
      <c r="AA1972" s="339">
        <v>41843</v>
      </c>
      <c r="AB1972" s="336" t="s">
        <v>784</v>
      </c>
    </row>
    <row r="1973" spans="1:28" s="340" customFormat="1">
      <c r="A1973" s="336" t="s">
        <v>7400</v>
      </c>
      <c r="B1973" s="336" t="s">
        <v>5915</v>
      </c>
      <c r="C1973" s="336" t="s">
        <v>919</v>
      </c>
      <c r="D1973" s="336" t="s">
        <v>5919</v>
      </c>
      <c r="E1973" s="336" t="s">
        <v>830</v>
      </c>
      <c r="F1973" s="336" t="s">
        <v>780</v>
      </c>
      <c r="G1973" s="336" t="s">
        <v>794</v>
      </c>
      <c r="H1973" s="336" t="s">
        <v>726</v>
      </c>
      <c r="I1973" s="337">
        <v>3</v>
      </c>
      <c r="J1973" s="337">
        <v>65</v>
      </c>
      <c r="K1973" s="337">
        <v>110</v>
      </c>
      <c r="L1973" s="337">
        <v>108</v>
      </c>
      <c r="M1973" s="338"/>
      <c r="N1973" s="337">
        <v>50</v>
      </c>
      <c r="O1973" s="338"/>
      <c r="P1973" s="337">
        <v>10</v>
      </c>
      <c r="Q1973" s="337">
        <v>78</v>
      </c>
      <c r="R1973" s="337">
        <v>25000</v>
      </c>
      <c r="S1973" s="337">
        <v>3000</v>
      </c>
      <c r="T1973" s="337">
        <v>81</v>
      </c>
      <c r="U1973" s="337">
        <v>0.7</v>
      </c>
      <c r="V1973" s="337">
        <v>-20</v>
      </c>
      <c r="W1973" s="336" t="s">
        <v>7</v>
      </c>
      <c r="X1973" s="336" t="s">
        <v>7</v>
      </c>
      <c r="Y1973" s="336" t="s">
        <v>783</v>
      </c>
      <c r="Z1973" s="339">
        <v>41572</v>
      </c>
      <c r="AA1973" s="339">
        <v>41919</v>
      </c>
      <c r="AB1973" s="336" t="s">
        <v>842</v>
      </c>
    </row>
    <row r="1974" spans="1:28" s="340" customFormat="1">
      <c r="A1974" s="336" t="s">
        <v>7400</v>
      </c>
      <c r="B1974" s="336" t="s">
        <v>5932</v>
      </c>
      <c r="C1974" s="336" t="s">
        <v>5933</v>
      </c>
      <c r="D1974" s="336" t="s">
        <v>5934</v>
      </c>
      <c r="E1974" s="336" t="s">
        <v>813</v>
      </c>
      <c r="F1974" s="336" t="s">
        <v>780</v>
      </c>
      <c r="G1974" s="336" t="s">
        <v>794</v>
      </c>
      <c r="H1974" s="336" t="s">
        <v>726</v>
      </c>
      <c r="I1974" s="337">
        <v>5</v>
      </c>
      <c r="J1974" s="337">
        <v>50</v>
      </c>
      <c r="K1974" s="337">
        <v>99.9</v>
      </c>
      <c r="L1974" s="337">
        <v>63.7</v>
      </c>
      <c r="M1974" s="338"/>
      <c r="N1974" s="338"/>
      <c r="O1974" s="337">
        <v>550</v>
      </c>
      <c r="P1974" s="337">
        <v>8</v>
      </c>
      <c r="Q1974" s="337">
        <v>68.8</v>
      </c>
      <c r="R1974" s="337">
        <v>25000</v>
      </c>
      <c r="S1974" s="337">
        <v>2700</v>
      </c>
      <c r="T1974" s="337">
        <v>81</v>
      </c>
      <c r="U1974" s="337">
        <v>1</v>
      </c>
      <c r="V1974" s="337">
        <v>-20</v>
      </c>
      <c r="W1974" s="336" t="s">
        <v>769</v>
      </c>
      <c r="X1974" s="336" t="s">
        <v>7402</v>
      </c>
      <c r="Y1974" s="336" t="s">
        <v>796</v>
      </c>
      <c r="Z1974" s="339">
        <v>41956</v>
      </c>
      <c r="AA1974" s="339">
        <v>41956</v>
      </c>
      <c r="AB1974" s="336" t="s">
        <v>784</v>
      </c>
    </row>
    <row r="1975" spans="1:28" s="340" customFormat="1">
      <c r="A1975" s="336" t="s">
        <v>7400</v>
      </c>
      <c r="B1975" s="336" t="s">
        <v>5932</v>
      </c>
      <c r="C1975" s="336" t="s">
        <v>5933</v>
      </c>
      <c r="D1975" s="336" t="s">
        <v>5936</v>
      </c>
      <c r="E1975" s="336" t="s">
        <v>813</v>
      </c>
      <c r="F1975" s="336" t="s">
        <v>780</v>
      </c>
      <c r="G1975" s="336" t="s">
        <v>794</v>
      </c>
      <c r="H1975" s="336" t="s">
        <v>726</v>
      </c>
      <c r="I1975" s="337">
        <v>5</v>
      </c>
      <c r="J1975" s="337">
        <v>50</v>
      </c>
      <c r="K1975" s="337">
        <v>99.9</v>
      </c>
      <c r="L1975" s="337">
        <v>63.7</v>
      </c>
      <c r="M1975" s="338"/>
      <c r="N1975" s="338"/>
      <c r="O1975" s="337">
        <v>621</v>
      </c>
      <c r="P1975" s="337">
        <v>8</v>
      </c>
      <c r="Q1975" s="337">
        <v>77.599999999999994</v>
      </c>
      <c r="R1975" s="337">
        <v>25000</v>
      </c>
      <c r="S1975" s="337">
        <v>4000</v>
      </c>
      <c r="T1975" s="337">
        <v>82</v>
      </c>
      <c r="U1975" s="337">
        <v>1</v>
      </c>
      <c r="V1975" s="337">
        <v>-20</v>
      </c>
      <c r="W1975" s="336" t="s">
        <v>769</v>
      </c>
      <c r="X1975" s="336" t="s">
        <v>7402</v>
      </c>
      <c r="Y1975" s="336" t="s">
        <v>796</v>
      </c>
      <c r="Z1975" s="339">
        <v>41956</v>
      </c>
      <c r="AA1975" s="339">
        <v>41956</v>
      </c>
      <c r="AB1975" s="336" t="s">
        <v>842</v>
      </c>
    </row>
    <row r="1976" spans="1:28" s="340" customFormat="1">
      <c r="A1976" s="336" t="s">
        <v>7400</v>
      </c>
      <c r="B1976" s="336" t="s">
        <v>5932</v>
      </c>
      <c r="C1976" s="336" t="s">
        <v>5933</v>
      </c>
      <c r="D1976" s="336" t="s">
        <v>5938</v>
      </c>
      <c r="E1976" s="336" t="s">
        <v>732</v>
      </c>
      <c r="F1976" s="336" t="s">
        <v>780</v>
      </c>
      <c r="G1976" s="336" t="s">
        <v>794</v>
      </c>
      <c r="H1976" s="336" t="s">
        <v>726</v>
      </c>
      <c r="I1976" s="337">
        <v>5</v>
      </c>
      <c r="J1976" s="337">
        <v>75</v>
      </c>
      <c r="K1976" s="337">
        <v>136.30000000000001</v>
      </c>
      <c r="L1976" s="337">
        <v>95.3</v>
      </c>
      <c r="M1976" s="338"/>
      <c r="N1976" s="337">
        <v>120</v>
      </c>
      <c r="O1976" s="337">
        <v>991</v>
      </c>
      <c r="P1976" s="337">
        <v>13</v>
      </c>
      <c r="Q1976" s="337">
        <v>77</v>
      </c>
      <c r="R1976" s="337">
        <v>25000</v>
      </c>
      <c r="S1976" s="337">
        <v>2700</v>
      </c>
      <c r="T1976" s="337">
        <v>81</v>
      </c>
      <c r="U1976" s="337">
        <v>1</v>
      </c>
      <c r="V1976" s="337">
        <v>-20</v>
      </c>
      <c r="W1976" s="336" t="s">
        <v>769</v>
      </c>
      <c r="X1976" s="336" t="s">
        <v>7402</v>
      </c>
      <c r="Y1976" s="336" t="s">
        <v>796</v>
      </c>
      <c r="Z1976" s="339">
        <v>41953</v>
      </c>
      <c r="AA1976" s="339">
        <v>41961</v>
      </c>
      <c r="AB1976" s="336" t="s">
        <v>842</v>
      </c>
    </row>
    <row r="1977" spans="1:28" s="340" customFormat="1">
      <c r="A1977" s="336" t="s">
        <v>7400</v>
      </c>
      <c r="B1977" s="336" t="s">
        <v>5932</v>
      </c>
      <c r="C1977" s="336" t="s">
        <v>5933</v>
      </c>
      <c r="D1977" s="336" t="s">
        <v>5940</v>
      </c>
      <c r="E1977" s="336" t="s">
        <v>732</v>
      </c>
      <c r="F1977" s="336" t="s">
        <v>780</v>
      </c>
      <c r="G1977" s="336" t="s">
        <v>794</v>
      </c>
      <c r="H1977" s="336" t="s">
        <v>726</v>
      </c>
      <c r="I1977" s="337">
        <v>5</v>
      </c>
      <c r="J1977" s="337">
        <v>85</v>
      </c>
      <c r="K1977" s="337">
        <v>136.30000000000001</v>
      </c>
      <c r="L1977" s="337">
        <v>95.3</v>
      </c>
      <c r="M1977" s="338"/>
      <c r="N1977" s="337">
        <v>120</v>
      </c>
      <c r="O1977" s="337">
        <v>1100</v>
      </c>
      <c r="P1977" s="337">
        <v>13</v>
      </c>
      <c r="Q1977" s="337">
        <v>84.6</v>
      </c>
      <c r="R1977" s="337">
        <v>25000</v>
      </c>
      <c r="S1977" s="337">
        <v>4000</v>
      </c>
      <c r="T1977" s="337">
        <v>82</v>
      </c>
      <c r="U1977" s="337">
        <v>1</v>
      </c>
      <c r="V1977" s="337">
        <v>-20</v>
      </c>
      <c r="W1977" s="336" t="s">
        <v>769</v>
      </c>
      <c r="X1977" s="336" t="s">
        <v>7402</v>
      </c>
      <c r="Y1977" s="336" t="s">
        <v>796</v>
      </c>
      <c r="Z1977" s="339">
        <v>41953</v>
      </c>
      <c r="AA1977" s="339">
        <v>41961</v>
      </c>
      <c r="AB1977" s="336" t="s">
        <v>842</v>
      </c>
    </row>
    <row r="1978" spans="1:28" s="340" customFormat="1">
      <c r="A1978" s="336" t="s">
        <v>7400</v>
      </c>
      <c r="B1978" s="336" t="s">
        <v>5932</v>
      </c>
      <c r="C1978" s="336" t="s">
        <v>5933</v>
      </c>
      <c r="D1978" s="336" t="s">
        <v>5942</v>
      </c>
      <c r="E1978" s="336" t="s">
        <v>733</v>
      </c>
      <c r="F1978" s="336" t="s">
        <v>780</v>
      </c>
      <c r="G1978" s="336" t="s">
        <v>794</v>
      </c>
      <c r="H1978" s="336" t="s">
        <v>726</v>
      </c>
      <c r="I1978" s="337">
        <v>5</v>
      </c>
      <c r="J1978" s="337">
        <v>95</v>
      </c>
      <c r="K1978" s="337">
        <v>158.19999999999999</v>
      </c>
      <c r="L1978" s="337">
        <v>120.6</v>
      </c>
      <c r="M1978" s="338"/>
      <c r="N1978" s="338"/>
      <c r="O1978" s="337">
        <v>1350</v>
      </c>
      <c r="P1978" s="337">
        <v>18</v>
      </c>
      <c r="Q1978" s="337">
        <v>75</v>
      </c>
      <c r="R1978" s="337">
        <v>25000</v>
      </c>
      <c r="S1978" s="337">
        <v>2700</v>
      </c>
      <c r="T1978" s="337">
        <v>81</v>
      </c>
      <c r="U1978" s="337">
        <v>1</v>
      </c>
      <c r="V1978" s="337">
        <v>-20</v>
      </c>
      <c r="W1978" s="336" t="s">
        <v>769</v>
      </c>
      <c r="X1978" s="336" t="s">
        <v>7402</v>
      </c>
      <c r="Y1978" s="336" t="s">
        <v>826</v>
      </c>
      <c r="Z1978" s="339">
        <v>41907</v>
      </c>
      <c r="AA1978" s="339">
        <v>41907</v>
      </c>
      <c r="AB1978" s="336" t="s">
        <v>842</v>
      </c>
    </row>
    <row r="1979" spans="1:28" s="340" customFormat="1">
      <c r="A1979" s="336" t="s">
        <v>7400</v>
      </c>
      <c r="B1979" s="336" t="s">
        <v>5932</v>
      </c>
      <c r="C1979" s="336" t="s">
        <v>5933</v>
      </c>
      <c r="D1979" s="336" t="s">
        <v>5944</v>
      </c>
      <c r="E1979" s="336" t="s">
        <v>733</v>
      </c>
      <c r="F1979" s="336" t="s">
        <v>780</v>
      </c>
      <c r="G1979" s="336" t="s">
        <v>794</v>
      </c>
      <c r="H1979" s="336" t="s">
        <v>726</v>
      </c>
      <c r="I1979" s="337">
        <v>5</v>
      </c>
      <c r="J1979" s="337">
        <v>105</v>
      </c>
      <c r="K1979" s="337">
        <v>158.19999999999999</v>
      </c>
      <c r="L1979" s="337">
        <v>120.6</v>
      </c>
      <c r="M1979" s="338"/>
      <c r="N1979" s="338"/>
      <c r="O1979" s="337">
        <v>1500</v>
      </c>
      <c r="P1979" s="337">
        <v>18</v>
      </c>
      <c r="Q1979" s="337">
        <v>83.3</v>
      </c>
      <c r="R1979" s="337">
        <v>25000</v>
      </c>
      <c r="S1979" s="337">
        <v>4000</v>
      </c>
      <c r="T1979" s="337">
        <v>82</v>
      </c>
      <c r="U1979" s="337">
        <v>1</v>
      </c>
      <c r="V1979" s="337">
        <v>-20</v>
      </c>
      <c r="W1979" s="336" t="s">
        <v>769</v>
      </c>
      <c r="X1979" s="336" t="s">
        <v>7402</v>
      </c>
      <c r="Y1979" s="336" t="s">
        <v>826</v>
      </c>
      <c r="Z1979" s="339">
        <v>41907</v>
      </c>
      <c r="AA1979" s="339">
        <v>41907</v>
      </c>
      <c r="AB1979" s="336" t="s">
        <v>842</v>
      </c>
    </row>
    <row r="1980" spans="1:28" s="340" customFormat="1">
      <c r="A1980" s="336" t="s">
        <v>7400</v>
      </c>
      <c r="B1980" s="336" t="s">
        <v>5932</v>
      </c>
      <c r="C1980" s="336" t="s">
        <v>5946</v>
      </c>
      <c r="D1980" s="336" t="s">
        <v>5953</v>
      </c>
      <c r="E1980" s="336" t="s">
        <v>731</v>
      </c>
      <c r="F1980" s="336" t="s">
        <v>780</v>
      </c>
      <c r="G1980" s="336" t="s">
        <v>794</v>
      </c>
      <c r="H1980" s="336" t="s">
        <v>726</v>
      </c>
      <c r="I1980" s="337">
        <v>5</v>
      </c>
      <c r="J1980" s="337">
        <v>75</v>
      </c>
      <c r="K1980" s="337">
        <v>116.3</v>
      </c>
      <c r="L1980" s="337">
        <v>95</v>
      </c>
      <c r="M1980" s="338"/>
      <c r="N1980" s="337">
        <v>35</v>
      </c>
      <c r="O1980" s="337">
        <v>759</v>
      </c>
      <c r="P1980" s="337">
        <v>13</v>
      </c>
      <c r="Q1980" s="337">
        <v>58.4</v>
      </c>
      <c r="R1980" s="337">
        <v>25000</v>
      </c>
      <c r="S1980" s="337">
        <v>3000</v>
      </c>
      <c r="T1980" s="337">
        <v>82</v>
      </c>
      <c r="U1980" s="337">
        <v>1</v>
      </c>
      <c r="V1980" s="337">
        <v>-20</v>
      </c>
      <c r="W1980" s="336" t="s">
        <v>769</v>
      </c>
      <c r="X1980" s="336" t="s">
        <v>7402</v>
      </c>
      <c r="Y1980" s="336" t="s">
        <v>826</v>
      </c>
      <c r="Z1980" s="339">
        <v>41956</v>
      </c>
      <c r="AA1980" s="339">
        <v>41956</v>
      </c>
      <c r="AB1980" s="336" t="s">
        <v>842</v>
      </c>
    </row>
    <row r="1981" spans="1:28" s="340" customFormat="1">
      <c r="A1981" s="336" t="s">
        <v>7400</v>
      </c>
      <c r="B1981" s="336" t="s">
        <v>5932</v>
      </c>
      <c r="C1981" s="336" t="s">
        <v>5946</v>
      </c>
      <c r="D1981" s="336" t="s">
        <v>5955</v>
      </c>
      <c r="E1981" s="336" t="s">
        <v>731</v>
      </c>
      <c r="F1981" s="336" t="s">
        <v>780</v>
      </c>
      <c r="G1981" s="336" t="s">
        <v>794</v>
      </c>
      <c r="H1981" s="336" t="s">
        <v>726</v>
      </c>
      <c r="I1981" s="337">
        <v>5</v>
      </c>
      <c r="J1981" s="337">
        <v>75</v>
      </c>
      <c r="K1981" s="337">
        <v>116.3</v>
      </c>
      <c r="L1981" s="337">
        <v>95</v>
      </c>
      <c r="M1981" s="338"/>
      <c r="N1981" s="337">
        <v>35</v>
      </c>
      <c r="O1981" s="337">
        <v>860</v>
      </c>
      <c r="P1981" s="337">
        <v>13</v>
      </c>
      <c r="Q1981" s="337">
        <v>66.099999999999994</v>
      </c>
      <c r="R1981" s="337">
        <v>25000</v>
      </c>
      <c r="S1981" s="337">
        <v>4000</v>
      </c>
      <c r="T1981" s="337">
        <v>80</v>
      </c>
      <c r="U1981" s="337">
        <v>1</v>
      </c>
      <c r="V1981" s="337">
        <v>-20</v>
      </c>
      <c r="W1981" s="336" t="s">
        <v>769</v>
      </c>
      <c r="X1981" s="336" t="s">
        <v>7402</v>
      </c>
      <c r="Y1981" s="336" t="s">
        <v>826</v>
      </c>
      <c r="Z1981" s="339">
        <v>41956</v>
      </c>
      <c r="AA1981" s="339">
        <v>41956</v>
      </c>
      <c r="AB1981" s="336" t="s">
        <v>842</v>
      </c>
    </row>
    <row r="1982" spans="1:28" s="340" customFormat="1">
      <c r="A1982" s="336" t="s">
        <v>7400</v>
      </c>
      <c r="B1982" s="336" t="s">
        <v>5932</v>
      </c>
      <c r="C1982" s="336" t="s">
        <v>5946</v>
      </c>
      <c r="D1982" s="336" t="s">
        <v>8115</v>
      </c>
      <c r="E1982" s="336" t="s">
        <v>735</v>
      </c>
      <c r="F1982" s="336" t="s">
        <v>780</v>
      </c>
      <c r="G1982" s="336" t="s">
        <v>794</v>
      </c>
      <c r="H1982" s="336" t="s">
        <v>726</v>
      </c>
      <c r="I1982" s="337">
        <v>5</v>
      </c>
      <c r="J1982" s="337">
        <v>100</v>
      </c>
      <c r="K1982" s="337">
        <v>128.4</v>
      </c>
      <c r="L1982" s="337">
        <v>119.9</v>
      </c>
      <c r="M1982" s="338"/>
      <c r="N1982" s="337">
        <v>35</v>
      </c>
      <c r="O1982" s="337">
        <v>1200</v>
      </c>
      <c r="P1982" s="337">
        <v>18</v>
      </c>
      <c r="Q1982" s="337">
        <v>66.7</v>
      </c>
      <c r="R1982" s="337">
        <v>25000</v>
      </c>
      <c r="S1982" s="337">
        <v>2700</v>
      </c>
      <c r="T1982" s="337">
        <v>81</v>
      </c>
      <c r="U1982" s="337">
        <v>1</v>
      </c>
      <c r="V1982" s="337">
        <v>-20</v>
      </c>
      <c r="W1982" s="336" t="s">
        <v>769</v>
      </c>
      <c r="X1982" s="336" t="s">
        <v>7402</v>
      </c>
      <c r="Y1982" s="336" t="s">
        <v>826</v>
      </c>
      <c r="Z1982" s="339">
        <v>41944</v>
      </c>
      <c r="AA1982" s="339">
        <v>42003</v>
      </c>
      <c r="AB1982" s="336" t="s">
        <v>842</v>
      </c>
    </row>
    <row r="1983" spans="1:28" s="340" customFormat="1">
      <c r="A1983" s="336" t="s">
        <v>7400</v>
      </c>
      <c r="B1983" s="336" t="s">
        <v>27</v>
      </c>
      <c r="C1983" s="336" t="s">
        <v>5783</v>
      </c>
      <c r="D1983" s="336" t="s">
        <v>5783</v>
      </c>
      <c r="E1983" s="336" t="s">
        <v>733</v>
      </c>
      <c r="F1983" s="336" t="s">
        <v>780</v>
      </c>
      <c r="G1983" s="336" t="s">
        <v>794</v>
      </c>
      <c r="H1983" s="336" t="s">
        <v>726</v>
      </c>
      <c r="I1983" s="337">
        <v>3</v>
      </c>
      <c r="J1983" s="338"/>
      <c r="K1983" s="337">
        <v>160</v>
      </c>
      <c r="L1983" s="337">
        <v>124</v>
      </c>
      <c r="M1983" s="338"/>
      <c r="N1983" s="338"/>
      <c r="O1983" s="337">
        <v>900</v>
      </c>
      <c r="P1983" s="337">
        <v>14</v>
      </c>
      <c r="Q1983" s="337">
        <v>64</v>
      </c>
      <c r="R1983" s="337">
        <v>25000</v>
      </c>
      <c r="S1983" s="337">
        <v>2700</v>
      </c>
      <c r="T1983" s="337">
        <v>83</v>
      </c>
      <c r="U1983" s="337">
        <v>0.9</v>
      </c>
      <c r="V1983" s="337">
        <v>-29</v>
      </c>
      <c r="W1983" s="336" t="s">
        <v>769</v>
      </c>
      <c r="X1983" s="336" t="s">
        <v>7405</v>
      </c>
      <c r="Y1983" s="336" t="s">
        <v>1308</v>
      </c>
      <c r="Z1983" s="339">
        <v>41509</v>
      </c>
      <c r="AA1983" s="339">
        <v>41815</v>
      </c>
      <c r="AB1983" s="336" t="s">
        <v>842</v>
      </c>
    </row>
    <row r="1984" spans="1:28" s="340" customFormat="1">
      <c r="A1984" s="336" t="s">
        <v>7400</v>
      </c>
      <c r="B1984" s="336" t="s">
        <v>27</v>
      </c>
      <c r="C1984" s="336" t="s">
        <v>5785</v>
      </c>
      <c r="D1984" s="336" t="s">
        <v>5785</v>
      </c>
      <c r="E1984" s="336" t="s">
        <v>733</v>
      </c>
      <c r="F1984" s="336" t="s">
        <v>780</v>
      </c>
      <c r="G1984" s="336" t="s">
        <v>794</v>
      </c>
      <c r="H1984" s="336" t="s">
        <v>726</v>
      </c>
      <c r="I1984" s="337">
        <v>3</v>
      </c>
      <c r="J1984" s="338"/>
      <c r="K1984" s="337">
        <v>160</v>
      </c>
      <c r="L1984" s="337">
        <v>124</v>
      </c>
      <c r="M1984" s="338"/>
      <c r="N1984" s="338"/>
      <c r="O1984" s="337">
        <v>900</v>
      </c>
      <c r="P1984" s="337">
        <v>14</v>
      </c>
      <c r="Q1984" s="337">
        <v>64</v>
      </c>
      <c r="R1984" s="337">
        <v>25000</v>
      </c>
      <c r="S1984" s="337">
        <v>2700</v>
      </c>
      <c r="T1984" s="337">
        <v>83</v>
      </c>
      <c r="U1984" s="337">
        <v>0.7</v>
      </c>
      <c r="V1984" s="337">
        <v>-29</v>
      </c>
      <c r="W1984" s="336" t="s">
        <v>7</v>
      </c>
      <c r="X1984" s="336" t="s">
        <v>7</v>
      </c>
      <c r="Y1984" s="336" t="s">
        <v>1308</v>
      </c>
      <c r="Z1984" s="339">
        <v>41479</v>
      </c>
      <c r="AA1984" s="339">
        <v>41815</v>
      </c>
      <c r="AB1984" s="336" t="s">
        <v>842</v>
      </c>
    </row>
    <row r="1985" spans="1:28" s="340" customFormat="1">
      <c r="A1985" s="336" t="s">
        <v>7400</v>
      </c>
      <c r="B1985" s="336" t="s">
        <v>27</v>
      </c>
      <c r="C1985" s="336" t="s">
        <v>5793</v>
      </c>
      <c r="D1985" s="336" t="s">
        <v>5793</v>
      </c>
      <c r="E1985" s="336" t="s">
        <v>738</v>
      </c>
      <c r="F1985" s="336" t="s">
        <v>780</v>
      </c>
      <c r="G1985" s="336" t="s">
        <v>794</v>
      </c>
      <c r="H1985" s="336" t="s">
        <v>726</v>
      </c>
      <c r="I1985" s="337">
        <v>3</v>
      </c>
      <c r="J1985" s="337">
        <v>50</v>
      </c>
      <c r="K1985" s="337">
        <v>89</v>
      </c>
      <c r="L1985" s="337">
        <v>64</v>
      </c>
      <c r="M1985" s="338"/>
      <c r="N1985" s="337">
        <v>40</v>
      </c>
      <c r="O1985" s="337">
        <v>600</v>
      </c>
      <c r="P1985" s="337">
        <v>9</v>
      </c>
      <c r="Q1985" s="337">
        <v>66</v>
      </c>
      <c r="R1985" s="337">
        <v>25000</v>
      </c>
      <c r="S1985" s="337">
        <v>3000</v>
      </c>
      <c r="T1985" s="337">
        <v>83</v>
      </c>
      <c r="U1985" s="337">
        <v>0.8</v>
      </c>
      <c r="V1985" s="337">
        <v>-29</v>
      </c>
      <c r="W1985" s="336" t="s">
        <v>7</v>
      </c>
      <c r="X1985" s="336" t="s">
        <v>7</v>
      </c>
      <c r="Y1985" s="336" t="s">
        <v>1308</v>
      </c>
      <c r="Z1985" s="339">
        <v>41502</v>
      </c>
      <c r="AA1985" s="339">
        <v>41813</v>
      </c>
      <c r="AB1985" s="336" t="s">
        <v>842</v>
      </c>
    </row>
    <row r="1986" spans="1:28" s="340" customFormat="1">
      <c r="A1986" s="336" t="s">
        <v>7400</v>
      </c>
      <c r="B1986" s="336" t="s">
        <v>27</v>
      </c>
      <c r="C1986" s="336" t="s">
        <v>5795</v>
      </c>
      <c r="D1986" s="336" t="s">
        <v>5795</v>
      </c>
      <c r="E1986" s="336" t="s">
        <v>731</v>
      </c>
      <c r="F1986" s="336" t="s">
        <v>780</v>
      </c>
      <c r="G1986" s="336" t="s">
        <v>794</v>
      </c>
      <c r="H1986" s="336" t="s">
        <v>726</v>
      </c>
      <c r="I1986" s="337">
        <v>5</v>
      </c>
      <c r="J1986" s="337">
        <v>90</v>
      </c>
      <c r="K1986" s="337">
        <v>121.9</v>
      </c>
      <c r="L1986" s="337">
        <v>96.5</v>
      </c>
      <c r="M1986" s="338"/>
      <c r="N1986" s="337">
        <v>40</v>
      </c>
      <c r="O1986" s="337">
        <v>1070</v>
      </c>
      <c r="P1986" s="337">
        <v>14</v>
      </c>
      <c r="Q1986" s="337">
        <v>76.400000000000006</v>
      </c>
      <c r="R1986" s="337">
        <v>25000</v>
      </c>
      <c r="S1986" s="337">
        <v>3000</v>
      </c>
      <c r="T1986" s="337">
        <v>81</v>
      </c>
      <c r="U1986" s="337">
        <v>0.8</v>
      </c>
      <c r="V1986" s="337">
        <v>-20</v>
      </c>
      <c r="W1986" s="336" t="s">
        <v>7</v>
      </c>
      <c r="X1986" s="336" t="s">
        <v>7</v>
      </c>
      <c r="Y1986" s="336" t="s">
        <v>1308</v>
      </c>
      <c r="Z1986" s="339">
        <v>41452</v>
      </c>
      <c r="AA1986" s="339">
        <v>41747</v>
      </c>
      <c r="AB1986" s="336" t="s">
        <v>842</v>
      </c>
    </row>
    <row r="1987" spans="1:28" s="340" customFormat="1">
      <c r="A1987" s="336" t="s">
        <v>7400</v>
      </c>
      <c r="B1987" s="336" t="s">
        <v>27</v>
      </c>
      <c r="C1987" s="336" t="s">
        <v>5797</v>
      </c>
      <c r="D1987" s="336" t="s">
        <v>5797</v>
      </c>
      <c r="E1987" s="336" t="s">
        <v>735</v>
      </c>
      <c r="F1987" s="336" t="s">
        <v>780</v>
      </c>
      <c r="G1987" s="336" t="s">
        <v>794</v>
      </c>
      <c r="H1987" s="336" t="s">
        <v>726</v>
      </c>
      <c r="I1987" s="337">
        <v>3</v>
      </c>
      <c r="J1987" s="337">
        <v>90</v>
      </c>
      <c r="K1987" s="337">
        <v>135</v>
      </c>
      <c r="L1987" s="337">
        <v>122</v>
      </c>
      <c r="M1987" s="338"/>
      <c r="N1987" s="337">
        <v>40</v>
      </c>
      <c r="O1987" s="337">
        <v>1300</v>
      </c>
      <c r="P1987" s="337">
        <v>17</v>
      </c>
      <c r="Q1987" s="337">
        <v>78</v>
      </c>
      <c r="R1987" s="337">
        <v>25000</v>
      </c>
      <c r="S1987" s="337">
        <v>3000</v>
      </c>
      <c r="T1987" s="337">
        <v>81</v>
      </c>
      <c r="U1987" s="337">
        <v>0.9</v>
      </c>
      <c r="V1987" s="337">
        <v>-29</v>
      </c>
      <c r="W1987" s="336" t="s">
        <v>769</v>
      </c>
      <c r="X1987" s="336" t="s">
        <v>7405</v>
      </c>
      <c r="Y1987" s="336" t="s">
        <v>1308</v>
      </c>
      <c r="Z1987" s="339">
        <v>41499</v>
      </c>
      <c r="AA1987" s="339">
        <v>41801</v>
      </c>
      <c r="AB1987" s="336" t="s">
        <v>842</v>
      </c>
    </row>
    <row r="1988" spans="1:28" s="340" customFormat="1">
      <c r="A1988" s="336" t="s">
        <v>7400</v>
      </c>
      <c r="B1988" s="336" t="s">
        <v>27</v>
      </c>
      <c r="C1988" s="336" t="s">
        <v>5799</v>
      </c>
      <c r="D1988" s="336" t="s">
        <v>5799</v>
      </c>
      <c r="E1988" s="336" t="s">
        <v>735</v>
      </c>
      <c r="F1988" s="336" t="s">
        <v>780</v>
      </c>
      <c r="G1988" s="336" t="s">
        <v>794</v>
      </c>
      <c r="H1988" s="336" t="s">
        <v>726</v>
      </c>
      <c r="I1988" s="337">
        <v>3</v>
      </c>
      <c r="J1988" s="337">
        <v>90</v>
      </c>
      <c r="K1988" s="337">
        <v>134.6</v>
      </c>
      <c r="L1988" s="337">
        <v>121.9</v>
      </c>
      <c r="M1988" s="338"/>
      <c r="N1988" s="337">
        <v>40</v>
      </c>
      <c r="O1988" s="337">
        <v>1050</v>
      </c>
      <c r="P1988" s="337">
        <v>17.2</v>
      </c>
      <c r="Q1988" s="337">
        <v>61.7</v>
      </c>
      <c r="R1988" s="337">
        <v>25000</v>
      </c>
      <c r="S1988" s="337">
        <v>3000</v>
      </c>
      <c r="T1988" s="337">
        <v>82</v>
      </c>
      <c r="U1988" s="337">
        <v>0.9</v>
      </c>
      <c r="V1988" s="337">
        <v>-29</v>
      </c>
      <c r="W1988" s="336" t="s">
        <v>7</v>
      </c>
      <c r="X1988" s="336" t="s">
        <v>7</v>
      </c>
      <c r="Y1988" s="336" t="s">
        <v>1308</v>
      </c>
      <c r="Z1988" s="339">
        <v>41283</v>
      </c>
      <c r="AA1988" s="339">
        <v>41747</v>
      </c>
      <c r="AB1988" s="336" t="s">
        <v>842</v>
      </c>
    </row>
    <row r="1989" spans="1:28" s="340" customFormat="1">
      <c r="A1989" s="336" t="s">
        <v>7400</v>
      </c>
      <c r="B1989" s="336" t="s">
        <v>27</v>
      </c>
      <c r="C1989" s="336" t="s">
        <v>5805</v>
      </c>
      <c r="D1989" s="336" t="s">
        <v>5805</v>
      </c>
      <c r="E1989" s="336" t="s">
        <v>732</v>
      </c>
      <c r="F1989" s="336" t="s">
        <v>780</v>
      </c>
      <c r="G1989" s="336" t="s">
        <v>794</v>
      </c>
      <c r="H1989" s="336" t="s">
        <v>726</v>
      </c>
      <c r="I1989" s="337">
        <v>5</v>
      </c>
      <c r="J1989" s="337">
        <v>65</v>
      </c>
      <c r="K1989" s="337">
        <v>135</v>
      </c>
      <c r="L1989" s="337">
        <v>122</v>
      </c>
      <c r="M1989" s="338"/>
      <c r="N1989" s="338"/>
      <c r="O1989" s="337">
        <v>650</v>
      </c>
      <c r="P1989" s="337">
        <v>10</v>
      </c>
      <c r="Q1989" s="337">
        <v>65</v>
      </c>
      <c r="R1989" s="337">
        <v>25000</v>
      </c>
      <c r="S1989" s="337">
        <v>2700</v>
      </c>
      <c r="T1989" s="337">
        <v>82</v>
      </c>
      <c r="U1989" s="337">
        <v>0.9</v>
      </c>
      <c r="V1989" s="337">
        <v>-30</v>
      </c>
      <c r="W1989" s="336" t="s">
        <v>769</v>
      </c>
      <c r="X1989" s="336" t="s">
        <v>7405</v>
      </c>
      <c r="Y1989" s="336" t="s">
        <v>1308</v>
      </c>
      <c r="Z1989" s="339">
        <v>41446</v>
      </c>
      <c r="AA1989" s="339">
        <v>41899</v>
      </c>
      <c r="AB1989" s="336" t="s">
        <v>842</v>
      </c>
    </row>
    <row r="1990" spans="1:28" s="340" customFormat="1">
      <c r="A1990" s="336" t="s">
        <v>7400</v>
      </c>
      <c r="B1990" s="336" t="s">
        <v>27</v>
      </c>
      <c r="C1990" s="336" t="s">
        <v>5809</v>
      </c>
      <c r="D1990" s="336" t="s">
        <v>5809</v>
      </c>
      <c r="E1990" s="336" t="s">
        <v>703</v>
      </c>
      <c r="F1990" s="336" t="s">
        <v>780</v>
      </c>
      <c r="G1990" s="336" t="s">
        <v>781</v>
      </c>
      <c r="H1990" s="336" t="s">
        <v>726</v>
      </c>
      <c r="I1990" s="337">
        <v>3</v>
      </c>
      <c r="J1990" s="337">
        <v>50</v>
      </c>
      <c r="K1990" s="337">
        <v>50.8</v>
      </c>
      <c r="L1990" s="337">
        <v>50.8</v>
      </c>
      <c r="M1990" s="338"/>
      <c r="N1990" s="337">
        <v>40</v>
      </c>
      <c r="O1990" s="337">
        <v>500</v>
      </c>
      <c r="P1990" s="337">
        <v>8</v>
      </c>
      <c r="Q1990" s="337">
        <v>62.5</v>
      </c>
      <c r="R1990" s="337">
        <v>25000</v>
      </c>
      <c r="S1990" s="337">
        <v>3000</v>
      </c>
      <c r="T1990" s="337">
        <v>83</v>
      </c>
      <c r="U1990" s="337">
        <v>0.9</v>
      </c>
      <c r="V1990" s="337">
        <v>-29</v>
      </c>
      <c r="W1990" s="336" t="s">
        <v>769</v>
      </c>
      <c r="X1990" s="336" t="s">
        <v>7405</v>
      </c>
      <c r="Y1990" s="336" t="s">
        <v>1308</v>
      </c>
      <c r="Z1990" s="339">
        <v>41640</v>
      </c>
      <c r="AA1990" s="339">
        <v>41956</v>
      </c>
      <c r="AB1990" s="336" t="s">
        <v>827</v>
      </c>
    </row>
    <row r="1991" spans="1:28" s="340" customFormat="1">
      <c r="A1991" s="336" t="s">
        <v>7400</v>
      </c>
      <c r="B1991" s="336" t="s">
        <v>219</v>
      </c>
      <c r="C1991" s="336" t="s">
        <v>4320</v>
      </c>
      <c r="D1991" s="336" t="s">
        <v>8116</v>
      </c>
      <c r="E1991" s="336" t="s">
        <v>738</v>
      </c>
      <c r="F1991" s="336" t="s">
        <v>780</v>
      </c>
      <c r="G1991" s="336" t="s">
        <v>794</v>
      </c>
      <c r="H1991" s="336" t="s">
        <v>726</v>
      </c>
      <c r="I1991" s="337">
        <v>5</v>
      </c>
      <c r="J1991" s="337">
        <v>50</v>
      </c>
      <c r="K1991" s="337">
        <v>85.9</v>
      </c>
      <c r="L1991" s="337">
        <v>63</v>
      </c>
      <c r="M1991" s="338"/>
      <c r="N1991" s="337">
        <v>30</v>
      </c>
      <c r="O1991" s="337">
        <v>450</v>
      </c>
      <c r="P1991" s="337">
        <v>7</v>
      </c>
      <c r="Q1991" s="337">
        <v>64.3</v>
      </c>
      <c r="R1991" s="337">
        <v>25000</v>
      </c>
      <c r="S1991" s="337">
        <v>3000</v>
      </c>
      <c r="T1991" s="337">
        <v>83</v>
      </c>
      <c r="U1991" s="337">
        <v>0.8</v>
      </c>
      <c r="V1991" s="337">
        <v>-20</v>
      </c>
      <c r="W1991" s="336" t="s">
        <v>769</v>
      </c>
      <c r="X1991" s="336" t="s">
        <v>7</v>
      </c>
      <c r="Y1991" s="336" t="s">
        <v>850</v>
      </c>
      <c r="Z1991" s="339">
        <v>41640</v>
      </c>
      <c r="AA1991" s="339">
        <v>41912</v>
      </c>
      <c r="AB1991" s="336" t="s">
        <v>842</v>
      </c>
    </row>
    <row r="1992" spans="1:28" s="340" customFormat="1">
      <c r="A1992" s="336" t="s">
        <v>7400</v>
      </c>
      <c r="B1992" s="336" t="s">
        <v>219</v>
      </c>
      <c r="C1992" s="336" t="s">
        <v>4323</v>
      </c>
      <c r="D1992" s="336" t="s">
        <v>8117</v>
      </c>
      <c r="E1992" s="336" t="s">
        <v>738</v>
      </c>
      <c r="F1992" s="336" t="s">
        <v>780</v>
      </c>
      <c r="G1992" s="336" t="s">
        <v>794</v>
      </c>
      <c r="H1992" s="336" t="s">
        <v>726</v>
      </c>
      <c r="I1992" s="337">
        <v>3</v>
      </c>
      <c r="J1992" s="337">
        <v>50</v>
      </c>
      <c r="K1992" s="337">
        <v>86.9</v>
      </c>
      <c r="L1992" s="337">
        <v>63.5</v>
      </c>
      <c r="M1992" s="338"/>
      <c r="N1992" s="337">
        <v>35</v>
      </c>
      <c r="O1992" s="337">
        <v>430</v>
      </c>
      <c r="P1992" s="337">
        <v>7</v>
      </c>
      <c r="Q1992" s="337">
        <v>61.4</v>
      </c>
      <c r="R1992" s="337">
        <v>25000</v>
      </c>
      <c r="S1992" s="337">
        <v>5000</v>
      </c>
      <c r="T1992" s="337">
        <v>86</v>
      </c>
      <c r="U1992" s="337">
        <v>0.9</v>
      </c>
      <c r="V1992" s="337">
        <v>-18</v>
      </c>
      <c r="W1992" s="336" t="s">
        <v>769</v>
      </c>
      <c r="X1992" s="336" t="s">
        <v>7</v>
      </c>
      <c r="Y1992" s="336" t="s">
        <v>850</v>
      </c>
      <c r="Z1992" s="339">
        <v>41640</v>
      </c>
      <c r="AA1992" s="339">
        <v>41953</v>
      </c>
      <c r="AB1992" s="336" t="s">
        <v>842</v>
      </c>
    </row>
    <row r="1993" spans="1:28" s="340" customFormat="1">
      <c r="A1993" s="336" t="s">
        <v>7400</v>
      </c>
      <c r="B1993" s="336" t="s">
        <v>219</v>
      </c>
      <c r="C1993" s="336" t="s">
        <v>4325</v>
      </c>
      <c r="D1993" s="336" t="s">
        <v>8118</v>
      </c>
      <c r="E1993" s="336" t="s">
        <v>813</v>
      </c>
      <c r="F1993" s="336" t="s">
        <v>780</v>
      </c>
      <c r="G1993" s="336" t="s">
        <v>794</v>
      </c>
      <c r="H1993" s="336" t="s">
        <v>726</v>
      </c>
      <c r="I1993" s="337">
        <v>5</v>
      </c>
      <c r="J1993" s="337">
        <v>50</v>
      </c>
      <c r="K1993" s="337">
        <v>93.2</v>
      </c>
      <c r="L1993" s="337">
        <v>59.4</v>
      </c>
      <c r="M1993" s="338"/>
      <c r="N1993" s="338"/>
      <c r="O1993" s="337">
        <v>524</v>
      </c>
      <c r="P1993" s="337">
        <v>7</v>
      </c>
      <c r="Q1993" s="337">
        <v>74.900000000000006</v>
      </c>
      <c r="R1993" s="337">
        <v>25000</v>
      </c>
      <c r="S1993" s="337">
        <v>2700</v>
      </c>
      <c r="T1993" s="337">
        <v>82</v>
      </c>
      <c r="U1993" s="337">
        <v>1</v>
      </c>
      <c r="V1993" s="337">
        <v>-20</v>
      </c>
      <c r="W1993" s="336" t="s">
        <v>769</v>
      </c>
      <c r="X1993" s="336" t="s">
        <v>7</v>
      </c>
      <c r="Y1993" s="336" t="s">
        <v>850</v>
      </c>
      <c r="Z1993" s="339">
        <v>41671</v>
      </c>
      <c r="AA1993" s="339">
        <v>41911</v>
      </c>
      <c r="AB1993" s="336" t="s">
        <v>842</v>
      </c>
    </row>
    <row r="1994" spans="1:28" s="340" customFormat="1">
      <c r="A1994" s="336" t="s">
        <v>7400</v>
      </c>
      <c r="B1994" s="336" t="s">
        <v>219</v>
      </c>
      <c r="C1994" s="336" t="s">
        <v>4351</v>
      </c>
      <c r="D1994" s="336" t="s">
        <v>4351</v>
      </c>
      <c r="E1994" s="336" t="s">
        <v>735</v>
      </c>
      <c r="F1994" s="336" t="s">
        <v>780</v>
      </c>
      <c r="G1994" s="336" t="s">
        <v>794</v>
      </c>
      <c r="H1994" s="336" t="s">
        <v>726</v>
      </c>
      <c r="I1994" s="337">
        <v>3</v>
      </c>
      <c r="J1994" s="337">
        <v>75</v>
      </c>
      <c r="K1994" s="337">
        <v>126.8</v>
      </c>
      <c r="L1994" s="337">
        <v>120.9</v>
      </c>
      <c r="M1994" s="338"/>
      <c r="N1994" s="337">
        <v>40</v>
      </c>
      <c r="O1994" s="337">
        <v>1050</v>
      </c>
      <c r="P1994" s="337">
        <v>20</v>
      </c>
      <c r="Q1994" s="337">
        <v>52.5</v>
      </c>
      <c r="R1994" s="337">
        <v>25000</v>
      </c>
      <c r="S1994" s="337">
        <v>3000</v>
      </c>
      <c r="T1994" s="337">
        <v>93</v>
      </c>
      <c r="U1994" s="337">
        <v>0.9</v>
      </c>
      <c r="V1994" s="337">
        <v>0</v>
      </c>
      <c r="W1994" s="336" t="s">
        <v>769</v>
      </c>
      <c r="X1994" s="336" t="s">
        <v>7</v>
      </c>
      <c r="Y1994" s="336" t="s">
        <v>826</v>
      </c>
      <c r="Z1994" s="339">
        <v>41640</v>
      </c>
      <c r="AA1994" s="339">
        <v>41886</v>
      </c>
      <c r="AB1994" s="336" t="s">
        <v>842</v>
      </c>
    </row>
    <row r="1995" spans="1:28" s="340" customFormat="1">
      <c r="A1995" s="336" t="s">
        <v>7400</v>
      </c>
      <c r="B1995" s="336" t="s">
        <v>6069</v>
      </c>
      <c r="C1995" s="336" t="s">
        <v>6260</v>
      </c>
      <c r="D1995" s="336" t="s">
        <v>6261</v>
      </c>
      <c r="E1995" s="336" t="s">
        <v>732</v>
      </c>
      <c r="F1995" s="336" t="s">
        <v>780</v>
      </c>
      <c r="G1995" s="336" t="s">
        <v>794</v>
      </c>
      <c r="H1995" s="336" t="s">
        <v>726</v>
      </c>
      <c r="I1995" s="337">
        <v>5</v>
      </c>
      <c r="J1995" s="337">
        <v>65</v>
      </c>
      <c r="K1995" s="337">
        <v>130.19999999999999</v>
      </c>
      <c r="L1995" s="337">
        <v>95.3</v>
      </c>
      <c r="M1995" s="338"/>
      <c r="N1995" s="337">
        <v>108</v>
      </c>
      <c r="O1995" s="337">
        <v>750</v>
      </c>
      <c r="P1995" s="337">
        <v>11</v>
      </c>
      <c r="Q1995" s="337">
        <v>68.2</v>
      </c>
      <c r="R1995" s="337">
        <v>25000</v>
      </c>
      <c r="S1995" s="337">
        <v>3000</v>
      </c>
      <c r="T1995" s="337">
        <v>82</v>
      </c>
      <c r="U1995" s="337">
        <v>0.7</v>
      </c>
      <c r="V1995" s="337">
        <v>-20</v>
      </c>
      <c r="W1995" s="336" t="s">
        <v>769</v>
      </c>
      <c r="X1995" s="336" t="s">
        <v>7405</v>
      </c>
      <c r="Y1995" s="336" t="s">
        <v>850</v>
      </c>
      <c r="Z1995" s="339">
        <v>41913</v>
      </c>
      <c r="AA1995" s="339">
        <v>41913</v>
      </c>
      <c r="AB1995" s="336" t="s">
        <v>784</v>
      </c>
    </row>
    <row r="1996" spans="1:28" s="340" customFormat="1">
      <c r="A1996" s="336" t="s">
        <v>7400</v>
      </c>
      <c r="B1996" s="336" t="s">
        <v>6069</v>
      </c>
      <c r="C1996" s="336" t="s">
        <v>6265</v>
      </c>
      <c r="D1996" s="336" t="s">
        <v>6266</v>
      </c>
      <c r="E1996" s="336" t="s">
        <v>733</v>
      </c>
      <c r="F1996" s="336" t="s">
        <v>780</v>
      </c>
      <c r="G1996" s="336" t="s">
        <v>794</v>
      </c>
      <c r="H1996" s="336" t="s">
        <v>726</v>
      </c>
      <c r="I1996" s="337">
        <v>5</v>
      </c>
      <c r="J1996" s="337">
        <v>70</v>
      </c>
      <c r="K1996" s="337">
        <v>166.1</v>
      </c>
      <c r="L1996" s="337">
        <v>126.5</v>
      </c>
      <c r="M1996" s="338"/>
      <c r="N1996" s="337">
        <v>105</v>
      </c>
      <c r="O1996" s="337">
        <v>880</v>
      </c>
      <c r="P1996" s="337">
        <v>13.6</v>
      </c>
      <c r="Q1996" s="337">
        <v>64.7</v>
      </c>
      <c r="R1996" s="337">
        <v>25000</v>
      </c>
      <c r="S1996" s="337">
        <v>3000</v>
      </c>
      <c r="T1996" s="337">
        <v>82</v>
      </c>
      <c r="U1996" s="337">
        <v>0.9</v>
      </c>
      <c r="V1996" s="337">
        <v>-20</v>
      </c>
      <c r="W1996" s="336" t="s">
        <v>769</v>
      </c>
      <c r="X1996" s="336" t="s">
        <v>7405</v>
      </c>
      <c r="Y1996" s="336" t="s">
        <v>850</v>
      </c>
      <c r="Z1996" s="339">
        <v>41913</v>
      </c>
      <c r="AA1996" s="339">
        <v>41913</v>
      </c>
      <c r="AB1996" s="336" t="s">
        <v>784</v>
      </c>
    </row>
    <row r="1997" spans="1:28" s="340" customFormat="1">
      <c r="A1997" s="336" t="s">
        <v>7400</v>
      </c>
      <c r="B1997" s="336" t="s">
        <v>6069</v>
      </c>
      <c r="C1997" s="336" t="s">
        <v>6273</v>
      </c>
      <c r="D1997" s="336" t="s">
        <v>6274</v>
      </c>
      <c r="E1997" s="336" t="s">
        <v>813</v>
      </c>
      <c r="F1997" s="336" t="s">
        <v>780</v>
      </c>
      <c r="G1997" s="336" t="s">
        <v>794</v>
      </c>
      <c r="H1997" s="336" t="s">
        <v>726</v>
      </c>
      <c r="I1997" s="337">
        <v>5</v>
      </c>
      <c r="J1997" s="337">
        <v>50</v>
      </c>
      <c r="K1997" s="337">
        <v>99.3</v>
      </c>
      <c r="L1997" s="337">
        <v>63.2</v>
      </c>
      <c r="M1997" s="338"/>
      <c r="N1997" s="338"/>
      <c r="O1997" s="337">
        <v>540</v>
      </c>
      <c r="P1997" s="337">
        <v>8</v>
      </c>
      <c r="Q1997" s="337">
        <v>67.5</v>
      </c>
      <c r="R1997" s="337">
        <v>25000</v>
      </c>
      <c r="S1997" s="337">
        <v>3000</v>
      </c>
      <c r="T1997" s="337">
        <v>82</v>
      </c>
      <c r="U1997" s="337">
        <v>0.7</v>
      </c>
      <c r="V1997" s="337">
        <v>-20</v>
      </c>
      <c r="W1997" s="336" t="s">
        <v>769</v>
      </c>
      <c r="X1997" s="336" t="s">
        <v>7405</v>
      </c>
      <c r="Y1997" s="336" t="s">
        <v>1159</v>
      </c>
      <c r="Z1997" s="339">
        <v>41913</v>
      </c>
      <c r="AA1997" s="339">
        <v>41913</v>
      </c>
      <c r="AB1997" s="336" t="s">
        <v>784</v>
      </c>
    </row>
    <row r="1998" spans="1:28" s="340" customFormat="1">
      <c r="A1998" s="336" t="s">
        <v>7400</v>
      </c>
      <c r="B1998" s="336" t="s">
        <v>6069</v>
      </c>
      <c r="C1998" s="336" t="s">
        <v>984</v>
      </c>
      <c r="D1998" s="336" t="s">
        <v>6276</v>
      </c>
      <c r="E1998" s="336" t="s">
        <v>731</v>
      </c>
      <c r="F1998" s="336" t="s">
        <v>780</v>
      </c>
      <c r="G1998" s="336" t="s">
        <v>794</v>
      </c>
      <c r="H1998" s="336" t="s">
        <v>726</v>
      </c>
      <c r="I1998" s="337">
        <v>3</v>
      </c>
      <c r="J1998" s="337">
        <v>75</v>
      </c>
      <c r="K1998" s="337">
        <v>91.5</v>
      </c>
      <c r="L1998" s="337">
        <v>94</v>
      </c>
      <c r="M1998" s="338"/>
      <c r="N1998" s="337">
        <v>40</v>
      </c>
      <c r="O1998" s="337">
        <v>800</v>
      </c>
      <c r="P1998" s="337">
        <v>14</v>
      </c>
      <c r="Q1998" s="337">
        <v>57.1</v>
      </c>
      <c r="R1998" s="337">
        <v>25000</v>
      </c>
      <c r="S1998" s="337">
        <v>3000</v>
      </c>
      <c r="T1998" s="337">
        <v>84</v>
      </c>
      <c r="U1998" s="337">
        <v>1</v>
      </c>
      <c r="V1998" s="337">
        <v>-20</v>
      </c>
      <c r="W1998" s="336" t="s">
        <v>769</v>
      </c>
      <c r="X1998" s="336" t="s">
        <v>7402</v>
      </c>
      <c r="Y1998" s="336" t="s">
        <v>826</v>
      </c>
      <c r="Z1998" s="339">
        <v>41699</v>
      </c>
      <c r="AA1998" s="339">
        <v>41677</v>
      </c>
      <c r="AB1998" s="336" t="s">
        <v>842</v>
      </c>
    </row>
    <row r="1999" spans="1:28" s="340" customFormat="1">
      <c r="A1999" s="336" t="s">
        <v>7400</v>
      </c>
      <c r="B1999" s="336" t="s">
        <v>6069</v>
      </c>
      <c r="C1999" s="336" t="s">
        <v>984</v>
      </c>
      <c r="D1999" s="336" t="s">
        <v>6278</v>
      </c>
      <c r="E1999" s="336" t="s">
        <v>731</v>
      </c>
      <c r="F1999" s="336" t="s">
        <v>780</v>
      </c>
      <c r="G1999" s="336" t="s">
        <v>794</v>
      </c>
      <c r="H1999" s="336" t="s">
        <v>726</v>
      </c>
      <c r="I1999" s="337">
        <v>3</v>
      </c>
      <c r="J1999" s="337">
        <v>75</v>
      </c>
      <c r="K1999" s="337">
        <v>91.5</v>
      </c>
      <c r="L1999" s="337">
        <v>94</v>
      </c>
      <c r="M1999" s="338"/>
      <c r="N1999" s="337">
        <v>25</v>
      </c>
      <c r="O1999" s="337">
        <v>880</v>
      </c>
      <c r="P1999" s="337">
        <v>14</v>
      </c>
      <c r="Q1999" s="337">
        <v>62.9</v>
      </c>
      <c r="R1999" s="337">
        <v>25000</v>
      </c>
      <c r="S1999" s="337">
        <v>3000</v>
      </c>
      <c r="T1999" s="337">
        <v>84</v>
      </c>
      <c r="U1999" s="337">
        <v>1</v>
      </c>
      <c r="V1999" s="337">
        <v>-20</v>
      </c>
      <c r="W1999" s="336" t="s">
        <v>769</v>
      </c>
      <c r="X1999" s="336" t="s">
        <v>7402</v>
      </c>
      <c r="Y1999" s="336" t="s">
        <v>826</v>
      </c>
      <c r="Z1999" s="339">
        <v>41699</v>
      </c>
      <c r="AA1999" s="339">
        <v>41677</v>
      </c>
      <c r="AB1999" s="336" t="s">
        <v>842</v>
      </c>
    </row>
    <row r="2000" spans="1:28" s="340" customFormat="1">
      <c r="A2000" s="336" t="s">
        <v>7400</v>
      </c>
      <c r="B2000" s="336" t="s">
        <v>6069</v>
      </c>
      <c r="C2000" s="336" t="s">
        <v>984</v>
      </c>
      <c r="D2000" s="336" t="s">
        <v>6406</v>
      </c>
      <c r="E2000" s="336" t="s">
        <v>830</v>
      </c>
      <c r="F2000" s="336" t="s">
        <v>780</v>
      </c>
      <c r="G2000" s="336" t="s">
        <v>794</v>
      </c>
      <c r="H2000" s="336" t="s">
        <v>726</v>
      </c>
      <c r="I2000" s="337">
        <v>3</v>
      </c>
      <c r="J2000" s="337">
        <v>75</v>
      </c>
      <c r="K2000" s="337">
        <v>114.3</v>
      </c>
      <c r="L2000" s="337">
        <v>96.5</v>
      </c>
      <c r="M2000" s="338"/>
      <c r="N2000" s="337">
        <v>40</v>
      </c>
      <c r="O2000" s="337">
        <v>850</v>
      </c>
      <c r="P2000" s="337">
        <v>14</v>
      </c>
      <c r="Q2000" s="337">
        <v>60.7</v>
      </c>
      <c r="R2000" s="337">
        <v>25000</v>
      </c>
      <c r="S2000" s="337">
        <v>3000</v>
      </c>
      <c r="T2000" s="337">
        <v>84</v>
      </c>
      <c r="U2000" s="337">
        <v>1</v>
      </c>
      <c r="V2000" s="337">
        <v>-20</v>
      </c>
      <c r="W2000" s="336" t="s">
        <v>769</v>
      </c>
      <c r="X2000" s="336" t="s">
        <v>7402</v>
      </c>
      <c r="Y2000" s="336" t="s">
        <v>826</v>
      </c>
      <c r="Z2000" s="339">
        <v>41699</v>
      </c>
      <c r="AA2000" s="339">
        <v>41677</v>
      </c>
      <c r="AB2000" s="336" t="s">
        <v>842</v>
      </c>
    </row>
    <row r="2001" spans="1:28" s="340" customFormat="1">
      <c r="A2001" s="336" t="s">
        <v>7400</v>
      </c>
      <c r="B2001" s="336" t="s">
        <v>6069</v>
      </c>
      <c r="C2001" s="336" t="s">
        <v>984</v>
      </c>
      <c r="D2001" s="336" t="s">
        <v>6408</v>
      </c>
      <c r="E2001" s="336" t="s">
        <v>830</v>
      </c>
      <c r="F2001" s="336" t="s">
        <v>780</v>
      </c>
      <c r="G2001" s="336" t="s">
        <v>794</v>
      </c>
      <c r="H2001" s="336" t="s">
        <v>726</v>
      </c>
      <c r="I2001" s="337">
        <v>3</v>
      </c>
      <c r="J2001" s="337">
        <v>75</v>
      </c>
      <c r="K2001" s="337">
        <v>114.3</v>
      </c>
      <c r="L2001" s="337">
        <v>96.5</v>
      </c>
      <c r="M2001" s="338"/>
      <c r="N2001" s="337">
        <v>25</v>
      </c>
      <c r="O2001" s="337">
        <v>900</v>
      </c>
      <c r="P2001" s="337">
        <v>14</v>
      </c>
      <c r="Q2001" s="337">
        <v>64.3</v>
      </c>
      <c r="R2001" s="337">
        <v>25000</v>
      </c>
      <c r="S2001" s="337">
        <v>3000</v>
      </c>
      <c r="T2001" s="337">
        <v>84</v>
      </c>
      <c r="U2001" s="337">
        <v>1</v>
      </c>
      <c r="V2001" s="337">
        <v>-20</v>
      </c>
      <c r="W2001" s="336" t="s">
        <v>769</v>
      </c>
      <c r="X2001" s="336" t="s">
        <v>7402</v>
      </c>
      <c r="Y2001" s="336" t="s">
        <v>826</v>
      </c>
      <c r="Z2001" s="339">
        <v>41699</v>
      </c>
      <c r="AA2001" s="339">
        <v>41677</v>
      </c>
      <c r="AB2001" s="336" t="s">
        <v>842</v>
      </c>
    </row>
    <row r="2002" spans="1:28" s="340" customFormat="1">
      <c r="A2002" s="336" t="s">
        <v>7400</v>
      </c>
      <c r="B2002" s="336" t="s">
        <v>6069</v>
      </c>
      <c r="C2002" s="336" t="s">
        <v>984</v>
      </c>
      <c r="D2002" s="336" t="s">
        <v>6410</v>
      </c>
      <c r="E2002" s="336" t="s">
        <v>735</v>
      </c>
      <c r="F2002" s="336" t="s">
        <v>780</v>
      </c>
      <c r="G2002" s="336" t="s">
        <v>794</v>
      </c>
      <c r="H2002" s="336" t="s">
        <v>726</v>
      </c>
      <c r="I2002" s="337">
        <v>3</v>
      </c>
      <c r="J2002" s="337">
        <v>100</v>
      </c>
      <c r="K2002" s="337">
        <v>129.5</v>
      </c>
      <c r="L2002" s="337">
        <v>119.4</v>
      </c>
      <c r="M2002" s="338"/>
      <c r="N2002" s="337">
        <v>40</v>
      </c>
      <c r="O2002" s="337">
        <v>1110</v>
      </c>
      <c r="P2002" s="337">
        <v>20</v>
      </c>
      <c r="Q2002" s="337">
        <v>55.5</v>
      </c>
      <c r="R2002" s="337">
        <v>25000</v>
      </c>
      <c r="S2002" s="337">
        <v>3000</v>
      </c>
      <c r="T2002" s="337">
        <v>83</v>
      </c>
      <c r="U2002" s="337">
        <v>1</v>
      </c>
      <c r="V2002" s="337">
        <v>-20</v>
      </c>
      <c r="W2002" s="336" t="s">
        <v>769</v>
      </c>
      <c r="X2002" s="336" t="s">
        <v>7402</v>
      </c>
      <c r="Y2002" s="336" t="s">
        <v>826</v>
      </c>
      <c r="Z2002" s="339">
        <v>41699</v>
      </c>
      <c r="AA2002" s="339">
        <v>41677</v>
      </c>
      <c r="AB2002" s="336" t="s">
        <v>842</v>
      </c>
    </row>
    <row r="2003" spans="1:28" s="340" customFormat="1">
      <c r="A2003" s="336" t="s">
        <v>7400</v>
      </c>
      <c r="B2003" s="336" t="s">
        <v>6069</v>
      </c>
      <c r="C2003" s="336" t="s">
        <v>984</v>
      </c>
      <c r="D2003" s="336" t="s">
        <v>6412</v>
      </c>
      <c r="E2003" s="336" t="s">
        <v>735</v>
      </c>
      <c r="F2003" s="336" t="s">
        <v>780</v>
      </c>
      <c r="G2003" s="336" t="s">
        <v>794</v>
      </c>
      <c r="H2003" s="336" t="s">
        <v>726</v>
      </c>
      <c r="I2003" s="337">
        <v>3</v>
      </c>
      <c r="J2003" s="337">
        <v>100</v>
      </c>
      <c r="K2003" s="337">
        <v>129.5</v>
      </c>
      <c r="L2003" s="337">
        <v>119.4</v>
      </c>
      <c r="M2003" s="338"/>
      <c r="N2003" s="337">
        <v>25</v>
      </c>
      <c r="O2003" s="337">
        <v>1160</v>
      </c>
      <c r="P2003" s="337">
        <v>20</v>
      </c>
      <c r="Q2003" s="337">
        <v>58</v>
      </c>
      <c r="R2003" s="337">
        <v>25000</v>
      </c>
      <c r="S2003" s="337">
        <v>3000</v>
      </c>
      <c r="T2003" s="337">
        <v>83</v>
      </c>
      <c r="U2003" s="337">
        <v>1</v>
      </c>
      <c r="V2003" s="337">
        <v>-20</v>
      </c>
      <c r="W2003" s="336" t="s">
        <v>769</v>
      </c>
      <c r="X2003" s="336" t="s">
        <v>7402</v>
      </c>
      <c r="Y2003" s="336" t="s">
        <v>826</v>
      </c>
      <c r="Z2003" s="339">
        <v>41699</v>
      </c>
      <c r="AA2003" s="339">
        <v>41677</v>
      </c>
      <c r="AB2003" s="336" t="s">
        <v>842</v>
      </c>
    </row>
    <row r="2004" spans="1:28" s="340" customFormat="1">
      <c r="A2004" s="336" t="s">
        <v>7400</v>
      </c>
      <c r="B2004" s="336" t="s">
        <v>6069</v>
      </c>
      <c r="C2004" s="336" t="s">
        <v>984</v>
      </c>
      <c r="D2004" s="336" t="s">
        <v>6414</v>
      </c>
      <c r="E2004" s="336" t="s">
        <v>738</v>
      </c>
      <c r="F2004" s="336" t="s">
        <v>780</v>
      </c>
      <c r="G2004" s="336" t="s">
        <v>794</v>
      </c>
      <c r="H2004" s="336" t="s">
        <v>726</v>
      </c>
      <c r="I2004" s="337">
        <v>3</v>
      </c>
      <c r="J2004" s="337">
        <v>50</v>
      </c>
      <c r="K2004" s="337">
        <v>84</v>
      </c>
      <c r="L2004" s="337">
        <v>63</v>
      </c>
      <c r="M2004" s="338"/>
      <c r="N2004" s="337">
        <v>40</v>
      </c>
      <c r="O2004" s="337">
        <v>500</v>
      </c>
      <c r="P2004" s="337">
        <v>9.5</v>
      </c>
      <c r="Q2004" s="337">
        <v>52.6</v>
      </c>
      <c r="R2004" s="337">
        <v>25000</v>
      </c>
      <c r="S2004" s="337">
        <v>3000</v>
      </c>
      <c r="T2004" s="337">
        <v>85</v>
      </c>
      <c r="U2004" s="337">
        <v>1</v>
      </c>
      <c r="V2004" s="337">
        <v>-20</v>
      </c>
      <c r="W2004" s="336" t="s">
        <v>769</v>
      </c>
      <c r="X2004" s="336" t="s">
        <v>7402</v>
      </c>
      <c r="Y2004" s="336" t="s">
        <v>826</v>
      </c>
      <c r="Z2004" s="339">
        <v>41716</v>
      </c>
      <c r="AA2004" s="339">
        <v>41710</v>
      </c>
      <c r="AB2004" s="336" t="s">
        <v>842</v>
      </c>
    </row>
    <row r="2005" spans="1:28" s="340" customFormat="1">
      <c r="A2005" s="336" t="s">
        <v>7400</v>
      </c>
      <c r="B2005" s="336" t="s">
        <v>6069</v>
      </c>
      <c r="C2005" s="336" t="s">
        <v>984</v>
      </c>
      <c r="D2005" s="336" t="s">
        <v>6416</v>
      </c>
      <c r="E2005" s="336" t="s">
        <v>738</v>
      </c>
      <c r="F2005" s="336" t="s">
        <v>780</v>
      </c>
      <c r="G2005" s="336" t="s">
        <v>794</v>
      </c>
      <c r="H2005" s="336" t="s">
        <v>726</v>
      </c>
      <c r="I2005" s="337">
        <v>3</v>
      </c>
      <c r="J2005" s="337">
        <v>50</v>
      </c>
      <c r="K2005" s="337">
        <v>84</v>
      </c>
      <c r="L2005" s="337">
        <v>63</v>
      </c>
      <c r="M2005" s="338"/>
      <c r="N2005" s="337">
        <v>25</v>
      </c>
      <c r="O2005" s="337">
        <v>500</v>
      </c>
      <c r="P2005" s="337">
        <v>9.5</v>
      </c>
      <c r="Q2005" s="337">
        <v>52.6</v>
      </c>
      <c r="R2005" s="337">
        <v>25000</v>
      </c>
      <c r="S2005" s="337">
        <v>3000</v>
      </c>
      <c r="T2005" s="337">
        <v>85</v>
      </c>
      <c r="U2005" s="337">
        <v>1</v>
      </c>
      <c r="V2005" s="337">
        <v>-20</v>
      </c>
      <c r="W2005" s="336" t="s">
        <v>769</v>
      </c>
      <c r="X2005" s="336" t="s">
        <v>7402</v>
      </c>
      <c r="Y2005" s="336" t="s">
        <v>826</v>
      </c>
      <c r="Z2005" s="339">
        <v>41716</v>
      </c>
      <c r="AA2005" s="339">
        <v>41710</v>
      </c>
      <c r="AB2005" s="336" t="s">
        <v>842</v>
      </c>
    </row>
    <row r="2006" spans="1:28" s="340" customFormat="1">
      <c r="A2006" s="336" t="s">
        <v>7400</v>
      </c>
      <c r="B2006" s="336" t="s">
        <v>6086</v>
      </c>
      <c r="C2006" s="336" t="s">
        <v>6087</v>
      </c>
      <c r="D2006" s="336" t="s">
        <v>6088</v>
      </c>
      <c r="E2006" s="336" t="s">
        <v>4147</v>
      </c>
      <c r="F2006" s="336" t="s">
        <v>780</v>
      </c>
      <c r="G2006" s="336" t="s">
        <v>794</v>
      </c>
      <c r="H2006" s="336" t="s">
        <v>726</v>
      </c>
      <c r="I2006" s="337">
        <v>5</v>
      </c>
      <c r="J2006" s="337">
        <v>65</v>
      </c>
      <c r="K2006" s="337">
        <v>132.4</v>
      </c>
      <c r="L2006" s="337">
        <v>92.8</v>
      </c>
      <c r="M2006" s="338"/>
      <c r="N2006" s="338"/>
      <c r="O2006" s="337">
        <v>800</v>
      </c>
      <c r="P2006" s="337">
        <v>10.199999999999999</v>
      </c>
      <c r="Q2006" s="337">
        <v>78.400000000000006</v>
      </c>
      <c r="R2006" s="337">
        <v>25000</v>
      </c>
      <c r="S2006" s="337">
        <v>2700</v>
      </c>
      <c r="T2006" s="337">
        <v>81</v>
      </c>
      <c r="U2006" s="337">
        <v>1</v>
      </c>
      <c r="V2006" s="337">
        <v>-20</v>
      </c>
      <c r="W2006" s="336" t="s">
        <v>769</v>
      </c>
      <c r="X2006" s="336" t="s">
        <v>7402</v>
      </c>
      <c r="Y2006" s="336" t="s">
        <v>789</v>
      </c>
      <c r="Z2006" s="339">
        <v>41913</v>
      </c>
      <c r="AA2006" s="339">
        <v>41921</v>
      </c>
      <c r="AB2006" s="336" t="s">
        <v>842</v>
      </c>
    </row>
    <row r="2007" spans="1:28" s="340" customFormat="1">
      <c r="A2007" s="336" t="s">
        <v>7400</v>
      </c>
      <c r="B2007" s="336" t="s">
        <v>6086</v>
      </c>
      <c r="C2007" s="336" t="s">
        <v>6094</v>
      </c>
      <c r="D2007" s="336" t="s">
        <v>6095</v>
      </c>
      <c r="E2007" s="336" t="s">
        <v>818</v>
      </c>
      <c r="F2007" s="336" t="s">
        <v>780</v>
      </c>
      <c r="G2007" s="336" t="s">
        <v>794</v>
      </c>
      <c r="H2007" s="336" t="s">
        <v>726</v>
      </c>
      <c r="I2007" s="337">
        <v>5</v>
      </c>
      <c r="J2007" s="337">
        <v>115</v>
      </c>
      <c r="K2007" s="337">
        <v>160</v>
      </c>
      <c r="L2007" s="337">
        <v>124.9</v>
      </c>
      <c r="M2007" s="338"/>
      <c r="N2007" s="338"/>
      <c r="O2007" s="337">
        <v>1650</v>
      </c>
      <c r="P2007" s="337">
        <v>20</v>
      </c>
      <c r="Q2007" s="337">
        <v>82.5</v>
      </c>
      <c r="R2007" s="337">
        <v>25000</v>
      </c>
      <c r="S2007" s="337">
        <v>2700</v>
      </c>
      <c r="T2007" s="337">
        <v>81</v>
      </c>
      <c r="U2007" s="337">
        <v>1</v>
      </c>
      <c r="V2007" s="337">
        <v>-20</v>
      </c>
      <c r="W2007" s="336" t="s">
        <v>769</v>
      </c>
      <c r="X2007" s="336" t="s">
        <v>7402</v>
      </c>
      <c r="Y2007" s="336" t="s">
        <v>948</v>
      </c>
      <c r="Z2007" s="339">
        <v>41955</v>
      </c>
      <c r="AA2007" s="339">
        <v>41955</v>
      </c>
      <c r="AB2007" s="336" t="s">
        <v>842</v>
      </c>
    </row>
    <row r="2008" spans="1:28" s="340" customFormat="1">
      <c r="A2008" s="336" t="s">
        <v>7400</v>
      </c>
      <c r="B2008" s="336" t="s">
        <v>6102</v>
      </c>
      <c r="C2008" s="336" t="s">
        <v>6103</v>
      </c>
      <c r="D2008" s="336" t="s">
        <v>6103</v>
      </c>
      <c r="E2008" s="336" t="s">
        <v>737</v>
      </c>
      <c r="F2008" s="336" t="s">
        <v>780</v>
      </c>
      <c r="G2008" s="336" t="s">
        <v>794</v>
      </c>
      <c r="H2008" s="336" t="s">
        <v>726</v>
      </c>
      <c r="I2008" s="337">
        <v>6</v>
      </c>
      <c r="J2008" s="337">
        <v>50</v>
      </c>
      <c r="K2008" s="337">
        <v>70</v>
      </c>
      <c r="L2008" s="337">
        <v>50</v>
      </c>
      <c r="M2008" s="338"/>
      <c r="N2008" s="337">
        <v>35</v>
      </c>
      <c r="O2008" s="337">
        <v>489</v>
      </c>
      <c r="P2008" s="337">
        <v>7</v>
      </c>
      <c r="Q2008" s="337">
        <v>69.900000000000006</v>
      </c>
      <c r="R2008" s="337">
        <v>25000</v>
      </c>
      <c r="S2008" s="337">
        <v>3000</v>
      </c>
      <c r="T2008" s="337">
        <v>82</v>
      </c>
      <c r="U2008" s="337">
        <v>0.9</v>
      </c>
      <c r="V2008" s="337">
        <v>-20</v>
      </c>
      <c r="W2008" s="336" t="s">
        <v>769</v>
      </c>
      <c r="X2008" s="336" t="s">
        <v>7406</v>
      </c>
      <c r="Y2008" s="336" t="s">
        <v>826</v>
      </c>
      <c r="Z2008" s="339">
        <v>41917</v>
      </c>
      <c r="AA2008" s="339">
        <v>41928</v>
      </c>
      <c r="AB2008" s="336" t="s">
        <v>784</v>
      </c>
    </row>
    <row r="2009" spans="1:28" s="340" customFormat="1">
      <c r="A2009" s="336" t="s">
        <v>7400</v>
      </c>
      <c r="B2009" s="336" t="s">
        <v>6102</v>
      </c>
      <c r="C2009" s="336" t="s">
        <v>6105</v>
      </c>
      <c r="D2009" s="336" t="s">
        <v>6105</v>
      </c>
      <c r="E2009" s="336" t="s">
        <v>703</v>
      </c>
      <c r="F2009" s="336" t="s">
        <v>780</v>
      </c>
      <c r="G2009" s="336" t="s">
        <v>1239</v>
      </c>
      <c r="H2009" s="336" t="s">
        <v>726</v>
      </c>
      <c r="I2009" s="337">
        <v>6</v>
      </c>
      <c r="J2009" s="337">
        <v>50</v>
      </c>
      <c r="K2009" s="337">
        <v>56</v>
      </c>
      <c r="L2009" s="337">
        <v>50</v>
      </c>
      <c r="M2009" s="338"/>
      <c r="N2009" s="337">
        <v>40</v>
      </c>
      <c r="O2009" s="337">
        <v>480</v>
      </c>
      <c r="P2009" s="337">
        <v>7</v>
      </c>
      <c r="Q2009" s="337">
        <v>68.599999999999994</v>
      </c>
      <c r="R2009" s="337">
        <v>25000</v>
      </c>
      <c r="S2009" s="337">
        <v>3000</v>
      </c>
      <c r="T2009" s="337">
        <v>82</v>
      </c>
      <c r="U2009" s="337">
        <v>0.9</v>
      </c>
      <c r="V2009" s="337">
        <v>-20</v>
      </c>
      <c r="W2009" s="336" t="s">
        <v>769</v>
      </c>
      <c r="X2009" s="336" t="s">
        <v>7406</v>
      </c>
      <c r="Y2009" s="336" t="s">
        <v>826</v>
      </c>
      <c r="Z2009" s="339">
        <v>41948</v>
      </c>
      <c r="AA2009" s="339">
        <v>41974</v>
      </c>
      <c r="AB2009" s="336" t="s">
        <v>784</v>
      </c>
    </row>
    <row r="2010" spans="1:28" s="340" customFormat="1">
      <c r="A2010" s="336" t="s">
        <v>7400</v>
      </c>
      <c r="B2010" s="336" t="s">
        <v>6102</v>
      </c>
      <c r="C2010" s="336" t="s">
        <v>6107</v>
      </c>
      <c r="D2010" s="336" t="s">
        <v>6107</v>
      </c>
      <c r="E2010" s="336" t="s">
        <v>703</v>
      </c>
      <c r="F2010" s="336" t="s">
        <v>780</v>
      </c>
      <c r="G2010" s="336" t="s">
        <v>781</v>
      </c>
      <c r="H2010" s="336" t="s">
        <v>726</v>
      </c>
      <c r="I2010" s="337">
        <v>6</v>
      </c>
      <c r="J2010" s="337">
        <v>45</v>
      </c>
      <c r="K2010" s="337">
        <v>50</v>
      </c>
      <c r="L2010" s="337">
        <v>50</v>
      </c>
      <c r="M2010" s="338"/>
      <c r="N2010" s="337">
        <v>35</v>
      </c>
      <c r="O2010" s="337">
        <v>516</v>
      </c>
      <c r="P2010" s="337">
        <v>7</v>
      </c>
      <c r="Q2010" s="337">
        <v>73.7</v>
      </c>
      <c r="R2010" s="337">
        <v>25000</v>
      </c>
      <c r="S2010" s="337">
        <v>3000</v>
      </c>
      <c r="T2010" s="337">
        <v>82</v>
      </c>
      <c r="U2010" s="337">
        <v>1</v>
      </c>
      <c r="V2010" s="337">
        <v>-20</v>
      </c>
      <c r="W2010" s="336" t="s">
        <v>769</v>
      </c>
      <c r="X2010" s="336" t="s">
        <v>7406</v>
      </c>
      <c r="Y2010" s="336" t="s">
        <v>826</v>
      </c>
      <c r="Z2010" s="339">
        <v>41917</v>
      </c>
      <c r="AA2010" s="339">
        <v>41928</v>
      </c>
      <c r="AB2010" s="336" t="s">
        <v>784</v>
      </c>
    </row>
    <row r="2011" spans="1:28" s="340" customFormat="1">
      <c r="A2011" s="336" t="s">
        <v>7400</v>
      </c>
      <c r="B2011" s="336" t="s">
        <v>6102</v>
      </c>
      <c r="C2011" s="336" t="s">
        <v>6109</v>
      </c>
      <c r="D2011" s="336" t="s">
        <v>6109</v>
      </c>
      <c r="E2011" s="336" t="s">
        <v>738</v>
      </c>
      <c r="F2011" s="336" t="s">
        <v>780</v>
      </c>
      <c r="G2011" s="336" t="s">
        <v>794</v>
      </c>
      <c r="H2011" s="336" t="s">
        <v>726</v>
      </c>
      <c r="I2011" s="337">
        <v>6</v>
      </c>
      <c r="J2011" s="337">
        <v>65</v>
      </c>
      <c r="K2011" s="337">
        <v>88</v>
      </c>
      <c r="L2011" s="337">
        <v>64</v>
      </c>
      <c r="M2011" s="338"/>
      <c r="N2011" s="337">
        <v>40</v>
      </c>
      <c r="O2011" s="337">
        <v>532</v>
      </c>
      <c r="P2011" s="337">
        <v>8</v>
      </c>
      <c r="Q2011" s="337">
        <v>67.3</v>
      </c>
      <c r="R2011" s="337">
        <v>25000</v>
      </c>
      <c r="S2011" s="337">
        <v>3000</v>
      </c>
      <c r="T2011" s="337">
        <v>82</v>
      </c>
      <c r="U2011" s="337">
        <v>0.9</v>
      </c>
      <c r="V2011" s="337">
        <v>-20</v>
      </c>
      <c r="W2011" s="336" t="s">
        <v>769</v>
      </c>
      <c r="X2011" s="336" t="s">
        <v>7406</v>
      </c>
      <c r="Y2011" s="336" t="s">
        <v>826</v>
      </c>
      <c r="Z2011" s="339">
        <v>41917</v>
      </c>
      <c r="AA2011" s="339">
        <v>41928</v>
      </c>
      <c r="AB2011" s="336" t="s">
        <v>784</v>
      </c>
    </row>
    <row r="2012" spans="1:28" s="340" customFormat="1">
      <c r="A2012" s="336" t="s">
        <v>7400</v>
      </c>
      <c r="B2012" s="336" t="s">
        <v>6112</v>
      </c>
      <c r="C2012" s="336" t="s">
        <v>6119</v>
      </c>
      <c r="D2012" s="336" t="s">
        <v>6120</v>
      </c>
      <c r="E2012" s="336" t="s">
        <v>703</v>
      </c>
      <c r="F2012" s="336" t="s">
        <v>780</v>
      </c>
      <c r="G2012" s="336" t="s">
        <v>781</v>
      </c>
      <c r="H2012" s="336" t="s">
        <v>726</v>
      </c>
      <c r="I2012" s="337">
        <v>5</v>
      </c>
      <c r="J2012" s="337">
        <v>50</v>
      </c>
      <c r="K2012" s="337">
        <v>50.3</v>
      </c>
      <c r="L2012" s="337">
        <v>50.2</v>
      </c>
      <c r="M2012" s="338"/>
      <c r="N2012" s="337">
        <v>40</v>
      </c>
      <c r="O2012" s="337">
        <v>450</v>
      </c>
      <c r="P2012" s="337">
        <v>7</v>
      </c>
      <c r="Q2012" s="337">
        <v>64.2</v>
      </c>
      <c r="R2012" s="337">
        <v>25000</v>
      </c>
      <c r="S2012" s="337">
        <v>2700</v>
      </c>
      <c r="T2012" s="337">
        <v>81</v>
      </c>
      <c r="U2012" s="337">
        <v>0.7</v>
      </c>
      <c r="V2012" s="337">
        <v>-20</v>
      </c>
      <c r="W2012" s="336" t="s">
        <v>769</v>
      </c>
      <c r="X2012" s="336" t="s">
        <v>7415</v>
      </c>
      <c r="Y2012" s="336" t="s">
        <v>826</v>
      </c>
      <c r="Z2012" s="339">
        <v>41918</v>
      </c>
      <c r="AA2012" s="339">
        <v>41940</v>
      </c>
      <c r="AB2012" s="336" t="s">
        <v>842</v>
      </c>
    </row>
    <row r="2013" spans="1:28" s="340" customFormat="1">
      <c r="A2013" s="336" t="s">
        <v>7400</v>
      </c>
      <c r="B2013" s="336" t="s">
        <v>6112</v>
      </c>
      <c r="C2013" s="336" t="s">
        <v>6122</v>
      </c>
      <c r="D2013" s="336" t="s">
        <v>6123</v>
      </c>
      <c r="E2013" s="336" t="s">
        <v>737</v>
      </c>
      <c r="F2013" s="336" t="s">
        <v>780</v>
      </c>
      <c r="G2013" s="336" t="s">
        <v>794</v>
      </c>
      <c r="H2013" s="336" t="s">
        <v>726</v>
      </c>
      <c r="I2013" s="337">
        <v>5</v>
      </c>
      <c r="J2013" s="337">
        <v>60</v>
      </c>
      <c r="K2013" s="337">
        <v>70.400000000000006</v>
      </c>
      <c r="L2013" s="337">
        <v>50.1</v>
      </c>
      <c r="M2013" s="338"/>
      <c r="N2013" s="337">
        <v>40</v>
      </c>
      <c r="O2013" s="337">
        <v>450</v>
      </c>
      <c r="P2013" s="337">
        <v>7</v>
      </c>
      <c r="Q2013" s="337">
        <v>64.2</v>
      </c>
      <c r="R2013" s="337">
        <v>25000</v>
      </c>
      <c r="S2013" s="337">
        <v>2700</v>
      </c>
      <c r="T2013" s="337">
        <v>81</v>
      </c>
      <c r="U2013" s="337">
        <v>0.9</v>
      </c>
      <c r="V2013" s="337">
        <v>-20</v>
      </c>
      <c r="W2013" s="336" t="s">
        <v>769</v>
      </c>
      <c r="X2013" s="336" t="s">
        <v>7415</v>
      </c>
      <c r="Y2013" s="336" t="s">
        <v>826</v>
      </c>
      <c r="Z2013" s="339">
        <v>41810</v>
      </c>
      <c r="AA2013" s="339">
        <v>41940</v>
      </c>
      <c r="AB2013" s="336" t="s">
        <v>842</v>
      </c>
    </row>
    <row r="2014" spans="1:28" s="340" customFormat="1">
      <c r="A2014" s="336" t="s">
        <v>7400</v>
      </c>
      <c r="B2014" s="336" t="s">
        <v>6112</v>
      </c>
      <c r="C2014" s="336" t="s">
        <v>6125</v>
      </c>
      <c r="D2014" s="336" t="s">
        <v>6126</v>
      </c>
      <c r="E2014" s="336" t="s">
        <v>738</v>
      </c>
      <c r="F2014" s="336" t="s">
        <v>780</v>
      </c>
      <c r="G2014" s="336" t="s">
        <v>794</v>
      </c>
      <c r="H2014" s="336" t="s">
        <v>726</v>
      </c>
      <c r="I2014" s="337">
        <v>3</v>
      </c>
      <c r="J2014" s="337">
        <v>50</v>
      </c>
      <c r="K2014" s="337">
        <v>86.1</v>
      </c>
      <c r="L2014" s="337">
        <v>62.6</v>
      </c>
      <c r="M2014" s="338"/>
      <c r="N2014" s="337">
        <v>40</v>
      </c>
      <c r="O2014" s="337">
        <v>500</v>
      </c>
      <c r="P2014" s="337">
        <v>9</v>
      </c>
      <c r="Q2014" s="337">
        <v>61.7</v>
      </c>
      <c r="R2014" s="337">
        <v>25000</v>
      </c>
      <c r="S2014" s="337">
        <v>2700</v>
      </c>
      <c r="T2014" s="337">
        <v>82</v>
      </c>
      <c r="U2014" s="337">
        <v>0.9</v>
      </c>
      <c r="V2014" s="337">
        <v>-20</v>
      </c>
      <c r="W2014" s="336" t="s">
        <v>769</v>
      </c>
      <c r="X2014" s="336" t="s">
        <v>7402</v>
      </c>
      <c r="Y2014" s="336" t="s">
        <v>783</v>
      </c>
      <c r="Z2014" s="339">
        <v>41730</v>
      </c>
      <c r="AA2014" s="339">
        <v>41813</v>
      </c>
      <c r="AB2014" s="336" t="s">
        <v>842</v>
      </c>
    </row>
    <row r="2015" spans="1:28" s="340" customFormat="1">
      <c r="A2015" s="336" t="s">
        <v>7400</v>
      </c>
      <c r="B2015" s="336" t="s">
        <v>6112</v>
      </c>
      <c r="C2015" s="336" t="s">
        <v>6128</v>
      </c>
      <c r="D2015" s="336" t="s">
        <v>6129</v>
      </c>
      <c r="E2015" s="336" t="s">
        <v>731</v>
      </c>
      <c r="F2015" s="336" t="s">
        <v>780</v>
      </c>
      <c r="G2015" s="336" t="s">
        <v>794</v>
      </c>
      <c r="H2015" s="336" t="s">
        <v>726</v>
      </c>
      <c r="I2015" s="337">
        <v>3</v>
      </c>
      <c r="J2015" s="337">
        <v>75</v>
      </c>
      <c r="K2015" s="337">
        <v>116.4</v>
      </c>
      <c r="L2015" s="337">
        <v>95.4</v>
      </c>
      <c r="M2015" s="338"/>
      <c r="N2015" s="337">
        <v>40</v>
      </c>
      <c r="O2015" s="337">
        <v>845</v>
      </c>
      <c r="P2015" s="337">
        <v>12</v>
      </c>
      <c r="Q2015" s="337">
        <v>72.900000000000006</v>
      </c>
      <c r="R2015" s="337">
        <v>25000</v>
      </c>
      <c r="S2015" s="337">
        <v>2700</v>
      </c>
      <c r="T2015" s="337">
        <v>82</v>
      </c>
      <c r="U2015" s="337">
        <v>0.9</v>
      </c>
      <c r="V2015" s="337">
        <v>-20</v>
      </c>
      <c r="W2015" s="336" t="s">
        <v>769</v>
      </c>
      <c r="X2015" s="336" t="s">
        <v>7406</v>
      </c>
      <c r="Y2015" s="336" t="s">
        <v>783</v>
      </c>
      <c r="Z2015" s="339">
        <v>41788</v>
      </c>
      <c r="AA2015" s="339">
        <v>41894</v>
      </c>
      <c r="AB2015" s="336" t="s">
        <v>842</v>
      </c>
    </row>
    <row r="2016" spans="1:28" s="340" customFormat="1">
      <c r="A2016" s="336" t="s">
        <v>7400</v>
      </c>
      <c r="B2016" s="336" t="s">
        <v>6112</v>
      </c>
      <c r="C2016" s="336" t="s">
        <v>6131</v>
      </c>
      <c r="D2016" s="336" t="s">
        <v>6132</v>
      </c>
      <c r="E2016" s="336" t="s">
        <v>735</v>
      </c>
      <c r="F2016" s="336" t="s">
        <v>780</v>
      </c>
      <c r="G2016" s="336" t="s">
        <v>794</v>
      </c>
      <c r="H2016" s="336" t="s">
        <v>726</v>
      </c>
      <c r="I2016" s="337">
        <v>3</v>
      </c>
      <c r="J2016" s="337">
        <v>85</v>
      </c>
      <c r="K2016" s="337">
        <v>128.30000000000001</v>
      </c>
      <c r="L2016" s="337">
        <v>120.3</v>
      </c>
      <c r="M2016" s="338"/>
      <c r="N2016" s="337">
        <v>40</v>
      </c>
      <c r="O2016" s="337">
        <v>1070</v>
      </c>
      <c r="P2016" s="337">
        <v>15</v>
      </c>
      <c r="Q2016" s="337">
        <v>72.3</v>
      </c>
      <c r="R2016" s="337">
        <v>25000</v>
      </c>
      <c r="S2016" s="337">
        <v>2700</v>
      </c>
      <c r="T2016" s="337">
        <v>82</v>
      </c>
      <c r="U2016" s="337">
        <v>0.9</v>
      </c>
      <c r="V2016" s="337">
        <v>-20</v>
      </c>
      <c r="W2016" s="336" t="s">
        <v>769</v>
      </c>
      <c r="X2016" s="336" t="s">
        <v>7402</v>
      </c>
      <c r="Y2016" s="336" t="s">
        <v>783</v>
      </c>
      <c r="Z2016" s="339">
        <v>41735</v>
      </c>
      <c r="AA2016" s="339">
        <v>41894</v>
      </c>
      <c r="AB2016" s="336" t="s">
        <v>842</v>
      </c>
    </row>
    <row r="2017" spans="1:28" s="340" customFormat="1">
      <c r="A2017" s="336" t="s">
        <v>7400</v>
      </c>
      <c r="B2017" s="336" t="s">
        <v>6135</v>
      </c>
      <c r="C2017" s="336" t="s">
        <v>682</v>
      </c>
      <c r="D2017" s="336" t="s">
        <v>6138</v>
      </c>
      <c r="E2017" s="336" t="s">
        <v>732</v>
      </c>
      <c r="F2017" s="336" t="s">
        <v>780</v>
      </c>
      <c r="G2017" s="336" t="s">
        <v>794</v>
      </c>
      <c r="H2017" s="336" t="s">
        <v>726</v>
      </c>
      <c r="I2017" s="337">
        <v>3</v>
      </c>
      <c r="J2017" s="338"/>
      <c r="K2017" s="337">
        <v>130</v>
      </c>
      <c r="L2017" s="337">
        <v>95</v>
      </c>
      <c r="M2017" s="338"/>
      <c r="N2017" s="338"/>
      <c r="O2017" s="337">
        <v>850</v>
      </c>
      <c r="P2017" s="337">
        <v>11</v>
      </c>
      <c r="Q2017" s="337">
        <v>77.2</v>
      </c>
      <c r="R2017" s="337">
        <v>25000</v>
      </c>
      <c r="S2017" s="337">
        <v>2700</v>
      </c>
      <c r="T2017" s="337">
        <v>82</v>
      </c>
      <c r="U2017" s="337">
        <v>0.9</v>
      </c>
      <c r="V2017" s="337">
        <v>-20</v>
      </c>
      <c r="W2017" s="336" t="s">
        <v>769</v>
      </c>
      <c r="X2017" s="336" t="s">
        <v>7</v>
      </c>
      <c r="Y2017" s="336" t="s">
        <v>789</v>
      </c>
      <c r="Z2017" s="339">
        <v>41878</v>
      </c>
      <c r="AA2017" s="339">
        <v>41906</v>
      </c>
      <c r="AB2017" s="336" t="s">
        <v>842</v>
      </c>
    </row>
    <row r="2018" spans="1:28" s="340" customFormat="1">
      <c r="A2018" s="336" t="s">
        <v>7400</v>
      </c>
      <c r="B2018" s="336" t="s">
        <v>27</v>
      </c>
      <c r="C2018" s="336" t="s">
        <v>5959</v>
      </c>
      <c r="D2018" s="336" t="s">
        <v>5959</v>
      </c>
      <c r="E2018" s="336" t="s">
        <v>732</v>
      </c>
      <c r="F2018" s="336" t="s">
        <v>780</v>
      </c>
      <c r="G2018" s="336" t="s">
        <v>794</v>
      </c>
      <c r="H2018" s="336" t="s">
        <v>726</v>
      </c>
      <c r="I2018" s="337">
        <v>3</v>
      </c>
      <c r="J2018" s="337">
        <v>65</v>
      </c>
      <c r="K2018" s="337">
        <v>135</v>
      </c>
      <c r="L2018" s="337">
        <v>122</v>
      </c>
      <c r="M2018" s="338"/>
      <c r="N2018" s="338"/>
      <c r="O2018" s="337">
        <v>750</v>
      </c>
      <c r="P2018" s="337">
        <v>10</v>
      </c>
      <c r="Q2018" s="337">
        <v>65</v>
      </c>
      <c r="R2018" s="337">
        <v>25000</v>
      </c>
      <c r="S2018" s="337">
        <v>2700</v>
      </c>
      <c r="T2018" s="337">
        <v>82</v>
      </c>
      <c r="U2018" s="337">
        <v>0.9</v>
      </c>
      <c r="V2018" s="337">
        <v>-29</v>
      </c>
      <c r="W2018" s="336" t="s">
        <v>769</v>
      </c>
      <c r="X2018" s="336" t="s">
        <v>7405</v>
      </c>
      <c r="Y2018" s="336" t="s">
        <v>1308</v>
      </c>
      <c r="Z2018" s="339">
        <v>41446</v>
      </c>
      <c r="AA2018" s="339">
        <v>41813</v>
      </c>
      <c r="AB2018" s="336" t="s">
        <v>842</v>
      </c>
    </row>
    <row r="2019" spans="1:28" s="340" customFormat="1">
      <c r="A2019" s="336" t="s">
        <v>7400</v>
      </c>
      <c r="B2019" s="336" t="s">
        <v>27</v>
      </c>
      <c r="C2019" s="336" t="s">
        <v>5971</v>
      </c>
      <c r="D2019" s="336" t="s">
        <v>5971</v>
      </c>
      <c r="E2019" s="336" t="s">
        <v>732</v>
      </c>
      <c r="F2019" s="336" t="s">
        <v>780</v>
      </c>
      <c r="G2019" s="336" t="s">
        <v>794</v>
      </c>
      <c r="H2019" s="336" t="s">
        <v>726</v>
      </c>
      <c r="I2019" s="337">
        <v>5</v>
      </c>
      <c r="J2019" s="337">
        <v>65</v>
      </c>
      <c r="K2019" s="337">
        <v>135</v>
      </c>
      <c r="L2019" s="337">
        <v>122</v>
      </c>
      <c r="M2019" s="338"/>
      <c r="N2019" s="338"/>
      <c r="O2019" s="337">
        <v>650</v>
      </c>
      <c r="P2019" s="337">
        <v>10</v>
      </c>
      <c r="Q2019" s="337">
        <v>65</v>
      </c>
      <c r="R2019" s="337">
        <v>25000</v>
      </c>
      <c r="S2019" s="337">
        <v>2700</v>
      </c>
      <c r="T2019" s="337">
        <v>82</v>
      </c>
      <c r="U2019" s="337">
        <v>0.8</v>
      </c>
      <c r="V2019" s="337">
        <v>-30</v>
      </c>
      <c r="W2019" s="336" t="s">
        <v>7</v>
      </c>
      <c r="X2019" s="336" t="s">
        <v>7</v>
      </c>
      <c r="Y2019" s="336" t="s">
        <v>1308</v>
      </c>
      <c r="Z2019" s="339">
        <v>41435</v>
      </c>
      <c r="AA2019" s="339">
        <v>41848</v>
      </c>
      <c r="AB2019" s="336" t="s">
        <v>842</v>
      </c>
    </row>
    <row r="2020" spans="1:28" s="340" customFormat="1">
      <c r="A2020" s="336" t="s">
        <v>7400</v>
      </c>
      <c r="B2020" s="336" t="s">
        <v>27</v>
      </c>
      <c r="C2020" s="336" t="s">
        <v>5973</v>
      </c>
      <c r="D2020" s="336" t="s">
        <v>5973</v>
      </c>
      <c r="E2020" s="336" t="s">
        <v>732</v>
      </c>
      <c r="F2020" s="336" t="s">
        <v>780</v>
      </c>
      <c r="G2020" s="336" t="s">
        <v>794</v>
      </c>
      <c r="H2020" s="336" t="s">
        <v>726</v>
      </c>
      <c r="I2020" s="337">
        <v>5</v>
      </c>
      <c r="J2020" s="337">
        <v>65</v>
      </c>
      <c r="K2020" s="337">
        <v>135</v>
      </c>
      <c r="L2020" s="337">
        <v>122</v>
      </c>
      <c r="M2020" s="338"/>
      <c r="N2020" s="338"/>
      <c r="O2020" s="337">
        <v>675</v>
      </c>
      <c r="P2020" s="337">
        <v>10</v>
      </c>
      <c r="Q2020" s="337">
        <v>67</v>
      </c>
      <c r="R2020" s="337">
        <v>25000</v>
      </c>
      <c r="S2020" s="337">
        <v>3000</v>
      </c>
      <c r="T2020" s="337">
        <v>83</v>
      </c>
      <c r="U2020" s="337">
        <v>0.8</v>
      </c>
      <c r="V2020" s="337">
        <v>-30</v>
      </c>
      <c r="W2020" s="336" t="s">
        <v>7</v>
      </c>
      <c r="X2020" s="336" t="s">
        <v>7</v>
      </c>
      <c r="Y2020" s="336" t="s">
        <v>1308</v>
      </c>
      <c r="Z2020" s="339">
        <v>41435</v>
      </c>
      <c r="AA2020" s="339">
        <v>41848</v>
      </c>
      <c r="AB2020" s="336" t="s">
        <v>842</v>
      </c>
    </row>
    <row r="2021" spans="1:28" s="340" customFormat="1">
      <c r="A2021" s="336" t="s">
        <v>7400</v>
      </c>
      <c r="B2021" s="336" t="s">
        <v>27</v>
      </c>
      <c r="C2021" s="336" t="s">
        <v>5975</v>
      </c>
      <c r="D2021" s="336" t="s">
        <v>5975</v>
      </c>
      <c r="E2021" s="336" t="s">
        <v>732</v>
      </c>
      <c r="F2021" s="336" t="s">
        <v>780</v>
      </c>
      <c r="G2021" s="336" t="s">
        <v>794</v>
      </c>
      <c r="H2021" s="336" t="s">
        <v>726</v>
      </c>
      <c r="I2021" s="337">
        <v>5</v>
      </c>
      <c r="J2021" s="337">
        <v>65</v>
      </c>
      <c r="K2021" s="337">
        <v>135</v>
      </c>
      <c r="L2021" s="337">
        <v>122</v>
      </c>
      <c r="M2021" s="338"/>
      <c r="N2021" s="338"/>
      <c r="O2021" s="337">
        <v>700</v>
      </c>
      <c r="P2021" s="337">
        <v>10</v>
      </c>
      <c r="Q2021" s="337">
        <v>70</v>
      </c>
      <c r="R2021" s="337">
        <v>25000</v>
      </c>
      <c r="S2021" s="337">
        <v>4000</v>
      </c>
      <c r="T2021" s="337">
        <v>83</v>
      </c>
      <c r="U2021" s="337">
        <v>0.8</v>
      </c>
      <c r="V2021" s="337">
        <v>-30</v>
      </c>
      <c r="W2021" s="336" t="s">
        <v>7</v>
      </c>
      <c r="X2021" s="336" t="s">
        <v>7</v>
      </c>
      <c r="Y2021" s="336" t="s">
        <v>1308</v>
      </c>
      <c r="Z2021" s="339">
        <v>41435</v>
      </c>
      <c r="AA2021" s="339">
        <v>41848</v>
      </c>
      <c r="AB2021" s="336" t="s">
        <v>842</v>
      </c>
    </row>
    <row r="2022" spans="1:28" s="340" customFormat="1">
      <c r="A2022" s="336" t="s">
        <v>7400</v>
      </c>
      <c r="B2022" s="336" t="s">
        <v>27</v>
      </c>
      <c r="C2022" s="336" t="s">
        <v>5979</v>
      </c>
      <c r="D2022" s="336" t="s">
        <v>5979</v>
      </c>
      <c r="E2022" s="336" t="s">
        <v>732</v>
      </c>
      <c r="F2022" s="336" t="s">
        <v>780</v>
      </c>
      <c r="G2022" s="336" t="s">
        <v>794</v>
      </c>
      <c r="H2022" s="336" t="s">
        <v>726</v>
      </c>
      <c r="I2022" s="337">
        <v>5</v>
      </c>
      <c r="J2022" s="337">
        <v>65</v>
      </c>
      <c r="K2022" s="337">
        <v>135</v>
      </c>
      <c r="L2022" s="337">
        <v>122</v>
      </c>
      <c r="M2022" s="338"/>
      <c r="N2022" s="338"/>
      <c r="O2022" s="337">
        <v>650</v>
      </c>
      <c r="P2022" s="337">
        <v>10.3</v>
      </c>
      <c r="Q2022" s="337">
        <v>63</v>
      </c>
      <c r="R2022" s="337">
        <v>25000</v>
      </c>
      <c r="S2022" s="337">
        <v>2700</v>
      </c>
      <c r="T2022" s="337">
        <v>84</v>
      </c>
      <c r="U2022" s="337">
        <v>0.9</v>
      </c>
      <c r="V2022" s="337">
        <v>-29</v>
      </c>
      <c r="W2022" s="336" t="s">
        <v>769</v>
      </c>
      <c r="X2022" s="336" t="s">
        <v>7405</v>
      </c>
      <c r="Y2022" s="336" t="s">
        <v>1308</v>
      </c>
      <c r="Z2022" s="339">
        <v>41446</v>
      </c>
      <c r="AA2022" s="339">
        <v>41943</v>
      </c>
      <c r="AB2022" s="336" t="s">
        <v>842</v>
      </c>
    </row>
    <row r="2023" spans="1:28" s="340" customFormat="1">
      <c r="A2023" s="336" t="s">
        <v>7400</v>
      </c>
      <c r="B2023" s="336" t="s">
        <v>27</v>
      </c>
      <c r="C2023" s="336" t="s">
        <v>5989</v>
      </c>
      <c r="D2023" s="336" t="s">
        <v>5989</v>
      </c>
      <c r="E2023" s="336" t="s">
        <v>731</v>
      </c>
      <c r="F2023" s="336" t="s">
        <v>780</v>
      </c>
      <c r="G2023" s="336" t="s">
        <v>794</v>
      </c>
      <c r="H2023" s="336" t="s">
        <v>726</v>
      </c>
      <c r="I2023" s="337">
        <v>5</v>
      </c>
      <c r="J2023" s="337">
        <v>60</v>
      </c>
      <c r="K2023" s="337">
        <v>88.9</v>
      </c>
      <c r="L2023" s="337">
        <v>96.5</v>
      </c>
      <c r="M2023" s="338"/>
      <c r="N2023" s="337">
        <v>40</v>
      </c>
      <c r="O2023" s="337">
        <v>600</v>
      </c>
      <c r="P2023" s="337">
        <v>10</v>
      </c>
      <c r="Q2023" s="337">
        <v>60</v>
      </c>
      <c r="R2023" s="337">
        <v>25000</v>
      </c>
      <c r="S2023" s="337">
        <v>2700</v>
      </c>
      <c r="T2023" s="337">
        <v>82</v>
      </c>
      <c r="U2023" s="337">
        <v>0.7</v>
      </c>
      <c r="V2023" s="337">
        <v>-29</v>
      </c>
      <c r="W2023" s="336" t="s">
        <v>7</v>
      </c>
      <c r="X2023" s="336" t="s">
        <v>7</v>
      </c>
      <c r="Y2023" s="336" t="s">
        <v>1308</v>
      </c>
      <c r="Z2023" s="339">
        <v>41488</v>
      </c>
      <c r="AA2023" s="339">
        <v>41858</v>
      </c>
      <c r="AB2023" s="336" t="s">
        <v>842</v>
      </c>
    </row>
    <row r="2024" spans="1:28" s="340" customFormat="1">
      <c r="A2024" s="336" t="s">
        <v>7400</v>
      </c>
      <c r="B2024" s="336" t="s">
        <v>27</v>
      </c>
      <c r="C2024" s="336" t="s">
        <v>5991</v>
      </c>
      <c r="D2024" s="336" t="s">
        <v>5991</v>
      </c>
      <c r="E2024" s="336" t="s">
        <v>731</v>
      </c>
      <c r="F2024" s="336" t="s">
        <v>780</v>
      </c>
      <c r="G2024" s="336" t="s">
        <v>794</v>
      </c>
      <c r="H2024" s="336" t="s">
        <v>726</v>
      </c>
      <c r="I2024" s="337">
        <v>5</v>
      </c>
      <c r="J2024" s="337">
        <v>60</v>
      </c>
      <c r="K2024" s="337">
        <v>89</v>
      </c>
      <c r="L2024" s="337">
        <v>97</v>
      </c>
      <c r="M2024" s="338"/>
      <c r="N2024" s="337">
        <v>25</v>
      </c>
      <c r="O2024" s="337">
        <v>600</v>
      </c>
      <c r="P2024" s="337">
        <v>10</v>
      </c>
      <c r="Q2024" s="337">
        <v>60</v>
      </c>
      <c r="R2024" s="337">
        <v>25000</v>
      </c>
      <c r="S2024" s="337">
        <v>2700</v>
      </c>
      <c r="T2024" s="337">
        <v>82</v>
      </c>
      <c r="U2024" s="337">
        <v>0.7</v>
      </c>
      <c r="V2024" s="337">
        <v>-30</v>
      </c>
      <c r="W2024" s="336" t="s">
        <v>7</v>
      </c>
      <c r="X2024" s="336" t="s">
        <v>7405</v>
      </c>
      <c r="Y2024" s="336" t="s">
        <v>1308</v>
      </c>
      <c r="Z2024" s="339">
        <v>41488</v>
      </c>
      <c r="AA2024" s="339">
        <v>41794</v>
      </c>
      <c r="AB2024" s="336" t="s">
        <v>842</v>
      </c>
    </row>
    <row r="2025" spans="1:28" s="340" customFormat="1">
      <c r="A2025" s="336" t="s">
        <v>7400</v>
      </c>
      <c r="B2025" s="336" t="s">
        <v>27</v>
      </c>
      <c r="C2025" s="336" t="s">
        <v>5993</v>
      </c>
      <c r="D2025" s="336" t="s">
        <v>5993</v>
      </c>
      <c r="E2025" s="336" t="s">
        <v>731</v>
      </c>
      <c r="F2025" s="336" t="s">
        <v>780</v>
      </c>
      <c r="G2025" s="336" t="s">
        <v>794</v>
      </c>
      <c r="H2025" s="336" t="s">
        <v>726</v>
      </c>
      <c r="I2025" s="337">
        <v>5</v>
      </c>
      <c r="J2025" s="337">
        <v>60</v>
      </c>
      <c r="K2025" s="337">
        <v>89</v>
      </c>
      <c r="L2025" s="337">
        <v>97</v>
      </c>
      <c r="M2025" s="338"/>
      <c r="N2025" s="337">
        <v>15</v>
      </c>
      <c r="O2025" s="337">
        <v>625</v>
      </c>
      <c r="P2025" s="337">
        <v>10</v>
      </c>
      <c r="Q2025" s="337">
        <v>62</v>
      </c>
      <c r="R2025" s="337">
        <v>25000</v>
      </c>
      <c r="S2025" s="337">
        <v>2700</v>
      </c>
      <c r="T2025" s="337">
        <v>81</v>
      </c>
      <c r="U2025" s="337">
        <v>0.7</v>
      </c>
      <c r="V2025" s="337">
        <v>-30</v>
      </c>
      <c r="W2025" s="336" t="s">
        <v>7</v>
      </c>
      <c r="X2025" s="336" t="s">
        <v>7</v>
      </c>
      <c r="Y2025" s="336" t="s">
        <v>1308</v>
      </c>
      <c r="Z2025" s="339">
        <v>41488</v>
      </c>
      <c r="AA2025" s="339">
        <v>41801</v>
      </c>
      <c r="AB2025" s="336" t="s">
        <v>842</v>
      </c>
    </row>
    <row r="2026" spans="1:28" s="340" customFormat="1">
      <c r="A2026" s="336" t="s">
        <v>7400</v>
      </c>
      <c r="B2026" s="336" t="s">
        <v>27</v>
      </c>
      <c r="C2026" s="336" t="s">
        <v>5995</v>
      </c>
      <c r="D2026" s="336" t="s">
        <v>5995</v>
      </c>
      <c r="E2026" s="336" t="s">
        <v>731</v>
      </c>
      <c r="F2026" s="336" t="s">
        <v>780</v>
      </c>
      <c r="G2026" s="336" t="s">
        <v>794</v>
      </c>
      <c r="H2026" s="336" t="s">
        <v>726</v>
      </c>
      <c r="I2026" s="337">
        <v>5</v>
      </c>
      <c r="J2026" s="337">
        <v>60</v>
      </c>
      <c r="K2026" s="337">
        <v>89</v>
      </c>
      <c r="L2026" s="337">
        <v>97</v>
      </c>
      <c r="M2026" s="338"/>
      <c r="N2026" s="337">
        <v>40</v>
      </c>
      <c r="O2026" s="337">
        <v>650</v>
      </c>
      <c r="P2026" s="337">
        <v>10</v>
      </c>
      <c r="Q2026" s="337">
        <v>65</v>
      </c>
      <c r="R2026" s="337">
        <v>25000</v>
      </c>
      <c r="S2026" s="337">
        <v>3000</v>
      </c>
      <c r="T2026" s="337">
        <v>84</v>
      </c>
      <c r="U2026" s="337">
        <v>0.7</v>
      </c>
      <c r="V2026" s="337">
        <v>-30</v>
      </c>
      <c r="W2026" s="336" t="s">
        <v>7</v>
      </c>
      <c r="X2026" s="336" t="s">
        <v>7</v>
      </c>
      <c r="Y2026" s="336" t="s">
        <v>1308</v>
      </c>
      <c r="Z2026" s="339">
        <v>41619</v>
      </c>
      <c r="AA2026" s="339">
        <v>41813</v>
      </c>
      <c r="AB2026" s="336" t="s">
        <v>842</v>
      </c>
    </row>
    <row r="2027" spans="1:28" s="340" customFormat="1">
      <c r="A2027" s="336" t="s">
        <v>7400</v>
      </c>
      <c r="B2027" s="336" t="s">
        <v>27</v>
      </c>
      <c r="C2027" s="336" t="s">
        <v>5997</v>
      </c>
      <c r="D2027" s="336" t="s">
        <v>5997</v>
      </c>
      <c r="E2027" s="336" t="s">
        <v>731</v>
      </c>
      <c r="F2027" s="336" t="s">
        <v>780</v>
      </c>
      <c r="G2027" s="336" t="s">
        <v>794</v>
      </c>
      <c r="H2027" s="336" t="s">
        <v>726</v>
      </c>
      <c r="I2027" s="337">
        <v>5</v>
      </c>
      <c r="J2027" s="337">
        <v>60</v>
      </c>
      <c r="K2027" s="337">
        <v>89</v>
      </c>
      <c r="L2027" s="337">
        <v>97</v>
      </c>
      <c r="M2027" s="338"/>
      <c r="N2027" s="337">
        <v>25</v>
      </c>
      <c r="O2027" s="337">
        <v>650</v>
      </c>
      <c r="P2027" s="337">
        <v>10</v>
      </c>
      <c r="Q2027" s="337">
        <v>65</v>
      </c>
      <c r="R2027" s="337">
        <v>25000</v>
      </c>
      <c r="S2027" s="337">
        <v>3000</v>
      </c>
      <c r="T2027" s="337">
        <v>84</v>
      </c>
      <c r="U2027" s="337">
        <v>0.7</v>
      </c>
      <c r="V2027" s="337">
        <v>-30</v>
      </c>
      <c r="W2027" s="336" t="s">
        <v>7</v>
      </c>
      <c r="X2027" s="336" t="s">
        <v>7</v>
      </c>
      <c r="Y2027" s="336" t="s">
        <v>1308</v>
      </c>
      <c r="Z2027" s="339">
        <v>41619</v>
      </c>
      <c r="AA2027" s="339">
        <v>41813</v>
      </c>
      <c r="AB2027" s="336" t="s">
        <v>842</v>
      </c>
    </row>
    <row r="2028" spans="1:28" s="340" customFormat="1">
      <c r="A2028" s="336" t="s">
        <v>7400</v>
      </c>
      <c r="B2028" s="336" t="s">
        <v>4353</v>
      </c>
      <c r="C2028" s="336" t="s">
        <v>4409</v>
      </c>
      <c r="D2028" s="336" t="s">
        <v>8119</v>
      </c>
      <c r="E2028" s="336" t="s">
        <v>830</v>
      </c>
      <c r="F2028" s="336" t="s">
        <v>780</v>
      </c>
      <c r="G2028" s="336" t="s">
        <v>794</v>
      </c>
      <c r="H2028" s="336" t="s">
        <v>726</v>
      </c>
      <c r="I2028" s="337">
        <v>5</v>
      </c>
      <c r="J2028" s="337">
        <v>60</v>
      </c>
      <c r="K2028" s="337">
        <v>114</v>
      </c>
      <c r="L2028" s="337">
        <v>96</v>
      </c>
      <c r="M2028" s="338"/>
      <c r="N2028" s="337">
        <v>25</v>
      </c>
      <c r="O2028" s="337">
        <v>800</v>
      </c>
      <c r="P2028" s="337">
        <v>13</v>
      </c>
      <c r="Q2028" s="337">
        <v>61.5</v>
      </c>
      <c r="R2028" s="337">
        <v>25000</v>
      </c>
      <c r="S2028" s="337">
        <v>2700</v>
      </c>
      <c r="T2028" s="337">
        <v>81</v>
      </c>
      <c r="U2028" s="337">
        <v>1</v>
      </c>
      <c r="V2028" s="337">
        <v>-20</v>
      </c>
      <c r="W2028" s="336" t="s">
        <v>769</v>
      </c>
      <c r="X2028" s="336" t="s">
        <v>7</v>
      </c>
      <c r="Y2028" s="336" t="s">
        <v>826</v>
      </c>
      <c r="Z2028" s="339">
        <v>41640</v>
      </c>
      <c r="AA2028" s="339">
        <v>41967</v>
      </c>
      <c r="AB2028" s="336" t="s">
        <v>842</v>
      </c>
    </row>
    <row r="2029" spans="1:28" s="340" customFormat="1">
      <c r="A2029" s="336" t="s">
        <v>7400</v>
      </c>
      <c r="B2029" s="336" t="s">
        <v>4353</v>
      </c>
      <c r="C2029" s="336" t="s">
        <v>4412</v>
      </c>
      <c r="D2029" s="336" t="s">
        <v>8120</v>
      </c>
      <c r="E2029" s="336" t="s">
        <v>830</v>
      </c>
      <c r="F2029" s="336" t="s">
        <v>780</v>
      </c>
      <c r="G2029" s="336" t="s">
        <v>794</v>
      </c>
      <c r="H2029" s="336" t="s">
        <v>726</v>
      </c>
      <c r="I2029" s="337">
        <v>5</v>
      </c>
      <c r="J2029" s="337">
        <v>60</v>
      </c>
      <c r="K2029" s="337">
        <v>114</v>
      </c>
      <c r="L2029" s="337">
        <v>96</v>
      </c>
      <c r="M2029" s="338"/>
      <c r="N2029" s="337">
        <v>20</v>
      </c>
      <c r="O2029" s="337">
        <v>831</v>
      </c>
      <c r="P2029" s="337">
        <v>13</v>
      </c>
      <c r="Q2029" s="337">
        <v>63.9</v>
      </c>
      <c r="R2029" s="337">
        <v>25000</v>
      </c>
      <c r="S2029" s="337">
        <v>3000</v>
      </c>
      <c r="T2029" s="337">
        <v>83</v>
      </c>
      <c r="U2029" s="337">
        <v>1</v>
      </c>
      <c r="V2029" s="337">
        <v>-20</v>
      </c>
      <c r="W2029" s="336" t="s">
        <v>769</v>
      </c>
      <c r="X2029" s="336" t="s">
        <v>7</v>
      </c>
      <c r="Y2029" s="336" t="s">
        <v>826</v>
      </c>
      <c r="Z2029" s="339">
        <v>41640</v>
      </c>
      <c r="AA2029" s="339">
        <v>41967</v>
      </c>
      <c r="AB2029" s="336" t="s">
        <v>842</v>
      </c>
    </row>
    <row r="2030" spans="1:28" s="340" customFormat="1">
      <c r="A2030" s="336" t="s">
        <v>7400</v>
      </c>
      <c r="B2030" s="336" t="s">
        <v>6419</v>
      </c>
      <c r="C2030" s="336" t="s">
        <v>6423</v>
      </c>
      <c r="D2030" s="336" t="s">
        <v>6424</v>
      </c>
      <c r="E2030" s="336" t="s">
        <v>732</v>
      </c>
      <c r="F2030" s="336" t="s">
        <v>780</v>
      </c>
      <c r="G2030" s="336" t="s">
        <v>794</v>
      </c>
      <c r="H2030" s="336" t="s">
        <v>726</v>
      </c>
      <c r="I2030" s="337">
        <v>3</v>
      </c>
      <c r="J2030" s="337">
        <v>65</v>
      </c>
      <c r="K2030" s="337">
        <v>130</v>
      </c>
      <c r="L2030" s="337">
        <v>95</v>
      </c>
      <c r="M2030" s="338"/>
      <c r="N2030" s="337">
        <v>110</v>
      </c>
      <c r="O2030" s="337">
        <v>850</v>
      </c>
      <c r="P2030" s="337">
        <v>11</v>
      </c>
      <c r="Q2030" s="337">
        <v>77.3</v>
      </c>
      <c r="R2030" s="337">
        <v>25000</v>
      </c>
      <c r="S2030" s="337">
        <v>2700</v>
      </c>
      <c r="T2030" s="337">
        <v>82</v>
      </c>
      <c r="U2030" s="337">
        <v>0.9</v>
      </c>
      <c r="V2030" s="337">
        <v>-20</v>
      </c>
      <c r="W2030" s="336" t="s">
        <v>769</v>
      </c>
      <c r="X2030" s="336" t="s">
        <v>7402</v>
      </c>
      <c r="Y2030" s="336" t="s">
        <v>783</v>
      </c>
      <c r="Z2030" s="339">
        <v>41871</v>
      </c>
      <c r="AA2030" s="339">
        <v>41914</v>
      </c>
      <c r="AB2030" s="336" t="s">
        <v>784</v>
      </c>
    </row>
    <row r="2031" spans="1:28" s="340" customFormat="1">
      <c r="A2031" s="336" t="s">
        <v>7400</v>
      </c>
      <c r="B2031" s="336" t="s">
        <v>6419</v>
      </c>
      <c r="C2031" s="336" t="s">
        <v>6437</v>
      </c>
      <c r="D2031" s="336" t="s">
        <v>6437</v>
      </c>
      <c r="E2031" s="336" t="s">
        <v>703</v>
      </c>
      <c r="F2031" s="336" t="s">
        <v>780</v>
      </c>
      <c r="G2031" s="336" t="s">
        <v>781</v>
      </c>
      <c r="H2031" s="336" t="s">
        <v>726</v>
      </c>
      <c r="I2031" s="337">
        <v>3</v>
      </c>
      <c r="J2031" s="338"/>
      <c r="K2031" s="337">
        <v>50.4</v>
      </c>
      <c r="L2031" s="337">
        <v>50</v>
      </c>
      <c r="M2031" s="338"/>
      <c r="N2031" s="337">
        <v>40</v>
      </c>
      <c r="O2031" s="337">
        <v>400</v>
      </c>
      <c r="P2031" s="337">
        <v>7</v>
      </c>
      <c r="Q2031" s="337">
        <v>57.1</v>
      </c>
      <c r="R2031" s="337">
        <v>25000</v>
      </c>
      <c r="S2031" s="337">
        <v>3000</v>
      </c>
      <c r="T2031" s="337">
        <v>82</v>
      </c>
      <c r="U2031" s="337">
        <v>0.7</v>
      </c>
      <c r="V2031" s="337">
        <v>-20</v>
      </c>
      <c r="W2031" s="336" t="s">
        <v>7</v>
      </c>
      <c r="X2031" s="336" t="s">
        <v>7</v>
      </c>
      <c r="Y2031" s="336" t="s">
        <v>783</v>
      </c>
      <c r="Z2031" s="339">
        <v>41800</v>
      </c>
      <c r="AA2031" s="339">
        <v>41835</v>
      </c>
      <c r="AB2031" s="336" t="s">
        <v>784</v>
      </c>
    </row>
    <row r="2032" spans="1:28" s="340" customFormat="1">
      <c r="A2032" s="336" t="s">
        <v>7400</v>
      </c>
      <c r="B2032" s="336" t="s">
        <v>6506</v>
      </c>
      <c r="C2032" s="336" t="s">
        <v>8121</v>
      </c>
      <c r="D2032" s="336" t="s">
        <v>8121</v>
      </c>
      <c r="E2032" s="336" t="s">
        <v>735</v>
      </c>
      <c r="F2032" s="336" t="s">
        <v>780</v>
      </c>
      <c r="G2032" s="336" t="s">
        <v>794</v>
      </c>
      <c r="H2032" s="336" t="s">
        <v>726</v>
      </c>
      <c r="I2032" s="337">
        <v>3</v>
      </c>
      <c r="J2032" s="337">
        <v>90</v>
      </c>
      <c r="K2032" s="337">
        <v>129.30000000000001</v>
      </c>
      <c r="L2032" s="337">
        <v>118.5</v>
      </c>
      <c r="M2032" s="338"/>
      <c r="N2032" s="337">
        <v>40</v>
      </c>
      <c r="O2032" s="337">
        <v>950</v>
      </c>
      <c r="P2032" s="337">
        <v>16</v>
      </c>
      <c r="Q2032" s="337">
        <v>59.4</v>
      </c>
      <c r="R2032" s="337">
        <v>30000</v>
      </c>
      <c r="S2032" s="337">
        <v>3000</v>
      </c>
      <c r="T2032" s="337">
        <v>87</v>
      </c>
      <c r="U2032" s="337">
        <v>1</v>
      </c>
      <c r="V2032" s="337">
        <v>-20</v>
      </c>
      <c r="W2032" s="336" t="s">
        <v>769</v>
      </c>
      <c r="X2032" s="336" t="s">
        <v>7402</v>
      </c>
      <c r="Y2032" s="336" t="s">
        <v>789</v>
      </c>
      <c r="Z2032" s="339">
        <v>41708</v>
      </c>
      <c r="AA2032" s="339">
        <v>41933</v>
      </c>
      <c r="AB2032" s="336" t="s">
        <v>784</v>
      </c>
    </row>
    <row r="2033" spans="1:28" s="340" customFormat="1">
      <c r="A2033" s="336" t="s">
        <v>7400</v>
      </c>
      <c r="B2033" s="336" t="s">
        <v>8122</v>
      </c>
      <c r="C2033" s="336" t="s">
        <v>8123</v>
      </c>
      <c r="D2033" s="336" t="s">
        <v>8123</v>
      </c>
      <c r="E2033" s="336" t="s">
        <v>813</v>
      </c>
      <c r="F2033" s="336" t="s">
        <v>780</v>
      </c>
      <c r="G2033" s="336" t="s">
        <v>794</v>
      </c>
      <c r="H2033" s="336" t="s">
        <v>726</v>
      </c>
      <c r="I2033" s="337">
        <v>3</v>
      </c>
      <c r="J2033" s="337">
        <v>40</v>
      </c>
      <c r="K2033" s="337">
        <v>97</v>
      </c>
      <c r="L2033" s="337">
        <v>64.400000000000006</v>
      </c>
      <c r="M2033" s="338"/>
      <c r="N2033" s="337">
        <v>120</v>
      </c>
      <c r="O2033" s="337">
        <v>450</v>
      </c>
      <c r="P2033" s="337">
        <v>7</v>
      </c>
      <c r="Q2033" s="337">
        <v>64.3</v>
      </c>
      <c r="R2033" s="337">
        <v>25000</v>
      </c>
      <c r="S2033" s="337">
        <v>3000</v>
      </c>
      <c r="T2033" s="337">
        <v>83</v>
      </c>
      <c r="U2033" s="337">
        <v>1</v>
      </c>
      <c r="V2033" s="337">
        <v>-40</v>
      </c>
      <c r="W2033" s="336" t="s">
        <v>769</v>
      </c>
      <c r="X2033" s="336" t="s">
        <v>7406</v>
      </c>
      <c r="Y2033" s="336" t="s">
        <v>948</v>
      </c>
      <c r="Z2033" s="339">
        <v>41988</v>
      </c>
      <c r="AA2033" s="339">
        <v>41989</v>
      </c>
      <c r="AB2033" s="336" t="s">
        <v>784</v>
      </c>
    </row>
    <row r="2034" spans="1:28" s="340" customFormat="1">
      <c r="A2034" s="336" t="s">
        <v>7400</v>
      </c>
      <c r="B2034" s="336" t="s">
        <v>6508</v>
      </c>
      <c r="C2034" s="336" t="s">
        <v>8124</v>
      </c>
      <c r="D2034" s="336" t="s">
        <v>8124</v>
      </c>
      <c r="E2034" s="336" t="s">
        <v>738</v>
      </c>
      <c r="F2034" s="336" t="s">
        <v>780</v>
      </c>
      <c r="G2034" s="336" t="s">
        <v>794</v>
      </c>
      <c r="H2034" s="336" t="s">
        <v>726</v>
      </c>
      <c r="I2034" s="337">
        <v>3</v>
      </c>
      <c r="J2034" s="337">
        <v>50</v>
      </c>
      <c r="K2034" s="337">
        <v>85.2</v>
      </c>
      <c r="L2034" s="337">
        <v>62</v>
      </c>
      <c r="M2034" s="338"/>
      <c r="N2034" s="337">
        <v>25</v>
      </c>
      <c r="O2034" s="337">
        <v>500</v>
      </c>
      <c r="P2034" s="337">
        <v>8</v>
      </c>
      <c r="Q2034" s="337">
        <v>62.5</v>
      </c>
      <c r="R2034" s="337">
        <v>30000</v>
      </c>
      <c r="S2034" s="337">
        <v>3000</v>
      </c>
      <c r="T2034" s="337">
        <v>86</v>
      </c>
      <c r="U2034" s="337">
        <v>1</v>
      </c>
      <c r="V2034" s="337">
        <v>-20</v>
      </c>
      <c r="W2034" s="336" t="s">
        <v>769</v>
      </c>
      <c r="X2034" s="336" t="s">
        <v>7402</v>
      </c>
      <c r="Y2034" s="336" t="s">
        <v>789</v>
      </c>
      <c r="Z2034" s="339">
        <v>41713</v>
      </c>
      <c r="AA2034" s="339">
        <v>41933</v>
      </c>
      <c r="AB2034" s="336" t="s">
        <v>784</v>
      </c>
    </row>
    <row r="2035" spans="1:28" s="340" customFormat="1">
      <c r="A2035" s="336" t="s">
        <v>7400</v>
      </c>
      <c r="B2035" s="336" t="s">
        <v>6508</v>
      </c>
      <c r="C2035" s="336" t="s">
        <v>8125</v>
      </c>
      <c r="D2035" s="336" t="s">
        <v>8125</v>
      </c>
      <c r="E2035" s="336" t="s">
        <v>731</v>
      </c>
      <c r="F2035" s="336" t="s">
        <v>780</v>
      </c>
      <c r="G2035" s="336" t="s">
        <v>794</v>
      </c>
      <c r="H2035" s="336" t="s">
        <v>726</v>
      </c>
      <c r="I2035" s="337">
        <v>3</v>
      </c>
      <c r="J2035" s="338"/>
      <c r="K2035" s="337">
        <v>114.3</v>
      </c>
      <c r="L2035" s="337">
        <v>96.5</v>
      </c>
      <c r="M2035" s="338"/>
      <c r="N2035" s="337">
        <v>40</v>
      </c>
      <c r="O2035" s="337">
        <v>800</v>
      </c>
      <c r="P2035" s="337">
        <v>15.3</v>
      </c>
      <c r="Q2035" s="337">
        <v>52.3</v>
      </c>
      <c r="R2035" s="337">
        <v>30000</v>
      </c>
      <c r="S2035" s="337">
        <v>3000</v>
      </c>
      <c r="T2035" s="337">
        <v>86</v>
      </c>
      <c r="U2035" s="337">
        <v>1</v>
      </c>
      <c r="V2035" s="337">
        <v>-20</v>
      </c>
      <c r="W2035" s="336" t="s">
        <v>769</v>
      </c>
      <c r="X2035" s="336" t="s">
        <v>7402</v>
      </c>
      <c r="Y2035" s="336" t="s">
        <v>974</v>
      </c>
      <c r="Z2035" s="339">
        <v>41708</v>
      </c>
      <c r="AA2035" s="339">
        <v>41942</v>
      </c>
      <c r="AB2035" s="336" t="s">
        <v>784</v>
      </c>
    </row>
    <row r="2036" spans="1:28" s="340" customFormat="1">
      <c r="A2036" s="336" t="s">
        <v>7400</v>
      </c>
      <c r="B2036" s="336" t="s">
        <v>6508</v>
      </c>
      <c r="C2036" s="336" t="s">
        <v>8126</v>
      </c>
      <c r="D2036" s="336" t="s">
        <v>8126</v>
      </c>
      <c r="E2036" s="336" t="s">
        <v>731</v>
      </c>
      <c r="F2036" s="336" t="s">
        <v>780</v>
      </c>
      <c r="G2036" s="336" t="s">
        <v>794</v>
      </c>
      <c r="H2036" s="336" t="s">
        <v>726</v>
      </c>
      <c r="I2036" s="337">
        <v>3</v>
      </c>
      <c r="J2036" s="338"/>
      <c r="K2036" s="337">
        <v>114.3</v>
      </c>
      <c r="L2036" s="337">
        <v>96.5</v>
      </c>
      <c r="M2036" s="338"/>
      <c r="N2036" s="337">
        <v>25</v>
      </c>
      <c r="O2036" s="337">
        <v>800</v>
      </c>
      <c r="P2036" s="337">
        <v>15.3</v>
      </c>
      <c r="Q2036" s="337">
        <v>52.3</v>
      </c>
      <c r="R2036" s="337">
        <v>30000</v>
      </c>
      <c r="S2036" s="337">
        <v>3000</v>
      </c>
      <c r="T2036" s="337">
        <v>86</v>
      </c>
      <c r="U2036" s="337">
        <v>1</v>
      </c>
      <c r="V2036" s="337">
        <v>-20</v>
      </c>
      <c r="W2036" s="336" t="s">
        <v>769</v>
      </c>
      <c r="X2036" s="336" t="s">
        <v>7402</v>
      </c>
      <c r="Y2036" s="336" t="s">
        <v>974</v>
      </c>
      <c r="Z2036" s="339">
        <v>41708</v>
      </c>
      <c r="AA2036" s="339">
        <v>41942</v>
      </c>
      <c r="AB2036" s="336" t="s">
        <v>784</v>
      </c>
    </row>
    <row r="2037" spans="1:28" s="340" customFormat="1">
      <c r="A2037" s="336" t="s">
        <v>7400</v>
      </c>
      <c r="B2037" s="336" t="s">
        <v>6508</v>
      </c>
      <c r="C2037" s="336" t="s">
        <v>8127</v>
      </c>
      <c r="D2037" s="336" t="s">
        <v>8127</v>
      </c>
      <c r="E2037" s="336" t="s">
        <v>735</v>
      </c>
      <c r="F2037" s="336" t="s">
        <v>780</v>
      </c>
      <c r="G2037" s="336" t="s">
        <v>794</v>
      </c>
      <c r="H2037" s="336" t="s">
        <v>726</v>
      </c>
      <c r="I2037" s="337">
        <v>3</v>
      </c>
      <c r="J2037" s="338"/>
      <c r="K2037" s="337">
        <v>129.5</v>
      </c>
      <c r="L2037" s="337">
        <v>121.9</v>
      </c>
      <c r="M2037" s="338"/>
      <c r="N2037" s="337">
        <v>25</v>
      </c>
      <c r="O2037" s="337">
        <v>950</v>
      </c>
      <c r="P2037" s="337">
        <v>16</v>
      </c>
      <c r="Q2037" s="337">
        <v>59.4</v>
      </c>
      <c r="R2037" s="337">
        <v>30000</v>
      </c>
      <c r="S2037" s="337">
        <v>3000</v>
      </c>
      <c r="T2037" s="337">
        <v>87</v>
      </c>
      <c r="U2037" s="337">
        <v>1</v>
      </c>
      <c r="V2037" s="337">
        <v>-20</v>
      </c>
      <c r="W2037" s="336" t="s">
        <v>769</v>
      </c>
      <c r="X2037" s="336" t="s">
        <v>7402</v>
      </c>
      <c r="Y2037" s="336" t="s">
        <v>974</v>
      </c>
      <c r="Z2037" s="339">
        <v>41708</v>
      </c>
      <c r="AA2037" s="339">
        <v>41942</v>
      </c>
      <c r="AB2037" s="336" t="s">
        <v>784</v>
      </c>
    </row>
    <row r="2038" spans="1:28" s="340" customFormat="1">
      <c r="A2038" s="336" t="s">
        <v>7400</v>
      </c>
      <c r="B2038" s="336" t="s">
        <v>6513</v>
      </c>
      <c r="C2038" s="336" t="s">
        <v>8128</v>
      </c>
      <c r="D2038" s="336" t="s">
        <v>8128</v>
      </c>
      <c r="E2038" s="336" t="s">
        <v>731</v>
      </c>
      <c r="F2038" s="336" t="s">
        <v>780</v>
      </c>
      <c r="G2038" s="336" t="s">
        <v>794</v>
      </c>
      <c r="H2038" s="336" t="s">
        <v>726</v>
      </c>
      <c r="I2038" s="337">
        <v>3</v>
      </c>
      <c r="J2038" s="337">
        <v>75</v>
      </c>
      <c r="K2038" s="337">
        <v>95</v>
      </c>
      <c r="L2038" s="337">
        <v>85</v>
      </c>
      <c r="M2038" s="338"/>
      <c r="N2038" s="337">
        <v>25</v>
      </c>
      <c r="O2038" s="337">
        <v>850</v>
      </c>
      <c r="P2038" s="337">
        <v>14.7</v>
      </c>
      <c r="Q2038" s="337">
        <v>57.7</v>
      </c>
      <c r="R2038" s="337">
        <v>40000</v>
      </c>
      <c r="S2038" s="337">
        <v>3000</v>
      </c>
      <c r="T2038" s="337">
        <v>83</v>
      </c>
      <c r="U2038" s="337">
        <v>0.9</v>
      </c>
      <c r="V2038" s="337">
        <v>-40</v>
      </c>
      <c r="W2038" s="336" t="s">
        <v>769</v>
      </c>
      <c r="X2038" s="336" t="s">
        <v>7402</v>
      </c>
      <c r="Y2038" s="336" t="s">
        <v>974</v>
      </c>
      <c r="Z2038" s="339">
        <v>41805</v>
      </c>
      <c r="AA2038" s="339">
        <v>41943</v>
      </c>
      <c r="AB2038" s="336" t="s">
        <v>784</v>
      </c>
    </row>
    <row r="2039" spans="1:28" s="340" customFormat="1">
      <c r="A2039" s="336" t="s">
        <v>7400</v>
      </c>
      <c r="B2039" s="336" t="s">
        <v>6513</v>
      </c>
      <c r="C2039" s="336" t="s">
        <v>8129</v>
      </c>
      <c r="D2039" s="336" t="s">
        <v>8129</v>
      </c>
      <c r="E2039" s="336" t="s">
        <v>731</v>
      </c>
      <c r="F2039" s="336" t="s">
        <v>780</v>
      </c>
      <c r="G2039" s="336" t="s">
        <v>794</v>
      </c>
      <c r="H2039" s="336" t="s">
        <v>726</v>
      </c>
      <c r="I2039" s="337">
        <v>3</v>
      </c>
      <c r="J2039" s="338"/>
      <c r="K2039" s="337">
        <v>118</v>
      </c>
      <c r="L2039" s="337">
        <v>95</v>
      </c>
      <c r="M2039" s="338"/>
      <c r="N2039" s="337">
        <v>25</v>
      </c>
      <c r="O2039" s="337">
        <v>835</v>
      </c>
      <c r="P2039" s="337">
        <v>14.2</v>
      </c>
      <c r="Q2039" s="337">
        <v>58.8</v>
      </c>
      <c r="R2039" s="337">
        <v>40000</v>
      </c>
      <c r="S2039" s="337">
        <v>3000</v>
      </c>
      <c r="T2039" s="337">
        <v>83</v>
      </c>
      <c r="U2039" s="337">
        <v>1</v>
      </c>
      <c r="V2039" s="337">
        <v>-40</v>
      </c>
      <c r="W2039" s="336" t="s">
        <v>769</v>
      </c>
      <c r="X2039" s="336" t="s">
        <v>7402</v>
      </c>
      <c r="Y2039" s="336" t="s">
        <v>974</v>
      </c>
      <c r="Z2039" s="339">
        <v>41795</v>
      </c>
      <c r="AA2039" s="339">
        <v>41943</v>
      </c>
      <c r="AB2039" s="336" t="s">
        <v>784</v>
      </c>
    </row>
    <row r="2040" spans="1:28" s="340" customFormat="1">
      <c r="A2040" s="336" t="s">
        <v>7400</v>
      </c>
      <c r="B2040" s="336" t="s">
        <v>6513</v>
      </c>
      <c r="C2040" s="336" t="s">
        <v>8130</v>
      </c>
      <c r="D2040" s="336" t="s">
        <v>8130</v>
      </c>
      <c r="E2040" s="336" t="s">
        <v>735</v>
      </c>
      <c r="F2040" s="336" t="s">
        <v>780</v>
      </c>
      <c r="G2040" s="336" t="s">
        <v>794</v>
      </c>
      <c r="H2040" s="336" t="s">
        <v>726</v>
      </c>
      <c r="I2040" s="337">
        <v>3</v>
      </c>
      <c r="J2040" s="338"/>
      <c r="K2040" s="337">
        <v>128</v>
      </c>
      <c r="L2040" s="337">
        <v>120</v>
      </c>
      <c r="M2040" s="338"/>
      <c r="N2040" s="337">
        <v>25</v>
      </c>
      <c r="O2040" s="337">
        <v>1020</v>
      </c>
      <c r="P2040" s="337">
        <v>18</v>
      </c>
      <c r="Q2040" s="337">
        <v>56.7</v>
      </c>
      <c r="R2040" s="337">
        <v>40000</v>
      </c>
      <c r="S2040" s="337">
        <v>3000</v>
      </c>
      <c r="T2040" s="337">
        <v>84</v>
      </c>
      <c r="U2040" s="337">
        <v>0.9</v>
      </c>
      <c r="V2040" s="337">
        <v>-40</v>
      </c>
      <c r="W2040" s="336" t="s">
        <v>769</v>
      </c>
      <c r="X2040" s="336" t="s">
        <v>7402</v>
      </c>
      <c r="Y2040" s="336" t="s">
        <v>1707</v>
      </c>
      <c r="Z2040" s="339">
        <v>41798</v>
      </c>
      <c r="AA2040" s="339">
        <v>41948</v>
      </c>
      <c r="AB2040" s="336" t="s">
        <v>784</v>
      </c>
    </row>
    <row r="2041" spans="1:28" s="340" customFormat="1">
      <c r="A2041" s="336" t="s">
        <v>7400</v>
      </c>
      <c r="B2041" s="336" t="s">
        <v>6513</v>
      </c>
      <c r="C2041" s="336" t="s">
        <v>8131</v>
      </c>
      <c r="D2041" s="336" t="s">
        <v>8131</v>
      </c>
      <c r="E2041" s="336" t="s">
        <v>813</v>
      </c>
      <c r="F2041" s="336" t="s">
        <v>780</v>
      </c>
      <c r="G2041" s="336" t="s">
        <v>794</v>
      </c>
      <c r="H2041" s="336" t="s">
        <v>726</v>
      </c>
      <c r="I2041" s="337">
        <v>3</v>
      </c>
      <c r="J2041" s="337">
        <v>40</v>
      </c>
      <c r="K2041" s="337">
        <v>95.5</v>
      </c>
      <c r="L2041" s="337">
        <v>63.5</v>
      </c>
      <c r="M2041" s="338"/>
      <c r="N2041" s="337">
        <v>120</v>
      </c>
      <c r="O2041" s="337">
        <v>480</v>
      </c>
      <c r="P2041" s="337">
        <v>7.7</v>
      </c>
      <c r="Q2041" s="337">
        <v>62.3</v>
      </c>
      <c r="R2041" s="337">
        <v>40000</v>
      </c>
      <c r="S2041" s="337">
        <v>3000</v>
      </c>
      <c r="T2041" s="337">
        <v>82</v>
      </c>
      <c r="U2041" s="337">
        <v>0.9</v>
      </c>
      <c r="V2041" s="337">
        <v>-40</v>
      </c>
      <c r="W2041" s="336" t="s">
        <v>769</v>
      </c>
      <c r="X2041" s="336" t="s">
        <v>7402</v>
      </c>
      <c r="Y2041" s="336" t="s">
        <v>789</v>
      </c>
      <c r="Z2041" s="339">
        <v>41942</v>
      </c>
      <c r="AA2041" s="339">
        <v>41977</v>
      </c>
      <c r="AB2041" s="336" t="s">
        <v>784</v>
      </c>
    </row>
    <row r="2042" spans="1:28" s="340" customFormat="1">
      <c r="A2042" s="336" t="s">
        <v>7400</v>
      </c>
      <c r="B2042" s="336" t="s">
        <v>6135</v>
      </c>
      <c r="C2042" s="336" t="s">
        <v>682</v>
      </c>
      <c r="D2042" s="336" t="s">
        <v>6142</v>
      </c>
      <c r="E2042" s="336" t="s">
        <v>735</v>
      </c>
      <c r="F2042" s="336" t="s">
        <v>780</v>
      </c>
      <c r="G2042" s="336" t="s">
        <v>794</v>
      </c>
      <c r="H2042" s="336" t="s">
        <v>726</v>
      </c>
      <c r="I2042" s="337">
        <v>3</v>
      </c>
      <c r="J2042" s="338"/>
      <c r="K2042" s="337">
        <v>132.4</v>
      </c>
      <c r="L2042" s="337">
        <v>120.2</v>
      </c>
      <c r="M2042" s="338"/>
      <c r="N2042" s="337">
        <v>40</v>
      </c>
      <c r="O2042" s="337">
        <v>1050</v>
      </c>
      <c r="P2042" s="337">
        <v>15</v>
      </c>
      <c r="Q2042" s="337">
        <v>70</v>
      </c>
      <c r="R2042" s="337">
        <v>25000</v>
      </c>
      <c r="S2042" s="337">
        <v>2700</v>
      </c>
      <c r="T2042" s="337">
        <v>81</v>
      </c>
      <c r="U2042" s="337">
        <v>0.9</v>
      </c>
      <c r="V2042" s="337">
        <v>-20</v>
      </c>
      <c r="W2042" s="336" t="s">
        <v>769</v>
      </c>
      <c r="X2042" s="336" t="s">
        <v>7402</v>
      </c>
      <c r="Y2042" s="336" t="s">
        <v>783</v>
      </c>
      <c r="Z2042" s="339">
        <v>41878</v>
      </c>
      <c r="AA2042" s="339">
        <v>41906</v>
      </c>
      <c r="AB2042" s="336" t="s">
        <v>842</v>
      </c>
    </row>
    <row r="2043" spans="1:28" s="340" customFormat="1">
      <c r="A2043" s="336" t="s">
        <v>7400</v>
      </c>
      <c r="B2043" s="336" t="s">
        <v>6281</v>
      </c>
      <c r="C2043" s="336" t="s">
        <v>3816</v>
      </c>
      <c r="D2043" s="336" t="s">
        <v>6287</v>
      </c>
      <c r="E2043" s="336" t="s">
        <v>830</v>
      </c>
      <c r="F2043" s="336" t="s">
        <v>780</v>
      </c>
      <c r="G2043" s="336" t="s">
        <v>794</v>
      </c>
      <c r="H2043" s="336" t="s">
        <v>726</v>
      </c>
      <c r="I2043" s="337">
        <v>3</v>
      </c>
      <c r="J2043" s="337">
        <v>75</v>
      </c>
      <c r="K2043" s="337">
        <v>118.3</v>
      </c>
      <c r="L2043" s="337">
        <v>94.3</v>
      </c>
      <c r="M2043" s="338"/>
      <c r="N2043" s="337">
        <v>30</v>
      </c>
      <c r="O2043" s="337">
        <v>880</v>
      </c>
      <c r="P2043" s="337">
        <v>16</v>
      </c>
      <c r="Q2043" s="337">
        <v>55</v>
      </c>
      <c r="R2043" s="337">
        <v>25000</v>
      </c>
      <c r="S2043" s="337">
        <v>2700</v>
      </c>
      <c r="T2043" s="337">
        <v>81</v>
      </c>
      <c r="U2043" s="337">
        <v>1</v>
      </c>
      <c r="V2043" s="337">
        <v>-20</v>
      </c>
      <c r="W2043" s="336" t="s">
        <v>769</v>
      </c>
      <c r="X2043" s="336" t="s">
        <v>7405</v>
      </c>
      <c r="Y2043" s="336" t="s">
        <v>6283</v>
      </c>
      <c r="Z2043" s="339">
        <v>41937</v>
      </c>
      <c r="AA2043" s="339">
        <v>41935</v>
      </c>
      <c r="AB2043" s="336" t="s">
        <v>842</v>
      </c>
    </row>
    <row r="2044" spans="1:28" s="340" customFormat="1">
      <c r="A2044" s="336" t="s">
        <v>7400</v>
      </c>
      <c r="B2044" s="336" t="s">
        <v>6281</v>
      </c>
      <c r="C2044" s="336" t="s">
        <v>3816</v>
      </c>
      <c r="D2044" s="336" t="s">
        <v>6289</v>
      </c>
      <c r="E2044" s="336" t="s">
        <v>830</v>
      </c>
      <c r="F2044" s="336" t="s">
        <v>780</v>
      </c>
      <c r="G2044" s="336" t="s">
        <v>794</v>
      </c>
      <c r="H2044" s="336" t="s">
        <v>726</v>
      </c>
      <c r="I2044" s="337">
        <v>3</v>
      </c>
      <c r="J2044" s="337">
        <v>75</v>
      </c>
      <c r="K2044" s="337">
        <v>117</v>
      </c>
      <c r="L2044" s="337">
        <v>94.2</v>
      </c>
      <c r="M2044" s="338"/>
      <c r="N2044" s="337">
        <v>30</v>
      </c>
      <c r="O2044" s="337">
        <v>880</v>
      </c>
      <c r="P2044" s="337">
        <v>16</v>
      </c>
      <c r="Q2044" s="337">
        <v>55</v>
      </c>
      <c r="R2044" s="337">
        <v>25000</v>
      </c>
      <c r="S2044" s="337">
        <v>3000</v>
      </c>
      <c r="T2044" s="337">
        <v>82</v>
      </c>
      <c r="U2044" s="337">
        <v>1</v>
      </c>
      <c r="V2044" s="337">
        <v>-20</v>
      </c>
      <c r="W2044" s="336" t="s">
        <v>769</v>
      </c>
      <c r="X2044" s="336" t="s">
        <v>7405</v>
      </c>
      <c r="Y2044" s="336" t="s">
        <v>6283</v>
      </c>
      <c r="Z2044" s="339">
        <v>41937</v>
      </c>
      <c r="AA2044" s="339">
        <v>41935</v>
      </c>
      <c r="AB2044" s="336" t="s">
        <v>842</v>
      </c>
    </row>
    <row r="2045" spans="1:28" s="340" customFormat="1">
      <c r="A2045" s="336" t="s">
        <v>7400</v>
      </c>
      <c r="B2045" s="336" t="s">
        <v>27</v>
      </c>
      <c r="C2045" s="336" t="s">
        <v>5999</v>
      </c>
      <c r="D2045" s="336" t="s">
        <v>5999</v>
      </c>
      <c r="E2045" s="336" t="s">
        <v>731</v>
      </c>
      <c r="F2045" s="336" t="s">
        <v>780</v>
      </c>
      <c r="G2045" s="336" t="s">
        <v>794</v>
      </c>
      <c r="H2045" s="336" t="s">
        <v>726</v>
      </c>
      <c r="I2045" s="337">
        <v>5</v>
      </c>
      <c r="J2045" s="337">
        <v>60</v>
      </c>
      <c r="K2045" s="337">
        <v>89</v>
      </c>
      <c r="L2045" s="337">
        <v>97</v>
      </c>
      <c r="M2045" s="338"/>
      <c r="N2045" s="337">
        <v>15</v>
      </c>
      <c r="O2045" s="337">
        <v>800</v>
      </c>
      <c r="P2045" s="337">
        <v>10</v>
      </c>
      <c r="Q2045" s="337">
        <v>80</v>
      </c>
      <c r="R2045" s="337">
        <v>25000</v>
      </c>
      <c r="S2045" s="337">
        <v>3000</v>
      </c>
      <c r="T2045" s="337">
        <v>81</v>
      </c>
      <c r="U2045" s="337">
        <v>0.7</v>
      </c>
      <c r="V2045" s="337">
        <v>-30</v>
      </c>
      <c r="W2045" s="336" t="s">
        <v>7</v>
      </c>
      <c r="X2045" s="336" t="s">
        <v>7405</v>
      </c>
      <c r="Y2045" s="336" t="s">
        <v>1308</v>
      </c>
      <c r="Z2045" s="339">
        <v>41488</v>
      </c>
      <c r="AA2045" s="339">
        <v>41794</v>
      </c>
      <c r="AB2045" s="336" t="s">
        <v>842</v>
      </c>
    </row>
    <row r="2046" spans="1:28" s="340" customFormat="1">
      <c r="A2046" s="336" t="s">
        <v>7400</v>
      </c>
      <c r="B2046" s="336" t="s">
        <v>27</v>
      </c>
      <c r="C2046" s="336" t="s">
        <v>6144</v>
      </c>
      <c r="D2046" s="336" t="s">
        <v>6144</v>
      </c>
      <c r="E2046" s="336" t="s">
        <v>731</v>
      </c>
      <c r="F2046" s="336" t="s">
        <v>780</v>
      </c>
      <c r="G2046" s="336" t="s">
        <v>794</v>
      </c>
      <c r="H2046" s="336" t="s">
        <v>726</v>
      </c>
      <c r="I2046" s="337">
        <v>5</v>
      </c>
      <c r="J2046" s="337">
        <v>60</v>
      </c>
      <c r="K2046" s="337">
        <v>89</v>
      </c>
      <c r="L2046" s="337">
        <v>97</v>
      </c>
      <c r="M2046" s="338"/>
      <c r="N2046" s="337">
        <v>40</v>
      </c>
      <c r="O2046" s="337">
        <v>800</v>
      </c>
      <c r="P2046" s="337">
        <v>10</v>
      </c>
      <c r="Q2046" s="337">
        <v>75</v>
      </c>
      <c r="R2046" s="337">
        <v>25000</v>
      </c>
      <c r="S2046" s="337">
        <v>3500</v>
      </c>
      <c r="T2046" s="337">
        <v>83</v>
      </c>
      <c r="U2046" s="337">
        <v>0.7</v>
      </c>
      <c r="V2046" s="337">
        <v>-30</v>
      </c>
      <c r="W2046" s="336" t="s">
        <v>7</v>
      </c>
      <c r="X2046" s="336" t="s">
        <v>7</v>
      </c>
      <c r="Y2046" s="336" t="s">
        <v>1308</v>
      </c>
      <c r="Z2046" s="339">
        <v>41488</v>
      </c>
      <c r="AA2046" s="339">
        <v>41813</v>
      </c>
      <c r="AB2046" s="336" t="s">
        <v>842</v>
      </c>
    </row>
    <row r="2047" spans="1:28" s="340" customFormat="1">
      <c r="A2047" s="336" t="s">
        <v>7400</v>
      </c>
      <c r="B2047" s="336" t="s">
        <v>27</v>
      </c>
      <c r="C2047" s="336" t="s">
        <v>6146</v>
      </c>
      <c r="D2047" s="336" t="s">
        <v>6146</v>
      </c>
      <c r="E2047" s="336" t="s">
        <v>731</v>
      </c>
      <c r="F2047" s="336" t="s">
        <v>780</v>
      </c>
      <c r="G2047" s="336" t="s">
        <v>794</v>
      </c>
      <c r="H2047" s="336" t="s">
        <v>726</v>
      </c>
      <c r="I2047" s="337">
        <v>5</v>
      </c>
      <c r="J2047" s="337">
        <v>60</v>
      </c>
      <c r="K2047" s="337">
        <v>89</v>
      </c>
      <c r="L2047" s="337">
        <v>97</v>
      </c>
      <c r="M2047" s="338"/>
      <c r="N2047" s="337">
        <v>25</v>
      </c>
      <c r="O2047" s="337">
        <v>850</v>
      </c>
      <c r="P2047" s="337">
        <v>10</v>
      </c>
      <c r="Q2047" s="337">
        <v>85</v>
      </c>
      <c r="R2047" s="337">
        <v>25000</v>
      </c>
      <c r="S2047" s="337">
        <v>3500</v>
      </c>
      <c r="T2047" s="337">
        <v>82</v>
      </c>
      <c r="U2047" s="337">
        <v>0.7</v>
      </c>
      <c r="V2047" s="337">
        <v>-30</v>
      </c>
      <c r="W2047" s="336" t="s">
        <v>7</v>
      </c>
      <c r="X2047" s="336" t="s">
        <v>7405</v>
      </c>
      <c r="Y2047" s="336" t="s">
        <v>1308</v>
      </c>
      <c r="Z2047" s="339">
        <v>41488</v>
      </c>
      <c r="AA2047" s="339">
        <v>41794</v>
      </c>
      <c r="AB2047" s="336" t="s">
        <v>842</v>
      </c>
    </row>
    <row r="2048" spans="1:28" s="340" customFormat="1">
      <c r="A2048" s="336" t="s">
        <v>7400</v>
      </c>
      <c r="B2048" s="336" t="s">
        <v>27</v>
      </c>
      <c r="C2048" s="336" t="s">
        <v>6148</v>
      </c>
      <c r="D2048" s="336" t="s">
        <v>6148</v>
      </c>
      <c r="E2048" s="336" t="s">
        <v>731</v>
      </c>
      <c r="F2048" s="336" t="s">
        <v>780</v>
      </c>
      <c r="G2048" s="336" t="s">
        <v>794</v>
      </c>
      <c r="H2048" s="336" t="s">
        <v>726</v>
      </c>
      <c r="I2048" s="337">
        <v>5</v>
      </c>
      <c r="J2048" s="337">
        <v>60</v>
      </c>
      <c r="K2048" s="337">
        <v>89</v>
      </c>
      <c r="L2048" s="337">
        <v>97</v>
      </c>
      <c r="M2048" s="338"/>
      <c r="N2048" s="337">
        <v>15</v>
      </c>
      <c r="O2048" s="337">
        <v>725</v>
      </c>
      <c r="P2048" s="337">
        <v>10</v>
      </c>
      <c r="Q2048" s="337">
        <v>72.5</v>
      </c>
      <c r="R2048" s="337">
        <v>25000</v>
      </c>
      <c r="S2048" s="337">
        <v>3500</v>
      </c>
      <c r="T2048" s="337">
        <v>83</v>
      </c>
      <c r="U2048" s="337">
        <v>0.7</v>
      </c>
      <c r="V2048" s="337">
        <v>-30</v>
      </c>
      <c r="W2048" s="336" t="s">
        <v>7</v>
      </c>
      <c r="X2048" s="336" t="s">
        <v>7405</v>
      </c>
      <c r="Y2048" s="336" t="s">
        <v>1308</v>
      </c>
      <c r="Z2048" s="339">
        <v>41488</v>
      </c>
      <c r="AA2048" s="339">
        <v>41794</v>
      </c>
      <c r="AB2048" s="336" t="s">
        <v>842</v>
      </c>
    </row>
    <row r="2049" spans="1:28" s="340" customFormat="1">
      <c r="A2049" s="336" t="s">
        <v>7400</v>
      </c>
      <c r="B2049" s="336" t="s">
        <v>27</v>
      </c>
      <c r="C2049" s="336" t="s">
        <v>6150</v>
      </c>
      <c r="D2049" s="336" t="s">
        <v>6150</v>
      </c>
      <c r="E2049" s="336" t="s">
        <v>731</v>
      </c>
      <c r="F2049" s="336" t="s">
        <v>780</v>
      </c>
      <c r="G2049" s="336" t="s">
        <v>794</v>
      </c>
      <c r="H2049" s="336" t="s">
        <v>726</v>
      </c>
      <c r="I2049" s="337">
        <v>5</v>
      </c>
      <c r="J2049" s="337">
        <v>60</v>
      </c>
      <c r="K2049" s="337">
        <v>89</v>
      </c>
      <c r="L2049" s="337">
        <v>97</v>
      </c>
      <c r="M2049" s="338"/>
      <c r="N2049" s="337">
        <v>25</v>
      </c>
      <c r="O2049" s="337">
        <v>700</v>
      </c>
      <c r="P2049" s="337">
        <v>10</v>
      </c>
      <c r="Q2049" s="337">
        <v>70</v>
      </c>
      <c r="R2049" s="337">
        <v>25000</v>
      </c>
      <c r="S2049" s="337">
        <v>4000</v>
      </c>
      <c r="T2049" s="337">
        <v>87</v>
      </c>
      <c r="U2049" s="337">
        <v>0.7</v>
      </c>
      <c r="V2049" s="337">
        <v>-30</v>
      </c>
      <c r="W2049" s="336" t="s">
        <v>7</v>
      </c>
      <c r="X2049" s="336" t="s">
        <v>7</v>
      </c>
      <c r="Y2049" s="336" t="s">
        <v>1308</v>
      </c>
      <c r="Z2049" s="339">
        <v>41488</v>
      </c>
      <c r="AA2049" s="339">
        <v>41813</v>
      </c>
      <c r="AB2049" s="336" t="s">
        <v>842</v>
      </c>
    </row>
    <row r="2050" spans="1:28" s="340" customFormat="1">
      <c r="A2050" s="336" t="s">
        <v>7400</v>
      </c>
      <c r="B2050" s="336" t="s">
        <v>27</v>
      </c>
      <c r="C2050" s="336" t="s">
        <v>6152</v>
      </c>
      <c r="D2050" s="336" t="s">
        <v>6152</v>
      </c>
      <c r="E2050" s="336" t="s">
        <v>731</v>
      </c>
      <c r="F2050" s="336" t="s">
        <v>780</v>
      </c>
      <c r="G2050" s="336" t="s">
        <v>794</v>
      </c>
      <c r="H2050" s="336" t="s">
        <v>726</v>
      </c>
      <c r="I2050" s="337">
        <v>5</v>
      </c>
      <c r="J2050" s="337">
        <v>60</v>
      </c>
      <c r="K2050" s="337">
        <v>89</v>
      </c>
      <c r="L2050" s="337">
        <v>97</v>
      </c>
      <c r="M2050" s="338"/>
      <c r="N2050" s="337">
        <v>15</v>
      </c>
      <c r="O2050" s="337">
        <v>700</v>
      </c>
      <c r="P2050" s="337">
        <v>10</v>
      </c>
      <c r="Q2050" s="337">
        <v>70</v>
      </c>
      <c r="R2050" s="337">
        <v>25000</v>
      </c>
      <c r="S2050" s="337">
        <v>4000</v>
      </c>
      <c r="T2050" s="337">
        <v>86</v>
      </c>
      <c r="U2050" s="337">
        <v>0.7</v>
      </c>
      <c r="V2050" s="337">
        <v>-30</v>
      </c>
      <c r="W2050" s="336" t="s">
        <v>7</v>
      </c>
      <c r="X2050" s="336" t="s">
        <v>7</v>
      </c>
      <c r="Y2050" s="336" t="s">
        <v>1308</v>
      </c>
      <c r="Z2050" s="339">
        <v>41761</v>
      </c>
      <c r="AA2050" s="339">
        <v>41848</v>
      </c>
      <c r="AB2050" s="336" t="s">
        <v>842</v>
      </c>
    </row>
    <row r="2051" spans="1:28" s="340" customFormat="1">
      <c r="A2051" s="336" t="s">
        <v>7400</v>
      </c>
      <c r="B2051" s="336" t="s">
        <v>27</v>
      </c>
      <c r="C2051" s="336" t="s">
        <v>6154</v>
      </c>
      <c r="D2051" s="336" t="s">
        <v>6154</v>
      </c>
      <c r="E2051" s="336" t="s">
        <v>731</v>
      </c>
      <c r="F2051" s="336" t="s">
        <v>780</v>
      </c>
      <c r="G2051" s="336" t="s">
        <v>794</v>
      </c>
      <c r="H2051" s="336" t="s">
        <v>726</v>
      </c>
      <c r="I2051" s="337">
        <v>5</v>
      </c>
      <c r="J2051" s="337">
        <v>60</v>
      </c>
      <c r="K2051" s="337">
        <v>89</v>
      </c>
      <c r="L2051" s="337">
        <v>97</v>
      </c>
      <c r="M2051" s="338"/>
      <c r="N2051" s="337">
        <v>40</v>
      </c>
      <c r="O2051" s="337">
        <v>600</v>
      </c>
      <c r="P2051" s="337">
        <v>10.3</v>
      </c>
      <c r="Q2051" s="337">
        <v>60</v>
      </c>
      <c r="R2051" s="337">
        <v>25000</v>
      </c>
      <c r="S2051" s="337">
        <v>2700</v>
      </c>
      <c r="T2051" s="337">
        <v>81</v>
      </c>
      <c r="U2051" s="337">
        <v>0.9</v>
      </c>
      <c r="V2051" s="337">
        <v>-30</v>
      </c>
      <c r="W2051" s="336" t="s">
        <v>769</v>
      </c>
      <c r="X2051" s="336" t="s">
        <v>7405</v>
      </c>
      <c r="Y2051" s="336" t="s">
        <v>1308</v>
      </c>
      <c r="Z2051" s="339">
        <v>41275</v>
      </c>
      <c r="AA2051" s="339">
        <v>41907</v>
      </c>
      <c r="AB2051" s="336" t="s">
        <v>842</v>
      </c>
    </row>
    <row r="2052" spans="1:28" s="340" customFormat="1">
      <c r="A2052" s="336" t="s">
        <v>7400</v>
      </c>
      <c r="B2052" s="336" t="s">
        <v>27</v>
      </c>
      <c r="C2052" s="336" t="s">
        <v>6156</v>
      </c>
      <c r="D2052" s="336" t="s">
        <v>6156</v>
      </c>
      <c r="E2052" s="336" t="s">
        <v>731</v>
      </c>
      <c r="F2052" s="336" t="s">
        <v>780</v>
      </c>
      <c r="G2052" s="336" t="s">
        <v>794</v>
      </c>
      <c r="H2052" s="336" t="s">
        <v>726</v>
      </c>
      <c r="I2052" s="337">
        <v>5</v>
      </c>
      <c r="J2052" s="337">
        <v>60</v>
      </c>
      <c r="K2052" s="337">
        <v>89</v>
      </c>
      <c r="L2052" s="337">
        <v>97</v>
      </c>
      <c r="M2052" s="338"/>
      <c r="N2052" s="337">
        <v>40</v>
      </c>
      <c r="O2052" s="337">
        <v>600</v>
      </c>
      <c r="P2052" s="337">
        <v>10</v>
      </c>
      <c r="Q2052" s="337">
        <v>60</v>
      </c>
      <c r="R2052" s="337">
        <v>25000</v>
      </c>
      <c r="S2052" s="337">
        <v>2700</v>
      </c>
      <c r="T2052" s="337">
        <v>82</v>
      </c>
      <c r="U2052" s="337">
        <v>0.9</v>
      </c>
      <c r="V2052" s="337">
        <v>-30</v>
      </c>
      <c r="W2052" s="336" t="s">
        <v>769</v>
      </c>
      <c r="X2052" s="336" t="s">
        <v>7405</v>
      </c>
      <c r="Y2052" s="336" t="s">
        <v>1308</v>
      </c>
      <c r="Z2052" s="339">
        <v>41275</v>
      </c>
      <c r="AA2052" s="339">
        <v>41880</v>
      </c>
      <c r="AB2052" s="336" t="s">
        <v>842</v>
      </c>
    </row>
    <row r="2053" spans="1:28" s="340" customFormat="1">
      <c r="A2053" s="336" t="s">
        <v>7400</v>
      </c>
      <c r="B2053" s="336" t="s">
        <v>27</v>
      </c>
      <c r="C2053" s="336" t="s">
        <v>6158</v>
      </c>
      <c r="D2053" s="336" t="s">
        <v>6158</v>
      </c>
      <c r="E2053" s="336" t="s">
        <v>731</v>
      </c>
      <c r="F2053" s="336" t="s">
        <v>780</v>
      </c>
      <c r="G2053" s="336" t="s">
        <v>794</v>
      </c>
      <c r="H2053" s="336" t="s">
        <v>726</v>
      </c>
      <c r="I2053" s="337">
        <v>5</v>
      </c>
      <c r="J2053" s="337">
        <v>60</v>
      </c>
      <c r="K2053" s="337">
        <v>89</v>
      </c>
      <c r="L2053" s="337">
        <v>97</v>
      </c>
      <c r="M2053" s="338"/>
      <c r="N2053" s="337">
        <v>15</v>
      </c>
      <c r="O2053" s="337">
        <v>600</v>
      </c>
      <c r="P2053" s="337">
        <v>10.3</v>
      </c>
      <c r="Q2053" s="337">
        <v>58.2</v>
      </c>
      <c r="R2053" s="337">
        <v>25000</v>
      </c>
      <c r="S2053" s="337">
        <v>2700</v>
      </c>
      <c r="T2053" s="337">
        <v>81</v>
      </c>
      <c r="U2053" s="337">
        <v>0.9</v>
      </c>
      <c r="V2053" s="337">
        <v>-30</v>
      </c>
      <c r="W2053" s="336" t="s">
        <v>769</v>
      </c>
      <c r="X2053" s="336" t="s">
        <v>7405</v>
      </c>
      <c r="Y2053" s="336" t="s">
        <v>1308</v>
      </c>
      <c r="Z2053" s="339">
        <v>41275</v>
      </c>
      <c r="AA2053" s="339">
        <v>41899</v>
      </c>
      <c r="AB2053" s="336" t="s">
        <v>842</v>
      </c>
    </row>
    <row r="2054" spans="1:28" s="340" customFormat="1">
      <c r="A2054" s="336" t="s">
        <v>7400</v>
      </c>
      <c r="B2054" s="336" t="s">
        <v>27</v>
      </c>
      <c r="C2054" s="336" t="s">
        <v>6160</v>
      </c>
      <c r="D2054" s="336" t="s">
        <v>6160</v>
      </c>
      <c r="E2054" s="336" t="s">
        <v>731</v>
      </c>
      <c r="F2054" s="336" t="s">
        <v>780</v>
      </c>
      <c r="G2054" s="336" t="s">
        <v>794</v>
      </c>
      <c r="H2054" s="336" t="s">
        <v>726</v>
      </c>
      <c r="I2054" s="337">
        <v>5</v>
      </c>
      <c r="J2054" s="337">
        <v>60</v>
      </c>
      <c r="K2054" s="337">
        <v>89</v>
      </c>
      <c r="L2054" s="337">
        <v>97</v>
      </c>
      <c r="M2054" s="338"/>
      <c r="N2054" s="337">
        <v>40</v>
      </c>
      <c r="O2054" s="337">
        <v>650</v>
      </c>
      <c r="P2054" s="337">
        <v>10</v>
      </c>
      <c r="Q2054" s="337">
        <v>65</v>
      </c>
      <c r="R2054" s="337">
        <v>25000</v>
      </c>
      <c r="S2054" s="337">
        <v>3000</v>
      </c>
      <c r="T2054" s="337">
        <v>81</v>
      </c>
      <c r="U2054" s="337">
        <v>0.9</v>
      </c>
      <c r="V2054" s="337">
        <v>-30</v>
      </c>
      <c r="W2054" s="336" t="s">
        <v>769</v>
      </c>
      <c r="X2054" s="336" t="s">
        <v>7405</v>
      </c>
      <c r="Y2054" s="336" t="s">
        <v>1308</v>
      </c>
      <c r="Z2054" s="339">
        <v>41275</v>
      </c>
      <c r="AA2054" s="339">
        <v>41880</v>
      </c>
      <c r="AB2054" s="336" t="s">
        <v>842</v>
      </c>
    </row>
    <row r="2055" spans="1:28" s="340" customFormat="1">
      <c r="A2055" s="336" t="s">
        <v>7400</v>
      </c>
      <c r="B2055" s="336" t="s">
        <v>27</v>
      </c>
      <c r="C2055" s="336" t="s">
        <v>6162</v>
      </c>
      <c r="D2055" s="336" t="s">
        <v>6162</v>
      </c>
      <c r="E2055" s="336" t="s">
        <v>731</v>
      </c>
      <c r="F2055" s="336" t="s">
        <v>780</v>
      </c>
      <c r="G2055" s="336" t="s">
        <v>794</v>
      </c>
      <c r="H2055" s="336" t="s">
        <v>726</v>
      </c>
      <c r="I2055" s="337">
        <v>5</v>
      </c>
      <c r="J2055" s="337">
        <v>60</v>
      </c>
      <c r="K2055" s="337">
        <v>89</v>
      </c>
      <c r="L2055" s="337">
        <v>97</v>
      </c>
      <c r="M2055" s="338"/>
      <c r="N2055" s="337">
        <v>25</v>
      </c>
      <c r="O2055" s="337">
        <v>650</v>
      </c>
      <c r="P2055" s="337">
        <v>10</v>
      </c>
      <c r="Q2055" s="337">
        <v>65</v>
      </c>
      <c r="R2055" s="337">
        <v>25000</v>
      </c>
      <c r="S2055" s="337">
        <v>3000</v>
      </c>
      <c r="T2055" s="337">
        <v>81</v>
      </c>
      <c r="U2055" s="337">
        <v>0.9</v>
      </c>
      <c r="V2055" s="337">
        <v>-30</v>
      </c>
      <c r="W2055" s="336" t="s">
        <v>769</v>
      </c>
      <c r="X2055" s="336" t="s">
        <v>7405</v>
      </c>
      <c r="Y2055" s="336" t="s">
        <v>1308</v>
      </c>
      <c r="Z2055" s="339">
        <v>41275</v>
      </c>
      <c r="AA2055" s="339">
        <v>41880</v>
      </c>
      <c r="AB2055" s="336" t="s">
        <v>842</v>
      </c>
    </row>
    <row r="2056" spans="1:28" s="340" customFormat="1">
      <c r="A2056" s="336" t="s">
        <v>7400</v>
      </c>
      <c r="B2056" s="336" t="s">
        <v>27</v>
      </c>
      <c r="C2056" s="336" t="s">
        <v>6164</v>
      </c>
      <c r="D2056" s="336" t="s">
        <v>6164</v>
      </c>
      <c r="E2056" s="336" t="s">
        <v>731</v>
      </c>
      <c r="F2056" s="336" t="s">
        <v>780</v>
      </c>
      <c r="G2056" s="336" t="s">
        <v>794</v>
      </c>
      <c r="H2056" s="336" t="s">
        <v>726</v>
      </c>
      <c r="I2056" s="337">
        <v>5</v>
      </c>
      <c r="J2056" s="337">
        <v>60</v>
      </c>
      <c r="K2056" s="337">
        <v>89</v>
      </c>
      <c r="L2056" s="337">
        <v>97</v>
      </c>
      <c r="M2056" s="338"/>
      <c r="N2056" s="337">
        <v>15</v>
      </c>
      <c r="O2056" s="337">
        <v>800</v>
      </c>
      <c r="P2056" s="337">
        <v>10</v>
      </c>
      <c r="Q2056" s="337">
        <v>80</v>
      </c>
      <c r="R2056" s="337">
        <v>25000</v>
      </c>
      <c r="S2056" s="337">
        <v>3000</v>
      </c>
      <c r="T2056" s="337">
        <v>82</v>
      </c>
      <c r="U2056" s="337">
        <v>0.9</v>
      </c>
      <c r="V2056" s="337">
        <v>-30</v>
      </c>
      <c r="W2056" s="336" t="s">
        <v>769</v>
      </c>
      <c r="X2056" s="336" t="s">
        <v>7405</v>
      </c>
      <c r="Y2056" s="336" t="s">
        <v>1308</v>
      </c>
      <c r="Z2056" s="339">
        <v>41275</v>
      </c>
      <c r="AA2056" s="339">
        <v>41899</v>
      </c>
      <c r="AB2056" s="336" t="s">
        <v>842</v>
      </c>
    </row>
    <row r="2057" spans="1:28" s="340" customFormat="1">
      <c r="A2057" s="336" t="s">
        <v>7400</v>
      </c>
      <c r="B2057" s="336" t="s">
        <v>27</v>
      </c>
      <c r="C2057" s="336" t="s">
        <v>6166</v>
      </c>
      <c r="D2057" s="336" t="s">
        <v>6166</v>
      </c>
      <c r="E2057" s="336" t="s">
        <v>731</v>
      </c>
      <c r="F2057" s="336" t="s">
        <v>780</v>
      </c>
      <c r="G2057" s="336" t="s">
        <v>794</v>
      </c>
      <c r="H2057" s="336" t="s">
        <v>726</v>
      </c>
      <c r="I2057" s="337">
        <v>5</v>
      </c>
      <c r="J2057" s="337">
        <v>60</v>
      </c>
      <c r="K2057" s="337">
        <v>89</v>
      </c>
      <c r="L2057" s="337">
        <v>97</v>
      </c>
      <c r="M2057" s="338"/>
      <c r="N2057" s="337">
        <v>15</v>
      </c>
      <c r="O2057" s="337">
        <v>675</v>
      </c>
      <c r="P2057" s="337">
        <v>10.1</v>
      </c>
      <c r="Q2057" s="337">
        <v>66.8</v>
      </c>
      <c r="R2057" s="337">
        <v>25000</v>
      </c>
      <c r="S2057" s="337">
        <v>3500</v>
      </c>
      <c r="T2057" s="337">
        <v>82</v>
      </c>
      <c r="U2057" s="337">
        <v>0.9</v>
      </c>
      <c r="V2057" s="337">
        <v>-30</v>
      </c>
      <c r="W2057" s="336" t="s">
        <v>769</v>
      </c>
      <c r="X2057" s="336" t="s">
        <v>7405</v>
      </c>
      <c r="Y2057" s="336" t="s">
        <v>1308</v>
      </c>
      <c r="Z2057" s="339">
        <v>41275</v>
      </c>
      <c r="AA2057" s="339">
        <v>41899</v>
      </c>
      <c r="AB2057" s="336" t="s">
        <v>842</v>
      </c>
    </row>
    <row r="2058" spans="1:28" s="340" customFormat="1">
      <c r="A2058" s="336" t="s">
        <v>7400</v>
      </c>
      <c r="B2058" s="336" t="s">
        <v>27</v>
      </c>
      <c r="C2058" s="336" t="s">
        <v>6168</v>
      </c>
      <c r="D2058" s="336" t="s">
        <v>6168</v>
      </c>
      <c r="E2058" s="336" t="s">
        <v>731</v>
      </c>
      <c r="F2058" s="336" t="s">
        <v>780</v>
      </c>
      <c r="G2058" s="336" t="s">
        <v>794</v>
      </c>
      <c r="H2058" s="336" t="s">
        <v>726</v>
      </c>
      <c r="I2058" s="337">
        <v>5</v>
      </c>
      <c r="J2058" s="337">
        <v>60</v>
      </c>
      <c r="K2058" s="337">
        <v>89</v>
      </c>
      <c r="L2058" s="337">
        <v>97</v>
      </c>
      <c r="M2058" s="338"/>
      <c r="N2058" s="337">
        <v>40</v>
      </c>
      <c r="O2058" s="337">
        <v>700</v>
      </c>
      <c r="P2058" s="337">
        <v>10</v>
      </c>
      <c r="Q2058" s="337">
        <v>70</v>
      </c>
      <c r="R2058" s="337">
        <v>25000</v>
      </c>
      <c r="S2058" s="337">
        <v>4000</v>
      </c>
      <c r="T2058" s="337">
        <v>82</v>
      </c>
      <c r="U2058" s="337">
        <v>0.9</v>
      </c>
      <c r="V2058" s="337">
        <v>-30</v>
      </c>
      <c r="W2058" s="336" t="s">
        <v>769</v>
      </c>
      <c r="X2058" s="336" t="s">
        <v>7405</v>
      </c>
      <c r="Y2058" s="336" t="s">
        <v>1308</v>
      </c>
      <c r="Z2058" s="339">
        <v>41275</v>
      </c>
      <c r="AA2058" s="339">
        <v>41907</v>
      </c>
      <c r="AB2058" s="336" t="s">
        <v>842</v>
      </c>
    </row>
    <row r="2059" spans="1:28" s="340" customFormat="1">
      <c r="A2059" s="336" t="s">
        <v>7400</v>
      </c>
      <c r="B2059" s="336" t="s">
        <v>27</v>
      </c>
      <c r="C2059" s="336" t="s">
        <v>6170</v>
      </c>
      <c r="D2059" s="336" t="s">
        <v>6170</v>
      </c>
      <c r="E2059" s="336" t="s">
        <v>731</v>
      </c>
      <c r="F2059" s="336" t="s">
        <v>780</v>
      </c>
      <c r="G2059" s="336" t="s">
        <v>794</v>
      </c>
      <c r="H2059" s="336" t="s">
        <v>726</v>
      </c>
      <c r="I2059" s="337">
        <v>5</v>
      </c>
      <c r="J2059" s="337">
        <v>60</v>
      </c>
      <c r="K2059" s="337">
        <v>89</v>
      </c>
      <c r="L2059" s="337">
        <v>97</v>
      </c>
      <c r="M2059" s="338"/>
      <c r="N2059" s="337">
        <v>15</v>
      </c>
      <c r="O2059" s="337">
        <v>800</v>
      </c>
      <c r="P2059" s="337">
        <v>10</v>
      </c>
      <c r="Q2059" s="337">
        <v>80</v>
      </c>
      <c r="R2059" s="337">
        <v>25000</v>
      </c>
      <c r="S2059" s="337">
        <v>4000</v>
      </c>
      <c r="T2059" s="337">
        <v>82</v>
      </c>
      <c r="U2059" s="337">
        <v>0.9</v>
      </c>
      <c r="V2059" s="337">
        <v>-30</v>
      </c>
      <c r="W2059" s="336" t="s">
        <v>769</v>
      </c>
      <c r="X2059" s="336" t="s">
        <v>7405</v>
      </c>
      <c r="Y2059" s="336" t="s">
        <v>1308</v>
      </c>
      <c r="Z2059" s="339">
        <v>41275</v>
      </c>
      <c r="AA2059" s="339">
        <v>41899</v>
      </c>
      <c r="AB2059" s="336" t="s">
        <v>842</v>
      </c>
    </row>
    <row r="2060" spans="1:28" s="340" customFormat="1">
      <c r="A2060" s="336" t="s">
        <v>7400</v>
      </c>
      <c r="B2060" s="336" t="s">
        <v>27</v>
      </c>
      <c r="C2060" s="336" t="s">
        <v>6172</v>
      </c>
      <c r="D2060" s="336" t="s">
        <v>6172</v>
      </c>
      <c r="E2060" s="336" t="s">
        <v>813</v>
      </c>
      <c r="F2060" s="336" t="s">
        <v>780</v>
      </c>
      <c r="G2060" s="336" t="s">
        <v>794</v>
      </c>
      <c r="H2060" s="336" t="s">
        <v>726</v>
      </c>
      <c r="I2060" s="337">
        <v>5</v>
      </c>
      <c r="J2060" s="337">
        <v>60</v>
      </c>
      <c r="K2060" s="337">
        <v>89</v>
      </c>
      <c r="L2060" s="337">
        <v>64</v>
      </c>
      <c r="M2060" s="338"/>
      <c r="N2060" s="338"/>
      <c r="O2060" s="337">
        <v>650</v>
      </c>
      <c r="P2060" s="337">
        <v>10</v>
      </c>
      <c r="Q2060" s="337">
        <v>65</v>
      </c>
      <c r="R2060" s="337">
        <v>25000</v>
      </c>
      <c r="S2060" s="337">
        <v>2700</v>
      </c>
      <c r="T2060" s="337">
        <v>83</v>
      </c>
      <c r="U2060" s="337">
        <v>0.7</v>
      </c>
      <c r="V2060" s="337">
        <v>-30</v>
      </c>
      <c r="W2060" s="336" t="s">
        <v>7</v>
      </c>
      <c r="X2060" s="336" t="s">
        <v>7</v>
      </c>
      <c r="Y2060" s="336" t="s">
        <v>1308</v>
      </c>
      <c r="Z2060" s="339">
        <v>41435</v>
      </c>
      <c r="AA2060" s="339">
        <v>41848</v>
      </c>
      <c r="AB2060" s="336" t="s">
        <v>842</v>
      </c>
    </row>
    <row r="2061" spans="1:28" s="340" customFormat="1">
      <c r="A2061" s="336" t="s">
        <v>7400</v>
      </c>
      <c r="B2061" s="336" t="s">
        <v>27</v>
      </c>
      <c r="C2061" s="336" t="s">
        <v>6174</v>
      </c>
      <c r="D2061" s="336" t="s">
        <v>6174</v>
      </c>
      <c r="E2061" s="336" t="s">
        <v>813</v>
      </c>
      <c r="F2061" s="336" t="s">
        <v>780</v>
      </c>
      <c r="G2061" s="336" t="s">
        <v>794</v>
      </c>
      <c r="H2061" s="336" t="s">
        <v>726</v>
      </c>
      <c r="I2061" s="337">
        <v>5</v>
      </c>
      <c r="J2061" s="337">
        <v>60</v>
      </c>
      <c r="K2061" s="337">
        <v>89</v>
      </c>
      <c r="L2061" s="337">
        <v>64</v>
      </c>
      <c r="M2061" s="338"/>
      <c r="N2061" s="338"/>
      <c r="O2061" s="337">
        <v>675</v>
      </c>
      <c r="P2061" s="337">
        <v>10</v>
      </c>
      <c r="Q2061" s="337">
        <v>68</v>
      </c>
      <c r="R2061" s="337">
        <v>25000</v>
      </c>
      <c r="S2061" s="337">
        <v>3000</v>
      </c>
      <c r="T2061" s="337">
        <v>83</v>
      </c>
      <c r="U2061" s="337">
        <v>0.7</v>
      </c>
      <c r="V2061" s="337">
        <v>-29</v>
      </c>
      <c r="W2061" s="336" t="s">
        <v>7</v>
      </c>
      <c r="X2061" s="336" t="s">
        <v>7</v>
      </c>
      <c r="Y2061" s="336" t="s">
        <v>1308</v>
      </c>
      <c r="Z2061" s="339">
        <v>41435</v>
      </c>
      <c r="AA2061" s="339">
        <v>41835</v>
      </c>
      <c r="AB2061" s="336" t="s">
        <v>842</v>
      </c>
    </row>
    <row r="2062" spans="1:28" s="340" customFormat="1">
      <c r="A2062" s="336" t="s">
        <v>7400</v>
      </c>
      <c r="B2062" s="336" t="s">
        <v>27</v>
      </c>
      <c r="C2062" s="336" t="s">
        <v>6176</v>
      </c>
      <c r="D2062" s="336" t="s">
        <v>6176</v>
      </c>
      <c r="E2062" s="336" t="s">
        <v>813</v>
      </c>
      <c r="F2062" s="336" t="s">
        <v>780</v>
      </c>
      <c r="G2062" s="336" t="s">
        <v>794</v>
      </c>
      <c r="H2062" s="336" t="s">
        <v>726</v>
      </c>
      <c r="I2062" s="337">
        <v>5</v>
      </c>
      <c r="J2062" s="337">
        <v>60</v>
      </c>
      <c r="K2062" s="337">
        <v>89</v>
      </c>
      <c r="L2062" s="337">
        <v>64</v>
      </c>
      <c r="M2062" s="338"/>
      <c r="N2062" s="338"/>
      <c r="O2062" s="337">
        <v>700</v>
      </c>
      <c r="P2062" s="337">
        <v>10</v>
      </c>
      <c r="Q2062" s="337">
        <v>70</v>
      </c>
      <c r="R2062" s="337">
        <v>25000</v>
      </c>
      <c r="S2062" s="337">
        <v>4000</v>
      </c>
      <c r="T2062" s="337">
        <v>83</v>
      </c>
      <c r="U2062" s="337">
        <v>0.7</v>
      </c>
      <c r="V2062" s="337">
        <v>-30</v>
      </c>
      <c r="W2062" s="336" t="s">
        <v>7</v>
      </c>
      <c r="X2062" s="336" t="s">
        <v>7</v>
      </c>
      <c r="Y2062" s="336" t="s">
        <v>1308</v>
      </c>
      <c r="Z2062" s="339">
        <v>41640</v>
      </c>
      <c r="AA2062" s="339">
        <v>41908</v>
      </c>
      <c r="AB2062" s="336" t="s">
        <v>842</v>
      </c>
    </row>
    <row r="2063" spans="1:28" s="340" customFormat="1">
      <c r="A2063" s="336" t="s">
        <v>7400</v>
      </c>
      <c r="B2063" s="336" t="s">
        <v>27</v>
      </c>
      <c r="C2063" s="336" t="s">
        <v>6178</v>
      </c>
      <c r="D2063" s="336" t="s">
        <v>6178</v>
      </c>
      <c r="E2063" s="336" t="s">
        <v>813</v>
      </c>
      <c r="F2063" s="336" t="s">
        <v>780</v>
      </c>
      <c r="G2063" s="336" t="s">
        <v>794</v>
      </c>
      <c r="H2063" s="336" t="s">
        <v>726</v>
      </c>
      <c r="I2063" s="337">
        <v>5</v>
      </c>
      <c r="J2063" s="337">
        <v>65</v>
      </c>
      <c r="K2063" s="337">
        <v>89</v>
      </c>
      <c r="L2063" s="337">
        <v>64</v>
      </c>
      <c r="M2063" s="338"/>
      <c r="N2063" s="338"/>
      <c r="O2063" s="337">
        <v>650</v>
      </c>
      <c r="P2063" s="337">
        <v>10</v>
      </c>
      <c r="Q2063" s="337">
        <v>65</v>
      </c>
      <c r="R2063" s="337">
        <v>25000</v>
      </c>
      <c r="S2063" s="337">
        <v>2700</v>
      </c>
      <c r="T2063" s="337">
        <v>82</v>
      </c>
      <c r="U2063" s="337">
        <v>0.8</v>
      </c>
      <c r="V2063" s="337">
        <v>-30</v>
      </c>
      <c r="W2063" s="336" t="s">
        <v>769</v>
      </c>
      <c r="X2063" s="336" t="s">
        <v>7405</v>
      </c>
      <c r="Y2063" s="336" t="s">
        <v>1308</v>
      </c>
      <c r="Z2063" s="339">
        <v>41488</v>
      </c>
      <c r="AA2063" s="339">
        <v>41813</v>
      </c>
      <c r="AB2063" s="336" t="s">
        <v>842</v>
      </c>
    </row>
    <row r="2064" spans="1:28" s="340" customFormat="1">
      <c r="A2064" s="336" t="s">
        <v>7400</v>
      </c>
      <c r="B2064" s="336" t="s">
        <v>27</v>
      </c>
      <c r="C2064" s="336" t="s">
        <v>6180</v>
      </c>
      <c r="D2064" s="336" t="s">
        <v>6180</v>
      </c>
      <c r="E2064" s="336" t="s">
        <v>813</v>
      </c>
      <c r="F2064" s="336" t="s">
        <v>780</v>
      </c>
      <c r="G2064" s="336" t="s">
        <v>794</v>
      </c>
      <c r="H2064" s="336" t="s">
        <v>726</v>
      </c>
      <c r="I2064" s="337">
        <v>5</v>
      </c>
      <c r="J2064" s="337">
        <v>65</v>
      </c>
      <c r="K2064" s="337">
        <v>89</v>
      </c>
      <c r="L2064" s="337">
        <v>64</v>
      </c>
      <c r="M2064" s="338"/>
      <c r="N2064" s="338"/>
      <c r="O2064" s="337">
        <v>600</v>
      </c>
      <c r="P2064" s="337">
        <v>10.1</v>
      </c>
      <c r="Q2064" s="337">
        <v>60</v>
      </c>
      <c r="R2064" s="337">
        <v>25000</v>
      </c>
      <c r="S2064" s="337">
        <v>2700</v>
      </c>
      <c r="T2064" s="337">
        <v>94</v>
      </c>
      <c r="U2064" s="337">
        <v>0.9</v>
      </c>
      <c r="V2064" s="337">
        <v>-30</v>
      </c>
      <c r="W2064" s="336" t="s">
        <v>769</v>
      </c>
      <c r="X2064" s="336" t="s">
        <v>7405</v>
      </c>
      <c r="Y2064" s="336" t="s">
        <v>1308</v>
      </c>
      <c r="Z2064" s="339">
        <v>41488</v>
      </c>
      <c r="AA2064" s="339">
        <v>41900</v>
      </c>
      <c r="AB2064" s="336" t="s">
        <v>842</v>
      </c>
    </row>
    <row r="2065" spans="1:28" s="340" customFormat="1">
      <c r="A2065" s="336" t="s">
        <v>7400</v>
      </c>
      <c r="B2065" s="336" t="s">
        <v>27</v>
      </c>
      <c r="C2065" s="336" t="s">
        <v>6182</v>
      </c>
      <c r="D2065" s="336" t="s">
        <v>6182</v>
      </c>
      <c r="E2065" s="336" t="s">
        <v>813</v>
      </c>
      <c r="F2065" s="336" t="s">
        <v>780</v>
      </c>
      <c r="G2065" s="336" t="s">
        <v>794</v>
      </c>
      <c r="H2065" s="336" t="s">
        <v>726</v>
      </c>
      <c r="I2065" s="337">
        <v>5</v>
      </c>
      <c r="J2065" s="337">
        <v>65</v>
      </c>
      <c r="K2065" s="337">
        <v>89</v>
      </c>
      <c r="L2065" s="337">
        <v>64</v>
      </c>
      <c r="M2065" s="338"/>
      <c r="N2065" s="338"/>
      <c r="O2065" s="337">
        <v>700</v>
      </c>
      <c r="P2065" s="337">
        <v>10</v>
      </c>
      <c r="Q2065" s="337">
        <v>80</v>
      </c>
      <c r="R2065" s="337">
        <v>25000</v>
      </c>
      <c r="S2065" s="337">
        <v>3000</v>
      </c>
      <c r="T2065" s="337">
        <v>82</v>
      </c>
      <c r="U2065" s="337">
        <v>0.9</v>
      </c>
      <c r="V2065" s="337">
        <v>-30</v>
      </c>
      <c r="W2065" s="336" t="s">
        <v>769</v>
      </c>
      <c r="X2065" s="336" t="s">
        <v>7405</v>
      </c>
      <c r="Y2065" s="336" t="s">
        <v>1308</v>
      </c>
      <c r="Z2065" s="339">
        <v>41488</v>
      </c>
      <c r="AA2065" s="339">
        <v>41813</v>
      </c>
      <c r="AB2065" s="336" t="s">
        <v>842</v>
      </c>
    </row>
    <row r="2066" spans="1:28" s="340" customFormat="1">
      <c r="A2066" s="336" t="s">
        <v>7400</v>
      </c>
      <c r="B2066" s="336" t="s">
        <v>4353</v>
      </c>
      <c r="C2066" s="336" t="s">
        <v>4418</v>
      </c>
      <c r="D2066" s="336" t="s">
        <v>8132</v>
      </c>
      <c r="E2066" s="336" t="s">
        <v>830</v>
      </c>
      <c r="F2066" s="336" t="s">
        <v>780</v>
      </c>
      <c r="G2066" s="336" t="s">
        <v>794</v>
      </c>
      <c r="H2066" s="336" t="s">
        <v>726</v>
      </c>
      <c r="I2066" s="337">
        <v>5</v>
      </c>
      <c r="J2066" s="337">
        <v>75</v>
      </c>
      <c r="K2066" s="337">
        <v>119</v>
      </c>
      <c r="L2066" s="337">
        <v>96</v>
      </c>
      <c r="M2066" s="338"/>
      <c r="N2066" s="337">
        <v>40</v>
      </c>
      <c r="O2066" s="337">
        <v>810</v>
      </c>
      <c r="P2066" s="337">
        <v>13</v>
      </c>
      <c r="Q2066" s="337">
        <v>62.3</v>
      </c>
      <c r="R2066" s="337">
        <v>25000</v>
      </c>
      <c r="S2066" s="337">
        <v>2700</v>
      </c>
      <c r="T2066" s="337">
        <v>93</v>
      </c>
      <c r="U2066" s="337">
        <v>1</v>
      </c>
      <c r="V2066" s="337">
        <v>-20</v>
      </c>
      <c r="W2066" s="336" t="s">
        <v>769</v>
      </c>
      <c r="X2066" s="336" t="s">
        <v>7</v>
      </c>
      <c r="Y2066" s="336" t="s">
        <v>850</v>
      </c>
      <c r="Z2066" s="339">
        <v>41760</v>
      </c>
      <c r="AA2066" s="339">
        <v>41894</v>
      </c>
      <c r="AB2066" s="336" t="s">
        <v>842</v>
      </c>
    </row>
    <row r="2067" spans="1:28" s="340" customFormat="1">
      <c r="A2067" s="336" t="s">
        <v>7400</v>
      </c>
      <c r="B2067" s="336" t="s">
        <v>4353</v>
      </c>
      <c r="C2067" s="336" t="s">
        <v>8133</v>
      </c>
      <c r="D2067" s="336" t="s">
        <v>8134</v>
      </c>
      <c r="E2067" s="336" t="s">
        <v>813</v>
      </c>
      <c r="F2067" s="336" t="s">
        <v>780</v>
      </c>
      <c r="G2067" s="336" t="s">
        <v>794</v>
      </c>
      <c r="H2067" s="336" t="s">
        <v>726</v>
      </c>
      <c r="I2067" s="337">
        <v>5</v>
      </c>
      <c r="J2067" s="337">
        <v>50</v>
      </c>
      <c r="K2067" s="337">
        <v>96.8</v>
      </c>
      <c r="L2067" s="337">
        <v>64</v>
      </c>
      <c r="M2067" s="338"/>
      <c r="N2067" s="338"/>
      <c r="O2067" s="337">
        <v>525</v>
      </c>
      <c r="P2067" s="337">
        <v>7</v>
      </c>
      <c r="Q2067" s="337">
        <v>75</v>
      </c>
      <c r="R2067" s="337">
        <v>25000</v>
      </c>
      <c r="S2067" s="337">
        <v>3000</v>
      </c>
      <c r="T2067" s="337">
        <v>82</v>
      </c>
      <c r="U2067" s="337">
        <v>0.9</v>
      </c>
      <c r="V2067" s="337">
        <v>-20</v>
      </c>
      <c r="W2067" s="336" t="s">
        <v>769</v>
      </c>
      <c r="X2067" s="336" t="s">
        <v>7</v>
      </c>
      <c r="Y2067" s="336" t="s">
        <v>8135</v>
      </c>
      <c r="Z2067" s="339">
        <v>41760</v>
      </c>
      <c r="AA2067" s="339">
        <v>41988</v>
      </c>
      <c r="AB2067" s="336" t="s">
        <v>842</v>
      </c>
    </row>
    <row r="2068" spans="1:28" s="340" customFormat="1">
      <c r="A2068" s="336" t="s">
        <v>7400</v>
      </c>
      <c r="B2068" s="336" t="s">
        <v>4353</v>
      </c>
      <c r="C2068" s="336" t="s">
        <v>8136</v>
      </c>
      <c r="D2068" s="336" t="s">
        <v>8137</v>
      </c>
      <c r="E2068" s="336" t="s">
        <v>813</v>
      </c>
      <c r="F2068" s="336" t="s">
        <v>780</v>
      </c>
      <c r="G2068" s="336" t="s">
        <v>794</v>
      </c>
      <c r="H2068" s="336" t="s">
        <v>726</v>
      </c>
      <c r="I2068" s="337">
        <v>5</v>
      </c>
      <c r="J2068" s="337">
        <v>50</v>
      </c>
      <c r="K2068" s="337">
        <v>96.8</v>
      </c>
      <c r="L2068" s="337">
        <v>63</v>
      </c>
      <c r="M2068" s="338"/>
      <c r="N2068" s="338"/>
      <c r="O2068" s="337">
        <v>520</v>
      </c>
      <c r="P2068" s="337">
        <v>8.6</v>
      </c>
      <c r="Q2068" s="337">
        <v>60.5</v>
      </c>
      <c r="R2068" s="337">
        <v>25000</v>
      </c>
      <c r="S2068" s="337">
        <v>3000</v>
      </c>
      <c r="T2068" s="337">
        <v>83</v>
      </c>
      <c r="U2068" s="337">
        <v>1</v>
      </c>
      <c r="V2068" s="337">
        <v>-20</v>
      </c>
      <c r="W2068" s="336" t="s">
        <v>769</v>
      </c>
      <c r="X2068" s="336" t="s">
        <v>7</v>
      </c>
      <c r="Y2068" s="336" t="s">
        <v>850</v>
      </c>
      <c r="Z2068" s="339">
        <v>41609</v>
      </c>
      <c r="AA2068" s="339">
        <v>41878</v>
      </c>
      <c r="AB2068" s="336" t="s">
        <v>842</v>
      </c>
    </row>
    <row r="2069" spans="1:28" s="340" customFormat="1">
      <c r="A2069" s="336" t="s">
        <v>7400</v>
      </c>
      <c r="B2069" s="336" t="s">
        <v>4353</v>
      </c>
      <c r="C2069" s="336" t="s">
        <v>4363</v>
      </c>
      <c r="D2069" s="336" t="s">
        <v>8138</v>
      </c>
      <c r="E2069" s="336" t="s">
        <v>813</v>
      </c>
      <c r="F2069" s="336" t="s">
        <v>780</v>
      </c>
      <c r="G2069" s="336" t="s">
        <v>794</v>
      </c>
      <c r="H2069" s="336" t="s">
        <v>726</v>
      </c>
      <c r="I2069" s="337">
        <v>5</v>
      </c>
      <c r="J2069" s="337">
        <v>50</v>
      </c>
      <c r="K2069" s="337">
        <v>96.8</v>
      </c>
      <c r="L2069" s="337">
        <v>63</v>
      </c>
      <c r="M2069" s="338"/>
      <c r="N2069" s="338"/>
      <c r="O2069" s="337">
        <v>520</v>
      </c>
      <c r="P2069" s="337">
        <v>8.6</v>
      </c>
      <c r="Q2069" s="337">
        <v>60.5</v>
      </c>
      <c r="R2069" s="337">
        <v>25000</v>
      </c>
      <c r="S2069" s="337">
        <v>3000</v>
      </c>
      <c r="T2069" s="337">
        <v>83</v>
      </c>
      <c r="U2069" s="337">
        <v>1</v>
      </c>
      <c r="V2069" s="337">
        <v>-20</v>
      </c>
      <c r="W2069" s="336" t="s">
        <v>769</v>
      </c>
      <c r="X2069" s="336" t="s">
        <v>7</v>
      </c>
      <c r="Y2069" s="336" t="s">
        <v>850</v>
      </c>
      <c r="Z2069" s="339">
        <v>41609</v>
      </c>
      <c r="AA2069" s="339">
        <v>41878</v>
      </c>
      <c r="AB2069" s="336" t="s">
        <v>842</v>
      </c>
    </row>
    <row r="2070" spans="1:28" s="340" customFormat="1">
      <c r="A2070" s="336" t="s">
        <v>7400</v>
      </c>
      <c r="B2070" s="336" t="s">
        <v>6543</v>
      </c>
      <c r="C2070" s="336" t="s">
        <v>682</v>
      </c>
      <c r="D2070" s="336" t="s">
        <v>8139</v>
      </c>
      <c r="E2070" s="336" t="s">
        <v>738</v>
      </c>
      <c r="F2070" s="336" t="s">
        <v>780</v>
      </c>
      <c r="G2070" s="336" t="s">
        <v>794</v>
      </c>
      <c r="H2070" s="336" t="s">
        <v>726</v>
      </c>
      <c r="I2070" s="337">
        <v>5</v>
      </c>
      <c r="J2070" s="337">
        <v>50</v>
      </c>
      <c r="K2070" s="337">
        <v>85</v>
      </c>
      <c r="L2070" s="337">
        <v>62</v>
      </c>
      <c r="M2070" s="338"/>
      <c r="N2070" s="337">
        <v>25</v>
      </c>
      <c r="O2070" s="338"/>
      <c r="P2070" s="337">
        <v>8</v>
      </c>
      <c r="Q2070" s="337">
        <v>62.5</v>
      </c>
      <c r="R2070" s="337">
        <v>25000</v>
      </c>
      <c r="S2070" s="337">
        <v>3000</v>
      </c>
      <c r="T2070" s="337">
        <v>83</v>
      </c>
      <c r="U2070" s="337">
        <v>0.9</v>
      </c>
      <c r="V2070" s="337">
        <v>-25</v>
      </c>
      <c r="W2070" s="336" t="s">
        <v>769</v>
      </c>
      <c r="X2070" s="336" t="s">
        <v>7402</v>
      </c>
      <c r="Y2070" s="336" t="s">
        <v>783</v>
      </c>
      <c r="Z2070" s="339">
        <v>41942</v>
      </c>
      <c r="AA2070" s="339">
        <v>41934</v>
      </c>
      <c r="AB2070" s="336" t="s">
        <v>827</v>
      </c>
    </row>
    <row r="2071" spans="1:28" s="340" customFormat="1">
      <c r="A2071" s="336" t="s">
        <v>7400</v>
      </c>
      <c r="B2071" s="336" t="s">
        <v>6543</v>
      </c>
      <c r="C2071" s="336" t="s">
        <v>682</v>
      </c>
      <c r="D2071" s="336" t="s">
        <v>8140</v>
      </c>
      <c r="E2071" s="336" t="s">
        <v>731</v>
      </c>
      <c r="F2071" s="336" t="s">
        <v>780</v>
      </c>
      <c r="G2071" s="336" t="s">
        <v>794</v>
      </c>
      <c r="H2071" s="336" t="s">
        <v>726</v>
      </c>
      <c r="I2071" s="337">
        <v>5</v>
      </c>
      <c r="J2071" s="337">
        <v>75</v>
      </c>
      <c r="K2071" s="337">
        <v>95</v>
      </c>
      <c r="L2071" s="337">
        <v>85</v>
      </c>
      <c r="M2071" s="338"/>
      <c r="N2071" s="337">
        <v>25</v>
      </c>
      <c r="O2071" s="338"/>
      <c r="P2071" s="337">
        <v>14.7</v>
      </c>
      <c r="Q2071" s="337">
        <v>60.7</v>
      </c>
      <c r="R2071" s="337">
        <v>25000</v>
      </c>
      <c r="S2071" s="337">
        <v>3000</v>
      </c>
      <c r="T2071" s="337">
        <v>83</v>
      </c>
      <c r="U2071" s="337">
        <v>0.9</v>
      </c>
      <c r="V2071" s="337">
        <v>-25</v>
      </c>
      <c r="W2071" s="336" t="s">
        <v>769</v>
      </c>
      <c r="X2071" s="336" t="s">
        <v>7402</v>
      </c>
      <c r="Y2071" s="336" t="s">
        <v>783</v>
      </c>
      <c r="Z2071" s="339">
        <v>41942</v>
      </c>
      <c r="AA2071" s="339">
        <v>41934</v>
      </c>
      <c r="AB2071" s="336" t="s">
        <v>827</v>
      </c>
    </row>
    <row r="2072" spans="1:28" s="340" customFormat="1">
      <c r="A2072" s="336" t="s">
        <v>7400</v>
      </c>
      <c r="B2072" s="336" t="s">
        <v>6543</v>
      </c>
      <c r="C2072" s="336" t="s">
        <v>682</v>
      </c>
      <c r="D2072" s="336" t="s">
        <v>8141</v>
      </c>
      <c r="E2072" s="336" t="s">
        <v>813</v>
      </c>
      <c r="F2072" s="336" t="s">
        <v>780</v>
      </c>
      <c r="G2072" s="336" t="s">
        <v>794</v>
      </c>
      <c r="H2072" s="336" t="s">
        <v>726</v>
      </c>
      <c r="I2072" s="337">
        <v>3</v>
      </c>
      <c r="J2072" s="337">
        <v>50</v>
      </c>
      <c r="K2072" s="337">
        <v>95</v>
      </c>
      <c r="L2072" s="337">
        <v>64</v>
      </c>
      <c r="M2072" s="338"/>
      <c r="N2072" s="338"/>
      <c r="O2072" s="337">
        <v>500</v>
      </c>
      <c r="P2072" s="337">
        <v>7.8</v>
      </c>
      <c r="Q2072" s="337">
        <v>66.599999999999994</v>
      </c>
      <c r="R2072" s="337">
        <v>25000</v>
      </c>
      <c r="S2072" s="337">
        <v>2700</v>
      </c>
      <c r="T2072" s="337">
        <v>82</v>
      </c>
      <c r="U2072" s="337">
        <v>0.9</v>
      </c>
      <c r="V2072" s="337">
        <v>-25</v>
      </c>
      <c r="W2072" s="336" t="s">
        <v>769</v>
      </c>
      <c r="X2072" s="336" t="s">
        <v>7402</v>
      </c>
      <c r="Y2072" s="336" t="s">
        <v>783</v>
      </c>
      <c r="Z2072" s="339">
        <v>41922</v>
      </c>
      <c r="AA2072" s="339">
        <v>41933</v>
      </c>
      <c r="AB2072" s="336" t="s">
        <v>827</v>
      </c>
    </row>
    <row r="2073" spans="1:28" s="340" customFormat="1">
      <c r="A2073" s="336" t="s">
        <v>7400</v>
      </c>
      <c r="B2073" s="336" t="s">
        <v>6543</v>
      </c>
      <c r="C2073" s="336" t="s">
        <v>682</v>
      </c>
      <c r="D2073" s="336" t="s">
        <v>8142</v>
      </c>
      <c r="E2073" s="336" t="s">
        <v>737</v>
      </c>
      <c r="F2073" s="336" t="s">
        <v>780</v>
      </c>
      <c r="G2073" s="336" t="s">
        <v>794</v>
      </c>
      <c r="H2073" s="336" t="s">
        <v>726</v>
      </c>
      <c r="I2073" s="337">
        <v>3</v>
      </c>
      <c r="J2073" s="337">
        <v>40</v>
      </c>
      <c r="K2073" s="337">
        <v>70</v>
      </c>
      <c r="L2073" s="337">
        <v>49</v>
      </c>
      <c r="M2073" s="338"/>
      <c r="N2073" s="337">
        <v>38</v>
      </c>
      <c r="O2073" s="338"/>
      <c r="P2073" s="337">
        <v>6.3</v>
      </c>
      <c r="Q2073" s="337">
        <v>63.3</v>
      </c>
      <c r="R2073" s="337">
        <v>25000</v>
      </c>
      <c r="S2073" s="337">
        <v>3000</v>
      </c>
      <c r="T2073" s="337">
        <v>84</v>
      </c>
      <c r="U2073" s="337">
        <v>0.7</v>
      </c>
      <c r="V2073" s="337">
        <v>-25</v>
      </c>
      <c r="W2073" s="336" t="s">
        <v>769</v>
      </c>
      <c r="X2073" s="336" t="s">
        <v>7402</v>
      </c>
      <c r="Y2073" s="336" t="s">
        <v>783</v>
      </c>
      <c r="Z2073" s="339">
        <v>41912</v>
      </c>
      <c r="AA2073" s="339">
        <v>41912</v>
      </c>
      <c r="AB2073" s="336" t="s">
        <v>827</v>
      </c>
    </row>
    <row r="2074" spans="1:28" s="340" customFormat="1">
      <c r="A2074" s="336" t="s">
        <v>7400</v>
      </c>
      <c r="B2074" s="336" t="s">
        <v>27</v>
      </c>
      <c r="C2074" s="336" t="s">
        <v>6486</v>
      </c>
      <c r="D2074" s="336" t="s">
        <v>6486</v>
      </c>
      <c r="E2074" s="336" t="s">
        <v>731</v>
      </c>
      <c r="F2074" s="336" t="s">
        <v>780</v>
      </c>
      <c r="G2074" s="336" t="s">
        <v>794</v>
      </c>
      <c r="H2074" s="336" t="s">
        <v>726</v>
      </c>
      <c r="I2074" s="337">
        <v>5</v>
      </c>
      <c r="J2074" s="337">
        <v>75</v>
      </c>
      <c r="K2074" s="337">
        <v>121.9</v>
      </c>
      <c r="L2074" s="337">
        <v>96.5</v>
      </c>
      <c r="M2074" s="338"/>
      <c r="N2074" s="337">
        <v>25</v>
      </c>
      <c r="O2074" s="337">
        <v>850</v>
      </c>
      <c r="P2074" s="337">
        <v>12</v>
      </c>
      <c r="Q2074" s="337">
        <v>70.8</v>
      </c>
      <c r="R2074" s="337">
        <v>25000</v>
      </c>
      <c r="S2074" s="337">
        <v>3500</v>
      </c>
      <c r="T2074" s="337">
        <v>82</v>
      </c>
      <c r="U2074" s="337">
        <v>0.9</v>
      </c>
      <c r="V2074" s="337">
        <v>-20</v>
      </c>
      <c r="W2074" s="336" t="s">
        <v>769</v>
      </c>
      <c r="X2074" s="336" t="s">
        <v>7405</v>
      </c>
      <c r="Y2074" s="336" t="s">
        <v>1308</v>
      </c>
      <c r="Z2074" s="339">
        <v>41453</v>
      </c>
      <c r="AA2074" s="339">
        <v>41751</v>
      </c>
      <c r="AB2074" s="336" t="s">
        <v>842</v>
      </c>
    </row>
    <row r="2075" spans="1:28" s="340" customFormat="1">
      <c r="A2075" s="336" t="s">
        <v>7400</v>
      </c>
      <c r="B2075" s="336" t="s">
        <v>27</v>
      </c>
      <c r="C2075" s="336" t="s">
        <v>6581</v>
      </c>
      <c r="D2075" s="336" t="s">
        <v>6581</v>
      </c>
      <c r="E2075" s="336" t="s">
        <v>731</v>
      </c>
      <c r="F2075" s="336" t="s">
        <v>780</v>
      </c>
      <c r="G2075" s="336" t="s">
        <v>794</v>
      </c>
      <c r="H2075" s="336" t="s">
        <v>726</v>
      </c>
      <c r="I2075" s="337">
        <v>5</v>
      </c>
      <c r="J2075" s="337">
        <v>75</v>
      </c>
      <c r="K2075" s="337">
        <v>121.9</v>
      </c>
      <c r="L2075" s="337">
        <v>96.5</v>
      </c>
      <c r="M2075" s="338"/>
      <c r="N2075" s="337">
        <v>15</v>
      </c>
      <c r="O2075" s="337">
        <v>850</v>
      </c>
      <c r="P2075" s="337">
        <v>12</v>
      </c>
      <c r="Q2075" s="337">
        <v>70.8</v>
      </c>
      <c r="R2075" s="337">
        <v>25000</v>
      </c>
      <c r="S2075" s="337">
        <v>3500</v>
      </c>
      <c r="T2075" s="337">
        <v>82</v>
      </c>
      <c r="U2075" s="337">
        <v>0.9</v>
      </c>
      <c r="V2075" s="337">
        <v>-20</v>
      </c>
      <c r="W2075" s="336" t="s">
        <v>769</v>
      </c>
      <c r="X2075" s="336" t="s">
        <v>7405</v>
      </c>
      <c r="Y2075" s="336" t="s">
        <v>1308</v>
      </c>
      <c r="Z2075" s="339">
        <v>41453</v>
      </c>
      <c r="AA2075" s="339">
        <v>41751</v>
      </c>
      <c r="AB2075" s="336" t="s">
        <v>842</v>
      </c>
    </row>
    <row r="2076" spans="1:28" s="340" customFormat="1">
      <c r="A2076" s="336" t="s">
        <v>7400</v>
      </c>
      <c r="B2076" s="336" t="s">
        <v>27</v>
      </c>
      <c r="C2076" s="336" t="s">
        <v>6585</v>
      </c>
      <c r="D2076" s="336" t="s">
        <v>6585</v>
      </c>
      <c r="E2076" s="336" t="s">
        <v>731</v>
      </c>
      <c r="F2076" s="336" t="s">
        <v>780</v>
      </c>
      <c r="G2076" s="336" t="s">
        <v>794</v>
      </c>
      <c r="H2076" s="336" t="s">
        <v>726</v>
      </c>
      <c r="I2076" s="337">
        <v>5</v>
      </c>
      <c r="J2076" s="337">
        <v>75</v>
      </c>
      <c r="K2076" s="337">
        <v>121.9</v>
      </c>
      <c r="L2076" s="337">
        <v>96.5</v>
      </c>
      <c r="M2076" s="338"/>
      <c r="N2076" s="337">
        <v>25</v>
      </c>
      <c r="O2076" s="337">
        <v>1000</v>
      </c>
      <c r="P2076" s="337">
        <v>12</v>
      </c>
      <c r="Q2076" s="337">
        <v>85.7</v>
      </c>
      <c r="R2076" s="337">
        <v>25000</v>
      </c>
      <c r="S2076" s="337">
        <v>4000</v>
      </c>
      <c r="T2076" s="337">
        <v>82</v>
      </c>
      <c r="U2076" s="337">
        <v>0.9</v>
      </c>
      <c r="V2076" s="337">
        <v>-20</v>
      </c>
      <c r="W2076" s="336" t="s">
        <v>769</v>
      </c>
      <c r="X2076" s="336" t="s">
        <v>7405</v>
      </c>
      <c r="Y2076" s="336" t="s">
        <v>1308</v>
      </c>
      <c r="Z2076" s="339">
        <v>41453</v>
      </c>
      <c r="AA2076" s="339">
        <v>41751</v>
      </c>
      <c r="AB2076" s="336" t="s">
        <v>842</v>
      </c>
    </row>
    <row r="2077" spans="1:28" s="340" customFormat="1">
      <c r="A2077" s="336" t="s">
        <v>7400</v>
      </c>
      <c r="B2077" s="336" t="s">
        <v>27</v>
      </c>
      <c r="C2077" s="336" t="s">
        <v>6587</v>
      </c>
      <c r="D2077" s="336" t="s">
        <v>6587</v>
      </c>
      <c r="E2077" s="336" t="s">
        <v>731</v>
      </c>
      <c r="F2077" s="336" t="s">
        <v>780</v>
      </c>
      <c r="G2077" s="336" t="s">
        <v>794</v>
      </c>
      <c r="H2077" s="336" t="s">
        <v>726</v>
      </c>
      <c r="I2077" s="337">
        <v>5</v>
      </c>
      <c r="J2077" s="337">
        <v>75</v>
      </c>
      <c r="K2077" s="337">
        <v>121.9</v>
      </c>
      <c r="L2077" s="337">
        <v>96.5</v>
      </c>
      <c r="M2077" s="338"/>
      <c r="N2077" s="337">
        <v>25</v>
      </c>
      <c r="O2077" s="337">
        <v>1000</v>
      </c>
      <c r="P2077" s="337">
        <v>12</v>
      </c>
      <c r="Q2077" s="337">
        <v>83.3</v>
      </c>
      <c r="R2077" s="337">
        <v>25000</v>
      </c>
      <c r="S2077" s="337">
        <v>4000</v>
      </c>
      <c r="T2077" s="337">
        <v>82</v>
      </c>
      <c r="U2077" s="337">
        <v>0.9</v>
      </c>
      <c r="V2077" s="337">
        <v>-20</v>
      </c>
      <c r="W2077" s="336" t="s">
        <v>769</v>
      </c>
      <c r="X2077" s="336" t="s">
        <v>7405</v>
      </c>
      <c r="Y2077" s="336" t="s">
        <v>1308</v>
      </c>
      <c r="Z2077" s="339">
        <v>41453</v>
      </c>
      <c r="AA2077" s="339">
        <v>41858</v>
      </c>
      <c r="AB2077" s="336" t="s">
        <v>842</v>
      </c>
    </row>
    <row r="2078" spans="1:28" s="340" customFormat="1">
      <c r="A2078" s="336" t="s">
        <v>7400</v>
      </c>
      <c r="B2078" s="336" t="s">
        <v>27</v>
      </c>
      <c r="C2078" s="336" t="s">
        <v>6596</v>
      </c>
      <c r="D2078" s="336" t="s">
        <v>6596</v>
      </c>
      <c r="E2078" s="336" t="s">
        <v>731</v>
      </c>
      <c r="F2078" s="336" t="s">
        <v>780</v>
      </c>
      <c r="G2078" s="336" t="s">
        <v>794</v>
      </c>
      <c r="H2078" s="336" t="s">
        <v>726</v>
      </c>
      <c r="I2078" s="337">
        <v>5</v>
      </c>
      <c r="J2078" s="337">
        <v>90</v>
      </c>
      <c r="K2078" s="337">
        <v>121.9</v>
      </c>
      <c r="L2078" s="337">
        <v>96.5</v>
      </c>
      <c r="M2078" s="338"/>
      <c r="N2078" s="337">
        <v>40</v>
      </c>
      <c r="O2078" s="337">
        <v>850</v>
      </c>
      <c r="P2078" s="337">
        <v>14</v>
      </c>
      <c r="Q2078" s="337">
        <v>62.1</v>
      </c>
      <c r="R2078" s="337">
        <v>25000</v>
      </c>
      <c r="S2078" s="337">
        <v>2700</v>
      </c>
      <c r="T2078" s="337">
        <v>85</v>
      </c>
      <c r="U2078" s="337">
        <v>0.8</v>
      </c>
      <c r="V2078" s="337">
        <v>-20</v>
      </c>
      <c r="W2078" s="336" t="s">
        <v>7</v>
      </c>
      <c r="X2078" s="336" t="s">
        <v>7</v>
      </c>
      <c r="Y2078" s="336" t="s">
        <v>1308</v>
      </c>
      <c r="Z2078" s="339">
        <v>41452</v>
      </c>
      <c r="AA2078" s="339">
        <v>41747</v>
      </c>
      <c r="AB2078" s="336" t="s">
        <v>842</v>
      </c>
    </row>
    <row r="2079" spans="1:28" s="340" customFormat="1">
      <c r="A2079" s="336" t="s">
        <v>7400</v>
      </c>
      <c r="B2079" s="336" t="s">
        <v>27</v>
      </c>
      <c r="C2079" s="336" t="s">
        <v>6598</v>
      </c>
      <c r="D2079" s="336" t="s">
        <v>6598</v>
      </c>
      <c r="E2079" s="336" t="s">
        <v>731</v>
      </c>
      <c r="F2079" s="336" t="s">
        <v>780</v>
      </c>
      <c r="G2079" s="336" t="s">
        <v>794</v>
      </c>
      <c r="H2079" s="336" t="s">
        <v>726</v>
      </c>
      <c r="I2079" s="337">
        <v>5</v>
      </c>
      <c r="J2079" s="337">
        <v>90</v>
      </c>
      <c r="K2079" s="337">
        <v>122</v>
      </c>
      <c r="L2079" s="337">
        <v>97</v>
      </c>
      <c r="M2079" s="338"/>
      <c r="N2079" s="337">
        <v>25</v>
      </c>
      <c r="O2079" s="337">
        <v>900</v>
      </c>
      <c r="P2079" s="337">
        <v>14</v>
      </c>
      <c r="Q2079" s="337">
        <v>64.2</v>
      </c>
      <c r="R2079" s="337">
        <v>25000</v>
      </c>
      <c r="S2079" s="337">
        <v>2700</v>
      </c>
      <c r="T2079" s="337">
        <v>82</v>
      </c>
      <c r="U2079" s="337">
        <v>0.9</v>
      </c>
      <c r="V2079" s="337">
        <v>-30</v>
      </c>
      <c r="W2079" s="336" t="s">
        <v>7</v>
      </c>
      <c r="X2079" s="336" t="s">
        <v>7</v>
      </c>
      <c r="Y2079" s="336" t="s">
        <v>1308</v>
      </c>
      <c r="Z2079" s="339">
        <v>41435</v>
      </c>
      <c r="AA2079" s="339">
        <v>41890</v>
      </c>
      <c r="AB2079" s="336" t="s">
        <v>842</v>
      </c>
    </row>
    <row r="2080" spans="1:28" s="340" customFormat="1">
      <c r="A2080" s="336" t="s">
        <v>7400</v>
      </c>
      <c r="B2080" s="336" t="s">
        <v>27</v>
      </c>
      <c r="C2080" s="336" t="s">
        <v>6600</v>
      </c>
      <c r="D2080" s="336" t="s">
        <v>6600</v>
      </c>
      <c r="E2080" s="336" t="s">
        <v>731</v>
      </c>
      <c r="F2080" s="336" t="s">
        <v>780</v>
      </c>
      <c r="G2080" s="336" t="s">
        <v>794</v>
      </c>
      <c r="H2080" s="336" t="s">
        <v>726</v>
      </c>
      <c r="I2080" s="337">
        <v>5</v>
      </c>
      <c r="J2080" s="337">
        <v>90</v>
      </c>
      <c r="K2080" s="337">
        <v>121.9</v>
      </c>
      <c r="L2080" s="337">
        <v>96.5</v>
      </c>
      <c r="M2080" s="338"/>
      <c r="N2080" s="337">
        <v>15</v>
      </c>
      <c r="O2080" s="337">
        <v>1050</v>
      </c>
      <c r="P2080" s="337">
        <v>14</v>
      </c>
      <c r="Q2080" s="337">
        <v>83</v>
      </c>
      <c r="R2080" s="337">
        <v>25000</v>
      </c>
      <c r="S2080" s="337">
        <v>2700</v>
      </c>
      <c r="T2080" s="337">
        <v>84</v>
      </c>
      <c r="U2080" s="337">
        <v>0.8</v>
      </c>
      <c r="V2080" s="337">
        <v>-20</v>
      </c>
      <c r="W2080" s="336" t="s">
        <v>7</v>
      </c>
      <c r="X2080" s="336" t="s">
        <v>7</v>
      </c>
      <c r="Y2080" s="336" t="s">
        <v>1308</v>
      </c>
      <c r="Z2080" s="339">
        <v>41452</v>
      </c>
      <c r="AA2080" s="339">
        <v>41747</v>
      </c>
      <c r="AB2080" s="336" t="s">
        <v>842</v>
      </c>
    </row>
    <row r="2081" spans="1:28" s="340" customFormat="1">
      <c r="A2081" s="336" t="s">
        <v>7400</v>
      </c>
      <c r="B2081" s="336" t="s">
        <v>27</v>
      </c>
      <c r="C2081" s="336" t="s">
        <v>6602</v>
      </c>
      <c r="D2081" s="336" t="s">
        <v>6602</v>
      </c>
      <c r="E2081" s="336" t="s">
        <v>731</v>
      </c>
      <c r="F2081" s="336" t="s">
        <v>780</v>
      </c>
      <c r="G2081" s="336" t="s">
        <v>794</v>
      </c>
      <c r="H2081" s="336" t="s">
        <v>726</v>
      </c>
      <c r="I2081" s="337">
        <v>5</v>
      </c>
      <c r="J2081" s="337">
        <v>90</v>
      </c>
      <c r="K2081" s="337">
        <v>121.9</v>
      </c>
      <c r="L2081" s="337">
        <v>96.5</v>
      </c>
      <c r="M2081" s="338"/>
      <c r="N2081" s="337">
        <v>40</v>
      </c>
      <c r="O2081" s="337">
        <v>1070</v>
      </c>
      <c r="P2081" s="337">
        <v>14</v>
      </c>
      <c r="Q2081" s="337">
        <v>76.400000000000006</v>
      </c>
      <c r="R2081" s="337">
        <v>25000</v>
      </c>
      <c r="S2081" s="337">
        <v>3000</v>
      </c>
      <c r="T2081" s="337">
        <v>81</v>
      </c>
      <c r="U2081" s="337">
        <v>0.8</v>
      </c>
      <c r="V2081" s="337">
        <v>-20</v>
      </c>
      <c r="W2081" s="336" t="s">
        <v>7</v>
      </c>
      <c r="X2081" s="336" t="s">
        <v>7</v>
      </c>
      <c r="Y2081" s="336" t="s">
        <v>1308</v>
      </c>
      <c r="Z2081" s="339">
        <v>41452</v>
      </c>
      <c r="AA2081" s="339">
        <v>41747</v>
      </c>
      <c r="AB2081" s="336" t="s">
        <v>842</v>
      </c>
    </row>
    <row r="2082" spans="1:28" s="340" customFormat="1">
      <c r="A2082" s="336" t="s">
        <v>7400</v>
      </c>
      <c r="B2082" s="336" t="s">
        <v>27</v>
      </c>
      <c r="C2082" s="336" t="s">
        <v>6604</v>
      </c>
      <c r="D2082" s="336" t="s">
        <v>6604</v>
      </c>
      <c r="E2082" s="336" t="s">
        <v>731</v>
      </c>
      <c r="F2082" s="336" t="s">
        <v>780</v>
      </c>
      <c r="G2082" s="336" t="s">
        <v>794</v>
      </c>
      <c r="H2082" s="336" t="s">
        <v>726</v>
      </c>
      <c r="I2082" s="337">
        <v>5</v>
      </c>
      <c r="J2082" s="337">
        <v>90</v>
      </c>
      <c r="K2082" s="337">
        <v>121.9</v>
      </c>
      <c r="L2082" s="337">
        <v>96.5</v>
      </c>
      <c r="M2082" s="338"/>
      <c r="N2082" s="337">
        <v>25</v>
      </c>
      <c r="O2082" s="337">
        <v>1070</v>
      </c>
      <c r="P2082" s="337">
        <v>14</v>
      </c>
      <c r="Q2082" s="337">
        <v>76.400000000000006</v>
      </c>
      <c r="R2082" s="337">
        <v>25000</v>
      </c>
      <c r="S2082" s="337">
        <v>3000</v>
      </c>
      <c r="T2082" s="337">
        <v>82</v>
      </c>
      <c r="U2082" s="337">
        <v>0.8</v>
      </c>
      <c r="V2082" s="337">
        <v>-20</v>
      </c>
      <c r="W2082" s="336" t="s">
        <v>7</v>
      </c>
      <c r="X2082" s="336" t="s">
        <v>7</v>
      </c>
      <c r="Y2082" s="336" t="s">
        <v>1308</v>
      </c>
      <c r="Z2082" s="339">
        <v>41452</v>
      </c>
      <c r="AA2082" s="339">
        <v>41747</v>
      </c>
      <c r="AB2082" s="336" t="s">
        <v>842</v>
      </c>
    </row>
    <row r="2083" spans="1:28" s="340" customFormat="1">
      <c r="A2083" s="336" t="s">
        <v>7400</v>
      </c>
      <c r="B2083" s="336" t="s">
        <v>27</v>
      </c>
      <c r="C2083" s="336" t="s">
        <v>6606</v>
      </c>
      <c r="D2083" s="336" t="s">
        <v>6606</v>
      </c>
      <c r="E2083" s="336" t="s">
        <v>731</v>
      </c>
      <c r="F2083" s="336" t="s">
        <v>780</v>
      </c>
      <c r="G2083" s="336" t="s">
        <v>794</v>
      </c>
      <c r="H2083" s="336" t="s">
        <v>726</v>
      </c>
      <c r="I2083" s="337">
        <v>5</v>
      </c>
      <c r="J2083" s="337">
        <v>90</v>
      </c>
      <c r="K2083" s="337">
        <v>121.9</v>
      </c>
      <c r="L2083" s="337">
        <v>96.5</v>
      </c>
      <c r="M2083" s="338"/>
      <c r="N2083" s="337">
        <v>15</v>
      </c>
      <c r="O2083" s="337">
        <v>1100</v>
      </c>
      <c r="P2083" s="337">
        <v>14</v>
      </c>
      <c r="Q2083" s="337">
        <v>82</v>
      </c>
      <c r="R2083" s="337">
        <v>25000</v>
      </c>
      <c r="S2083" s="337">
        <v>3000</v>
      </c>
      <c r="T2083" s="337">
        <v>81</v>
      </c>
      <c r="U2083" s="337">
        <v>0.8</v>
      </c>
      <c r="V2083" s="337">
        <v>-20</v>
      </c>
      <c r="W2083" s="336" t="s">
        <v>7</v>
      </c>
      <c r="X2083" s="336" t="s">
        <v>7</v>
      </c>
      <c r="Y2083" s="336" t="s">
        <v>1308</v>
      </c>
      <c r="Z2083" s="339">
        <v>41452</v>
      </c>
      <c r="AA2083" s="339">
        <v>41747</v>
      </c>
      <c r="AB2083" s="336" t="s">
        <v>842</v>
      </c>
    </row>
    <row r="2084" spans="1:28" s="340" customFormat="1">
      <c r="A2084" s="336" t="s">
        <v>7400</v>
      </c>
      <c r="B2084" s="336" t="s">
        <v>27</v>
      </c>
      <c r="C2084" s="336" t="s">
        <v>6608</v>
      </c>
      <c r="D2084" s="336" t="s">
        <v>6608</v>
      </c>
      <c r="E2084" s="336" t="s">
        <v>731</v>
      </c>
      <c r="F2084" s="336" t="s">
        <v>780</v>
      </c>
      <c r="G2084" s="336" t="s">
        <v>794</v>
      </c>
      <c r="H2084" s="336" t="s">
        <v>726</v>
      </c>
      <c r="I2084" s="337">
        <v>5</v>
      </c>
      <c r="J2084" s="337">
        <v>90</v>
      </c>
      <c r="K2084" s="337">
        <v>121.9</v>
      </c>
      <c r="L2084" s="337">
        <v>96.5</v>
      </c>
      <c r="M2084" s="338"/>
      <c r="N2084" s="337">
        <v>40</v>
      </c>
      <c r="O2084" s="337">
        <v>1125</v>
      </c>
      <c r="P2084" s="337">
        <v>14</v>
      </c>
      <c r="Q2084" s="337">
        <v>81.599999999999994</v>
      </c>
      <c r="R2084" s="337">
        <v>25000</v>
      </c>
      <c r="S2084" s="337">
        <v>3500</v>
      </c>
      <c r="T2084" s="337">
        <v>82</v>
      </c>
      <c r="U2084" s="337">
        <v>0.8</v>
      </c>
      <c r="V2084" s="337">
        <v>-20</v>
      </c>
      <c r="W2084" s="336" t="s">
        <v>7</v>
      </c>
      <c r="X2084" s="336" t="s">
        <v>7</v>
      </c>
      <c r="Y2084" s="336" t="s">
        <v>1308</v>
      </c>
      <c r="Z2084" s="339">
        <v>41452</v>
      </c>
      <c r="AA2084" s="339">
        <v>41747</v>
      </c>
      <c r="AB2084" s="336" t="s">
        <v>842</v>
      </c>
    </row>
    <row r="2085" spans="1:28" s="340" customFormat="1">
      <c r="A2085" s="336" t="s">
        <v>7400</v>
      </c>
      <c r="B2085" s="336" t="s">
        <v>27</v>
      </c>
      <c r="C2085" s="336" t="s">
        <v>6610</v>
      </c>
      <c r="D2085" s="336" t="s">
        <v>6610</v>
      </c>
      <c r="E2085" s="336" t="s">
        <v>731</v>
      </c>
      <c r="F2085" s="336" t="s">
        <v>780</v>
      </c>
      <c r="G2085" s="336" t="s">
        <v>794</v>
      </c>
      <c r="H2085" s="336" t="s">
        <v>726</v>
      </c>
      <c r="I2085" s="337">
        <v>5</v>
      </c>
      <c r="J2085" s="337">
        <v>90</v>
      </c>
      <c r="K2085" s="337">
        <v>121.9</v>
      </c>
      <c r="L2085" s="337">
        <v>96.5</v>
      </c>
      <c r="M2085" s="338"/>
      <c r="N2085" s="337">
        <v>25</v>
      </c>
      <c r="O2085" s="337">
        <v>1125</v>
      </c>
      <c r="P2085" s="337">
        <v>14</v>
      </c>
      <c r="Q2085" s="337">
        <v>80.900000000000006</v>
      </c>
      <c r="R2085" s="337">
        <v>25000</v>
      </c>
      <c r="S2085" s="337">
        <v>3500</v>
      </c>
      <c r="T2085" s="337">
        <v>82</v>
      </c>
      <c r="U2085" s="337">
        <v>0.8</v>
      </c>
      <c r="V2085" s="337">
        <v>-20</v>
      </c>
      <c r="W2085" s="336" t="s">
        <v>7</v>
      </c>
      <c r="X2085" s="336" t="s">
        <v>7</v>
      </c>
      <c r="Y2085" s="336" t="s">
        <v>1308</v>
      </c>
      <c r="Z2085" s="339">
        <v>41452</v>
      </c>
      <c r="AA2085" s="339">
        <v>41747</v>
      </c>
      <c r="AB2085" s="336" t="s">
        <v>842</v>
      </c>
    </row>
    <row r="2086" spans="1:28" s="340" customFormat="1">
      <c r="A2086" s="336" t="s">
        <v>7400</v>
      </c>
      <c r="B2086" s="336" t="s">
        <v>27</v>
      </c>
      <c r="C2086" s="336" t="s">
        <v>6612</v>
      </c>
      <c r="D2086" s="336" t="s">
        <v>6612</v>
      </c>
      <c r="E2086" s="336" t="s">
        <v>731</v>
      </c>
      <c r="F2086" s="336" t="s">
        <v>780</v>
      </c>
      <c r="G2086" s="336" t="s">
        <v>794</v>
      </c>
      <c r="H2086" s="336" t="s">
        <v>726</v>
      </c>
      <c r="I2086" s="337">
        <v>5</v>
      </c>
      <c r="J2086" s="337">
        <v>90</v>
      </c>
      <c r="K2086" s="337">
        <v>121.9</v>
      </c>
      <c r="L2086" s="337">
        <v>96.5</v>
      </c>
      <c r="M2086" s="338"/>
      <c r="N2086" s="337">
        <v>15</v>
      </c>
      <c r="O2086" s="337">
        <v>1125</v>
      </c>
      <c r="P2086" s="337">
        <v>14</v>
      </c>
      <c r="Q2086" s="337">
        <v>82.2</v>
      </c>
      <c r="R2086" s="337">
        <v>25000</v>
      </c>
      <c r="S2086" s="337">
        <v>3500</v>
      </c>
      <c r="T2086" s="337">
        <v>83</v>
      </c>
      <c r="U2086" s="337">
        <v>0.8</v>
      </c>
      <c r="V2086" s="337">
        <v>-20</v>
      </c>
      <c r="W2086" s="336" t="s">
        <v>7</v>
      </c>
      <c r="X2086" s="336" t="s">
        <v>7</v>
      </c>
      <c r="Y2086" s="336" t="s">
        <v>1308</v>
      </c>
      <c r="Z2086" s="339">
        <v>41452</v>
      </c>
      <c r="AA2086" s="339">
        <v>41747</v>
      </c>
      <c r="AB2086" s="336" t="s">
        <v>842</v>
      </c>
    </row>
    <row r="2087" spans="1:28" s="340" customFormat="1">
      <c r="A2087" s="336" t="s">
        <v>7400</v>
      </c>
      <c r="B2087" s="336" t="s">
        <v>27</v>
      </c>
      <c r="C2087" s="336" t="s">
        <v>6614</v>
      </c>
      <c r="D2087" s="336" t="s">
        <v>6614</v>
      </c>
      <c r="E2087" s="336" t="s">
        <v>731</v>
      </c>
      <c r="F2087" s="336" t="s">
        <v>780</v>
      </c>
      <c r="G2087" s="336" t="s">
        <v>794</v>
      </c>
      <c r="H2087" s="336" t="s">
        <v>726</v>
      </c>
      <c r="I2087" s="337">
        <v>5</v>
      </c>
      <c r="J2087" s="337">
        <v>90</v>
      </c>
      <c r="K2087" s="337">
        <v>121.9</v>
      </c>
      <c r="L2087" s="337">
        <v>96.5</v>
      </c>
      <c r="M2087" s="338"/>
      <c r="N2087" s="337">
        <v>25</v>
      </c>
      <c r="O2087" s="337">
        <v>1150</v>
      </c>
      <c r="P2087" s="337">
        <v>14</v>
      </c>
      <c r="Q2087" s="337">
        <v>83</v>
      </c>
      <c r="R2087" s="337">
        <v>25000</v>
      </c>
      <c r="S2087" s="337">
        <v>4000</v>
      </c>
      <c r="T2087" s="337">
        <v>84</v>
      </c>
      <c r="U2087" s="337">
        <v>0.8</v>
      </c>
      <c r="V2087" s="337">
        <v>-20</v>
      </c>
      <c r="W2087" s="336" t="s">
        <v>7</v>
      </c>
      <c r="X2087" s="336" t="s">
        <v>7</v>
      </c>
      <c r="Y2087" s="336" t="s">
        <v>1308</v>
      </c>
      <c r="Z2087" s="339">
        <v>41452</v>
      </c>
      <c r="AA2087" s="339">
        <v>41747</v>
      </c>
      <c r="AB2087" s="336" t="s">
        <v>842</v>
      </c>
    </row>
    <row r="2088" spans="1:28" s="340" customFormat="1">
      <c r="A2088" s="336" t="s">
        <v>7400</v>
      </c>
      <c r="B2088" s="336" t="s">
        <v>27</v>
      </c>
      <c r="C2088" s="336" t="s">
        <v>6616</v>
      </c>
      <c r="D2088" s="336" t="s">
        <v>6616</v>
      </c>
      <c r="E2088" s="336" t="s">
        <v>731</v>
      </c>
      <c r="F2088" s="336" t="s">
        <v>780</v>
      </c>
      <c r="G2088" s="336" t="s">
        <v>794</v>
      </c>
      <c r="H2088" s="336" t="s">
        <v>726</v>
      </c>
      <c r="I2088" s="337">
        <v>5</v>
      </c>
      <c r="J2088" s="337">
        <v>90</v>
      </c>
      <c r="K2088" s="337">
        <v>121.9</v>
      </c>
      <c r="L2088" s="337">
        <v>96.5</v>
      </c>
      <c r="M2088" s="338"/>
      <c r="N2088" s="337">
        <v>15</v>
      </c>
      <c r="O2088" s="337">
        <v>1150</v>
      </c>
      <c r="P2088" s="337">
        <v>14</v>
      </c>
      <c r="Q2088" s="337">
        <v>83</v>
      </c>
      <c r="R2088" s="337">
        <v>25000</v>
      </c>
      <c r="S2088" s="337">
        <v>4000</v>
      </c>
      <c r="T2088" s="337">
        <v>84</v>
      </c>
      <c r="U2088" s="337">
        <v>0.8</v>
      </c>
      <c r="V2088" s="337">
        <v>-20</v>
      </c>
      <c r="W2088" s="336" t="s">
        <v>7</v>
      </c>
      <c r="X2088" s="336" t="s">
        <v>7</v>
      </c>
      <c r="Y2088" s="336" t="s">
        <v>1308</v>
      </c>
      <c r="Z2088" s="339">
        <v>41452</v>
      </c>
      <c r="AA2088" s="339">
        <v>41747</v>
      </c>
      <c r="AB2088" s="336" t="s">
        <v>842</v>
      </c>
    </row>
    <row r="2089" spans="1:28" s="340" customFormat="1">
      <c r="A2089" s="336" t="s">
        <v>7400</v>
      </c>
      <c r="B2089" s="336" t="s">
        <v>27</v>
      </c>
      <c r="C2089" s="336" t="s">
        <v>6618</v>
      </c>
      <c r="D2089" s="336" t="s">
        <v>6618</v>
      </c>
      <c r="E2089" s="336" t="s">
        <v>731</v>
      </c>
      <c r="F2089" s="336" t="s">
        <v>780</v>
      </c>
      <c r="G2089" s="336" t="s">
        <v>794</v>
      </c>
      <c r="H2089" s="336" t="s">
        <v>726</v>
      </c>
      <c r="I2089" s="337">
        <v>5</v>
      </c>
      <c r="J2089" s="337">
        <v>75</v>
      </c>
      <c r="K2089" s="337">
        <v>122</v>
      </c>
      <c r="L2089" s="337">
        <v>97</v>
      </c>
      <c r="M2089" s="338"/>
      <c r="N2089" s="337">
        <v>40</v>
      </c>
      <c r="O2089" s="337">
        <v>900</v>
      </c>
      <c r="P2089" s="337">
        <v>14</v>
      </c>
      <c r="Q2089" s="337">
        <v>64.2</v>
      </c>
      <c r="R2089" s="337">
        <v>25000</v>
      </c>
      <c r="S2089" s="337">
        <v>2700</v>
      </c>
      <c r="T2089" s="337">
        <v>82</v>
      </c>
      <c r="U2089" s="337">
        <v>0.9</v>
      </c>
      <c r="V2089" s="337">
        <v>-30</v>
      </c>
      <c r="W2089" s="336" t="s">
        <v>769</v>
      </c>
      <c r="X2089" s="336" t="s">
        <v>7405</v>
      </c>
      <c r="Y2089" s="336" t="s">
        <v>1308</v>
      </c>
      <c r="Z2089" s="339">
        <v>41435</v>
      </c>
      <c r="AA2089" s="339">
        <v>41890</v>
      </c>
      <c r="AB2089" s="336" t="s">
        <v>842</v>
      </c>
    </row>
    <row r="2090" spans="1:28" s="340" customFormat="1">
      <c r="A2090" s="336" t="s">
        <v>7400</v>
      </c>
      <c r="B2090" s="336" t="s">
        <v>27</v>
      </c>
      <c r="C2090" s="336" t="s">
        <v>6620</v>
      </c>
      <c r="D2090" s="336" t="s">
        <v>6620</v>
      </c>
      <c r="E2090" s="336" t="s">
        <v>731</v>
      </c>
      <c r="F2090" s="336" t="s">
        <v>780</v>
      </c>
      <c r="G2090" s="336" t="s">
        <v>794</v>
      </c>
      <c r="H2090" s="336" t="s">
        <v>726</v>
      </c>
      <c r="I2090" s="337">
        <v>5</v>
      </c>
      <c r="J2090" s="337">
        <v>75</v>
      </c>
      <c r="K2090" s="337">
        <v>122</v>
      </c>
      <c r="L2090" s="337">
        <v>97</v>
      </c>
      <c r="M2090" s="338"/>
      <c r="N2090" s="337">
        <v>25</v>
      </c>
      <c r="O2090" s="337">
        <v>900</v>
      </c>
      <c r="P2090" s="337">
        <v>14</v>
      </c>
      <c r="Q2090" s="337">
        <v>64.2</v>
      </c>
      <c r="R2090" s="337">
        <v>25000</v>
      </c>
      <c r="S2090" s="337">
        <v>2700</v>
      </c>
      <c r="T2090" s="337">
        <v>85</v>
      </c>
      <c r="U2090" s="337">
        <v>0.9</v>
      </c>
      <c r="V2090" s="337">
        <v>-29</v>
      </c>
      <c r="W2090" s="336" t="s">
        <v>769</v>
      </c>
      <c r="X2090" s="336" t="s">
        <v>7405</v>
      </c>
      <c r="Y2090" s="336" t="s">
        <v>1308</v>
      </c>
      <c r="Z2090" s="339">
        <v>41435</v>
      </c>
      <c r="AA2090" s="339">
        <v>41849</v>
      </c>
      <c r="AB2090" s="336" t="s">
        <v>842</v>
      </c>
    </row>
    <row r="2091" spans="1:28" s="340" customFormat="1">
      <c r="A2091" s="336" t="s">
        <v>7400</v>
      </c>
      <c r="B2091" s="336" t="s">
        <v>27</v>
      </c>
      <c r="C2091" s="336" t="s">
        <v>6622</v>
      </c>
      <c r="D2091" s="336" t="s">
        <v>6622</v>
      </c>
      <c r="E2091" s="336" t="s">
        <v>731</v>
      </c>
      <c r="F2091" s="336" t="s">
        <v>780</v>
      </c>
      <c r="G2091" s="336" t="s">
        <v>794</v>
      </c>
      <c r="H2091" s="336" t="s">
        <v>726</v>
      </c>
      <c r="I2091" s="337">
        <v>5</v>
      </c>
      <c r="J2091" s="337">
        <v>75</v>
      </c>
      <c r="K2091" s="337">
        <v>122</v>
      </c>
      <c r="L2091" s="337">
        <v>97</v>
      </c>
      <c r="M2091" s="338"/>
      <c r="N2091" s="337">
        <v>40</v>
      </c>
      <c r="O2091" s="337">
        <v>1000</v>
      </c>
      <c r="P2091" s="337">
        <v>14</v>
      </c>
      <c r="Q2091" s="337">
        <v>71.400000000000006</v>
      </c>
      <c r="R2091" s="337">
        <v>25000</v>
      </c>
      <c r="S2091" s="337">
        <v>3000</v>
      </c>
      <c r="T2091" s="337">
        <v>81</v>
      </c>
      <c r="U2091" s="337">
        <v>0.9</v>
      </c>
      <c r="V2091" s="337">
        <v>-29</v>
      </c>
      <c r="W2091" s="336" t="s">
        <v>769</v>
      </c>
      <c r="X2091" s="336" t="s">
        <v>7405</v>
      </c>
      <c r="Y2091" s="336" t="s">
        <v>1308</v>
      </c>
      <c r="Z2091" s="339">
        <v>41435</v>
      </c>
      <c r="AA2091" s="339">
        <v>41900</v>
      </c>
      <c r="AB2091" s="336" t="s">
        <v>842</v>
      </c>
    </row>
    <row r="2092" spans="1:28" s="340" customFormat="1">
      <c r="A2092" s="336" t="s">
        <v>7400</v>
      </c>
      <c r="B2092" s="336" t="s">
        <v>4529</v>
      </c>
      <c r="C2092" s="336" t="s">
        <v>682</v>
      </c>
      <c r="D2092" s="336" t="s">
        <v>4534</v>
      </c>
      <c r="E2092" s="336" t="s">
        <v>735</v>
      </c>
      <c r="F2092" s="336" t="s">
        <v>780</v>
      </c>
      <c r="G2092" s="336" t="s">
        <v>794</v>
      </c>
      <c r="H2092" s="336" t="s">
        <v>726</v>
      </c>
      <c r="I2092" s="337">
        <v>3</v>
      </c>
      <c r="J2092" s="337">
        <v>120</v>
      </c>
      <c r="K2092" s="337">
        <v>132.4</v>
      </c>
      <c r="L2092" s="337">
        <v>120.2</v>
      </c>
      <c r="M2092" s="338"/>
      <c r="N2092" s="337">
        <v>40</v>
      </c>
      <c r="O2092" s="337">
        <v>1050</v>
      </c>
      <c r="P2092" s="337">
        <v>15</v>
      </c>
      <c r="Q2092" s="337">
        <v>70</v>
      </c>
      <c r="R2092" s="337">
        <v>25000</v>
      </c>
      <c r="S2092" s="337">
        <v>2700</v>
      </c>
      <c r="T2092" s="337">
        <v>81</v>
      </c>
      <c r="U2092" s="337">
        <v>0.9</v>
      </c>
      <c r="V2092" s="337">
        <v>-20</v>
      </c>
      <c r="W2092" s="336" t="s">
        <v>769</v>
      </c>
      <c r="X2092" s="336" t="s">
        <v>7402</v>
      </c>
      <c r="Y2092" s="336" t="s">
        <v>826</v>
      </c>
      <c r="Z2092" s="339">
        <v>41927</v>
      </c>
      <c r="AA2092" s="339">
        <v>41927</v>
      </c>
      <c r="AB2092" s="336" t="s">
        <v>842</v>
      </c>
    </row>
    <row r="2093" spans="1:28" s="340" customFormat="1">
      <c r="A2093" s="336" t="s">
        <v>7400</v>
      </c>
      <c r="B2093" s="336" t="s">
        <v>4537</v>
      </c>
      <c r="C2093" s="336" t="s">
        <v>4544</v>
      </c>
      <c r="D2093" s="336" t="s">
        <v>4545</v>
      </c>
      <c r="E2093" s="336" t="s">
        <v>703</v>
      </c>
      <c r="F2093" s="336" t="s">
        <v>780</v>
      </c>
      <c r="G2093" s="336" t="s">
        <v>781</v>
      </c>
      <c r="H2093" s="336" t="s">
        <v>726</v>
      </c>
      <c r="I2093" s="337">
        <v>3</v>
      </c>
      <c r="J2093" s="337">
        <v>35</v>
      </c>
      <c r="K2093" s="337">
        <v>53.5</v>
      </c>
      <c r="L2093" s="337">
        <v>50</v>
      </c>
      <c r="M2093" s="338"/>
      <c r="N2093" s="337">
        <v>25</v>
      </c>
      <c r="O2093" s="337">
        <v>420</v>
      </c>
      <c r="P2093" s="337">
        <v>7</v>
      </c>
      <c r="Q2093" s="337">
        <v>60</v>
      </c>
      <c r="R2093" s="337">
        <v>25000</v>
      </c>
      <c r="S2093" s="337">
        <v>2700</v>
      </c>
      <c r="T2093" s="337">
        <v>82</v>
      </c>
      <c r="U2093" s="337">
        <v>0.9</v>
      </c>
      <c r="V2093" s="337">
        <v>0</v>
      </c>
      <c r="W2093" s="336" t="s">
        <v>769</v>
      </c>
      <c r="X2093" s="336" t="s">
        <v>7406</v>
      </c>
      <c r="Y2093" s="336" t="s">
        <v>850</v>
      </c>
      <c r="Z2093" s="339">
        <v>41883</v>
      </c>
      <c r="AA2093" s="339">
        <v>41928</v>
      </c>
      <c r="AB2093" s="336" t="s">
        <v>842</v>
      </c>
    </row>
    <row r="2094" spans="1:28" s="340" customFormat="1">
      <c r="A2094" s="336" t="s">
        <v>7400</v>
      </c>
      <c r="B2094" s="336" t="s">
        <v>4537</v>
      </c>
      <c r="C2094" s="336" t="s">
        <v>4548</v>
      </c>
      <c r="D2094" s="336" t="s">
        <v>8143</v>
      </c>
      <c r="E2094" s="336" t="s">
        <v>703</v>
      </c>
      <c r="F2094" s="336" t="s">
        <v>780</v>
      </c>
      <c r="G2094" s="336" t="s">
        <v>781</v>
      </c>
      <c r="H2094" s="336" t="s">
        <v>726</v>
      </c>
      <c r="I2094" s="337">
        <v>3</v>
      </c>
      <c r="J2094" s="337">
        <v>42</v>
      </c>
      <c r="K2094" s="337">
        <v>53.8</v>
      </c>
      <c r="L2094" s="337">
        <v>49.7</v>
      </c>
      <c r="M2094" s="338"/>
      <c r="N2094" s="337">
        <v>25</v>
      </c>
      <c r="O2094" s="337">
        <v>480</v>
      </c>
      <c r="P2094" s="337">
        <v>7</v>
      </c>
      <c r="Q2094" s="337">
        <v>68</v>
      </c>
      <c r="R2094" s="337">
        <v>25000</v>
      </c>
      <c r="S2094" s="337">
        <v>2700</v>
      </c>
      <c r="T2094" s="337">
        <v>82</v>
      </c>
      <c r="U2094" s="337">
        <v>0.9</v>
      </c>
      <c r="V2094" s="337">
        <v>-20</v>
      </c>
      <c r="W2094" s="336" t="s">
        <v>769</v>
      </c>
      <c r="X2094" s="336" t="s">
        <v>7406</v>
      </c>
      <c r="Y2094" s="336" t="s">
        <v>850</v>
      </c>
      <c r="Z2094" s="339">
        <v>41883</v>
      </c>
      <c r="AA2094" s="339">
        <v>41932</v>
      </c>
      <c r="AB2094" s="336" t="s">
        <v>842</v>
      </c>
    </row>
    <row r="2095" spans="1:28" s="340" customFormat="1">
      <c r="A2095" s="336" t="s">
        <v>7400</v>
      </c>
      <c r="B2095" s="336" t="s">
        <v>4537</v>
      </c>
      <c r="C2095" s="336" t="s">
        <v>4551</v>
      </c>
      <c r="D2095" s="336" t="s">
        <v>4552</v>
      </c>
      <c r="E2095" s="336" t="s">
        <v>703</v>
      </c>
      <c r="F2095" s="336" t="s">
        <v>780</v>
      </c>
      <c r="G2095" s="336" t="s">
        <v>781</v>
      </c>
      <c r="H2095" s="336" t="s">
        <v>726</v>
      </c>
      <c r="I2095" s="337">
        <v>3</v>
      </c>
      <c r="J2095" s="337">
        <v>35</v>
      </c>
      <c r="K2095" s="337">
        <v>53.5</v>
      </c>
      <c r="L2095" s="337">
        <v>50</v>
      </c>
      <c r="M2095" s="338"/>
      <c r="N2095" s="337">
        <v>25</v>
      </c>
      <c r="O2095" s="337">
        <v>420</v>
      </c>
      <c r="P2095" s="337">
        <v>7</v>
      </c>
      <c r="Q2095" s="337">
        <v>60</v>
      </c>
      <c r="R2095" s="337">
        <v>25000</v>
      </c>
      <c r="S2095" s="337">
        <v>3000</v>
      </c>
      <c r="T2095" s="337">
        <v>84</v>
      </c>
      <c r="U2095" s="337">
        <v>0.9</v>
      </c>
      <c r="V2095" s="337">
        <v>0</v>
      </c>
      <c r="W2095" s="336" t="s">
        <v>769</v>
      </c>
      <c r="X2095" s="336" t="s">
        <v>7406</v>
      </c>
      <c r="Y2095" s="336" t="s">
        <v>850</v>
      </c>
      <c r="Z2095" s="339">
        <v>41883</v>
      </c>
      <c r="AA2095" s="339">
        <v>41928</v>
      </c>
      <c r="AB2095" s="336" t="s">
        <v>842</v>
      </c>
    </row>
    <row r="2096" spans="1:28" s="340" customFormat="1">
      <c r="A2096" s="336" t="s">
        <v>7400</v>
      </c>
      <c r="B2096" s="336" t="s">
        <v>4537</v>
      </c>
      <c r="C2096" s="336" t="s">
        <v>4555</v>
      </c>
      <c r="D2096" s="336" t="s">
        <v>8144</v>
      </c>
      <c r="E2096" s="336" t="s">
        <v>703</v>
      </c>
      <c r="F2096" s="336" t="s">
        <v>780</v>
      </c>
      <c r="G2096" s="336" t="s">
        <v>781</v>
      </c>
      <c r="H2096" s="336" t="s">
        <v>726</v>
      </c>
      <c r="I2096" s="337">
        <v>3</v>
      </c>
      <c r="J2096" s="337">
        <v>42</v>
      </c>
      <c r="K2096" s="337">
        <v>53.5</v>
      </c>
      <c r="L2096" s="337">
        <v>50</v>
      </c>
      <c r="M2096" s="338"/>
      <c r="N2096" s="337">
        <v>25</v>
      </c>
      <c r="O2096" s="337">
        <v>500</v>
      </c>
      <c r="P2096" s="337">
        <v>7</v>
      </c>
      <c r="Q2096" s="337">
        <v>71</v>
      </c>
      <c r="R2096" s="337">
        <v>25000</v>
      </c>
      <c r="S2096" s="337">
        <v>3000</v>
      </c>
      <c r="T2096" s="337">
        <v>82</v>
      </c>
      <c r="U2096" s="337">
        <v>0.9</v>
      </c>
      <c r="V2096" s="337">
        <v>-20</v>
      </c>
      <c r="W2096" s="336" t="s">
        <v>769</v>
      </c>
      <c r="X2096" s="336" t="s">
        <v>7406</v>
      </c>
      <c r="Y2096" s="336" t="s">
        <v>850</v>
      </c>
      <c r="Z2096" s="339">
        <v>41883</v>
      </c>
      <c r="AA2096" s="339">
        <v>41932</v>
      </c>
      <c r="AB2096" s="336" t="s">
        <v>842</v>
      </c>
    </row>
    <row r="2097" spans="1:28" s="340" customFormat="1">
      <c r="A2097" s="336" t="s">
        <v>7400</v>
      </c>
      <c r="B2097" s="336" t="s">
        <v>4537</v>
      </c>
      <c r="C2097" s="336" t="s">
        <v>4735</v>
      </c>
      <c r="D2097" s="336" t="s">
        <v>4736</v>
      </c>
      <c r="E2097" s="336" t="s">
        <v>703</v>
      </c>
      <c r="F2097" s="336" t="s">
        <v>780</v>
      </c>
      <c r="G2097" s="336" t="s">
        <v>781</v>
      </c>
      <c r="H2097" s="336" t="s">
        <v>726</v>
      </c>
      <c r="I2097" s="337">
        <v>3</v>
      </c>
      <c r="J2097" s="337">
        <v>35</v>
      </c>
      <c r="K2097" s="337">
        <v>53.5</v>
      </c>
      <c r="L2097" s="337">
        <v>50</v>
      </c>
      <c r="M2097" s="338"/>
      <c r="N2097" s="337">
        <v>35</v>
      </c>
      <c r="O2097" s="337">
        <v>420</v>
      </c>
      <c r="P2097" s="337">
        <v>7</v>
      </c>
      <c r="Q2097" s="337">
        <v>60</v>
      </c>
      <c r="R2097" s="337">
        <v>25000</v>
      </c>
      <c r="S2097" s="337">
        <v>2700</v>
      </c>
      <c r="T2097" s="337">
        <v>83</v>
      </c>
      <c r="U2097" s="337">
        <v>0.9</v>
      </c>
      <c r="V2097" s="337">
        <v>0</v>
      </c>
      <c r="W2097" s="336" t="s">
        <v>769</v>
      </c>
      <c r="X2097" s="336" t="s">
        <v>7406</v>
      </c>
      <c r="Y2097" s="336" t="s">
        <v>850</v>
      </c>
      <c r="Z2097" s="339">
        <v>41883</v>
      </c>
      <c r="AA2097" s="339">
        <v>41928</v>
      </c>
      <c r="AB2097" s="336" t="s">
        <v>842</v>
      </c>
    </row>
    <row r="2098" spans="1:28" s="340" customFormat="1">
      <c r="A2098" s="336" t="s">
        <v>7400</v>
      </c>
      <c r="B2098" s="336" t="s">
        <v>4537</v>
      </c>
      <c r="C2098" s="336" t="s">
        <v>4739</v>
      </c>
      <c r="D2098" s="336" t="s">
        <v>8145</v>
      </c>
      <c r="E2098" s="336" t="s">
        <v>703</v>
      </c>
      <c r="F2098" s="336" t="s">
        <v>780</v>
      </c>
      <c r="G2098" s="336" t="s">
        <v>781</v>
      </c>
      <c r="H2098" s="336" t="s">
        <v>726</v>
      </c>
      <c r="I2098" s="337">
        <v>3</v>
      </c>
      <c r="J2098" s="337">
        <v>30</v>
      </c>
      <c r="K2098" s="337">
        <v>53.8</v>
      </c>
      <c r="L2098" s="337">
        <v>50</v>
      </c>
      <c r="M2098" s="338"/>
      <c r="N2098" s="337">
        <v>30</v>
      </c>
      <c r="O2098" s="337">
        <v>480</v>
      </c>
      <c r="P2098" s="337">
        <v>7</v>
      </c>
      <c r="Q2098" s="337">
        <v>68</v>
      </c>
      <c r="R2098" s="337">
        <v>25000</v>
      </c>
      <c r="S2098" s="337">
        <v>2700</v>
      </c>
      <c r="T2098" s="337">
        <v>82</v>
      </c>
      <c r="U2098" s="337">
        <v>0.9</v>
      </c>
      <c r="V2098" s="337">
        <v>-20</v>
      </c>
      <c r="W2098" s="336" t="s">
        <v>769</v>
      </c>
      <c r="X2098" s="336" t="s">
        <v>7406</v>
      </c>
      <c r="Y2098" s="336" t="s">
        <v>850</v>
      </c>
      <c r="Z2098" s="339">
        <v>41883</v>
      </c>
      <c r="AA2098" s="339">
        <v>41932</v>
      </c>
      <c r="AB2098" s="336" t="s">
        <v>842</v>
      </c>
    </row>
    <row r="2099" spans="1:28" s="340" customFormat="1">
      <c r="A2099" s="336" t="s">
        <v>7400</v>
      </c>
      <c r="B2099" s="336" t="s">
        <v>4537</v>
      </c>
      <c r="C2099" s="336" t="s">
        <v>4742</v>
      </c>
      <c r="D2099" s="336" t="s">
        <v>4743</v>
      </c>
      <c r="E2099" s="336" t="s">
        <v>703</v>
      </c>
      <c r="F2099" s="336" t="s">
        <v>780</v>
      </c>
      <c r="G2099" s="336" t="s">
        <v>781</v>
      </c>
      <c r="H2099" s="336" t="s">
        <v>726</v>
      </c>
      <c r="I2099" s="337">
        <v>3</v>
      </c>
      <c r="J2099" s="337">
        <v>35</v>
      </c>
      <c r="K2099" s="337">
        <v>53.5</v>
      </c>
      <c r="L2099" s="337">
        <v>50</v>
      </c>
      <c r="M2099" s="338"/>
      <c r="N2099" s="337">
        <v>35</v>
      </c>
      <c r="O2099" s="337">
        <v>420</v>
      </c>
      <c r="P2099" s="337">
        <v>7</v>
      </c>
      <c r="Q2099" s="337">
        <v>60</v>
      </c>
      <c r="R2099" s="337">
        <v>25000</v>
      </c>
      <c r="S2099" s="337">
        <v>3000</v>
      </c>
      <c r="T2099" s="337">
        <v>84</v>
      </c>
      <c r="U2099" s="337">
        <v>0.9</v>
      </c>
      <c r="V2099" s="337">
        <v>0</v>
      </c>
      <c r="W2099" s="336" t="s">
        <v>769</v>
      </c>
      <c r="X2099" s="336" t="s">
        <v>7406</v>
      </c>
      <c r="Y2099" s="336" t="s">
        <v>850</v>
      </c>
      <c r="Z2099" s="339">
        <v>41883</v>
      </c>
      <c r="AA2099" s="339">
        <v>41928</v>
      </c>
      <c r="AB2099" s="336" t="s">
        <v>842</v>
      </c>
    </row>
    <row r="2100" spans="1:28" s="340" customFormat="1">
      <c r="A2100" s="336" t="s">
        <v>7400</v>
      </c>
      <c r="B2100" s="336" t="s">
        <v>4537</v>
      </c>
      <c r="C2100" s="336" t="s">
        <v>4746</v>
      </c>
      <c r="D2100" s="336" t="s">
        <v>8146</v>
      </c>
      <c r="E2100" s="336" t="s">
        <v>703</v>
      </c>
      <c r="F2100" s="336" t="s">
        <v>780</v>
      </c>
      <c r="G2100" s="336" t="s">
        <v>781</v>
      </c>
      <c r="H2100" s="336" t="s">
        <v>726</v>
      </c>
      <c r="I2100" s="337">
        <v>3</v>
      </c>
      <c r="J2100" s="337">
        <v>30</v>
      </c>
      <c r="K2100" s="337">
        <v>53.8</v>
      </c>
      <c r="L2100" s="337">
        <v>50</v>
      </c>
      <c r="M2100" s="338"/>
      <c r="N2100" s="337">
        <v>30</v>
      </c>
      <c r="O2100" s="337">
        <v>500</v>
      </c>
      <c r="P2100" s="337">
        <v>7</v>
      </c>
      <c r="Q2100" s="337">
        <v>71</v>
      </c>
      <c r="R2100" s="337">
        <v>25000</v>
      </c>
      <c r="S2100" s="337">
        <v>3000</v>
      </c>
      <c r="T2100" s="337">
        <v>82</v>
      </c>
      <c r="U2100" s="337">
        <v>0.9</v>
      </c>
      <c r="V2100" s="337">
        <v>-20</v>
      </c>
      <c r="W2100" s="336" t="s">
        <v>769</v>
      </c>
      <c r="X2100" s="336" t="s">
        <v>7406</v>
      </c>
      <c r="Y2100" s="336" t="s">
        <v>850</v>
      </c>
      <c r="Z2100" s="339">
        <v>41883</v>
      </c>
      <c r="AA2100" s="339">
        <v>41932</v>
      </c>
      <c r="AB2100" s="336" t="s">
        <v>842</v>
      </c>
    </row>
    <row r="2101" spans="1:28" s="340" customFormat="1">
      <c r="A2101" s="336" t="s">
        <v>7400</v>
      </c>
      <c r="B2101" s="336" t="s">
        <v>4537</v>
      </c>
      <c r="C2101" s="336" t="s">
        <v>4753</v>
      </c>
      <c r="D2101" s="336" t="s">
        <v>4754</v>
      </c>
      <c r="E2101" s="336" t="s">
        <v>703</v>
      </c>
      <c r="F2101" s="336" t="s">
        <v>780</v>
      </c>
      <c r="G2101" s="336" t="s">
        <v>781</v>
      </c>
      <c r="H2101" s="336" t="s">
        <v>726</v>
      </c>
      <c r="I2101" s="337">
        <v>3</v>
      </c>
      <c r="J2101" s="337">
        <v>20</v>
      </c>
      <c r="K2101" s="337">
        <v>53.8</v>
      </c>
      <c r="L2101" s="337">
        <v>50</v>
      </c>
      <c r="M2101" s="338"/>
      <c r="N2101" s="337">
        <v>15</v>
      </c>
      <c r="O2101" s="337">
        <v>380</v>
      </c>
      <c r="P2101" s="337">
        <v>7</v>
      </c>
      <c r="Q2101" s="337">
        <v>54</v>
      </c>
      <c r="R2101" s="337">
        <v>25000</v>
      </c>
      <c r="S2101" s="337">
        <v>2700</v>
      </c>
      <c r="T2101" s="337">
        <v>82</v>
      </c>
      <c r="U2101" s="337">
        <v>0.9</v>
      </c>
      <c r="V2101" s="337">
        <v>0</v>
      </c>
      <c r="W2101" s="336" t="s">
        <v>769</v>
      </c>
      <c r="X2101" s="336" t="s">
        <v>7406</v>
      </c>
      <c r="Y2101" s="336" t="s">
        <v>850</v>
      </c>
      <c r="Z2101" s="339">
        <v>41883</v>
      </c>
      <c r="AA2101" s="339">
        <v>41929</v>
      </c>
      <c r="AB2101" s="336" t="s">
        <v>842</v>
      </c>
    </row>
    <row r="2102" spans="1:28" s="340" customFormat="1">
      <c r="A2102" s="336" t="s">
        <v>7400</v>
      </c>
      <c r="B2102" s="336" t="s">
        <v>4537</v>
      </c>
      <c r="C2102" s="336" t="s">
        <v>4757</v>
      </c>
      <c r="D2102" s="336" t="s">
        <v>4758</v>
      </c>
      <c r="E2102" s="336" t="s">
        <v>703</v>
      </c>
      <c r="F2102" s="336" t="s">
        <v>780</v>
      </c>
      <c r="G2102" s="336" t="s">
        <v>781</v>
      </c>
      <c r="H2102" s="336" t="s">
        <v>726</v>
      </c>
      <c r="I2102" s="337">
        <v>3</v>
      </c>
      <c r="J2102" s="337">
        <v>20</v>
      </c>
      <c r="K2102" s="337">
        <v>53.8</v>
      </c>
      <c r="L2102" s="337">
        <v>50</v>
      </c>
      <c r="M2102" s="338"/>
      <c r="N2102" s="337">
        <v>15</v>
      </c>
      <c r="O2102" s="337">
        <v>400</v>
      </c>
      <c r="P2102" s="337">
        <v>7</v>
      </c>
      <c r="Q2102" s="337">
        <v>57</v>
      </c>
      <c r="R2102" s="337">
        <v>25000</v>
      </c>
      <c r="S2102" s="337">
        <v>3000</v>
      </c>
      <c r="T2102" s="337">
        <v>82</v>
      </c>
      <c r="U2102" s="337">
        <v>0.9</v>
      </c>
      <c r="V2102" s="337">
        <v>-20</v>
      </c>
      <c r="W2102" s="336" t="s">
        <v>769</v>
      </c>
      <c r="X2102" s="336" t="s">
        <v>7406</v>
      </c>
      <c r="Y2102" s="336" t="s">
        <v>850</v>
      </c>
      <c r="Z2102" s="339">
        <v>41883</v>
      </c>
      <c r="AA2102" s="339">
        <v>41932</v>
      </c>
      <c r="AB2102" s="336" t="s">
        <v>842</v>
      </c>
    </row>
    <row r="2103" spans="1:28" s="340" customFormat="1">
      <c r="A2103" s="336" t="s">
        <v>7400</v>
      </c>
      <c r="B2103" s="336" t="s">
        <v>4537</v>
      </c>
      <c r="C2103" s="336" t="s">
        <v>4761</v>
      </c>
      <c r="D2103" s="336" t="s">
        <v>4762</v>
      </c>
      <c r="E2103" s="336" t="s">
        <v>703</v>
      </c>
      <c r="F2103" s="336" t="s">
        <v>780</v>
      </c>
      <c r="G2103" s="336" t="s">
        <v>781</v>
      </c>
      <c r="H2103" s="336" t="s">
        <v>726</v>
      </c>
      <c r="I2103" s="337">
        <v>3</v>
      </c>
      <c r="J2103" s="337">
        <v>20</v>
      </c>
      <c r="K2103" s="337">
        <v>53.3</v>
      </c>
      <c r="L2103" s="337">
        <v>50</v>
      </c>
      <c r="M2103" s="338"/>
      <c r="N2103" s="337">
        <v>15</v>
      </c>
      <c r="O2103" s="337">
        <v>440</v>
      </c>
      <c r="P2103" s="337">
        <v>7</v>
      </c>
      <c r="Q2103" s="337">
        <v>62</v>
      </c>
      <c r="R2103" s="337">
        <v>25000</v>
      </c>
      <c r="S2103" s="337">
        <v>4000</v>
      </c>
      <c r="T2103" s="337">
        <v>82</v>
      </c>
      <c r="U2103" s="337">
        <v>0.9</v>
      </c>
      <c r="V2103" s="337">
        <v>0</v>
      </c>
      <c r="W2103" s="336" t="s">
        <v>769</v>
      </c>
      <c r="X2103" s="336" t="s">
        <v>7406</v>
      </c>
      <c r="Y2103" s="336" t="s">
        <v>850</v>
      </c>
      <c r="Z2103" s="339">
        <v>41883</v>
      </c>
      <c r="AA2103" s="339">
        <v>41929</v>
      </c>
      <c r="AB2103" s="336" t="s">
        <v>842</v>
      </c>
    </row>
    <row r="2104" spans="1:28" s="340" customFormat="1">
      <c r="A2104" s="336" t="s">
        <v>7400</v>
      </c>
      <c r="B2104" s="336" t="s">
        <v>6846</v>
      </c>
      <c r="C2104" s="336" t="s">
        <v>984</v>
      </c>
      <c r="D2104" s="336" t="s">
        <v>7020</v>
      </c>
      <c r="E2104" s="336" t="s">
        <v>830</v>
      </c>
      <c r="F2104" s="336" t="s">
        <v>780</v>
      </c>
      <c r="G2104" s="336" t="s">
        <v>794</v>
      </c>
      <c r="H2104" s="336" t="s">
        <v>726</v>
      </c>
      <c r="I2104" s="337">
        <v>5</v>
      </c>
      <c r="J2104" s="337">
        <v>75</v>
      </c>
      <c r="K2104" s="337">
        <v>116.8</v>
      </c>
      <c r="L2104" s="337">
        <v>94</v>
      </c>
      <c r="M2104" s="338"/>
      <c r="N2104" s="337">
        <v>25</v>
      </c>
      <c r="O2104" s="337">
        <v>930</v>
      </c>
      <c r="P2104" s="337">
        <v>15</v>
      </c>
      <c r="Q2104" s="337">
        <v>62</v>
      </c>
      <c r="R2104" s="337">
        <v>25000</v>
      </c>
      <c r="S2104" s="337">
        <v>2700</v>
      </c>
      <c r="T2104" s="337">
        <v>81</v>
      </c>
      <c r="U2104" s="337">
        <v>1</v>
      </c>
      <c r="V2104" s="337">
        <v>-20</v>
      </c>
      <c r="W2104" s="336" t="s">
        <v>769</v>
      </c>
      <c r="X2104" s="336" t="s">
        <v>7402</v>
      </c>
      <c r="Y2104" s="336" t="s">
        <v>783</v>
      </c>
      <c r="Z2104" s="339">
        <v>41713</v>
      </c>
      <c r="AA2104" s="339">
        <v>41709</v>
      </c>
      <c r="AB2104" s="336" t="s">
        <v>784</v>
      </c>
    </row>
    <row r="2105" spans="1:28" s="340" customFormat="1">
      <c r="A2105" s="336" t="s">
        <v>7400</v>
      </c>
      <c r="B2105" s="336" t="s">
        <v>6846</v>
      </c>
      <c r="C2105" s="336" t="s">
        <v>984</v>
      </c>
      <c r="D2105" s="336" t="s">
        <v>7022</v>
      </c>
      <c r="E2105" s="336" t="s">
        <v>830</v>
      </c>
      <c r="F2105" s="336" t="s">
        <v>780</v>
      </c>
      <c r="G2105" s="336" t="s">
        <v>794</v>
      </c>
      <c r="H2105" s="336" t="s">
        <v>726</v>
      </c>
      <c r="I2105" s="337">
        <v>5</v>
      </c>
      <c r="J2105" s="337">
        <v>75</v>
      </c>
      <c r="K2105" s="337">
        <v>116.8</v>
      </c>
      <c r="L2105" s="337">
        <v>94</v>
      </c>
      <c r="M2105" s="338"/>
      <c r="N2105" s="337">
        <v>40</v>
      </c>
      <c r="O2105" s="337">
        <v>930</v>
      </c>
      <c r="P2105" s="337">
        <v>15</v>
      </c>
      <c r="Q2105" s="337">
        <v>62</v>
      </c>
      <c r="R2105" s="337">
        <v>25000</v>
      </c>
      <c r="S2105" s="337">
        <v>2700</v>
      </c>
      <c r="T2105" s="337">
        <v>81</v>
      </c>
      <c r="U2105" s="337">
        <v>1</v>
      </c>
      <c r="V2105" s="337">
        <v>-20</v>
      </c>
      <c r="W2105" s="336" t="s">
        <v>769</v>
      </c>
      <c r="X2105" s="336" t="s">
        <v>7402</v>
      </c>
      <c r="Y2105" s="336" t="s">
        <v>783</v>
      </c>
      <c r="Z2105" s="339">
        <v>41713</v>
      </c>
      <c r="AA2105" s="339">
        <v>41709</v>
      </c>
      <c r="AB2105" s="336" t="s">
        <v>784</v>
      </c>
    </row>
    <row r="2106" spans="1:28" s="340" customFormat="1">
      <c r="A2106" s="336" t="s">
        <v>7400</v>
      </c>
      <c r="B2106" s="336" t="s">
        <v>6846</v>
      </c>
      <c r="C2106" s="336" t="s">
        <v>984</v>
      </c>
      <c r="D2106" s="336" t="s">
        <v>7024</v>
      </c>
      <c r="E2106" s="336" t="s">
        <v>731</v>
      </c>
      <c r="F2106" s="336" t="s">
        <v>780</v>
      </c>
      <c r="G2106" s="336" t="s">
        <v>794</v>
      </c>
      <c r="H2106" s="336" t="s">
        <v>726</v>
      </c>
      <c r="I2106" s="337">
        <v>5</v>
      </c>
      <c r="J2106" s="337">
        <v>75</v>
      </c>
      <c r="K2106" s="337">
        <v>86.4</v>
      </c>
      <c r="L2106" s="337">
        <v>94</v>
      </c>
      <c r="M2106" s="338"/>
      <c r="N2106" s="337">
        <v>25</v>
      </c>
      <c r="O2106" s="337">
        <v>800</v>
      </c>
      <c r="P2106" s="337">
        <v>15</v>
      </c>
      <c r="Q2106" s="337">
        <v>53.3</v>
      </c>
      <c r="R2106" s="337">
        <v>25000</v>
      </c>
      <c r="S2106" s="337">
        <v>2700</v>
      </c>
      <c r="T2106" s="337">
        <v>96</v>
      </c>
      <c r="U2106" s="337">
        <v>1</v>
      </c>
      <c r="V2106" s="337">
        <v>-20</v>
      </c>
      <c r="W2106" s="336" t="s">
        <v>769</v>
      </c>
      <c r="X2106" s="336" t="s">
        <v>7402</v>
      </c>
      <c r="Y2106" s="336" t="s">
        <v>783</v>
      </c>
      <c r="Z2106" s="339">
        <v>41713</v>
      </c>
      <c r="AA2106" s="339">
        <v>41709</v>
      </c>
      <c r="AB2106" s="336" t="s">
        <v>784</v>
      </c>
    </row>
    <row r="2107" spans="1:28" s="340" customFormat="1">
      <c r="A2107" s="336" t="s">
        <v>7400</v>
      </c>
      <c r="B2107" s="336" t="s">
        <v>6846</v>
      </c>
      <c r="C2107" s="336" t="s">
        <v>984</v>
      </c>
      <c r="D2107" s="336" t="s">
        <v>7026</v>
      </c>
      <c r="E2107" s="336" t="s">
        <v>731</v>
      </c>
      <c r="F2107" s="336" t="s">
        <v>780</v>
      </c>
      <c r="G2107" s="336" t="s">
        <v>794</v>
      </c>
      <c r="H2107" s="336" t="s">
        <v>726</v>
      </c>
      <c r="I2107" s="337">
        <v>5</v>
      </c>
      <c r="J2107" s="337">
        <v>75</v>
      </c>
      <c r="K2107" s="337">
        <v>86.4</v>
      </c>
      <c r="L2107" s="337">
        <v>94</v>
      </c>
      <c r="M2107" s="338"/>
      <c r="N2107" s="337">
        <v>40</v>
      </c>
      <c r="O2107" s="337">
        <v>800</v>
      </c>
      <c r="P2107" s="337">
        <v>15</v>
      </c>
      <c r="Q2107" s="337">
        <v>53.3</v>
      </c>
      <c r="R2107" s="337">
        <v>25000</v>
      </c>
      <c r="S2107" s="337">
        <v>2700</v>
      </c>
      <c r="T2107" s="337">
        <v>96</v>
      </c>
      <c r="U2107" s="337">
        <v>1</v>
      </c>
      <c r="V2107" s="337">
        <v>-20</v>
      </c>
      <c r="W2107" s="336" t="s">
        <v>769</v>
      </c>
      <c r="X2107" s="336" t="s">
        <v>7402</v>
      </c>
      <c r="Y2107" s="336" t="s">
        <v>783</v>
      </c>
      <c r="Z2107" s="339">
        <v>41713</v>
      </c>
      <c r="AA2107" s="339">
        <v>41709</v>
      </c>
      <c r="AB2107" s="336" t="s">
        <v>784</v>
      </c>
    </row>
    <row r="2108" spans="1:28" s="340" customFormat="1">
      <c r="A2108" s="336" t="s">
        <v>8147</v>
      </c>
      <c r="B2108" s="336" t="s">
        <v>1679</v>
      </c>
      <c r="C2108" s="336" t="s">
        <v>682</v>
      </c>
      <c r="D2108" s="336" t="s">
        <v>1879</v>
      </c>
      <c r="E2108" s="336" t="s">
        <v>792</v>
      </c>
      <c r="F2108" s="336" t="s">
        <v>793</v>
      </c>
      <c r="G2108" s="336" t="s">
        <v>794</v>
      </c>
      <c r="H2108" s="336" t="s">
        <v>795</v>
      </c>
      <c r="I2108" s="337">
        <v>5</v>
      </c>
      <c r="J2108" s="337">
        <v>60</v>
      </c>
      <c r="K2108" s="337">
        <v>112.3</v>
      </c>
      <c r="L2108" s="337">
        <v>63.3</v>
      </c>
      <c r="M2108" s="338"/>
      <c r="N2108" s="338"/>
      <c r="O2108" s="337">
        <v>800</v>
      </c>
      <c r="P2108" s="337">
        <v>9.8000000000000007</v>
      </c>
      <c r="Q2108" s="337">
        <v>81.599999999999994</v>
      </c>
      <c r="R2108" s="337">
        <v>25000</v>
      </c>
      <c r="S2108" s="337">
        <v>2700</v>
      </c>
      <c r="T2108" s="337">
        <v>83</v>
      </c>
      <c r="U2108" s="337">
        <v>0.9</v>
      </c>
      <c r="V2108" s="337">
        <v>-20</v>
      </c>
      <c r="W2108" s="336" t="s">
        <v>769</v>
      </c>
      <c r="X2108" s="336" t="s">
        <v>7402</v>
      </c>
      <c r="Y2108" s="336" t="s">
        <v>783</v>
      </c>
      <c r="Z2108" s="339">
        <v>41806</v>
      </c>
      <c r="AA2108" s="339">
        <v>41806</v>
      </c>
      <c r="AB2108" s="336" t="s">
        <v>842</v>
      </c>
    </row>
    <row r="2109" spans="1:28" s="340" customFormat="1">
      <c r="A2109" s="336" t="s">
        <v>8147</v>
      </c>
      <c r="B2109" s="336" t="s">
        <v>1679</v>
      </c>
      <c r="C2109" s="336" t="s">
        <v>682</v>
      </c>
      <c r="D2109" s="336" t="s">
        <v>1881</v>
      </c>
      <c r="E2109" s="336" t="s">
        <v>792</v>
      </c>
      <c r="F2109" s="336" t="s">
        <v>793</v>
      </c>
      <c r="G2109" s="336" t="s">
        <v>1011</v>
      </c>
      <c r="H2109" s="336" t="s">
        <v>795</v>
      </c>
      <c r="I2109" s="337">
        <v>5</v>
      </c>
      <c r="J2109" s="337">
        <v>60</v>
      </c>
      <c r="K2109" s="337">
        <v>112.3</v>
      </c>
      <c r="L2109" s="337">
        <v>63.3</v>
      </c>
      <c r="M2109" s="338"/>
      <c r="N2109" s="338"/>
      <c r="O2109" s="337">
        <v>800</v>
      </c>
      <c r="P2109" s="337">
        <v>9.8000000000000007</v>
      </c>
      <c r="Q2109" s="337">
        <v>81.599999999999994</v>
      </c>
      <c r="R2109" s="337">
        <v>25000</v>
      </c>
      <c r="S2109" s="337">
        <v>2700</v>
      </c>
      <c r="T2109" s="337">
        <v>83</v>
      </c>
      <c r="U2109" s="337">
        <v>0.9</v>
      </c>
      <c r="V2109" s="337">
        <v>-20</v>
      </c>
      <c r="W2109" s="336" t="s">
        <v>769</v>
      </c>
      <c r="X2109" s="336" t="s">
        <v>7402</v>
      </c>
      <c r="Y2109" s="336" t="s">
        <v>783</v>
      </c>
      <c r="Z2109" s="339">
        <v>41834</v>
      </c>
      <c r="AA2109" s="339">
        <v>41834</v>
      </c>
      <c r="AB2109" s="336" t="s">
        <v>842</v>
      </c>
    </row>
    <row r="2110" spans="1:28" s="340" customFormat="1">
      <c r="A2110" s="336" t="s">
        <v>8147</v>
      </c>
      <c r="B2110" s="336" t="s">
        <v>1679</v>
      </c>
      <c r="C2110" s="336" t="s">
        <v>682</v>
      </c>
      <c r="D2110" s="336" t="s">
        <v>1883</v>
      </c>
      <c r="E2110" s="336" t="s">
        <v>792</v>
      </c>
      <c r="F2110" s="336" t="s">
        <v>793</v>
      </c>
      <c r="G2110" s="336" t="s">
        <v>794</v>
      </c>
      <c r="H2110" s="336" t="s">
        <v>795</v>
      </c>
      <c r="I2110" s="337">
        <v>5</v>
      </c>
      <c r="J2110" s="337">
        <v>60</v>
      </c>
      <c r="K2110" s="337">
        <v>112.2</v>
      </c>
      <c r="L2110" s="337">
        <v>63.3</v>
      </c>
      <c r="M2110" s="338"/>
      <c r="N2110" s="338"/>
      <c r="O2110" s="337">
        <v>800</v>
      </c>
      <c r="P2110" s="337">
        <v>9.8000000000000007</v>
      </c>
      <c r="Q2110" s="337">
        <v>81.599999999999994</v>
      </c>
      <c r="R2110" s="337">
        <v>25000</v>
      </c>
      <c r="S2110" s="337">
        <v>3000</v>
      </c>
      <c r="T2110" s="337">
        <v>84</v>
      </c>
      <c r="U2110" s="337">
        <v>0.9</v>
      </c>
      <c r="V2110" s="337">
        <v>-20</v>
      </c>
      <c r="W2110" s="336" t="s">
        <v>769</v>
      </c>
      <c r="X2110" s="336" t="s">
        <v>7402</v>
      </c>
      <c r="Y2110" s="336" t="s">
        <v>783</v>
      </c>
      <c r="Z2110" s="339">
        <v>41806</v>
      </c>
      <c r="AA2110" s="339">
        <v>41806</v>
      </c>
      <c r="AB2110" s="336" t="s">
        <v>842</v>
      </c>
    </row>
    <row r="2111" spans="1:28" s="340" customFormat="1">
      <c r="A2111" s="336" t="s">
        <v>8147</v>
      </c>
      <c r="B2111" s="336" t="s">
        <v>1679</v>
      </c>
      <c r="C2111" s="336" t="s">
        <v>682</v>
      </c>
      <c r="D2111" s="336" t="s">
        <v>1885</v>
      </c>
      <c r="E2111" s="336" t="s">
        <v>792</v>
      </c>
      <c r="F2111" s="336" t="s">
        <v>793</v>
      </c>
      <c r="G2111" s="336" t="s">
        <v>1011</v>
      </c>
      <c r="H2111" s="336" t="s">
        <v>795</v>
      </c>
      <c r="I2111" s="337">
        <v>5</v>
      </c>
      <c r="J2111" s="337">
        <v>60</v>
      </c>
      <c r="K2111" s="337">
        <v>112.3</v>
      </c>
      <c r="L2111" s="337">
        <v>63.3</v>
      </c>
      <c r="M2111" s="338"/>
      <c r="N2111" s="338"/>
      <c r="O2111" s="337">
        <v>800</v>
      </c>
      <c r="P2111" s="337">
        <v>9.8000000000000007</v>
      </c>
      <c r="Q2111" s="337">
        <v>82.5</v>
      </c>
      <c r="R2111" s="337">
        <v>25000</v>
      </c>
      <c r="S2111" s="337">
        <v>3000</v>
      </c>
      <c r="T2111" s="337">
        <v>83</v>
      </c>
      <c r="U2111" s="337">
        <v>0.9</v>
      </c>
      <c r="V2111" s="337">
        <v>-20</v>
      </c>
      <c r="W2111" s="336" t="s">
        <v>769</v>
      </c>
      <c r="X2111" s="336" t="s">
        <v>7402</v>
      </c>
      <c r="Y2111" s="336" t="s">
        <v>783</v>
      </c>
      <c r="Z2111" s="339">
        <v>41834</v>
      </c>
      <c r="AA2111" s="339">
        <v>41834</v>
      </c>
      <c r="AB2111" s="336" t="s">
        <v>842</v>
      </c>
    </row>
    <row r="2112" spans="1:28" s="340" customFormat="1">
      <c r="A2112" s="336" t="s">
        <v>8147</v>
      </c>
      <c r="B2112" s="336" t="s">
        <v>1679</v>
      </c>
      <c r="C2112" s="336" t="s">
        <v>682</v>
      </c>
      <c r="D2112" s="336" t="s">
        <v>1887</v>
      </c>
      <c r="E2112" s="336" t="s">
        <v>792</v>
      </c>
      <c r="F2112" s="336" t="s">
        <v>793</v>
      </c>
      <c r="G2112" s="336" t="s">
        <v>794</v>
      </c>
      <c r="H2112" s="336" t="s">
        <v>795</v>
      </c>
      <c r="I2112" s="337">
        <v>5</v>
      </c>
      <c r="J2112" s="337">
        <v>60</v>
      </c>
      <c r="K2112" s="337">
        <v>112.3</v>
      </c>
      <c r="L2112" s="337">
        <v>63.3</v>
      </c>
      <c r="M2112" s="338"/>
      <c r="N2112" s="338"/>
      <c r="O2112" s="337">
        <v>800</v>
      </c>
      <c r="P2112" s="337">
        <v>9.8000000000000007</v>
      </c>
      <c r="Q2112" s="337">
        <v>81.599999999999994</v>
      </c>
      <c r="R2112" s="337">
        <v>25000</v>
      </c>
      <c r="S2112" s="337">
        <v>4000</v>
      </c>
      <c r="T2112" s="337">
        <v>85</v>
      </c>
      <c r="U2112" s="337">
        <v>0.9</v>
      </c>
      <c r="V2112" s="337">
        <v>-20</v>
      </c>
      <c r="W2112" s="336" t="s">
        <v>769</v>
      </c>
      <c r="X2112" s="336" t="s">
        <v>7402</v>
      </c>
      <c r="Y2112" s="336" t="s">
        <v>826</v>
      </c>
      <c r="Z2112" s="339">
        <v>41843</v>
      </c>
      <c r="AA2112" s="339">
        <v>41843</v>
      </c>
      <c r="AB2112" s="336" t="s">
        <v>842</v>
      </c>
    </row>
    <row r="2113" spans="1:28" s="340" customFormat="1">
      <c r="A2113" s="336" t="s">
        <v>8147</v>
      </c>
      <c r="B2113" s="336" t="s">
        <v>1679</v>
      </c>
      <c r="C2113" s="336" t="s">
        <v>682</v>
      </c>
      <c r="D2113" s="336" t="s">
        <v>1889</v>
      </c>
      <c r="E2113" s="336" t="s">
        <v>792</v>
      </c>
      <c r="F2113" s="336" t="s">
        <v>793</v>
      </c>
      <c r="G2113" s="336" t="s">
        <v>1011</v>
      </c>
      <c r="H2113" s="336" t="s">
        <v>795</v>
      </c>
      <c r="I2113" s="337">
        <v>5</v>
      </c>
      <c r="J2113" s="337">
        <v>60</v>
      </c>
      <c r="K2113" s="337">
        <v>112.3</v>
      </c>
      <c r="L2113" s="337">
        <v>63.3</v>
      </c>
      <c r="M2113" s="338"/>
      <c r="N2113" s="338"/>
      <c r="O2113" s="337">
        <v>800</v>
      </c>
      <c r="P2113" s="337">
        <v>9.8000000000000007</v>
      </c>
      <c r="Q2113" s="337">
        <v>81.599999999999994</v>
      </c>
      <c r="R2113" s="337">
        <v>25000</v>
      </c>
      <c r="S2113" s="337">
        <v>4000</v>
      </c>
      <c r="T2113" s="337">
        <v>85</v>
      </c>
      <c r="U2113" s="337">
        <v>0.9</v>
      </c>
      <c r="V2113" s="337">
        <v>-20</v>
      </c>
      <c r="W2113" s="336" t="s">
        <v>769</v>
      </c>
      <c r="X2113" s="336" t="s">
        <v>7402</v>
      </c>
      <c r="Y2113" s="336" t="s">
        <v>826</v>
      </c>
      <c r="Z2113" s="339">
        <v>41842</v>
      </c>
      <c r="AA2113" s="339">
        <v>41842</v>
      </c>
      <c r="AB2113" s="336" t="s">
        <v>842</v>
      </c>
    </row>
    <row r="2114" spans="1:28" s="340" customFormat="1">
      <c r="A2114" s="336" t="s">
        <v>8147</v>
      </c>
      <c r="B2114" s="336" t="s">
        <v>1679</v>
      </c>
      <c r="C2114" s="336" t="s">
        <v>682</v>
      </c>
      <c r="D2114" s="336" t="s">
        <v>1798</v>
      </c>
      <c r="E2114" s="336" t="s">
        <v>1051</v>
      </c>
      <c r="F2114" s="336" t="s">
        <v>793</v>
      </c>
      <c r="G2114" s="336" t="s">
        <v>794</v>
      </c>
      <c r="H2114" s="336" t="s">
        <v>795</v>
      </c>
      <c r="I2114" s="337">
        <v>5</v>
      </c>
      <c r="J2114" s="337">
        <v>100</v>
      </c>
      <c r="K2114" s="337">
        <v>130</v>
      </c>
      <c r="L2114" s="337">
        <v>70</v>
      </c>
      <c r="M2114" s="338"/>
      <c r="N2114" s="338"/>
      <c r="O2114" s="337">
        <v>1600</v>
      </c>
      <c r="P2114" s="337">
        <v>17</v>
      </c>
      <c r="Q2114" s="337">
        <v>94.1</v>
      </c>
      <c r="R2114" s="337">
        <v>25000</v>
      </c>
      <c r="S2114" s="337">
        <v>3000</v>
      </c>
      <c r="T2114" s="337">
        <v>83</v>
      </c>
      <c r="U2114" s="337">
        <v>0.9</v>
      </c>
      <c r="V2114" s="337">
        <v>-20</v>
      </c>
      <c r="W2114" s="336" t="s">
        <v>769</v>
      </c>
      <c r="X2114" s="336" t="s">
        <v>7402</v>
      </c>
      <c r="Y2114" s="336" t="s">
        <v>783</v>
      </c>
      <c r="Z2114" s="339">
        <v>41806</v>
      </c>
      <c r="AA2114" s="339">
        <v>41806</v>
      </c>
      <c r="AB2114" s="336" t="s">
        <v>842</v>
      </c>
    </row>
    <row r="2115" spans="1:28" s="340" customFormat="1">
      <c r="A2115" s="336" t="s">
        <v>8147</v>
      </c>
      <c r="B2115" s="336" t="s">
        <v>1679</v>
      </c>
      <c r="C2115" s="336" t="s">
        <v>682</v>
      </c>
      <c r="D2115" s="336" t="s">
        <v>1802</v>
      </c>
      <c r="E2115" s="336" t="s">
        <v>1051</v>
      </c>
      <c r="F2115" s="336" t="s">
        <v>793</v>
      </c>
      <c r="G2115" s="336" t="s">
        <v>794</v>
      </c>
      <c r="H2115" s="336" t="s">
        <v>795</v>
      </c>
      <c r="I2115" s="337">
        <v>5</v>
      </c>
      <c r="J2115" s="337">
        <v>100</v>
      </c>
      <c r="K2115" s="337">
        <v>130</v>
      </c>
      <c r="L2115" s="337">
        <v>70</v>
      </c>
      <c r="M2115" s="338"/>
      <c r="N2115" s="338"/>
      <c r="O2115" s="337">
        <v>1600</v>
      </c>
      <c r="P2115" s="337">
        <v>17</v>
      </c>
      <c r="Q2115" s="337">
        <v>94.1</v>
      </c>
      <c r="R2115" s="337">
        <v>25000</v>
      </c>
      <c r="S2115" s="337">
        <v>4000</v>
      </c>
      <c r="T2115" s="337">
        <v>84</v>
      </c>
      <c r="U2115" s="337">
        <v>0.9</v>
      </c>
      <c r="V2115" s="337">
        <v>-20</v>
      </c>
      <c r="W2115" s="336" t="s">
        <v>769</v>
      </c>
      <c r="X2115" s="336" t="s">
        <v>7402</v>
      </c>
      <c r="Y2115" s="336" t="s">
        <v>826</v>
      </c>
      <c r="Z2115" s="339">
        <v>41843</v>
      </c>
      <c r="AA2115" s="339">
        <v>41843</v>
      </c>
      <c r="AB2115" s="336" t="s">
        <v>842</v>
      </c>
    </row>
    <row r="2116" spans="1:28" s="340" customFormat="1">
      <c r="A2116" s="336" t="s">
        <v>8147</v>
      </c>
      <c r="B2116" s="336" t="s">
        <v>1679</v>
      </c>
      <c r="C2116" s="336" t="s">
        <v>682</v>
      </c>
      <c r="D2116" s="336" t="s">
        <v>1804</v>
      </c>
      <c r="E2116" s="336" t="s">
        <v>1051</v>
      </c>
      <c r="F2116" s="336" t="s">
        <v>793</v>
      </c>
      <c r="G2116" s="336" t="s">
        <v>1011</v>
      </c>
      <c r="H2116" s="336" t="s">
        <v>795</v>
      </c>
      <c r="I2116" s="337">
        <v>5</v>
      </c>
      <c r="J2116" s="337">
        <v>100</v>
      </c>
      <c r="K2116" s="337">
        <v>130</v>
      </c>
      <c r="L2116" s="337">
        <v>70</v>
      </c>
      <c r="M2116" s="338"/>
      <c r="N2116" s="338"/>
      <c r="O2116" s="337">
        <v>1600</v>
      </c>
      <c r="P2116" s="337">
        <v>17</v>
      </c>
      <c r="Q2116" s="337">
        <v>94.1</v>
      </c>
      <c r="R2116" s="337">
        <v>25000</v>
      </c>
      <c r="S2116" s="337">
        <v>4000</v>
      </c>
      <c r="T2116" s="337">
        <v>84</v>
      </c>
      <c r="U2116" s="337">
        <v>0.9</v>
      </c>
      <c r="V2116" s="337">
        <v>-20</v>
      </c>
      <c r="W2116" s="336" t="s">
        <v>769</v>
      </c>
      <c r="X2116" s="336" t="s">
        <v>7402</v>
      </c>
      <c r="Y2116" s="336" t="s">
        <v>826</v>
      </c>
      <c r="Z2116" s="339">
        <v>41842</v>
      </c>
      <c r="AA2116" s="339">
        <v>41842</v>
      </c>
      <c r="AB2116" s="336" t="s">
        <v>842</v>
      </c>
    </row>
    <row r="2117" spans="1:28" s="340" customFormat="1">
      <c r="A2117" s="336" t="s">
        <v>8147</v>
      </c>
      <c r="B2117" s="336" t="s">
        <v>1679</v>
      </c>
      <c r="C2117" s="336" t="s">
        <v>682</v>
      </c>
      <c r="D2117" s="336" t="s">
        <v>1725</v>
      </c>
      <c r="E2117" s="336" t="s">
        <v>821</v>
      </c>
      <c r="F2117" s="336" t="s">
        <v>736</v>
      </c>
      <c r="G2117" s="336" t="s">
        <v>794</v>
      </c>
      <c r="H2117" s="336" t="s">
        <v>795</v>
      </c>
      <c r="I2117" s="337">
        <v>5</v>
      </c>
      <c r="J2117" s="337">
        <v>40</v>
      </c>
      <c r="K2117" s="337">
        <v>123</v>
      </c>
      <c r="L2117" s="337">
        <v>79.900000000000006</v>
      </c>
      <c r="M2117" s="338"/>
      <c r="N2117" s="338"/>
      <c r="O2117" s="337">
        <v>450</v>
      </c>
      <c r="P2117" s="337">
        <v>6</v>
      </c>
      <c r="Q2117" s="337">
        <v>75</v>
      </c>
      <c r="R2117" s="337">
        <v>25000</v>
      </c>
      <c r="S2117" s="337">
        <v>3000</v>
      </c>
      <c r="T2117" s="337">
        <v>83</v>
      </c>
      <c r="U2117" s="337">
        <v>0.7</v>
      </c>
      <c r="V2117" s="337">
        <v>-20</v>
      </c>
      <c r="W2117" s="336" t="s">
        <v>769</v>
      </c>
      <c r="X2117" s="336" t="s">
        <v>7402</v>
      </c>
      <c r="Y2117" s="336" t="s">
        <v>783</v>
      </c>
      <c r="Z2117" s="339">
        <v>41828</v>
      </c>
      <c r="AA2117" s="339">
        <v>41828</v>
      </c>
      <c r="AB2117" s="336" t="s">
        <v>842</v>
      </c>
    </row>
    <row r="2118" spans="1:28" s="340" customFormat="1">
      <c r="A2118" s="336" t="s">
        <v>8147</v>
      </c>
      <c r="B2118" s="336" t="s">
        <v>1679</v>
      </c>
      <c r="C2118" s="336" t="s">
        <v>682</v>
      </c>
      <c r="D2118" s="336" t="s">
        <v>1909</v>
      </c>
      <c r="E2118" s="336" t="s">
        <v>792</v>
      </c>
      <c r="F2118" s="336" t="s">
        <v>793</v>
      </c>
      <c r="G2118" s="336" t="s">
        <v>794</v>
      </c>
      <c r="H2118" s="336" t="s">
        <v>795</v>
      </c>
      <c r="I2118" s="337">
        <v>5</v>
      </c>
      <c r="J2118" s="337">
        <v>75</v>
      </c>
      <c r="K2118" s="337">
        <v>112.7</v>
      </c>
      <c r="L2118" s="337">
        <v>63.4</v>
      </c>
      <c r="M2118" s="338"/>
      <c r="N2118" s="338"/>
      <c r="O2118" s="337">
        <v>1100</v>
      </c>
      <c r="P2118" s="337">
        <v>12</v>
      </c>
      <c r="Q2118" s="337">
        <v>91.7</v>
      </c>
      <c r="R2118" s="337">
        <v>25000</v>
      </c>
      <c r="S2118" s="337">
        <v>3000</v>
      </c>
      <c r="T2118" s="337">
        <v>83</v>
      </c>
      <c r="U2118" s="337">
        <v>0.9</v>
      </c>
      <c r="V2118" s="337">
        <v>-20</v>
      </c>
      <c r="W2118" s="336" t="s">
        <v>769</v>
      </c>
      <c r="X2118" s="336" t="s">
        <v>7402</v>
      </c>
      <c r="Y2118" s="336" t="s">
        <v>783</v>
      </c>
      <c r="Z2118" s="339">
        <v>41806</v>
      </c>
      <c r="AA2118" s="339">
        <v>41806</v>
      </c>
      <c r="AB2118" s="336" t="s">
        <v>842</v>
      </c>
    </row>
    <row r="2119" spans="1:28" s="340" customFormat="1">
      <c r="A2119" s="336" t="s">
        <v>8147</v>
      </c>
      <c r="B2119" s="336" t="s">
        <v>1679</v>
      </c>
      <c r="C2119" s="336" t="s">
        <v>682</v>
      </c>
      <c r="D2119" s="336" t="s">
        <v>1911</v>
      </c>
      <c r="E2119" s="336" t="s">
        <v>792</v>
      </c>
      <c r="F2119" s="336" t="s">
        <v>793</v>
      </c>
      <c r="G2119" s="336" t="s">
        <v>1011</v>
      </c>
      <c r="H2119" s="336" t="s">
        <v>795</v>
      </c>
      <c r="I2119" s="337">
        <v>5</v>
      </c>
      <c r="J2119" s="337">
        <v>75</v>
      </c>
      <c r="K2119" s="337">
        <v>112.7</v>
      </c>
      <c r="L2119" s="337">
        <v>63.4</v>
      </c>
      <c r="M2119" s="338"/>
      <c r="N2119" s="338"/>
      <c r="O2119" s="337">
        <v>1100</v>
      </c>
      <c r="P2119" s="337">
        <v>12</v>
      </c>
      <c r="Q2119" s="337">
        <v>91.7</v>
      </c>
      <c r="R2119" s="337">
        <v>25000</v>
      </c>
      <c r="S2119" s="337">
        <v>3000</v>
      </c>
      <c r="T2119" s="337">
        <v>83</v>
      </c>
      <c r="U2119" s="337">
        <v>0.9</v>
      </c>
      <c r="V2119" s="337">
        <v>-20</v>
      </c>
      <c r="W2119" s="336" t="s">
        <v>769</v>
      </c>
      <c r="X2119" s="336" t="s">
        <v>7402</v>
      </c>
      <c r="Y2119" s="336" t="s">
        <v>826</v>
      </c>
      <c r="Z2119" s="339">
        <v>41838</v>
      </c>
      <c r="AA2119" s="339">
        <v>41838</v>
      </c>
      <c r="AB2119" s="336" t="s">
        <v>842</v>
      </c>
    </row>
    <row r="2120" spans="1:28" s="340" customFormat="1">
      <c r="A2120" s="336" t="s">
        <v>8147</v>
      </c>
      <c r="B2120" s="336" t="s">
        <v>1679</v>
      </c>
      <c r="C2120" s="336" t="s">
        <v>682</v>
      </c>
      <c r="D2120" s="336" t="s">
        <v>1913</v>
      </c>
      <c r="E2120" s="336" t="s">
        <v>792</v>
      </c>
      <c r="F2120" s="336" t="s">
        <v>793</v>
      </c>
      <c r="G2120" s="336" t="s">
        <v>794</v>
      </c>
      <c r="H2120" s="336" t="s">
        <v>795</v>
      </c>
      <c r="I2120" s="337">
        <v>5</v>
      </c>
      <c r="J2120" s="337">
        <v>75</v>
      </c>
      <c r="K2120" s="337">
        <v>112.7</v>
      </c>
      <c r="L2120" s="337">
        <v>63.4</v>
      </c>
      <c r="M2120" s="338"/>
      <c r="N2120" s="338"/>
      <c r="O2120" s="337">
        <v>1100</v>
      </c>
      <c r="P2120" s="337">
        <v>12</v>
      </c>
      <c r="Q2120" s="337">
        <v>91.7</v>
      </c>
      <c r="R2120" s="337">
        <v>25000</v>
      </c>
      <c r="S2120" s="337">
        <v>4000</v>
      </c>
      <c r="T2120" s="337">
        <v>85</v>
      </c>
      <c r="U2120" s="337">
        <v>0.9</v>
      </c>
      <c r="V2120" s="337">
        <v>-20</v>
      </c>
      <c r="W2120" s="336" t="s">
        <v>769</v>
      </c>
      <c r="X2120" s="336" t="s">
        <v>7402</v>
      </c>
      <c r="Y2120" s="336" t="s">
        <v>826</v>
      </c>
      <c r="Z2120" s="339">
        <v>41843</v>
      </c>
      <c r="AA2120" s="339">
        <v>41843</v>
      </c>
      <c r="AB2120" s="336" t="s">
        <v>842</v>
      </c>
    </row>
    <row r="2121" spans="1:28" s="340" customFormat="1">
      <c r="A2121" s="336" t="s">
        <v>8147</v>
      </c>
      <c r="B2121" s="336" t="s">
        <v>1679</v>
      </c>
      <c r="C2121" s="336" t="s">
        <v>682</v>
      </c>
      <c r="D2121" s="336" t="s">
        <v>1915</v>
      </c>
      <c r="E2121" s="336" t="s">
        <v>792</v>
      </c>
      <c r="F2121" s="336" t="s">
        <v>793</v>
      </c>
      <c r="G2121" s="336" t="s">
        <v>1011</v>
      </c>
      <c r="H2121" s="336" t="s">
        <v>795</v>
      </c>
      <c r="I2121" s="337">
        <v>5</v>
      </c>
      <c r="J2121" s="337">
        <v>75</v>
      </c>
      <c r="K2121" s="337">
        <v>112.7</v>
      </c>
      <c r="L2121" s="337">
        <v>63.4</v>
      </c>
      <c r="M2121" s="338"/>
      <c r="N2121" s="338"/>
      <c r="O2121" s="337">
        <v>1100</v>
      </c>
      <c r="P2121" s="337">
        <v>12</v>
      </c>
      <c r="Q2121" s="337">
        <v>91.7</v>
      </c>
      <c r="R2121" s="337">
        <v>25000</v>
      </c>
      <c r="S2121" s="337">
        <v>4000</v>
      </c>
      <c r="T2121" s="337">
        <v>85</v>
      </c>
      <c r="U2121" s="337">
        <v>0.9</v>
      </c>
      <c r="V2121" s="337">
        <v>-20</v>
      </c>
      <c r="W2121" s="336" t="s">
        <v>769</v>
      </c>
      <c r="X2121" s="336" t="s">
        <v>7402</v>
      </c>
      <c r="Y2121" s="336" t="s">
        <v>826</v>
      </c>
      <c r="Z2121" s="339">
        <v>41842</v>
      </c>
      <c r="AA2121" s="339">
        <v>41842</v>
      </c>
      <c r="AB2121" s="336" t="s">
        <v>842</v>
      </c>
    </row>
    <row r="2122" spans="1:28" s="340" customFormat="1">
      <c r="A2122" s="336" t="s">
        <v>8147</v>
      </c>
      <c r="B2122" s="336" t="s">
        <v>2235</v>
      </c>
      <c r="C2122" s="336" t="s">
        <v>2412</v>
      </c>
      <c r="D2122" s="336" t="s">
        <v>2413</v>
      </c>
      <c r="E2122" s="336" t="s">
        <v>1051</v>
      </c>
      <c r="F2122" s="336" t="s">
        <v>793</v>
      </c>
      <c r="G2122" s="336" t="s">
        <v>794</v>
      </c>
      <c r="H2122" s="336" t="s">
        <v>795</v>
      </c>
      <c r="I2122" s="337">
        <v>3</v>
      </c>
      <c r="J2122" s="337">
        <v>75</v>
      </c>
      <c r="K2122" s="337">
        <v>125.8</v>
      </c>
      <c r="L2122" s="337">
        <v>78</v>
      </c>
      <c r="M2122" s="338"/>
      <c r="N2122" s="338"/>
      <c r="O2122" s="337">
        <v>1100</v>
      </c>
      <c r="P2122" s="337">
        <v>13</v>
      </c>
      <c r="Q2122" s="337">
        <v>84</v>
      </c>
      <c r="R2122" s="337">
        <v>25000</v>
      </c>
      <c r="S2122" s="337">
        <v>5000</v>
      </c>
      <c r="T2122" s="337">
        <v>85</v>
      </c>
      <c r="U2122" s="337">
        <v>1</v>
      </c>
      <c r="V2122" s="337">
        <v>-25</v>
      </c>
      <c r="W2122" s="336" t="s">
        <v>769</v>
      </c>
      <c r="X2122" s="336" t="s">
        <v>7405</v>
      </c>
      <c r="Y2122" s="336" t="s">
        <v>1250</v>
      </c>
      <c r="Z2122" s="339">
        <v>41897</v>
      </c>
      <c r="AA2122" s="339">
        <v>41919</v>
      </c>
      <c r="AB2122" s="336" t="s">
        <v>784</v>
      </c>
    </row>
    <row r="2123" spans="1:28" s="340" customFormat="1">
      <c r="A2123" s="336" t="s">
        <v>8147</v>
      </c>
      <c r="B2123" s="336" t="s">
        <v>2235</v>
      </c>
      <c r="C2123" s="336" t="s">
        <v>2412</v>
      </c>
      <c r="D2123" s="336" t="s">
        <v>2415</v>
      </c>
      <c r="E2123" s="336" t="s">
        <v>1051</v>
      </c>
      <c r="F2123" s="336" t="s">
        <v>793</v>
      </c>
      <c r="G2123" s="336" t="s">
        <v>794</v>
      </c>
      <c r="H2123" s="336" t="s">
        <v>795</v>
      </c>
      <c r="I2123" s="337">
        <v>3</v>
      </c>
      <c r="J2123" s="337">
        <v>75</v>
      </c>
      <c r="K2123" s="337">
        <v>125.8</v>
      </c>
      <c r="L2123" s="337">
        <v>78</v>
      </c>
      <c r="M2123" s="338"/>
      <c r="N2123" s="338"/>
      <c r="O2123" s="337">
        <v>1100</v>
      </c>
      <c r="P2123" s="337">
        <v>13</v>
      </c>
      <c r="Q2123" s="337">
        <v>84</v>
      </c>
      <c r="R2123" s="337">
        <v>25000</v>
      </c>
      <c r="S2123" s="337">
        <v>2700</v>
      </c>
      <c r="T2123" s="337">
        <v>89</v>
      </c>
      <c r="U2123" s="337">
        <v>1</v>
      </c>
      <c r="V2123" s="337">
        <v>-25</v>
      </c>
      <c r="W2123" s="336" t="s">
        <v>769</v>
      </c>
      <c r="X2123" s="336" t="s">
        <v>7405</v>
      </c>
      <c r="Y2123" s="336" t="s">
        <v>1250</v>
      </c>
      <c r="Z2123" s="339">
        <v>41897</v>
      </c>
      <c r="AA2123" s="339">
        <v>41919</v>
      </c>
      <c r="AB2123" s="336" t="s">
        <v>784</v>
      </c>
    </row>
    <row r="2124" spans="1:28" s="340" customFormat="1">
      <c r="A2124" s="336" t="s">
        <v>8147</v>
      </c>
      <c r="B2124" s="336" t="s">
        <v>2235</v>
      </c>
      <c r="C2124" s="336" t="s">
        <v>2417</v>
      </c>
      <c r="D2124" s="336" t="s">
        <v>2418</v>
      </c>
      <c r="E2124" s="336" t="s">
        <v>1051</v>
      </c>
      <c r="F2124" s="336" t="s">
        <v>793</v>
      </c>
      <c r="G2124" s="336" t="s">
        <v>794</v>
      </c>
      <c r="H2124" s="336" t="s">
        <v>795</v>
      </c>
      <c r="I2124" s="337">
        <v>3</v>
      </c>
      <c r="J2124" s="337">
        <v>75</v>
      </c>
      <c r="K2124" s="337">
        <v>125.6</v>
      </c>
      <c r="L2124" s="337">
        <v>78</v>
      </c>
      <c r="M2124" s="338"/>
      <c r="N2124" s="338"/>
      <c r="O2124" s="337">
        <v>1100</v>
      </c>
      <c r="P2124" s="337">
        <v>13</v>
      </c>
      <c r="Q2124" s="337">
        <v>84</v>
      </c>
      <c r="R2124" s="337">
        <v>25000</v>
      </c>
      <c r="S2124" s="337">
        <v>3000</v>
      </c>
      <c r="T2124" s="337">
        <v>83</v>
      </c>
      <c r="U2124" s="337">
        <v>1</v>
      </c>
      <c r="V2124" s="337">
        <v>-25</v>
      </c>
      <c r="W2124" s="336" t="s">
        <v>769</v>
      </c>
      <c r="X2124" s="336" t="s">
        <v>7405</v>
      </c>
      <c r="Y2124" s="336" t="s">
        <v>2419</v>
      </c>
      <c r="Z2124" s="339">
        <v>41091</v>
      </c>
      <c r="AA2124" s="339">
        <v>41911</v>
      </c>
      <c r="AB2124" s="336" t="s">
        <v>784</v>
      </c>
    </row>
    <row r="2125" spans="1:28" s="340" customFormat="1">
      <c r="A2125" s="336" t="s">
        <v>8147</v>
      </c>
      <c r="B2125" s="336" t="s">
        <v>2235</v>
      </c>
      <c r="C2125" s="336" t="s">
        <v>2430</v>
      </c>
      <c r="D2125" s="336" t="s">
        <v>2431</v>
      </c>
      <c r="E2125" s="336" t="s">
        <v>792</v>
      </c>
      <c r="F2125" s="336" t="s">
        <v>793</v>
      </c>
      <c r="G2125" s="336" t="s">
        <v>794</v>
      </c>
      <c r="H2125" s="336" t="s">
        <v>795</v>
      </c>
      <c r="I2125" s="337">
        <v>3</v>
      </c>
      <c r="J2125" s="337">
        <v>60</v>
      </c>
      <c r="K2125" s="337">
        <v>115.6</v>
      </c>
      <c r="L2125" s="337">
        <v>69.5</v>
      </c>
      <c r="M2125" s="338"/>
      <c r="N2125" s="338"/>
      <c r="O2125" s="337">
        <v>800</v>
      </c>
      <c r="P2125" s="337">
        <v>9.5</v>
      </c>
      <c r="Q2125" s="337">
        <v>84.2</v>
      </c>
      <c r="R2125" s="337">
        <v>25000</v>
      </c>
      <c r="S2125" s="337">
        <v>3000</v>
      </c>
      <c r="T2125" s="337">
        <v>83</v>
      </c>
      <c r="U2125" s="337">
        <v>0.9</v>
      </c>
      <c r="V2125" s="337">
        <v>-25</v>
      </c>
      <c r="W2125" s="336" t="s">
        <v>769</v>
      </c>
      <c r="X2125" s="336" t="s">
        <v>7923</v>
      </c>
      <c r="Y2125" s="336" t="s">
        <v>783</v>
      </c>
      <c r="Z2125" s="339">
        <v>41821</v>
      </c>
      <c r="AA2125" s="339">
        <v>41822</v>
      </c>
      <c r="AB2125" s="336" t="s">
        <v>784</v>
      </c>
    </row>
    <row r="2126" spans="1:28" s="340" customFormat="1">
      <c r="A2126" s="336" t="s">
        <v>8147</v>
      </c>
      <c r="B2126" s="336" t="s">
        <v>2235</v>
      </c>
      <c r="C2126" s="336" t="s">
        <v>2437</v>
      </c>
      <c r="D2126" s="336" t="s">
        <v>2438</v>
      </c>
      <c r="E2126" s="336" t="s">
        <v>792</v>
      </c>
      <c r="F2126" s="336" t="s">
        <v>793</v>
      </c>
      <c r="G2126" s="336" t="s">
        <v>794</v>
      </c>
      <c r="H2126" s="336" t="s">
        <v>795</v>
      </c>
      <c r="I2126" s="337">
        <v>3</v>
      </c>
      <c r="J2126" s="337">
        <v>100</v>
      </c>
      <c r="K2126" s="337">
        <v>132.5</v>
      </c>
      <c r="L2126" s="337">
        <v>67.099999999999994</v>
      </c>
      <c r="M2126" s="338"/>
      <c r="N2126" s="338"/>
      <c r="O2126" s="337">
        <v>1600</v>
      </c>
      <c r="P2126" s="337">
        <v>15.5</v>
      </c>
      <c r="Q2126" s="337">
        <v>100</v>
      </c>
      <c r="R2126" s="337">
        <v>25000</v>
      </c>
      <c r="S2126" s="337">
        <v>2700</v>
      </c>
      <c r="T2126" s="337">
        <v>84</v>
      </c>
      <c r="U2126" s="337">
        <v>1</v>
      </c>
      <c r="V2126" s="337">
        <v>-25</v>
      </c>
      <c r="W2126" s="336" t="s">
        <v>769</v>
      </c>
      <c r="X2126" s="336" t="s">
        <v>7405</v>
      </c>
      <c r="Y2126" s="336" t="s">
        <v>2440</v>
      </c>
      <c r="Z2126" s="339">
        <v>41883</v>
      </c>
      <c r="AA2126" s="339">
        <v>41893</v>
      </c>
      <c r="AB2126" s="336" t="s">
        <v>784</v>
      </c>
    </row>
    <row r="2127" spans="1:28" s="340" customFormat="1">
      <c r="A2127" s="336" t="s">
        <v>8147</v>
      </c>
      <c r="B2127" s="336" t="s">
        <v>970</v>
      </c>
      <c r="C2127" s="336" t="s">
        <v>971</v>
      </c>
      <c r="D2127" s="336" t="s">
        <v>971</v>
      </c>
      <c r="E2127" s="336" t="s">
        <v>792</v>
      </c>
      <c r="F2127" s="336" t="s">
        <v>793</v>
      </c>
      <c r="G2127" s="336" t="s">
        <v>794</v>
      </c>
      <c r="H2127" s="336" t="s">
        <v>795</v>
      </c>
      <c r="I2127" s="337">
        <v>3</v>
      </c>
      <c r="J2127" s="337">
        <v>60</v>
      </c>
      <c r="K2127" s="337">
        <v>112.6</v>
      </c>
      <c r="L2127" s="337">
        <v>63.5</v>
      </c>
      <c r="M2127" s="338"/>
      <c r="N2127" s="338"/>
      <c r="O2127" s="337">
        <v>800</v>
      </c>
      <c r="P2127" s="337">
        <v>11</v>
      </c>
      <c r="Q2127" s="337">
        <v>72.7</v>
      </c>
      <c r="R2127" s="337">
        <v>25000</v>
      </c>
      <c r="S2127" s="337">
        <v>3000</v>
      </c>
      <c r="T2127" s="337">
        <v>85</v>
      </c>
      <c r="U2127" s="337">
        <v>1</v>
      </c>
      <c r="V2127" s="337">
        <v>-20</v>
      </c>
      <c r="W2127" s="336" t="s">
        <v>769</v>
      </c>
      <c r="X2127" s="336" t="s">
        <v>7402</v>
      </c>
      <c r="Y2127" s="336" t="s">
        <v>948</v>
      </c>
      <c r="Z2127" s="339">
        <v>41897</v>
      </c>
      <c r="AA2127" s="339">
        <v>41897</v>
      </c>
      <c r="AB2127" s="336" t="s">
        <v>784</v>
      </c>
    </row>
    <row r="2128" spans="1:28" s="340" customFormat="1">
      <c r="A2128" s="336" t="s">
        <v>8147</v>
      </c>
      <c r="B2128" s="336" t="s">
        <v>778</v>
      </c>
      <c r="C2128" s="336" t="s">
        <v>800</v>
      </c>
      <c r="D2128" s="336" t="s">
        <v>800</v>
      </c>
      <c r="E2128" s="336" t="s">
        <v>792</v>
      </c>
      <c r="F2128" s="336" t="s">
        <v>793</v>
      </c>
      <c r="G2128" s="336" t="s">
        <v>794</v>
      </c>
      <c r="H2128" s="336" t="s">
        <v>795</v>
      </c>
      <c r="I2128" s="337">
        <v>5</v>
      </c>
      <c r="J2128" s="337">
        <v>40</v>
      </c>
      <c r="K2128" s="337">
        <v>60</v>
      </c>
      <c r="L2128" s="337">
        <v>112</v>
      </c>
      <c r="M2128" s="338"/>
      <c r="N2128" s="338"/>
      <c r="O2128" s="337">
        <v>450</v>
      </c>
      <c r="P2128" s="337">
        <v>6</v>
      </c>
      <c r="Q2128" s="337">
        <v>75</v>
      </c>
      <c r="R2128" s="337">
        <v>25000</v>
      </c>
      <c r="S2128" s="337">
        <v>4000</v>
      </c>
      <c r="T2128" s="337">
        <v>84</v>
      </c>
      <c r="U2128" s="337">
        <v>0.9</v>
      </c>
      <c r="V2128" s="337">
        <v>-20</v>
      </c>
      <c r="W2128" s="336" t="s">
        <v>769</v>
      </c>
      <c r="X2128" s="336" t="s">
        <v>7406</v>
      </c>
      <c r="Y2128" s="336" t="s">
        <v>783</v>
      </c>
      <c r="Z2128" s="339">
        <v>41869</v>
      </c>
      <c r="AA2128" s="339">
        <v>41852</v>
      </c>
      <c r="AB2128" s="336" t="s">
        <v>784</v>
      </c>
    </row>
    <row r="2129" spans="1:28" s="340" customFormat="1">
      <c r="A2129" s="336" t="s">
        <v>8147</v>
      </c>
      <c r="B2129" s="336" t="s">
        <v>778</v>
      </c>
      <c r="C2129" s="336" t="s">
        <v>802</v>
      </c>
      <c r="D2129" s="336" t="s">
        <v>802</v>
      </c>
      <c r="E2129" s="336" t="s">
        <v>792</v>
      </c>
      <c r="F2129" s="336" t="s">
        <v>793</v>
      </c>
      <c r="G2129" s="336" t="s">
        <v>794</v>
      </c>
      <c r="H2129" s="336" t="s">
        <v>795</v>
      </c>
      <c r="I2129" s="337">
        <v>5</v>
      </c>
      <c r="J2129" s="337">
        <v>40</v>
      </c>
      <c r="K2129" s="337">
        <v>60</v>
      </c>
      <c r="L2129" s="337">
        <v>112</v>
      </c>
      <c r="M2129" s="338"/>
      <c r="N2129" s="338"/>
      <c r="O2129" s="337">
        <v>450</v>
      </c>
      <c r="P2129" s="337">
        <v>6</v>
      </c>
      <c r="Q2129" s="337">
        <v>75</v>
      </c>
      <c r="R2129" s="337">
        <v>25000</v>
      </c>
      <c r="S2129" s="337">
        <v>5000</v>
      </c>
      <c r="T2129" s="337">
        <v>83</v>
      </c>
      <c r="U2129" s="337">
        <v>0.9</v>
      </c>
      <c r="V2129" s="337">
        <v>-20</v>
      </c>
      <c r="W2129" s="336" t="s">
        <v>769</v>
      </c>
      <c r="X2129" s="336" t="s">
        <v>7406</v>
      </c>
      <c r="Y2129" s="336" t="s">
        <v>783</v>
      </c>
      <c r="Z2129" s="339">
        <v>41869</v>
      </c>
      <c r="AA2129" s="339">
        <v>41852</v>
      </c>
      <c r="AB2129" s="336" t="s">
        <v>784</v>
      </c>
    </row>
    <row r="2130" spans="1:28" s="340" customFormat="1">
      <c r="A2130" s="336" t="s">
        <v>8147</v>
      </c>
      <c r="B2130" s="336" t="s">
        <v>778</v>
      </c>
      <c r="C2130" s="336" t="s">
        <v>808</v>
      </c>
      <c r="D2130" s="336" t="s">
        <v>808</v>
      </c>
      <c r="E2130" s="336" t="s">
        <v>792</v>
      </c>
      <c r="F2130" s="336" t="s">
        <v>793</v>
      </c>
      <c r="G2130" s="336" t="s">
        <v>794</v>
      </c>
      <c r="H2130" s="336" t="s">
        <v>795</v>
      </c>
      <c r="I2130" s="337">
        <v>5</v>
      </c>
      <c r="J2130" s="337">
        <v>60</v>
      </c>
      <c r="K2130" s="337">
        <v>60</v>
      </c>
      <c r="L2130" s="337">
        <v>112</v>
      </c>
      <c r="M2130" s="338"/>
      <c r="N2130" s="338"/>
      <c r="O2130" s="337">
        <v>800</v>
      </c>
      <c r="P2130" s="337">
        <v>8.5</v>
      </c>
      <c r="Q2130" s="337">
        <v>94</v>
      </c>
      <c r="R2130" s="337">
        <v>25000</v>
      </c>
      <c r="S2130" s="337">
        <v>4000</v>
      </c>
      <c r="T2130" s="337">
        <v>85</v>
      </c>
      <c r="U2130" s="337">
        <v>0.9</v>
      </c>
      <c r="V2130" s="337">
        <v>-20</v>
      </c>
      <c r="W2130" s="336" t="s">
        <v>769</v>
      </c>
      <c r="X2130" s="336" t="s">
        <v>7406</v>
      </c>
      <c r="Y2130" s="336" t="s">
        <v>783</v>
      </c>
      <c r="Z2130" s="339">
        <v>41869</v>
      </c>
      <c r="AA2130" s="339">
        <v>41852</v>
      </c>
      <c r="AB2130" s="336" t="s">
        <v>784</v>
      </c>
    </row>
    <row r="2131" spans="1:28" s="340" customFormat="1">
      <c r="A2131" s="336" t="s">
        <v>8147</v>
      </c>
      <c r="B2131" s="336" t="s">
        <v>778</v>
      </c>
      <c r="C2131" s="336" t="s">
        <v>810</v>
      </c>
      <c r="D2131" s="336" t="s">
        <v>810</v>
      </c>
      <c r="E2131" s="336" t="s">
        <v>792</v>
      </c>
      <c r="F2131" s="336" t="s">
        <v>793</v>
      </c>
      <c r="G2131" s="336" t="s">
        <v>794</v>
      </c>
      <c r="H2131" s="336" t="s">
        <v>795</v>
      </c>
      <c r="I2131" s="337">
        <v>5</v>
      </c>
      <c r="J2131" s="337">
        <v>60</v>
      </c>
      <c r="K2131" s="337">
        <v>60</v>
      </c>
      <c r="L2131" s="337">
        <v>112</v>
      </c>
      <c r="M2131" s="338"/>
      <c r="N2131" s="338"/>
      <c r="O2131" s="337">
        <v>800</v>
      </c>
      <c r="P2131" s="337">
        <v>8.5</v>
      </c>
      <c r="Q2131" s="337">
        <v>94</v>
      </c>
      <c r="R2131" s="337">
        <v>25000</v>
      </c>
      <c r="S2131" s="337">
        <v>5000</v>
      </c>
      <c r="T2131" s="337">
        <v>83</v>
      </c>
      <c r="U2131" s="337">
        <v>0.9</v>
      </c>
      <c r="V2131" s="337">
        <v>-20</v>
      </c>
      <c r="W2131" s="336" t="s">
        <v>769</v>
      </c>
      <c r="X2131" s="336" t="s">
        <v>7406</v>
      </c>
      <c r="Y2131" s="336" t="s">
        <v>783</v>
      </c>
      <c r="Z2131" s="339">
        <v>41869</v>
      </c>
      <c r="AA2131" s="339">
        <v>41852</v>
      </c>
      <c r="AB2131" s="336" t="s">
        <v>784</v>
      </c>
    </row>
    <row r="2132" spans="1:28" s="340" customFormat="1">
      <c r="A2132" s="336" t="s">
        <v>8147</v>
      </c>
      <c r="B2132" s="336" t="s">
        <v>1066</v>
      </c>
      <c r="C2132" s="336" t="s">
        <v>1243</v>
      </c>
      <c r="D2132" s="336" t="s">
        <v>1243</v>
      </c>
      <c r="E2132" s="336" t="s">
        <v>792</v>
      </c>
      <c r="F2132" s="336" t="s">
        <v>793</v>
      </c>
      <c r="G2132" s="336" t="s">
        <v>794</v>
      </c>
      <c r="H2132" s="336" t="s">
        <v>795</v>
      </c>
      <c r="I2132" s="337">
        <v>3</v>
      </c>
      <c r="J2132" s="337">
        <v>60</v>
      </c>
      <c r="K2132" s="337">
        <v>112.6</v>
      </c>
      <c r="L2132" s="337">
        <v>63.5</v>
      </c>
      <c r="M2132" s="338"/>
      <c r="N2132" s="338"/>
      <c r="O2132" s="337">
        <v>800</v>
      </c>
      <c r="P2132" s="337">
        <v>11</v>
      </c>
      <c r="Q2132" s="337">
        <v>72.7</v>
      </c>
      <c r="R2132" s="337">
        <v>25000</v>
      </c>
      <c r="S2132" s="337">
        <v>3000</v>
      </c>
      <c r="T2132" s="337">
        <v>85</v>
      </c>
      <c r="U2132" s="337">
        <v>1</v>
      </c>
      <c r="V2132" s="337">
        <v>-20</v>
      </c>
      <c r="W2132" s="336" t="s">
        <v>769</v>
      </c>
      <c r="X2132" s="336" t="s">
        <v>7404</v>
      </c>
      <c r="Y2132" s="336" t="s">
        <v>789</v>
      </c>
      <c r="Z2132" s="339">
        <v>41902</v>
      </c>
      <c r="AA2132" s="339">
        <v>41929</v>
      </c>
      <c r="AB2132" s="336" t="s">
        <v>842</v>
      </c>
    </row>
    <row r="2133" spans="1:28" s="340" customFormat="1">
      <c r="A2133" s="336" t="s">
        <v>8147</v>
      </c>
      <c r="B2133" s="336" t="s">
        <v>1066</v>
      </c>
      <c r="C2133" s="336" t="s">
        <v>8148</v>
      </c>
      <c r="D2133" s="336" t="s">
        <v>8148</v>
      </c>
      <c r="E2133" s="336" t="s">
        <v>1051</v>
      </c>
      <c r="F2133" s="336" t="s">
        <v>793</v>
      </c>
      <c r="G2133" s="336" t="s">
        <v>794</v>
      </c>
      <c r="H2133" s="336" t="s">
        <v>795</v>
      </c>
      <c r="I2133" s="337">
        <v>3</v>
      </c>
      <c r="J2133" s="337">
        <v>100</v>
      </c>
      <c r="K2133" s="337">
        <v>130</v>
      </c>
      <c r="L2133" s="337">
        <v>70</v>
      </c>
      <c r="M2133" s="338"/>
      <c r="N2133" s="338"/>
      <c r="O2133" s="337">
        <v>1600</v>
      </c>
      <c r="P2133" s="337">
        <v>17</v>
      </c>
      <c r="Q2133" s="337">
        <v>94.1</v>
      </c>
      <c r="R2133" s="337">
        <v>25000</v>
      </c>
      <c r="S2133" s="337">
        <v>5000</v>
      </c>
      <c r="T2133" s="337">
        <v>86</v>
      </c>
      <c r="U2133" s="337">
        <v>0.9</v>
      </c>
      <c r="V2133" s="337">
        <v>-40</v>
      </c>
      <c r="W2133" s="336" t="s">
        <v>769</v>
      </c>
      <c r="X2133" s="336" t="s">
        <v>7402</v>
      </c>
      <c r="Y2133" s="336" t="s">
        <v>789</v>
      </c>
      <c r="Z2133" s="339">
        <v>41983</v>
      </c>
      <c r="AA2133" s="339">
        <v>42009</v>
      </c>
      <c r="AB2133" s="336" t="s">
        <v>784</v>
      </c>
    </row>
    <row r="2134" spans="1:28" s="340" customFormat="1">
      <c r="A2134" s="336" t="s">
        <v>8147</v>
      </c>
      <c r="B2134" s="336" t="s">
        <v>1066</v>
      </c>
      <c r="C2134" s="336" t="s">
        <v>1082</v>
      </c>
      <c r="D2134" s="336" t="s">
        <v>1085</v>
      </c>
      <c r="E2134" s="336" t="s">
        <v>792</v>
      </c>
      <c r="F2134" s="336" t="s">
        <v>793</v>
      </c>
      <c r="G2134" s="336" t="s">
        <v>794</v>
      </c>
      <c r="H2134" s="336" t="s">
        <v>795</v>
      </c>
      <c r="I2134" s="337">
        <v>3</v>
      </c>
      <c r="J2134" s="337">
        <v>60</v>
      </c>
      <c r="K2134" s="337">
        <v>110</v>
      </c>
      <c r="L2134" s="337">
        <v>60</v>
      </c>
      <c r="M2134" s="338"/>
      <c r="N2134" s="338"/>
      <c r="O2134" s="337">
        <v>850</v>
      </c>
      <c r="P2134" s="337">
        <v>9.5</v>
      </c>
      <c r="Q2134" s="337">
        <v>89.5</v>
      </c>
      <c r="R2134" s="337">
        <v>25000</v>
      </c>
      <c r="S2134" s="337">
        <v>5000</v>
      </c>
      <c r="T2134" s="337">
        <v>86</v>
      </c>
      <c r="U2134" s="337">
        <v>0.9</v>
      </c>
      <c r="V2134" s="337">
        <v>-40</v>
      </c>
      <c r="W2134" s="336" t="s">
        <v>769</v>
      </c>
      <c r="X2134" s="336" t="s">
        <v>7402</v>
      </c>
      <c r="Y2134" s="336" t="s">
        <v>974</v>
      </c>
      <c r="Z2134" s="339">
        <v>41938</v>
      </c>
      <c r="AA2134" s="339">
        <v>41946</v>
      </c>
      <c r="AB2134" s="336" t="s">
        <v>784</v>
      </c>
    </row>
    <row r="2135" spans="1:28" s="340" customFormat="1">
      <c r="A2135" s="336" t="s">
        <v>8147</v>
      </c>
      <c r="B2135" s="336" t="s">
        <v>1066</v>
      </c>
      <c r="C2135" s="336" t="s">
        <v>682</v>
      </c>
      <c r="D2135" s="336" t="s">
        <v>1196</v>
      </c>
      <c r="E2135" s="336" t="s">
        <v>792</v>
      </c>
      <c r="F2135" s="336" t="s">
        <v>793</v>
      </c>
      <c r="G2135" s="336" t="s">
        <v>794</v>
      </c>
      <c r="H2135" s="336" t="s">
        <v>795</v>
      </c>
      <c r="I2135" s="337">
        <v>4</v>
      </c>
      <c r="J2135" s="337">
        <v>60</v>
      </c>
      <c r="K2135" s="337">
        <v>111</v>
      </c>
      <c r="L2135" s="337">
        <v>60</v>
      </c>
      <c r="M2135" s="338"/>
      <c r="N2135" s="338"/>
      <c r="O2135" s="337">
        <v>800</v>
      </c>
      <c r="P2135" s="337">
        <v>9.5</v>
      </c>
      <c r="Q2135" s="337">
        <v>84.2</v>
      </c>
      <c r="R2135" s="337">
        <v>25000</v>
      </c>
      <c r="S2135" s="337">
        <v>3000</v>
      </c>
      <c r="T2135" s="337">
        <v>83</v>
      </c>
      <c r="U2135" s="337">
        <v>0.9</v>
      </c>
      <c r="V2135" s="337">
        <v>-40</v>
      </c>
      <c r="W2135" s="336" t="s">
        <v>769</v>
      </c>
      <c r="X2135" s="336" t="s">
        <v>7402</v>
      </c>
      <c r="Y2135" s="336" t="s">
        <v>783</v>
      </c>
      <c r="Z2135" s="339">
        <v>41881</v>
      </c>
      <c r="AA2135" s="339">
        <v>41869</v>
      </c>
      <c r="AB2135" s="336" t="s">
        <v>827</v>
      </c>
    </row>
    <row r="2136" spans="1:28" s="340" customFormat="1">
      <c r="A2136" s="336" t="s">
        <v>8147</v>
      </c>
      <c r="B2136" s="336" t="s">
        <v>1066</v>
      </c>
      <c r="C2136" s="336" t="s">
        <v>682</v>
      </c>
      <c r="D2136" s="336" t="s">
        <v>1198</v>
      </c>
      <c r="E2136" s="336" t="s">
        <v>792</v>
      </c>
      <c r="F2136" s="336" t="s">
        <v>793</v>
      </c>
      <c r="G2136" s="336" t="s">
        <v>794</v>
      </c>
      <c r="H2136" s="336" t="s">
        <v>795</v>
      </c>
      <c r="I2136" s="337">
        <v>4</v>
      </c>
      <c r="J2136" s="337">
        <v>60</v>
      </c>
      <c r="K2136" s="337">
        <v>106.7</v>
      </c>
      <c r="L2136" s="337">
        <v>55.9</v>
      </c>
      <c r="M2136" s="338"/>
      <c r="N2136" s="338"/>
      <c r="O2136" s="337">
        <v>800</v>
      </c>
      <c r="P2136" s="337">
        <v>11.5</v>
      </c>
      <c r="Q2136" s="337">
        <v>70</v>
      </c>
      <c r="R2136" s="337">
        <v>40000</v>
      </c>
      <c r="S2136" s="337">
        <v>3000</v>
      </c>
      <c r="T2136" s="337">
        <v>84</v>
      </c>
      <c r="U2136" s="337">
        <v>0.9</v>
      </c>
      <c r="V2136" s="337">
        <v>-40</v>
      </c>
      <c r="W2136" s="336" t="s">
        <v>769</v>
      </c>
      <c r="X2136" s="336" t="s">
        <v>7402</v>
      </c>
      <c r="Y2136" s="336" t="s">
        <v>783</v>
      </c>
      <c r="Z2136" s="339">
        <v>41690</v>
      </c>
      <c r="AA2136" s="339">
        <v>41676</v>
      </c>
      <c r="AB2136" s="336" t="s">
        <v>827</v>
      </c>
    </row>
    <row r="2137" spans="1:28" s="340" customFormat="1">
      <c r="A2137" s="336" t="s">
        <v>8147</v>
      </c>
      <c r="B2137" s="336" t="s">
        <v>1320</v>
      </c>
      <c r="C2137" s="336" t="s">
        <v>682</v>
      </c>
      <c r="D2137" s="336" t="s">
        <v>1329</v>
      </c>
      <c r="E2137" s="336" t="s">
        <v>792</v>
      </c>
      <c r="F2137" s="336" t="s">
        <v>793</v>
      </c>
      <c r="G2137" s="336" t="s">
        <v>794</v>
      </c>
      <c r="H2137" s="336" t="s">
        <v>795</v>
      </c>
      <c r="I2137" s="337">
        <v>3</v>
      </c>
      <c r="J2137" s="337">
        <v>60</v>
      </c>
      <c r="K2137" s="337">
        <v>111</v>
      </c>
      <c r="L2137" s="337">
        <v>60</v>
      </c>
      <c r="M2137" s="338"/>
      <c r="N2137" s="338"/>
      <c r="O2137" s="337">
        <v>800</v>
      </c>
      <c r="P2137" s="337">
        <v>9.5</v>
      </c>
      <c r="Q2137" s="337">
        <v>84.2</v>
      </c>
      <c r="R2137" s="337">
        <v>25000</v>
      </c>
      <c r="S2137" s="337">
        <v>3000</v>
      </c>
      <c r="T2137" s="337">
        <v>83</v>
      </c>
      <c r="U2137" s="337">
        <v>0.9</v>
      </c>
      <c r="V2137" s="337">
        <v>-20</v>
      </c>
      <c r="W2137" s="336" t="s">
        <v>769</v>
      </c>
      <c r="X2137" s="336" t="s">
        <v>7402</v>
      </c>
      <c r="Y2137" s="336" t="s">
        <v>783</v>
      </c>
      <c r="Z2137" s="339">
        <v>41973</v>
      </c>
      <c r="AA2137" s="339">
        <v>41964</v>
      </c>
      <c r="AB2137" s="336" t="s">
        <v>842</v>
      </c>
    </row>
    <row r="2138" spans="1:28" s="340" customFormat="1">
      <c r="A2138" s="336" t="s">
        <v>8147</v>
      </c>
      <c r="B2138" s="336" t="s">
        <v>1137</v>
      </c>
      <c r="C2138" s="336" t="s">
        <v>682</v>
      </c>
      <c r="D2138" s="336" t="s">
        <v>1140</v>
      </c>
      <c r="E2138" s="336" t="s">
        <v>792</v>
      </c>
      <c r="F2138" s="336" t="s">
        <v>793</v>
      </c>
      <c r="G2138" s="336" t="s">
        <v>794</v>
      </c>
      <c r="H2138" s="336" t="s">
        <v>795</v>
      </c>
      <c r="I2138" s="337">
        <v>3</v>
      </c>
      <c r="J2138" s="337">
        <v>60</v>
      </c>
      <c r="K2138" s="337">
        <v>111</v>
      </c>
      <c r="L2138" s="337">
        <v>60</v>
      </c>
      <c r="M2138" s="338"/>
      <c r="N2138" s="338"/>
      <c r="O2138" s="337">
        <v>800</v>
      </c>
      <c r="P2138" s="337">
        <v>9.5</v>
      </c>
      <c r="Q2138" s="337">
        <v>84.2</v>
      </c>
      <c r="R2138" s="337">
        <v>25000</v>
      </c>
      <c r="S2138" s="337">
        <v>3000</v>
      </c>
      <c r="T2138" s="337">
        <v>83</v>
      </c>
      <c r="U2138" s="337">
        <v>0.9</v>
      </c>
      <c r="V2138" s="337">
        <v>-40</v>
      </c>
      <c r="W2138" s="336" t="s">
        <v>769</v>
      </c>
      <c r="X2138" s="336" t="s">
        <v>7402</v>
      </c>
      <c r="Y2138" s="336" t="s">
        <v>974</v>
      </c>
      <c r="Z2138" s="339">
        <v>41953</v>
      </c>
      <c r="AA2138" s="339">
        <v>41953</v>
      </c>
      <c r="AB2138" s="336" t="s">
        <v>842</v>
      </c>
    </row>
    <row r="2139" spans="1:28" s="340" customFormat="1">
      <c r="A2139" s="336" t="s">
        <v>8147</v>
      </c>
      <c r="B2139" s="336" t="s">
        <v>1155</v>
      </c>
      <c r="C2139" s="336" t="s">
        <v>1156</v>
      </c>
      <c r="D2139" s="336" t="s">
        <v>1157</v>
      </c>
      <c r="E2139" s="336" t="s">
        <v>792</v>
      </c>
      <c r="F2139" s="336" t="s">
        <v>793</v>
      </c>
      <c r="G2139" s="336" t="s">
        <v>794</v>
      </c>
      <c r="H2139" s="336" t="s">
        <v>795</v>
      </c>
      <c r="I2139" s="337">
        <v>10</v>
      </c>
      <c r="J2139" s="337">
        <v>60</v>
      </c>
      <c r="K2139" s="337">
        <v>111.1</v>
      </c>
      <c r="L2139" s="337">
        <v>60.3</v>
      </c>
      <c r="M2139" s="338"/>
      <c r="N2139" s="338"/>
      <c r="O2139" s="337">
        <v>800</v>
      </c>
      <c r="P2139" s="337">
        <v>9.5</v>
      </c>
      <c r="Q2139" s="337">
        <v>88.9</v>
      </c>
      <c r="R2139" s="337">
        <v>25000</v>
      </c>
      <c r="S2139" s="337">
        <v>5000</v>
      </c>
      <c r="T2139" s="337">
        <v>83</v>
      </c>
      <c r="U2139" s="337">
        <v>1</v>
      </c>
      <c r="V2139" s="337">
        <v>-25</v>
      </c>
      <c r="W2139" s="336" t="s">
        <v>769</v>
      </c>
      <c r="X2139" s="336" t="s">
        <v>7406</v>
      </c>
      <c r="Y2139" s="336" t="s">
        <v>1159</v>
      </c>
      <c r="Z2139" s="339">
        <v>41487</v>
      </c>
      <c r="AA2139" s="339">
        <v>41680</v>
      </c>
      <c r="AB2139" s="336" t="s">
        <v>842</v>
      </c>
    </row>
    <row r="2140" spans="1:28" s="340" customFormat="1">
      <c r="A2140" s="336" t="s">
        <v>8147</v>
      </c>
      <c r="B2140" s="336" t="s">
        <v>1156</v>
      </c>
      <c r="C2140" s="336" t="s">
        <v>1156</v>
      </c>
      <c r="D2140" s="336" t="s">
        <v>1174</v>
      </c>
      <c r="E2140" s="336" t="s">
        <v>792</v>
      </c>
      <c r="F2140" s="336" t="s">
        <v>793</v>
      </c>
      <c r="G2140" s="336" t="s">
        <v>794</v>
      </c>
      <c r="H2140" s="336" t="s">
        <v>795</v>
      </c>
      <c r="I2140" s="337">
        <v>3</v>
      </c>
      <c r="J2140" s="337">
        <v>40</v>
      </c>
      <c r="K2140" s="337">
        <v>111.5</v>
      </c>
      <c r="L2140" s="337">
        <v>63.2</v>
      </c>
      <c r="M2140" s="338"/>
      <c r="N2140" s="338"/>
      <c r="O2140" s="337">
        <v>460</v>
      </c>
      <c r="P2140" s="337">
        <v>6.1</v>
      </c>
      <c r="Q2140" s="337">
        <v>75.400000000000006</v>
      </c>
      <c r="R2140" s="337">
        <v>25000</v>
      </c>
      <c r="S2140" s="337">
        <v>2700</v>
      </c>
      <c r="T2140" s="337">
        <v>83</v>
      </c>
      <c r="U2140" s="337">
        <v>0.9</v>
      </c>
      <c r="V2140" s="337">
        <v>-25</v>
      </c>
      <c r="W2140" s="336" t="s">
        <v>769</v>
      </c>
      <c r="X2140" s="336" t="s">
        <v>7</v>
      </c>
      <c r="Y2140" s="336" t="s">
        <v>1159</v>
      </c>
      <c r="Z2140" s="339">
        <v>41944</v>
      </c>
      <c r="AA2140" s="339">
        <v>41960</v>
      </c>
      <c r="AB2140" s="336" t="s">
        <v>784</v>
      </c>
    </row>
    <row r="2141" spans="1:28" s="340" customFormat="1">
      <c r="A2141" s="336" t="s">
        <v>8147</v>
      </c>
      <c r="B2141" s="336" t="s">
        <v>1156</v>
      </c>
      <c r="C2141" s="336" t="s">
        <v>1156</v>
      </c>
      <c r="D2141" s="336" t="s">
        <v>1186</v>
      </c>
      <c r="E2141" s="336" t="s">
        <v>792</v>
      </c>
      <c r="F2141" s="336" t="s">
        <v>793</v>
      </c>
      <c r="G2141" s="336" t="s">
        <v>794</v>
      </c>
      <c r="H2141" s="336" t="s">
        <v>795</v>
      </c>
      <c r="I2141" s="337">
        <v>3</v>
      </c>
      <c r="J2141" s="337">
        <v>60</v>
      </c>
      <c r="K2141" s="337">
        <v>112.8</v>
      </c>
      <c r="L2141" s="337">
        <v>63.5</v>
      </c>
      <c r="M2141" s="338"/>
      <c r="N2141" s="338"/>
      <c r="O2141" s="337">
        <v>815</v>
      </c>
      <c r="P2141" s="337">
        <v>11</v>
      </c>
      <c r="Q2141" s="337">
        <v>74.099999999999994</v>
      </c>
      <c r="R2141" s="337">
        <v>25000</v>
      </c>
      <c r="S2141" s="337">
        <v>5000</v>
      </c>
      <c r="T2141" s="337">
        <v>83</v>
      </c>
      <c r="U2141" s="337">
        <v>0.9</v>
      </c>
      <c r="V2141" s="337">
        <v>-25</v>
      </c>
      <c r="W2141" s="336" t="s">
        <v>769</v>
      </c>
      <c r="X2141" s="336" t="s">
        <v>7417</v>
      </c>
      <c r="Y2141" s="336" t="s">
        <v>1159</v>
      </c>
      <c r="Z2141" s="339">
        <v>41944</v>
      </c>
      <c r="AA2141" s="339">
        <v>41954</v>
      </c>
      <c r="AB2141" s="336" t="s">
        <v>784</v>
      </c>
    </row>
    <row r="2142" spans="1:28" s="340" customFormat="1">
      <c r="A2142" s="336" t="s">
        <v>8147</v>
      </c>
      <c r="B2142" s="336" t="s">
        <v>1156</v>
      </c>
      <c r="C2142" s="336" t="s">
        <v>1156</v>
      </c>
      <c r="D2142" s="336" t="s">
        <v>1501</v>
      </c>
      <c r="E2142" s="336" t="s">
        <v>792</v>
      </c>
      <c r="F2142" s="336" t="s">
        <v>793</v>
      </c>
      <c r="G2142" s="336" t="s">
        <v>794</v>
      </c>
      <c r="H2142" s="336" t="s">
        <v>795</v>
      </c>
      <c r="I2142" s="337">
        <v>10</v>
      </c>
      <c r="J2142" s="337">
        <v>75</v>
      </c>
      <c r="K2142" s="337">
        <v>111.5</v>
      </c>
      <c r="L2142" s="337">
        <v>59.7</v>
      </c>
      <c r="M2142" s="338"/>
      <c r="N2142" s="338"/>
      <c r="O2142" s="337">
        <v>1100</v>
      </c>
      <c r="P2142" s="337">
        <v>13.5</v>
      </c>
      <c r="Q2142" s="337">
        <v>81.5</v>
      </c>
      <c r="R2142" s="337">
        <v>25000</v>
      </c>
      <c r="S2142" s="337">
        <v>5000</v>
      </c>
      <c r="T2142" s="337">
        <v>83</v>
      </c>
      <c r="U2142" s="337">
        <v>0.9</v>
      </c>
      <c r="V2142" s="337">
        <v>-25</v>
      </c>
      <c r="W2142" s="336" t="s">
        <v>769</v>
      </c>
      <c r="X2142" s="336" t="s">
        <v>7406</v>
      </c>
      <c r="Y2142" s="336" t="s">
        <v>1159</v>
      </c>
      <c r="Z2142" s="339">
        <v>41699</v>
      </c>
      <c r="AA2142" s="339">
        <v>41725</v>
      </c>
      <c r="AB2142" s="336" t="s">
        <v>842</v>
      </c>
    </row>
    <row r="2143" spans="1:28" s="340" customFormat="1">
      <c r="A2143" s="336" t="s">
        <v>8147</v>
      </c>
      <c r="B2143" s="336" t="s">
        <v>1633</v>
      </c>
      <c r="C2143" s="336" t="s">
        <v>682</v>
      </c>
      <c r="D2143" s="336" t="s">
        <v>635</v>
      </c>
      <c r="E2143" s="336" t="s">
        <v>792</v>
      </c>
      <c r="F2143" s="336" t="s">
        <v>793</v>
      </c>
      <c r="G2143" s="336" t="s">
        <v>794</v>
      </c>
      <c r="H2143" s="336" t="s">
        <v>795</v>
      </c>
      <c r="I2143" s="337">
        <v>3</v>
      </c>
      <c r="J2143" s="337">
        <v>60</v>
      </c>
      <c r="K2143" s="337">
        <v>106.7</v>
      </c>
      <c r="L2143" s="337">
        <v>55.9</v>
      </c>
      <c r="M2143" s="338"/>
      <c r="N2143" s="338"/>
      <c r="O2143" s="337">
        <v>800</v>
      </c>
      <c r="P2143" s="337">
        <v>11.5</v>
      </c>
      <c r="Q2143" s="337">
        <v>80</v>
      </c>
      <c r="R2143" s="337">
        <v>40000</v>
      </c>
      <c r="S2143" s="337">
        <v>2700</v>
      </c>
      <c r="T2143" s="337">
        <v>83</v>
      </c>
      <c r="U2143" s="337">
        <v>0.9</v>
      </c>
      <c r="V2143" s="337">
        <v>-20</v>
      </c>
      <c r="W2143" s="336" t="s">
        <v>769</v>
      </c>
      <c r="X2143" s="336" t="s">
        <v>7402</v>
      </c>
      <c r="Y2143" s="336" t="s">
        <v>783</v>
      </c>
      <c r="Z2143" s="339">
        <v>41694</v>
      </c>
      <c r="AA2143" s="339">
        <v>41676</v>
      </c>
      <c r="AB2143" s="336" t="s">
        <v>784</v>
      </c>
    </row>
    <row r="2144" spans="1:28" s="340" customFormat="1">
      <c r="A2144" s="336" t="s">
        <v>8147</v>
      </c>
      <c r="B2144" s="336" t="s">
        <v>1633</v>
      </c>
      <c r="C2144" s="336" t="s">
        <v>682</v>
      </c>
      <c r="D2144" s="336" t="s">
        <v>1671</v>
      </c>
      <c r="E2144" s="336" t="s">
        <v>792</v>
      </c>
      <c r="F2144" s="336" t="s">
        <v>793</v>
      </c>
      <c r="G2144" s="336" t="s">
        <v>794</v>
      </c>
      <c r="H2144" s="336" t="s">
        <v>795</v>
      </c>
      <c r="I2144" s="337">
        <v>10</v>
      </c>
      <c r="J2144" s="337">
        <v>40</v>
      </c>
      <c r="K2144" s="337">
        <v>109</v>
      </c>
      <c r="L2144" s="337">
        <v>60</v>
      </c>
      <c r="M2144" s="338"/>
      <c r="N2144" s="338"/>
      <c r="O2144" s="337">
        <v>480</v>
      </c>
      <c r="P2144" s="337">
        <v>7</v>
      </c>
      <c r="Q2144" s="337">
        <v>73.8</v>
      </c>
      <c r="R2144" s="337">
        <v>25000</v>
      </c>
      <c r="S2144" s="337">
        <v>2700</v>
      </c>
      <c r="T2144" s="337">
        <v>83</v>
      </c>
      <c r="U2144" s="337">
        <v>0.9</v>
      </c>
      <c r="V2144" s="337">
        <v>-20</v>
      </c>
      <c r="W2144" s="336" t="s">
        <v>769</v>
      </c>
      <c r="X2144" s="336" t="s">
        <v>7402</v>
      </c>
      <c r="Y2144" s="336" t="s">
        <v>783</v>
      </c>
      <c r="Z2144" s="339">
        <v>41942</v>
      </c>
      <c r="AA2144" s="339">
        <v>41947</v>
      </c>
      <c r="AB2144" s="336" t="s">
        <v>784</v>
      </c>
    </row>
    <row r="2145" spans="1:28" s="340" customFormat="1">
      <c r="A2145" s="336" t="s">
        <v>8147</v>
      </c>
      <c r="B2145" s="336" t="s">
        <v>1633</v>
      </c>
      <c r="C2145" s="336" t="s">
        <v>682</v>
      </c>
      <c r="D2145" s="336" t="s">
        <v>1676</v>
      </c>
      <c r="E2145" s="336" t="s">
        <v>792</v>
      </c>
      <c r="F2145" s="336" t="s">
        <v>793</v>
      </c>
      <c r="G2145" s="336" t="s">
        <v>794</v>
      </c>
      <c r="H2145" s="336" t="s">
        <v>795</v>
      </c>
      <c r="I2145" s="337">
        <v>10</v>
      </c>
      <c r="J2145" s="337">
        <v>60</v>
      </c>
      <c r="K2145" s="337">
        <v>110</v>
      </c>
      <c r="L2145" s="337">
        <v>60</v>
      </c>
      <c r="M2145" s="338"/>
      <c r="N2145" s="338"/>
      <c r="O2145" s="337">
        <v>800</v>
      </c>
      <c r="P2145" s="337">
        <v>9.5</v>
      </c>
      <c r="Q2145" s="337">
        <v>84.2</v>
      </c>
      <c r="R2145" s="337">
        <v>25000</v>
      </c>
      <c r="S2145" s="337">
        <v>5000</v>
      </c>
      <c r="T2145" s="337">
        <v>86</v>
      </c>
      <c r="U2145" s="337">
        <v>0.9</v>
      </c>
      <c r="V2145" s="337">
        <v>-20</v>
      </c>
      <c r="W2145" s="336" t="s">
        <v>769</v>
      </c>
      <c r="X2145" s="336" t="s">
        <v>7402</v>
      </c>
      <c r="Y2145" s="336" t="s">
        <v>783</v>
      </c>
      <c r="Z2145" s="339">
        <v>41942</v>
      </c>
      <c r="AA2145" s="339">
        <v>41953</v>
      </c>
      <c r="AB2145" s="336" t="s">
        <v>784</v>
      </c>
    </row>
    <row r="2146" spans="1:28" s="340" customFormat="1">
      <c r="A2146" s="336" t="s">
        <v>8147</v>
      </c>
      <c r="B2146" s="336" t="s">
        <v>1942</v>
      </c>
      <c r="C2146" s="336" t="s">
        <v>2041</v>
      </c>
      <c r="D2146" s="336" t="s">
        <v>2041</v>
      </c>
      <c r="E2146" s="336" t="s">
        <v>792</v>
      </c>
      <c r="F2146" s="336" t="s">
        <v>793</v>
      </c>
      <c r="G2146" s="336" t="s">
        <v>794</v>
      </c>
      <c r="H2146" s="336" t="s">
        <v>795</v>
      </c>
      <c r="I2146" s="337">
        <v>3</v>
      </c>
      <c r="J2146" s="338"/>
      <c r="K2146" s="337">
        <v>110</v>
      </c>
      <c r="L2146" s="337">
        <v>61</v>
      </c>
      <c r="M2146" s="338"/>
      <c r="N2146" s="338"/>
      <c r="O2146" s="337">
        <v>450</v>
      </c>
      <c r="P2146" s="337">
        <v>7</v>
      </c>
      <c r="Q2146" s="337">
        <v>72</v>
      </c>
      <c r="R2146" s="337">
        <v>25000</v>
      </c>
      <c r="S2146" s="337">
        <v>4000</v>
      </c>
      <c r="T2146" s="337">
        <v>86</v>
      </c>
      <c r="U2146" s="337">
        <v>0.9</v>
      </c>
      <c r="V2146" s="337">
        <v>-20</v>
      </c>
      <c r="W2146" s="336" t="s">
        <v>769</v>
      </c>
      <c r="X2146" s="336" t="s">
        <v>7</v>
      </c>
      <c r="Y2146" s="336" t="s">
        <v>1043</v>
      </c>
      <c r="Z2146" s="339">
        <v>41649</v>
      </c>
      <c r="AA2146" s="339">
        <v>41955</v>
      </c>
      <c r="AB2146" s="336" t="s">
        <v>784</v>
      </c>
    </row>
    <row r="2147" spans="1:28" s="340" customFormat="1">
      <c r="A2147" s="336" t="s">
        <v>8147</v>
      </c>
      <c r="B2147" s="336" t="s">
        <v>1942</v>
      </c>
      <c r="C2147" s="336" t="s">
        <v>2043</v>
      </c>
      <c r="D2147" s="336" t="s">
        <v>2043</v>
      </c>
      <c r="E2147" s="336" t="s">
        <v>792</v>
      </c>
      <c r="F2147" s="336" t="s">
        <v>793</v>
      </c>
      <c r="G2147" s="336" t="s">
        <v>794</v>
      </c>
      <c r="H2147" s="336" t="s">
        <v>795</v>
      </c>
      <c r="I2147" s="337">
        <v>3</v>
      </c>
      <c r="J2147" s="338"/>
      <c r="K2147" s="337">
        <v>110</v>
      </c>
      <c r="L2147" s="337">
        <v>61</v>
      </c>
      <c r="M2147" s="338"/>
      <c r="N2147" s="338"/>
      <c r="O2147" s="337">
        <v>450</v>
      </c>
      <c r="P2147" s="337">
        <v>7</v>
      </c>
      <c r="Q2147" s="337">
        <v>70</v>
      </c>
      <c r="R2147" s="337">
        <v>25000</v>
      </c>
      <c r="S2147" s="337">
        <v>5000</v>
      </c>
      <c r="T2147" s="337">
        <v>87</v>
      </c>
      <c r="U2147" s="337">
        <v>0.9</v>
      </c>
      <c r="V2147" s="337">
        <v>-20</v>
      </c>
      <c r="W2147" s="336" t="s">
        <v>769</v>
      </c>
      <c r="X2147" s="336" t="s">
        <v>7</v>
      </c>
      <c r="Y2147" s="336" t="s">
        <v>1043</v>
      </c>
      <c r="Z2147" s="339">
        <v>41649</v>
      </c>
      <c r="AA2147" s="339">
        <v>41955</v>
      </c>
      <c r="AB2147" s="336" t="s">
        <v>784</v>
      </c>
    </row>
    <row r="2148" spans="1:28" s="340" customFormat="1">
      <c r="A2148" s="336" t="s">
        <v>8147</v>
      </c>
      <c r="B2148" s="336" t="s">
        <v>1679</v>
      </c>
      <c r="C2148" s="336" t="s">
        <v>682</v>
      </c>
      <c r="D2148" s="336" t="s">
        <v>1727</v>
      </c>
      <c r="E2148" s="336" t="s">
        <v>821</v>
      </c>
      <c r="F2148" s="336" t="s">
        <v>736</v>
      </c>
      <c r="G2148" s="336" t="s">
        <v>794</v>
      </c>
      <c r="H2148" s="336" t="s">
        <v>795</v>
      </c>
      <c r="I2148" s="337">
        <v>5</v>
      </c>
      <c r="J2148" s="337">
        <v>40</v>
      </c>
      <c r="K2148" s="337">
        <v>121</v>
      </c>
      <c r="L2148" s="337">
        <v>80</v>
      </c>
      <c r="M2148" s="338"/>
      <c r="N2148" s="338"/>
      <c r="O2148" s="337">
        <v>450</v>
      </c>
      <c r="P2148" s="337">
        <v>6</v>
      </c>
      <c r="Q2148" s="337">
        <v>75</v>
      </c>
      <c r="R2148" s="337">
        <v>25000</v>
      </c>
      <c r="S2148" s="337">
        <v>4000</v>
      </c>
      <c r="T2148" s="337">
        <v>86</v>
      </c>
      <c r="U2148" s="337">
        <v>0.8</v>
      </c>
      <c r="V2148" s="337">
        <v>-20</v>
      </c>
      <c r="W2148" s="336" t="s">
        <v>769</v>
      </c>
      <c r="X2148" s="336" t="s">
        <v>7404</v>
      </c>
      <c r="Y2148" s="336" t="s">
        <v>783</v>
      </c>
      <c r="Z2148" s="339">
        <v>41841</v>
      </c>
      <c r="AA2148" s="339">
        <v>41841</v>
      </c>
      <c r="AB2148" s="336" t="s">
        <v>842</v>
      </c>
    </row>
    <row r="2149" spans="1:28" s="340" customFormat="1">
      <c r="A2149" s="336" t="s">
        <v>8147</v>
      </c>
      <c r="B2149" s="336" t="s">
        <v>4172</v>
      </c>
      <c r="C2149" s="336" t="s">
        <v>8149</v>
      </c>
      <c r="D2149" s="336" t="s">
        <v>8149</v>
      </c>
      <c r="E2149" s="336" t="s">
        <v>792</v>
      </c>
      <c r="F2149" s="336" t="s">
        <v>793</v>
      </c>
      <c r="G2149" s="336" t="s">
        <v>794</v>
      </c>
      <c r="H2149" s="336" t="s">
        <v>795</v>
      </c>
      <c r="I2149" s="337">
        <v>5</v>
      </c>
      <c r="J2149" s="337">
        <v>60</v>
      </c>
      <c r="K2149" s="337">
        <v>112.6</v>
      </c>
      <c r="L2149" s="337">
        <v>63.5</v>
      </c>
      <c r="M2149" s="338"/>
      <c r="N2149" s="338"/>
      <c r="O2149" s="337">
        <v>800</v>
      </c>
      <c r="P2149" s="337">
        <v>11</v>
      </c>
      <c r="Q2149" s="337">
        <v>72.7</v>
      </c>
      <c r="R2149" s="337">
        <v>25000</v>
      </c>
      <c r="S2149" s="337">
        <v>3000</v>
      </c>
      <c r="T2149" s="337">
        <v>85</v>
      </c>
      <c r="U2149" s="337">
        <v>1</v>
      </c>
      <c r="V2149" s="337">
        <v>-20</v>
      </c>
      <c r="W2149" s="336" t="s">
        <v>769</v>
      </c>
      <c r="X2149" s="336" t="s">
        <v>7402</v>
      </c>
      <c r="Y2149" s="336" t="s">
        <v>789</v>
      </c>
      <c r="Z2149" s="339">
        <v>41922</v>
      </c>
      <c r="AA2149" s="339">
        <v>41988</v>
      </c>
      <c r="AB2149" s="336" t="s">
        <v>784</v>
      </c>
    </row>
    <row r="2150" spans="1:28" s="340" customFormat="1">
      <c r="A2150" s="336" t="s">
        <v>8147</v>
      </c>
      <c r="B2150" s="336" t="s">
        <v>6806</v>
      </c>
      <c r="C2150" s="336" t="s">
        <v>984</v>
      </c>
      <c r="D2150" s="336" t="s">
        <v>6807</v>
      </c>
      <c r="E2150" s="336" t="s">
        <v>792</v>
      </c>
      <c r="F2150" s="336" t="s">
        <v>793</v>
      </c>
      <c r="G2150" s="336" t="s">
        <v>794</v>
      </c>
      <c r="H2150" s="336" t="s">
        <v>795</v>
      </c>
      <c r="I2150" s="337">
        <v>3</v>
      </c>
      <c r="J2150" s="337">
        <v>40</v>
      </c>
      <c r="K2150" s="337">
        <v>112</v>
      </c>
      <c r="L2150" s="337">
        <v>60</v>
      </c>
      <c r="M2150" s="338"/>
      <c r="N2150" s="338"/>
      <c r="O2150" s="337">
        <v>530</v>
      </c>
      <c r="P2150" s="337">
        <v>6.8</v>
      </c>
      <c r="Q2150" s="337">
        <v>77.900000000000006</v>
      </c>
      <c r="R2150" s="337">
        <v>25000</v>
      </c>
      <c r="S2150" s="337">
        <v>5000</v>
      </c>
      <c r="T2150" s="337">
        <v>85</v>
      </c>
      <c r="U2150" s="337">
        <v>1</v>
      </c>
      <c r="V2150" s="337">
        <v>-20</v>
      </c>
      <c r="W2150" s="336" t="s">
        <v>769</v>
      </c>
      <c r="X2150" s="336" t="s">
        <v>7402</v>
      </c>
      <c r="Y2150" s="336" t="s">
        <v>783</v>
      </c>
      <c r="Z2150" s="339">
        <v>41912</v>
      </c>
      <c r="AA2150" s="339">
        <v>41936</v>
      </c>
      <c r="AB2150" s="336" t="s">
        <v>784</v>
      </c>
    </row>
    <row r="2151" spans="1:28" s="340" customFormat="1">
      <c r="A2151" s="336" t="s">
        <v>8147</v>
      </c>
      <c r="B2151" s="336" t="s">
        <v>6806</v>
      </c>
      <c r="C2151" s="336" t="s">
        <v>984</v>
      </c>
      <c r="D2151" s="336" t="s">
        <v>6809</v>
      </c>
      <c r="E2151" s="336" t="s">
        <v>792</v>
      </c>
      <c r="F2151" s="336" t="s">
        <v>793</v>
      </c>
      <c r="G2151" s="336" t="s">
        <v>794</v>
      </c>
      <c r="H2151" s="336" t="s">
        <v>795</v>
      </c>
      <c r="I2151" s="337">
        <v>3</v>
      </c>
      <c r="J2151" s="337">
        <v>60</v>
      </c>
      <c r="K2151" s="337">
        <v>116</v>
      </c>
      <c r="L2151" s="337">
        <v>60</v>
      </c>
      <c r="M2151" s="338"/>
      <c r="N2151" s="338"/>
      <c r="O2151" s="337">
        <v>820</v>
      </c>
      <c r="P2151" s="337">
        <v>11</v>
      </c>
      <c r="Q2151" s="337">
        <v>74.5</v>
      </c>
      <c r="R2151" s="337">
        <v>25000</v>
      </c>
      <c r="S2151" s="337">
        <v>3000</v>
      </c>
      <c r="T2151" s="337">
        <v>83</v>
      </c>
      <c r="U2151" s="337">
        <v>1</v>
      </c>
      <c r="V2151" s="337">
        <v>-20</v>
      </c>
      <c r="W2151" s="336" t="s">
        <v>769</v>
      </c>
      <c r="X2151" s="336" t="s">
        <v>7402</v>
      </c>
      <c r="Y2151" s="336" t="s">
        <v>783</v>
      </c>
      <c r="Z2151" s="339">
        <v>41912</v>
      </c>
      <c r="AA2151" s="339">
        <v>41919</v>
      </c>
      <c r="AB2151" s="336" t="s">
        <v>784</v>
      </c>
    </row>
    <row r="2152" spans="1:28" s="340" customFormat="1">
      <c r="A2152" s="336" t="s">
        <v>8147</v>
      </c>
      <c r="B2152" s="336" t="s">
        <v>6806</v>
      </c>
      <c r="C2152" s="336" t="s">
        <v>984</v>
      </c>
      <c r="D2152" s="336" t="s">
        <v>6811</v>
      </c>
      <c r="E2152" s="336" t="s">
        <v>792</v>
      </c>
      <c r="F2152" s="336" t="s">
        <v>793</v>
      </c>
      <c r="G2152" s="336" t="s">
        <v>794</v>
      </c>
      <c r="H2152" s="336" t="s">
        <v>795</v>
      </c>
      <c r="I2152" s="337">
        <v>3</v>
      </c>
      <c r="J2152" s="337">
        <v>60</v>
      </c>
      <c r="K2152" s="337">
        <v>116</v>
      </c>
      <c r="L2152" s="337">
        <v>60</v>
      </c>
      <c r="M2152" s="338"/>
      <c r="N2152" s="338"/>
      <c r="O2152" s="337">
        <v>880</v>
      </c>
      <c r="P2152" s="337">
        <v>11</v>
      </c>
      <c r="Q2152" s="337">
        <v>80</v>
      </c>
      <c r="R2152" s="337">
        <v>25000</v>
      </c>
      <c r="S2152" s="337">
        <v>5000</v>
      </c>
      <c r="T2152" s="337">
        <v>84</v>
      </c>
      <c r="U2152" s="337">
        <v>1</v>
      </c>
      <c r="V2152" s="337">
        <v>-20</v>
      </c>
      <c r="W2152" s="336" t="s">
        <v>769</v>
      </c>
      <c r="X2152" s="336" t="s">
        <v>7402</v>
      </c>
      <c r="Y2152" s="336" t="s">
        <v>783</v>
      </c>
      <c r="Z2152" s="339">
        <v>41912</v>
      </c>
      <c r="AA2152" s="339">
        <v>41919</v>
      </c>
      <c r="AB2152" s="336" t="s">
        <v>784</v>
      </c>
    </row>
    <row r="2153" spans="1:28" s="340" customFormat="1">
      <c r="A2153" s="336" t="s">
        <v>8147</v>
      </c>
      <c r="B2153" s="336" t="s">
        <v>6806</v>
      </c>
      <c r="C2153" s="336" t="s">
        <v>6815</v>
      </c>
      <c r="D2153" s="336" t="s">
        <v>6818</v>
      </c>
      <c r="E2153" s="336" t="s">
        <v>792</v>
      </c>
      <c r="F2153" s="336" t="s">
        <v>793</v>
      </c>
      <c r="G2153" s="336" t="s">
        <v>794</v>
      </c>
      <c r="H2153" s="336" t="s">
        <v>795</v>
      </c>
      <c r="I2153" s="337">
        <v>3</v>
      </c>
      <c r="J2153" s="337">
        <v>60</v>
      </c>
      <c r="K2153" s="337">
        <v>116</v>
      </c>
      <c r="L2153" s="337">
        <v>60</v>
      </c>
      <c r="M2153" s="338"/>
      <c r="N2153" s="338"/>
      <c r="O2153" s="337">
        <v>870</v>
      </c>
      <c r="P2153" s="337">
        <v>11</v>
      </c>
      <c r="Q2153" s="337">
        <v>79</v>
      </c>
      <c r="R2153" s="337">
        <v>25000</v>
      </c>
      <c r="S2153" s="337">
        <v>4000</v>
      </c>
      <c r="T2153" s="337">
        <v>84</v>
      </c>
      <c r="U2153" s="337">
        <v>1</v>
      </c>
      <c r="V2153" s="337">
        <v>-20</v>
      </c>
      <c r="W2153" s="336" t="s">
        <v>769</v>
      </c>
      <c r="X2153" s="336" t="s">
        <v>7402</v>
      </c>
      <c r="Y2153" s="336" t="s">
        <v>783</v>
      </c>
      <c r="Z2153" s="339">
        <v>41873</v>
      </c>
      <c r="AA2153" s="339">
        <v>41872</v>
      </c>
      <c r="AB2153" s="336" t="s">
        <v>784</v>
      </c>
    </row>
    <row r="2154" spans="1:28" s="340" customFormat="1">
      <c r="A2154" s="336" t="s">
        <v>8147</v>
      </c>
      <c r="B2154" s="336" t="s">
        <v>6805</v>
      </c>
      <c r="C2154" s="336" t="s">
        <v>6820</v>
      </c>
      <c r="D2154" s="336" t="s">
        <v>6821</v>
      </c>
      <c r="E2154" s="336" t="s">
        <v>792</v>
      </c>
      <c r="F2154" s="336" t="s">
        <v>793</v>
      </c>
      <c r="G2154" s="336" t="s">
        <v>794</v>
      </c>
      <c r="H2154" s="336" t="s">
        <v>795</v>
      </c>
      <c r="I2154" s="337">
        <v>3</v>
      </c>
      <c r="J2154" s="337">
        <v>60</v>
      </c>
      <c r="K2154" s="337">
        <v>112.6</v>
      </c>
      <c r="L2154" s="337">
        <v>63.5</v>
      </c>
      <c r="M2154" s="338"/>
      <c r="N2154" s="338"/>
      <c r="O2154" s="337">
        <v>800</v>
      </c>
      <c r="P2154" s="337">
        <v>11</v>
      </c>
      <c r="Q2154" s="337">
        <v>72.7</v>
      </c>
      <c r="R2154" s="337">
        <v>25000</v>
      </c>
      <c r="S2154" s="337">
        <v>4000</v>
      </c>
      <c r="T2154" s="337">
        <v>83</v>
      </c>
      <c r="U2154" s="337">
        <v>1</v>
      </c>
      <c r="V2154" s="337">
        <v>-20</v>
      </c>
      <c r="W2154" s="336" t="s">
        <v>769</v>
      </c>
      <c r="X2154" s="336" t="s">
        <v>7404</v>
      </c>
      <c r="Y2154" s="336" t="s">
        <v>783</v>
      </c>
      <c r="Z2154" s="339">
        <v>41769</v>
      </c>
      <c r="AA2154" s="339">
        <v>41802</v>
      </c>
      <c r="AB2154" s="336" t="s">
        <v>784</v>
      </c>
    </row>
    <row r="2155" spans="1:28" s="340" customFormat="1">
      <c r="A2155" s="336" t="s">
        <v>8147</v>
      </c>
      <c r="B2155" s="336" t="s">
        <v>6805</v>
      </c>
      <c r="C2155" s="336" t="s">
        <v>6823</v>
      </c>
      <c r="D2155" s="336" t="s">
        <v>6823</v>
      </c>
      <c r="E2155" s="336" t="s">
        <v>792</v>
      </c>
      <c r="F2155" s="336" t="s">
        <v>793</v>
      </c>
      <c r="G2155" s="336" t="s">
        <v>794</v>
      </c>
      <c r="H2155" s="336" t="s">
        <v>795</v>
      </c>
      <c r="I2155" s="337">
        <v>3</v>
      </c>
      <c r="J2155" s="338"/>
      <c r="K2155" s="337">
        <v>112.6</v>
      </c>
      <c r="L2155" s="337">
        <v>63.5</v>
      </c>
      <c r="M2155" s="338"/>
      <c r="N2155" s="338"/>
      <c r="O2155" s="337">
        <v>800</v>
      </c>
      <c r="P2155" s="337">
        <v>11</v>
      </c>
      <c r="Q2155" s="337">
        <v>72.7</v>
      </c>
      <c r="R2155" s="337">
        <v>25000</v>
      </c>
      <c r="S2155" s="337">
        <v>3000</v>
      </c>
      <c r="T2155" s="337">
        <v>85</v>
      </c>
      <c r="U2155" s="337">
        <v>1</v>
      </c>
      <c r="V2155" s="337">
        <v>-20</v>
      </c>
      <c r="W2155" s="336" t="s">
        <v>769</v>
      </c>
      <c r="X2155" s="336" t="s">
        <v>7402</v>
      </c>
      <c r="Y2155" s="336" t="s">
        <v>974</v>
      </c>
      <c r="Z2155" s="339">
        <v>41932</v>
      </c>
      <c r="AA2155" s="339">
        <v>41936</v>
      </c>
      <c r="AB2155" s="336" t="s">
        <v>784</v>
      </c>
    </row>
    <row r="2156" spans="1:28" s="340" customFormat="1">
      <c r="A2156" s="336" t="s">
        <v>8147</v>
      </c>
      <c r="B2156" s="336" t="s">
        <v>6805</v>
      </c>
      <c r="C2156" s="336" t="s">
        <v>6828</v>
      </c>
      <c r="D2156" s="336" t="s">
        <v>6828</v>
      </c>
      <c r="E2156" s="336" t="s">
        <v>1051</v>
      </c>
      <c r="F2156" s="336" t="s">
        <v>793</v>
      </c>
      <c r="G2156" s="336" t="s">
        <v>794</v>
      </c>
      <c r="H2156" s="336" t="s">
        <v>795</v>
      </c>
      <c r="I2156" s="337">
        <v>3</v>
      </c>
      <c r="J2156" s="337">
        <v>100</v>
      </c>
      <c r="K2156" s="337">
        <v>130</v>
      </c>
      <c r="L2156" s="337">
        <v>70</v>
      </c>
      <c r="M2156" s="338"/>
      <c r="N2156" s="338"/>
      <c r="O2156" s="337">
        <v>1600</v>
      </c>
      <c r="P2156" s="337">
        <v>17</v>
      </c>
      <c r="Q2156" s="337">
        <v>94.1</v>
      </c>
      <c r="R2156" s="337">
        <v>25000</v>
      </c>
      <c r="S2156" s="337">
        <v>3000</v>
      </c>
      <c r="T2156" s="337">
        <v>83</v>
      </c>
      <c r="U2156" s="337">
        <v>0.9</v>
      </c>
      <c r="V2156" s="337">
        <v>-20</v>
      </c>
      <c r="W2156" s="336" t="s">
        <v>769</v>
      </c>
      <c r="X2156" s="336" t="s">
        <v>7402</v>
      </c>
      <c r="Y2156" s="336" t="s">
        <v>826</v>
      </c>
      <c r="Z2156" s="339">
        <v>41840</v>
      </c>
      <c r="AA2156" s="339">
        <v>41852</v>
      </c>
      <c r="AB2156" s="336" t="s">
        <v>784</v>
      </c>
    </row>
    <row r="2157" spans="1:28" s="340" customFormat="1">
      <c r="A2157" s="336" t="s">
        <v>8147</v>
      </c>
      <c r="B2157" s="336" t="s">
        <v>6805</v>
      </c>
      <c r="C2157" s="336" t="s">
        <v>6830</v>
      </c>
      <c r="D2157" s="336" t="s">
        <v>6830</v>
      </c>
      <c r="E2157" s="336" t="s">
        <v>1051</v>
      </c>
      <c r="F2157" s="336" t="s">
        <v>793</v>
      </c>
      <c r="G2157" s="336" t="s">
        <v>794</v>
      </c>
      <c r="H2157" s="336" t="s">
        <v>795</v>
      </c>
      <c r="I2157" s="337">
        <v>3</v>
      </c>
      <c r="J2157" s="337">
        <v>100</v>
      </c>
      <c r="K2157" s="337">
        <v>130</v>
      </c>
      <c r="L2157" s="337">
        <v>70</v>
      </c>
      <c r="M2157" s="338"/>
      <c r="N2157" s="338"/>
      <c r="O2157" s="337">
        <v>1600</v>
      </c>
      <c r="P2157" s="337">
        <v>17</v>
      </c>
      <c r="Q2157" s="337">
        <v>94.1</v>
      </c>
      <c r="R2157" s="337">
        <v>25000</v>
      </c>
      <c r="S2157" s="337">
        <v>4000</v>
      </c>
      <c r="T2157" s="337">
        <v>84</v>
      </c>
      <c r="U2157" s="337">
        <v>0.9</v>
      </c>
      <c r="V2157" s="337">
        <v>-20</v>
      </c>
      <c r="W2157" s="336" t="s">
        <v>769</v>
      </c>
      <c r="X2157" s="336" t="s">
        <v>7402</v>
      </c>
      <c r="Y2157" s="336" t="s">
        <v>826</v>
      </c>
      <c r="Z2157" s="339">
        <v>41840</v>
      </c>
      <c r="AA2157" s="339">
        <v>41852</v>
      </c>
      <c r="AB2157" s="336" t="s">
        <v>784</v>
      </c>
    </row>
    <row r="2158" spans="1:28" s="340" customFormat="1">
      <c r="A2158" s="336" t="s">
        <v>8147</v>
      </c>
      <c r="B2158" s="336" t="s">
        <v>6805</v>
      </c>
      <c r="C2158" s="336" t="s">
        <v>6830</v>
      </c>
      <c r="D2158" s="336" t="s">
        <v>6830</v>
      </c>
      <c r="E2158" s="336" t="s">
        <v>1051</v>
      </c>
      <c r="F2158" s="336" t="s">
        <v>793</v>
      </c>
      <c r="G2158" s="336" t="s">
        <v>794</v>
      </c>
      <c r="H2158" s="336" t="s">
        <v>795</v>
      </c>
      <c r="I2158" s="337">
        <v>3</v>
      </c>
      <c r="J2158" s="337">
        <v>100</v>
      </c>
      <c r="K2158" s="337">
        <v>130</v>
      </c>
      <c r="L2158" s="337">
        <v>70</v>
      </c>
      <c r="M2158" s="338"/>
      <c r="N2158" s="338"/>
      <c r="O2158" s="337">
        <v>1600</v>
      </c>
      <c r="P2158" s="337">
        <v>17</v>
      </c>
      <c r="Q2158" s="337">
        <v>94.1</v>
      </c>
      <c r="R2158" s="337">
        <v>25000</v>
      </c>
      <c r="S2158" s="337">
        <v>4000</v>
      </c>
      <c r="T2158" s="337">
        <v>84</v>
      </c>
      <c r="U2158" s="337">
        <v>0.9</v>
      </c>
      <c r="V2158" s="337">
        <v>-20</v>
      </c>
      <c r="W2158" s="336" t="s">
        <v>769</v>
      </c>
      <c r="X2158" s="336" t="s">
        <v>7402</v>
      </c>
      <c r="Y2158" s="336" t="s">
        <v>826</v>
      </c>
      <c r="Z2158" s="339">
        <v>41840</v>
      </c>
      <c r="AA2158" s="339">
        <v>41880</v>
      </c>
      <c r="AB2158" s="336" t="s">
        <v>784</v>
      </c>
    </row>
    <row r="2159" spans="1:28" s="340" customFormat="1">
      <c r="A2159" s="336" t="s">
        <v>8147</v>
      </c>
      <c r="B2159" s="336" t="s">
        <v>4562</v>
      </c>
      <c r="C2159" s="336" t="s">
        <v>4575</v>
      </c>
      <c r="D2159" s="336" t="s">
        <v>8150</v>
      </c>
      <c r="E2159" s="336" t="s">
        <v>792</v>
      </c>
      <c r="F2159" s="336" t="s">
        <v>793</v>
      </c>
      <c r="G2159" s="336" t="s">
        <v>794</v>
      </c>
      <c r="H2159" s="336" t="s">
        <v>795</v>
      </c>
      <c r="I2159" s="337">
        <v>3</v>
      </c>
      <c r="J2159" s="337">
        <v>60</v>
      </c>
      <c r="K2159" s="337">
        <v>112.5</v>
      </c>
      <c r="L2159" s="337">
        <v>69</v>
      </c>
      <c r="M2159" s="338"/>
      <c r="N2159" s="338"/>
      <c r="O2159" s="337">
        <v>800</v>
      </c>
      <c r="P2159" s="337">
        <v>10.5</v>
      </c>
      <c r="Q2159" s="337">
        <v>76.2</v>
      </c>
      <c r="R2159" s="337">
        <v>25000</v>
      </c>
      <c r="S2159" s="337">
        <v>5000</v>
      </c>
      <c r="T2159" s="337">
        <v>85</v>
      </c>
      <c r="U2159" s="337">
        <v>0.9</v>
      </c>
      <c r="V2159" s="337">
        <v>-20</v>
      </c>
      <c r="W2159" s="336" t="s">
        <v>769</v>
      </c>
      <c r="X2159" s="336" t="s">
        <v>7420</v>
      </c>
      <c r="Y2159" s="336" t="s">
        <v>826</v>
      </c>
      <c r="Z2159" s="339">
        <v>41862</v>
      </c>
      <c r="AA2159" s="339">
        <v>41862</v>
      </c>
      <c r="AB2159" s="336" t="s">
        <v>827</v>
      </c>
    </row>
    <row r="2160" spans="1:28" s="340" customFormat="1">
      <c r="A2160" s="336" t="s">
        <v>8147</v>
      </c>
      <c r="B2160" s="336" t="s">
        <v>5403</v>
      </c>
      <c r="C2160" s="336" t="s">
        <v>5404</v>
      </c>
      <c r="D2160" s="336" t="s">
        <v>5404</v>
      </c>
      <c r="E2160" s="336" t="s">
        <v>792</v>
      </c>
      <c r="F2160" s="336" t="s">
        <v>793</v>
      </c>
      <c r="G2160" s="336" t="s">
        <v>794</v>
      </c>
      <c r="H2160" s="336" t="s">
        <v>795</v>
      </c>
      <c r="I2160" s="337">
        <v>3</v>
      </c>
      <c r="J2160" s="338"/>
      <c r="K2160" s="337">
        <v>112.6</v>
      </c>
      <c r="L2160" s="337">
        <v>63.5</v>
      </c>
      <c r="M2160" s="338"/>
      <c r="N2160" s="338"/>
      <c r="O2160" s="337">
        <v>800</v>
      </c>
      <c r="P2160" s="337">
        <v>11</v>
      </c>
      <c r="Q2160" s="337">
        <v>72.7</v>
      </c>
      <c r="R2160" s="337">
        <v>25000</v>
      </c>
      <c r="S2160" s="337">
        <v>3000</v>
      </c>
      <c r="T2160" s="337">
        <v>85</v>
      </c>
      <c r="U2160" s="337">
        <v>1</v>
      </c>
      <c r="V2160" s="337">
        <v>-20</v>
      </c>
      <c r="W2160" s="336" t="s">
        <v>769</v>
      </c>
      <c r="X2160" s="336" t="s">
        <v>7404</v>
      </c>
      <c r="Y2160" s="336" t="s">
        <v>789</v>
      </c>
      <c r="Z2160" s="339">
        <v>41779</v>
      </c>
      <c r="AA2160" s="339">
        <v>41932</v>
      </c>
      <c r="AB2160" s="336" t="s">
        <v>842</v>
      </c>
    </row>
    <row r="2161" spans="1:28" s="340" customFormat="1">
      <c r="A2161" s="336" t="s">
        <v>8147</v>
      </c>
      <c r="B2161" s="336" t="s">
        <v>5403</v>
      </c>
      <c r="C2161" s="336" t="s">
        <v>5410</v>
      </c>
      <c r="D2161" s="336" t="s">
        <v>5410</v>
      </c>
      <c r="E2161" s="336" t="s">
        <v>1051</v>
      </c>
      <c r="F2161" s="336" t="s">
        <v>793</v>
      </c>
      <c r="G2161" s="336" t="s">
        <v>794</v>
      </c>
      <c r="H2161" s="336" t="s">
        <v>795</v>
      </c>
      <c r="I2161" s="337">
        <v>3</v>
      </c>
      <c r="J2161" s="337">
        <v>100</v>
      </c>
      <c r="K2161" s="337">
        <v>130</v>
      </c>
      <c r="L2161" s="337">
        <v>70</v>
      </c>
      <c r="M2161" s="338"/>
      <c r="N2161" s="338"/>
      <c r="O2161" s="337">
        <v>1600</v>
      </c>
      <c r="P2161" s="337">
        <v>17</v>
      </c>
      <c r="Q2161" s="337">
        <v>94.1</v>
      </c>
      <c r="R2161" s="337">
        <v>25000</v>
      </c>
      <c r="S2161" s="337">
        <v>3000</v>
      </c>
      <c r="T2161" s="337">
        <v>83</v>
      </c>
      <c r="U2161" s="337">
        <v>0.9</v>
      </c>
      <c r="V2161" s="337">
        <v>-20</v>
      </c>
      <c r="W2161" s="336" t="s">
        <v>769</v>
      </c>
      <c r="X2161" s="336" t="s">
        <v>7402</v>
      </c>
      <c r="Y2161" s="336" t="s">
        <v>789</v>
      </c>
      <c r="Z2161" s="339">
        <v>41779</v>
      </c>
      <c r="AA2161" s="339">
        <v>41932</v>
      </c>
      <c r="AB2161" s="336" t="s">
        <v>842</v>
      </c>
    </row>
    <row r="2162" spans="1:28" s="340" customFormat="1">
      <c r="A2162" s="336" t="s">
        <v>8147</v>
      </c>
      <c r="B2162" s="336" t="s">
        <v>27</v>
      </c>
      <c r="C2162" s="336" t="s">
        <v>5208</v>
      </c>
      <c r="D2162" s="336" t="s">
        <v>5208</v>
      </c>
      <c r="E2162" s="336" t="s">
        <v>792</v>
      </c>
      <c r="F2162" s="336" t="s">
        <v>793</v>
      </c>
      <c r="G2162" s="336" t="s">
        <v>794</v>
      </c>
      <c r="H2162" s="336" t="s">
        <v>795</v>
      </c>
      <c r="I2162" s="337">
        <v>3</v>
      </c>
      <c r="J2162" s="337">
        <v>60</v>
      </c>
      <c r="K2162" s="337">
        <v>113.5</v>
      </c>
      <c r="L2162" s="337">
        <v>61</v>
      </c>
      <c r="M2162" s="338"/>
      <c r="N2162" s="338"/>
      <c r="O2162" s="337">
        <v>800</v>
      </c>
      <c r="P2162" s="337">
        <v>10</v>
      </c>
      <c r="Q2162" s="337">
        <v>80</v>
      </c>
      <c r="R2162" s="337">
        <v>25000</v>
      </c>
      <c r="S2162" s="337">
        <v>2700</v>
      </c>
      <c r="T2162" s="337">
        <v>83</v>
      </c>
      <c r="U2162" s="337">
        <v>0.9</v>
      </c>
      <c r="V2162" s="337">
        <v>-29</v>
      </c>
      <c r="W2162" s="336" t="s">
        <v>769</v>
      </c>
      <c r="X2162" s="336" t="s">
        <v>7405</v>
      </c>
      <c r="Y2162" s="336" t="s">
        <v>5035</v>
      </c>
      <c r="Z2162" s="339">
        <v>41609</v>
      </c>
      <c r="AA2162" s="339">
        <v>41801</v>
      </c>
      <c r="AB2162" s="336" t="s">
        <v>842</v>
      </c>
    </row>
    <row r="2163" spans="1:28" s="340" customFormat="1">
      <c r="A2163" s="336" t="s">
        <v>8147</v>
      </c>
      <c r="B2163" s="336" t="s">
        <v>27</v>
      </c>
      <c r="C2163" s="336" t="s">
        <v>5210</v>
      </c>
      <c r="D2163" s="336" t="s">
        <v>5210</v>
      </c>
      <c r="E2163" s="336" t="s">
        <v>792</v>
      </c>
      <c r="F2163" s="336" t="s">
        <v>793</v>
      </c>
      <c r="G2163" s="336" t="s">
        <v>794</v>
      </c>
      <c r="H2163" s="336" t="s">
        <v>795</v>
      </c>
      <c r="I2163" s="337">
        <v>3</v>
      </c>
      <c r="J2163" s="337">
        <v>60</v>
      </c>
      <c r="K2163" s="337">
        <v>113.5</v>
      </c>
      <c r="L2163" s="337">
        <v>61</v>
      </c>
      <c r="M2163" s="338"/>
      <c r="N2163" s="338"/>
      <c r="O2163" s="337">
        <v>950</v>
      </c>
      <c r="P2163" s="337">
        <v>10</v>
      </c>
      <c r="Q2163" s="337">
        <v>80</v>
      </c>
      <c r="R2163" s="337">
        <v>25000</v>
      </c>
      <c r="S2163" s="337">
        <v>5000</v>
      </c>
      <c r="T2163" s="337">
        <v>83</v>
      </c>
      <c r="U2163" s="337">
        <v>0.9</v>
      </c>
      <c r="V2163" s="337">
        <v>-29</v>
      </c>
      <c r="W2163" s="336" t="s">
        <v>769</v>
      </c>
      <c r="X2163" s="336" t="s">
        <v>7405</v>
      </c>
      <c r="Y2163" s="336" t="s">
        <v>5035</v>
      </c>
      <c r="Z2163" s="339">
        <v>41609</v>
      </c>
      <c r="AA2163" s="339">
        <v>41801</v>
      </c>
      <c r="AB2163" s="336" t="s">
        <v>842</v>
      </c>
    </row>
    <row r="2164" spans="1:28" s="340" customFormat="1">
      <c r="A2164" s="336" t="s">
        <v>8147</v>
      </c>
      <c r="B2164" s="336" t="s">
        <v>27</v>
      </c>
      <c r="C2164" s="336" t="s">
        <v>5212</v>
      </c>
      <c r="D2164" s="336" t="s">
        <v>5212</v>
      </c>
      <c r="E2164" s="336" t="s">
        <v>792</v>
      </c>
      <c r="F2164" s="336" t="s">
        <v>793</v>
      </c>
      <c r="G2164" s="336" t="s">
        <v>794</v>
      </c>
      <c r="H2164" s="336" t="s">
        <v>795</v>
      </c>
      <c r="I2164" s="337">
        <v>3</v>
      </c>
      <c r="J2164" s="337">
        <v>60</v>
      </c>
      <c r="K2164" s="337">
        <v>113.5</v>
      </c>
      <c r="L2164" s="337">
        <v>61</v>
      </c>
      <c r="M2164" s="338"/>
      <c r="N2164" s="338"/>
      <c r="O2164" s="337">
        <v>800</v>
      </c>
      <c r="P2164" s="337">
        <v>10</v>
      </c>
      <c r="Q2164" s="337">
        <v>80</v>
      </c>
      <c r="R2164" s="337">
        <v>25000</v>
      </c>
      <c r="S2164" s="337">
        <v>2700</v>
      </c>
      <c r="T2164" s="337">
        <v>83</v>
      </c>
      <c r="U2164" s="337">
        <v>0.9</v>
      </c>
      <c r="V2164" s="337">
        <v>-29</v>
      </c>
      <c r="W2164" s="336" t="s">
        <v>769</v>
      </c>
      <c r="X2164" s="336" t="s">
        <v>7405</v>
      </c>
      <c r="Y2164" s="336" t="s">
        <v>783</v>
      </c>
      <c r="Z2164" s="339">
        <v>41609</v>
      </c>
      <c r="AA2164" s="339">
        <v>41908</v>
      </c>
      <c r="AB2164" s="336" t="s">
        <v>842</v>
      </c>
    </row>
    <row r="2165" spans="1:28" s="340" customFormat="1">
      <c r="A2165" s="336" t="s">
        <v>8147</v>
      </c>
      <c r="B2165" s="336" t="s">
        <v>27</v>
      </c>
      <c r="C2165" s="336" t="s">
        <v>5215</v>
      </c>
      <c r="D2165" s="336" t="s">
        <v>5215</v>
      </c>
      <c r="E2165" s="336" t="s">
        <v>792</v>
      </c>
      <c r="F2165" s="336" t="s">
        <v>793</v>
      </c>
      <c r="G2165" s="336" t="s">
        <v>794</v>
      </c>
      <c r="H2165" s="336" t="s">
        <v>795</v>
      </c>
      <c r="I2165" s="337">
        <v>3</v>
      </c>
      <c r="J2165" s="337">
        <v>60</v>
      </c>
      <c r="K2165" s="337">
        <v>113.5</v>
      </c>
      <c r="L2165" s="337">
        <v>61</v>
      </c>
      <c r="M2165" s="338"/>
      <c r="N2165" s="338"/>
      <c r="O2165" s="337">
        <v>800</v>
      </c>
      <c r="P2165" s="337">
        <v>10</v>
      </c>
      <c r="Q2165" s="337">
        <v>80</v>
      </c>
      <c r="R2165" s="337">
        <v>25000</v>
      </c>
      <c r="S2165" s="337">
        <v>2700</v>
      </c>
      <c r="T2165" s="337">
        <v>83</v>
      </c>
      <c r="U2165" s="337">
        <v>0.9</v>
      </c>
      <c r="V2165" s="337">
        <v>-29</v>
      </c>
      <c r="W2165" s="336" t="s">
        <v>769</v>
      </c>
      <c r="X2165" s="336" t="s">
        <v>7405</v>
      </c>
      <c r="Y2165" s="336" t="s">
        <v>5035</v>
      </c>
      <c r="Z2165" s="339">
        <v>41609</v>
      </c>
      <c r="AA2165" s="339">
        <v>41801</v>
      </c>
      <c r="AB2165" s="336" t="s">
        <v>842</v>
      </c>
    </row>
    <row r="2166" spans="1:28" s="340" customFormat="1">
      <c r="A2166" s="336" t="s">
        <v>8147</v>
      </c>
      <c r="B2166" s="336" t="s">
        <v>27</v>
      </c>
      <c r="C2166" s="336" t="s">
        <v>5219</v>
      </c>
      <c r="D2166" s="336" t="s">
        <v>5219</v>
      </c>
      <c r="E2166" s="336" t="s">
        <v>792</v>
      </c>
      <c r="F2166" s="336" t="s">
        <v>793</v>
      </c>
      <c r="G2166" s="336" t="s">
        <v>794</v>
      </c>
      <c r="H2166" s="336" t="s">
        <v>795</v>
      </c>
      <c r="I2166" s="337">
        <v>3</v>
      </c>
      <c r="J2166" s="337">
        <v>60</v>
      </c>
      <c r="K2166" s="337">
        <v>113.5</v>
      </c>
      <c r="L2166" s="337">
        <v>61</v>
      </c>
      <c r="M2166" s="338"/>
      <c r="N2166" s="338"/>
      <c r="O2166" s="337">
        <v>800</v>
      </c>
      <c r="P2166" s="337">
        <v>10</v>
      </c>
      <c r="Q2166" s="337">
        <v>80</v>
      </c>
      <c r="R2166" s="337">
        <v>25000</v>
      </c>
      <c r="S2166" s="337">
        <v>2700</v>
      </c>
      <c r="T2166" s="337">
        <v>83</v>
      </c>
      <c r="U2166" s="337">
        <v>0.9</v>
      </c>
      <c r="V2166" s="337">
        <v>-29</v>
      </c>
      <c r="W2166" s="336" t="s">
        <v>769</v>
      </c>
      <c r="X2166" s="336" t="s">
        <v>7405</v>
      </c>
      <c r="Y2166" s="336" t="s">
        <v>5035</v>
      </c>
      <c r="Z2166" s="339">
        <v>41609</v>
      </c>
      <c r="AA2166" s="339">
        <v>41810</v>
      </c>
      <c r="AB2166" s="336" t="s">
        <v>842</v>
      </c>
    </row>
    <row r="2167" spans="1:28" s="340" customFormat="1">
      <c r="A2167" s="336" t="s">
        <v>8147</v>
      </c>
      <c r="B2167" s="336" t="s">
        <v>27</v>
      </c>
      <c r="C2167" s="336" t="s">
        <v>5334</v>
      </c>
      <c r="D2167" s="336" t="s">
        <v>5334</v>
      </c>
      <c r="E2167" s="336" t="s">
        <v>792</v>
      </c>
      <c r="F2167" s="336" t="s">
        <v>793</v>
      </c>
      <c r="G2167" s="336" t="s">
        <v>794</v>
      </c>
      <c r="H2167" s="336" t="s">
        <v>795</v>
      </c>
      <c r="I2167" s="337">
        <v>3</v>
      </c>
      <c r="J2167" s="337">
        <v>60</v>
      </c>
      <c r="K2167" s="337">
        <v>113.5</v>
      </c>
      <c r="L2167" s="337">
        <v>61</v>
      </c>
      <c r="M2167" s="338"/>
      <c r="N2167" s="338"/>
      <c r="O2167" s="337">
        <v>950</v>
      </c>
      <c r="P2167" s="337">
        <v>10</v>
      </c>
      <c r="Q2167" s="337">
        <v>80</v>
      </c>
      <c r="R2167" s="337">
        <v>25000</v>
      </c>
      <c r="S2167" s="337">
        <v>5000</v>
      </c>
      <c r="T2167" s="337">
        <v>83</v>
      </c>
      <c r="U2167" s="337">
        <v>0.9</v>
      </c>
      <c r="V2167" s="337">
        <v>-29</v>
      </c>
      <c r="W2167" s="336" t="s">
        <v>769</v>
      </c>
      <c r="X2167" s="336" t="s">
        <v>7405</v>
      </c>
      <c r="Y2167" s="336" t="s">
        <v>5035</v>
      </c>
      <c r="Z2167" s="339">
        <v>41609</v>
      </c>
      <c r="AA2167" s="339">
        <v>41810</v>
      </c>
      <c r="AB2167" s="336" t="s">
        <v>842</v>
      </c>
    </row>
    <row r="2168" spans="1:28" s="340" customFormat="1">
      <c r="A2168" s="336" t="s">
        <v>8147</v>
      </c>
      <c r="B2168" s="336" t="s">
        <v>1762</v>
      </c>
      <c r="C2168" s="336" t="s">
        <v>1763</v>
      </c>
      <c r="D2168" s="336" t="s">
        <v>1769</v>
      </c>
      <c r="E2168" s="336" t="s">
        <v>792</v>
      </c>
      <c r="F2168" s="336" t="s">
        <v>793</v>
      </c>
      <c r="G2168" s="336" t="s">
        <v>794</v>
      </c>
      <c r="H2168" s="336" t="s">
        <v>795</v>
      </c>
      <c r="I2168" s="337">
        <v>5</v>
      </c>
      <c r="J2168" s="337">
        <v>60</v>
      </c>
      <c r="K2168" s="337">
        <v>110</v>
      </c>
      <c r="L2168" s="337">
        <v>60</v>
      </c>
      <c r="M2168" s="338"/>
      <c r="N2168" s="338"/>
      <c r="O2168" s="337">
        <v>800</v>
      </c>
      <c r="P2168" s="337">
        <v>10.5</v>
      </c>
      <c r="Q2168" s="337">
        <v>76.2</v>
      </c>
      <c r="R2168" s="337">
        <v>25000</v>
      </c>
      <c r="S2168" s="337">
        <v>4000</v>
      </c>
      <c r="T2168" s="337">
        <v>84</v>
      </c>
      <c r="U2168" s="337">
        <v>0.9</v>
      </c>
      <c r="V2168" s="337">
        <v>-20</v>
      </c>
      <c r="W2168" s="336" t="s">
        <v>769</v>
      </c>
      <c r="X2168" s="336" t="s">
        <v>7402</v>
      </c>
      <c r="Y2168" s="336" t="s">
        <v>783</v>
      </c>
      <c r="Z2168" s="339">
        <v>41922</v>
      </c>
      <c r="AA2168" s="339">
        <v>41933</v>
      </c>
      <c r="AB2168" s="336" t="s">
        <v>842</v>
      </c>
    </row>
    <row r="2169" spans="1:28" s="340" customFormat="1">
      <c r="A2169" s="336" t="s">
        <v>8147</v>
      </c>
      <c r="B2169" s="336" t="s">
        <v>1762</v>
      </c>
      <c r="C2169" s="336" t="s">
        <v>1763</v>
      </c>
      <c r="D2169" s="336" t="s">
        <v>1771</v>
      </c>
      <c r="E2169" s="336" t="s">
        <v>792</v>
      </c>
      <c r="F2169" s="336" t="s">
        <v>793</v>
      </c>
      <c r="G2169" s="336" t="s">
        <v>794</v>
      </c>
      <c r="H2169" s="336" t="s">
        <v>795</v>
      </c>
      <c r="I2169" s="337">
        <v>5</v>
      </c>
      <c r="J2169" s="337">
        <v>60</v>
      </c>
      <c r="K2169" s="337">
        <v>110</v>
      </c>
      <c r="L2169" s="337">
        <v>60</v>
      </c>
      <c r="M2169" s="338"/>
      <c r="N2169" s="338"/>
      <c r="O2169" s="337">
        <v>800</v>
      </c>
      <c r="P2169" s="337">
        <v>10.5</v>
      </c>
      <c r="Q2169" s="337">
        <v>76.2</v>
      </c>
      <c r="R2169" s="337">
        <v>25000</v>
      </c>
      <c r="S2169" s="337">
        <v>5000</v>
      </c>
      <c r="T2169" s="337">
        <v>85</v>
      </c>
      <c r="U2169" s="337">
        <v>0.9</v>
      </c>
      <c r="V2169" s="337">
        <v>-20</v>
      </c>
      <c r="W2169" s="336" t="s">
        <v>769</v>
      </c>
      <c r="X2169" s="336" t="s">
        <v>7402</v>
      </c>
      <c r="Y2169" s="336" t="s">
        <v>783</v>
      </c>
      <c r="Z2169" s="339">
        <v>41922</v>
      </c>
      <c r="AA2169" s="339">
        <v>41933</v>
      </c>
      <c r="AB2169" s="336" t="s">
        <v>842</v>
      </c>
    </row>
    <row r="2170" spans="1:28" s="340" customFormat="1">
      <c r="A2170" s="336" t="s">
        <v>8147</v>
      </c>
      <c r="B2170" s="336" t="s">
        <v>1762</v>
      </c>
      <c r="C2170" s="336" t="s">
        <v>919</v>
      </c>
      <c r="D2170" s="336" t="s">
        <v>2106</v>
      </c>
      <c r="E2170" s="336" t="s">
        <v>792</v>
      </c>
      <c r="F2170" s="336" t="s">
        <v>793</v>
      </c>
      <c r="G2170" s="336" t="s">
        <v>794</v>
      </c>
      <c r="H2170" s="336" t="s">
        <v>795</v>
      </c>
      <c r="I2170" s="337">
        <v>5</v>
      </c>
      <c r="J2170" s="337">
        <v>40</v>
      </c>
      <c r="K2170" s="337">
        <v>106.5</v>
      </c>
      <c r="L2170" s="337">
        <v>59.2</v>
      </c>
      <c r="M2170" s="338"/>
      <c r="N2170" s="338"/>
      <c r="O2170" s="337">
        <v>550</v>
      </c>
      <c r="P2170" s="337">
        <v>7.5</v>
      </c>
      <c r="Q2170" s="337">
        <v>85.2</v>
      </c>
      <c r="R2170" s="337">
        <v>25000</v>
      </c>
      <c r="S2170" s="337">
        <v>4000</v>
      </c>
      <c r="T2170" s="337">
        <v>84</v>
      </c>
      <c r="U2170" s="337">
        <v>0.9</v>
      </c>
      <c r="V2170" s="337">
        <v>-20</v>
      </c>
      <c r="W2170" s="336" t="s">
        <v>769</v>
      </c>
      <c r="X2170" s="336" t="s">
        <v>7406</v>
      </c>
      <c r="Y2170" s="336" t="s">
        <v>1146</v>
      </c>
      <c r="Z2170" s="339">
        <v>41558</v>
      </c>
      <c r="AA2170" s="339">
        <v>41893</v>
      </c>
      <c r="AB2170" s="336" t="s">
        <v>842</v>
      </c>
    </row>
    <row r="2171" spans="1:28" s="340" customFormat="1">
      <c r="A2171" s="336" t="s">
        <v>8147</v>
      </c>
      <c r="B2171" s="336" t="s">
        <v>1762</v>
      </c>
      <c r="C2171" s="336" t="s">
        <v>919</v>
      </c>
      <c r="D2171" s="336" t="s">
        <v>2106</v>
      </c>
      <c r="E2171" s="336" t="s">
        <v>792</v>
      </c>
      <c r="F2171" s="336" t="s">
        <v>793</v>
      </c>
      <c r="G2171" s="336" t="s">
        <v>794</v>
      </c>
      <c r="H2171" s="336" t="s">
        <v>795</v>
      </c>
      <c r="I2171" s="337">
        <v>5</v>
      </c>
      <c r="J2171" s="337">
        <v>40</v>
      </c>
      <c r="K2171" s="337">
        <v>106.5</v>
      </c>
      <c r="L2171" s="337">
        <v>59.2</v>
      </c>
      <c r="M2171" s="338"/>
      <c r="N2171" s="338"/>
      <c r="O2171" s="337">
        <v>550</v>
      </c>
      <c r="P2171" s="337">
        <v>7.5</v>
      </c>
      <c r="Q2171" s="337">
        <v>86.7</v>
      </c>
      <c r="R2171" s="337">
        <v>25000</v>
      </c>
      <c r="S2171" s="337">
        <v>5000</v>
      </c>
      <c r="T2171" s="337">
        <v>85</v>
      </c>
      <c r="U2171" s="337">
        <v>0.9</v>
      </c>
      <c r="V2171" s="337">
        <v>-20</v>
      </c>
      <c r="W2171" s="336" t="s">
        <v>769</v>
      </c>
      <c r="X2171" s="336" t="s">
        <v>7406</v>
      </c>
      <c r="Y2171" s="336" t="s">
        <v>1146</v>
      </c>
      <c r="Z2171" s="339">
        <v>41558</v>
      </c>
      <c r="AA2171" s="339">
        <v>41893</v>
      </c>
      <c r="AB2171" s="336" t="s">
        <v>842</v>
      </c>
    </row>
    <row r="2172" spans="1:28" s="340" customFormat="1">
      <c r="A2172" s="336" t="s">
        <v>8147</v>
      </c>
      <c r="B2172" s="336" t="s">
        <v>1942</v>
      </c>
      <c r="C2172" s="336" t="s">
        <v>1943</v>
      </c>
      <c r="D2172" s="336" t="s">
        <v>2073</v>
      </c>
      <c r="E2172" s="336" t="s">
        <v>792</v>
      </c>
      <c r="F2172" s="336" t="s">
        <v>793</v>
      </c>
      <c r="G2172" s="336" t="s">
        <v>794</v>
      </c>
      <c r="H2172" s="336" t="s">
        <v>795</v>
      </c>
      <c r="I2172" s="337">
        <v>5</v>
      </c>
      <c r="J2172" s="337">
        <v>40</v>
      </c>
      <c r="K2172" s="337">
        <v>112</v>
      </c>
      <c r="L2172" s="337">
        <v>60</v>
      </c>
      <c r="M2172" s="338"/>
      <c r="N2172" s="338"/>
      <c r="O2172" s="337">
        <v>450</v>
      </c>
      <c r="P2172" s="337">
        <v>6</v>
      </c>
      <c r="Q2172" s="337">
        <v>75</v>
      </c>
      <c r="R2172" s="337">
        <v>25000</v>
      </c>
      <c r="S2172" s="337">
        <v>5000</v>
      </c>
      <c r="T2172" s="337">
        <v>84</v>
      </c>
      <c r="U2172" s="337">
        <v>0.9</v>
      </c>
      <c r="V2172" s="337">
        <v>-20</v>
      </c>
      <c r="W2172" s="336" t="s">
        <v>769</v>
      </c>
      <c r="X2172" s="336" t="s">
        <v>7402</v>
      </c>
      <c r="Y2172" s="336" t="s">
        <v>783</v>
      </c>
      <c r="Z2172" s="339">
        <v>41760</v>
      </c>
      <c r="AA2172" s="339">
        <v>41842</v>
      </c>
      <c r="AB2172" s="336" t="s">
        <v>842</v>
      </c>
    </row>
    <row r="2173" spans="1:28" s="340" customFormat="1">
      <c r="A2173" s="336" t="s">
        <v>8147</v>
      </c>
      <c r="B2173" s="336" t="s">
        <v>1942</v>
      </c>
      <c r="C2173" s="336" t="s">
        <v>1943</v>
      </c>
      <c r="D2173" s="336" t="s">
        <v>2077</v>
      </c>
      <c r="E2173" s="336" t="s">
        <v>792</v>
      </c>
      <c r="F2173" s="336" t="s">
        <v>793</v>
      </c>
      <c r="G2173" s="336" t="s">
        <v>794</v>
      </c>
      <c r="H2173" s="336" t="s">
        <v>795</v>
      </c>
      <c r="I2173" s="337">
        <v>5</v>
      </c>
      <c r="J2173" s="337">
        <v>40</v>
      </c>
      <c r="K2173" s="337">
        <v>112</v>
      </c>
      <c r="L2173" s="337">
        <v>60</v>
      </c>
      <c r="M2173" s="338"/>
      <c r="N2173" s="338"/>
      <c r="O2173" s="337">
        <v>450</v>
      </c>
      <c r="P2173" s="337">
        <v>6</v>
      </c>
      <c r="Q2173" s="337">
        <v>76.7</v>
      </c>
      <c r="R2173" s="337">
        <v>25000</v>
      </c>
      <c r="S2173" s="337">
        <v>4000</v>
      </c>
      <c r="T2173" s="337">
        <v>85</v>
      </c>
      <c r="U2173" s="337">
        <v>0.9</v>
      </c>
      <c r="V2173" s="337">
        <v>-20</v>
      </c>
      <c r="W2173" s="336" t="s">
        <v>769</v>
      </c>
      <c r="X2173" s="336" t="s">
        <v>7402</v>
      </c>
      <c r="Y2173" s="336" t="s">
        <v>783</v>
      </c>
      <c r="Z2173" s="339">
        <v>41791</v>
      </c>
      <c r="AA2173" s="339">
        <v>41943</v>
      </c>
      <c r="AB2173" s="336" t="s">
        <v>842</v>
      </c>
    </row>
    <row r="2174" spans="1:28" s="340" customFormat="1">
      <c r="A2174" s="336" t="s">
        <v>8147</v>
      </c>
      <c r="B2174" s="336" t="s">
        <v>1942</v>
      </c>
      <c r="C2174" s="336" t="s">
        <v>1943</v>
      </c>
      <c r="D2174" s="336" t="s">
        <v>1944</v>
      </c>
      <c r="E2174" s="336" t="s">
        <v>792</v>
      </c>
      <c r="F2174" s="336" t="s">
        <v>793</v>
      </c>
      <c r="G2174" s="336" t="s">
        <v>794</v>
      </c>
      <c r="H2174" s="336" t="s">
        <v>795</v>
      </c>
      <c r="I2174" s="337">
        <v>3</v>
      </c>
      <c r="J2174" s="337">
        <v>40</v>
      </c>
      <c r="K2174" s="337">
        <v>112</v>
      </c>
      <c r="L2174" s="337">
        <v>60</v>
      </c>
      <c r="M2174" s="338"/>
      <c r="N2174" s="338"/>
      <c r="O2174" s="337">
        <v>450</v>
      </c>
      <c r="P2174" s="337">
        <v>6</v>
      </c>
      <c r="Q2174" s="337">
        <v>75</v>
      </c>
      <c r="R2174" s="337">
        <v>25000</v>
      </c>
      <c r="S2174" s="337">
        <v>4000</v>
      </c>
      <c r="T2174" s="337">
        <v>85</v>
      </c>
      <c r="U2174" s="337">
        <v>0.9</v>
      </c>
      <c r="V2174" s="337">
        <v>-20</v>
      </c>
      <c r="W2174" s="336" t="s">
        <v>769</v>
      </c>
      <c r="X2174" s="336" t="s">
        <v>7402</v>
      </c>
      <c r="Y2174" s="336" t="s">
        <v>826</v>
      </c>
      <c r="Z2174" s="339">
        <v>41760</v>
      </c>
      <c r="AA2174" s="339">
        <v>41780</v>
      </c>
      <c r="AB2174" s="336" t="s">
        <v>842</v>
      </c>
    </row>
    <row r="2175" spans="1:28" s="340" customFormat="1">
      <c r="A2175" s="336" t="s">
        <v>8147</v>
      </c>
      <c r="B2175" s="336" t="s">
        <v>1942</v>
      </c>
      <c r="C2175" s="336" t="s">
        <v>1943</v>
      </c>
      <c r="D2175" s="336" t="s">
        <v>1946</v>
      </c>
      <c r="E2175" s="336" t="s">
        <v>792</v>
      </c>
      <c r="F2175" s="336" t="s">
        <v>793</v>
      </c>
      <c r="G2175" s="336" t="s">
        <v>794</v>
      </c>
      <c r="H2175" s="336" t="s">
        <v>795</v>
      </c>
      <c r="I2175" s="337">
        <v>5</v>
      </c>
      <c r="J2175" s="337">
        <v>40</v>
      </c>
      <c r="K2175" s="337">
        <v>112</v>
      </c>
      <c r="L2175" s="337">
        <v>60</v>
      </c>
      <c r="M2175" s="338"/>
      <c r="N2175" s="338"/>
      <c r="O2175" s="337">
        <v>450</v>
      </c>
      <c r="P2175" s="337">
        <v>6</v>
      </c>
      <c r="Q2175" s="337">
        <v>76.7</v>
      </c>
      <c r="R2175" s="337">
        <v>25000</v>
      </c>
      <c r="S2175" s="337">
        <v>5000</v>
      </c>
      <c r="T2175" s="337">
        <v>85</v>
      </c>
      <c r="U2175" s="337">
        <v>0.9</v>
      </c>
      <c r="V2175" s="337">
        <v>-20</v>
      </c>
      <c r="W2175" s="336" t="s">
        <v>769</v>
      </c>
      <c r="X2175" s="336" t="s">
        <v>7402</v>
      </c>
      <c r="Y2175" s="336" t="s">
        <v>783</v>
      </c>
      <c r="Z2175" s="339">
        <v>41791</v>
      </c>
      <c r="AA2175" s="339">
        <v>41943</v>
      </c>
      <c r="AB2175" s="336" t="s">
        <v>842</v>
      </c>
    </row>
    <row r="2176" spans="1:28" s="340" customFormat="1">
      <c r="A2176" s="336" t="s">
        <v>8147</v>
      </c>
      <c r="B2176" s="336" t="s">
        <v>1942</v>
      </c>
      <c r="C2176" s="336" t="s">
        <v>1943</v>
      </c>
      <c r="D2176" s="336" t="s">
        <v>1948</v>
      </c>
      <c r="E2176" s="336" t="s">
        <v>792</v>
      </c>
      <c r="F2176" s="336" t="s">
        <v>793</v>
      </c>
      <c r="G2176" s="336" t="s">
        <v>794</v>
      </c>
      <c r="H2176" s="336" t="s">
        <v>795</v>
      </c>
      <c r="I2176" s="337">
        <v>3</v>
      </c>
      <c r="J2176" s="337">
        <v>40</v>
      </c>
      <c r="K2176" s="337">
        <v>112</v>
      </c>
      <c r="L2176" s="337">
        <v>60</v>
      </c>
      <c r="M2176" s="338"/>
      <c r="N2176" s="338"/>
      <c r="O2176" s="337">
        <v>450</v>
      </c>
      <c r="P2176" s="337">
        <v>6</v>
      </c>
      <c r="Q2176" s="337">
        <v>75</v>
      </c>
      <c r="R2176" s="337">
        <v>25000</v>
      </c>
      <c r="S2176" s="337">
        <v>5000</v>
      </c>
      <c r="T2176" s="337">
        <v>83</v>
      </c>
      <c r="U2176" s="337">
        <v>0.9</v>
      </c>
      <c r="V2176" s="337">
        <v>-20</v>
      </c>
      <c r="W2176" s="336" t="s">
        <v>769</v>
      </c>
      <c r="X2176" s="336" t="s">
        <v>7402</v>
      </c>
      <c r="Y2176" s="336" t="s">
        <v>826</v>
      </c>
      <c r="Z2176" s="339">
        <v>41760</v>
      </c>
      <c r="AA2176" s="339">
        <v>41780</v>
      </c>
      <c r="AB2176" s="336" t="s">
        <v>842</v>
      </c>
    </row>
    <row r="2177" spans="1:28" s="340" customFormat="1">
      <c r="A2177" s="336" t="s">
        <v>8147</v>
      </c>
      <c r="B2177" s="336" t="s">
        <v>1942</v>
      </c>
      <c r="C2177" s="336" t="s">
        <v>1943</v>
      </c>
      <c r="D2177" s="336" t="s">
        <v>1950</v>
      </c>
      <c r="E2177" s="336" t="s">
        <v>792</v>
      </c>
      <c r="F2177" s="336" t="s">
        <v>793</v>
      </c>
      <c r="G2177" s="336" t="s">
        <v>794</v>
      </c>
      <c r="H2177" s="336" t="s">
        <v>795</v>
      </c>
      <c r="I2177" s="337">
        <v>5</v>
      </c>
      <c r="J2177" s="337">
        <v>40</v>
      </c>
      <c r="K2177" s="337">
        <v>112</v>
      </c>
      <c r="L2177" s="337">
        <v>60</v>
      </c>
      <c r="M2177" s="338"/>
      <c r="N2177" s="338"/>
      <c r="O2177" s="337">
        <v>450</v>
      </c>
      <c r="P2177" s="337">
        <v>6</v>
      </c>
      <c r="Q2177" s="337">
        <v>76.7</v>
      </c>
      <c r="R2177" s="337">
        <v>25000</v>
      </c>
      <c r="S2177" s="337">
        <v>3000</v>
      </c>
      <c r="T2177" s="337">
        <v>83</v>
      </c>
      <c r="U2177" s="337">
        <v>0.9</v>
      </c>
      <c r="V2177" s="337">
        <v>-20</v>
      </c>
      <c r="W2177" s="336" t="s">
        <v>769</v>
      </c>
      <c r="X2177" s="336" t="s">
        <v>7402</v>
      </c>
      <c r="Y2177" s="336" t="s">
        <v>783</v>
      </c>
      <c r="Z2177" s="339">
        <v>41791</v>
      </c>
      <c r="AA2177" s="339">
        <v>41943</v>
      </c>
      <c r="AB2177" s="336" t="s">
        <v>842</v>
      </c>
    </row>
    <row r="2178" spans="1:28" s="340" customFormat="1">
      <c r="A2178" s="336" t="s">
        <v>8147</v>
      </c>
      <c r="B2178" s="336" t="s">
        <v>1942</v>
      </c>
      <c r="C2178" s="336" t="s">
        <v>1943</v>
      </c>
      <c r="D2178" s="336" t="s">
        <v>1968</v>
      </c>
      <c r="E2178" s="336" t="s">
        <v>792</v>
      </c>
      <c r="F2178" s="336" t="s">
        <v>793</v>
      </c>
      <c r="G2178" s="336" t="s">
        <v>794</v>
      </c>
      <c r="H2178" s="336" t="s">
        <v>795</v>
      </c>
      <c r="I2178" s="337">
        <v>5</v>
      </c>
      <c r="J2178" s="337">
        <v>60</v>
      </c>
      <c r="K2178" s="337">
        <v>112</v>
      </c>
      <c r="L2178" s="337">
        <v>60</v>
      </c>
      <c r="M2178" s="337">
        <v>0</v>
      </c>
      <c r="N2178" s="338"/>
      <c r="O2178" s="337">
        <v>800</v>
      </c>
      <c r="P2178" s="337">
        <v>8.5</v>
      </c>
      <c r="Q2178" s="337">
        <v>94.1</v>
      </c>
      <c r="R2178" s="337">
        <v>25000</v>
      </c>
      <c r="S2178" s="337">
        <v>5000</v>
      </c>
      <c r="T2178" s="337">
        <v>85</v>
      </c>
      <c r="U2178" s="337">
        <v>0.9</v>
      </c>
      <c r="V2178" s="337">
        <v>-20</v>
      </c>
      <c r="W2178" s="336" t="s">
        <v>769</v>
      </c>
      <c r="X2178" s="336" t="s">
        <v>7402</v>
      </c>
      <c r="Y2178" s="336" t="s">
        <v>783</v>
      </c>
      <c r="Z2178" s="339">
        <v>41760</v>
      </c>
      <c r="AA2178" s="339">
        <v>41842</v>
      </c>
      <c r="AB2178" s="336" t="s">
        <v>842</v>
      </c>
    </row>
    <row r="2179" spans="1:28" s="340" customFormat="1">
      <c r="A2179" s="336" t="s">
        <v>8147</v>
      </c>
      <c r="B2179" s="336" t="s">
        <v>1942</v>
      </c>
      <c r="C2179" s="336" t="s">
        <v>1943</v>
      </c>
      <c r="D2179" s="336" t="s">
        <v>1972</v>
      </c>
      <c r="E2179" s="336" t="s">
        <v>792</v>
      </c>
      <c r="F2179" s="336" t="s">
        <v>793</v>
      </c>
      <c r="G2179" s="336" t="s">
        <v>794</v>
      </c>
      <c r="H2179" s="336" t="s">
        <v>795</v>
      </c>
      <c r="I2179" s="337">
        <v>5</v>
      </c>
      <c r="J2179" s="337">
        <v>60</v>
      </c>
      <c r="K2179" s="337">
        <v>112</v>
      </c>
      <c r="L2179" s="337">
        <v>60</v>
      </c>
      <c r="M2179" s="338"/>
      <c r="N2179" s="338"/>
      <c r="O2179" s="337">
        <v>800</v>
      </c>
      <c r="P2179" s="337">
        <v>8.5</v>
      </c>
      <c r="Q2179" s="337">
        <v>94.1</v>
      </c>
      <c r="R2179" s="337">
        <v>25000</v>
      </c>
      <c r="S2179" s="337">
        <v>4000</v>
      </c>
      <c r="T2179" s="337">
        <v>86</v>
      </c>
      <c r="U2179" s="337">
        <v>0.9</v>
      </c>
      <c r="V2179" s="337">
        <v>-20</v>
      </c>
      <c r="W2179" s="336" t="s">
        <v>769</v>
      </c>
      <c r="X2179" s="336" t="s">
        <v>7402</v>
      </c>
      <c r="Y2179" s="336" t="s">
        <v>783</v>
      </c>
      <c r="Z2179" s="339">
        <v>41791</v>
      </c>
      <c r="AA2179" s="339">
        <v>41943</v>
      </c>
      <c r="AB2179" s="336" t="s">
        <v>842</v>
      </c>
    </row>
    <row r="2180" spans="1:28" s="340" customFormat="1">
      <c r="A2180" s="336" t="s">
        <v>8147</v>
      </c>
      <c r="B2180" s="336" t="s">
        <v>1942</v>
      </c>
      <c r="C2180" s="336" t="s">
        <v>1943</v>
      </c>
      <c r="D2180" s="336" t="s">
        <v>1974</v>
      </c>
      <c r="E2180" s="336" t="s">
        <v>792</v>
      </c>
      <c r="F2180" s="336" t="s">
        <v>793</v>
      </c>
      <c r="G2180" s="336" t="s">
        <v>794</v>
      </c>
      <c r="H2180" s="336" t="s">
        <v>795</v>
      </c>
      <c r="I2180" s="337">
        <v>3</v>
      </c>
      <c r="J2180" s="337">
        <v>60</v>
      </c>
      <c r="K2180" s="337">
        <v>112</v>
      </c>
      <c r="L2180" s="337">
        <v>60</v>
      </c>
      <c r="M2180" s="338"/>
      <c r="N2180" s="338"/>
      <c r="O2180" s="337">
        <v>800</v>
      </c>
      <c r="P2180" s="337">
        <v>8.5</v>
      </c>
      <c r="Q2180" s="337">
        <v>94.1</v>
      </c>
      <c r="R2180" s="337">
        <v>25000</v>
      </c>
      <c r="S2180" s="337">
        <v>4000</v>
      </c>
      <c r="T2180" s="337">
        <v>85</v>
      </c>
      <c r="U2180" s="337">
        <v>0.9</v>
      </c>
      <c r="V2180" s="337">
        <v>-20</v>
      </c>
      <c r="W2180" s="336" t="s">
        <v>769</v>
      </c>
      <c r="X2180" s="336" t="s">
        <v>7402</v>
      </c>
      <c r="Y2180" s="336" t="s">
        <v>826</v>
      </c>
      <c r="Z2180" s="339">
        <v>41760</v>
      </c>
      <c r="AA2180" s="339">
        <v>41780</v>
      </c>
      <c r="AB2180" s="336" t="s">
        <v>842</v>
      </c>
    </row>
    <row r="2181" spans="1:28" s="340" customFormat="1">
      <c r="A2181" s="336" t="s">
        <v>8147</v>
      </c>
      <c r="B2181" s="336" t="s">
        <v>1942</v>
      </c>
      <c r="C2181" s="336" t="s">
        <v>1943</v>
      </c>
      <c r="D2181" s="336" t="s">
        <v>1976</v>
      </c>
      <c r="E2181" s="336" t="s">
        <v>792</v>
      </c>
      <c r="F2181" s="336" t="s">
        <v>793</v>
      </c>
      <c r="G2181" s="336" t="s">
        <v>794</v>
      </c>
      <c r="H2181" s="336" t="s">
        <v>795</v>
      </c>
      <c r="I2181" s="337">
        <v>5</v>
      </c>
      <c r="J2181" s="337">
        <v>60</v>
      </c>
      <c r="K2181" s="337">
        <v>112</v>
      </c>
      <c r="L2181" s="337">
        <v>60</v>
      </c>
      <c r="M2181" s="338"/>
      <c r="N2181" s="338"/>
      <c r="O2181" s="337">
        <v>800</v>
      </c>
      <c r="P2181" s="337">
        <v>8.5</v>
      </c>
      <c r="Q2181" s="337">
        <v>94.1</v>
      </c>
      <c r="R2181" s="337">
        <v>25000</v>
      </c>
      <c r="S2181" s="337">
        <v>5000</v>
      </c>
      <c r="T2181" s="337">
        <v>84</v>
      </c>
      <c r="U2181" s="337">
        <v>0.9</v>
      </c>
      <c r="V2181" s="337">
        <v>-20</v>
      </c>
      <c r="W2181" s="336" t="s">
        <v>769</v>
      </c>
      <c r="X2181" s="336" t="s">
        <v>7402</v>
      </c>
      <c r="Y2181" s="336" t="s">
        <v>783</v>
      </c>
      <c r="Z2181" s="339">
        <v>41791</v>
      </c>
      <c r="AA2181" s="339">
        <v>41943</v>
      </c>
      <c r="AB2181" s="336" t="s">
        <v>842</v>
      </c>
    </row>
    <row r="2182" spans="1:28" s="340" customFormat="1">
      <c r="A2182" s="336" t="s">
        <v>8147</v>
      </c>
      <c r="B2182" s="336" t="s">
        <v>1942</v>
      </c>
      <c r="C2182" s="336" t="s">
        <v>1943</v>
      </c>
      <c r="D2182" s="336" t="s">
        <v>1978</v>
      </c>
      <c r="E2182" s="336" t="s">
        <v>792</v>
      </c>
      <c r="F2182" s="336" t="s">
        <v>793</v>
      </c>
      <c r="G2182" s="336" t="s">
        <v>794</v>
      </c>
      <c r="H2182" s="336" t="s">
        <v>795</v>
      </c>
      <c r="I2182" s="337">
        <v>3</v>
      </c>
      <c r="J2182" s="337">
        <v>60</v>
      </c>
      <c r="K2182" s="337">
        <v>112</v>
      </c>
      <c r="L2182" s="337">
        <v>60</v>
      </c>
      <c r="M2182" s="338"/>
      <c r="N2182" s="338"/>
      <c r="O2182" s="337">
        <v>800</v>
      </c>
      <c r="P2182" s="337">
        <v>8.5</v>
      </c>
      <c r="Q2182" s="337">
        <v>94.1</v>
      </c>
      <c r="R2182" s="337">
        <v>25000</v>
      </c>
      <c r="S2182" s="337">
        <v>5000</v>
      </c>
      <c r="T2182" s="337">
        <v>83</v>
      </c>
      <c r="U2182" s="337">
        <v>0.9</v>
      </c>
      <c r="V2182" s="337">
        <v>-20</v>
      </c>
      <c r="W2182" s="336" t="s">
        <v>769</v>
      </c>
      <c r="X2182" s="336" t="s">
        <v>7402</v>
      </c>
      <c r="Y2182" s="336" t="s">
        <v>826</v>
      </c>
      <c r="Z2182" s="339">
        <v>41760</v>
      </c>
      <c r="AA2182" s="339">
        <v>41780</v>
      </c>
      <c r="AB2182" s="336" t="s">
        <v>842</v>
      </c>
    </row>
    <row r="2183" spans="1:28" s="340" customFormat="1">
      <c r="A2183" s="336" t="s">
        <v>8147</v>
      </c>
      <c r="B2183" s="336" t="s">
        <v>1942</v>
      </c>
      <c r="C2183" s="336" t="s">
        <v>1943</v>
      </c>
      <c r="D2183" s="336" t="s">
        <v>1980</v>
      </c>
      <c r="E2183" s="336" t="s">
        <v>792</v>
      </c>
      <c r="F2183" s="336" t="s">
        <v>793</v>
      </c>
      <c r="G2183" s="336" t="s">
        <v>794</v>
      </c>
      <c r="H2183" s="336" t="s">
        <v>795</v>
      </c>
      <c r="I2183" s="337">
        <v>5</v>
      </c>
      <c r="J2183" s="337">
        <v>60</v>
      </c>
      <c r="K2183" s="337">
        <v>112</v>
      </c>
      <c r="L2183" s="337">
        <v>60</v>
      </c>
      <c r="M2183" s="338"/>
      <c r="N2183" s="338"/>
      <c r="O2183" s="337">
        <v>800</v>
      </c>
      <c r="P2183" s="337">
        <v>8.5</v>
      </c>
      <c r="Q2183" s="337">
        <v>94.1</v>
      </c>
      <c r="R2183" s="337">
        <v>25000</v>
      </c>
      <c r="S2183" s="337">
        <v>3000</v>
      </c>
      <c r="T2183" s="337">
        <v>84</v>
      </c>
      <c r="U2183" s="337">
        <v>0.9</v>
      </c>
      <c r="V2183" s="337">
        <v>-20</v>
      </c>
      <c r="W2183" s="336" t="s">
        <v>769</v>
      </c>
      <c r="X2183" s="336" t="s">
        <v>7402</v>
      </c>
      <c r="Y2183" s="336" t="s">
        <v>783</v>
      </c>
      <c r="Z2183" s="339">
        <v>41791</v>
      </c>
      <c r="AA2183" s="339">
        <v>41943</v>
      </c>
      <c r="AB2183" s="336" t="s">
        <v>842</v>
      </c>
    </row>
    <row r="2184" spans="1:28" s="340" customFormat="1">
      <c r="A2184" s="336" t="s">
        <v>8147</v>
      </c>
      <c r="B2184" s="336" t="s">
        <v>1942</v>
      </c>
      <c r="C2184" s="336" t="s">
        <v>1943</v>
      </c>
      <c r="D2184" s="336" t="s">
        <v>1984</v>
      </c>
      <c r="E2184" s="336" t="s">
        <v>792</v>
      </c>
      <c r="F2184" s="336" t="s">
        <v>793</v>
      </c>
      <c r="G2184" s="336" t="s">
        <v>794</v>
      </c>
      <c r="H2184" s="336" t="s">
        <v>795</v>
      </c>
      <c r="I2184" s="337">
        <v>5</v>
      </c>
      <c r="J2184" s="337">
        <v>60</v>
      </c>
      <c r="K2184" s="337">
        <v>112</v>
      </c>
      <c r="L2184" s="337">
        <v>60</v>
      </c>
      <c r="M2184" s="338"/>
      <c r="N2184" s="338"/>
      <c r="O2184" s="337">
        <v>800</v>
      </c>
      <c r="P2184" s="337">
        <v>8.5</v>
      </c>
      <c r="Q2184" s="337">
        <v>94.1</v>
      </c>
      <c r="R2184" s="337">
        <v>25000</v>
      </c>
      <c r="S2184" s="337">
        <v>2700</v>
      </c>
      <c r="T2184" s="337">
        <v>83</v>
      </c>
      <c r="U2184" s="337">
        <v>0.9</v>
      </c>
      <c r="V2184" s="337">
        <v>-20</v>
      </c>
      <c r="W2184" s="336" t="s">
        <v>769</v>
      </c>
      <c r="X2184" s="336" t="s">
        <v>7402</v>
      </c>
      <c r="Y2184" s="336" t="s">
        <v>783</v>
      </c>
      <c r="Z2184" s="339">
        <v>41791</v>
      </c>
      <c r="AA2184" s="339">
        <v>41943</v>
      </c>
      <c r="AB2184" s="336" t="s">
        <v>842</v>
      </c>
    </row>
    <row r="2185" spans="1:28" s="340" customFormat="1">
      <c r="A2185" s="336" t="s">
        <v>8147</v>
      </c>
      <c r="B2185" s="336" t="s">
        <v>1942</v>
      </c>
      <c r="C2185" s="336" t="s">
        <v>1943</v>
      </c>
      <c r="D2185" s="336" t="s">
        <v>1990</v>
      </c>
      <c r="E2185" s="336" t="s">
        <v>792</v>
      </c>
      <c r="F2185" s="336" t="s">
        <v>793</v>
      </c>
      <c r="G2185" s="336" t="s">
        <v>794</v>
      </c>
      <c r="H2185" s="336" t="s">
        <v>795</v>
      </c>
      <c r="I2185" s="337">
        <v>5</v>
      </c>
      <c r="J2185" s="337">
        <v>75</v>
      </c>
      <c r="K2185" s="337">
        <v>116</v>
      </c>
      <c r="L2185" s="337">
        <v>60</v>
      </c>
      <c r="M2185" s="338"/>
      <c r="N2185" s="338"/>
      <c r="O2185" s="337">
        <v>1100</v>
      </c>
      <c r="P2185" s="337">
        <v>12.5</v>
      </c>
      <c r="Q2185" s="337">
        <v>88</v>
      </c>
      <c r="R2185" s="337">
        <v>25000</v>
      </c>
      <c r="S2185" s="337">
        <v>4000</v>
      </c>
      <c r="T2185" s="337">
        <v>86</v>
      </c>
      <c r="U2185" s="337">
        <v>0.9</v>
      </c>
      <c r="V2185" s="337">
        <v>-20</v>
      </c>
      <c r="W2185" s="336" t="s">
        <v>769</v>
      </c>
      <c r="X2185" s="336" t="s">
        <v>7402</v>
      </c>
      <c r="Y2185" s="336" t="s">
        <v>783</v>
      </c>
      <c r="Z2185" s="339">
        <v>41791</v>
      </c>
      <c r="AA2185" s="339">
        <v>41955</v>
      </c>
      <c r="AB2185" s="336" t="s">
        <v>842</v>
      </c>
    </row>
    <row r="2186" spans="1:28" s="340" customFormat="1">
      <c r="A2186" s="336" t="s">
        <v>8147</v>
      </c>
      <c r="B2186" s="336" t="s">
        <v>1942</v>
      </c>
      <c r="C2186" s="336" t="s">
        <v>1943</v>
      </c>
      <c r="D2186" s="336" t="s">
        <v>1992</v>
      </c>
      <c r="E2186" s="336" t="s">
        <v>792</v>
      </c>
      <c r="F2186" s="336" t="s">
        <v>793</v>
      </c>
      <c r="G2186" s="336" t="s">
        <v>794</v>
      </c>
      <c r="H2186" s="336" t="s">
        <v>795</v>
      </c>
      <c r="I2186" s="337">
        <v>5</v>
      </c>
      <c r="J2186" s="337">
        <v>75</v>
      </c>
      <c r="K2186" s="337">
        <v>116</v>
      </c>
      <c r="L2186" s="337">
        <v>60</v>
      </c>
      <c r="M2186" s="338"/>
      <c r="N2186" s="338"/>
      <c r="O2186" s="337">
        <v>1100</v>
      </c>
      <c r="P2186" s="337">
        <v>12.5</v>
      </c>
      <c r="Q2186" s="337">
        <v>88</v>
      </c>
      <c r="R2186" s="337">
        <v>25000</v>
      </c>
      <c r="S2186" s="337">
        <v>5000</v>
      </c>
      <c r="T2186" s="337">
        <v>85</v>
      </c>
      <c r="U2186" s="337">
        <v>0.9</v>
      </c>
      <c r="V2186" s="337">
        <v>-20</v>
      </c>
      <c r="W2186" s="336" t="s">
        <v>769</v>
      </c>
      <c r="X2186" s="336" t="s">
        <v>7402</v>
      </c>
      <c r="Y2186" s="336" t="s">
        <v>783</v>
      </c>
      <c r="Z2186" s="339">
        <v>41791</v>
      </c>
      <c r="AA2186" s="339">
        <v>41955</v>
      </c>
      <c r="AB2186" s="336" t="s">
        <v>842</v>
      </c>
    </row>
    <row r="2187" spans="1:28" s="340" customFormat="1">
      <c r="A2187" s="336" t="s">
        <v>8147</v>
      </c>
      <c r="B2187" s="336" t="s">
        <v>1942</v>
      </c>
      <c r="C2187" s="336" t="s">
        <v>1943</v>
      </c>
      <c r="D2187" s="336" t="s">
        <v>1994</v>
      </c>
      <c r="E2187" s="336" t="s">
        <v>792</v>
      </c>
      <c r="F2187" s="336" t="s">
        <v>793</v>
      </c>
      <c r="G2187" s="336" t="s">
        <v>794</v>
      </c>
      <c r="H2187" s="336" t="s">
        <v>795</v>
      </c>
      <c r="I2187" s="337">
        <v>5</v>
      </c>
      <c r="J2187" s="337">
        <v>75</v>
      </c>
      <c r="K2187" s="337">
        <v>116</v>
      </c>
      <c r="L2187" s="337">
        <v>60</v>
      </c>
      <c r="M2187" s="338"/>
      <c r="N2187" s="338"/>
      <c r="O2187" s="337">
        <v>1100</v>
      </c>
      <c r="P2187" s="337">
        <v>12.5</v>
      </c>
      <c r="Q2187" s="337">
        <v>88</v>
      </c>
      <c r="R2187" s="337">
        <v>25000</v>
      </c>
      <c r="S2187" s="337">
        <v>3000</v>
      </c>
      <c r="T2187" s="337">
        <v>84</v>
      </c>
      <c r="U2187" s="337">
        <v>0.9</v>
      </c>
      <c r="V2187" s="337">
        <v>-20</v>
      </c>
      <c r="W2187" s="336" t="s">
        <v>769</v>
      </c>
      <c r="X2187" s="336" t="s">
        <v>7402</v>
      </c>
      <c r="Y2187" s="336" t="s">
        <v>783</v>
      </c>
      <c r="Z2187" s="339">
        <v>41791</v>
      </c>
      <c r="AA2187" s="339">
        <v>41955</v>
      </c>
      <c r="AB2187" s="336" t="s">
        <v>842</v>
      </c>
    </row>
    <row r="2188" spans="1:28" s="340" customFormat="1">
      <c r="A2188" s="336" t="s">
        <v>8147</v>
      </c>
      <c r="B2188" s="336" t="s">
        <v>1942</v>
      </c>
      <c r="C2188" s="336" t="s">
        <v>1943</v>
      </c>
      <c r="D2188" s="336" t="s">
        <v>2002</v>
      </c>
      <c r="E2188" s="336" t="s">
        <v>1051</v>
      </c>
      <c r="F2188" s="336" t="s">
        <v>793</v>
      </c>
      <c r="G2188" s="336" t="s">
        <v>794</v>
      </c>
      <c r="H2188" s="336" t="s">
        <v>795</v>
      </c>
      <c r="I2188" s="337">
        <v>5</v>
      </c>
      <c r="J2188" s="337">
        <v>100</v>
      </c>
      <c r="K2188" s="337">
        <v>120</v>
      </c>
      <c r="L2188" s="337">
        <v>65</v>
      </c>
      <c r="M2188" s="338"/>
      <c r="N2188" s="338"/>
      <c r="O2188" s="337">
        <v>1600</v>
      </c>
      <c r="P2188" s="337">
        <v>17.5</v>
      </c>
      <c r="Q2188" s="337">
        <v>91.4</v>
      </c>
      <c r="R2188" s="337">
        <v>25000</v>
      </c>
      <c r="S2188" s="337">
        <v>4000</v>
      </c>
      <c r="T2188" s="337">
        <v>83</v>
      </c>
      <c r="U2188" s="337">
        <v>0.9</v>
      </c>
      <c r="V2188" s="337">
        <v>-20</v>
      </c>
      <c r="W2188" s="336" t="s">
        <v>769</v>
      </c>
      <c r="X2188" s="336" t="s">
        <v>7402</v>
      </c>
      <c r="Y2188" s="336" t="s">
        <v>783</v>
      </c>
      <c r="Z2188" s="339">
        <v>41791</v>
      </c>
      <c r="AA2188" s="339">
        <v>41955</v>
      </c>
      <c r="AB2188" s="336" t="s">
        <v>842</v>
      </c>
    </row>
    <row r="2189" spans="1:28" s="340" customFormat="1">
      <c r="A2189" s="336" t="s">
        <v>8147</v>
      </c>
      <c r="B2189" s="336" t="s">
        <v>1942</v>
      </c>
      <c r="C2189" s="336" t="s">
        <v>1943</v>
      </c>
      <c r="D2189" s="336" t="s">
        <v>2004</v>
      </c>
      <c r="E2189" s="336" t="s">
        <v>1051</v>
      </c>
      <c r="F2189" s="336" t="s">
        <v>793</v>
      </c>
      <c r="G2189" s="336" t="s">
        <v>794</v>
      </c>
      <c r="H2189" s="336" t="s">
        <v>795</v>
      </c>
      <c r="I2189" s="337">
        <v>5</v>
      </c>
      <c r="J2189" s="337">
        <v>100</v>
      </c>
      <c r="K2189" s="337">
        <v>120</v>
      </c>
      <c r="L2189" s="337">
        <v>65</v>
      </c>
      <c r="M2189" s="338"/>
      <c r="N2189" s="338"/>
      <c r="O2189" s="337">
        <v>1600</v>
      </c>
      <c r="P2189" s="337">
        <v>17.5</v>
      </c>
      <c r="Q2189" s="337">
        <v>91.4</v>
      </c>
      <c r="R2189" s="337">
        <v>25000</v>
      </c>
      <c r="S2189" s="337">
        <v>5000</v>
      </c>
      <c r="T2189" s="337">
        <v>83</v>
      </c>
      <c r="U2189" s="337">
        <v>0.9</v>
      </c>
      <c r="V2189" s="337">
        <v>-20</v>
      </c>
      <c r="W2189" s="336" t="s">
        <v>769</v>
      </c>
      <c r="X2189" s="336" t="s">
        <v>7402</v>
      </c>
      <c r="Y2189" s="336" t="s">
        <v>783</v>
      </c>
      <c r="Z2189" s="339">
        <v>41791</v>
      </c>
      <c r="AA2189" s="339">
        <v>41955</v>
      </c>
      <c r="AB2189" s="336" t="s">
        <v>842</v>
      </c>
    </row>
    <row r="2190" spans="1:28" s="340" customFormat="1">
      <c r="A2190" s="336" t="s">
        <v>8147</v>
      </c>
      <c r="B2190" s="336" t="s">
        <v>1942</v>
      </c>
      <c r="C2190" s="336" t="s">
        <v>1943</v>
      </c>
      <c r="D2190" s="336" t="s">
        <v>2006</v>
      </c>
      <c r="E2190" s="336" t="s">
        <v>1051</v>
      </c>
      <c r="F2190" s="336" t="s">
        <v>793</v>
      </c>
      <c r="G2190" s="336" t="s">
        <v>794</v>
      </c>
      <c r="H2190" s="336" t="s">
        <v>795</v>
      </c>
      <c r="I2190" s="337">
        <v>5</v>
      </c>
      <c r="J2190" s="337">
        <v>100</v>
      </c>
      <c r="K2190" s="337">
        <v>120</v>
      </c>
      <c r="L2190" s="337">
        <v>65</v>
      </c>
      <c r="M2190" s="338"/>
      <c r="N2190" s="338"/>
      <c r="O2190" s="337">
        <v>1600</v>
      </c>
      <c r="P2190" s="337">
        <v>17.5</v>
      </c>
      <c r="Q2190" s="337">
        <v>91.4</v>
      </c>
      <c r="R2190" s="337">
        <v>25000</v>
      </c>
      <c r="S2190" s="337">
        <v>3000</v>
      </c>
      <c r="T2190" s="337">
        <v>83</v>
      </c>
      <c r="U2190" s="337">
        <v>0.9</v>
      </c>
      <c r="V2190" s="337">
        <v>-20</v>
      </c>
      <c r="W2190" s="336" t="s">
        <v>769</v>
      </c>
      <c r="X2190" s="336" t="s">
        <v>7402</v>
      </c>
      <c r="Y2190" s="336" t="s">
        <v>783</v>
      </c>
      <c r="Z2190" s="339">
        <v>41791</v>
      </c>
      <c r="AA2190" s="339">
        <v>41955</v>
      </c>
      <c r="AB2190" s="336" t="s">
        <v>842</v>
      </c>
    </row>
    <row r="2191" spans="1:28" s="340" customFormat="1">
      <c r="A2191" s="336" t="s">
        <v>8147</v>
      </c>
      <c r="B2191" s="336" t="s">
        <v>1942</v>
      </c>
      <c r="C2191" s="336" t="s">
        <v>1943</v>
      </c>
      <c r="D2191" s="336" t="s">
        <v>2010</v>
      </c>
      <c r="E2191" s="336" t="s">
        <v>792</v>
      </c>
      <c r="F2191" s="336" t="s">
        <v>793</v>
      </c>
      <c r="G2191" s="336" t="s">
        <v>794</v>
      </c>
      <c r="H2191" s="336" t="s">
        <v>795</v>
      </c>
      <c r="I2191" s="337">
        <v>3</v>
      </c>
      <c r="J2191" s="337">
        <v>100</v>
      </c>
      <c r="K2191" s="337">
        <v>110</v>
      </c>
      <c r="L2191" s="337">
        <v>60</v>
      </c>
      <c r="M2191" s="338"/>
      <c r="N2191" s="338"/>
      <c r="O2191" s="337">
        <v>1600</v>
      </c>
      <c r="P2191" s="337">
        <v>22.5</v>
      </c>
      <c r="Q2191" s="337">
        <v>71.099999999999994</v>
      </c>
      <c r="R2191" s="337">
        <v>25000</v>
      </c>
      <c r="S2191" s="337">
        <v>4000</v>
      </c>
      <c r="T2191" s="337">
        <v>83</v>
      </c>
      <c r="U2191" s="337">
        <v>0.9</v>
      </c>
      <c r="V2191" s="337">
        <v>-20</v>
      </c>
      <c r="W2191" s="336" t="s">
        <v>769</v>
      </c>
      <c r="X2191" s="336" t="s">
        <v>7402</v>
      </c>
      <c r="Y2191" s="336" t="s">
        <v>783</v>
      </c>
      <c r="Z2191" s="339">
        <v>41365</v>
      </c>
      <c r="AA2191" s="339">
        <v>41964</v>
      </c>
      <c r="AB2191" s="336" t="s">
        <v>842</v>
      </c>
    </row>
    <row r="2192" spans="1:28" s="340" customFormat="1">
      <c r="A2192" s="336" t="s">
        <v>8147</v>
      </c>
      <c r="B2192" s="336" t="s">
        <v>5898</v>
      </c>
      <c r="C2192" s="336" t="s">
        <v>8151</v>
      </c>
      <c r="D2192" s="336" t="s">
        <v>8151</v>
      </c>
      <c r="E2192" s="336" t="s">
        <v>1051</v>
      </c>
      <c r="F2192" s="336" t="s">
        <v>793</v>
      </c>
      <c r="G2192" s="336" t="s">
        <v>794</v>
      </c>
      <c r="H2192" s="336" t="s">
        <v>795</v>
      </c>
      <c r="I2192" s="337">
        <v>5</v>
      </c>
      <c r="J2192" s="337">
        <v>75</v>
      </c>
      <c r="K2192" s="337">
        <v>111.7</v>
      </c>
      <c r="L2192" s="337">
        <v>69</v>
      </c>
      <c r="M2192" s="338"/>
      <c r="N2192" s="338"/>
      <c r="O2192" s="337">
        <v>1100</v>
      </c>
      <c r="P2192" s="337">
        <v>13</v>
      </c>
      <c r="Q2192" s="337">
        <v>84.6</v>
      </c>
      <c r="R2192" s="337">
        <v>25000</v>
      </c>
      <c r="S2192" s="337">
        <v>2700</v>
      </c>
      <c r="T2192" s="337">
        <v>83</v>
      </c>
      <c r="U2192" s="337">
        <v>0.9</v>
      </c>
      <c r="V2192" s="337">
        <v>0</v>
      </c>
      <c r="W2192" s="336" t="s">
        <v>769</v>
      </c>
      <c r="X2192" s="336" t="s">
        <v>7406</v>
      </c>
      <c r="Y2192" s="336" t="s">
        <v>850</v>
      </c>
      <c r="Z2192" s="339">
        <v>41902</v>
      </c>
      <c r="AA2192" s="339">
        <v>41905</v>
      </c>
      <c r="AB2192" s="336" t="s">
        <v>842</v>
      </c>
    </row>
    <row r="2193" spans="1:28" s="340" customFormat="1">
      <c r="A2193" s="336" t="s">
        <v>8147</v>
      </c>
      <c r="B2193" s="336" t="s">
        <v>5898</v>
      </c>
      <c r="C2193" s="336" t="s">
        <v>8151</v>
      </c>
      <c r="D2193" s="336" t="s">
        <v>8151</v>
      </c>
      <c r="E2193" s="336" t="s">
        <v>1051</v>
      </c>
      <c r="F2193" s="336" t="s">
        <v>793</v>
      </c>
      <c r="G2193" s="336" t="s">
        <v>794</v>
      </c>
      <c r="H2193" s="336" t="s">
        <v>795</v>
      </c>
      <c r="I2193" s="337">
        <v>5</v>
      </c>
      <c r="J2193" s="337">
        <v>75</v>
      </c>
      <c r="K2193" s="337">
        <v>111.7</v>
      </c>
      <c r="L2193" s="337">
        <v>69</v>
      </c>
      <c r="M2193" s="338"/>
      <c r="N2193" s="338"/>
      <c r="O2193" s="337">
        <v>1100</v>
      </c>
      <c r="P2193" s="337">
        <v>13</v>
      </c>
      <c r="Q2193" s="337">
        <v>84.6</v>
      </c>
      <c r="R2193" s="337">
        <v>25000</v>
      </c>
      <c r="S2193" s="337">
        <v>2700</v>
      </c>
      <c r="T2193" s="337">
        <v>83</v>
      </c>
      <c r="U2193" s="337">
        <v>0.9</v>
      </c>
      <c r="V2193" s="337">
        <v>0</v>
      </c>
      <c r="W2193" s="336" t="s">
        <v>769</v>
      </c>
      <c r="X2193" s="336" t="s">
        <v>7406</v>
      </c>
      <c r="Y2193" s="336" t="s">
        <v>850</v>
      </c>
      <c r="Z2193" s="339">
        <v>41902</v>
      </c>
      <c r="AA2193" s="339">
        <v>41905</v>
      </c>
      <c r="AB2193" s="336" t="s">
        <v>842</v>
      </c>
    </row>
    <row r="2194" spans="1:28" s="340" customFormat="1">
      <c r="A2194" s="336" t="s">
        <v>8147</v>
      </c>
      <c r="B2194" s="336" t="s">
        <v>5898</v>
      </c>
      <c r="C2194" s="336" t="s">
        <v>8151</v>
      </c>
      <c r="D2194" s="336" t="s">
        <v>8151</v>
      </c>
      <c r="E2194" s="336" t="s">
        <v>1051</v>
      </c>
      <c r="F2194" s="336" t="s">
        <v>793</v>
      </c>
      <c r="G2194" s="336" t="s">
        <v>794</v>
      </c>
      <c r="H2194" s="336" t="s">
        <v>795</v>
      </c>
      <c r="I2194" s="337">
        <v>5</v>
      </c>
      <c r="J2194" s="337">
        <v>75</v>
      </c>
      <c r="K2194" s="337">
        <v>111.7</v>
      </c>
      <c r="L2194" s="337">
        <v>69</v>
      </c>
      <c r="M2194" s="338"/>
      <c r="N2194" s="338"/>
      <c r="O2194" s="337">
        <v>1100</v>
      </c>
      <c r="P2194" s="337">
        <v>13</v>
      </c>
      <c r="Q2194" s="337">
        <v>84.6</v>
      </c>
      <c r="R2194" s="337">
        <v>25000</v>
      </c>
      <c r="S2194" s="337">
        <v>2700</v>
      </c>
      <c r="T2194" s="337">
        <v>83</v>
      </c>
      <c r="U2194" s="337">
        <v>0.9</v>
      </c>
      <c r="V2194" s="337">
        <v>0</v>
      </c>
      <c r="W2194" s="336" t="s">
        <v>769</v>
      </c>
      <c r="X2194" s="336" t="s">
        <v>7406</v>
      </c>
      <c r="Y2194" s="336" t="s">
        <v>850</v>
      </c>
      <c r="Z2194" s="339">
        <v>41902</v>
      </c>
      <c r="AA2194" s="339">
        <v>41905</v>
      </c>
      <c r="AB2194" s="336" t="s">
        <v>842</v>
      </c>
    </row>
    <row r="2195" spans="1:28" s="340" customFormat="1">
      <c r="A2195" s="336" t="s">
        <v>8147</v>
      </c>
      <c r="B2195" s="336" t="s">
        <v>5898</v>
      </c>
      <c r="C2195" s="336" t="s">
        <v>8151</v>
      </c>
      <c r="D2195" s="336" t="s">
        <v>8151</v>
      </c>
      <c r="E2195" s="336" t="s">
        <v>1051</v>
      </c>
      <c r="F2195" s="336" t="s">
        <v>793</v>
      </c>
      <c r="G2195" s="336" t="s">
        <v>794</v>
      </c>
      <c r="H2195" s="336" t="s">
        <v>795</v>
      </c>
      <c r="I2195" s="337">
        <v>5</v>
      </c>
      <c r="J2195" s="337">
        <v>75</v>
      </c>
      <c r="K2195" s="337">
        <v>111.7</v>
      </c>
      <c r="L2195" s="337">
        <v>69</v>
      </c>
      <c r="M2195" s="338"/>
      <c r="N2195" s="338"/>
      <c r="O2195" s="337">
        <v>1100</v>
      </c>
      <c r="P2195" s="337">
        <v>13</v>
      </c>
      <c r="Q2195" s="337">
        <v>84.6</v>
      </c>
      <c r="R2195" s="337">
        <v>25000</v>
      </c>
      <c r="S2195" s="337">
        <v>2700</v>
      </c>
      <c r="T2195" s="337">
        <v>83</v>
      </c>
      <c r="U2195" s="337">
        <v>0.9</v>
      </c>
      <c r="V2195" s="337">
        <v>0</v>
      </c>
      <c r="W2195" s="336" t="s">
        <v>769</v>
      </c>
      <c r="X2195" s="336" t="s">
        <v>7406</v>
      </c>
      <c r="Y2195" s="336" t="s">
        <v>850</v>
      </c>
      <c r="Z2195" s="339">
        <v>41902</v>
      </c>
      <c r="AA2195" s="339">
        <v>41905</v>
      </c>
      <c r="AB2195" s="336" t="s">
        <v>842</v>
      </c>
    </row>
    <row r="2196" spans="1:28" s="340" customFormat="1">
      <c r="A2196" s="336" t="s">
        <v>8147</v>
      </c>
      <c r="B2196" s="336" t="s">
        <v>5898</v>
      </c>
      <c r="C2196" s="336" t="s">
        <v>8151</v>
      </c>
      <c r="D2196" s="336" t="s">
        <v>8151</v>
      </c>
      <c r="E2196" s="336" t="s">
        <v>1051</v>
      </c>
      <c r="F2196" s="336" t="s">
        <v>793</v>
      </c>
      <c r="G2196" s="336" t="s">
        <v>794</v>
      </c>
      <c r="H2196" s="336" t="s">
        <v>795</v>
      </c>
      <c r="I2196" s="337">
        <v>5</v>
      </c>
      <c r="J2196" s="337">
        <v>75</v>
      </c>
      <c r="K2196" s="337">
        <v>111.7</v>
      </c>
      <c r="L2196" s="337">
        <v>69</v>
      </c>
      <c r="M2196" s="338"/>
      <c r="N2196" s="338"/>
      <c r="O2196" s="337">
        <v>1100</v>
      </c>
      <c r="P2196" s="337">
        <v>13</v>
      </c>
      <c r="Q2196" s="337">
        <v>84.6</v>
      </c>
      <c r="R2196" s="337">
        <v>25000</v>
      </c>
      <c r="S2196" s="337">
        <v>2700</v>
      </c>
      <c r="T2196" s="337">
        <v>83</v>
      </c>
      <c r="U2196" s="337">
        <v>0.9</v>
      </c>
      <c r="V2196" s="337">
        <v>0</v>
      </c>
      <c r="W2196" s="336" t="s">
        <v>769</v>
      </c>
      <c r="X2196" s="336" t="s">
        <v>7406</v>
      </c>
      <c r="Y2196" s="336" t="s">
        <v>850</v>
      </c>
      <c r="Z2196" s="339">
        <v>41902</v>
      </c>
      <c r="AA2196" s="339">
        <v>41905</v>
      </c>
      <c r="AB2196" s="336" t="s">
        <v>842</v>
      </c>
    </row>
    <row r="2197" spans="1:28" s="340" customFormat="1">
      <c r="A2197" s="336" t="s">
        <v>8147</v>
      </c>
      <c r="B2197" s="336" t="s">
        <v>1942</v>
      </c>
      <c r="C2197" s="336" t="s">
        <v>2034</v>
      </c>
      <c r="D2197" s="336" t="s">
        <v>2035</v>
      </c>
      <c r="E2197" s="336" t="s">
        <v>792</v>
      </c>
      <c r="F2197" s="336" t="s">
        <v>793</v>
      </c>
      <c r="G2197" s="336" t="s">
        <v>794</v>
      </c>
      <c r="H2197" s="336" t="s">
        <v>795</v>
      </c>
      <c r="I2197" s="337">
        <v>5</v>
      </c>
      <c r="J2197" s="337">
        <v>60</v>
      </c>
      <c r="K2197" s="337">
        <v>110</v>
      </c>
      <c r="L2197" s="337">
        <v>61</v>
      </c>
      <c r="M2197" s="338"/>
      <c r="N2197" s="338"/>
      <c r="O2197" s="337">
        <v>800</v>
      </c>
      <c r="P2197" s="337">
        <v>10.199999999999999</v>
      </c>
      <c r="Q2197" s="337">
        <v>78.400000000000006</v>
      </c>
      <c r="R2197" s="337">
        <v>25000</v>
      </c>
      <c r="S2197" s="337">
        <v>3000</v>
      </c>
      <c r="T2197" s="337">
        <v>83</v>
      </c>
      <c r="U2197" s="337">
        <v>0.9</v>
      </c>
      <c r="V2197" s="337">
        <v>-20</v>
      </c>
      <c r="W2197" s="336" t="s">
        <v>769</v>
      </c>
      <c r="X2197" s="336" t="s">
        <v>7423</v>
      </c>
      <c r="Y2197" s="336" t="s">
        <v>783</v>
      </c>
      <c r="Z2197" s="339">
        <v>41649</v>
      </c>
      <c r="AA2197" s="339">
        <v>41955</v>
      </c>
      <c r="AB2197" s="336" t="s">
        <v>784</v>
      </c>
    </row>
    <row r="2198" spans="1:28" s="340" customFormat="1">
      <c r="A2198" s="336" t="s">
        <v>8147</v>
      </c>
      <c r="B2198" s="336" t="s">
        <v>1942</v>
      </c>
      <c r="C2198" s="336" t="s">
        <v>2034</v>
      </c>
      <c r="D2198" s="336" t="s">
        <v>2037</v>
      </c>
      <c r="E2198" s="336" t="s">
        <v>792</v>
      </c>
      <c r="F2198" s="336" t="s">
        <v>793</v>
      </c>
      <c r="G2198" s="336" t="s">
        <v>794</v>
      </c>
      <c r="H2198" s="336" t="s">
        <v>795</v>
      </c>
      <c r="I2198" s="337">
        <v>5</v>
      </c>
      <c r="J2198" s="337">
        <v>60</v>
      </c>
      <c r="K2198" s="337">
        <v>110</v>
      </c>
      <c r="L2198" s="337">
        <v>61</v>
      </c>
      <c r="M2198" s="338"/>
      <c r="N2198" s="338"/>
      <c r="O2198" s="337">
        <v>800</v>
      </c>
      <c r="P2198" s="337">
        <v>10.199999999999999</v>
      </c>
      <c r="Q2198" s="337">
        <v>78.400000000000006</v>
      </c>
      <c r="R2198" s="337">
        <v>25000</v>
      </c>
      <c r="S2198" s="337">
        <v>4000</v>
      </c>
      <c r="T2198" s="337">
        <v>85</v>
      </c>
      <c r="U2198" s="337">
        <v>0.9</v>
      </c>
      <c r="V2198" s="337">
        <v>-20</v>
      </c>
      <c r="W2198" s="336" t="s">
        <v>769</v>
      </c>
      <c r="X2198" s="336" t="s">
        <v>7423</v>
      </c>
      <c r="Y2198" s="336" t="s">
        <v>783</v>
      </c>
      <c r="Z2198" s="339">
        <v>41649</v>
      </c>
      <c r="AA2198" s="339">
        <v>41955</v>
      </c>
      <c r="AB2198" s="336" t="s">
        <v>784</v>
      </c>
    </row>
    <row r="2199" spans="1:28" s="340" customFormat="1">
      <c r="A2199" s="336" t="s">
        <v>8147</v>
      </c>
      <c r="B2199" s="336" t="s">
        <v>1942</v>
      </c>
      <c r="C2199" s="336" t="s">
        <v>2034</v>
      </c>
      <c r="D2199" s="336" t="s">
        <v>2039</v>
      </c>
      <c r="E2199" s="336" t="s">
        <v>792</v>
      </c>
      <c r="F2199" s="336" t="s">
        <v>793</v>
      </c>
      <c r="G2199" s="336" t="s">
        <v>794</v>
      </c>
      <c r="H2199" s="336" t="s">
        <v>795</v>
      </c>
      <c r="I2199" s="337">
        <v>5</v>
      </c>
      <c r="J2199" s="337">
        <v>60</v>
      </c>
      <c r="K2199" s="337">
        <v>110</v>
      </c>
      <c r="L2199" s="337">
        <v>61</v>
      </c>
      <c r="M2199" s="338"/>
      <c r="N2199" s="338"/>
      <c r="O2199" s="337">
        <v>800</v>
      </c>
      <c r="P2199" s="337">
        <v>10.3</v>
      </c>
      <c r="Q2199" s="337">
        <v>77.8</v>
      </c>
      <c r="R2199" s="337">
        <v>25000</v>
      </c>
      <c r="S2199" s="337">
        <v>5000</v>
      </c>
      <c r="T2199" s="337">
        <v>84</v>
      </c>
      <c r="U2199" s="337">
        <v>0.9</v>
      </c>
      <c r="V2199" s="337">
        <v>-20</v>
      </c>
      <c r="W2199" s="336" t="s">
        <v>769</v>
      </c>
      <c r="X2199" s="336" t="s">
        <v>7423</v>
      </c>
      <c r="Y2199" s="336" t="s">
        <v>783</v>
      </c>
      <c r="Z2199" s="339">
        <v>41649</v>
      </c>
      <c r="AA2199" s="339">
        <v>41955</v>
      </c>
      <c r="AB2199" s="336" t="s">
        <v>784</v>
      </c>
    </row>
    <row r="2200" spans="1:28" s="340" customFormat="1">
      <c r="A2200" s="336" t="s">
        <v>8147</v>
      </c>
      <c r="B2200" s="336" t="s">
        <v>1942</v>
      </c>
      <c r="C2200" s="336" t="s">
        <v>2190</v>
      </c>
      <c r="D2200" s="336" t="s">
        <v>2191</v>
      </c>
      <c r="E2200" s="336" t="s">
        <v>792</v>
      </c>
      <c r="F2200" s="336" t="s">
        <v>793</v>
      </c>
      <c r="G2200" s="336" t="s">
        <v>794</v>
      </c>
      <c r="H2200" s="336" t="s">
        <v>795</v>
      </c>
      <c r="I2200" s="337">
        <v>5</v>
      </c>
      <c r="J2200" s="337">
        <v>40</v>
      </c>
      <c r="K2200" s="337">
        <v>111.6</v>
      </c>
      <c r="L2200" s="337">
        <v>59.8</v>
      </c>
      <c r="M2200" s="338"/>
      <c r="N2200" s="338"/>
      <c r="O2200" s="337">
        <v>450</v>
      </c>
      <c r="P2200" s="337">
        <v>6</v>
      </c>
      <c r="Q2200" s="337">
        <v>75</v>
      </c>
      <c r="R2200" s="337">
        <v>25000</v>
      </c>
      <c r="S2200" s="337">
        <v>5000</v>
      </c>
      <c r="T2200" s="337">
        <v>84</v>
      </c>
      <c r="U2200" s="337">
        <v>0.9</v>
      </c>
      <c r="V2200" s="337">
        <v>-20</v>
      </c>
      <c r="W2200" s="336" t="s">
        <v>769</v>
      </c>
      <c r="X2200" s="336" t="s">
        <v>7402</v>
      </c>
      <c r="Y2200" s="336" t="s">
        <v>2192</v>
      </c>
      <c r="Z2200" s="339">
        <v>41937</v>
      </c>
      <c r="AA2200" s="339">
        <v>41940</v>
      </c>
      <c r="AB2200" s="336" t="s">
        <v>842</v>
      </c>
    </row>
    <row r="2201" spans="1:28" s="340" customFormat="1">
      <c r="A2201" s="336" t="s">
        <v>8147</v>
      </c>
      <c r="B2201" s="336" t="s">
        <v>1942</v>
      </c>
      <c r="C2201" s="336" t="s">
        <v>2190</v>
      </c>
      <c r="D2201" s="336" t="s">
        <v>2196</v>
      </c>
      <c r="E2201" s="336" t="s">
        <v>792</v>
      </c>
      <c r="F2201" s="336" t="s">
        <v>793</v>
      </c>
      <c r="G2201" s="336" t="s">
        <v>794</v>
      </c>
      <c r="H2201" s="336" t="s">
        <v>795</v>
      </c>
      <c r="I2201" s="337">
        <v>5</v>
      </c>
      <c r="J2201" s="337">
        <v>60</v>
      </c>
      <c r="K2201" s="337">
        <v>111.6</v>
      </c>
      <c r="L2201" s="337">
        <v>60.3</v>
      </c>
      <c r="M2201" s="338"/>
      <c r="N2201" s="338"/>
      <c r="O2201" s="337">
        <v>800</v>
      </c>
      <c r="P2201" s="337">
        <v>8.5</v>
      </c>
      <c r="Q2201" s="337">
        <v>94.1</v>
      </c>
      <c r="R2201" s="337">
        <v>25000</v>
      </c>
      <c r="S2201" s="337">
        <v>5000</v>
      </c>
      <c r="T2201" s="337">
        <v>85</v>
      </c>
      <c r="U2201" s="337">
        <v>0.9</v>
      </c>
      <c r="V2201" s="337">
        <v>-20</v>
      </c>
      <c r="W2201" s="336" t="s">
        <v>769</v>
      </c>
      <c r="X2201" s="336" t="s">
        <v>7402</v>
      </c>
      <c r="Y2201" s="336" t="s">
        <v>796</v>
      </c>
      <c r="Z2201" s="339">
        <v>41941</v>
      </c>
      <c r="AA2201" s="339">
        <v>41942</v>
      </c>
      <c r="AB2201" s="336" t="s">
        <v>842</v>
      </c>
    </row>
    <row r="2202" spans="1:28" s="340" customFormat="1">
      <c r="A2202" s="336" t="s">
        <v>8147</v>
      </c>
      <c r="B2202" s="336" t="s">
        <v>4523</v>
      </c>
      <c r="C2202" s="336" t="s">
        <v>4524</v>
      </c>
      <c r="D2202" s="336" t="s">
        <v>4524</v>
      </c>
      <c r="E2202" s="336" t="s">
        <v>1051</v>
      </c>
      <c r="F2202" s="336" t="s">
        <v>793</v>
      </c>
      <c r="G2202" s="336" t="s">
        <v>794</v>
      </c>
      <c r="H2202" s="336" t="s">
        <v>795</v>
      </c>
      <c r="I2202" s="337">
        <v>3</v>
      </c>
      <c r="J2202" s="337">
        <v>100</v>
      </c>
      <c r="K2202" s="337">
        <v>130</v>
      </c>
      <c r="L2202" s="337">
        <v>70</v>
      </c>
      <c r="M2202" s="338"/>
      <c r="N2202" s="338"/>
      <c r="O2202" s="337">
        <v>1600</v>
      </c>
      <c r="P2202" s="337">
        <v>17.399999999999999</v>
      </c>
      <c r="Q2202" s="337">
        <v>92</v>
      </c>
      <c r="R2202" s="337">
        <v>25000</v>
      </c>
      <c r="S2202" s="337">
        <v>4000</v>
      </c>
      <c r="T2202" s="337">
        <v>84</v>
      </c>
      <c r="U2202" s="337">
        <v>0.9</v>
      </c>
      <c r="V2202" s="337">
        <v>-20</v>
      </c>
      <c r="W2202" s="336" t="s">
        <v>769</v>
      </c>
      <c r="X2202" s="336" t="s">
        <v>7402</v>
      </c>
      <c r="Y2202" s="336" t="s">
        <v>783</v>
      </c>
      <c r="Z2202" s="339">
        <v>41821</v>
      </c>
      <c r="AA2202" s="339">
        <v>41927</v>
      </c>
      <c r="AB2202" s="336" t="s">
        <v>784</v>
      </c>
    </row>
    <row r="2203" spans="1:28" s="340" customFormat="1">
      <c r="A2203" s="336" t="s">
        <v>8147</v>
      </c>
      <c r="B2203" s="336" t="s">
        <v>4523</v>
      </c>
      <c r="C2203" s="336" t="s">
        <v>4526</v>
      </c>
      <c r="D2203" s="336" t="s">
        <v>4526</v>
      </c>
      <c r="E2203" s="336" t="s">
        <v>1051</v>
      </c>
      <c r="F2203" s="336" t="s">
        <v>793</v>
      </c>
      <c r="G2203" s="336" t="s">
        <v>794</v>
      </c>
      <c r="H2203" s="336" t="s">
        <v>795</v>
      </c>
      <c r="I2203" s="337">
        <v>3</v>
      </c>
      <c r="J2203" s="337">
        <v>100</v>
      </c>
      <c r="K2203" s="337">
        <v>130</v>
      </c>
      <c r="L2203" s="337">
        <v>70</v>
      </c>
      <c r="M2203" s="338"/>
      <c r="N2203" s="338"/>
      <c r="O2203" s="337">
        <v>1600</v>
      </c>
      <c r="P2203" s="337">
        <v>17</v>
      </c>
      <c r="Q2203" s="337">
        <v>94.1</v>
      </c>
      <c r="R2203" s="337">
        <v>25000</v>
      </c>
      <c r="S2203" s="337">
        <v>3000</v>
      </c>
      <c r="T2203" s="337">
        <v>83</v>
      </c>
      <c r="U2203" s="337">
        <v>0.9</v>
      </c>
      <c r="V2203" s="337">
        <v>-20</v>
      </c>
      <c r="W2203" s="336" t="s">
        <v>769</v>
      </c>
      <c r="X2203" s="336" t="s">
        <v>7402</v>
      </c>
      <c r="Y2203" s="336" t="s">
        <v>783</v>
      </c>
      <c r="Z2203" s="339">
        <v>41821</v>
      </c>
      <c r="AA2203" s="339">
        <v>41927</v>
      </c>
      <c r="AB2203" s="336" t="s">
        <v>784</v>
      </c>
    </row>
    <row r="2204" spans="1:28" s="340" customFormat="1">
      <c r="A2204" s="336" t="s">
        <v>8147</v>
      </c>
      <c r="B2204" s="336" t="s">
        <v>7033</v>
      </c>
      <c r="C2204" s="336" t="s">
        <v>682</v>
      </c>
      <c r="D2204" s="336" t="s">
        <v>8152</v>
      </c>
      <c r="E2204" s="336" t="s">
        <v>792</v>
      </c>
      <c r="F2204" s="336" t="s">
        <v>793</v>
      </c>
      <c r="G2204" s="336" t="s">
        <v>794</v>
      </c>
      <c r="H2204" s="336" t="s">
        <v>795</v>
      </c>
      <c r="I2204" s="337">
        <v>3</v>
      </c>
      <c r="J2204" s="337">
        <v>60</v>
      </c>
      <c r="K2204" s="337">
        <v>111</v>
      </c>
      <c r="L2204" s="337">
        <v>60</v>
      </c>
      <c r="M2204" s="338"/>
      <c r="N2204" s="338"/>
      <c r="O2204" s="337">
        <v>800</v>
      </c>
      <c r="P2204" s="337">
        <v>9.5</v>
      </c>
      <c r="Q2204" s="337">
        <v>84.2</v>
      </c>
      <c r="R2204" s="337">
        <v>25000</v>
      </c>
      <c r="S2204" s="337">
        <v>3000</v>
      </c>
      <c r="T2204" s="337">
        <v>83</v>
      </c>
      <c r="U2204" s="337">
        <v>0.9</v>
      </c>
      <c r="V2204" s="337">
        <v>-40</v>
      </c>
      <c r="W2204" s="336" t="s">
        <v>769</v>
      </c>
      <c r="X2204" s="336" t="s">
        <v>7402</v>
      </c>
      <c r="Y2204" s="336" t="s">
        <v>783</v>
      </c>
      <c r="Z2204" s="339">
        <v>41993</v>
      </c>
      <c r="AA2204" s="339">
        <v>41978</v>
      </c>
      <c r="AB2204" s="336" t="s">
        <v>827</v>
      </c>
    </row>
    <row r="2205" spans="1:28" s="340" customFormat="1">
      <c r="A2205" s="336" t="s">
        <v>8147</v>
      </c>
      <c r="B2205" s="336" t="s">
        <v>2235</v>
      </c>
      <c r="C2205" s="336" t="s">
        <v>5162</v>
      </c>
      <c r="D2205" s="336" t="s">
        <v>8153</v>
      </c>
      <c r="E2205" s="336" t="s">
        <v>792</v>
      </c>
      <c r="F2205" s="336" t="s">
        <v>793</v>
      </c>
      <c r="G2205" s="336" t="s">
        <v>794</v>
      </c>
      <c r="H2205" s="336" t="s">
        <v>795</v>
      </c>
      <c r="I2205" s="337">
        <v>3</v>
      </c>
      <c r="J2205" s="337">
        <v>75</v>
      </c>
      <c r="K2205" s="337">
        <v>126</v>
      </c>
      <c r="L2205" s="337">
        <v>68</v>
      </c>
      <c r="M2205" s="338"/>
      <c r="N2205" s="338"/>
      <c r="O2205" s="337">
        <v>1100</v>
      </c>
      <c r="P2205" s="337">
        <v>11</v>
      </c>
      <c r="Q2205" s="337">
        <v>100</v>
      </c>
      <c r="R2205" s="337">
        <v>25000</v>
      </c>
      <c r="S2205" s="337">
        <v>3000</v>
      </c>
      <c r="T2205" s="337">
        <v>83</v>
      </c>
      <c r="U2205" s="337">
        <v>1</v>
      </c>
      <c r="V2205" s="337">
        <v>-13</v>
      </c>
      <c r="W2205" s="336" t="s">
        <v>769</v>
      </c>
      <c r="X2205" s="336" t="s">
        <v>7405</v>
      </c>
      <c r="Y2205" s="336" t="s">
        <v>783</v>
      </c>
      <c r="Z2205" s="339">
        <v>41988</v>
      </c>
      <c r="AA2205" s="339">
        <v>41982</v>
      </c>
      <c r="AB2205" s="336" t="s">
        <v>784</v>
      </c>
    </row>
    <row r="2206" spans="1:28" s="340" customFormat="1">
      <c r="A2206" s="336" t="s">
        <v>8147</v>
      </c>
      <c r="B2206" s="336" t="s">
        <v>2235</v>
      </c>
      <c r="C2206" s="336" t="s">
        <v>5172</v>
      </c>
      <c r="D2206" s="336" t="s">
        <v>8153</v>
      </c>
      <c r="E2206" s="336" t="s">
        <v>792</v>
      </c>
      <c r="F2206" s="336" t="s">
        <v>793</v>
      </c>
      <c r="G2206" s="336" t="s">
        <v>794</v>
      </c>
      <c r="H2206" s="336" t="s">
        <v>795</v>
      </c>
      <c r="I2206" s="337">
        <v>3</v>
      </c>
      <c r="J2206" s="337">
        <v>60</v>
      </c>
      <c r="K2206" s="337">
        <v>116</v>
      </c>
      <c r="L2206" s="337">
        <v>60</v>
      </c>
      <c r="M2206" s="338"/>
      <c r="N2206" s="338"/>
      <c r="O2206" s="337">
        <v>800</v>
      </c>
      <c r="P2206" s="337">
        <v>9.5</v>
      </c>
      <c r="Q2206" s="337">
        <v>84.2</v>
      </c>
      <c r="R2206" s="337">
        <v>25000</v>
      </c>
      <c r="S2206" s="337">
        <v>3000</v>
      </c>
      <c r="T2206" s="337">
        <v>84</v>
      </c>
      <c r="U2206" s="337">
        <v>0.9</v>
      </c>
      <c r="V2206" s="337">
        <v>-13</v>
      </c>
      <c r="W2206" s="336" t="s">
        <v>769</v>
      </c>
      <c r="X2206" s="336" t="s">
        <v>7405</v>
      </c>
      <c r="Y2206" s="336" t="s">
        <v>783</v>
      </c>
      <c r="Z2206" s="339">
        <v>41988</v>
      </c>
      <c r="AA2206" s="339">
        <v>41982</v>
      </c>
      <c r="AB2206" s="336" t="s">
        <v>784</v>
      </c>
    </row>
    <row r="2207" spans="1:28" s="340" customFormat="1">
      <c r="A2207" s="336" t="s">
        <v>8147</v>
      </c>
      <c r="B2207" s="336" t="s">
        <v>99</v>
      </c>
      <c r="C2207" s="336" t="s">
        <v>3107</v>
      </c>
      <c r="D2207" s="336" t="s">
        <v>459</v>
      </c>
      <c r="E2207" s="336" t="s">
        <v>792</v>
      </c>
      <c r="F2207" s="336" t="s">
        <v>793</v>
      </c>
      <c r="G2207" s="336" t="s">
        <v>794</v>
      </c>
      <c r="H2207" s="336" t="s">
        <v>795</v>
      </c>
      <c r="I2207" s="337">
        <v>3</v>
      </c>
      <c r="J2207" s="337">
        <v>60</v>
      </c>
      <c r="K2207" s="337">
        <v>111</v>
      </c>
      <c r="L2207" s="337">
        <v>60</v>
      </c>
      <c r="M2207" s="338"/>
      <c r="N2207" s="338"/>
      <c r="O2207" s="337">
        <v>800</v>
      </c>
      <c r="P2207" s="337">
        <v>9</v>
      </c>
      <c r="Q2207" s="337">
        <v>88.9</v>
      </c>
      <c r="R2207" s="337">
        <v>25000</v>
      </c>
      <c r="S2207" s="337">
        <v>3000</v>
      </c>
      <c r="T2207" s="337">
        <v>83</v>
      </c>
      <c r="U2207" s="337">
        <v>0.9</v>
      </c>
      <c r="V2207" s="337">
        <v>-20</v>
      </c>
      <c r="W2207" s="336" t="s">
        <v>769</v>
      </c>
      <c r="X2207" s="336" t="s">
        <v>7402</v>
      </c>
      <c r="Y2207" s="336" t="s">
        <v>826</v>
      </c>
      <c r="Z2207" s="339">
        <v>41892</v>
      </c>
      <c r="AA2207" s="339">
        <v>41892</v>
      </c>
      <c r="AB2207" s="336" t="s">
        <v>784</v>
      </c>
    </row>
    <row r="2208" spans="1:28" s="340" customFormat="1">
      <c r="A2208" s="336" t="s">
        <v>8147</v>
      </c>
      <c r="B2208" s="336" t="s">
        <v>3050</v>
      </c>
      <c r="C2208" s="336" t="s">
        <v>3136</v>
      </c>
      <c r="D2208" s="336" t="s">
        <v>8154</v>
      </c>
      <c r="E2208" s="336" t="s">
        <v>792</v>
      </c>
      <c r="F2208" s="336" t="s">
        <v>793</v>
      </c>
      <c r="G2208" s="336" t="s">
        <v>794</v>
      </c>
      <c r="H2208" s="336" t="s">
        <v>795</v>
      </c>
      <c r="I2208" s="337">
        <v>5</v>
      </c>
      <c r="J2208" s="337">
        <v>60</v>
      </c>
      <c r="K2208" s="337">
        <v>116</v>
      </c>
      <c r="L2208" s="337">
        <v>60</v>
      </c>
      <c r="M2208" s="338"/>
      <c r="N2208" s="338"/>
      <c r="O2208" s="337">
        <v>820</v>
      </c>
      <c r="P2208" s="337">
        <v>10.5</v>
      </c>
      <c r="Q2208" s="337">
        <v>78.099999999999994</v>
      </c>
      <c r="R2208" s="337">
        <v>25000</v>
      </c>
      <c r="S2208" s="337">
        <v>3000</v>
      </c>
      <c r="T2208" s="337">
        <v>83</v>
      </c>
      <c r="U2208" s="337">
        <v>1</v>
      </c>
      <c r="V2208" s="337">
        <v>-20</v>
      </c>
      <c r="W2208" s="336" t="s">
        <v>769</v>
      </c>
      <c r="X2208" s="336" t="s">
        <v>7402</v>
      </c>
      <c r="Y2208" s="336" t="s">
        <v>783</v>
      </c>
      <c r="Z2208" s="339">
        <v>41887</v>
      </c>
      <c r="AA2208" s="339">
        <v>41887</v>
      </c>
      <c r="AB2208" s="336" t="s">
        <v>784</v>
      </c>
    </row>
    <row r="2209" spans="1:28" s="340" customFormat="1">
      <c r="A2209" s="336" t="s">
        <v>8147</v>
      </c>
      <c r="B2209" s="336" t="s">
        <v>3050</v>
      </c>
      <c r="C2209" s="336" t="s">
        <v>3138</v>
      </c>
      <c r="D2209" s="336" t="s">
        <v>8155</v>
      </c>
      <c r="E2209" s="336" t="s">
        <v>792</v>
      </c>
      <c r="F2209" s="336" t="s">
        <v>793</v>
      </c>
      <c r="G2209" s="336" t="s">
        <v>794</v>
      </c>
      <c r="H2209" s="336" t="s">
        <v>795</v>
      </c>
      <c r="I2209" s="337">
        <v>5</v>
      </c>
      <c r="J2209" s="337">
        <v>60</v>
      </c>
      <c r="K2209" s="337">
        <v>116</v>
      </c>
      <c r="L2209" s="337">
        <v>60</v>
      </c>
      <c r="M2209" s="338"/>
      <c r="N2209" s="338"/>
      <c r="O2209" s="337">
        <v>870</v>
      </c>
      <c r="P2209" s="337">
        <v>10.5</v>
      </c>
      <c r="Q2209" s="337">
        <v>82.9</v>
      </c>
      <c r="R2209" s="337">
        <v>25000</v>
      </c>
      <c r="S2209" s="337">
        <v>4000</v>
      </c>
      <c r="T2209" s="337">
        <v>84</v>
      </c>
      <c r="U2209" s="337">
        <v>1</v>
      </c>
      <c r="V2209" s="337">
        <v>-20</v>
      </c>
      <c r="W2209" s="336" t="s">
        <v>769</v>
      </c>
      <c r="X2209" s="336" t="s">
        <v>7402</v>
      </c>
      <c r="Y2209" s="336" t="s">
        <v>783</v>
      </c>
      <c r="Z2209" s="339">
        <v>41887</v>
      </c>
      <c r="AA2209" s="339">
        <v>41887</v>
      </c>
      <c r="AB2209" s="336" t="s">
        <v>784</v>
      </c>
    </row>
    <row r="2210" spans="1:28" s="340" customFormat="1">
      <c r="A2210" s="336" t="s">
        <v>8147</v>
      </c>
      <c r="B2210" s="336" t="s">
        <v>3050</v>
      </c>
      <c r="C2210" s="336" t="s">
        <v>8156</v>
      </c>
      <c r="D2210" s="336" t="s">
        <v>8157</v>
      </c>
      <c r="E2210" s="336" t="s">
        <v>792</v>
      </c>
      <c r="F2210" s="336" t="s">
        <v>793</v>
      </c>
      <c r="G2210" s="336" t="s">
        <v>794</v>
      </c>
      <c r="H2210" s="336" t="s">
        <v>795</v>
      </c>
      <c r="I2210" s="337">
        <v>5</v>
      </c>
      <c r="J2210" s="337">
        <v>60</v>
      </c>
      <c r="K2210" s="337">
        <v>115.7</v>
      </c>
      <c r="L2210" s="337">
        <v>59.7</v>
      </c>
      <c r="M2210" s="338"/>
      <c r="N2210" s="338"/>
      <c r="O2210" s="337">
        <v>880</v>
      </c>
      <c r="P2210" s="337">
        <v>10.5</v>
      </c>
      <c r="Q2210" s="337">
        <v>83.8</v>
      </c>
      <c r="R2210" s="337">
        <v>25000</v>
      </c>
      <c r="S2210" s="337">
        <v>5000</v>
      </c>
      <c r="T2210" s="337">
        <v>87</v>
      </c>
      <c r="U2210" s="337">
        <v>1</v>
      </c>
      <c r="V2210" s="337">
        <v>-20</v>
      </c>
      <c r="W2210" s="336" t="s">
        <v>769</v>
      </c>
      <c r="X2210" s="336" t="s">
        <v>7406</v>
      </c>
      <c r="Y2210" s="336" t="s">
        <v>974</v>
      </c>
      <c r="Z2210" s="339">
        <v>41974</v>
      </c>
      <c r="AA2210" s="339">
        <v>41992</v>
      </c>
      <c r="AB2210" s="336" t="s">
        <v>784</v>
      </c>
    </row>
    <row r="2211" spans="1:28" s="340" customFormat="1">
      <c r="A2211" s="336" t="s">
        <v>8147</v>
      </c>
      <c r="B2211" s="336" t="s">
        <v>99</v>
      </c>
      <c r="C2211" s="336" t="s">
        <v>2922</v>
      </c>
      <c r="D2211" s="336" t="s">
        <v>2922</v>
      </c>
      <c r="E2211" s="336" t="s">
        <v>792</v>
      </c>
      <c r="F2211" s="336" t="s">
        <v>793</v>
      </c>
      <c r="G2211" s="336" t="s">
        <v>794</v>
      </c>
      <c r="H2211" s="336" t="s">
        <v>795</v>
      </c>
      <c r="I2211" s="337">
        <v>3</v>
      </c>
      <c r="J2211" s="337">
        <v>60</v>
      </c>
      <c r="K2211" s="337">
        <v>108.5</v>
      </c>
      <c r="L2211" s="337">
        <v>61.8</v>
      </c>
      <c r="M2211" s="338"/>
      <c r="N2211" s="338"/>
      <c r="O2211" s="337">
        <v>800</v>
      </c>
      <c r="P2211" s="337">
        <v>11</v>
      </c>
      <c r="Q2211" s="337">
        <v>72.7</v>
      </c>
      <c r="R2211" s="337">
        <v>25000</v>
      </c>
      <c r="S2211" s="337">
        <v>3000</v>
      </c>
      <c r="T2211" s="337">
        <v>83</v>
      </c>
      <c r="U2211" s="337">
        <v>1</v>
      </c>
      <c r="V2211" s="337">
        <v>-20</v>
      </c>
      <c r="W2211" s="336" t="s">
        <v>769</v>
      </c>
      <c r="X2211" s="336" t="s">
        <v>7923</v>
      </c>
      <c r="Y2211" s="336" t="s">
        <v>783</v>
      </c>
      <c r="Z2211" s="339">
        <v>41728</v>
      </c>
      <c r="AA2211" s="339">
        <v>41739</v>
      </c>
      <c r="AB2211" s="336" t="s">
        <v>842</v>
      </c>
    </row>
    <row r="2212" spans="1:28" s="340" customFormat="1">
      <c r="A2212" s="336" t="s">
        <v>8147</v>
      </c>
      <c r="B2212" s="336" t="s">
        <v>99</v>
      </c>
      <c r="C2212" s="336" t="s">
        <v>2924</v>
      </c>
      <c r="D2212" s="336" t="s">
        <v>2924</v>
      </c>
      <c r="E2212" s="336" t="s">
        <v>792</v>
      </c>
      <c r="F2212" s="336" t="s">
        <v>793</v>
      </c>
      <c r="G2212" s="336" t="s">
        <v>794</v>
      </c>
      <c r="H2212" s="336" t="s">
        <v>795</v>
      </c>
      <c r="I2212" s="337">
        <v>3</v>
      </c>
      <c r="J2212" s="337">
        <v>60</v>
      </c>
      <c r="K2212" s="337">
        <v>108.5</v>
      </c>
      <c r="L2212" s="337">
        <v>61.8</v>
      </c>
      <c r="M2212" s="338"/>
      <c r="N2212" s="338"/>
      <c r="O2212" s="337">
        <v>800</v>
      </c>
      <c r="P2212" s="337">
        <v>11.2</v>
      </c>
      <c r="Q2212" s="337">
        <v>71.7</v>
      </c>
      <c r="R2212" s="337">
        <v>25000</v>
      </c>
      <c r="S2212" s="337">
        <v>3000</v>
      </c>
      <c r="T2212" s="337">
        <v>83</v>
      </c>
      <c r="U2212" s="337">
        <v>1</v>
      </c>
      <c r="V2212" s="337">
        <v>-20</v>
      </c>
      <c r="W2212" s="336" t="s">
        <v>769</v>
      </c>
      <c r="X2212" s="336" t="s">
        <v>7923</v>
      </c>
      <c r="Y2212" s="336" t="s">
        <v>783</v>
      </c>
      <c r="Z2212" s="339">
        <v>41726</v>
      </c>
      <c r="AA2212" s="339">
        <v>41726</v>
      </c>
      <c r="AB2212" s="336" t="s">
        <v>784</v>
      </c>
    </row>
    <row r="2213" spans="1:28" s="340" customFormat="1">
      <c r="A2213" s="336" t="s">
        <v>8147</v>
      </c>
      <c r="B2213" s="336" t="s">
        <v>99</v>
      </c>
      <c r="C2213" s="336" t="s">
        <v>2926</v>
      </c>
      <c r="D2213" s="336" t="s">
        <v>116</v>
      </c>
      <c r="E2213" s="336" t="s">
        <v>792</v>
      </c>
      <c r="F2213" s="336" t="s">
        <v>793</v>
      </c>
      <c r="G2213" s="336" t="s">
        <v>794</v>
      </c>
      <c r="H2213" s="336" t="s">
        <v>795</v>
      </c>
      <c r="I2213" s="337">
        <v>3</v>
      </c>
      <c r="J2213" s="337">
        <v>60</v>
      </c>
      <c r="K2213" s="337">
        <v>105.9</v>
      </c>
      <c r="L2213" s="337">
        <v>69.5</v>
      </c>
      <c r="M2213" s="338"/>
      <c r="N2213" s="338"/>
      <c r="O2213" s="337">
        <v>800</v>
      </c>
      <c r="P2213" s="337">
        <v>11</v>
      </c>
      <c r="Q2213" s="337">
        <v>72.7</v>
      </c>
      <c r="R2213" s="337">
        <v>25000</v>
      </c>
      <c r="S2213" s="337">
        <v>3000</v>
      </c>
      <c r="T2213" s="337">
        <v>84</v>
      </c>
      <c r="U2213" s="337">
        <v>1</v>
      </c>
      <c r="V2213" s="337">
        <v>-20</v>
      </c>
      <c r="W2213" s="336" t="s">
        <v>769</v>
      </c>
      <c r="X2213" s="336" t="s">
        <v>7402</v>
      </c>
      <c r="Y2213" s="336" t="s">
        <v>789</v>
      </c>
      <c r="Z2213" s="339">
        <v>41949</v>
      </c>
      <c r="AA2213" s="339">
        <v>41949</v>
      </c>
      <c r="AB2213" s="336" t="s">
        <v>2928</v>
      </c>
    </row>
    <row r="2214" spans="1:28" s="340" customFormat="1">
      <c r="A2214" s="336" t="s">
        <v>8147</v>
      </c>
      <c r="B2214" s="336" t="s">
        <v>99</v>
      </c>
      <c r="C2214" s="336" t="s">
        <v>3025</v>
      </c>
      <c r="D2214" s="336" t="s">
        <v>3025</v>
      </c>
      <c r="E2214" s="336" t="s">
        <v>821</v>
      </c>
      <c r="F2214" s="336" t="s">
        <v>736</v>
      </c>
      <c r="G2214" s="336" t="s">
        <v>794</v>
      </c>
      <c r="H2214" s="336" t="s">
        <v>795</v>
      </c>
      <c r="I2214" s="337">
        <v>3</v>
      </c>
      <c r="J2214" s="337">
        <v>40</v>
      </c>
      <c r="K2214" s="337">
        <v>123</v>
      </c>
      <c r="L2214" s="337">
        <v>79.900000000000006</v>
      </c>
      <c r="M2214" s="338"/>
      <c r="N2214" s="338"/>
      <c r="O2214" s="337">
        <v>450</v>
      </c>
      <c r="P2214" s="337">
        <v>6.3</v>
      </c>
      <c r="Q2214" s="337">
        <v>71.400000000000006</v>
      </c>
      <c r="R2214" s="337">
        <v>25000</v>
      </c>
      <c r="S2214" s="337">
        <v>3000</v>
      </c>
      <c r="T2214" s="337">
        <v>83</v>
      </c>
      <c r="U2214" s="337">
        <v>0.7</v>
      </c>
      <c r="V2214" s="337">
        <v>-20</v>
      </c>
      <c r="W2214" s="336" t="s">
        <v>769</v>
      </c>
      <c r="X2214" s="336" t="s">
        <v>7402</v>
      </c>
      <c r="Y2214" s="336" t="s">
        <v>826</v>
      </c>
      <c r="Z2214" s="339">
        <v>41899</v>
      </c>
      <c r="AA2214" s="339">
        <v>41899</v>
      </c>
      <c r="AB2214" s="336" t="s">
        <v>842</v>
      </c>
    </row>
    <row r="2215" spans="1:28" s="340" customFormat="1">
      <c r="A2215" s="336" t="s">
        <v>8147</v>
      </c>
      <c r="B2215" s="336" t="s">
        <v>2813</v>
      </c>
      <c r="C2215" s="336" t="s">
        <v>2821</v>
      </c>
      <c r="D2215" s="336" t="s">
        <v>2821</v>
      </c>
      <c r="E2215" s="336" t="s">
        <v>792</v>
      </c>
      <c r="F2215" s="336" t="s">
        <v>793</v>
      </c>
      <c r="G2215" s="336" t="s">
        <v>794</v>
      </c>
      <c r="H2215" s="336" t="s">
        <v>795</v>
      </c>
      <c r="I2215" s="337">
        <v>3</v>
      </c>
      <c r="J2215" s="337">
        <v>40</v>
      </c>
      <c r="K2215" s="337">
        <v>112.4</v>
      </c>
      <c r="L2215" s="337">
        <v>59.9</v>
      </c>
      <c r="M2215" s="338"/>
      <c r="N2215" s="338"/>
      <c r="O2215" s="337">
        <v>470</v>
      </c>
      <c r="P2215" s="337">
        <v>7</v>
      </c>
      <c r="Q2215" s="337">
        <v>72.3</v>
      </c>
      <c r="R2215" s="337">
        <v>25000</v>
      </c>
      <c r="S2215" s="337">
        <v>2700</v>
      </c>
      <c r="T2215" s="337">
        <v>85</v>
      </c>
      <c r="U2215" s="337">
        <v>0.9</v>
      </c>
      <c r="V2215" s="337">
        <v>-20</v>
      </c>
      <c r="W2215" s="336" t="s">
        <v>769</v>
      </c>
      <c r="X2215" s="336" t="s">
        <v>7402</v>
      </c>
      <c r="Y2215" s="336" t="s">
        <v>2822</v>
      </c>
      <c r="Z2215" s="339">
        <v>41958</v>
      </c>
      <c r="AA2215" s="339">
        <v>41964</v>
      </c>
      <c r="AB2215" s="336" t="s">
        <v>842</v>
      </c>
    </row>
    <row r="2216" spans="1:28" s="340" customFormat="1">
      <c r="A2216" s="336" t="s">
        <v>8147</v>
      </c>
      <c r="B2216" s="336" t="s">
        <v>2813</v>
      </c>
      <c r="C2216" s="336" t="s">
        <v>2824</v>
      </c>
      <c r="D2216" s="336" t="s">
        <v>2824</v>
      </c>
      <c r="E2216" s="336" t="s">
        <v>792</v>
      </c>
      <c r="F2216" s="336" t="s">
        <v>793</v>
      </c>
      <c r="G2216" s="336" t="s">
        <v>794</v>
      </c>
      <c r="H2216" s="336" t="s">
        <v>795</v>
      </c>
      <c r="I2216" s="337">
        <v>3</v>
      </c>
      <c r="J2216" s="337">
        <v>40</v>
      </c>
      <c r="K2216" s="337">
        <v>112.4</v>
      </c>
      <c r="L2216" s="337">
        <v>59.9</v>
      </c>
      <c r="M2216" s="338"/>
      <c r="N2216" s="338"/>
      <c r="O2216" s="337">
        <v>480</v>
      </c>
      <c r="P2216" s="337">
        <v>7</v>
      </c>
      <c r="Q2216" s="337">
        <v>73.8</v>
      </c>
      <c r="R2216" s="337">
        <v>25000</v>
      </c>
      <c r="S2216" s="337">
        <v>3000</v>
      </c>
      <c r="T2216" s="337">
        <v>86</v>
      </c>
      <c r="U2216" s="337">
        <v>0.9</v>
      </c>
      <c r="V2216" s="337">
        <v>-20</v>
      </c>
      <c r="W2216" s="336" t="s">
        <v>769</v>
      </c>
      <c r="X2216" s="336" t="s">
        <v>7402</v>
      </c>
      <c r="Y2216" s="336" t="s">
        <v>2822</v>
      </c>
      <c r="Z2216" s="339">
        <v>41958</v>
      </c>
      <c r="AA2216" s="339">
        <v>41964</v>
      </c>
      <c r="AB2216" s="336" t="s">
        <v>842</v>
      </c>
    </row>
    <row r="2217" spans="1:28" s="340" customFormat="1">
      <c r="A2217" s="336" t="s">
        <v>8147</v>
      </c>
      <c r="B2217" s="336" t="s">
        <v>2813</v>
      </c>
      <c r="C2217" s="336" t="s">
        <v>2946</v>
      </c>
      <c r="D2217" s="336" t="s">
        <v>2946</v>
      </c>
      <c r="E2217" s="336" t="s">
        <v>792</v>
      </c>
      <c r="F2217" s="336" t="s">
        <v>793</v>
      </c>
      <c r="G2217" s="336" t="s">
        <v>794</v>
      </c>
      <c r="H2217" s="336" t="s">
        <v>795</v>
      </c>
      <c r="I2217" s="337">
        <v>3</v>
      </c>
      <c r="J2217" s="337">
        <v>60</v>
      </c>
      <c r="K2217" s="337">
        <v>116</v>
      </c>
      <c r="L2217" s="337">
        <v>60</v>
      </c>
      <c r="M2217" s="338"/>
      <c r="N2217" s="338"/>
      <c r="O2217" s="337">
        <v>800</v>
      </c>
      <c r="P2217" s="337">
        <v>9</v>
      </c>
      <c r="Q2217" s="337">
        <v>88.9</v>
      </c>
      <c r="R2217" s="337">
        <v>25000</v>
      </c>
      <c r="S2217" s="337">
        <v>3000</v>
      </c>
      <c r="T2217" s="337">
        <v>83</v>
      </c>
      <c r="U2217" s="337">
        <v>0.9</v>
      </c>
      <c r="V2217" s="337">
        <v>-20</v>
      </c>
      <c r="W2217" s="336" t="s">
        <v>769</v>
      </c>
      <c r="X2217" s="336" t="s">
        <v>7402</v>
      </c>
      <c r="Y2217" s="336" t="s">
        <v>2817</v>
      </c>
      <c r="Z2217" s="339">
        <v>41883</v>
      </c>
      <c r="AA2217" s="339">
        <v>41908</v>
      </c>
      <c r="AB2217" s="336" t="s">
        <v>842</v>
      </c>
    </row>
    <row r="2218" spans="1:28" s="340" customFormat="1">
      <c r="A2218" s="336" t="s">
        <v>8147</v>
      </c>
      <c r="B2218" s="336" t="s">
        <v>2813</v>
      </c>
      <c r="C2218" s="336" t="s">
        <v>2948</v>
      </c>
      <c r="D2218" s="336" t="s">
        <v>2948</v>
      </c>
      <c r="E2218" s="336" t="s">
        <v>792</v>
      </c>
      <c r="F2218" s="336" t="s">
        <v>793</v>
      </c>
      <c r="G2218" s="336" t="s">
        <v>794</v>
      </c>
      <c r="H2218" s="336" t="s">
        <v>795</v>
      </c>
      <c r="I2218" s="337">
        <v>3</v>
      </c>
      <c r="J2218" s="337">
        <v>60</v>
      </c>
      <c r="K2218" s="337">
        <v>116</v>
      </c>
      <c r="L2218" s="337">
        <v>60</v>
      </c>
      <c r="M2218" s="338"/>
      <c r="N2218" s="338"/>
      <c r="O2218" s="337">
        <v>850</v>
      </c>
      <c r="P2218" s="337">
        <v>9</v>
      </c>
      <c r="Q2218" s="337">
        <v>94.4</v>
      </c>
      <c r="R2218" s="337">
        <v>25000</v>
      </c>
      <c r="S2218" s="337">
        <v>4000</v>
      </c>
      <c r="T2218" s="337">
        <v>84</v>
      </c>
      <c r="U2218" s="337">
        <v>0.9</v>
      </c>
      <c r="V2218" s="337">
        <v>-20</v>
      </c>
      <c r="W2218" s="336" t="s">
        <v>769</v>
      </c>
      <c r="X2218" s="336" t="s">
        <v>7402</v>
      </c>
      <c r="Y2218" s="336" t="s">
        <v>2817</v>
      </c>
      <c r="Z2218" s="339">
        <v>41883</v>
      </c>
      <c r="AA2218" s="339">
        <v>41908</v>
      </c>
      <c r="AB2218" s="336" t="s">
        <v>842</v>
      </c>
    </row>
    <row r="2219" spans="1:28" s="340" customFormat="1">
      <c r="A2219" s="336" t="s">
        <v>8147</v>
      </c>
      <c r="B2219" s="336" t="s">
        <v>3061</v>
      </c>
      <c r="C2219" s="336" t="s">
        <v>2034</v>
      </c>
      <c r="D2219" s="336" t="s">
        <v>3091</v>
      </c>
      <c r="E2219" s="336" t="s">
        <v>792</v>
      </c>
      <c r="F2219" s="336" t="s">
        <v>793</v>
      </c>
      <c r="G2219" s="336" t="s">
        <v>794</v>
      </c>
      <c r="H2219" s="336" t="s">
        <v>795</v>
      </c>
      <c r="I2219" s="337">
        <v>3</v>
      </c>
      <c r="J2219" s="338"/>
      <c r="K2219" s="337">
        <v>110</v>
      </c>
      <c r="L2219" s="337">
        <v>61</v>
      </c>
      <c r="M2219" s="338"/>
      <c r="N2219" s="338"/>
      <c r="O2219" s="337">
        <v>800</v>
      </c>
      <c r="P2219" s="337">
        <v>10.199999999999999</v>
      </c>
      <c r="Q2219" s="337">
        <v>78.400000000000006</v>
      </c>
      <c r="R2219" s="337">
        <v>25000</v>
      </c>
      <c r="S2219" s="337">
        <v>3000</v>
      </c>
      <c r="T2219" s="337">
        <v>83</v>
      </c>
      <c r="U2219" s="337">
        <v>0.9</v>
      </c>
      <c r="V2219" s="337">
        <v>-20</v>
      </c>
      <c r="W2219" s="336" t="s">
        <v>769</v>
      </c>
      <c r="X2219" s="336" t="s">
        <v>7</v>
      </c>
      <c r="Y2219" s="336" t="s">
        <v>783</v>
      </c>
      <c r="Z2219" s="339">
        <v>41649</v>
      </c>
      <c r="AA2219" s="339">
        <v>41960</v>
      </c>
      <c r="AB2219" s="336" t="s">
        <v>784</v>
      </c>
    </row>
    <row r="2220" spans="1:28" s="340" customFormat="1">
      <c r="A2220" s="336" t="s">
        <v>8147</v>
      </c>
      <c r="B2220" s="336" t="s">
        <v>3061</v>
      </c>
      <c r="C2220" s="336" t="s">
        <v>2034</v>
      </c>
      <c r="D2220" s="336" t="s">
        <v>3093</v>
      </c>
      <c r="E2220" s="336" t="s">
        <v>792</v>
      </c>
      <c r="F2220" s="336" t="s">
        <v>793</v>
      </c>
      <c r="G2220" s="336" t="s">
        <v>794</v>
      </c>
      <c r="H2220" s="336" t="s">
        <v>795</v>
      </c>
      <c r="I2220" s="337">
        <v>3</v>
      </c>
      <c r="J2220" s="338"/>
      <c r="K2220" s="337">
        <v>110</v>
      </c>
      <c r="L2220" s="337">
        <v>61</v>
      </c>
      <c r="M2220" s="338"/>
      <c r="N2220" s="338"/>
      <c r="O2220" s="337">
        <v>800</v>
      </c>
      <c r="P2220" s="337">
        <v>10.199999999999999</v>
      </c>
      <c r="Q2220" s="337">
        <v>78.400000000000006</v>
      </c>
      <c r="R2220" s="337">
        <v>25000</v>
      </c>
      <c r="S2220" s="337">
        <v>4000</v>
      </c>
      <c r="T2220" s="337">
        <v>85</v>
      </c>
      <c r="U2220" s="337">
        <v>0.9</v>
      </c>
      <c r="V2220" s="337">
        <v>-20</v>
      </c>
      <c r="W2220" s="336" t="s">
        <v>769</v>
      </c>
      <c r="X2220" s="336" t="s">
        <v>7</v>
      </c>
      <c r="Y2220" s="336" t="s">
        <v>783</v>
      </c>
      <c r="Z2220" s="339">
        <v>41649</v>
      </c>
      <c r="AA2220" s="339">
        <v>41960</v>
      </c>
      <c r="AB2220" s="336" t="s">
        <v>784</v>
      </c>
    </row>
    <row r="2221" spans="1:28" s="340" customFormat="1">
      <c r="A2221" s="336" t="s">
        <v>8147</v>
      </c>
      <c r="B2221" s="336" t="s">
        <v>3061</v>
      </c>
      <c r="C2221" s="336" t="s">
        <v>2034</v>
      </c>
      <c r="D2221" s="336" t="s">
        <v>3095</v>
      </c>
      <c r="E2221" s="336" t="s">
        <v>792</v>
      </c>
      <c r="F2221" s="336" t="s">
        <v>793</v>
      </c>
      <c r="G2221" s="336" t="s">
        <v>794</v>
      </c>
      <c r="H2221" s="336" t="s">
        <v>795</v>
      </c>
      <c r="I2221" s="337">
        <v>3</v>
      </c>
      <c r="J2221" s="338"/>
      <c r="K2221" s="337">
        <v>110</v>
      </c>
      <c r="L2221" s="337">
        <v>61</v>
      </c>
      <c r="M2221" s="338"/>
      <c r="N2221" s="338"/>
      <c r="O2221" s="337">
        <v>800</v>
      </c>
      <c r="P2221" s="337">
        <v>10.3</v>
      </c>
      <c r="Q2221" s="337">
        <v>77.8</v>
      </c>
      <c r="R2221" s="337">
        <v>25000</v>
      </c>
      <c r="S2221" s="337">
        <v>5000</v>
      </c>
      <c r="T2221" s="337">
        <v>84</v>
      </c>
      <c r="U2221" s="337">
        <v>0.9</v>
      </c>
      <c r="V2221" s="337">
        <v>-20</v>
      </c>
      <c r="W2221" s="336" t="s">
        <v>769</v>
      </c>
      <c r="X2221" s="336" t="s">
        <v>7</v>
      </c>
      <c r="Y2221" s="336" t="s">
        <v>783</v>
      </c>
      <c r="Z2221" s="339">
        <v>41649</v>
      </c>
      <c r="AA2221" s="339">
        <v>41960</v>
      </c>
      <c r="AB2221" s="336" t="s">
        <v>784</v>
      </c>
    </row>
    <row r="2222" spans="1:28" s="340" customFormat="1">
      <c r="A2222" s="336" t="s">
        <v>8147</v>
      </c>
      <c r="B2222" s="336" t="s">
        <v>7452</v>
      </c>
      <c r="C2222" s="336" t="s">
        <v>2412</v>
      </c>
      <c r="D2222" s="336" t="s">
        <v>8158</v>
      </c>
      <c r="E2222" s="336" t="s">
        <v>1051</v>
      </c>
      <c r="F2222" s="336" t="s">
        <v>793</v>
      </c>
      <c r="G2222" s="336" t="s">
        <v>794</v>
      </c>
      <c r="H2222" s="336" t="s">
        <v>795</v>
      </c>
      <c r="I2222" s="337">
        <v>3</v>
      </c>
      <c r="J2222" s="337">
        <v>75</v>
      </c>
      <c r="K2222" s="337">
        <v>125.8</v>
      </c>
      <c r="L2222" s="337">
        <v>78</v>
      </c>
      <c r="M2222" s="338"/>
      <c r="N2222" s="338"/>
      <c r="O2222" s="337">
        <v>1100</v>
      </c>
      <c r="P2222" s="337">
        <v>13</v>
      </c>
      <c r="Q2222" s="337">
        <v>84.6</v>
      </c>
      <c r="R2222" s="337">
        <v>25000</v>
      </c>
      <c r="S2222" s="337">
        <v>2700</v>
      </c>
      <c r="T2222" s="337">
        <v>89</v>
      </c>
      <c r="U2222" s="337">
        <v>1</v>
      </c>
      <c r="V2222" s="337">
        <v>-25</v>
      </c>
      <c r="W2222" s="336" t="s">
        <v>769</v>
      </c>
      <c r="X2222" s="336" t="s">
        <v>7405</v>
      </c>
      <c r="Y2222" s="336" t="s">
        <v>783</v>
      </c>
      <c r="Z2222" s="339">
        <v>41640</v>
      </c>
      <c r="AA2222" s="339">
        <v>41990</v>
      </c>
      <c r="AB2222" s="336" t="s">
        <v>784</v>
      </c>
    </row>
    <row r="2223" spans="1:28" s="340" customFormat="1">
      <c r="A2223" s="336" t="s">
        <v>8147</v>
      </c>
      <c r="B2223" s="336" t="s">
        <v>1129</v>
      </c>
      <c r="C2223" s="336" t="s">
        <v>682</v>
      </c>
      <c r="D2223" s="336" t="s">
        <v>8159</v>
      </c>
      <c r="E2223" s="336" t="s">
        <v>792</v>
      </c>
      <c r="F2223" s="336" t="s">
        <v>793</v>
      </c>
      <c r="G2223" s="336" t="s">
        <v>794</v>
      </c>
      <c r="H2223" s="336" t="s">
        <v>795</v>
      </c>
      <c r="I2223" s="337">
        <v>3</v>
      </c>
      <c r="J2223" s="337">
        <v>60</v>
      </c>
      <c r="K2223" s="337">
        <v>111</v>
      </c>
      <c r="L2223" s="337">
        <v>60</v>
      </c>
      <c r="M2223" s="338"/>
      <c r="N2223" s="338"/>
      <c r="O2223" s="337">
        <v>800</v>
      </c>
      <c r="P2223" s="337">
        <v>9.5</v>
      </c>
      <c r="Q2223" s="337">
        <v>84.2</v>
      </c>
      <c r="R2223" s="337">
        <v>25000</v>
      </c>
      <c r="S2223" s="337">
        <v>3000</v>
      </c>
      <c r="T2223" s="337">
        <v>83</v>
      </c>
      <c r="U2223" s="337">
        <v>0.9</v>
      </c>
      <c r="V2223" s="337">
        <v>-40</v>
      </c>
      <c r="W2223" s="336" t="s">
        <v>769</v>
      </c>
      <c r="X2223" s="336" t="s">
        <v>7402</v>
      </c>
      <c r="Y2223" s="336" t="s">
        <v>783</v>
      </c>
      <c r="Z2223" s="339">
        <v>41881</v>
      </c>
      <c r="AA2223" s="339">
        <v>41876</v>
      </c>
      <c r="AB2223" s="336" t="s">
        <v>784</v>
      </c>
    </row>
    <row r="2224" spans="1:28" s="340" customFormat="1">
      <c r="A2224" s="336" t="s">
        <v>8147</v>
      </c>
      <c r="B2224" s="336" t="s">
        <v>1129</v>
      </c>
      <c r="C2224" s="336" t="s">
        <v>682</v>
      </c>
      <c r="D2224" s="336" t="s">
        <v>8160</v>
      </c>
      <c r="E2224" s="336" t="s">
        <v>792</v>
      </c>
      <c r="F2224" s="336" t="s">
        <v>793</v>
      </c>
      <c r="G2224" s="336" t="s">
        <v>794</v>
      </c>
      <c r="H2224" s="336" t="s">
        <v>795</v>
      </c>
      <c r="I2224" s="337">
        <v>3</v>
      </c>
      <c r="J2224" s="337">
        <v>40</v>
      </c>
      <c r="K2224" s="337">
        <v>109</v>
      </c>
      <c r="L2224" s="337">
        <v>60</v>
      </c>
      <c r="M2224" s="338"/>
      <c r="N2224" s="338"/>
      <c r="O2224" s="337">
        <v>500</v>
      </c>
      <c r="P2224" s="337">
        <v>7</v>
      </c>
      <c r="Q2224" s="337">
        <v>71.400000000000006</v>
      </c>
      <c r="R2224" s="337">
        <v>25000</v>
      </c>
      <c r="S2224" s="337">
        <v>5000</v>
      </c>
      <c r="T2224" s="337">
        <v>86</v>
      </c>
      <c r="U2224" s="337">
        <v>0.9</v>
      </c>
      <c r="V2224" s="337">
        <v>-40</v>
      </c>
      <c r="W2224" s="336" t="s">
        <v>769</v>
      </c>
      <c r="X2224" s="336" t="s">
        <v>7402</v>
      </c>
      <c r="Y2224" s="336" t="s">
        <v>783</v>
      </c>
      <c r="Z2224" s="339">
        <v>41973</v>
      </c>
      <c r="AA2224" s="339">
        <v>41962</v>
      </c>
      <c r="AB2224" s="336" t="s">
        <v>784</v>
      </c>
    </row>
    <row r="2225" spans="1:28" s="340" customFormat="1">
      <c r="A2225" s="336" t="s">
        <v>8147</v>
      </c>
      <c r="B2225" s="336" t="s">
        <v>3443</v>
      </c>
      <c r="C2225" s="336" t="s">
        <v>3454</v>
      </c>
      <c r="D2225" s="336" t="s">
        <v>3454</v>
      </c>
      <c r="E2225" s="336" t="s">
        <v>792</v>
      </c>
      <c r="F2225" s="336" t="s">
        <v>793</v>
      </c>
      <c r="G2225" s="336" t="s">
        <v>794</v>
      </c>
      <c r="H2225" s="336" t="s">
        <v>795</v>
      </c>
      <c r="I2225" s="337">
        <v>3</v>
      </c>
      <c r="J2225" s="337">
        <v>60</v>
      </c>
      <c r="K2225" s="337">
        <v>110</v>
      </c>
      <c r="L2225" s="337">
        <v>60</v>
      </c>
      <c r="M2225" s="338"/>
      <c r="N2225" s="338"/>
      <c r="O2225" s="337">
        <v>800</v>
      </c>
      <c r="P2225" s="337">
        <v>10</v>
      </c>
      <c r="Q2225" s="337">
        <v>80</v>
      </c>
      <c r="R2225" s="337">
        <v>25000</v>
      </c>
      <c r="S2225" s="337">
        <v>2700</v>
      </c>
      <c r="T2225" s="337">
        <v>84</v>
      </c>
      <c r="U2225" s="337">
        <v>0.9</v>
      </c>
      <c r="V2225" s="337">
        <v>-20</v>
      </c>
      <c r="W2225" s="336" t="s">
        <v>769</v>
      </c>
      <c r="X2225" s="336" t="s">
        <v>7406</v>
      </c>
      <c r="Y2225" s="336" t="s">
        <v>850</v>
      </c>
      <c r="Z2225" s="339">
        <v>41821</v>
      </c>
      <c r="AA2225" s="339">
        <v>41878</v>
      </c>
      <c r="AB2225" s="336" t="s">
        <v>784</v>
      </c>
    </row>
    <row r="2226" spans="1:28" s="340" customFormat="1">
      <c r="A2226" s="336" t="s">
        <v>8147</v>
      </c>
      <c r="B2226" s="336" t="s">
        <v>3443</v>
      </c>
      <c r="C2226" s="336" t="s">
        <v>3456</v>
      </c>
      <c r="D2226" s="336" t="s">
        <v>3456</v>
      </c>
      <c r="E2226" s="336" t="s">
        <v>792</v>
      </c>
      <c r="F2226" s="336" t="s">
        <v>793</v>
      </c>
      <c r="G2226" s="336" t="s">
        <v>1011</v>
      </c>
      <c r="H2226" s="336" t="s">
        <v>795</v>
      </c>
      <c r="I2226" s="337">
        <v>3</v>
      </c>
      <c r="J2226" s="337">
        <v>60</v>
      </c>
      <c r="K2226" s="337">
        <v>110</v>
      </c>
      <c r="L2226" s="337">
        <v>60</v>
      </c>
      <c r="M2226" s="338"/>
      <c r="N2226" s="338"/>
      <c r="O2226" s="337">
        <v>800</v>
      </c>
      <c r="P2226" s="337">
        <v>10</v>
      </c>
      <c r="Q2226" s="337">
        <v>80</v>
      </c>
      <c r="R2226" s="337">
        <v>25000</v>
      </c>
      <c r="S2226" s="337">
        <v>2700</v>
      </c>
      <c r="T2226" s="337">
        <v>84</v>
      </c>
      <c r="U2226" s="337">
        <v>0.9</v>
      </c>
      <c r="V2226" s="337">
        <v>-20</v>
      </c>
      <c r="W2226" s="336" t="s">
        <v>769</v>
      </c>
      <c r="X2226" s="336" t="s">
        <v>7406</v>
      </c>
      <c r="Y2226" s="336" t="s">
        <v>850</v>
      </c>
      <c r="Z2226" s="339">
        <v>41821</v>
      </c>
      <c r="AA2226" s="339">
        <v>41878</v>
      </c>
      <c r="AB2226" s="336" t="s">
        <v>784</v>
      </c>
    </row>
    <row r="2227" spans="1:28" s="340" customFormat="1">
      <c r="A2227" s="336" t="s">
        <v>8147</v>
      </c>
      <c r="B2227" s="336" t="s">
        <v>3443</v>
      </c>
      <c r="C2227" s="336" t="s">
        <v>3458</v>
      </c>
      <c r="D2227" s="336" t="s">
        <v>3458</v>
      </c>
      <c r="E2227" s="336" t="s">
        <v>792</v>
      </c>
      <c r="F2227" s="336" t="s">
        <v>793</v>
      </c>
      <c r="G2227" s="336" t="s">
        <v>794</v>
      </c>
      <c r="H2227" s="336" t="s">
        <v>795</v>
      </c>
      <c r="I2227" s="337">
        <v>3</v>
      </c>
      <c r="J2227" s="337">
        <v>60</v>
      </c>
      <c r="K2227" s="337">
        <v>110</v>
      </c>
      <c r="L2227" s="337">
        <v>60</v>
      </c>
      <c r="M2227" s="338"/>
      <c r="N2227" s="338"/>
      <c r="O2227" s="337">
        <v>800</v>
      </c>
      <c r="P2227" s="337">
        <v>10</v>
      </c>
      <c r="Q2227" s="337">
        <v>80</v>
      </c>
      <c r="R2227" s="337">
        <v>25000</v>
      </c>
      <c r="S2227" s="337">
        <v>3000</v>
      </c>
      <c r="T2227" s="337">
        <v>84</v>
      </c>
      <c r="U2227" s="337">
        <v>0.9</v>
      </c>
      <c r="V2227" s="337">
        <v>-20</v>
      </c>
      <c r="W2227" s="336" t="s">
        <v>769</v>
      </c>
      <c r="X2227" s="336" t="s">
        <v>7406</v>
      </c>
      <c r="Y2227" s="336" t="s">
        <v>850</v>
      </c>
      <c r="Z2227" s="339">
        <v>41821</v>
      </c>
      <c r="AA2227" s="339">
        <v>41964</v>
      </c>
      <c r="AB2227" s="336" t="s">
        <v>784</v>
      </c>
    </row>
    <row r="2228" spans="1:28" s="340" customFormat="1">
      <c r="A2228" s="336" t="s">
        <v>8147</v>
      </c>
      <c r="B2228" s="336" t="s">
        <v>3482</v>
      </c>
      <c r="C2228" s="336" t="s">
        <v>1943</v>
      </c>
      <c r="D2228" s="336" t="s">
        <v>8161</v>
      </c>
      <c r="E2228" s="336" t="s">
        <v>792</v>
      </c>
      <c r="F2228" s="336" t="s">
        <v>793</v>
      </c>
      <c r="G2228" s="336" t="s">
        <v>794</v>
      </c>
      <c r="H2228" s="336" t="s">
        <v>795</v>
      </c>
      <c r="I2228" s="337">
        <v>5</v>
      </c>
      <c r="J2228" s="337">
        <v>40</v>
      </c>
      <c r="K2228" s="337">
        <v>112</v>
      </c>
      <c r="L2228" s="337">
        <v>60</v>
      </c>
      <c r="M2228" s="338"/>
      <c r="N2228" s="338"/>
      <c r="O2228" s="337">
        <v>450</v>
      </c>
      <c r="P2228" s="337">
        <v>6</v>
      </c>
      <c r="Q2228" s="337">
        <v>75</v>
      </c>
      <c r="R2228" s="337">
        <v>25000</v>
      </c>
      <c r="S2228" s="337">
        <v>3000</v>
      </c>
      <c r="T2228" s="337">
        <v>83</v>
      </c>
      <c r="U2228" s="337">
        <v>0.9</v>
      </c>
      <c r="V2228" s="337">
        <v>-20</v>
      </c>
      <c r="W2228" s="336" t="s">
        <v>769</v>
      </c>
      <c r="X2228" s="336" t="s">
        <v>7402</v>
      </c>
      <c r="Y2228" s="336" t="s">
        <v>783</v>
      </c>
      <c r="Z2228" s="339">
        <v>41791</v>
      </c>
      <c r="AA2228" s="339">
        <v>42006</v>
      </c>
      <c r="AB2228" s="336" t="s">
        <v>842</v>
      </c>
    </row>
    <row r="2229" spans="1:28" s="340" customFormat="1">
      <c r="A2229" s="336" t="s">
        <v>8147</v>
      </c>
      <c r="B2229" s="336" t="s">
        <v>3482</v>
      </c>
      <c r="C2229" s="336" t="s">
        <v>1943</v>
      </c>
      <c r="D2229" s="336" t="s">
        <v>8162</v>
      </c>
      <c r="E2229" s="336" t="s">
        <v>792</v>
      </c>
      <c r="F2229" s="336" t="s">
        <v>793</v>
      </c>
      <c r="G2229" s="336" t="s">
        <v>794</v>
      </c>
      <c r="H2229" s="336" t="s">
        <v>795</v>
      </c>
      <c r="I2229" s="337">
        <v>5</v>
      </c>
      <c r="J2229" s="337">
        <v>60</v>
      </c>
      <c r="K2229" s="337">
        <v>112</v>
      </c>
      <c r="L2229" s="337">
        <v>60</v>
      </c>
      <c r="M2229" s="338"/>
      <c r="N2229" s="338"/>
      <c r="O2229" s="337">
        <v>800</v>
      </c>
      <c r="P2229" s="337">
        <v>8.5</v>
      </c>
      <c r="Q2229" s="337">
        <v>94.1</v>
      </c>
      <c r="R2229" s="337">
        <v>25000</v>
      </c>
      <c r="S2229" s="337">
        <v>3000</v>
      </c>
      <c r="T2229" s="337">
        <v>84</v>
      </c>
      <c r="U2229" s="337">
        <v>0.9</v>
      </c>
      <c r="V2229" s="337">
        <v>-20</v>
      </c>
      <c r="W2229" s="336" t="s">
        <v>769</v>
      </c>
      <c r="X2229" s="336" t="s">
        <v>7402</v>
      </c>
      <c r="Y2229" s="336" t="s">
        <v>783</v>
      </c>
      <c r="Z2229" s="339">
        <v>41791</v>
      </c>
      <c r="AA2229" s="339">
        <v>42006</v>
      </c>
      <c r="AB2229" s="336" t="s">
        <v>842</v>
      </c>
    </row>
    <row r="2230" spans="1:28" s="340" customFormat="1">
      <c r="A2230" s="336" t="s">
        <v>8147</v>
      </c>
      <c r="B2230" s="336" t="s">
        <v>3768</v>
      </c>
      <c r="C2230" s="336" t="s">
        <v>682</v>
      </c>
      <c r="D2230" s="336" t="s">
        <v>8163</v>
      </c>
      <c r="E2230" s="336" t="s">
        <v>792</v>
      </c>
      <c r="F2230" s="336" t="s">
        <v>793</v>
      </c>
      <c r="G2230" s="336" t="s">
        <v>794</v>
      </c>
      <c r="H2230" s="336" t="s">
        <v>795</v>
      </c>
      <c r="I2230" s="337">
        <v>5</v>
      </c>
      <c r="J2230" s="337">
        <v>60</v>
      </c>
      <c r="K2230" s="337">
        <v>111</v>
      </c>
      <c r="L2230" s="337">
        <v>60</v>
      </c>
      <c r="M2230" s="338"/>
      <c r="N2230" s="338"/>
      <c r="O2230" s="337">
        <v>800</v>
      </c>
      <c r="P2230" s="337">
        <v>9.5</v>
      </c>
      <c r="Q2230" s="337">
        <v>84.2</v>
      </c>
      <c r="R2230" s="337">
        <v>25000</v>
      </c>
      <c r="S2230" s="337">
        <v>3000</v>
      </c>
      <c r="T2230" s="337">
        <v>83</v>
      </c>
      <c r="U2230" s="337">
        <v>0.9</v>
      </c>
      <c r="V2230" s="337">
        <v>-40</v>
      </c>
      <c r="W2230" s="336" t="s">
        <v>769</v>
      </c>
      <c r="X2230" s="336" t="s">
        <v>7402</v>
      </c>
      <c r="Y2230" s="336" t="s">
        <v>783</v>
      </c>
      <c r="Z2230" s="339">
        <v>42009</v>
      </c>
      <c r="AA2230" s="339">
        <v>42009</v>
      </c>
      <c r="AB2230" s="336" t="s">
        <v>842</v>
      </c>
    </row>
    <row r="2231" spans="1:28" s="340" customFormat="1">
      <c r="A2231" s="336" t="s">
        <v>8147</v>
      </c>
      <c r="B2231" s="336" t="s">
        <v>3768</v>
      </c>
      <c r="C2231" s="336" t="s">
        <v>682</v>
      </c>
      <c r="D2231" s="336" t="s">
        <v>8164</v>
      </c>
      <c r="E2231" s="336" t="s">
        <v>792</v>
      </c>
      <c r="F2231" s="336" t="s">
        <v>793</v>
      </c>
      <c r="G2231" s="336" t="s">
        <v>794</v>
      </c>
      <c r="H2231" s="336" t="s">
        <v>795</v>
      </c>
      <c r="I2231" s="337">
        <v>5</v>
      </c>
      <c r="J2231" s="337">
        <v>60</v>
      </c>
      <c r="K2231" s="337">
        <v>110</v>
      </c>
      <c r="L2231" s="337">
        <v>60</v>
      </c>
      <c r="M2231" s="338"/>
      <c r="N2231" s="338"/>
      <c r="O2231" s="337">
        <v>820</v>
      </c>
      <c r="P2231" s="337">
        <v>9.5</v>
      </c>
      <c r="Q2231" s="337">
        <v>86.3</v>
      </c>
      <c r="R2231" s="337">
        <v>25000</v>
      </c>
      <c r="S2231" s="337">
        <v>4000</v>
      </c>
      <c r="T2231" s="337">
        <v>85</v>
      </c>
      <c r="U2231" s="337">
        <v>0.9</v>
      </c>
      <c r="V2231" s="337">
        <v>-40</v>
      </c>
      <c r="W2231" s="336" t="s">
        <v>769</v>
      </c>
      <c r="X2231" s="336" t="s">
        <v>7405</v>
      </c>
      <c r="Y2231" s="336" t="s">
        <v>783</v>
      </c>
      <c r="Z2231" s="339">
        <v>42009</v>
      </c>
      <c r="AA2231" s="339">
        <v>42010</v>
      </c>
      <c r="AB2231" s="336" t="s">
        <v>842</v>
      </c>
    </row>
    <row r="2232" spans="1:28" s="340" customFormat="1">
      <c r="A2232" s="336" t="s">
        <v>8147</v>
      </c>
      <c r="B2232" s="336" t="s">
        <v>3510</v>
      </c>
      <c r="C2232" s="336" t="s">
        <v>3511</v>
      </c>
      <c r="D2232" s="336" t="s">
        <v>3518</v>
      </c>
      <c r="E2232" s="336" t="s">
        <v>792</v>
      </c>
      <c r="F2232" s="336" t="s">
        <v>793</v>
      </c>
      <c r="G2232" s="336" t="s">
        <v>794</v>
      </c>
      <c r="H2232" s="336" t="s">
        <v>795</v>
      </c>
      <c r="I2232" s="337">
        <v>3</v>
      </c>
      <c r="J2232" s="337">
        <v>60</v>
      </c>
      <c r="K2232" s="337">
        <v>110.1</v>
      </c>
      <c r="L2232" s="337">
        <v>59.9</v>
      </c>
      <c r="M2232" s="338"/>
      <c r="N2232" s="338"/>
      <c r="O2232" s="337">
        <v>800</v>
      </c>
      <c r="P2232" s="337">
        <v>9.5</v>
      </c>
      <c r="Q2232" s="337">
        <v>84.2</v>
      </c>
      <c r="R2232" s="337">
        <v>25000</v>
      </c>
      <c r="S2232" s="337">
        <v>4000</v>
      </c>
      <c r="T2232" s="337">
        <v>85</v>
      </c>
      <c r="U2232" s="337">
        <v>0.9</v>
      </c>
      <c r="V2232" s="337">
        <v>-20</v>
      </c>
      <c r="W2232" s="336" t="s">
        <v>769</v>
      </c>
      <c r="X2232" s="336" t="s">
        <v>7402</v>
      </c>
      <c r="Y2232" s="336" t="s">
        <v>789</v>
      </c>
      <c r="Z2232" s="339">
        <v>41965</v>
      </c>
      <c r="AA2232" s="339">
        <v>41967</v>
      </c>
      <c r="AB2232" s="336" t="s">
        <v>784</v>
      </c>
    </row>
    <row r="2233" spans="1:28" s="340" customFormat="1">
      <c r="A2233" s="336" t="s">
        <v>8147</v>
      </c>
      <c r="B2233" s="336" t="s">
        <v>4211</v>
      </c>
      <c r="C2233" s="336" t="s">
        <v>4295</v>
      </c>
      <c r="D2233" s="336" t="s">
        <v>4295</v>
      </c>
      <c r="E2233" s="336" t="s">
        <v>792</v>
      </c>
      <c r="F2233" s="336" t="s">
        <v>793</v>
      </c>
      <c r="G2233" s="336" t="s">
        <v>794</v>
      </c>
      <c r="H2233" s="336" t="s">
        <v>795</v>
      </c>
      <c r="I2233" s="337">
        <v>5</v>
      </c>
      <c r="J2233" s="337">
        <v>60</v>
      </c>
      <c r="K2233" s="337">
        <v>112.6</v>
      </c>
      <c r="L2233" s="337">
        <v>63.5</v>
      </c>
      <c r="M2233" s="338"/>
      <c r="N2233" s="338"/>
      <c r="O2233" s="337">
        <v>800</v>
      </c>
      <c r="P2233" s="337">
        <v>11</v>
      </c>
      <c r="Q2233" s="337">
        <v>73.099999999999994</v>
      </c>
      <c r="R2233" s="337">
        <v>25000</v>
      </c>
      <c r="S2233" s="337">
        <v>3000</v>
      </c>
      <c r="T2233" s="337">
        <v>85</v>
      </c>
      <c r="U2233" s="337">
        <v>0.9</v>
      </c>
      <c r="V2233" s="337">
        <v>-20</v>
      </c>
      <c r="W2233" s="336" t="s">
        <v>769</v>
      </c>
      <c r="X2233" s="336" t="s">
        <v>7402</v>
      </c>
      <c r="Y2233" s="336" t="s">
        <v>826</v>
      </c>
      <c r="Z2233" s="339">
        <v>41913</v>
      </c>
      <c r="AA2233" s="339">
        <v>41936</v>
      </c>
      <c r="AB2233" s="336" t="s">
        <v>784</v>
      </c>
    </row>
    <row r="2234" spans="1:28" s="340" customFormat="1">
      <c r="A2234" s="336" t="s">
        <v>8147</v>
      </c>
      <c r="B2234" s="336" t="s">
        <v>8165</v>
      </c>
      <c r="C2234" s="336" t="s">
        <v>8166</v>
      </c>
      <c r="D2234" s="336" t="s">
        <v>8167</v>
      </c>
      <c r="E2234" s="336" t="s">
        <v>792</v>
      </c>
      <c r="F2234" s="336" t="s">
        <v>793</v>
      </c>
      <c r="G2234" s="336" t="s">
        <v>794</v>
      </c>
      <c r="H2234" s="336" t="s">
        <v>795</v>
      </c>
      <c r="I2234" s="337">
        <v>3</v>
      </c>
      <c r="J2234" s="337">
        <v>60</v>
      </c>
      <c r="K2234" s="337">
        <v>112.6</v>
      </c>
      <c r="L2234" s="337">
        <v>63.5</v>
      </c>
      <c r="M2234" s="338"/>
      <c r="N2234" s="338"/>
      <c r="O2234" s="337">
        <v>800</v>
      </c>
      <c r="P2234" s="337">
        <v>11.2</v>
      </c>
      <c r="Q2234" s="337">
        <v>71.400000000000006</v>
      </c>
      <c r="R2234" s="337">
        <v>25000</v>
      </c>
      <c r="S2234" s="337">
        <v>4000</v>
      </c>
      <c r="T2234" s="337">
        <v>83</v>
      </c>
      <c r="U2234" s="337">
        <v>1</v>
      </c>
      <c r="V2234" s="337">
        <v>-20</v>
      </c>
      <c r="W2234" s="336" t="s">
        <v>769</v>
      </c>
      <c r="X2234" s="336" t="s">
        <v>7404</v>
      </c>
      <c r="Y2234" s="336" t="s">
        <v>974</v>
      </c>
      <c r="Z2234" s="339">
        <v>42009</v>
      </c>
      <c r="AA2234" s="339">
        <v>42009</v>
      </c>
      <c r="AB2234" s="336" t="s">
        <v>842</v>
      </c>
    </row>
    <row r="2235" spans="1:28" s="340" customFormat="1">
      <c r="A2235" s="336" t="s">
        <v>8147</v>
      </c>
      <c r="B2235" s="336" t="s">
        <v>8165</v>
      </c>
      <c r="C2235" s="336" t="s">
        <v>8166</v>
      </c>
      <c r="D2235" s="336" t="s">
        <v>8168</v>
      </c>
      <c r="E2235" s="336" t="s">
        <v>792</v>
      </c>
      <c r="F2235" s="336" t="s">
        <v>793</v>
      </c>
      <c r="G2235" s="336" t="s">
        <v>794</v>
      </c>
      <c r="H2235" s="336" t="s">
        <v>795</v>
      </c>
      <c r="I2235" s="337">
        <v>3</v>
      </c>
      <c r="J2235" s="337">
        <v>75</v>
      </c>
      <c r="K2235" s="337">
        <v>112.7</v>
      </c>
      <c r="L2235" s="337">
        <v>63.4</v>
      </c>
      <c r="M2235" s="338"/>
      <c r="N2235" s="338"/>
      <c r="O2235" s="337">
        <v>1100</v>
      </c>
      <c r="P2235" s="337">
        <v>12.3</v>
      </c>
      <c r="Q2235" s="337">
        <v>89.4</v>
      </c>
      <c r="R2235" s="337">
        <v>25000</v>
      </c>
      <c r="S2235" s="337">
        <v>3000</v>
      </c>
      <c r="T2235" s="337">
        <v>83</v>
      </c>
      <c r="U2235" s="337">
        <v>0.9</v>
      </c>
      <c r="V2235" s="337">
        <v>-20</v>
      </c>
      <c r="W2235" s="336" t="s">
        <v>769</v>
      </c>
      <c r="X2235" s="336" t="s">
        <v>7402</v>
      </c>
      <c r="Y2235" s="336" t="s">
        <v>974</v>
      </c>
      <c r="Z2235" s="339">
        <v>42009</v>
      </c>
      <c r="AA2235" s="339">
        <v>42009</v>
      </c>
      <c r="AB2235" s="336" t="s">
        <v>842</v>
      </c>
    </row>
    <row r="2236" spans="1:28" s="340" customFormat="1">
      <c r="A2236" s="336" t="s">
        <v>8147</v>
      </c>
      <c r="B2236" s="336" t="s">
        <v>8165</v>
      </c>
      <c r="C2236" s="336" t="s">
        <v>8166</v>
      </c>
      <c r="D2236" s="336" t="s">
        <v>8169</v>
      </c>
      <c r="E2236" s="336" t="s">
        <v>792</v>
      </c>
      <c r="F2236" s="336" t="s">
        <v>793</v>
      </c>
      <c r="G2236" s="336" t="s">
        <v>794</v>
      </c>
      <c r="H2236" s="336" t="s">
        <v>795</v>
      </c>
      <c r="I2236" s="337">
        <v>3</v>
      </c>
      <c r="J2236" s="337">
        <v>75</v>
      </c>
      <c r="K2236" s="337">
        <v>112.7</v>
      </c>
      <c r="L2236" s="337">
        <v>63.4</v>
      </c>
      <c r="M2236" s="338"/>
      <c r="N2236" s="338"/>
      <c r="O2236" s="337">
        <v>1100</v>
      </c>
      <c r="P2236" s="337">
        <v>12</v>
      </c>
      <c r="Q2236" s="337">
        <v>91.7</v>
      </c>
      <c r="R2236" s="337">
        <v>25000</v>
      </c>
      <c r="S2236" s="337">
        <v>4000</v>
      </c>
      <c r="T2236" s="337">
        <v>85</v>
      </c>
      <c r="U2236" s="337">
        <v>0.9</v>
      </c>
      <c r="V2236" s="337">
        <v>-20</v>
      </c>
      <c r="W2236" s="336" t="s">
        <v>769</v>
      </c>
      <c r="X2236" s="336" t="s">
        <v>7402</v>
      </c>
      <c r="Y2236" s="336" t="s">
        <v>826</v>
      </c>
      <c r="Z2236" s="339">
        <v>42006</v>
      </c>
      <c r="AA2236" s="339">
        <v>42009</v>
      </c>
      <c r="AB2236" s="336" t="s">
        <v>842</v>
      </c>
    </row>
    <row r="2237" spans="1:28" s="340" customFormat="1">
      <c r="A2237" s="336" t="s">
        <v>8147</v>
      </c>
      <c r="B2237" s="336" t="s">
        <v>8165</v>
      </c>
      <c r="C2237" s="336" t="s">
        <v>8170</v>
      </c>
      <c r="D2237" s="336" t="s">
        <v>8171</v>
      </c>
      <c r="E2237" s="336" t="s">
        <v>792</v>
      </c>
      <c r="F2237" s="336" t="s">
        <v>793</v>
      </c>
      <c r="G2237" s="336" t="s">
        <v>794</v>
      </c>
      <c r="H2237" s="336" t="s">
        <v>795</v>
      </c>
      <c r="I2237" s="337">
        <v>3</v>
      </c>
      <c r="J2237" s="337">
        <v>60</v>
      </c>
      <c r="K2237" s="337">
        <v>112.6</v>
      </c>
      <c r="L2237" s="337">
        <v>63.5</v>
      </c>
      <c r="M2237" s="338"/>
      <c r="N2237" s="338"/>
      <c r="O2237" s="337">
        <v>800</v>
      </c>
      <c r="P2237" s="337">
        <v>11</v>
      </c>
      <c r="Q2237" s="337">
        <v>72.7</v>
      </c>
      <c r="R2237" s="337">
        <v>25000</v>
      </c>
      <c r="S2237" s="337">
        <v>3000</v>
      </c>
      <c r="T2237" s="337">
        <v>85</v>
      </c>
      <c r="U2237" s="337">
        <v>1</v>
      </c>
      <c r="V2237" s="337">
        <v>-20</v>
      </c>
      <c r="W2237" s="336" t="s">
        <v>769</v>
      </c>
      <c r="X2237" s="336" t="s">
        <v>7402</v>
      </c>
      <c r="Y2237" s="336" t="s">
        <v>826</v>
      </c>
      <c r="Z2237" s="339">
        <v>42006</v>
      </c>
      <c r="AA2237" s="339">
        <v>42009</v>
      </c>
      <c r="AB2237" s="336" t="s">
        <v>842</v>
      </c>
    </row>
    <row r="2238" spans="1:28" s="340" customFormat="1">
      <c r="A2238" s="336" t="s">
        <v>8147</v>
      </c>
      <c r="B2238" s="336" t="s">
        <v>4057</v>
      </c>
      <c r="C2238" s="336" t="s">
        <v>682</v>
      </c>
      <c r="D2238" s="336" t="s">
        <v>4190</v>
      </c>
      <c r="E2238" s="336" t="s">
        <v>792</v>
      </c>
      <c r="F2238" s="336" t="s">
        <v>793</v>
      </c>
      <c r="G2238" s="336" t="s">
        <v>794</v>
      </c>
      <c r="H2238" s="336" t="s">
        <v>795</v>
      </c>
      <c r="I2238" s="337">
        <v>3</v>
      </c>
      <c r="J2238" s="337">
        <v>60</v>
      </c>
      <c r="K2238" s="337">
        <v>111</v>
      </c>
      <c r="L2238" s="337">
        <v>60</v>
      </c>
      <c r="M2238" s="338"/>
      <c r="N2238" s="338"/>
      <c r="O2238" s="337">
        <v>800</v>
      </c>
      <c r="P2238" s="337">
        <v>9.5</v>
      </c>
      <c r="Q2238" s="337">
        <v>84.2</v>
      </c>
      <c r="R2238" s="337">
        <v>25000</v>
      </c>
      <c r="S2238" s="337">
        <v>3000</v>
      </c>
      <c r="T2238" s="337">
        <v>83</v>
      </c>
      <c r="U2238" s="337">
        <v>0.9</v>
      </c>
      <c r="V2238" s="337">
        <v>-40</v>
      </c>
      <c r="W2238" s="336" t="s">
        <v>769</v>
      </c>
      <c r="X2238" s="336" t="s">
        <v>7402</v>
      </c>
      <c r="Y2238" s="336" t="s">
        <v>783</v>
      </c>
      <c r="Z2238" s="339">
        <v>41917</v>
      </c>
      <c r="AA2238" s="339">
        <v>41920</v>
      </c>
      <c r="AB2238" s="336" t="s">
        <v>784</v>
      </c>
    </row>
    <row r="2239" spans="1:28" s="340" customFormat="1">
      <c r="A2239" s="336" t="s">
        <v>8147</v>
      </c>
      <c r="B2239" s="336" t="s">
        <v>4057</v>
      </c>
      <c r="C2239" s="336" t="s">
        <v>682</v>
      </c>
      <c r="D2239" s="336" t="s">
        <v>4192</v>
      </c>
      <c r="E2239" s="336" t="s">
        <v>792</v>
      </c>
      <c r="F2239" s="336" t="s">
        <v>793</v>
      </c>
      <c r="G2239" s="336" t="s">
        <v>794</v>
      </c>
      <c r="H2239" s="336" t="s">
        <v>795</v>
      </c>
      <c r="I2239" s="337">
        <v>3</v>
      </c>
      <c r="J2239" s="337">
        <v>60</v>
      </c>
      <c r="K2239" s="337">
        <v>110</v>
      </c>
      <c r="L2239" s="337">
        <v>60</v>
      </c>
      <c r="M2239" s="338"/>
      <c r="N2239" s="338"/>
      <c r="O2239" s="337">
        <v>800</v>
      </c>
      <c r="P2239" s="337">
        <v>9.5</v>
      </c>
      <c r="Q2239" s="337">
        <v>84.2</v>
      </c>
      <c r="R2239" s="337">
        <v>25000</v>
      </c>
      <c r="S2239" s="337">
        <v>4000</v>
      </c>
      <c r="T2239" s="337">
        <v>85</v>
      </c>
      <c r="U2239" s="337">
        <v>0.9</v>
      </c>
      <c r="V2239" s="337">
        <v>-40</v>
      </c>
      <c r="W2239" s="336" t="s">
        <v>769</v>
      </c>
      <c r="X2239" s="336" t="s">
        <v>7402</v>
      </c>
      <c r="Y2239" s="336" t="s">
        <v>783</v>
      </c>
      <c r="Z2239" s="339">
        <v>41917</v>
      </c>
      <c r="AA2239" s="339">
        <v>41920</v>
      </c>
      <c r="AB2239" s="336" t="s">
        <v>784</v>
      </c>
    </row>
    <row r="2240" spans="1:28" s="340" customFormat="1">
      <c r="A2240" s="336" t="s">
        <v>8147</v>
      </c>
      <c r="B2240" s="336" t="s">
        <v>4211</v>
      </c>
      <c r="C2240" s="336" t="s">
        <v>4212</v>
      </c>
      <c r="D2240" s="336" t="s">
        <v>4212</v>
      </c>
      <c r="E2240" s="336" t="s">
        <v>792</v>
      </c>
      <c r="F2240" s="336" t="s">
        <v>793</v>
      </c>
      <c r="G2240" s="336" t="s">
        <v>794</v>
      </c>
      <c r="H2240" s="336" t="s">
        <v>795</v>
      </c>
      <c r="I2240" s="337">
        <v>5</v>
      </c>
      <c r="J2240" s="337">
        <v>60</v>
      </c>
      <c r="K2240" s="337">
        <v>112.3</v>
      </c>
      <c r="L2240" s="337">
        <v>63.3</v>
      </c>
      <c r="M2240" s="338"/>
      <c r="N2240" s="338"/>
      <c r="O2240" s="337">
        <v>800</v>
      </c>
      <c r="P2240" s="337">
        <v>10</v>
      </c>
      <c r="Q2240" s="337">
        <v>80</v>
      </c>
      <c r="R2240" s="337">
        <v>25000</v>
      </c>
      <c r="S2240" s="337">
        <v>2700</v>
      </c>
      <c r="T2240" s="337">
        <v>83</v>
      </c>
      <c r="U2240" s="337">
        <v>0.9</v>
      </c>
      <c r="V2240" s="337">
        <v>-20</v>
      </c>
      <c r="W2240" s="336" t="s">
        <v>769</v>
      </c>
      <c r="X2240" s="336" t="s">
        <v>7402</v>
      </c>
      <c r="Y2240" s="336" t="s">
        <v>826</v>
      </c>
      <c r="Z2240" s="339">
        <v>41821</v>
      </c>
      <c r="AA2240" s="339">
        <v>41838</v>
      </c>
      <c r="AB2240" s="336" t="s">
        <v>784</v>
      </c>
    </row>
    <row r="2241" spans="1:28" s="340" customFormat="1">
      <c r="A2241" s="336" t="s">
        <v>8147</v>
      </c>
      <c r="B2241" s="336" t="s">
        <v>4211</v>
      </c>
      <c r="C2241" s="336" t="s">
        <v>4215</v>
      </c>
      <c r="D2241" s="336" t="s">
        <v>4215</v>
      </c>
      <c r="E2241" s="336" t="s">
        <v>792</v>
      </c>
      <c r="F2241" s="336" t="s">
        <v>793</v>
      </c>
      <c r="G2241" s="336" t="s">
        <v>794</v>
      </c>
      <c r="H2241" s="336" t="s">
        <v>795</v>
      </c>
      <c r="I2241" s="337">
        <v>5</v>
      </c>
      <c r="J2241" s="337">
        <v>60</v>
      </c>
      <c r="K2241" s="337">
        <v>112.5</v>
      </c>
      <c r="L2241" s="337">
        <v>63.3</v>
      </c>
      <c r="M2241" s="338"/>
      <c r="N2241" s="338"/>
      <c r="O2241" s="337">
        <v>800</v>
      </c>
      <c r="P2241" s="337">
        <v>10</v>
      </c>
      <c r="Q2241" s="337">
        <v>80</v>
      </c>
      <c r="R2241" s="337">
        <v>25000</v>
      </c>
      <c r="S2241" s="337">
        <v>3000</v>
      </c>
      <c r="T2241" s="337">
        <v>84</v>
      </c>
      <c r="U2241" s="337">
        <v>0.9</v>
      </c>
      <c r="V2241" s="337">
        <v>-20</v>
      </c>
      <c r="W2241" s="336" t="s">
        <v>769</v>
      </c>
      <c r="X2241" s="336" t="s">
        <v>7402</v>
      </c>
      <c r="Y2241" s="336" t="s">
        <v>826</v>
      </c>
      <c r="Z2241" s="339">
        <v>41904</v>
      </c>
      <c r="AA2241" s="339">
        <v>41911</v>
      </c>
      <c r="AB2241" s="336" t="s">
        <v>784</v>
      </c>
    </row>
    <row r="2242" spans="1:28" s="340" customFormat="1">
      <c r="A2242" s="336" t="s">
        <v>8147</v>
      </c>
      <c r="B2242" s="336" t="s">
        <v>4211</v>
      </c>
      <c r="C2242" s="336" t="s">
        <v>4217</v>
      </c>
      <c r="D2242" s="336" t="s">
        <v>4217</v>
      </c>
      <c r="E2242" s="336" t="s">
        <v>792</v>
      </c>
      <c r="F2242" s="336" t="s">
        <v>793</v>
      </c>
      <c r="G2242" s="336" t="s">
        <v>1011</v>
      </c>
      <c r="H2242" s="336" t="s">
        <v>795</v>
      </c>
      <c r="I2242" s="337">
        <v>5</v>
      </c>
      <c r="J2242" s="337">
        <v>60</v>
      </c>
      <c r="K2242" s="337">
        <v>112.3</v>
      </c>
      <c r="L2242" s="337">
        <v>63.3</v>
      </c>
      <c r="M2242" s="338"/>
      <c r="N2242" s="338"/>
      <c r="O2242" s="337">
        <v>800</v>
      </c>
      <c r="P2242" s="337">
        <v>10</v>
      </c>
      <c r="Q2242" s="337">
        <v>80</v>
      </c>
      <c r="R2242" s="337">
        <v>25000</v>
      </c>
      <c r="S2242" s="337">
        <v>2700</v>
      </c>
      <c r="T2242" s="337">
        <v>83</v>
      </c>
      <c r="U2242" s="337">
        <v>0.9</v>
      </c>
      <c r="V2242" s="337">
        <v>-20</v>
      </c>
      <c r="W2242" s="336" t="s">
        <v>769</v>
      </c>
      <c r="X2242" s="336" t="s">
        <v>7402</v>
      </c>
      <c r="Y2242" s="336" t="s">
        <v>826</v>
      </c>
      <c r="Z2242" s="339">
        <v>41821</v>
      </c>
      <c r="AA2242" s="339">
        <v>41838</v>
      </c>
      <c r="AB2242" s="336" t="s">
        <v>784</v>
      </c>
    </row>
    <row r="2243" spans="1:28" s="340" customFormat="1">
      <c r="A2243" s="336" t="s">
        <v>8147</v>
      </c>
      <c r="B2243" s="336" t="s">
        <v>4211</v>
      </c>
      <c r="C2243" s="336" t="s">
        <v>4219</v>
      </c>
      <c r="D2243" s="336" t="s">
        <v>4219</v>
      </c>
      <c r="E2243" s="336" t="s">
        <v>792</v>
      </c>
      <c r="F2243" s="336" t="s">
        <v>793</v>
      </c>
      <c r="G2243" s="336" t="s">
        <v>1011</v>
      </c>
      <c r="H2243" s="336" t="s">
        <v>795</v>
      </c>
      <c r="I2243" s="337">
        <v>5</v>
      </c>
      <c r="J2243" s="337">
        <v>60</v>
      </c>
      <c r="K2243" s="337">
        <v>112.5</v>
      </c>
      <c r="L2243" s="337">
        <v>63.3</v>
      </c>
      <c r="M2243" s="338"/>
      <c r="N2243" s="338"/>
      <c r="O2243" s="337">
        <v>800</v>
      </c>
      <c r="P2243" s="337">
        <v>10</v>
      </c>
      <c r="Q2243" s="337">
        <v>80</v>
      </c>
      <c r="R2243" s="337">
        <v>25000</v>
      </c>
      <c r="S2243" s="337">
        <v>3000</v>
      </c>
      <c r="T2243" s="337">
        <v>84</v>
      </c>
      <c r="U2243" s="337">
        <v>0.9</v>
      </c>
      <c r="V2243" s="337">
        <v>-20</v>
      </c>
      <c r="W2243" s="336" t="s">
        <v>769</v>
      </c>
      <c r="X2243" s="336" t="s">
        <v>7402</v>
      </c>
      <c r="Y2243" s="336" t="s">
        <v>826</v>
      </c>
      <c r="Z2243" s="339">
        <v>41821</v>
      </c>
      <c r="AA2243" s="339">
        <v>41838</v>
      </c>
      <c r="AB2243" s="336" t="s">
        <v>784</v>
      </c>
    </row>
    <row r="2244" spans="1:28" s="340" customFormat="1">
      <c r="A2244" s="336" t="s">
        <v>8147</v>
      </c>
      <c r="B2244" s="336" t="s">
        <v>4211</v>
      </c>
      <c r="C2244" s="336" t="s">
        <v>4229</v>
      </c>
      <c r="D2244" s="336" t="s">
        <v>4229</v>
      </c>
      <c r="E2244" s="336" t="s">
        <v>792</v>
      </c>
      <c r="F2244" s="336" t="s">
        <v>793</v>
      </c>
      <c r="G2244" s="336" t="s">
        <v>794</v>
      </c>
      <c r="H2244" s="336" t="s">
        <v>795</v>
      </c>
      <c r="I2244" s="337">
        <v>5</v>
      </c>
      <c r="J2244" s="337">
        <v>75</v>
      </c>
      <c r="K2244" s="337">
        <v>112.6</v>
      </c>
      <c r="L2244" s="337">
        <v>63.4</v>
      </c>
      <c r="M2244" s="338"/>
      <c r="N2244" s="338"/>
      <c r="O2244" s="337">
        <v>1100</v>
      </c>
      <c r="P2244" s="337">
        <v>12.4</v>
      </c>
      <c r="Q2244" s="337">
        <v>91.7</v>
      </c>
      <c r="R2244" s="337">
        <v>25000</v>
      </c>
      <c r="S2244" s="337">
        <v>3000</v>
      </c>
      <c r="T2244" s="337">
        <v>83</v>
      </c>
      <c r="U2244" s="337">
        <v>0.9</v>
      </c>
      <c r="V2244" s="337">
        <v>-20</v>
      </c>
      <c r="W2244" s="336" t="s">
        <v>769</v>
      </c>
      <c r="X2244" s="336" t="s">
        <v>7402</v>
      </c>
      <c r="Y2244" s="336" t="s">
        <v>826</v>
      </c>
      <c r="Z2244" s="339">
        <v>41904</v>
      </c>
      <c r="AA2244" s="339">
        <v>41911</v>
      </c>
      <c r="AB2244" s="336" t="s">
        <v>784</v>
      </c>
    </row>
    <row r="2245" spans="1:28" s="340" customFormat="1">
      <c r="A2245" s="336" t="s">
        <v>8147</v>
      </c>
      <c r="B2245" s="336" t="s">
        <v>4211</v>
      </c>
      <c r="C2245" s="336" t="s">
        <v>4236</v>
      </c>
      <c r="D2245" s="336" t="s">
        <v>4236</v>
      </c>
      <c r="E2245" s="336" t="s">
        <v>792</v>
      </c>
      <c r="F2245" s="336" t="s">
        <v>793</v>
      </c>
      <c r="G2245" s="336" t="s">
        <v>1011</v>
      </c>
      <c r="H2245" s="336" t="s">
        <v>795</v>
      </c>
      <c r="I2245" s="337">
        <v>5</v>
      </c>
      <c r="J2245" s="337">
        <v>75</v>
      </c>
      <c r="K2245" s="337">
        <v>112.6</v>
      </c>
      <c r="L2245" s="337">
        <v>63.4</v>
      </c>
      <c r="M2245" s="338"/>
      <c r="N2245" s="338"/>
      <c r="O2245" s="337">
        <v>1100</v>
      </c>
      <c r="P2245" s="337">
        <v>12</v>
      </c>
      <c r="Q2245" s="337">
        <v>91.6</v>
      </c>
      <c r="R2245" s="337">
        <v>25000</v>
      </c>
      <c r="S2245" s="337">
        <v>3000</v>
      </c>
      <c r="T2245" s="337">
        <v>83</v>
      </c>
      <c r="U2245" s="337">
        <v>0.9</v>
      </c>
      <c r="V2245" s="337">
        <v>-20</v>
      </c>
      <c r="W2245" s="336" t="s">
        <v>769</v>
      </c>
      <c r="X2245" s="336" t="s">
        <v>7402</v>
      </c>
      <c r="Y2245" s="336" t="s">
        <v>826</v>
      </c>
      <c r="Z2245" s="339">
        <v>41821</v>
      </c>
      <c r="AA2245" s="339">
        <v>41838</v>
      </c>
      <c r="AB2245" s="336" t="s">
        <v>784</v>
      </c>
    </row>
    <row r="2246" spans="1:28" s="340" customFormat="1">
      <c r="A2246" s="336" t="s">
        <v>8147</v>
      </c>
      <c r="B2246" s="336" t="s">
        <v>4211</v>
      </c>
      <c r="C2246" s="336" t="s">
        <v>4255</v>
      </c>
      <c r="D2246" s="336" t="s">
        <v>4255</v>
      </c>
      <c r="E2246" s="336" t="s">
        <v>1051</v>
      </c>
      <c r="F2246" s="336" t="s">
        <v>793</v>
      </c>
      <c r="G2246" s="336" t="s">
        <v>794</v>
      </c>
      <c r="H2246" s="336" t="s">
        <v>795</v>
      </c>
      <c r="I2246" s="337">
        <v>5</v>
      </c>
      <c r="J2246" s="337">
        <v>100</v>
      </c>
      <c r="K2246" s="337">
        <v>127.9</v>
      </c>
      <c r="L2246" s="337">
        <v>69.5</v>
      </c>
      <c r="M2246" s="338"/>
      <c r="N2246" s="338"/>
      <c r="O2246" s="337">
        <v>1600</v>
      </c>
      <c r="P2246" s="337">
        <v>17</v>
      </c>
      <c r="Q2246" s="337">
        <v>94.1</v>
      </c>
      <c r="R2246" s="337">
        <v>25000</v>
      </c>
      <c r="S2246" s="337">
        <v>3000</v>
      </c>
      <c r="T2246" s="337">
        <v>83</v>
      </c>
      <c r="U2246" s="337">
        <v>0.9</v>
      </c>
      <c r="V2246" s="337">
        <v>-20</v>
      </c>
      <c r="W2246" s="336" t="s">
        <v>769</v>
      </c>
      <c r="X2246" s="336" t="s">
        <v>7402</v>
      </c>
      <c r="Y2246" s="336" t="s">
        <v>826</v>
      </c>
      <c r="Z2246" s="339">
        <v>41939</v>
      </c>
      <c r="AA2246" s="339">
        <v>41943</v>
      </c>
      <c r="AB2246" s="336" t="s">
        <v>784</v>
      </c>
    </row>
    <row r="2247" spans="1:28" s="340" customFormat="1">
      <c r="A2247" s="336" t="s">
        <v>8147</v>
      </c>
      <c r="B2247" s="336" t="s">
        <v>4211</v>
      </c>
      <c r="C2247" s="336" t="s">
        <v>4259</v>
      </c>
      <c r="D2247" s="336" t="s">
        <v>4259</v>
      </c>
      <c r="E2247" s="336" t="s">
        <v>1051</v>
      </c>
      <c r="F2247" s="336" t="s">
        <v>793</v>
      </c>
      <c r="G2247" s="336" t="s">
        <v>1011</v>
      </c>
      <c r="H2247" s="336" t="s">
        <v>795</v>
      </c>
      <c r="I2247" s="337">
        <v>5</v>
      </c>
      <c r="J2247" s="337">
        <v>100</v>
      </c>
      <c r="K2247" s="337">
        <v>127.9</v>
      </c>
      <c r="L2247" s="337">
        <v>69.5</v>
      </c>
      <c r="M2247" s="338"/>
      <c r="N2247" s="338"/>
      <c r="O2247" s="337">
        <v>1600</v>
      </c>
      <c r="P2247" s="337">
        <v>17</v>
      </c>
      <c r="Q2247" s="337">
        <v>94.1</v>
      </c>
      <c r="R2247" s="337">
        <v>25000</v>
      </c>
      <c r="S2247" s="337">
        <v>3000</v>
      </c>
      <c r="T2247" s="337">
        <v>83</v>
      </c>
      <c r="U2247" s="337">
        <v>0.9</v>
      </c>
      <c r="V2247" s="337">
        <v>-20</v>
      </c>
      <c r="W2247" s="336" t="s">
        <v>769</v>
      </c>
      <c r="X2247" s="336" t="s">
        <v>7402</v>
      </c>
      <c r="Y2247" s="336" t="s">
        <v>826</v>
      </c>
      <c r="Z2247" s="339">
        <v>41821</v>
      </c>
      <c r="AA2247" s="339">
        <v>41838</v>
      </c>
      <c r="AB2247" s="336" t="s">
        <v>784</v>
      </c>
    </row>
    <row r="2248" spans="1:28" s="340" customFormat="1">
      <c r="A2248" s="336" t="s">
        <v>8147</v>
      </c>
      <c r="B2248" s="336" t="s">
        <v>6627</v>
      </c>
      <c r="C2248" s="336" t="s">
        <v>6628</v>
      </c>
      <c r="D2248" s="336" t="s">
        <v>6628</v>
      </c>
      <c r="E2248" s="336" t="s">
        <v>792</v>
      </c>
      <c r="F2248" s="336" t="s">
        <v>793</v>
      </c>
      <c r="G2248" s="336" t="s">
        <v>794</v>
      </c>
      <c r="H2248" s="336" t="s">
        <v>795</v>
      </c>
      <c r="I2248" s="337">
        <v>3</v>
      </c>
      <c r="J2248" s="337">
        <v>60</v>
      </c>
      <c r="K2248" s="337">
        <v>112.6</v>
      </c>
      <c r="L2248" s="337">
        <v>63.5</v>
      </c>
      <c r="M2248" s="338"/>
      <c r="N2248" s="338"/>
      <c r="O2248" s="337">
        <v>800</v>
      </c>
      <c r="P2248" s="337">
        <v>11</v>
      </c>
      <c r="Q2248" s="337">
        <v>72.7</v>
      </c>
      <c r="R2248" s="337">
        <v>25000</v>
      </c>
      <c r="S2248" s="337">
        <v>3000</v>
      </c>
      <c r="T2248" s="337">
        <v>85</v>
      </c>
      <c r="U2248" s="337">
        <v>1</v>
      </c>
      <c r="V2248" s="337">
        <v>-20</v>
      </c>
      <c r="W2248" s="336" t="s">
        <v>769</v>
      </c>
      <c r="X2248" s="336" t="s">
        <v>7404</v>
      </c>
      <c r="Y2248" s="336" t="s">
        <v>789</v>
      </c>
      <c r="Z2248" s="339">
        <v>41922</v>
      </c>
      <c r="AA2248" s="339">
        <v>41922</v>
      </c>
      <c r="AB2248" s="336" t="s">
        <v>784</v>
      </c>
    </row>
    <row r="2249" spans="1:28" s="340" customFormat="1">
      <c r="A2249" s="336" t="s">
        <v>8147</v>
      </c>
      <c r="B2249" s="336" t="s">
        <v>6627</v>
      </c>
      <c r="C2249" s="336" t="s">
        <v>6630</v>
      </c>
      <c r="D2249" s="336" t="s">
        <v>6630</v>
      </c>
      <c r="E2249" s="336" t="s">
        <v>792</v>
      </c>
      <c r="F2249" s="336" t="s">
        <v>793</v>
      </c>
      <c r="G2249" s="336" t="s">
        <v>794</v>
      </c>
      <c r="H2249" s="336" t="s">
        <v>795</v>
      </c>
      <c r="I2249" s="337">
        <v>3</v>
      </c>
      <c r="J2249" s="337">
        <v>60</v>
      </c>
      <c r="K2249" s="337">
        <v>112.3</v>
      </c>
      <c r="L2249" s="337">
        <v>63.3</v>
      </c>
      <c r="M2249" s="338"/>
      <c r="N2249" s="338"/>
      <c r="O2249" s="337">
        <v>800</v>
      </c>
      <c r="P2249" s="337">
        <v>9.8000000000000007</v>
      </c>
      <c r="Q2249" s="337">
        <v>81.599999999999994</v>
      </c>
      <c r="R2249" s="337">
        <v>25000</v>
      </c>
      <c r="S2249" s="337">
        <v>2700</v>
      </c>
      <c r="T2249" s="337">
        <v>83</v>
      </c>
      <c r="U2249" s="337">
        <v>0.9</v>
      </c>
      <c r="V2249" s="337">
        <v>-20</v>
      </c>
      <c r="W2249" s="336" t="s">
        <v>769</v>
      </c>
      <c r="X2249" s="336" t="s">
        <v>7402</v>
      </c>
      <c r="Y2249" s="336" t="s">
        <v>783</v>
      </c>
      <c r="Z2249" s="339">
        <v>41838</v>
      </c>
      <c r="AA2249" s="339">
        <v>41838</v>
      </c>
      <c r="AB2249" s="336" t="s">
        <v>784</v>
      </c>
    </row>
    <row r="2250" spans="1:28" s="340" customFormat="1">
      <c r="A2250" s="336" t="s">
        <v>8147</v>
      </c>
      <c r="B2250" s="336" t="s">
        <v>4900</v>
      </c>
      <c r="C2250" s="336" t="s">
        <v>7134</v>
      </c>
      <c r="D2250" s="336" t="s">
        <v>8172</v>
      </c>
      <c r="E2250" s="336" t="s">
        <v>821</v>
      </c>
      <c r="F2250" s="336" t="s">
        <v>736</v>
      </c>
      <c r="G2250" s="336" t="s">
        <v>794</v>
      </c>
      <c r="H2250" s="336" t="s">
        <v>795</v>
      </c>
      <c r="I2250" s="337">
        <v>5</v>
      </c>
      <c r="J2250" s="337">
        <v>40</v>
      </c>
      <c r="K2250" s="337">
        <v>123</v>
      </c>
      <c r="L2250" s="337">
        <v>79.900000000000006</v>
      </c>
      <c r="M2250" s="338"/>
      <c r="N2250" s="338"/>
      <c r="O2250" s="337">
        <v>450</v>
      </c>
      <c r="P2250" s="337">
        <v>6.3</v>
      </c>
      <c r="Q2250" s="337">
        <v>71.400000000000006</v>
      </c>
      <c r="R2250" s="337">
        <v>25000</v>
      </c>
      <c r="S2250" s="337">
        <v>3000</v>
      </c>
      <c r="T2250" s="337">
        <v>83</v>
      </c>
      <c r="U2250" s="337">
        <v>0.7</v>
      </c>
      <c r="V2250" s="337">
        <v>-20</v>
      </c>
      <c r="W2250" s="336" t="s">
        <v>769</v>
      </c>
      <c r="X2250" s="336" t="s">
        <v>7402</v>
      </c>
      <c r="Y2250" s="336" t="s">
        <v>783</v>
      </c>
      <c r="Z2250" s="339">
        <v>41830</v>
      </c>
      <c r="AA2250" s="339">
        <v>41904</v>
      </c>
      <c r="AB2250" s="336" t="s">
        <v>842</v>
      </c>
    </row>
    <row r="2251" spans="1:28" s="340" customFormat="1">
      <c r="A2251" s="336" t="s">
        <v>8147</v>
      </c>
      <c r="B2251" s="336" t="s">
        <v>4900</v>
      </c>
      <c r="C2251" s="336" t="s">
        <v>682</v>
      </c>
      <c r="D2251" s="336" t="s">
        <v>8173</v>
      </c>
      <c r="E2251" s="336" t="s">
        <v>792</v>
      </c>
      <c r="F2251" s="336" t="s">
        <v>793</v>
      </c>
      <c r="G2251" s="336" t="s">
        <v>794</v>
      </c>
      <c r="H2251" s="336" t="s">
        <v>795</v>
      </c>
      <c r="I2251" s="337">
        <v>5</v>
      </c>
      <c r="J2251" s="337">
        <v>60</v>
      </c>
      <c r="K2251" s="337">
        <v>111</v>
      </c>
      <c r="L2251" s="337">
        <v>60</v>
      </c>
      <c r="M2251" s="338"/>
      <c r="N2251" s="338"/>
      <c r="O2251" s="337">
        <v>800</v>
      </c>
      <c r="P2251" s="337">
        <v>9.5</v>
      </c>
      <c r="Q2251" s="337">
        <v>84.2</v>
      </c>
      <c r="R2251" s="337">
        <v>25000</v>
      </c>
      <c r="S2251" s="337">
        <v>3000</v>
      </c>
      <c r="T2251" s="337">
        <v>83</v>
      </c>
      <c r="U2251" s="337">
        <v>0.9</v>
      </c>
      <c r="V2251" s="337">
        <v>-20</v>
      </c>
      <c r="W2251" s="336" t="s">
        <v>769</v>
      </c>
      <c r="X2251" s="336" t="s">
        <v>7402</v>
      </c>
      <c r="Y2251" s="336" t="s">
        <v>783</v>
      </c>
      <c r="Z2251" s="339">
        <v>41993</v>
      </c>
      <c r="AA2251" s="339">
        <v>41990</v>
      </c>
      <c r="AB2251" s="336" t="s">
        <v>784</v>
      </c>
    </row>
    <row r="2252" spans="1:28" s="340" customFormat="1">
      <c r="A2252" s="336" t="s">
        <v>8147</v>
      </c>
      <c r="B2252" s="336" t="s">
        <v>4916</v>
      </c>
      <c r="C2252" s="336" t="s">
        <v>682</v>
      </c>
      <c r="D2252" s="336" t="s">
        <v>4917</v>
      </c>
      <c r="E2252" s="336" t="s">
        <v>792</v>
      </c>
      <c r="F2252" s="336" t="s">
        <v>793</v>
      </c>
      <c r="G2252" s="336" t="s">
        <v>794</v>
      </c>
      <c r="H2252" s="336" t="s">
        <v>795</v>
      </c>
      <c r="I2252" s="337">
        <v>5</v>
      </c>
      <c r="J2252" s="337">
        <v>60</v>
      </c>
      <c r="K2252" s="337">
        <v>110</v>
      </c>
      <c r="L2252" s="337">
        <v>60</v>
      </c>
      <c r="M2252" s="338"/>
      <c r="N2252" s="338"/>
      <c r="O2252" s="337">
        <v>800</v>
      </c>
      <c r="P2252" s="337">
        <v>9.5</v>
      </c>
      <c r="Q2252" s="337">
        <v>84.2</v>
      </c>
      <c r="R2252" s="337">
        <v>25000</v>
      </c>
      <c r="S2252" s="337">
        <v>5000</v>
      </c>
      <c r="T2252" s="337">
        <v>86</v>
      </c>
      <c r="U2252" s="337">
        <v>0.9</v>
      </c>
      <c r="V2252" s="337">
        <v>-40</v>
      </c>
      <c r="W2252" s="336" t="s">
        <v>769</v>
      </c>
      <c r="X2252" s="336" t="s">
        <v>7402</v>
      </c>
      <c r="Y2252" s="336" t="s">
        <v>783</v>
      </c>
      <c r="Z2252" s="339">
        <v>41953</v>
      </c>
      <c r="AA2252" s="339">
        <v>41955</v>
      </c>
      <c r="AB2252" s="336" t="s">
        <v>842</v>
      </c>
    </row>
    <row r="2253" spans="1:28" s="340" customFormat="1">
      <c r="A2253" s="336" t="s">
        <v>8147</v>
      </c>
      <c r="B2253" s="336" t="s">
        <v>4916</v>
      </c>
      <c r="C2253" s="336" t="s">
        <v>682</v>
      </c>
      <c r="D2253" s="336" t="s">
        <v>4919</v>
      </c>
      <c r="E2253" s="336" t="s">
        <v>792</v>
      </c>
      <c r="F2253" s="336" t="s">
        <v>793</v>
      </c>
      <c r="G2253" s="336" t="s">
        <v>794</v>
      </c>
      <c r="H2253" s="336" t="s">
        <v>795</v>
      </c>
      <c r="I2253" s="337">
        <v>5</v>
      </c>
      <c r="J2253" s="337">
        <v>60</v>
      </c>
      <c r="K2253" s="337">
        <v>111</v>
      </c>
      <c r="L2253" s="337">
        <v>60</v>
      </c>
      <c r="M2253" s="338"/>
      <c r="N2253" s="338"/>
      <c r="O2253" s="337">
        <v>800</v>
      </c>
      <c r="P2253" s="337">
        <v>9.5</v>
      </c>
      <c r="Q2253" s="337">
        <v>84.2</v>
      </c>
      <c r="R2253" s="337">
        <v>25000</v>
      </c>
      <c r="S2253" s="337">
        <v>3000</v>
      </c>
      <c r="T2253" s="337">
        <v>83</v>
      </c>
      <c r="U2253" s="337">
        <v>0.9</v>
      </c>
      <c r="V2253" s="337">
        <v>-40</v>
      </c>
      <c r="W2253" s="336" t="s">
        <v>769</v>
      </c>
      <c r="X2253" s="336" t="s">
        <v>7402</v>
      </c>
      <c r="Y2253" s="336" t="s">
        <v>789</v>
      </c>
      <c r="Z2253" s="339">
        <v>41953</v>
      </c>
      <c r="AA2253" s="339">
        <v>41955</v>
      </c>
      <c r="AB2253" s="336" t="s">
        <v>842</v>
      </c>
    </row>
    <row r="2254" spans="1:28" s="340" customFormat="1">
      <c r="A2254" s="336" t="s">
        <v>8147</v>
      </c>
      <c r="B2254" s="336" t="s">
        <v>4925</v>
      </c>
      <c r="C2254" s="336" t="s">
        <v>5060</v>
      </c>
      <c r="D2254" s="336" t="s">
        <v>5060</v>
      </c>
      <c r="E2254" s="336" t="s">
        <v>792</v>
      </c>
      <c r="F2254" s="336" t="s">
        <v>793</v>
      </c>
      <c r="G2254" s="336" t="s">
        <v>794</v>
      </c>
      <c r="H2254" s="336" t="s">
        <v>795</v>
      </c>
      <c r="I2254" s="337">
        <v>3</v>
      </c>
      <c r="J2254" s="337">
        <v>60</v>
      </c>
      <c r="K2254" s="337">
        <v>113.5</v>
      </c>
      <c r="L2254" s="337">
        <v>61</v>
      </c>
      <c r="M2254" s="338"/>
      <c r="N2254" s="338"/>
      <c r="O2254" s="337">
        <v>800</v>
      </c>
      <c r="P2254" s="337">
        <v>10</v>
      </c>
      <c r="Q2254" s="337">
        <v>80</v>
      </c>
      <c r="R2254" s="337">
        <v>25000</v>
      </c>
      <c r="S2254" s="337">
        <v>2700</v>
      </c>
      <c r="T2254" s="337">
        <v>83</v>
      </c>
      <c r="U2254" s="337">
        <v>0.9</v>
      </c>
      <c r="V2254" s="337">
        <v>-29</v>
      </c>
      <c r="W2254" s="336" t="s">
        <v>769</v>
      </c>
      <c r="X2254" s="336" t="s">
        <v>7405</v>
      </c>
      <c r="Y2254" s="336" t="s">
        <v>5035</v>
      </c>
      <c r="Z2254" s="339">
        <v>41609</v>
      </c>
      <c r="AA2254" s="339">
        <v>41801</v>
      </c>
      <c r="AB2254" s="336" t="s">
        <v>842</v>
      </c>
    </row>
    <row r="2255" spans="1:28" s="340" customFormat="1">
      <c r="A2255" s="336" t="s">
        <v>8147</v>
      </c>
      <c r="B2255" s="336" t="s">
        <v>4925</v>
      </c>
      <c r="C2255" s="336" t="s">
        <v>5062</v>
      </c>
      <c r="D2255" s="336" t="s">
        <v>5062</v>
      </c>
      <c r="E2255" s="336" t="s">
        <v>792</v>
      </c>
      <c r="F2255" s="336" t="s">
        <v>793</v>
      </c>
      <c r="G2255" s="336" t="s">
        <v>794</v>
      </c>
      <c r="H2255" s="336" t="s">
        <v>795</v>
      </c>
      <c r="I2255" s="337">
        <v>3</v>
      </c>
      <c r="J2255" s="337">
        <v>60</v>
      </c>
      <c r="K2255" s="337">
        <v>113.5</v>
      </c>
      <c r="L2255" s="337">
        <v>61</v>
      </c>
      <c r="M2255" s="338"/>
      <c r="N2255" s="338"/>
      <c r="O2255" s="337">
        <v>950</v>
      </c>
      <c r="P2255" s="337">
        <v>10</v>
      </c>
      <c r="Q2255" s="337">
        <v>80</v>
      </c>
      <c r="R2255" s="337">
        <v>25000</v>
      </c>
      <c r="S2255" s="337">
        <v>5000</v>
      </c>
      <c r="T2255" s="337">
        <v>83</v>
      </c>
      <c r="U2255" s="337">
        <v>0.9</v>
      </c>
      <c r="V2255" s="337">
        <v>-29</v>
      </c>
      <c r="W2255" s="336" t="s">
        <v>769</v>
      </c>
      <c r="X2255" s="336" t="s">
        <v>7405</v>
      </c>
      <c r="Y2255" s="336" t="s">
        <v>5035</v>
      </c>
      <c r="Z2255" s="339">
        <v>41609</v>
      </c>
      <c r="AA2255" s="339">
        <v>41801</v>
      </c>
      <c r="AB2255" s="336" t="s">
        <v>842</v>
      </c>
    </row>
    <row r="2256" spans="1:28" s="340" customFormat="1">
      <c r="A2256" s="336" t="s">
        <v>8147</v>
      </c>
      <c r="B2256" s="336" t="s">
        <v>4925</v>
      </c>
      <c r="C2256" s="336" t="s">
        <v>5068</v>
      </c>
      <c r="D2256" s="336" t="s">
        <v>5068</v>
      </c>
      <c r="E2256" s="336" t="s">
        <v>792</v>
      </c>
      <c r="F2256" s="336" t="s">
        <v>793</v>
      </c>
      <c r="G2256" s="336" t="s">
        <v>794</v>
      </c>
      <c r="H2256" s="336" t="s">
        <v>795</v>
      </c>
      <c r="I2256" s="337">
        <v>3</v>
      </c>
      <c r="J2256" s="337">
        <v>60</v>
      </c>
      <c r="K2256" s="337">
        <v>113.5</v>
      </c>
      <c r="L2256" s="337">
        <v>61</v>
      </c>
      <c r="M2256" s="338"/>
      <c r="N2256" s="338"/>
      <c r="O2256" s="337">
        <v>800</v>
      </c>
      <c r="P2256" s="337">
        <v>10</v>
      </c>
      <c r="Q2256" s="337">
        <v>80</v>
      </c>
      <c r="R2256" s="337">
        <v>25000</v>
      </c>
      <c r="S2256" s="337">
        <v>2700</v>
      </c>
      <c r="T2256" s="337">
        <v>83</v>
      </c>
      <c r="U2256" s="337">
        <v>0.9</v>
      </c>
      <c r="V2256" s="337">
        <v>-29</v>
      </c>
      <c r="W2256" s="336" t="s">
        <v>769</v>
      </c>
      <c r="X2256" s="336" t="s">
        <v>7405</v>
      </c>
      <c r="Y2256" s="336" t="s">
        <v>5035</v>
      </c>
      <c r="Z2256" s="339">
        <v>41609</v>
      </c>
      <c r="AA2256" s="339">
        <v>41801</v>
      </c>
      <c r="AB2256" s="336" t="s">
        <v>842</v>
      </c>
    </row>
    <row r="2257" spans="1:28" s="340" customFormat="1">
      <c r="A2257" s="336" t="s">
        <v>8147</v>
      </c>
      <c r="B2257" s="336" t="s">
        <v>4925</v>
      </c>
      <c r="C2257" s="336" t="s">
        <v>5070</v>
      </c>
      <c r="D2257" s="336" t="s">
        <v>5070</v>
      </c>
      <c r="E2257" s="336" t="s">
        <v>792</v>
      </c>
      <c r="F2257" s="336" t="s">
        <v>793</v>
      </c>
      <c r="G2257" s="336" t="s">
        <v>794</v>
      </c>
      <c r="H2257" s="336" t="s">
        <v>795</v>
      </c>
      <c r="I2257" s="337">
        <v>3</v>
      </c>
      <c r="J2257" s="337">
        <v>60</v>
      </c>
      <c r="K2257" s="337">
        <v>115</v>
      </c>
      <c r="L2257" s="337">
        <v>61</v>
      </c>
      <c r="M2257" s="338"/>
      <c r="N2257" s="338"/>
      <c r="O2257" s="337">
        <v>800</v>
      </c>
      <c r="P2257" s="337">
        <v>10</v>
      </c>
      <c r="Q2257" s="337">
        <v>82.9</v>
      </c>
      <c r="R2257" s="337">
        <v>25000</v>
      </c>
      <c r="S2257" s="337">
        <v>2700</v>
      </c>
      <c r="T2257" s="337">
        <v>83</v>
      </c>
      <c r="U2257" s="337">
        <v>0.9</v>
      </c>
      <c r="V2257" s="337">
        <v>-20</v>
      </c>
      <c r="W2257" s="336" t="s">
        <v>769</v>
      </c>
      <c r="X2257" s="336" t="s">
        <v>7402</v>
      </c>
      <c r="Y2257" s="336" t="s">
        <v>5071</v>
      </c>
      <c r="Z2257" s="339">
        <v>41745</v>
      </c>
      <c r="AA2257" s="339">
        <v>41764</v>
      </c>
      <c r="AB2257" s="336" t="s">
        <v>842</v>
      </c>
    </row>
    <row r="2258" spans="1:28" s="340" customFormat="1">
      <c r="A2258" s="336" t="s">
        <v>8147</v>
      </c>
      <c r="B2258" s="336" t="s">
        <v>4925</v>
      </c>
      <c r="C2258" s="336" t="s">
        <v>577</v>
      </c>
      <c r="D2258" s="336" t="s">
        <v>577</v>
      </c>
      <c r="E2258" s="336" t="s">
        <v>792</v>
      </c>
      <c r="F2258" s="336" t="s">
        <v>793</v>
      </c>
      <c r="G2258" s="336" t="s">
        <v>794</v>
      </c>
      <c r="H2258" s="336" t="s">
        <v>795</v>
      </c>
      <c r="I2258" s="337">
        <v>3</v>
      </c>
      <c r="J2258" s="337">
        <v>60</v>
      </c>
      <c r="K2258" s="337">
        <v>113.5</v>
      </c>
      <c r="L2258" s="337">
        <v>61</v>
      </c>
      <c r="M2258" s="338"/>
      <c r="N2258" s="338"/>
      <c r="O2258" s="337">
        <v>950</v>
      </c>
      <c r="P2258" s="337">
        <v>10</v>
      </c>
      <c r="Q2258" s="337">
        <v>80</v>
      </c>
      <c r="R2258" s="337">
        <v>25000</v>
      </c>
      <c r="S2258" s="337">
        <v>5000</v>
      </c>
      <c r="T2258" s="337">
        <v>83</v>
      </c>
      <c r="U2258" s="337">
        <v>0.9</v>
      </c>
      <c r="V2258" s="337">
        <v>-29</v>
      </c>
      <c r="W2258" s="336" t="s">
        <v>769</v>
      </c>
      <c r="X2258" s="336" t="s">
        <v>7405</v>
      </c>
      <c r="Y2258" s="336" t="s">
        <v>5035</v>
      </c>
      <c r="Z2258" s="339">
        <v>41609</v>
      </c>
      <c r="AA2258" s="339">
        <v>41801</v>
      </c>
      <c r="AB2258" s="336" t="s">
        <v>842</v>
      </c>
    </row>
    <row r="2259" spans="1:28" s="340" customFormat="1">
      <c r="A2259" s="336" t="s">
        <v>8147</v>
      </c>
      <c r="B2259" s="336" t="s">
        <v>4925</v>
      </c>
      <c r="C2259" s="336" t="s">
        <v>578</v>
      </c>
      <c r="D2259" s="336" t="s">
        <v>578</v>
      </c>
      <c r="E2259" s="336" t="s">
        <v>792</v>
      </c>
      <c r="F2259" s="336" t="s">
        <v>793</v>
      </c>
      <c r="G2259" s="336" t="s">
        <v>794</v>
      </c>
      <c r="H2259" s="336" t="s">
        <v>795</v>
      </c>
      <c r="I2259" s="337">
        <v>3</v>
      </c>
      <c r="J2259" s="337">
        <v>60</v>
      </c>
      <c r="K2259" s="337">
        <v>115</v>
      </c>
      <c r="L2259" s="337">
        <v>61</v>
      </c>
      <c r="M2259" s="338"/>
      <c r="N2259" s="338"/>
      <c r="O2259" s="337">
        <v>950</v>
      </c>
      <c r="P2259" s="337">
        <v>10</v>
      </c>
      <c r="Q2259" s="337">
        <v>82.9</v>
      </c>
      <c r="R2259" s="337">
        <v>25000</v>
      </c>
      <c r="S2259" s="337">
        <v>5000</v>
      </c>
      <c r="T2259" s="337">
        <v>83</v>
      </c>
      <c r="U2259" s="337">
        <v>0.9</v>
      </c>
      <c r="V2259" s="337">
        <v>-20</v>
      </c>
      <c r="W2259" s="336" t="s">
        <v>769</v>
      </c>
      <c r="X2259" s="336" t="s">
        <v>7402</v>
      </c>
      <c r="Y2259" s="336" t="s">
        <v>5071</v>
      </c>
      <c r="Z2259" s="339">
        <v>41745</v>
      </c>
      <c r="AA2259" s="339">
        <v>41764</v>
      </c>
      <c r="AB2259" s="336" t="s">
        <v>842</v>
      </c>
    </row>
    <row r="2260" spans="1:28" s="340" customFormat="1">
      <c r="A2260" s="336" t="s">
        <v>8147</v>
      </c>
      <c r="B2260" s="336" t="s">
        <v>4925</v>
      </c>
      <c r="C2260" s="336" t="s">
        <v>5075</v>
      </c>
      <c r="D2260" s="336" t="s">
        <v>5075</v>
      </c>
      <c r="E2260" s="336" t="s">
        <v>792</v>
      </c>
      <c r="F2260" s="336" t="s">
        <v>793</v>
      </c>
      <c r="G2260" s="336" t="s">
        <v>794</v>
      </c>
      <c r="H2260" s="336" t="s">
        <v>795</v>
      </c>
      <c r="I2260" s="337">
        <v>5</v>
      </c>
      <c r="J2260" s="337">
        <v>60</v>
      </c>
      <c r="K2260" s="337">
        <v>113.5</v>
      </c>
      <c r="L2260" s="337">
        <v>61</v>
      </c>
      <c r="M2260" s="338"/>
      <c r="N2260" s="338"/>
      <c r="O2260" s="337">
        <v>950</v>
      </c>
      <c r="P2260" s="337">
        <v>9.9</v>
      </c>
      <c r="Q2260" s="337">
        <v>95</v>
      </c>
      <c r="R2260" s="337">
        <v>25000</v>
      </c>
      <c r="S2260" s="337">
        <v>5000</v>
      </c>
      <c r="T2260" s="337">
        <v>83</v>
      </c>
      <c r="U2260" s="337">
        <v>0.9</v>
      </c>
      <c r="V2260" s="337">
        <v>-29</v>
      </c>
      <c r="W2260" s="336" t="s">
        <v>769</v>
      </c>
      <c r="X2260" s="336" t="s">
        <v>7405</v>
      </c>
      <c r="Y2260" s="336" t="s">
        <v>5076</v>
      </c>
      <c r="Z2260" s="339">
        <v>41609</v>
      </c>
      <c r="AA2260" s="339">
        <v>41939</v>
      </c>
      <c r="AB2260" s="336" t="s">
        <v>842</v>
      </c>
    </row>
    <row r="2261" spans="1:28" s="340" customFormat="1">
      <c r="A2261" s="336" t="s">
        <v>8147</v>
      </c>
      <c r="B2261" s="336" t="s">
        <v>4925</v>
      </c>
      <c r="C2261" s="336" t="s">
        <v>5080</v>
      </c>
      <c r="D2261" s="336" t="s">
        <v>5080</v>
      </c>
      <c r="E2261" s="336" t="s">
        <v>792</v>
      </c>
      <c r="F2261" s="336" t="s">
        <v>793</v>
      </c>
      <c r="G2261" s="336" t="s">
        <v>794</v>
      </c>
      <c r="H2261" s="336" t="s">
        <v>795</v>
      </c>
      <c r="I2261" s="337">
        <v>5</v>
      </c>
      <c r="J2261" s="337">
        <v>75</v>
      </c>
      <c r="K2261" s="337">
        <v>135</v>
      </c>
      <c r="L2261" s="337">
        <v>78</v>
      </c>
      <c r="M2261" s="338"/>
      <c r="N2261" s="338"/>
      <c r="O2261" s="337">
        <v>1100</v>
      </c>
      <c r="P2261" s="337">
        <v>13.3</v>
      </c>
      <c r="Q2261" s="337">
        <v>83</v>
      </c>
      <c r="R2261" s="337">
        <v>25000</v>
      </c>
      <c r="S2261" s="337">
        <v>2700</v>
      </c>
      <c r="T2261" s="337">
        <v>83</v>
      </c>
      <c r="U2261" s="337">
        <v>0.9</v>
      </c>
      <c r="V2261" s="337">
        <v>-29</v>
      </c>
      <c r="W2261" s="336" t="s">
        <v>769</v>
      </c>
      <c r="X2261" s="336" t="s">
        <v>7405</v>
      </c>
      <c r="Y2261" s="336" t="s">
        <v>1308</v>
      </c>
      <c r="Z2261" s="339">
        <v>41852</v>
      </c>
      <c r="AA2261" s="339">
        <v>41943</v>
      </c>
      <c r="AB2261" s="336" t="s">
        <v>842</v>
      </c>
    </row>
    <row r="2262" spans="1:28" s="340" customFormat="1">
      <c r="A2262" s="336" t="s">
        <v>8147</v>
      </c>
      <c r="B2262" s="336" t="s">
        <v>4925</v>
      </c>
      <c r="C2262" s="336" t="s">
        <v>5082</v>
      </c>
      <c r="D2262" s="336" t="s">
        <v>5082</v>
      </c>
      <c r="E2262" s="336" t="s">
        <v>792</v>
      </c>
      <c r="F2262" s="336" t="s">
        <v>793</v>
      </c>
      <c r="G2262" s="336" t="s">
        <v>794</v>
      </c>
      <c r="H2262" s="336" t="s">
        <v>795</v>
      </c>
      <c r="I2262" s="337">
        <v>3</v>
      </c>
      <c r="J2262" s="337">
        <v>75</v>
      </c>
      <c r="K2262" s="337">
        <v>135</v>
      </c>
      <c r="L2262" s="337">
        <v>78</v>
      </c>
      <c r="M2262" s="338"/>
      <c r="N2262" s="338"/>
      <c r="O2262" s="337">
        <v>1450</v>
      </c>
      <c r="P2262" s="337">
        <v>13.3</v>
      </c>
      <c r="Q2262" s="337">
        <v>109</v>
      </c>
      <c r="R2262" s="337">
        <v>25000</v>
      </c>
      <c r="S2262" s="337">
        <v>5000</v>
      </c>
      <c r="T2262" s="337">
        <v>83</v>
      </c>
      <c r="U2262" s="337">
        <v>0.9</v>
      </c>
      <c r="V2262" s="337">
        <v>-29</v>
      </c>
      <c r="W2262" s="336" t="s">
        <v>769</v>
      </c>
      <c r="X2262" s="336" t="s">
        <v>7405</v>
      </c>
      <c r="Y2262" s="336" t="s">
        <v>1308</v>
      </c>
      <c r="Z2262" s="339">
        <v>41852</v>
      </c>
      <c r="AA2262" s="339">
        <v>41963</v>
      </c>
      <c r="AB2262" s="336" t="s">
        <v>842</v>
      </c>
    </row>
    <row r="2263" spans="1:28" s="340" customFormat="1">
      <c r="A2263" s="336" t="s">
        <v>8147</v>
      </c>
      <c r="B2263" s="336" t="s">
        <v>4925</v>
      </c>
      <c r="C2263" s="336" t="s">
        <v>5085</v>
      </c>
      <c r="D2263" s="336" t="s">
        <v>5085</v>
      </c>
      <c r="E2263" s="336" t="s">
        <v>1051</v>
      </c>
      <c r="F2263" s="336" t="s">
        <v>793</v>
      </c>
      <c r="G2263" s="336" t="s">
        <v>794</v>
      </c>
      <c r="H2263" s="336" t="s">
        <v>795</v>
      </c>
      <c r="I2263" s="337">
        <v>5</v>
      </c>
      <c r="J2263" s="337">
        <v>100</v>
      </c>
      <c r="K2263" s="337">
        <v>135</v>
      </c>
      <c r="L2263" s="337">
        <v>78</v>
      </c>
      <c r="M2263" s="338"/>
      <c r="N2263" s="338"/>
      <c r="O2263" s="337">
        <v>1600</v>
      </c>
      <c r="P2263" s="337">
        <v>17.3</v>
      </c>
      <c r="Q2263" s="337">
        <v>92</v>
      </c>
      <c r="R2263" s="337">
        <v>25000</v>
      </c>
      <c r="S2263" s="337">
        <v>2700</v>
      </c>
      <c r="T2263" s="337">
        <v>83</v>
      </c>
      <c r="U2263" s="337">
        <v>0.9</v>
      </c>
      <c r="V2263" s="337">
        <v>-29</v>
      </c>
      <c r="W2263" s="336" t="s">
        <v>769</v>
      </c>
      <c r="X2263" s="336" t="s">
        <v>7405</v>
      </c>
      <c r="Y2263" s="336" t="s">
        <v>1308</v>
      </c>
      <c r="Z2263" s="339">
        <v>41852</v>
      </c>
      <c r="AA2263" s="339">
        <v>41939</v>
      </c>
      <c r="AB2263" s="336" t="s">
        <v>842</v>
      </c>
    </row>
    <row r="2264" spans="1:28" s="340" customFormat="1">
      <c r="A2264" s="336" t="s">
        <v>8147</v>
      </c>
      <c r="B2264" s="336" t="s">
        <v>4925</v>
      </c>
      <c r="C2264" s="336" t="s">
        <v>5221</v>
      </c>
      <c r="D2264" s="336" t="s">
        <v>5221</v>
      </c>
      <c r="E2264" s="336" t="s">
        <v>1051</v>
      </c>
      <c r="F2264" s="336" t="s">
        <v>793</v>
      </c>
      <c r="G2264" s="336" t="s">
        <v>794</v>
      </c>
      <c r="H2264" s="336" t="s">
        <v>795</v>
      </c>
      <c r="I2264" s="337">
        <v>5</v>
      </c>
      <c r="J2264" s="337">
        <v>100</v>
      </c>
      <c r="K2264" s="337">
        <v>135</v>
      </c>
      <c r="L2264" s="337">
        <v>78</v>
      </c>
      <c r="M2264" s="338"/>
      <c r="N2264" s="338"/>
      <c r="O2264" s="337">
        <v>1850</v>
      </c>
      <c r="P2264" s="337">
        <v>18</v>
      </c>
      <c r="Q2264" s="337">
        <v>103</v>
      </c>
      <c r="R2264" s="337">
        <v>25000</v>
      </c>
      <c r="S2264" s="337">
        <v>5000</v>
      </c>
      <c r="T2264" s="337">
        <v>83</v>
      </c>
      <c r="U2264" s="337">
        <v>1</v>
      </c>
      <c r="V2264" s="337">
        <v>-29</v>
      </c>
      <c r="W2264" s="336" t="s">
        <v>769</v>
      </c>
      <c r="X2264" s="336" t="s">
        <v>7405</v>
      </c>
      <c r="Y2264" s="336" t="s">
        <v>1308</v>
      </c>
      <c r="Z2264" s="339">
        <v>41852</v>
      </c>
      <c r="AA2264" s="339">
        <v>41939</v>
      </c>
      <c r="AB2264" s="336" t="s">
        <v>842</v>
      </c>
    </row>
    <row r="2265" spans="1:28" s="340" customFormat="1">
      <c r="A2265" s="336" t="s">
        <v>8147</v>
      </c>
      <c r="B2265" s="336" t="s">
        <v>4925</v>
      </c>
      <c r="C2265" s="336" t="s">
        <v>580</v>
      </c>
      <c r="D2265" s="336" t="s">
        <v>580</v>
      </c>
      <c r="E2265" s="336" t="s">
        <v>792</v>
      </c>
      <c r="F2265" s="336" t="s">
        <v>793</v>
      </c>
      <c r="G2265" s="336" t="s">
        <v>794</v>
      </c>
      <c r="H2265" s="336" t="s">
        <v>795</v>
      </c>
      <c r="I2265" s="337">
        <v>3</v>
      </c>
      <c r="J2265" s="337">
        <v>40</v>
      </c>
      <c r="K2265" s="337">
        <v>112</v>
      </c>
      <c r="L2265" s="337">
        <v>61</v>
      </c>
      <c r="M2265" s="338"/>
      <c r="N2265" s="338"/>
      <c r="O2265" s="337">
        <v>550</v>
      </c>
      <c r="P2265" s="337">
        <v>7</v>
      </c>
      <c r="Q2265" s="337">
        <v>79</v>
      </c>
      <c r="R2265" s="337">
        <v>25000</v>
      </c>
      <c r="S2265" s="337">
        <v>5000</v>
      </c>
      <c r="T2265" s="337">
        <v>83</v>
      </c>
      <c r="U2265" s="337">
        <v>0.9</v>
      </c>
      <c r="V2265" s="337">
        <v>-29</v>
      </c>
      <c r="W2265" s="336" t="s">
        <v>769</v>
      </c>
      <c r="X2265" s="336" t="s">
        <v>7405</v>
      </c>
      <c r="Y2265" s="336" t="s">
        <v>4161</v>
      </c>
      <c r="Z2265" s="339">
        <v>41792</v>
      </c>
      <c r="AA2265" s="339">
        <v>41813</v>
      </c>
      <c r="AB2265" s="336" t="s">
        <v>842</v>
      </c>
    </row>
    <row r="2266" spans="1:28" s="340" customFormat="1">
      <c r="A2266" s="336" t="s">
        <v>8147</v>
      </c>
      <c r="B2266" s="336" t="s">
        <v>5386</v>
      </c>
      <c r="C2266" s="336" t="s">
        <v>8174</v>
      </c>
      <c r="D2266" s="336" t="s">
        <v>8174</v>
      </c>
      <c r="E2266" s="336" t="s">
        <v>792</v>
      </c>
      <c r="F2266" s="336" t="s">
        <v>793</v>
      </c>
      <c r="G2266" s="336" t="s">
        <v>794</v>
      </c>
      <c r="H2266" s="336" t="s">
        <v>795</v>
      </c>
      <c r="I2266" s="337">
        <v>3</v>
      </c>
      <c r="J2266" s="337">
        <v>60</v>
      </c>
      <c r="K2266" s="337">
        <v>112.6</v>
      </c>
      <c r="L2266" s="337">
        <v>63.5</v>
      </c>
      <c r="M2266" s="338"/>
      <c r="N2266" s="338"/>
      <c r="O2266" s="337">
        <v>800</v>
      </c>
      <c r="P2266" s="337">
        <v>11</v>
      </c>
      <c r="Q2266" s="337">
        <v>72.7</v>
      </c>
      <c r="R2266" s="337">
        <v>25000</v>
      </c>
      <c r="S2266" s="337">
        <v>3000</v>
      </c>
      <c r="T2266" s="337">
        <v>85</v>
      </c>
      <c r="U2266" s="337">
        <v>1</v>
      </c>
      <c r="V2266" s="337">
        <v>-20</v>
      </c>
      <c r="W2266" s="336" t="s">
        <v>769</v>
      </c>
      <c r="X2266" s="336" t="s">
        <v>7404</v>
      </c>
      <c r="Y2266" s="336" t="s">
        <v>783</v>
      </c>
      <c r="Z2266" s="339">
        <v>41866</v>
      </c>
      <c r="AA2266" s="339">
        <v>41866</v>
      </c>
      <c r="AB2266" s="336" t="s">
        <v>784</v>
      </c>
    </row>
    <row r="2267" spans="1:28" s="340" customFormat="1">
      <c r="A2267" s="336" t="s">
        <v>8147</v>
      </c>
      <c r="B2267" s="336" t="s">
        <v>6017</v>
      </c>
      <c r="C2267" s="336" t="s">
        <v>6021</v>
      </c>
      <c r="D2267" s="336" t="s">
        <v>6022</v>
      </c>
      <c r="E2267" s="336" t="s">
        <v>792</v>
      </c>
      <c r="F2267" s="336" t="s">
        <v>793</v>
      </c>
      <c r="G2267" s="336" t="s">
        <v>794</v>
      </c>
      <c r="H2267" s="336" t="s">
        <v>795</v>
      </c>
      <c r="I2267" s="337">
        <v>5</v>
      </c>
      <c r="J2267" s="337">
        <v>60</v>
      </c>
      <c r="K2267" s="337">
        <v>115.9</v>
      </c>
      <c r="L2267" s="337">
        <v>59.8</v>
      </c>
      <c r="M2267" s="338"/>
      <c r="N2267" s="338"/>
      <c r="O2267" s="337">
        <v>820</v>
      </c>
      <c r="P2267" s="337">
        <v>10</v>
      </c>
      <c r="Q2267" s="337">
        <v>82</v>
      </c>
      <c r="R2267" s="337">
        <v>25000</v>
      </c>
      <c r="S2267" s="337">
        <v>3000</v>
      </c>
      <c r="T2267" s="337">
        <v>83</v>
      </c>
      <c r="U2267" s="337">
        <v>1</v>
      </c>
      <c r="V2267" s="337">
        <v>-20</v>
      </c>
      <c r="W2267" s="336" t="s">
        <v>769</v>
      </c>
      <c r="X2267" s="336" t="s">
        <v>7402</v>
      </c>
      <c r="Y2267" s="336" t="s">
        <v>789</v>
      </c>
      <c r="Z2267" s="339">
        <v>41831</v>
      </c>
      <c r="AA2267" s="339">
        <v>41914</v>
      </c>
      <c r="AB2267" s="336" t="s">
        <v>784</v>
      </c>
    </row>
    <row r="2268" spans="1:28" s="340" customFormat="1">
      <c r="A2268" s="336" t="s">
        <v>8147</v>
      </c>
      <c r="B2268" s="336" t="s">
        <v>6030</v>
      </c>
      <c r="C2268" s="336" t="s">
        <v>2430</v>
      </c>
      <c r="D2268" s="336" t="s">
        <v>6033</v>
      </c>
      <c r="E2268" s="336" t="s">
        <v>792</v>
      </c>
      <c r="F2268" s="336" t="s">
        <v>793</v>
      </c>
      <c r="G2268" s="336" t="s">
        <v>794</v>
      </c>
      <c r="H2268" s="336" t="s">
        <v>795</v>
      </c>
      <c r="I2268" s="337">
        <v>3</v>
      </c>
      <c r="J2268" s="337">
        <v>60</v>
      </c>
      <c r="K2268" s="337">
        <v>115.6</v>
      </c>
      <c r="L2268" s="337">
        <v>69.5</v>
      </c>
      <c r="M2268" s="338"/>
      <c r="N2268" s="338"/>
      <c r="O2268" s="337">
        <v>800</v>
      </c>
      <c r="P2268" s="337">
        <v>9.5</v>
      </c>
      <c r="Q2268" s="337">
        <v>84.2</v>
      </c>
      <c r="R2268" s="337">
        <v>25000</v>
      </c>
      <c r="S2268" s="337">
        <v>3000</v>
      </c>
      <c r="T2268" s="337">
        <v>83</v>
      </c>
      <c r="U2268" s="337">
        <v>0.9</v>
      </c>
      <c r="V2268" s="337">
        <v>-25</v>
      </c>
      <c r="W2268" s="336" t="s">
        <v>769</v>
      </c>
      <c r="X2268" s="336" t="s">
        <v>7923</v>
      </c>
      <c r="Y2268" s="336" t="s">
        <v>783</v>
      </c>
      <c r="Z2268" s="339">
        <v>41821</v>
      </c>
      <c r="AA2268" s="339">
        <v>41822</v>
      </c>
      <c r="AB2268" s="336" t="s">
        <v>784</v>
      </c>
    </row>
    <row r="2269" spans="1:28" s="340" customFormat="1">
      <c r="A2269" s="336" t="s">
        <v>8147</v>
      </c>
      <c r="B2269" s="336" t="s">
        <v>5653</v>
      </c>
      <c r="C2269" s="336" t="s">
        <v>5660</v>
      </c>
      <c r="D2269" s="336" t="s">
        <v>5660</v>
      </c>
      <c r="E2269" s="336" t="s">
        <v>1305</v>
      </c>
      <c r="F2269" s="336" t="s">
        <v>736</v>
      </c>
      <c r="G2269" s="336" t="s">
        <v>794</v>
      </c>
      <c r="H2269" s="336" t="s">
        <v>795</v>
      </c>
      <c r="I2269" s="337">
        <v>3</v>
      </c>
      <c r="J2269" s="337">
        <v>40</v>
      </c>
      <c r="K2269" s="337">
        <v>82.7</v>
      </c>
      <c r="L2269" s="337">
        <v>49.8</v>
      </c>
      <c r="M2269" s="338"/>
      <c r="N2269" s="338"/>
      <c r="O2269" s="337">
        <v>350</v>
      </c>
      <c r="P2269" s="337">
        <v>5</v>
      </c>
      <c r="Q2269" s="337">
        <v>70</v>
      </c>
      <c r="R2269" s="337">
        <v>25000</v>
      </c>
      <c r="S2269" s="337">
        <v>3000</v>
      </c>
      <c r="T2269" s="337">
        <v>84</v>
      </c>
      <c r="U2269" s="337">
        <v>0.7</v>
      </c>
      <c r="V2269" s="337">
        <v>-20</v>
      </c>
      <c r="W2269" s="336" t="s">
        <v>769</v>
      </c>
      <c r="X2269" s="336" t="s">
        <v>7492</v>
      </c>
      <c r="Y2269" s="336" t="s">
        <v>783</v>
      </c>
      <c r="Z2269" s="339">
        <v>41752</v>
      </c>
      <c r="AA2269" s="339">
        <v>41752</v>
      </c>
      <c r="AB2269" s="336" t="s">
        <v>784</v>
      </c>
    </row>
    <row r="2270" spans="1:28" s="340" customFormat="1">
      <c r="A2270" s="336" t="s">
        <v>8147</v>
      </c>
      <c r="B2270" s="336" t="s">
        <v>5671</v>
      </c>
      <c r="C2270" s="336" t="s">
        <v>5672</v>
      </c>
      <c r="D2270" s="336" t="s">
        <v>5676</v>
      </c>
      <c r="E2270" s="336" t="s">
        <v>792</v>
      </c>
      <c r="F2270" s="336" t="s">
        <v>793</v>
      </c>
      <c r="G2270" s="336" t="s">
        <v>794</v>
      </c>
      <c r="H2270" s="336" t="s">
        <v>795</v>
      </c>
      <c r="I2270" s="337">
        <v>3</v>
      </c>
      <c r="J2270" s="337">
        <v>60</v>
      </c>
      <c r="K2270" s="337">
        <v>106.3</v>
      </c>
      <c r="L2270" s="337">
        <v>57.6</v>
      </c>
      <c r="M2270" s="338"/>
      <c r="N2270" s="338"/>
      <c r="O2270" s="337">
        <v>800</v>
      </c>
      <c r="P2270" s="337">
        <v>9.5</v>
      </c>
      <c r="Q2270" s="337">
        <v>84.2</v>
      </c>
      <c r="R2270" s="337">
        <v>25000</v>
      </c>
      <c r="S2270" s="337">
        <v>3000</v>
      </c>
      <c r="T2270" s="337">
        <v>83</v>
      </c>
      <c r="U2270" s="337">
        <v>1</v>
      </c>
      <c r="V2270" s="337">
        <v>-20</v>
      </c>
      <c r="W2270" s="336" t="s">
        <v>769</v>
      </c>
      <c r="X2270" s="336" t="s">
        <v>7402</v>
      </c>
      <c r="Y2270" s="336" t="s">
        <v>974</v>
      </c>
      <c r="Z2270" s="339">
        <v>41958</v>
      </c>
      <c r="AA2270" s="339">
        <v>41962</v>
      </c>
      <c r="AB2270" s="336" t="s">
        <v>842</v>
      </c>
    </row>
    <row r="2271" spans="1:28" s="340" customFormat="1">
      <c r="A2271" s="336" t="s">
        <v>8147</v>
      </c>
      <c r="B2271" s="336" t="s">
        <v>6207</v>
      </c>
      <c r="C2271" s="336" t="s">
        <v>1943</v>
      </c>
      <c r="D2271" s="336" t="s">
        <v>6218</v>
      </c>
      <c r="E2271" s="336" t="s">
        <v>792</v>
      </c>
      <c r="F2271" s="336" t="s">
        <v>793</v>
      </c>
      <c r="G2271" s="336" t="s">
        <v>794</v>
      </c>
      <c r="H2271" s="336" t="s">
        <v>795</v>
      </c>
      <c r="I2271" s="337">
        <v>3</v>
      </c>
      <c r="J2271" s="337">
        <v>100</v>
      </c>
      <c r="K2271" s="337">
        <v>110</v>
      </c>
      <c r="L2271" s="337">
        <v>60</v>
      </c>
      <c r="M2271" s="338"/>
      <c r="N2271" s="338"/>
      <c r="O2271" s="337">
        <v>1600</v>
      </c>
      <c r="P2271" s="337">
        <v>22.5</v>
      </c>
      <c r="Q2271" s="337">
        <v>71.099999999999994</v>
      </c>
      <c r="R2271" s="337">
        <v>25000</v>
      </c>
      <c r="S2271" s="337">
        <v>4000</v>
      </c>
      <c r="T2271" s="337">
        <v>83</v>
      </c>
      <c r="U2271" s="337">
        <v>0.9</v>
      </c>
      <c r="V2271" s="337">
        <v>-20</v>
      </c>
      <c r="W2271" s="336" t="s">
        <v>769</v>
      </c>
      <c r="X2271" s="336" t="s">
        <v>7402</v>
      </c>
      <c r="Y2271" s="336" t="s">
        <v>826</v>
      </c>
      <c r="Z2271" s="339">
        <v>41365</v>
      </c>
      <c r="AA2271" s="339">
        <v>41955</v>
      </c>
      <c r="AB2271" s="336" t="s">
        <v>842</v>
      </c>
    </row>
    <row r="2272" spans="1:28" s="340" customFormat="1">
      <c r="A2272" s="336" t="s">
        <v>8147</v>
      </c>
      <c r="B2272" s="336" t="s">
        <v>6207</v>
      </c>
      <c r="C2272" s="336" t="s">
        <v>1943</v>
      </c>
      <c r="D2272" s="336" t="s">
        <v>8175</v>
      </c>
      <c r="E2272" s="336" t="s">
        <v>792</v>
      </c>
      <c r="F2272" s="336" t="s">
        <v>793</v>
      </c>
      <c r="G2272" s="336" t="s">
        <v>794</v>
      </c>
      <c r="H2272" s="336" t="s">
        <v>795</v>
      </c>
      <c r="I2272" s="337">
        <v>3</v>
      </c>
      <c r="J2272" s="337">
        <v>60</v>
      </c>
      <c r="K2272" s="337">
        <v>112</v>
      </c>
      <c r="L2272" s="337">
        <v>60</v>
      </c>
      <c r="M2272" s="338"/>
      <c r="N2272" s="338"/>
      <c r="O2272" s="337">
        <v>800</v>
      </c>
      <c r="P2272" s="337">
        <v>8.5</v>
      </c>
      <c r="Q2272" s="337">
        <v>94.1</v>
      </c>
      <c r="R2272" s="337">
        <v>25000</v>
      </c>
      <c r="S2272" s="337">
        <v>4000</v>
      </c>
      <c r="T2272" s="337">
        <v>85</v>
      </c>
      <c r="U2272" s="337">
        <v>0.9</v>
      </c>
      <c r="V2272" s="337">
        <v>-20</v>
      </c>
      <c r="W2272" s="336" t="s">
        <v>769</v>
      </c>
      <c r="X2272" s="336" t="s">
        <v>7402</v>
      </c>
      <c r="Y2272" s="336" t="s">
        <v>783</v>
      </c>
      <c r="Z2272" s="339">
        <v>41791</v>
      </c>
      <c r="AA2272" s="339">
        <v>41991</v>
      </c>
      <c r="AB2272" s="336" t="s">
        <v>842</v>
      </c>
    </row>
    <row r="2273" spans="1:28" s="340" customFormat="1">
      <c r="A2273" s="336" t="s">
        <v>8147</v>
      </c>
      <c r="B2273" s="336" t="s">
        <v>6399</v>
      </c>
      <c r="C2273" s="336" t="s">
        <v>3454</v>
      </c>
      <c r="D2273" s="336" t="s">
        <v>3454</v>
      </c>
      <c r="E2273" s="336" t="s">
        <v>792</v>
      </c>
      <c r="F2273" s="336" t="s">
        <v>793</v>
      </c>
      <c r="G2273" s="336" t="s">
        <v>794</v>
      </c>
      <c r="H2273" s="336" t="s">
        <v>795</v>
      </c>
      <c r="I2273" s="337">
        <v>3</v>
      </c>
      <c r="J2273" s="337">
        <v>60</v>
      </c>
      <c r="K2273" s="337">
        <v>110</v>
      </c>
      <c r="L2273" s="337">
        <v>60</v>
      </c>
      <c r="M2273" s="338"/>
      <c r="N2273" s="338"/>
      <c r="O2273" s="337">
        <v>800</v>
      </c>
      <c r="P2273" s="337">
        <v>10</v>
      </c>
      <c r="Q2273" s="337">
        <v>80</v>
      </c>
      <c r="R2273" s="337">
        <v>25000</v>
      </c>
      <c r="S2273" s="337">
        <v>2700</v>
      </c>
      <c r="T2273" s="337">
        <v>84</v>
      </c>
      <c r="U2273" s="337">
        <v>0.9</v>
      </c>
      <c r="V2273" s="337">
        <v>-20</v>
      </c>
      <c r="W2273" s="336" t="s">
        <v>769</v>
      </c>
      <c r="X2273" s="336" t="s">
        <v>7406</v>
      </c>
      <c r="Y2273" s="336" t="s">
        <v>850</v>
      </c>
      <c r="Z2273" s="339">
        <v>41852</v>
      </c>
      <c r="AA2273" s="339">
        <v>41891</v>
      </c>
      <c r="AB2273" s="336" t="s">
        <v>784</v>
      </c>
    </row>
    <row r="2274" spans="1:28" s="340" customFormat="1">
      <c r="A2274" s="336" t="s">
        <v>8147</v>
      </c>
      <c r="B2274" s="336" t="s">
        <v>6399</v>
      </c>
      <c r="C2274" s="336" t="s">
        <v>3456</v>
      </c>
      <c r="D2274" s="336" t="s">
        <v>3456</v>
      </c>
      <c r="E2274" s="336" t="s">
        <v>792</v>
      </c>
      <c r="F2274" s="336" t="s">
        <v>793</v>
      </c>
      <c r="G2274" s="336" t="s">
        <v>1011</v>
      </c>
      <c r="H2274" s="336" t="s">
        <v>795</v>
      </c>
      <c r="I2274" s="337">
        <v>3</v>
      </c>
      <c r="J2274" s="337">
        <v>60</v>
      </c>
      <c r="K2274" s="337">
        <v>110</v>
      </c>
      <c r="L2274" s="337">
        <v>60</v>
      </c>
      <c r="M2274" s="338"/>
      <c r="N2274" s="338"/>
      <c r="O2274" s="337">
        <v>800</v>
      </c>
      <c r="P2274" s="337">
        <v>10</v>
      </c>
      <c r="Q2274" s="337">
        <v>80</v>
      </c>
      <c r="R2274" s="337">
        <v>25000</v>
      </c>
      <c r="S2274" s="337">
        <v>2700</v>
      </c>
      <c r="T2274" s="337">
        <v>84</v>
      </c>
      <c r="U2274" s="337">
        <v>0.9</v>
      </c>
      <c r="V2274" s="337">
        <v>-20</v>
      </c>
      <c r="W2274" s="336" t="s">
        <v>769</v>
      </c>
      <c r="X2274" s="336" t="s">
        <v>7406</v>
      </c>
      <c r="Y2274" s="336" t="s">
        <v>850</v>
      </c>
      <c r="Z2274" s="339">
        <v>41852</v>
      </c>
      <c r="AA2274" s="339">
        <v>41891</v>
      </c>
      <c r="AB2274" s="336" t="s">
        <v>784</v>
      </c>
    </row>
    <row r="2275" spans="1:28" s="340" customFormat="1">
      <c r="A2275" s="336" t="s">
        <v>8147</v>
      </c>
      <c r="B2275" s="336" t="s">
        <v>4537</v>
      </c>
      <c r="C2275" s="336" t="s">
        <v>4799</v>
      </c>
      <c r="D2275" s="336" t="s">
        <v>8150</v>
      </c>
      <c r="E2275" s="336" t="s">
        <v>792</v>
      </c>
      <c r="F2275" s="336" t="s">
        <v>793</v>
      </c>
      <c r="G2275" s="336" t="s">
        <v>794</v>
      </c>
      <c r="H2275" s="336" t="s">
        <v>795</v>
      </c>
      <c r="I2275" s="337">
        <v>3</v>
      </c>
      <c r="J2275" s="337">
        <v>60</v>
      </c>
      <c r="K2275" s="337">
        <v>112.5</v>
      </c>
      <c r="L2275" s="337">
        <v>69</v>
      </c>
      <c r="M2275" s="338"/>
      <c r="N2275" s="338"/>
      <c r="O2275" s="337">
        <v>800</v>
      </c>
      <c r="P2275" s="337">
        <v>10.5</v>
      </c>
      <c r="Q2275" s="337">
        <v>76.2</v>
      </c>
      <c r="R2275" s="337">
        <v>25000</v>
      </c>
      <c r="S2275" s="337">
        <v>5000</v>
      </c>
      <c r="T2275" s="337">
        <v>85</v>
      </c>
      <c r="U2275" s="337">
        <v>0.9</v>
      </c>
      <c r="V2275" s="337">
        <v>-20</v>
      </c>
      <c r="W2275" s="336" t="s">
        <v>769</v>
      </c>
      <c r="X2275" s="336" t="s">
        <v>7420</v>
      </c>
      <c r="Y2275" s="336" t="s">
        <v>826</v>
      </c>
      <c r="Z2275" s="339">
        <v>41719</v>
      </c>
      <c r="AA2275" s="339">
        <v>41814</v>
      </c>
      <c r="AB2275" s="336" t="s">
        <v>784</v>
      </c>
    </row>
    <row r="2276" spans="1:28" s="340" customFormat="1">
      <c r="A2276" s="336" t="s">
        <v>8147</v>
      </c>
      <c r="B2276" s="336" t="s">
        <v>4537</v>
      </c>
      <c r="C2276" s="336" t="s">
        <v>4799</v>
      </c>
      <c r="D2276" s="336" t="s">
        <v>8150</v>
      </c>
      <c r="E2276" s="336" t="s">
        <v>792</v>
      </c>
      <c r="F2276" s="336" t="s">
        <v>793</v>
      </c>
      <c r="G2276" s="336" t="s">
        <v>794</v>
      </c>
      <c r="H2276" s="336" t="s">
        <v>795</v>
      </c>
      <c r="I2276" s="337">
        <v>3</v>
      </c>
      <c r="J2276" s="337">
        <v>60</v>
      </c>
      <c r="K2276" s="337">
        <v>112.5</v>
      </c>
      <c r="L2276" s="337">
        <v>69</v>
      </c>
      <c r="M2276" s="338"/>
      <c r="N2276" s="338"/>
      <c r="O2276" s="337">
        <v>800</v>
      </c>
      <c r="P2276" s="337">
        <v>10.5</v>
      </c>
      <c r="Q2276" s="337">
        <v>76.2</v>
      </c>
      <c r="R2276" s="337">
        <v>25000</v>
      </c>
      <c r="S2276" s="337">
        <v>5000</v>
      </c>
      <c r="T2276" s="337">
        <v>85</v>
      </c>
      <c r="U2276" s="337">
        <v>0.9</v>
      </c>
      <c r="V2276" s="337">
        <v>-20</v>
      </c>
      <c r="W2276" s="336" t="s">
        <v>769</v>
      </c>
      <c r="X2276" s="336" t="s">
        <v>7420</v>
      </c>
      <c r="Y2276" s="336" t="s">
        <v>826</v>
      </c>
      <c r="Z2276" s="339">
        <v>41725</v>
      </c>
      <c r="AA2276" s="339">
        <v>41814</v>
      </c>
      <c r="AB2276" s="336" t="s">
        <v>827</v>
      </c>
    </row>
    <row r="2277" spans="1:28" s="340" customFormat="1">
      <c r="A2277" s="336" t="s">
        <v>8147</v>
      </c>
      <c r="B2277" s="336" t="s">
        <v>4537</v>
      </c>
      <c r="C2277" s="336" t="s">
        <v>4799</v>
      </c>
      <c r="D2277" s="336" t="s">
        <v>8150</v>
      </c>
      <c r="E2277" s="336" t="s">
        <v>792</v>
      </c>
      <c r="F2277" s="336" t="s">
        <v>793</v>
      </c>
      <c r="G2277" s="336" t="s">
        <v>794</v>
      </c>
      <c r="H2277" s="336" t="s">
        <v>795</v>
      </c>
      <c r="I2277" s="337">
        <v>3</v>
      </c>
      <c r="J2277" s="337">
        <v>60</v>
      </c>
      <c r="K2277" s="337">
        <v>112.5</v>
      </c>
      <c r="L2277" s="337">
        <v>69</v>
      </c>
      <c r="M2277" s="338"/>
      <c r="N2277" s="338"/>
      <c r="O2277" s="337">
        <v>800</v>
      </c>
      <c r="P2277" s="337">
        <v>10.5</v>
      </c>
      <c r="Q2277" s="337">
        <v>76.2</v>
      </c>
      <c r="R2277" s="337">
        <v>25000</v>
      </c>
      <c r="S2277" s="337">
        <v>5000</v>
      </c>
      <c r="T2277" s="337">
        <v>85</v>
      </c>
      <c r="U2277" s="337">
        <v>0.9</v>
      </c>
      <c r="V2277" s="337">
        <v>-20</v>
      </c>
      <c r="W2277" s="336" t="s">
        <v>769</v>
      </c>
      <c r="X2277" s="336" t="s">
        <v>7420</v>
      </c>
      <c r="Y2277" s="336" t="s">
        <v>826</v>
      </c>
      <c r="Z2277" s="339">
        <v>41725</v>
      </c>
      <c r="AA2277" s="339">
        <v>41814</v>
      </c>
      <c r="AB2277" s="336" t="s">
        <v>784</v>
      </c>
    </row>
    <row r="2278" spans="1:28" s="340" customFormat="1">
      <c r="A2278" s="336" t="s">
        <v>8147</v>
      </c>
      <c r="B2278" s="336" t="s">
        <v>4934</v>
      </c>
      <c r="C2278" s="336" t="s">
        <v>4938</v>
      </c>
      <c r="D2278" s="336" t="s">
        <v>4939</v>
      </c>
      <c r="E2278" s="336" t="s">
        <v>792</v>
      </c>
      <c r="F2278" s="336" t="s">
        <v>793</v>
      </c>
      <c r="G2278" s="336" t="s">
        <v>794</v>
      </c>
      <c r="H2278" s="336" t="s">
        <v>795</v>
      </c>
      <c r="I2278" s="337">
        <v>5</v>
      </c>
      <c r="J2278" s="337">
        <v>60</v>
      </c>
      <c r="K2278" s="337">
        <v>101.6</v>
      </c>
      <c r="L2278" s="337">
        <v>63.5</v>
      </c>
      <c r="M2278" s="338"/>
      <c r="N2278" s="338"/>
      <c r="O2278" s="337">
        <v>800</v>
      </c>
      <c r="P2278" s="337">
        <v>11</v>
      </c>
      <c r="Q2278" s="337">
        <v>72.7</v>
      </c>
      <c r="R2278" s="337">
        <v>40000</v>
      </c>
      <c r="S2278" s="337">
        <v>2700</v>
      </c>
      <c r="T2278" s="337">
        <v>83</v>
      </c>
      <c r="U2278" s="337">
        <v>1</v>
      </c>
      <c r="V2278" s="337">
        <v>-20</v>
      </c>
      <c r="W2278" s="336" t="s">
        <v>769</v>
      </c>
      <c r="X2278" s="336" t="s">
        <v>7406</v>
      </c>
      <c r="Y2278" s="336" t="s">
        <v>789</v>
      </c>
      <c r="Z2278" s="339">
        <v>41934</v>
      </c>
      <c r="AA2278" s="339">
        <v>41936</v>
      </c>
      <c r="AB2278" s="336" t="s">
        <v>842</v>
      </c>
    </row>
    <row r="2279" spans="1:28" s="340" customFormat="1">
      <c r="A2279" s="336" t="s">
        <v>8147</v>
      </c>
      <c r="B2279" s="336" t="s">
        <v>4934</v>
      </c>
      <c r="C2279" s="336" t="s">
        <v>4938</v>
      </c>
      <c r="D2279" s="336" t="s">
        <v>4943</v>
      </c>
      <c r="E2279" s="336" t="s">
        <v>792</v>
      </c>
      <c r="F2279" s="336" t="s">
        <v>793</v>
      </c>
      <c r="G2279" s="336" t="s">
        <v>1011</v>
      </c>
      <c r="H2279" s="336" t="s">
        <v>795</v>
      </c>
      <c r="I2279" s="337">
        <v>5</v>
      </c>
      <c r="J2279" s="337">
        <v>60</v>
      </c>
      <c r="K2279" s="337">
        <v>101.6</v>
      </c>
      <c r="L2279" s="337">
        <v>63.5</v>
      </c>
      <c r="M2279" s="338"/>
      <c r="N2279" s="338"/>
      <c r="O2279" s="337">
        <v>800</v>
      </c>
      <c r="P2279" s="337">
        <v>11</v>
      </c>
      <c r="Q2279" s="337">
        <v>72.7</v>
      </c>
      <c r="R2279" s="337">
        <v>40000</v>
      </c>
      <c r="S2279" s="337">
        <v>2700</v>
      </c>
      <c r="T2279" s="337">
        <v>83</v>
      </c>
      <c r="U2279" s="337">
        <v>1</v>
      </c>
      <c r="V2279" s="337">
        <v>-20</v>
      </c>
      <c r="W2279" s="336" t="s">
        <v>769</v>
      </c>
      <c r="X2279" s="336" t="s">
        <v>7406</v>
      </c>
      <c r="Y2279" s="336" t="s">
        <v>789</v>
      </c>
      <c r="Z2279" s="339">
        <v>41934</v>
      </c>
      <c r="AA2279" s="339">
        <v>41936</v>
      </c>
      <c r="AB2279" s="336" t="s">
        <v>842</v>
      </c>
    </row>
    <row r="2280" spans="1:28" s="340" customFormat="1">
      <c r="A2280" s="336" t="s">
        <v>8147</v>
      </c>
      <c r="B2280" s="336" t="s">
        <v>27</v>
      </c>
      <c r="C2280" s="336" t="s">
        <v>7091</v>
      </c>
      <c r="D2280" s="336" t="s">
        <v>7091</v>
      </c>
      <c r="E2280" s="336" t="s">
        <v>1051</v>
      </c>
      <c r="F2280" s="336" t="s">
        <v>793</v>
      </c>
      <c r="G2280" s="336" t="s">
        <v>794</v>
      </c>
      <c r="H2280" s="336" t="s">
        <v>795</v>
      </c>
      <c r="I2280" s="337">
        <v>5</v>
      </c>
      <c r="J2280" s="337">
        <v>100</v>
      </c>
      <c r="K2280" s="337">
        <v>135</v>
      </c>
      <c r="L2280" s="337">
        <v>78</v>
      </c>
      <c r="M2280" s="338"/>
      <c r="N2280" s="338"/>
      <c r="O2280" s="337">
        <v>1600</v>
      </c>
      <c r="P2280" s="337">
        <v>17.3</v>
      </c>
      <c r="Q2280" s="337">
        <v>92</v>
      </c>
      <c r="R2280" s="337">
        <v>25000</v>
      </c>
      <c r="S2280" s="337">
        <v>2700</v>
      </c>
      <c r="T2280" s="337">
        <v>83</v>
      </c>
      <c r="U2280" s="337">
        <v>0.9</v>
      </c>
      <c r="V2280" s="337">
        <v>-29</v>
      </c>
      <c r="W2280" s="336" t="s">
        <v>769</v>
      </c>
      <c r="X2280" s="336" t="s">
        <v>7405</v>
      </c>
      <c r="Y2280" s="336" t="s">
        <v>1308</v>
      </c>
      <c r="Z2280" s="339">
        <v>41852</v>
      </c>
      <c r="AA2280" s="339">
        <v>41932</v>
      </c>
      <c r="AB2280" s="336" t="s">
        <v>842</v>
      </c>
    </row>
    <row r="2281" spans="1:28" s="340" customFormat="1">
      <c r="A2281" s="336" t="s">
        <v>8147</v>
      </c>
      <c r="B2281" s="336" t="s">
        <v>27</v>
      </c>
      <c r="C2281" s="336" t="s">
        <v>7093</v>
      </c>
      <c r="D2281" s="336" t="s">
        <v>7093</v>
      </c>
      <c r="E2281" s="336" t="s">
        <v>1051</v>
      </c>
      <c r="F2281" s="336" t="s">
        <v>793</v>
      </c>
      <c r="G2281" s="336" t="s">
        <v>794</v>
      </c>
      <c r="H2281" s="336" t="s">
        <v>795</v>
      </c>
      <c r="I2281" s="337">
        <v>5</v>
      </c>
      <c r="J2281" s="337">
        <v>100</v>
      </c>
      <c r="K2281" s="337">
        <v>135</v>
      </c>
      <c r="L2281" s="337">
        <v>78</v>
      </c>
      <c r="M2281" s="338"/>
      <c r="N2281" s="338"/>
      <c r="O2281" s="337">
        <v>1625</v>
      </c>
      <c r="P2281" s="337">
        <v>17.100000000000001</v>
      </c>
      <c r="Q2281" s="337">
        <v>92</v>
      </c>
      <c r="R2281" s="337">
        <v>25000</v>
      </c>
      <c r="S2281" s="337">
        <v>3000</v>
      </c>
      <c r="T2281" s="337">
        <v>84</v>
      </c>
      <c r="U2281" s="337">
        <v>0.9</v>
      </c>
      <c r="V2281" s="337">
        <v>-29</v>
      </c>
      <c r="W2281" s="336" t="s">
        <v>769</v>
      </c>
      <c r="X2281" s="336" t="s">
        <v>7405</v>
      </c>
      <c r="Y2281" s="336" t="s">
        <v>1308</v>
      </c>
      <c r="Z2281" s="339">
        <v>41852</v>
      </c>
      <c r="AA2281" s="339">
        <v>41932</v>
      </c>
      <c r="AB2281" s="336" t="s">
        <v>842</v>
      </c>
    </row>
    <row r="2282" spans="1:28" s="340" customFormat="1">
      <c r="A2282" s="336" t="s">
        <v>8147</v>
      </c>
      <c r="B2282" s="336" t="s">
        <v>27</v>
      </c>
      <c r="C2282" s="336" t="s">
        <v>7095</v>
      </c>
      <c r="D2282" s="336" t="s">
        <v>7095</v>
      </c>
      <c r="E2282" s="336" t="s">
        <v>1051</v>
      </c>
      <c r="F2282" s="336" t="s">
        <v>793</v>
      </c>
      <c r="G2282" s="336" t="s">
        <v>794</v>
      </c>
      <c r="H2282" s="336" t="s">
        <v>795</v>
      </c>
      <c r="I2282" s="337">
        <v>5</v>
      </c>
      <c r="J2282" s="337">
        <v>100</v>
      </c>
      <c r="K2282" s="337">
        <v>135</v>
      </c>
      <c r="L2282" s="337">
        <v>78</v>
      </c>
      <c r="M2282" s="338"/>
      <c r="N2282" s="338"/>
      <c r="O2282" s="337">
        <v>1650</v>
      </c>
      <c r="P2282" s="337">
        <v>17</v>
      </c>
      <c r="Q2282" s="337">
        <v>97</v>
      </c>
      <c r="R2282" s="337">
        <v>25000</v>
      </c>
      <c r="S2282" s="337">
        <v>4000</v>
      </c>
      <c r="T2282" s="337">
        <v>85</v>
      </c>
      <c r="U2282" s="337">
        <v>1</v>
      </c>
      <c r="V2282" s="337">
        <v>-29</v>
      </c>
      <c r="W2282" s="336" t="s">
        <v>769</v>
      </c>
      <c r="X2282" s="336" t="s">
        <v>7405</v>
      </c>
      <c r="Y2282" s="336" t="s">
        <v>1308</v>
      </c>
      <c r="Z2282" s="339">
        <v>41852</v>
      </c>
      <c r="AA2282" s="339">
        <v>41932</v>
      </c>
      <c r="AB2282" s="336" t="s">
        <v>842</v>
      </c>
    </row>
    <row r="2283" spans="1:28" s="340" customFormat="1">
      <c r="A2283" s="336" t="s">
        <v>8147</v>
      </c>
      <c r="B2283" s="336" t="s">
        <v>27</v>
      </c>
      <c r="C2283" s="336" t="s">
        <v>7097</v>
      </c>
      <c r="D2283" s="336" t="s">
        <v>7097</v>
      </c>
      <c r="E2283" s="336" t="s">
        <v>1051</v>
      </c>
      <c r="F2283" s="336" t="s">
        <v>793</v>
      </c>
      <c r="G2283" s="336" t="s">
        <v>794</v>
      </c>
      <c r="H2283" s="336" t="s">
        <v>795</v>
      </c>
      <c r="I2283" s="337">
        <v>5</v>
      </c>
      <c r="J2283" s="337">
        <v>100</v>
      </c>
      <c r="K2283" s="337">
        <v>135</v>
      </c>
      <c r="L2283" s="337">
        <v>78</v>
      </c>
      <c r="M2283" s="338"/>
      <c r="N2283" s="338"/>
      <c r="O2283" s="337">
        <v>1675</v>
      </c>
      <c r="P2283" s="337">
        <v>18</v>
      </c>
      <c r="Q2283" s="337">
        <v>93</v>
      </c>
      <c r="R2283" s="337">
        <v>25000</v>
      </c>
      <c r="S2283" s="337">
        <v>5000</v>
      </c>
      <c r="T2283" s="337">
        <v>83</v>
      </c>
      <c r="U2283" s="337">
        <v>1</v>
      </c>
      <c r="V2283" s="337">
        <v>-29</v>
      </c>
      <c r="W2283" s="336" t="s">
        <v>769</v>
      </c>
      <c r="X2283" s="336" t="s">
        <v>7405</v>
      </c>
      <c r="Y2283" s="336" t="s">
        <v>1308</v>
      </c>
      <c r="Z2283" s="339">
        <v>41852</v>
      </c>
      <c r="AA2283" s="339">
        <v>41932</v>
      </c>
      <c r="AB2283" s="336" t="s">
        <v>842</v>
      </c>
    </row>
    <row r="2284" spans="1:28" s="340" customFormat="1">
      <c r="A2284" s="336" t="s">
        <v>8147</v>
      </c>
      <c r="B2284" s="336" t="s">
        <v>4537</v>
      </c>
      <c r="C2284" s="336" t="s">
        <v>4799</v>
      </c>
      <c r="D2284" s="336" t="s">
        <v>8150</v>
      </c>
      <c r="E2284" s="336" t="s">
        <v>792</v>
      </c>
      <c r="F2284" s="336" t="s">
        <v>793</v>
      </c>
      <c r="G2284" s="336" t="s">
        <v>794</v>
      </c>
      <c r="H2284" s="336" t="s">
        <v>795</v>
      </c>
      <c r="I2284" s="337">
        <v>3</v>
      </c>
      <c r="J2284" s="337">
        <v>60</v>
      </c>
      <c r="K2284" s="337">
        <v>112.5</v>
      </c>
      <c r="L2284" s="337">
        <v>69</v>
      </c>
      <c r="M2284" s="338"/>
      <c r="N2284" s="338"/>
      <c r="O2284" s="337">
        <v>800</v>
      </c>
      <c r="P2284" s="337">
        <v>10.5</v>
      </c>
      <c r="Q2284" s="337">
        <v>76.2</v>
      </c>
      <c r="R2284" s="337">
        <v>25000</v>
      </c>
      <c r="S2284" s="337">
        <v>5000</v>
      </c>
      <c r="T2284" s="337">
        <v>85</v>
      </c>
      <c r="U2284" s="337">
        <v>0.9</v>
      </c>
      <c r="V2284" s="337">
        <v>-20</v>
      </c>
      <c r="W2284" s="336" t="s">
        <v>769</v>
      </c>
      <c r="X2284" s="336" t="s">
        <v>7420</v>
      </c>
      <c r="Y2284" s="336" t="s">
        <v>826</v>
      </c>
      <c r="Z2284" s="339">
        <v>41725</v>
      </c>
      <c r="AA2284" s="339">
        <v>41814</v>
      </c>
      <c r="AB2284" s="336" t="s">
        <v>784</v>
      </c>
    </row>
    <row r="2285" spans="1:28" s="340" customFormat="1">
      <c r="A2285" s="336" t="s">
        <v>8147</v>
      </c>
      <c r="B2285" s="336" t="s">
        <v>4537</v>
      </c>
      <c r="C2285" s="336" t="s">
        <v>4799</v>
      </c>
      <c r="D2285" s="336" t="s">
        <v>8150</v>
      </c>
      <c r="E2285" s="336" t="s">
        <v>792</v>
      </c>
      <c r="F2285" s="336" t="s">
        <v>793</v>
      </c>
      <c r="G2285" s="336" t="s">
        <v>794</v>
      </c>
      <c r="H2285" s="336" t="s">
        <v>795</v>
      </c>
      <c r="I2285" s="337">
        <v>3</v>
      </c>
      <c r="J2285" s="337">
        <v>60</v>
      </c>
      <c r="K2285" s="337">
        <v>112.5</v>
      </c>
      <c r="L2285" s="337">
        <v>69</v>
      </c>
      <c r="M2285" s="338"/>
      <c r="N2285" s="338"/>
      <c r="O2285" s="337">
        <v>800</v>
      </c>
      <c r="P2285" s="337">
        <v>10.5</v>
      </c>
      <c r="Q2285" s="337">
        <v>76.2</v>
      </c>
      <c r="R2285" s="337">
        <v>25000</v>
      </c>
      <c r="S2285" s="337">
        <v>5000</v>
      </c>
      <c r="T2285" s="337">
        <v>85</v>
      </c>
      <c r="U2285" s="337">
        <v>0.9</v>
      </c>
      <c r="V2285" s="337">
        <v>-20</v>
      </c>
      <c r="W2285" s="336" t="s">
        <v>769</v>
      </c>
      <c r="X2285" s="336" t="s">
        <v>7420</v>
      </c>
      <c r="Y2285" s="336" t="s">
        <v>826</v>
      </c>
      <c r="Z2285" s="339">
        <v>41725</v>
      </c>
      <c r="AA2285" s="339">
        <v>41814</v>
      </c>
      <c r="AB2285" s="336" t="s">
        <v>827</v>
      </c>
    </row>
    <row r="2286" spans="1:28" s="340" customFormat="1">
      <c r="A2286" s="336" t="s">
        <v>8147</v>
      </c>
      <c r="B2286" s="336" t="s">
        <v>5161</v>
      </c>
      <c r="C2286" s="336" t="s">
        <v>5162</v>
      </c>
      <c r="D2286" s="336" t="s">
        <v>5163</v>
      </c>
      <c r="E2286" s="336" t="s">
        <v>1051</v>
      </c>
      <c r="F2286" s="336" t="s">
        <v>793</v>
      </c>
      <c r="G2286" s="336" t="s">
        <v>794</v>
      </c>
      <c r="H2286" s="336" t="s">
        <v>795</v>
      </c>
      <c r="I2286" s="337">
        <v>3</v>
      </c>
      <c r="J2286" s="337">
        <v>75</v>
      </c>
      <c r="K2286" s="337">
        <v>125.5</v>
      </c>
      <c r="L2286" s="337">
        <v>67.900000000000006</v>
      </c>
      <c r="M2286" s="338"/>
      <c r="N2286" s="338"/>
      <c r="O2286" s="337">
        <v>1100</v>
      </c>
      <c r="P2286" s="337">
        <v>11.1</v>
      </c>
      <c r="Q2286" s="337">
        <v>100</v>
      </c>
      <c r="R2286" s="337">
        <v>25000</v>
      </c>
      <c r="S2286" s="337">
        <v>3000</v>
      </c>
      <c r="T2286" s="337">
        <v>83</v>
      </c>
      <c r="U2286" s="337">
        <v>1</v>
      </c>
      <c r="V2286" s="337">
        <v>-13</v>
      </c>
      <c r="W2286" s="336" t="s">
        <v>769</v>
      </c>
      <c r="X2286" s="336" t="s">
        <v>7405</v>
      </c>
      <c r="Y2286" s="336" t="s">
        <v>783</v>
      </c>
      <c r="Z2286" s="339">
        <v>41913</v>
      </c>
      <c r="AA2286" s="339">
        <v>41941</v>
      </c>
      <c r="AB2286" s="336" t="s">
        <v>784</v>
      </c>
    </row>
    <row r="2287" spans="1:28" s="340" customFormat="1">
      <c r="A2287" s="336" t="s">
        <v>8147</v>
      </c>
      <c r="B2287" s="336" t="s">
        <v>5161</v>
      </c>
      <c r="C2287" s="336" t="s">
        <v>5172</v>
      </c>
      <c r="D2287" s="336" t="s">
        <v>5173</v>
      </c>
      <c r="E2287" s="336" t="s">
        <v>792</v>
      </c>
      <c r="F2287" s="336" t="s">
        <v>793</v>
      </c>
      <c r="G2287" s="336" t="s">
        <v>794</v>
      </c>
      <c r="H2287" s="336" t="s">
        <v>795</v>
      </c>
      <c r="I2287" s="337">
        <v>3</v>
      </c>
      <c r="J2287" s="337">
        <v>60</v>
      </c>
      <c r="K2287" s="337">
        <v>115.5</v>
      </c>
      <c r="L2287" s="337">
        <v>59.8</v>
      </c>
      <c r="M2287" s="338"/>
      <c r="N2287" s="338"/>
      <c r="O2287" s="337">
        <v>800</v>
      </c>
      <c r="P2287" s="337">
        <v>9.5</v>
      </c>
      <c r="Q2287" s="337">
        <v>84</v>
      </c>
      <c r="R2287" s="337">
        <v>25000</v>
      </c>
      <c r="S2287" s="337">
        <v>3000</v>
      </c>
      <c r="T2287" s="337">
        <v>83</v>
      </c>
      <c r="U2287" s="337">
        <v>0.9</v>
      </c>
      <c r="V2287" s="337">
        <v>-13</v>
      </c>
      <c r="W2287" s="336" t="s">
        <v>769</v>
      </c>
      <c r="X2287" s="336" t="s">
        <v>7405</v>
      </c>
      <c r="Y2287" s="336" t="s">
        <v>783</v>
      </c>
      <c r="Z2287" s="339">
        <v>41913</v>
      </c>
      <c r="AA2287" s="339">
        <v>41941</v>
      </c>
      <c r="AB2287" s="336" t="s">
        <v>784</v>
      </c>
    </row>
    <row r="2288" spans="1:28" s="340" customFormat="1">
      <c r="A2288" s="336" t="s">
        <v>8147</v>
      </c>
      <c r="B2288" s="336" t="s">
        <v>27</v>
      </c>
      <c r="C2288" s="336" t="s">
        <v>5336</v>
      </c>
      <c r="D2288" s="336" t="s">
        <v>5336</v>
      </c>
      <c r="E2288" s="336" t="s">
        <v>792</v>
      </c>
      <c r="F2288" s="336" t="s">
        <v>793</v>
      </c>
      <c r="G2288" s="336" t="s">
        <v>794</v>
      </c>
      <c r="H2288" s="336" t="s">
        <v>795</v>
      </c>
      <c r="I2288" s="337">
        <v>3</v>
      </c>
      <c r="J2288" s="337">
        <v>60</v>
      </c>
      <c r="K2288" s="337">
        <v>113.5</v>
      </c>
      <c r="L2288" s="337">
        <v>61</v>
      </c>
      <c r="M2288" s="338"/>
      <c r="N2288" s="338"/>
      <c r="O2288" s="337">
        <v>950</v>
      </c>
      <c r="P2288" s="337">
        <v>10</v>
      </c>
      <c r="Q2288" s="337">
        <v>80</v>
      </c>
      <c r="R2288" s="337">
        <v>25000</v>
      </c>
      <c r="S2288" s="337">
        <v>5000</v>
      </c>
      <c r="T2288" s="337">
        <v>83</v>
      </c>
      <c r="U2288" s="337">
        <v>0.9</v>
      </c>
      <c r="V2288" s="337">
        <v>-29</v>
      </c>
      <c r="W2288" s="336" t="s">
        <v>769</v>
      </c>
      <c r="X2288" s="336" t="s">
        <v>7405</v>
      </c>
      <c r="Y2288" s="336" t="s">
        <v>5035</v>
      </c>
      <c r="Z2288" s="339">
        <v>41609</v>
      </c>
      <c r="AA2288" s="339">
        <v>41810</v>
      </c>
      <c r="AB2288" s="336" t="s">
        <v>842</v>
      </c>
    </row>
    <row r="2289" spans="1:28" s="340" customFormat="1">
      <c r="A2289" s="336" t="s">
        <v>8147</v>
      </c>
      <c r="B2289" s="336" t="s">
        <v>27</v>
      </c>
      <c r="C2289" s="336" t="s">
        <v>5338</v>
      </c>
      <c r="D2289" s="336" t="s">
        <v>5338</v>
      </c>
      <c r="E2289" s="336" t="s">
        <v>792</v>
      </c>
      <c r="F2289" s="336" t="s">
        <v>793</v>
      </c>
      <c r="G2289" s="336" t="s">
        <v>794</v>
      </c>
      <c r="H2289" s="336" t="s">
        <v>795</v>
      </c>
      <c r="I2289" s="337">
        <v>5</v>
      </c>
      <c r="J2289" s="337">
        <v>75</v>
      </c>
      <c r="K2289" s="337">
        <v>135</v>
      </c>
      <c r="L2289" s="337">
        <v>78</v>
      </c>
      <c r="M2289" s="338"/>
      <c r="N2289" s="338"/>
      <c r="O2289" s="337">
        <v>1200</v>
      </c>
      <c r="P2289" s="337">
        <v>13.3</v>
      </c>
      <c r="Q2289" s="337">
        <v>90.2</v>
      </c>
      <c r="R2289" s="337">
        <v>25000</v>
      </c>
      <c r="S2289" s="337">
        <v>2700</v>
      </c>
      <c r="T2289" s="337">
        <v>83</v>
      </c>
      <c r="U2289" s="337">
        <v>0.9</v>
      </c>
      <c r="V2289" s="337">
        <v>-29</v>
      </c>
      <c r="W2289" s="336" t="s">
        <v>769</v>
      </c>
      <c r="X2289" s="336" t="s">
        <v>7405</v>
      </c>
      <c r="Y2289" s="336" t="s">
        <v>1308</v>
      </c>
      <c r="Z2289" s="339">
        <v>41852</v>
      </c>
      <c r="AA2289" s="339">
        <v>41932</v>
      </c>
      <c r="AB2289" s="336" t="s">
        <v>842</v>
      </c>
    </row>
    <row r="2290" spans="1:28" s="340" customFormat="1">
      <c r="A2290" s="336" t="s">
        <v>8147</v>
      </c>
      <c r="B2290" s="336" t="s">
        <v>27</v>
      </c>
      <c r="C2290" s="336" t="s">
        <v>5341</v>
      </c>
      <c r="D2290" s="336" t="s">
        <v>5341</v>
      </c>
      <c r="E2290" s="336" t="s">
        <v>792</v>
      </c>
      <c r="F2290" s="336" t="s">
        <v>793</v>
      </c>
      <c r="G2290" s="336" t="s">
        <v>794</v>
      </c>
      <c r="H2290" s="336" t="s">
        <v>795</v>
      </c>
      <c r="I2290" s="337">
        <v>5</v>
      </c>
      <c r="J2290" s="337">
        <v>75</v>
      </c>
      <c r="K2290" s="337">
        <v>135</v>
      </c>
      <c r="L2290" s="337">
        <v>78</v>
      </c>
      <c r="M2290" s="338"/>
      <c r="N2290" s="338"/>
      <c r="O2290" s="337">
        <v>1450</v>
      </c>
      <c r="P2290" s="337">
        <v>13.3</v>
      </c>
      <c r="Q2290" s="337">
        <v>109</v>
      </c>
      <c r="R2290" s="337">
        <v>25000</v>
      </c>
      <c r="S2290" s="337">
        <v>5000</v>
      </c>
      <c r="T2290" s="337">
        <v>83</v>
      </c>
      <c r="U2290" s="337">
        <v>0.9</v>
      </c>
      <c r="V2290" s="337">
        <v>-29</v>
      </c>
      <c r="W2290" s="336" t="s">
        <v>769</v>
      </c>
      <c r="X2290" s="336" t="s">
        <v>7405</v>
      </c>
      <c r="Y2290" s="336" t="s">
        <v>1308</v>
      </c>
      <c r="Z2290" s="339">
        <v>41852</v>
      </c>
      <c r="AA2290" s="339">
        <v>41932</v>
      </c>
      <c r="AB2290" s="336" t="s">
        <v>842</v>
      </c>
    </row>
    <row r="2291" spans="1:28" s="340" customFormat="1">
      <c r="A2291" s="336" t="s">
        <v>8147</v>
      </c>
      <c r="B2291" s="336" t="s">
        <v>27</v>
      </c>
      <c r="C2291" s="336" t="s">
        <v>5344</v>
      </c>
      <c r="D2291" s="336" t="s">
        <v>5344</v>
      </c>
      <c r="E2291" s="336" t="s">
        <v>1051</v>
      </c>
      <c r="F2291" s="336" t="s">
        <v>793</v>
      </c>
      <c r="G2291" s="336" t="s">
        <v>794</v>
      </c>
      <c r="H2291" s="336" t="s">
        <v>795</v>
      </c>
      <c r="I2291" s="337">
        <v>5</v>
      </c>
      <c r="J2291" s="337">
        <v>100</v>
      </c>
      <c r="K2291" s="337">
        <v>135</v>
      </c>
      <c r="L2291" s="337">
        <v>78</v>
      </c>
      <c r="M2291" s="338"/>
      <c r="N2291" s="338"/>
      <c r="O2291" s="337">
        <v>1650</v>
      </c>
      <c r="P2291" s="337">
        <v>17.3</v>
      </c>
      <c r="Q2291" s="337">
        <v>95</v>
      </c>
      <c r="R2291" s="337">
        <v>25000</v>
      </c>
      <c r="S2291" s="337">
        <v>2700</v>
      </c>
      <c r="T2291" s="337">
        <v>83</v>
      </c>
      <c r="U2291" s="337">
        <v>0.9</v>
      </c>
      <c r="V2291" s="337">
        <v>-29</v>
      </c>
      <c r="W2291" s="336" t="s">
        <v>769</v>
      </c>
      <c r="X2291" s="336" t="s">
        <v>7405</v>
      </c>
      <c r="Y2291" s="336" t="s">
        <v>1308</v>
      </c>
      <c r="Z2291" s="339">
        <v>41852</v>
      </c>
      <c r="AA2291" s="339">
        <v>41932</v>
      </c>
      <c r="AB2291" s="336" t="s">
        <v>842</v>
      </c>
    </row>
    <row r="2292" spans="1:28" s="340" customFormat="1">
      <c r="A2292" s="336" t="s">
        <v>8147</v>
      </c>
      <c r="B2292" s="336" t="s">
        <v>27</v>
      </c>
      <c r="C2292" s="336" t="s">
        <v>5346</v>
      </c>
      <c r="D2292" s="336" t="s">
        <v>5346</v>
      </c>
      <c r="E2292" s="336" t="s">
        <v>1051</v>
      </c>
      <c r="F2292" s="336" t="s">
        <v>793</v>
      </c>
      <c r="G2292" s="336" t="s">
        <v>794</v>
      </c>
      <c r="H2292" s="336" t="s">
        <v>795</v>
      </c>
      <c r="I2292" s="337">
        <v>5</v>
      </c>
      <c r="J2292" s="337">
        <v>100</v>
      </c>
      <c r="K2292" s="337">
        <v>135</v>
      </c>
      <c r="L2292" s="337">
        <v>78</v>
      </c>
      <c r="M2292" s="338"/>
      <c r="N2292" s="338"/>
      <c r="O2292" s="337">
        <v>1850</v>
      </c>
      <c r="P2292" s="337">
        <v>18</v>
      </c>
      <c r="Q2292" s="337">
        <v>103</v>
      </c>
      <c r="R2292" s="337">
        <v>25000</v>
      </c>
      <c r="S2292" s="337">
        <v>5000</v>
      </c>
      <c r="T2292" s="337">
        <v>83</v>
      </c>
      <c r="U2292" s="337">
        <v>1</v>
      </c>
      <c r="V2292" s="337">
        <v>-29</v>
      </c>
      <c r="W2292" s="336" t="s">
        <v>769</v>
      </c>
      <c r="X2292" s="336" t="s">
        <v>7405</v>
      </c>
      <c r="Y2292" s="336" t="s">
        <v>1308</v>
      </c>
      <c r="Z2292" s="339">
        <v>41852</v>
      </c>
      <c r="AA2292" s="339">
        <v>41932</v>
      </c>
      <c r="AB2292" s="336" t="s">
        <v>842</v>
      </c>
    </row>
    <row r="2293" spans="1:28" s="340" customFormat="1">
      <c r="A2293" s="336" t="s">
        <v>8147</v>
      </c>
      <c r="B2293" s="336" t="s">
        <v>27</v>
      </c>
      <c r="C2293" s="336" t="s">
        <v>5352</v>
      </c>
      <c r="D2293" s="336" t="s">
        <v>5352</v>
      </c>
      <c r="E2293" s="336" t="s">
        <v>792</v>
      </c>
      <c r="F2293" s="336" t="s">
        <v>793</v>
      </c>
      <c r="G2293" s="336" t="s">
        <v>794</v>
      </c>
      <c r="H2293" s="336" t="s">
        <v>795</v>
      </c>
      <c r="I2293" s="337">
        <v>3</v>
      </c>
      <c r="J2293" s="337">
        <v>40</v>
      </c>
      <c r="K2293" s="337">
        <v>112</v>
      </c>
      <c r="L2293" s="337">
        <v>61</v>
      </c>
      <c r="M2293" s="338"/>
      <c r="N2293" s="338"/>
      <c r="O2293" s="337">
        <v>550</v>
      </c>
      <c r="P2293" s="337">
        <v>7</v>
      </c>
      <c r="Q2293" s="337">
        <v>79</v>
      </c>
      <c r="R2293" s="337">
        <v>25000</v>
      </c>
      <c r="S2293" s="337">
        <v>5000</v>
      </c>
      <c r="T2293" s="337">
        <v>83</v>
      </c>
      <c r="U2293" s="337">
        <v>0.9</v>
      </c>
      <c r="V2293" s="337">
        <v>-29</v>
      </c>
      <c r="W2293" s="336" t="s">
        <v>769</v>
      </c>
      <c r="X2293" s="336" t="s">
        <v>7405</v>
      </c>
      <c r="Y2293" s="336" t="s">
        <v>5035</v>
      </c>
      <c r="Z2293" s="339">
        <v>41792</v>
      </c>
      <c r="AA2293" s="339">
        <v>41810</v>
      </c>
      <c r="AB2293" s="336" t="s">
        <v>842</v>
      </c>
    </row>
    <row r="2294" spans="1:28" s="340" customFormat="1">
      <c r="A2294" s="336" t="s">
        <v>8147</v>
      </c>
      <c r="B2294" s="336" t="s">
        <v>5504</v>
      </c>
      <c r="C2294" s="336" t="s">
        <v>5505</v>
      </c>
      <c r="D2294" s="336" t="s">
        <v>5509</v>
      </c>
      <c r="E2294" s="336" t="s">
        <v>792</v>
      </c>
      <c r="F2294" s="336" t="s">
        <v>793</v>
      </c>
      <c r="G2294" s="336" t="s">
        <v>794</v>
      </c>
      <c r="H2294" s="336" t="s">
        <v>795</v>
      </c>
      <c r="I2294" s="337">
        <v>5</v>
      </c>
      <c r="J2294" s="337">
        <v>75</v>
      </c>
      <c r="K2294" s="337">
        <v>106.3</v>
      </c>
      <c r="L2294" s="337">
        <v>61.8</v>
      </c>
      <c r="M2294" s="338"/>
      <c r="N2294" s="338"/>
      <c r="O2294" s="337">
        <v>1100</v>
      </c>
      <c r="P2294" s="337">
        <v>10</v>
      </c>
      <c r="Q2294" s="337">
        <v>110</v>
      </c>
      <c r="R2294" s="337">
        <v>25000</v>
      </c>
      <c r="S2294" s="337">
        <v>3000</v>
      </c>
      <c r="T2294" s="337">
        <v>83</v>
      </c>
      <c r="U2294" s="337">
        <v>1</v>
      </c>
      <c r="V2294" s="337">
        <v>-25</v>
      </c>
      <c r="W2294" s="336" t="s">
        <v>769</v>
      </c>
      <c r="X2294" s="336" t="s">
        <v>7406</v>
      </c>
      <c r="Y2294" s="336" t="s">
        <v>783</v>
      </c>
      <c r="Z2294" s="339">
        <v>41650</v>
      </c>
      <c r="AA2294" s="339">
        <v>41940</v>
      </c>
      <c r="AB2294" s="336" t="s">
        <v>842</v>
      </c>
    </row>
    <row r="2295" spans="1:28" s="340" customFormat="1">
      <c r="A2295" s="336" t="s">
        <v>8147</v>
      </c>
      <c r="B2295" s="336" t="s">
        <v>5504</v>
      </c>
      <c r="C2295" s="336" t="s">
        <v>5505</v>
      </c>
      <c r="D2295" s="336" t="s">
        <v>5513</v>
      </c>
      <c r="E2295" s="336" t="s">
        <v>792</v>
      </c>
      <c r="F2295" s="336" t="s">
        <v>793</v>
      </c>
      <c r="G2295" s="336" t="s">
        <v>794</v>
      </c>
      <c r="H2295" s="336" t="s">
        <v>795</v>
      </c>
      <c r="I2295" s="337">
        <v>5</v>
      </c>
      <c r="J2295" s="337">
        <v>100</v>
      </c>
      <c r="K2295" s="337">
        <v>106.3</v>
      </c>
      <c r="L2295" s="337">
        <v>61.8</v>
      </c>
      <c r="M2295" s="338"/>
      <c r="N2295" s="338"/>
      <c r="O2295" s="337">
        <v>1600</v>
      </c>
      <c r="P2295" s="337">
        <v>13.5</v>
      </c>
      <c r="Q2295" s="337">
        <v>118.5</v>
      </c>
      <c r="R2295" s="337">
        <v>25000</v>
      </c>
      <c r="S2295" s="337">
        <v>5000</v>
      </c>
      <c r="T2295" s="337">
        <v>84</v>
      </c>
      <c r="U2295" s="337">
        <v>1</v>
      </c>
      <c r="V2295" s="337">
        <v>-25</v>
      </c>
      <c r="W2295" s="336" t="s">
        <v>769</v>
      </c>
      <c r="X2295" s="336" t="s">
        <v>7406</v>
      </c>
      <c r="Y2295" s="336" t="s">
        <v>783</v>
      </c>
      <c r="Z2295" s="339">
        <v>41650</v>
      </c>
      <c r="AA2295" s="339">
        <v>41940</v>
      </c>
      <c r="AB2295" s="336" t="s">
        <v>5507</v>
      </c>
    </row>
    <row r="2296" spans="1:28" s="340" customFormat="1">
      <c r="A2296" s="336" t="s">
        <v>8147</v>
      </c>
      <c r="B2296" s="336" t="s">
        <v>5504</v>
      </c>
      <c r="C2296" s="336" t="s">
        <v>5505</v>
      </c>
      <c r="D2296" s="336" t="s">
        <v>5575</v>
      </c>
      <c r="E2296" s="336" t="s">
        <v>792</v>
      </c>
      <c r="F2296" s="336" t="s">
        <v>793</v>
      </c>
      <c r="G2296" s="336" t="s">
        <v>794</v>
      </c>
      <c r="H2296" s="336" t="s">
        <v>795</v>
      </c>
      <c r="I2296" s="337">
        <v>5</v>
      </c>
      <c r="J2296" s="337">
        <v>100</v>
      </c>
      <c r="K2296" s="337">
        <v>106.3</v>
      </c>
      <c r="L2296" s="337">
        <v>61.8</v>
      </c>
      <c r="M2296" s="338"/>
      <c r="N2296" s="338"/>
      <c r="O2296" s="337">
        <v>1600</v>
      </c>
      <c r="P2296" s="337">
        <v>15.3</v>
      </c>
      <c r="Q2296" s="337">
        <v>104.8</v>
      </c>
      <c r="R2296" s="337">
        <v>25000</v>
      </c>
      <c r="S2296" s="337">
        <v>3000</v>
      </c>
      <c r="T2296" s="337">
        <v>83</v>
      </c>
      <c r="U2296" s="337">
        <v>1</v>
      </c>
      <c r="V2296" s="337">
        <v>-25</v>
      </c>
      <c r="W2296" s="336" t="s">
        <v>769</v>
      </c>
      <c r="X2296" s="336" t="s">
        <v>7406</v>
      </c>
      <c r="Y2296" s="336" t="s">
        <v>783</v>
      </c>
      <c r="Z2296" s="339">
        <v>41650</v>
      </c>
      <c r="AA2296" s="339">
        <v>41955</v>
      </c>
      <c r="AB2296" s="336" t="s">
        <v>5507</v>
      </c>
    </row>
    <row r="2297" spans="1:28" s="340" customFormat="1">
      <c r="A2297" s="336" t="s">
        <v>8147</v>
      </c>
      <c r="B2297" s="336" t="s">
        <v>4562</v>
      </c>
      <c r="C2297" s="336" t="s">
        <v>4660</v>
      </c>
      <c r="D2297" s="336" t="s">
        <v>8176</v>
      </c>
      <c r="E2297" s="336" t="s">
        <v>792</v>
      </c>
      <c r="F2297" s="336" t="s">
        <v>793</v>
      </c>
      <c r="G2297" s="336" t="s">
        <v>794</v>
      </c>
      <c r="H2297" s="336" t="s">
        <v>795</v>
      </c>
      <c r="I2297" s="337">
        <v>5</v>
      </c>
      <c r="J2297" s="337">
        <v>60</v>
      </c>
      <c r="K2297" s="337">
        <v>109.2</v>
      </c>
      <c r="L2297" s="337">
        <v>61.7</v>
      </c>
      <c r="M2297" s="338"/>
      <c r="N2297" s="338"/>
      <c r="O2297" s="337">
        <v>800</v>
      </c>
      <c r="P2297" s="337">
        <v>9</v>
      </c>
      <c r="Q2297" s="337">
        <v>88.8</v>
      </c>
      <c r="R2297" s="337">
        <v>25000</v>
      </c>
      <c r="S2297" s="337">
        <v>5000</v>
      </c>
      <c r="T2297" s="337">
        <v>83</v>
      </c>
      <c r="U2297" s="337">
        <v>0.8</v>
      </c>
      <c r="V2297" s="337">
        <v>0</v>
      </c>
      <c r="W2297" s="336" t="s">
        <v>769</v>
      </c>
      <c r="X2297" s="336" t="s">
        <v>7406</v>
      </c>
      <c r="Y2297" s="336" t="s">
        <v>4662</v>
      </c>
      <c r="Z2297" s="339">
        <v>41852</v>
      </c>
      <c r="AA2297" s="339">
        <v>41942</v>
      </c>
      <c r="AB2297" s="336" t="s">
        <v>842</v>
      </c>
    </row>
    <row r="2298" spans="1:28" s="340" customFormat="1">
      <c r="A2298" s="336" t="s">
        <v>8147</v>
      </c>
      <c r="B2298" s="336" t="s">
        <v>5898</v>
      </c>
      <c r="C2298" s="336" t="s">
        <v>5899</v>
      </c>
      <c r="D2298" s="336" t="s">
        <v>8150</v>
      </c>
      <c r="E2298" s="336" t="s">
        <v>792</v>
      </c>
      <c r="F2298" s="336" t="s">
        <v>793</v>
      </c>
      <c r="G2298" s="336" t="s">
        <v>794</v>
      </c>
      <c r="H2298" s="336" t="s">
        <v>795</v>
      </c>
      <c r="I2298" s="337">
        <v>5</v>
      </c>
      <c r="J2298" s="337">
        <v>60</v>
      </c>
      <c r="K2298" s="337">
        <v>112.5</v>
      </c>
      <c r="L2298" s="337">
        <v>69</v>
      </c>
      <c r="M2298" s="338"/>
      <c r="N2298" s="338"/>
      <c r="O2298" s="337">
        <v>800</v>
      </c>
      <c r="P2298" s="337">
        <v>10.5</v>
      </c>
      <c r="Q2298" s="337">
        <v>76.2</v>
      </c>
      <c r="R2298" s="337">
        <v>25000</v>
      </c>
      <c r="S2298" s="337">
        <v>5000</v>
      </c>
      <c r="T2298" s="337">
        <v>85</v>
      </c>
      <c r="U2298" s="337">
        <v>0.9</v>
      </c>
      <c r="V2298" s="337">
        <v>-20</v>
      </c>
      <c r="W2298" s="336" t="s">
        <v>769</v>
      </c>
      <c r="X2298" s="336" t="s">
        <v>7420</v>
      </c>
      <c r="Y2298" s="336" t="s">
        <v>826</v>
      </c>
      <c r="Z2298" s="339">
        <v>41954</v>
      </c>
      <c r="AA2298" s="339">
        <v>41963</v>
      </c>
      <c r="AB2298" s="336" t="s">
        <v>784</v>
      </c>
    </row>
    <row r="2299" spans="1:28" s="340" customFormat="1">
      <c r="A2299" s="336" t="s">
        <v>8147</v>
      </c>
      <c r="B2299" s="336" t="s">
        <v>5898</v>
      </c>
      <c r="C2299" s="336" t="s">
        <v>5902</v>
      </c>
      <c r="D2299" s="336" t="s">
        <v>8151</v>
      </c>
      <c r="E2299" s="336" t="s">
        <v>1051</v>
      </c>
      <c r="F2299" s="336" t="s">
        <v>793</v>
      </c>
      <c r="G2299" s="336" t="s">
        <v>794</v>
      </c>
      <c r="H2299" s="336" t="s">
        <v>795</v>
      </c>
      <c r="I2299" s="337">
        <v>5</v>
      </c>
      <c r="J2299" s="337">
        <v>75</v>
      </c>
      <c r="K2299" s="337">
        <v>111.7</v>
      </c>
      <c r="L2299" s="337">
        <v>69</v>
      </c>
      <c r="M2299" s="338"/>
      <c r="N2299" s="338"/>
      <c r="O2299" s="337">
        <v>1100</v>
      </c>
      <c r="P2299" s="337">
        <v>13</v>
      </c>
      <c r="Q2299" s="337">
        <v>84.6</v>
      </c>
      <c r="R2299" s="337">
        <v>25000</v>
      </c>
      <c r="S2299" s="337">
        <v>2700</v>
      </c>
      <c r="T2299" s="337">
        <v>83</v>
      </c>
      <c r="U2299" s="337">
        <v>0.9</v>
      </c>
      <c r="V2299" s="337">
        <v>0</v>
      </c>
      <c r="W2299" s="336" t="s">
        <v>769</v>
      </c>
      <c r="X2299" s="336" t="s">
        <v>7406</v>
      </c>
      <c r="Y2299" s="336" t="s">
        <v>850</v>
      </c>
      <c r="Z2299" s="339">
        <v>41955</v>
      </c>
      <c r="AA2299" s="339">
        <v>41961</v>
      </c>
      <c r="AB2299" s="336" t="s">
        <v>842</v>
      </c>
    </row>
    <row r="2300" spans="1:28" s="340" customFormat="1">
      <c r="A2300" s="336" t="s">
        <v>8147</v>
      </c>
      <c r="B2300" s="336" t="s">
        <v>27</v>
      </c>
      <c r="C2300" s="336" t="s">
        <v>5724</v>
      </c>
      <c r="D2300" s="336" t="s">
        <v>5724</v>
      </c>
      <c r="E2300" s="336" t="s">
        <v>792</v>
      </c>
      <c r="F2300" s="336" t="s">
        <v>793</v>
      </c>
      <c r="G2300" s="336" t="s">
        <v>794</v>
      </c>
      <c r="H2300" s="336" t="s">
        <v>795</v>
      </c>
      <c r="I2300" s="337">
        <v>5</v>
      </c>
      <c r="J2300" s="337">
        <v>60</v>
      </c>
      <c r="K2300" s="337">
        <v>113.5</v>
      </c>
      <c r="L2300" s="337">
        <v>61</v>
      </c>
      <c r="M2300" s="338"/>
      <c r="N2300" s="338"/>
      <c r="O2300" s="337">
        <v>950</v>
      </c>
      <c r="P2300" s="337">
        <v>10</v>
      </c>
      <c r="Q2300" s="337">
        <v>95</v>
      </c>
      <c r="R2300" s="337">
        <v>25000</v>
      </c>
      <c r="S2300" s="337">
        <v>5000</v>
      </c>
      <c r="T2300" s="337">
        <v>83</v>
      </c>
      <c r="U2300" s="337">
        <v>0.9</v>
      </c>
      <c r="V2300" s="337">
        <v>-29</v>
      </c>
      <c r="W2300" s="336" t="s">
        <v>769</v>
      </c>
      <c r="X2300" s="336" t="s">
        <v>7405</v>
      </c>
      <c r="Y2300" s="336" t="s">
        <v>783</v>
      </c>
      <c r="Z2300" s="339">
        <v>41609</v>
      </c>
      <c r="AA2300" s="339">
        <v>41901</v>
      </c>
      <c r="AB2300" s="336" t="s">
        <v>842</v>
      </c>
    </row>
    <row r="2301" spans="1:28" s="340" customFormat="1">
      <c r="A2301" s="336" t="s">
        <v>8147</v>
      </c>
      <c r="B2301" s="336" t="s">
        <v>219</v>
      </c>
      <c r="C2301" s="336" t="s">
        <v>4462</v>
      </c>
      <c r="D2301" s="336" t="s">
        <v>8177</v>
      </c>
      <c r="E2301" s="336" t="s">
        <v>792</v>
      </c>
      <c r="F2301" s="336" t="s">
        <v>793</v>
      </c>
      <c r="G2301" s="336" t="s">
        <v>794</v>
      </c>
      <c r="H2301" s="336" t="s">
        <v>795</v>
      </c>
      <c r="I2301" s="337">
        <v>5</v>
      </c>
      <c r="J2301" s="337">
        <v>60</v>
      </c>
      <c r="K2301" s="337">
        <v>114.2</v>
      </c>
      <c r="L2301" s="337">
        <v>59.6</v>
      </c>
      <c r="M2301" s="338"/>
      <c r="N2301" s="338"/>
      <c r="O2301" s="337">
        <v>800</v>
      </c>
      <c r="P2301" s="337">
        <v>10</v>
      </c>
      <c r="Q2301" s="337">
        <v>80</v>
      </c>
      <c r="R2301" s="337">
        <v>25000</v>
      </c>
      <c r="S2301" s="337">
        <v>3000</v>
      </c>
      <c r="T2301" s="337">
        <v>83</v>
      </c>
      <c r="U2301" s="337">
        <v>0.9</v>
      </c>
      <c r="V2301" s="337">
        <v>-20</v>
      </c>
      <c r="W2301" s="336" t="s">
        <v>769</v>
      </c>
      <c r="X2301" s="336" t="s">
        <v>7402</v>
      </c>
      <c r="Y2301" s="336" t="s">
        <v>974</v>
      </c>
      <c r="Z2301" s="339">
        <v>41640</v>
      </c>
      <c r="AA2301" s="339">
        <v>41992</v>
      </c>
      <c r="AB2301" s="336" t="s">
        <v>784</v>
      </c>
    </row>
    <row r="2302" spans="1:28" s="340" customFormat="1">
      <c r="A2302" s="336" t="s">
        <v>8147</v>
      </c>
      <c r="B2302" s="336" t="s">
        <v>219</v>
      </c>
      <c r="C2302" s="336" t="s">
        <v>4462</v>
      </c>
      <c r="D2302" s="336" t="s">
        <v>4462</v>
      </c>
      <c r="E2302" s="336" t="s">
        <v>792</v>
      </c>
      <c r="F2302" s="336" t="s">
        <v>793</v>
      </c>
      <c r="G2302" s="336" t="s">
        <v>794</v>
      </c>
      <c r="H2302" s="336" t="s">
        <v>795</v>
      </c>
      <c r="I2302" s="337">
        <v>5</v>
      </c>
      <c r="J2302" s="337">
        <v>60</v>
      </c>
      <c r="K2302" s="337">
        <v>114.2</v>
      </c>
      <c r="L2302" s="337">
        <v>59.6</v>
      </c>
      <c r="M2302" s="338"/>
      <c r="N2302" s="338"/>
      <c r="O2302" s="337">
        <v>800</v>
      </c>
      <c r="P2302" s="337">
        <v>10</v>
      </c>
      <c r="Q2302" s="337">
        <v>80</v>
      </c>
      <c r="R2302" s="337">
        <v>25000</v>
      </c>
      <c r="S2302" s="337">
        <v>3000</v>
      </c>
      <c r="T2302" s="337">
        <v>83</v>
      </c>
      <c r="U2302" s="337">
        <v>0.9</v>
      </c>
      <c r="V2302" s="337">
        <v>-20</v>
      </c>
      <c r="W2302" s="336" t="s">
        <v>769</v>
      </c>
      <c r="X2302" s="336" t="s">
        <v>7402</v>
      </c>
      <c r="Y2302" s="336" t="s">
        <v>974</v>
      </c>
      <c r="Z2302" s="339">
        <v>41640</v>
      </c>
      <c r="AA2302" s="339">
        <v>41956</v>
      </c>
      <c r="AB2302" s="336" t="s">
        <v>784</v>
      </c>
    </row>
    <row r="2303" spans="1:28" s="340" customFormat="1">
      <c r="A2303" s="336" t="s">
        <v>8147</v>
      </c>
      <c r="B2303" s="336" t="s">
        <v>6069</v>
      </c>
      <c r="C2303" s="336" t="s">
        <v>6254</v>
      </c>
      <c r="D2303" s="336" t="s">
        <v>6254</v>
      </c>
      <c r="E2303" s="336" t="s">
        <v>792</v>
      </c>
      <c r="F2303" s="336" t="s">
        <v>793</v>
      </c>
      <c r="G2303" s="336" t="s">
        <v>794</v>
      </c>
      <c r="H2303" s="336" t="s">
        <v>795</v>
      </c>
      <c r="I2303" s="337">
        <v>3</v>
      </c>
      <c r="J2303" s="337">
        <v>60</v>
      </c>
      <c r="K2303" s="337">
        <v>116</v>
      </c>
      <c r="L2303" s="337">
        <v>60</v>
      </c>
      <c r="M2303" s="338"/>
      <c r="N2303" s="338"/>
      <c r="O2303" s="337">
        <v>820</v>
      </c>
      <c r="P2303" s="337">
        <v>9.5</v>
      </c>
      <c r="Q2303" s="337">
        <v>86.3</v>
      </c>
      <c r="R2303" s="337">
        <v>25000</v>
      </c>
      <c r="S2303" s="337">
        <v>3000</v>
      </c>
      <c r="T2303" s="337">
        <v>83</v>
      </c>
      <c r="U2303" s="337">
        <v>1</v>
      </c>
      <c r="V2303" s="337">
        <v>-20</v>
      </c>
      <c r="W2303" s="336" t="s">
        <v>769</v>
      </c>
      <c r="X2303" s="336" t="s">
        <v>7402</v>
      </c>
      <c r="Y2303" s="336" t="s">
        <v>789</v>
      </c>
      <c r="Z2303" s="339">
        <v>41907</v>
      </c>
      <c r="AA2303" s="339">
        <v>41911</v>
      </c>
      <c r="AB2303" s="336" t="s">
        <v>842</v>
      </c>
    </row>
    <row r="2304" spans="1:28" s="340" customFormat="1">
      <c r="A2304" s="336" t="s">
        <v>8147</v>
      </c>
      <c r="B2304" s="336" t="s">
        <v>6069</v>
      </c>
      <c r="C2304" s="336" t="s">
        <v>6256</v>
      </c>
      <c r="D2304" s="336" t="s">
        <v>6256</v>
      </c>
      <c r="E2304" s="336" t="s">
        <v>792</v>
      </c>
      <c r="F2304" s="336" t="s">
        <v>793</v>
      </c>
      <c r="G2304" s="336" t="s">
        <v>794</v>
      </c>
      <c r="H2304" s="336" t="s">
        <v>795</v>
      </c>
      <c r="I2304" s="337">
        <v>3</v>
      </c>
      <c r="J2304" s="337">
        <v>60</v>
      </c>
      <c r="K2304" s="337">
        <v>116</v>
      </c>
      <c r="L2304" s="337">
        <v>60</v>
      </c>
      <c r="M2304" s="338"/>
      <c r="N2304" s="338"/>
      <c r="O2304" s="337">
        <v>870</v>
      </c>
      <c r="P2304" s="337">
        <v>9.5</v>
      </c>
      <c r="Q2304" s="337">
        <v>91.6</v>
      </c>
      <c r="R2304" s="337">
        <v>25000</v>
      </c>
      <c r="S2304" s="337">
        <v>4000</v>
      </c>
      <c r="T2304" s="337">
        <v>84</v>
      </c>
      <c r="U2304" s="337">
        <v>1</v>
      </c>
      <c r="V2304" s="337">
        <v>-20</v>
      </c>
      <c r="W2304" s="336" t="s">
        <v>769</v>
      </c>
      <c r="X2304" s="336" t="s">
        <v>7402</v>
      </c>
      <c r="Y2304" s="336" t="s">
        <v>789</v>
      </c>
      <c r="Z2304" s="339">
        <v>41907</v>
      </c>
      <c r="AA2304" s="339">
        <v>41911</v>
      </c>
      <c r="AB2304" s="336" t="s">
        <v>842</v>
      </c>
    </row>
    <row r="2305" spans="1:28" s="340" customFormat="1">
      <c r="A2305" s="336" t="s">
        <v>8147</v>
      </c>
      <c r="B2305" s="336" t="s">
        <v>27</v>
      </c>
      <c r="C2305" s="336" t="s">
        <v>5780</v>
      </c>
      <c r="D2305" s="336" t="s">
        <v>5780</v>
      </c>
      <c r="E2305" s="336" t="s">
        <v>792</v>
      </c>
      <c r="F2305" s="336" t="s">
        <v>793</v>
      </c>
      <c r="G2305" s="336" t="s">
        <v>794</v>
      </c>
      <c r="H2305" s="336" t="s">
        <v>795</v>
      </c>
      <c r="I2305" s="337">
        <v>5</v>
      </c>
      <c r="J2305" s="337">
        <v>40</v>
      </c>
      <c r="K2305" s="337">
        <v>112</v>
      </c>
      <c r="L2305" s="337">
        <v>61</v>
      </c>
      <c r="M2305" s="338"/>
      <c r="N2305" s="338"/>
      <c r="O2305" s="337">
        <v>550</v>
      </c>
      <c r="P2305" s="337">
        <v>7</v>
      </c>
      <c r="Q2305" s="337">
        <v>79</v>
      </c>
      <c r="R2305" s="337">
        <v>25000</v>
      </c>
      <c r="S2305" s="337">
        <v>5000</v>
      </c>
      <c r="T2305" s="337">
        <v>83</v>
      </c>
      <c r="U2305" s="337">
        <v>0.9</v>
      </c>
      <c r="V2305" s="337">
        <v>-29</v>
      </c>
      <c r="W2305" s="336" t="s">
        <v>769</v>
      </c>
      <c r="X2305" s="336" t="s">
        <v>7405</v>
      </c>
      <c r="Y2305" s="336" t="s">
        <v>5781</v>
      </c>
      <c r="Z2305" s="339">
        <v>41792</v>
      </c>
      <c r="AA2305" s="339">
        <v>41927</v>
      </c>
      <c r="AB2305" s="336" t="s">
        <v>842</v>
      </c>
    </row>
    <row r="2306" spans="1:28" s="340" customFormat="1">
      <c r="A2306" s="336" t="s">
        <v>8147</v>
      </c>
      <c r="B2306" s="336" t="s">
        <v>27</v>
      </c>
      <c r="C2306" s="336" t="s">
        <v>5801</v>
      </c>
      <c r="D2306" s="336" t="s">
        <v>5801</v>
      </c>
      <c r="E2306" s="336" t="s">
        <v>792</v>
      </c>
      <c r="F2306" s="336" t="s">
        <v>793</v>
      </c>
      <c r="G2306" s="336" t="s">
        <v>794</v>
      </c>
      <c r="H2306" s="336" t="s">
        <v>795</v>
      </c>
      <c r="I2306" s="337">
        <v>3</v>
      </c>
      <c r="J2306" s="337">
        <v>60</v>
      </c>
      <c r="K2306" s="337">
        <v>113.5</v>
      </c>
      <c r="L2306" s="337">
        <v>61</v>
      </c>
      <c r="M2306" s="338"/>
      <c r="N2306" s="338"/>
      <c r="O2306" s="337">
        <v>800</v>
      </c>
      <c r="P2306" s="337">
        <v>10</v>
      </c>
      <c r="Q2306" s="337">
        <v>80</v>
      </c>
      <c r="R2306" s="337">
        <v>25000</v>
      </c>
      <c r="S2306" s="337">
        <v>2700</v>
      </c>
      <c r="T2306" s="337">
        <v>83</v>
      </c>
      <c r="U2306" s="337">
        <v>0.9</v>
      </c>
      <c r="V2306" s="337">
        <v>-29</v>
      </c>
      <c r="W2306" s="336" t="s">
        <v>769</v>
      </c>
      <c r="X2306" s="336" t="s">
        <v>7405</v>
      </c>
      <c r="Y2306" s="336" t="s">
        <v>5035</v>
      </c>
      <c r="Z2306" s="339">
        <v>41609</v>
      </c>
      <c r="AA2306" s="339">
        <v>41801</v>
      </c>
      <c r="AB2306" s="336" t="s">
        <v>842</v>
      </c>
    </row>
    <row r="2307" spans="1:28" s="340" customFormat="1">
      <c r="A2307" s="336" t="s">
        <v>8147</v>
      </c>
      <c r="B2307" s="336" t="s">
        <v>27</v>
      </c>
      <c r="C2307" s="336" t="s">
        <v>5803</v>
      </c>
      <c r="D2307" s="336" t="s">
        <v>5803</v>
      </c>
      <c r="E2307" s="336" t="s">
        <v>792</v>
      </c>
      <c r="F2307" s="336" t="s">
        <v>793</v>
      </c>
      <c r="G2307" s="336" t="s">
        <v>794</v>
      </c>
      <c r="H2307" s="336" t="s">
        <v>795</v>
      </c>
      <c r="I2307" s="337">
        <v>3</v>
      </c>
      <c r="J2307" s="337">
        <v>60</v>
      </c>
      <c r="K2307" s="337">
        <v>113.5</v>
      </c>
      <c r="L2307" s="337">
        <v>61</v>
      </c>
      <c r="M2307" s="338"/>
      <c r="N2307" s="338"/>
      <c r="O2307" s="337">
        <v>950</v>
      </c>
      <c r="P2307" s="337">
        <v>10</v>
      </c>
      <c r="Q2307" s="337">
        <v>80</v>
      </c>
      <c r="R2307" s="337">
        <v>25000</v>
      </c>
      <c r="S2307" s="337">
        <v>5000</v>
      </c>
      <c r="T2307" s="337">
        <v>83</v>
      </c>
      <c r="U2307" s="337">
        <v>0.9</v>
      </c>
      <c r="V2307" s="337">
        <v>-29</v>
      </c>
      <c r="W2307" s="336" t="s">
        <v>769</v>
      </c>
      <c r="X2307" s="336" t="s">
        <v>7405</v>
      </c>
      <c r="Y2307" s="336" t="s">
        <v>5035</v>
      </c>
      <c r="Z2307" s="339">
        <v>41609</v>
      </c>
      <c r="AA2307" s="339">
        <v>41810</v>
      </c>
      <c r="AB2307" s="336" t="s">
        <v>842</v>
      </c>
    </row>
    <row r="2308" spans="1:28" s="340" customFormat="1">
      <c r="A2308" s="336" t="s">
        <v>8147</v>
      </c>
      <c r="B2308" s="336" t="s">
        <v>27</v>
      </c>
      <c r="C2308" s="336" t="s">
        <v>5811</v>
      </c>
      <c r="D2308" s="336" t="s">
        <v>5811</v>
      </c>
      <c r="E2308" s="336" t="s">
        <v>792</v>
      </c>
      <c r="F2308" s="336" t="s">
        <v>793</v>
      </c>
      <c r="G2308" s="336" t="s">
        <v>794</v>
      </c>
      <c r="H2308" s="336" t="s">
        <v>795</v>
      </c>
      <c r="I2308" s="337">
        <v>3</v>
      </c>
      <c r="J2308" s="337">
        <v>60</v>
      </c>
      <c r="K2308" s="337">
        <v>113.5</v>
      </c>
      <c r="L2308" s="337">
        <v>61</v>
      </c>
      <c r="M2308" s="338"/>
      <c r="N2308" s="338"/>
      <c r="O2308" s="337">
        <v>800</v>
      </c>
      <c r="P2308" s="337">
        <v>9.8000000000000007</v>
      </c>
      <c r="Q2308" s="337">
        <v>80</v>
      </c>
      <c r="R2308" s="337">
        <v>25000</v>
      </c>
      <c r="S2308" s="337">
        <v>2700</v>
      </c>
      <c r="T2308" s="337">
        <v>83</v>
      </c>
      <c r="U2308" s="337">
        <v>0.9</v>
      </c>
      <c r="V2308" s="337">
        <v>-29</v>
      </c>
      <c r="W2308" s="336" t="s">
        <v>769</v>
      </c>
      <c r="X2308" s="336" t="s">
        <v>7405</v>
      </c>
      <c r="Y2308" s="336" t="s">
        <v>783</v>
      </c>
      <c r="Z2308" s="339">
        <v>41609</v>
      </c>
      <c r="AA2308" s="339">
        <v>41852</v>
      </c>
      <c r="AB2308" s="336" t="s">
        <v>842</v>
      </c>
    </row>
    <row r="2309" spans="1:28" s="340" customFormat="1">
      <c r="A2309" s="336" t="s">
        <v>8147</v>
      </c>
      <c r="B2309" s="336" t="s">
        <v>27</v>
      </c>
      <c r="C2309" s="336" t="s">
        <v>5813</v>
      </c>
      <c r="D2309" s="336" t="s">
        <v>5813</v>
      </c>
      <c r="E2309" s="336" t="s">
        <v>792</v>
      </c>
      <c r="F2309" s="336" t="s">
        <v>793</v>
      </c>
      <c r="G2309" s="336" t="s">
        <v>794</v>
      </c>
      <c r="H2309" s="336" t="s">
        <v>795</v>
      </c>
      <c r="I2309" s="337">
        <v>3</v>
      </c>
      <c r="J2309" s="337">
        <v>60</v>
      </c>
      <c r="K2309" s="337">
        <v>113.5</v>
      </c>
      <c r="L2309" s="337">
        <v>61</v>
      </c>
      <c r="M2309" s="338"/>
      <c r="N2309" s="338"/>
      <c r="O2309" s="337">
        <v>800</v>
      </c>
      <c r="P2309" s="337">
        <v>10</v>
      </c>
      <c r="Q2309" s="337">
        <v>80</v>
      </c>
      <c r="R2309" s="337">
        <v>25000</v>
      </c>
      <c r="S2309" s="337">
        <v>2700</v>
      </c>
      <c r="T2309" s="337">
        <v>83</v>
      </c>
      <c r="U2309" s="337">
        <v>0.9</v>
      </c>
      <c r="V2309" s="337">
        <v>-29</v>
      </c>
      <c r="W2309" s="336" t="s">
        <v>769</v>
      </c>
      <c r="X2309" s="336" t="s">
        <v>7405</v>
      </c>
      <c r="Y2309" s="336" t="s">
        <v>5035</v>
      </c>
      <c r="Z2309" s="339">
        <v>41609</v>
      </c>
      <c r="AA2309" s="339">
        <v>41801</v>
      </c>
      <c r="AB2309" s="336" t="s">
        <v>842</v>
      </c>
    </row>
    <row r="2310" spans="1:28" s="340" customFormat="1">
      <c r="A2310" s="336" t="s">
        <v>8147</v>
      </c>
      <c r="B2310" s="336" t="s">
        <v>27</v>
      </c>
      <c r="C2310" s="336" t="s">
        <v>5815</v>
      </c>
      <c r="D2310" s="336" t="s">
        <v>5815</v>
      </c>
      <c r="E2310" s="336" t="s">
        <v>792</v>
      </c>
      <c r="F2310" s="336" t="s">
        <v>793</v>
      </c>
      <c r="G2310" s="336" t="s">
        <v>794</v>
      </c>
      <c r="H2310" s="336" t="s">
        <v>795</v>
      </c>
      <c r="I2310" s="337">
        <v>5</v>
      </c>
      <c r="J2310" s="337">
        <v>60</v>
      </c>
      <c r="K2310" s="337">
        <v>113.5</v>
      </c>
      <c r="L2310" s="337">
        <v>61</v>
      </c>
      <c r="M2310" s="338"/>
      <c r="N2310" s="338"/>
      <c r="O2310" s="337">
        <v>800</v>
      </c>
      <c r="P2310" s="337">
        <v>9.8000000000000007</v>
      </c>
      <c r="Q2310" s="337">
        <v>82</v>
      </c>
      <c r="R2310" s="337">
        <v>25000</v>
      </c>
      <c r="S2310" s="337">
        <v>2700</v>
      </c>
      <c r="T2310" s="337">
        <v>83</v>
      </c>
      <c r="U2310" s="337">
        <v>0.9</v>
      </c>
      <c r="V2310" s="337">
        <v>-29</v>
      </c>
      <c r="W2310" s="336" t="s">
        <v>769</v>
      </c>
      <c r="X2310" s="336" t="s">
        <v>7405</v>
      </c>
      <c r="Y2310" s="336" t="s">
        <v>5035</v>
      </c>
      <c r="Z2310" s="339">
        <v>41609</v>
      </c>
      <c r="AA2310" s="339">
        <v>41927</v>
      </c>
      <c r="AB2310" s="336" t="s">
        <v>842</v>
      </c>
    </row>
    <row r="2311" spans="1:28" s="340" customFormat="1">
      <c r="A2311" s="336" t="s">
        <v>8147</v>
      </c>
      <c r="B2311" s="336" t="s">
        <v>27</v>
      </c>
      <c r="C2311" s="336" t="s">
        <v>5817</v>
      </c>
      <c r="D2311" s="336" t="s">
        <v>5817</v>
      </c>
      <c r="E2311" s="336" t="s">
        <v>792</v>
      </c>
      <c r="F2311" s="336" t="s">
        <v>793</v>
      </c>
      <c r="G2311" s="336" t="s">
        <v>794</v>
      </c>
      <c r="H2311" s="336" t="s">
        <v>795</v>
      </c>
      <c r="I2311" s="337">
        <v>3</v>
      </c>
      <c r="J2311" s="337">
        <v>60</v>
      </c>
      <c r="K2311" s="337">
        <v>113.5</v>
      </c>
      <c r="L2311" s="337">
        <v>61</v>
      </c>
      <c r="M2311" s="338"/>
      <c r="N2311" s="338"/>
      <c r="O2311" s="337">
        <v>800</v>
      </c>
      <c r="P2311" s="337">
        <v>10</v>
      </c>
      <c r="Q2311" s="337">
        <v>80</v>
      </c>
      <c r="R2311" s="337">
        <v>25000</v>
      </c>
      <c r="S2311" s="337">
        <v>2700</v>
      </c>
      <c r="T2311" s="337">
        <v>83</v>
      </c>
      <c r="U2311" s="337">
        <v>0.9</v>
      </c>
      <c r="V2311" s="337">
        <v>-30</v>
      </c>
      <c r="W2311" s="336" t="s">
        <v>769</v>
      </c>
      <c r="X2311" s="336" t="s">
        <v>7405</v>
      </c>
      <c r="Y2311" s="336" t="s">
        <v>5035</v>
      </c>
      <c r="Z2311" s="339">
        <v>41609</v>
      </c>
      <c r="AA2311" s="339">
        <v>41801</v>
      </c>
      <c r="AB2311" s="336" t="s">
        <v>842</v>
      </c>
    </row>
    <row r="2312" spans="1:28" s="340" customFormat="1">
      <c r="A2312" s="336" t="s">
        <v>8147</v>
      </c>
      <c r="B2312" s="336" t="s">
        <v>27</v>
      </c>
      <c r="C2312" s="336" t="s">
        <v>5819</v>
      </c>
      <c r="D2312" s="336" t="s">
        <v>5819</v>
      </c>
      <c r="E2312" s="336" t="s">
        <v>792</v>
      </c>
      <c r="F2312" s="336" t="s">
        <v>793</v>
      </c>
      <c r="G2312" s="336" t="s">
        <v>794</v>
      </c>
      <c r="H2312" s="336" t="s">
        <v>795</v>
      </c>
      <c r="I2312" s="337">
        <v>3</v>
      </c>
      <c r="J2312" s="337">
        <v>60</v>
      </c>
      <c r="K2312" s="337">
        <v>113.5</v>
      </c>
      <c r="L2312" s="337">
        <v>61</v>
      </c>
      <c r="M2312" s="338"/>
      <c r="N2312" s="338"/>
      <c r="O2312" s="337">
        <v>800</v>
      </c>
      <c r="P2312" s="337">
        <v>10</v>
      </c>
      <c r="Q2312" s="337">
        <v>80</v>
      </c>
      <c r="R2312" s="337">
        <v>25000</v>
      </c>
      <c r="S2312" s="337">
        <v>2700</v>
      </c>
      <c r="T2312" s="337">
        <v>83</v>
      </c>
      <c r="U2312" s="337">
        <v>0.9</v>
      </c>
      <c r="V2312" s="337">
        <v>-29</v>
      </c>
      <c r="W2312" s="336" t="s">
        <v>769</v>
      </c>
      <c r="X2312" s="336" t="s">
        <v>7405</v>
      </c>
      <c r="Y2312" s="336" t="s">
        <v>5035</v>
      </c>
      <c r="Z2312" s="339">
        <v>41609</v>
      </c>
      <c r="AA2312" s="339">
        <v>41801</v>
      </c>
      <c r="AB2312" s="336" t="s">
        <v>842</v>
      </c>
    </row>
    <row r="2313" spans="1:28" s="340" customFormat="1">
      <c r="A2313" s="336" t="s">
        <v>8147</v>
      </c>
      <c r="B2313" s="336" t="s">
        <v>27</v>
      </c>
      <c r="C2313" s="336" t="s">
        <v>5821</v>
      </c>
      <c r="D2313" s="336" t="s">
        <v>5821</v>
      </c>
      <c r="E2313" s="336" t="s">
        <v>792</v>
      </c>
      <c r="F2313" s="336" t="s">
        <v>793</v>
      </c>
      <c r="G2313" s="336" t="s">
        <v>794</v>
      </c>
      <c r="H2313" s="336" t="s">
        <v>795</v>
      </c>
      <c r="I2313" s="337">
        <v>3</v>
      </c>
      <c r="J2313" s="337">
        <v>60</v>
      </c>
      <c r="K2313" s="337">
        <v>113.5</v>
      </c>
      <c r="L2313" s="337">
        <v>61</v>
      </c>
      <c r="M2313" s="338"/>
      <c r="N2313" s="338"/>
      <c r="O2313" s="337">
        <v>800</v>
      </c>
      <c r="P2313" s="337">
        <v>10</v>
      </c>
      <c r="Q2313" s="337">
        <v>80</v>
      </c>
      <c r="R2313" s="337">
        <v>25000</v>
      </c>
      <c r="S2313" s="337">
        <v>5000</v>
      </c>
      <c r="T2313" s="337">
        <v>83</v>
      </c>
      <c r="U2313" s="337">
        <v>0.9</v>
      </c>
      <c r="V2313" s="337">
        <v>-29</v>
      </c>
      <c r="W2313" s="336" t="s">
        <v>769</v>
      </c>
      <c r="X2313" s="336" t="s">
        <v>7405</v>
      </c>
      <c r="Y2313" s="336" t="s">
        <v>5035</v>
      </c>
      <c r="Z2313" s="339">
        <v>41609</v>
      </c>
      <c r="AA2313" s="339">
        <v>41801</v>
      </c>
      <c r="AB2313" s="336" t="s">
        <v>842</v>
      </c>
    </row>
    <row r="2314" spans="1:28" s="340" customFormat="1">
      <c r="A2314" s="336" t="s">
        <v>8147</v>
      </c>
      <c r="B2314" s="336" t="s">
        <v>27</v>
      </c>
      <c r="C2314" s="336" t="s">
        <v>5823</v>
      </c>
      <c r="D2314" s="336" t="s">
        <v>5823</v>
      </c>
      <c r="E2314" s="336" t="s">
        <v>792</v>
      </c>
      <c r="F2314" s="336" t="s">
        <v>793</v>
      </c>
      <c r="G2314" s="336" t="s">
        <v>794</v>
      </c>
      <c r="H2314" s="336" t="s">
        <v>795</v>
      </c>
      <c r="I2314" s="337">
        <v>5</v>
      </c>
      <c r="J2314" s="337">
        <v>60</v>
      </c>
      <c r="K2314" s="337">
        <v>113.5</v>
      </c>
      <c r="L2314" s="337">
        <v>61</v>
      </c>
      <c r="M2314" s="338"/>
      <c r="N2314" s="338"/>
      <c r="O2314" s="337">
        <v>800</v>
      </c>
      <c r="P2314" s="337">
        <v>11</v>
      </c>
      <c r="Q2314" s="337">
        <v>72.7</v>
      </c>
      <c r="R2314" s="337">
        <v>25000</v>
      </c>
      <c r="S2314" s="337">
        <v>2700</v>
      </c>
      <c r="T2314" s="337">
        <v>83</v>
      </c>
      <c r="U2314" s="337">
        <v>0.9</v>
      </c>
      <c r="V2314" s="337">
        <v>-30</v>
      </c>
      <c r="W2314" s="336" t="s">
        <v>769</v>
      </c>
      <c r="X2314" s="336" t="s">
        <v>7402</v>
      </c>
      <c r="Y2314" s="336" t="s">
        <v>783</v>
      </c>
      <c r="Z2314" s="339">
        <v>41609</v>
      </c>
      <c r="AA2314" s="339">
        <v>41856</v>
      </c>
      <c r="AB2314" s="336" t="s">
        <v>842</v>
      </c>
    </row>
    <row r="2315" spans="1:28" s="340" customFormat="1">
      <c r="A2315" s="336" t="s">
        <v>8147</v>
      </c>
      <c r="B2315" s="336" t="s">
        <v>219</v>
      </c>
      <c r="C2315" s="336" t="s">
        <v>4342</v>
      </c>
      <c r="D2315" s="336" t="s">
        <v>4342</v>
      </c>
      <c r="E2315" s="336" t="s">
        <v>792</v>
      </c>
      <c r="F2315" s="336" t="s">
        <v>793</v>
      </c>
      <c r="G2315" s="336" t="s">
        <v>794</v>
      </c>
      <c r="H2315" s="336" t="s">
        <v>795</v>
      </c>
      <c r="I2315" s="337">
        <v>5</v>
      </c>
      <c r="J2315" s="337">
        <v>40</v>
      </c>
      <c r="K2315" s="337">
        <v>111.6</v>
      </c>
      <c r="L2315" s="337">
        <v>58.5</v>
      </c>
      <c r="M2315" s="338"/>
      <c r="N2315" s="338"/>
      <c r="O2315" s="337">
        <v>450</v>
      </c>
      <c r="P2315" s="337">
        <v>6</v>
      </c>
      <c r="Q2315" s="337">
        <v>75</v>
      </c>
      <c r="R2315" s="337">
        <v>25000</v>
      </c>
      <c r="S2315" s="337">
        <v>5000</v>
      </c>
      <c r="T2315" s="337">
        <v>84</v>
      </c>
      <c r="U2315" s="337">
        <v>0.9</v>
      </c>
      <c r="V2315" s="337">
        <v>-20</v>
      </c>
      <c r="W2315" s="336" t="s">
        <v>769</v>
      </c>
      <c r="X2315" s="336" t="s">
        <v>7491</v>
      </c>
      <c r="Y2315" s="336" t="s">
        <v>783</v>
      </c>
      <c r="Z2315" s="339">
        <v>41746</v>
      </c>
      <c r="AA2315" s="339">
        <v>41746</v>
      </c>
      <c r="AB2315" s="336" t="s">
        <v>784</v>
      </c>
    </row>
    <row r="2316" spans="1:28" s="340" customFormat="1">
      <c r="A2316" s="336" t="s">
        <v>8147</v>
      </c>
      <c r="B2316" s="336" t="s">
        <v>219</v>
      </c>
      <c r="C2316" s="336" t="s">
        <v>4348</v>
      </c>
      <c r="D2316" s="336" t="s">
        <v>4348</v>
      </c>
      <c r="E2316" s="336" t="s">
        <v>792</v>
      </c>
      <c r="F2316" s="336" t="s">
        <v>793</v>
      </c>
      <c r="G2316" s="336" t="s">
        <v>794</v>
      </c>
      <c r="H2316" s="336" t="s">
        <v>795</v>
      </c>
      <c r="I2316" s="337">
        <v>5</v>
      </c>
      <c r="J2316" s="337">
        <v>60</v>
      </c>
      <c r="K2316" s="337">
        <v>112.4</v>
      </c>
      <c r="L2316" s="337">
        <v>59.8</v>
      </c>
      <c r="M2316" s="338"/>
      <c r="N2316" s="338"/>
      <c r="O2316" s="337">
        <v>800</v>
      </c>
      <c r="P2316" s="337">
        <v>8.5</v>
      </c>
      <c r="Q2316" s="337">
        <v>94.1</v>
      </c>
      <c r="R2316" s="337">
        <v>25000</v>
      </c>
      <c r="S2316" s="337">
        <v>5000</v>
      </c>
      <c r="T2316" s="337">
        <v>83</v>
      </c>
      <c r="U2316" s="337">
        <v>0.9</v>
      </c>
      <c r="V2316" s="337">
        <v>-20</v>
      </c>
      <c r="W2316" s="336" t="s">
        <v>769</v>
      </c>
      <c r="X2316" s="336" t="s">
        <v>7492</v>
      </c>
      <c r="Y2316" s="336" t="s">
        <v>783</v>
      </c>
      <c r="Z2316" s="339">
        <v>41754</v>
      </c>
      <c r="AA2316" s="339">
        <v>41754</v>
      </c>
      <c r="AB2316" s="336" t="s">
        <v>784</v>
      </c>
    </row>
    <row r="2317" spans="1:28" s="340" customFormat="1">
      <c r="A2317" s="336" t="s">
        <v>8147</v>
      </c>
      <c r="B2317" s="336" t="s">
        <v>6069</v>
      </c>
      <c r="C2317" s="336" t="s">
        <v>6258</v>
      </c>
      <c r="D2317" s="336" t="s">
        <v>6258</v>
      </c>
      <c r="E2317" s="336" t="s">
        <v>792</v>
      </c>
      <c r="F2317" s="336" t="s">
        <v>793</v>
      </c>
      <c r="G2317" s="336" t="s">
        <v>794</v>
      </c>
      <c r="H2317" s="336" t="s">
        <v>795</v>
      </c>
      <c r="I2317" s="337">
        <v>3</v>
      </c>
      <c r="J2317" s="337">
        <v>60</v>
      </c>
      <c r="K2317" s="337">
        <v>116</v>
      </c>
      <c r="L2317" s="337">
        <v>60</v>
      </c>
      <c r="M2317" s="338"/>
      <c r="N2317" s="338"/>
      <c r="O2317" s="337">
        <v>880</v>
      </c>
      <c r="P2317" s="337">
        <v>9.5</v>
      </c>
      <c r="Q2317" s="337">
        <v>92.6</v>
      </c>
      <c r="R2317" s="337">
        <v>25000</v>
      </c>
      <c r="S2317" s="337">
        <v>5000</v>
      </c>
      <c r="T2317" s="337">
        <v>87</v>
      </c>
      <c r="U2317" s="337">
        <v>1</v>
      </c>
      <c r="V2317" s="337">
        <v>-20</v>
      </c>
      <c r="W2317" s="336" t="s">
        <v>769</v>
      </c>
      <c r="X2317" s="336" t="s">
        <v>7402</v>
      </c>
      <c r="Y2317" s="336" t="s">
        <v>789</v>
      </c>
      <c r="Z2317" s="339">
        <v>41907</v>
      </c>
      <c r="AA2317" s="339">
        <v>41911</v>
      </c>
      <c r="AB2317" s="336" t="s">
        <v>842</v>
      </c>
    </row>
    <row r="2318" spans="1:28" s="340" customFormat="1">
      <c r="A2318" s="336" t="s">
        <v>8147</v>
      </c>
      <c r="B2318" s="336" t="s">
        <v>27</v>
      </c>
      <c r="C2318" s="336" t="s">
        <v>5957</v>
      </c>
      <c r="D2318" s="336" t="s">
        <v>5957</v>
      </c>
      <c r="E2318" s="336" t="s">
        <v>792</v>
      </c>
      <c r="F2318" s="336" t="s">
        <v>793</v>
      </c>
      <c r="G2318" s="336" t="s">
        <v>794</v>
      </c>
      <c r="H2318" s="336" t="s">
        <v>795</v>
      </c>
      <c r="I2318" s="337">
        <v>5</v>
      </c>
      <c r="J2318" s="337">
        <v>60</v>
      </c>
      <c r="K2318" s="337">
        <v>113.5</v>
      </c>
      <c r="L2318" s="337">
        <v>61</v>
      </c>
      <c r="M2318" s="338"/>
      <c r="N2318" s="338"/>
      <c r="O2318" s="337">
        <v>850</v>
      </c>
      <c r="P2318" s="337">
        <v>11</v>
      </c>
      <c r="Q2318" s="337">
        <v>77.3</v>
      </c>
      <c r="R2318" s="337">
        <v>25000</v>
      </c>
      <c r="S2318" s="337">
        <v>4000</v>
      </c>
      <c r="T2318" s="337">
        <v>84</v>
      </c>
      <c r="U2318" s="337">
        <v>0.9</v>
      </c>
      <c r="V2318" s="337">
        <v>-30</v>
      </c>
      <c r="W2318" s="336" t="s">
        <v>769</v>
      </c>
      <c r="X2318" s="336" t="s">
        <v>7405</v>
      </c>
      <c r="Y2318" s="336" t="s">
        <v>5035</v>
      </c>
      <c r="Z2318" s="339">
        <v>41609</v>
      </c>
      <c r="AA2318" s="339">
        <v>41961</v>
      </c>
      <c r="AB2318" s="336" t="s">
        <v>842</v>
      </c>
    </row>
    <row r="2319" spans="1:28" s="340" customFormat="1">
      <c r="A2319" s="336" t="s">
        <v>8147</v>
      </c>
      <c r="B2319" s="336" t="s">
        <v>27</v>
      </c>
      <c r="C2319" s="336" t="s">
        <v>5961</v>
      </c>
      <c r="D2319" s="336" t="s">
        <v>5961</v>
      </c>
      <c r="E2319" s="336" t="s">
        <v>792</v>
      </c>
      <c r="F2319" s="336" t="s">
        <v>793</v>
      </c>
      <c r="G2319" s="336" t="s">
        <v>794</v>
      </c>
      <c r="H2319" s="336" t="s">
        <v>795</v>
      </c>
      <c r="I2319" s="337">
        <v>5</v>
      </c>
      <c r="J2319" s="337">
        <v>60</v>
      </c>
      <c r="K2319" s="337">
        <v>113.5</v>
      </c>
      <c r="L2319" s="337">
        <v>61</v>
      </c>
      <c r="M2319" s="338"/>
      <c r="N2319" s="338"/>
      <c r="O2319" s="337">
        <v>800</v>
      </c>
      <c r="P2319" s="337">
        <v>10</v>
      </c>
      <c r="Q2319" s="337">
        <v>87</v>
      </c>
      <c r="R2319" s="337">
        <v>25000</v>
      </c>
      <c r="S2319" s="337">
        <v>2700</v>
      </c>
      <c r="T2319" s="337">
        <v>83</v>
      </c>
      <c r="U2319" s="337">
        <v>0.9</v>
      </c>
      <c r="V2319" s="337">
        <v>-30</v>
      </c>
      <c r="W2319" s="336" t="s">
        <v>769</v>
      </c>
      <c r="X2319" s="336" t="s">
        <v>7405</v>
      </c>
      <c r="Y2319" s="336" t="s">
        <v>5035</v>
      </c>
      <c r="Z2319" s="339">
        <v>41609</v>
      </c>
      <c r="AA2319" s="339">
        <v>41801</v>
      </c>
      <c r="AB2319" s="336" t="s">
        <v>842</v>
      </c>
    </row>
    <row r="2320" spans="1:28" s="340" customFormat="1">
      <c r="A2320" s="336" t="s">
        <v>8147</v>
      </c>
      <c r="B2320" s="336" t="s">
        <v>27</v>
      </c>
      <c r="C2320" s="336" t="s">
        <v>5963</v>
      </c>
      <c r="D2320" s="336" t="s">
        <v>5963</v>
      </c>
      <c r="E2320" s="336" t="s">
        <v>792</v>
      </c>
      <c r="F2320" s="336" t="s">
        <v>793</v>
      </c>
      <c r="G2320" s="336" t="s">
        <v>794</v>
      </c>
      <c r="H2320" s="336" t="s">
        <v>795</v>
      </c>
      <c r="I2320" s="337">
        <v>5</v>
      </c>
      <c r="J2320" s="337">
        <v>60</v>
      </c>
      <c r="K2320" s="337">
        <v>113.5</v>
      </c>
      <c r="L2320" s="337">
        <v>61</v>
      </c>
      <c r="M2320" s="338"/>
      <c r="N2320" s="338"/>
      <c r="O2320" s="337">
        <v>825</v>
      </c>
      <c r="P2320" s="337">
        <v>10</v>
      </c>
      <c r="Q2320" s="337">
        <v>80</v>
      </c>
      <c r="R2320" s="337">
        <v>25000</v>
      </c>
      <c r="S2320" s="337">
        <v>3000</v>
      </c>
      <c r="T2320" s="337">
        <v>83</v>
      </c>
      <c r="U2320" s="337">
        <v>0.9</v>
      </c>
      <c r="V2320" s="337">
        <v>-30</v>
      </c>
      <c r="W2320" s="336" t="s">
        <v>769</v>
      </c>
      <c r="X2320" s="336" t="s">
        <v>7405</v>
      </c>
      <c r="Y2320" s="336" t="s">
        <v>5035</v>
      </c>
      <c r="Z2320" s="339">
        <v>41609</v>
      </c>
      <c r="AA2320" s="339">
        <v>41801</v>
      </c>
      <c r="AB2320" s="336" t="s">
        <v>842</v>
      </c>
    </row>
    <row r="2321" spans="1:28" s="340" customFormat="1">
      <c r="A2321" s="336" t="s">
        <v>8147</v>
      </c>
      <c r="B2321" s="336" t="s">
        <v>27</v>
      </c>
      <c r="C2321" s="336" t="s">
        <v>5965</v>
      </c>
      <c r="D2321" s="336" t="s">
        <v>5965</v>
      </c>
      <c r="E2321" s="336" t="s">
        <v>792</v>
      </c>
      <c r="F2321" s="336" t="s">
        <v>793</v>
      </c>
      <c r="G2321" s="336" t="s">
        <v>794</v>
      </c>
      <c r="H2321" s="336" t="s">
        <v>795</v>
      </c>
      <c r="I2321" s="337">
        <v>5</v>
      </c>
      <c r="J2321" s="337">
        <v>60</v>
      </c>
      <c r="K2321" s="337">
        <v>113.5</v>
      </c>
      <c r="L2321" s="337">
        <v>61</v>
      </c>
      <c r="M2321" s="338"/>
      <c r="N2321" s="338"/>
      <c r="O2321" s="337">
        <v>850</v>
      </c>
      <c r="P2321" s="337">
        <v>10</v>
      </c>
      <c r="Q2321" s="337">
        <v>87</v>
      </c>
      <c r="R2321" s="337">
        <v>25000</v>
      </c>
      <c r="S2321" s="337">
        <v>4000</v>
      </c>
      <c r="T2321" s="337">
        <v>84</v>
      </c>
      <c r="U2321" s="337">
        <v>0.9</v>
      </c>
      <c r="V2321" s="337">
        <v>-30</v>
      </c>
      <c r="W2321" s="336" t="s">
        <v>769</v>
      </c>
      <c r="X2321" s="336" t="s">
        <v>7405</v>
      </c>
      <c r="Y2321" s="336" t="s">
        <v>5035</v>
      </c>
      <c r="Z2321" s="339">
        <v>41609</v>
      </c>
      <c r="AA2321" s="339">
        <v>41801</v>
      </c>
      <c r="AB2321" s="336" t="s">
        <v>842</v>
      </c>
    </row>
    <row r="2322" spans="1:28" s="340" customFormat="1">
      <c r="A2322" s="336" t="s">
        <v>8147</v>
      </c>
      <c r="B2322" s="336" t="s">
        <v>4353</v>
      </c>
      <c r="C2322" s="336" t="s">
        <v>4407</v>
      </c>
      <c r="D2322" s="336" t="s">
        <v>8178</v>
      </c>
      <c r="E2322" s="336" t="s">
        <v>792</v>
      </c>
      <c r="F2322" s="336" t="s">
        <v>793</v>
      </c>
      <c r="G2322" s="336" t="s">
        <v>794</v>
      </c>
      <c r="H2322" s="336" t="s">
        <v>795</v>
      </c>
      <c r="I2322" s="337">
        <v>5</v>
      </c>
      <c r="J2322" s="337">
        <v>60</v>
      </c>
      <c r="K2322" s="337">
        <v>115.8</v>
      </c>
      <c r="L2322" s="337">
        <v>59.9</v>
      </c>
      <c r="M2322" s="338"/>
      <c r="N2322" s="338"/>
      <c r="O2322" s="337">
        <v>800</v>
      </c>
      <c r="P2322" s="337">
        <v>11</v>
      </c>
      <c r="Q2322" s="337">
        <v>72.7</v>
      </c>
      <c r="R2322" s="337">
        <v>25000</v>
      </c>
      <c r="S2322" s="337">
        <v>5000</v>
      </c>
      <c r="T2322" s="337">
        <v>84</v>
      </c>
      <c r="U2322" s="337">
        <v>0.9</v>
      </c>
      <c r="V2322" s="337">
        <v>-20</v>
      </c>
      <c r="W2322" s="336" t="s">
        <v>769</v>
      </c>
      <c r="X2322" s="336" t="s">
        <v>7</v>
      </c>
      <c r="Y2322" s="336" t="s">
        <v>826</v>
      </c>
      <c r="Z2322" s="339">
        <v>41760</v>
      </c>
      <c r="AA2322" s="339">
        <v>41957</v>
      </c>
      <c r="AB2322" s="336" t="s">
        <v>842</v>
      </c>
    </row>
    <row r="2323" spans="1:28" s="340" customFormat="1">
      <c r="A2323" s="336" t="s">
        <v>8147</v>
      </c>
      <c r="B2323" s="336" t="s">
        <v>6419</v>
      </c>
      <c r="C2323" s="336" t="s">
        <v>6429</v>
      </c>
      <c r="D2323" s="336" t="s">
        <v>6429</v>
      </c>
      <c r="E2323" s="336" t="s">
        <v>792</v>
      </c>
      <c r="F2323" s="336" t="s">
        <v>793</v>
      </c>
      <c r="G2323" s="336" t="s">
        <v>794</v>
      </c>
      <c r="H2323" s="336" t="s">
        <v>795</v>
      </c>
      <c r="I2323" s="337">
        <v>3</v>
      </c>
      <c r="J2323" s="337">
        <v>60</v>
      </c>
      <c r="K2323" s="337">
        <v>112.6</v>
      </c>
      <c r="L2323" s="337">
        <v>63.5</v>
      </c>
      <c r="M2323" s="338"/>
      <c r="N2323" s="338"/>
      <c r="O2323" s="337">
        <v>800</v>
      </c>
      <c r="P2323" s="337">
        <v>11</v>
      </c>
      <c r="Q2323" s="337">
        <v>72.7</v>
      </c>
      <c r="R2323" s="337">
        <v>25000</v>
      </c>
      <c r="S2323" s="337">
        <v>3000</v>
      </c>
      <c r="T2323" s="337">
        <v>85</v>
      </c>
      <c r="U2323" s="337">
        <v>1</v>
      </c>
      <c r="V2323" s="337">
        <v>-20</v>
      </c>
      <c r="W2323" s="336" t="s">
        <v>769</v>
      </c>
      <c r="X2323" s="336" t="s">
        <v>7404</v>
      </c>
      <c r="Y2323" s="336" t="s">
        <v>783</v>
      </c>
      <c r="Z2323" s="339">
        <v>41800</v>
      </c>
      <c r="AA2323" s="339">
        <v>41835</v>
      </c>
      <c r="AB2323" s="336" t="s">
        <v>784</v>
      </c>
    </row>
    <row r="2324" spans="1:28" s="340" customFormat="1">
      <c r="A2324" s="336" t="s">
        <v>8147</v>
      </c>
      <c r="B2324" s="336" t="s">
        <v>6543</v>
      </c>
      <c r="C2324" s="336" t="s">
        <v>682</v>
      </c>
      <c r="D2324" s="336" t="s">
        <v>8179</v>
      </c>
      <c r="E2324" s="336" t="s">
        <v>792</v>
      </c>
      <c r="F2324" s="336" t="s">
        <v>793</v>
      </c>
      <c r="G2324" s="336" t="s">
        <v>794</v>
      </c>
      <c r="H2324" s="336" t="s">
        <v>795</v>
      </c>
      <c r="I2324" s="337">
        <v>5</v>
      </c>
      <c r="J2324" s="337">
        <v>60</v>
      </c>
      <c r="K2324" s="337">
        <v>111</v>
      </c>
      <c r="L2324" s="337">
        <v>60</v>
      </c>
      <c r="M2324" s="338"/>
      <c r="N2324" s="338"/>
      <c r="O2324" s="337">
        <v>800</v>
      </c>
      <c r="P2324" s="337">
        <v>9.5</v>
      </c>
      <c r="Q2324" s="337">
        <v>84.2</v>
      </c>
      <c r="R2324" s="337">
        <v>25000</v>
      </c>
      <c r="S2324" s="337">
        <v>3000</v>
      </c>
      <c r="T2324" s="337">
        <v>83</v>
      </c>
      <c r="U2324" s="337">
        <v>0.9</v>
      </c>
      <c r="V2324" s="337">
        <v>-40</v>
      </c>
      <c r="W2324" s="336" t="s">
        <v>769</v>
      </c>
      <c r="X2324" s="336" t="s">
        <v>7402</v>
      </c>
      <c r="Y2324" s="336" t="s">
        <v>783</v>
      </c>
      <c r="Z2324" s="339">
        <v>41942</v>
      </c>
      <c r="AA2324" s="339">
        <v>41948</v>
      </c>
      <c r="AB2324" s="336" t="s">
        <v>827</v>
      </c>
    </row>
    <row r="2325" spans="1:28" s="340" customFormat="1">
      <c r="A2325" s="336" t="s">
        <v>8147</v>
      </c>
      <c r="B2325" s="336" t="s">
        <v>27</v>
      </c>
      <c r="C2325" s="336" t="s">
        <v>6591</v>
      </c>
      <c r="D2325" s="336" t="s">
        <v>6591</v>
      </c>
      <c r="E2325" s="336" t="s">
        <v>792</v>
      </c>
      <c r="F2325" s="336" t="s">
        <v>793</v>
      </c>
      <c r="G2325" s="336" t="s">
        <v>794</v>
      </c>
      <c r="H2325" s="336" t="s">
        <v>795</v>
      </c>
      <c r="I2325" s="337">
        <v>5</v>
      </c>
      <c r="J2325" s="337">
        <v>75</v>
      </c>
      <c r="K2325" s="337">
        <v>135</v>
      </c>
      <c r="L2325" s="337">
        <v>78</v>
      </c>
      <c r="M2325" s="338"/>
      <c r="N2325" s="338"/>
      <c r="O2325" s="337">
        <v>1100</v>
      </c>
      <c r="P2325" s="337">
        <v>13.3</v>
      </c>
      <c r="Q2325" s="337">
        <v>83</v>
      </c>
      <c r="R2325" s="337">
        <v>25000</v>
      </c>
      <c r="S2325" s="337">
        <v>2700</v>
      </c>
      <c r="T2325" s="337">
        <v>83</v>
      </c>
      <c r="U2325" s="337">
        <v>0.9</v>
      </c>
      <c r="V2325" s="337">
        <v>-29</v>
      </c>
      <c r="W2325" s="336" t="s">
        <v>769</v>
      </c>
      <c r="X2325" s="336" t="s">
        <v>7405</v>
      </c>
      <c r="Y2325" s="336" t="s">
        <v>1308</v>
      </c>
      <c r="Z2325" s="339">
        <v>41852</v>
      </c>
      <c r="AA2325" s="339">
        <v>41932</v>
      </c>
      <c r="AB2325" s="336" t="s">
        <v>842</v>
      </c>
    </row>
    <row r="2326" spans="1:28" s="340" customFormat="1">
      <c r="A2326" s="336" t="s">
        <v>8147</v>
      </c>
      <c r="B2326" s="336" t="s">
        <v>27</v>
      </c>
      <c r="C2326" s="336" t="s">
        <v>6593</v>
      </c>
      <c r="D2326" s="336" t="s">
        <v>6593</v>
      </c>
      <c r="E2326" s="336" t="s">
        <v>792</v>
      </c>
      <c r="F2326" s="336" t="s">
        <v>793</v>
      </c>
      <c r="G2326" s="336" t="s">
        <v>794</v>
      </c>
      <c r="H2326" s="336" t="s">
        <v>795</v>
      </c>
      <c r="I2326" s="337">
        <v>5</v>
      </c>
      <c r="J2326" s="337">
        <v>75</v>
      </c>
      <c r="K2326" s="337">
        <v>135</v>
      </c>
      <c r="L2326" s="337">
        <v>78</v>
      </c>
      <c r="M2326" s="338"/>
      <c r="N2326" s="338"/>
      <c r="O2326" s="337">
        <v>1175</v>
      </c>
      <c r="P2326" s="337">
        <v>13.3</v>
      </c>
      <c r="Q2326" s="337">
        <v>88</v>
      </c>
      <c r="R2326" s="337">
        <v>25000</v>
      </c>
      <c r="S2326" s="337">
        <v>5000</v>
      </c>
      <c r="T2326" s="337">
        <v>83</v>
      </c>
      <c r="U2326" s="337">
        <v>0.9</v>
      </c>
      <c r="V2326" s="337">
        <v>-29</v>
      </c>
      <c r="W2326" s="336" t="s">
        <v>769</v>
      </c>
      <c r="X2326" s="336" t="s">
        <v>7405</v>
      </c>
      <c r="Y2326" s="336" t="s">
        <v>6594</v>
      </c>
      <c r="Z2326" s="339">
        <v>41852</v>
      </c>
      <c r="AA2326" s="339">
        <v>41932</v>
      </c>
      <c r="AB2326" s="336" t="s">
        <v>842</v>
      </c>
    </row>
    <row r="2327" spans="1:28" s="340" customFormat="1">
      <c r="A2327" s="336" t="s">
        <v>8147</v>
      </c>
      <c r="B2327" s="336" t="s">
        <v>4537</v>
      </c>
      <c r="C2327" s="336" t="s">
        <v>4541</v>
      </c>
      <c r="D2327" s="336" t="s">
        <v>8150</v>
      </c>
      <c r="E2327" s="336" t="s">
        <v>792</v>
      </c>
      <c r="F2327" s="336" t="s">
        <v>793</v>
      </c>
      <c r="G2327" s="336" t="s">
        <v>794</v>
      </c>
      <c r="H2327" s="336" t="s">
        <v>795</v>
      </c>
      <c r="I2327" s="337">
        <v>3</v>
      </c>
      <c r="J2327" s="337">
        <v>60</v>
      </c>
      <c r="K2327" s="337">
        <v>112.5</v>
      </c>
      <c r="L2327" s="337">
        <v>69</v>
      </c>
      <c r="M2327" s="338"/>
      <c r="N2327" s="338"/>
      <c r="O2327" s="337">
        <v>800</v>
      </c>
      <c r="P2327" s="337">
        <v>10.5</v>
      </c>
      <c r="Q2327" s="337">
        <v>76.2</v>
      </c>
      <c r="R2327" s="337">
        <v>25000</v>
      </c>
      <c r="S2327" s="337">
        <v>5000</v>
      </c>
      <c r="T2327" s="337">
        <v>85</v>
      </c>
      <c r="U2327" s="337">
        <v>0.9</v>
      </c>
      <c r="V2327" s="337">
        <v>-20</v>
      </c>
      <c r="W2327" s="336" t="s">
        <v>769</v>
      </c>
      <c r="X2327" s="336" t="s">
        <v>7420</v>
      </c>
      <c r="Y2327" s="336" t="s">
        <v>826</v>
      </c>
      <c r="Z2327" s="339">
        <v>41725</v>
      </c>
      <c r="AA2327" s="339">
        <v>41814</v>
      </c>
      <c r="AB2327" s="336" t="s">
        <v>784</v>
      </c>
    </row>
    <row r="2328" spans="1:28" s="340" customFormat="1">
      <c r="A2328" s="336" t="s">
        <v>8147</v>
      </c>
      <c r="B2328" s="336" t="s">
        <v>892</v>
      </c>
      <c r="C2328" s="336" t="s">
        <v>898</v>
      </c>
      <c r="D2328" s="336" t="s">
        <v>899</v>
      </c>
      <c r="E2328" s="336" t="s">
        <v>732</v>
      </c>
      <c r="F2328" s="336" t="s">
        <v>780</v>
      </c>
      <c r="G2328" s="336" t="s">
        <v>794</v>
      </c>
      <c r="H2328" s="336" t="s">
        <v>726</v>
      </c>
      <c r="I2328" s="337">
        <v>5</v>
      </c>
      <c r="J2328" s="337">
        <v>75</v>
      </c>
      <c r="K2328" s="337">
        <v>134.6</v>
      </c>
      <c r="L2328" s="337">
        <v>96.5</v>
      </c>
      <c r="M2328" s="338"/>
      <c r="N2328" s="337">
        <v>110</v>
      </c>
      <c r="O2328" s="337">
        <v>1000</v>
      </c>
      <c r="P2328" s="337">
        <v>15</v>
      </c>
      <c r="Q2328" s="337">
        <v>66.7</v>
      </c>
      <c r="R2328" s="337">
        <v>30000</v>
      </c>
      <c r="S2328" s="337">
        <v>3000</v>
      </c>
      <c r="T2328" s="337">
        <v>83</v>
      </c>
      <c r="U2328" s="337">
        <v>1</v>
      </c>
      <c r="V2328" s="337">
        <v>-20</v>
      </c>
      <c r="W2328" s="336" t="s">
        <v>769</v>
      </c>
      <c r="X2328" s="336" t="s">
        <v>7402</v>
      </c>
      <c r="Y2328" s="336" t="s">
        <v>900</v>
      </c>
      <c r="Z2328" s="339">
        <v>41708</v>
      </c>
      <c r="AA2328" s="339">
        <v>41703</v>
      </c>
      <c r="AB2328" s="336" t="s">
        <v>784</v>
      </c>
    </row>
    <row r="2329" spans="1:28" s="340" customFormat="1">
      <c r="A2329" s="336" t="s">
        <v>8147</v>
      </c>
      <c r="B2329" s="336" t="s">
        <v>892</v>
      </c>
      <c r="C2329" s="336" t="s">
        <v>902</v>
      </c>
      <c r="D2329" s="336" t="s">
        <v>903</v>
      </c>
      <c r="E2329" s="336" t="s">
        <v>733</v>
      </c>
      <c r="F2329" s="336" t="s">
        <v>780</v>
      </c>
      <c r="G2329" s="336" t="s">
        <v>794</v>
      </c>
      <c r="H2329" s="336" t="s">
        <v>726</v>
      </c>
      <c r="I2329" s="337">
        <v>5</v>
      </c>
      <c r="J2329" s="337">
        <v>90</v>
      </c>
      <c r="K2329" s="337">
        <v>162.6</v>
      </c>
      <c r="L2329" s="337">
        <v>129.5</v>
      </c>
      <c r="M2329" s="338"/>
      <c r="N2329" s="337">
        <v>110</v>
      </c>
      <c r="O2329" s="337">
        <v>1300</v>
      </c>
      <c r="P2329" s="337">
        <v>16</v>
      </c>
      <c r="Q2329" s="337">
        <v>81.3</v>
      </c>
      <c r="R2329" s="337">
        <v>30000</v>
      </c>
      <c r="S2329" s="337">
        <v>3000</v>
      </c>
      <c r="T2329" s="337">
        <v>83</v>
      </c>
      <c r="U2329" s="337">
        <v>1</v>
      </c>
      <c r="V2329" s="337">
        <v>-20</v>
      </c>
      <c r="W2329" s="336" t="s">
        <v>769</v>
      </c>
      <c r="X2329" s="336" t="s">
        <v>7402</v>
      </c>
      <c r="Y2329" s="336" t="s">
        <v>900</v>
      </c>
      <c r="Z2329" s="339">
        <v>41708</v>
      </c>
      <c r="AA2329" s="339">
        <v>41703</v>
      </c>
      <c r="AB2329" s="336" t="s">
        <v>784</v>
      </c>
    </row>
    <row r="2330" spans="1:28" s="340" customFormat="1">
      <c r="A2330" s="336" t="s">
        <v>8147</v>
      </c>
      <c r="B2330" s="336" t="s">
        <v>918</v>
      </c>
      <c r="C2330" s="336" t="s">
        <v>919</v>
      </c>
      <c r="D2330" s="336" t="s">
        <v>920</v>
      </c>
      <c r="E2330" s="336" t="s">
        <v>738</v>
      </c>
      <c r="F2330" s="336" t="s">
        <v>780</v>
      </c>
      <c r="G2330" s="336" t="s">
        <v>794</v>
      </c>
      <c r="H2330" s="336" t="s">
        <v>726</v>
      </c>
      <c r="I2330" s="337">
        <v>5</v>
      </c>
      <c r="J2330" s="337">
        <v>50</v>
      </c>
      <c r="K2330" s="337">
        <v>88.8</v>
      </c>
      <c r="L2330" s="337">
        <v>62</v>
      </c>
      <c r="M2330" s="338"/>
      <c r="N2330" s="337">
        <v>38</v>
      </c>
      <c r="O2330" s="337">
        <v>580</v>
      </c>
      <c r="P2330" s="337">
        <v>8</v>
      </c>
      <c r="Q2330" s="337">
        <v>70</v>
      </c>
      <c r="R2330" s="337">
        <v>25000</v>
      </c>
      <c r="S2330" s="337">
        <v>3000</v>
      </c>
      <c r="T2330" s="337">
        <v>83</v>
      </c>
      <c r="U2330" s="337">
        <v>0.9</v>
      </c>
      <c r="V2330" s="337">
        <v>-25</v>
      </c>
      <c r="W2330" s="336" t="s">
        <v>769</v>
      </c>
      <c r="X2330" s="336" t="s">
        <v>7406</v>
      </c>
      <c r="Y2330" s="336" t="s">
        <v>783</v>
      </c>
      <c r="Z2330" s="339">
        <v>41791</v>
      </c>
      <c r="AA2330" s="339">
        <v>41831</v>
      </c>
      <c r="AB2330" s="336" t="s">
        <v>842</v>
      </c>
    </row>
    <row r="2331" spans="1:28" s="340" customFormat="1">
      <c r="A2331" s="336" t="s">
        <v>8147</v>
      </c>
      <c r="B2331" s="336" t="s">
        <v>918</v>
      </c>
      <c r="C2331" s="336" t="s">
        <v>919</v>
      </c>
      <c r="D2331" s="336" t="s">
        <v>920</v>
      </c>
      <c r="E2331" s="336" t="s">
        <v>738</v>
      </c>
      <c r="F2331" s="336" t="s">
        <v>780</v>
      </c>
      <c r="G2331" s="336" t="s">
        <v>794</v>
      </c>
      <c r="H2331" s="336" t="s">
        <v>726</v>
      </c>
      <c r="I2331" s="337">
        <v>5</v>
      </c>
      <c r="J2331" s="337">
        <v>50</v>
      </c>
      <c r="K2331" s="337">
        <v>88.8</v>
      </c>
      <c r="L2331" s="337">
        <v>62</v>
      </c>
      <c r="M2331" s="338"/>
      <c r="N2331" s="337">
        <v>38</v>
      </c>
      <c r="O2331" s="337">
        <v>580</v>
      </c>
      <c r="P2331" s="337">
        <v>8</v>
      </c>
      <c r="Q2331" s="337">
        <v>71.3</v>
      </c>
      <c r="R2331" s="337">
        <v>25000</v>
      </c>
      <c r="S2331" s="337">
        <v>4000</v>
      </c>
      <c r="T2331" s="337">
        <v>84</v>
      </c>
      <c r="U2331" s="337">
        <v>0.9</v>
      </c>
      <c r="V2331" s="337">
        <v>-25</v>
      </c>
      <c r="W2331" s="336" t="s">
        <v>769</v>
      </c>
      <c r="X2331" s="336" t="s">
        <v>7406</v>
      </c>
      <c r="Y2331" s="336" t="s">
        <v>783</v>
      </c>
      <c r="Z2331" s="339">
        <v>41791</v>
      </c>
      <c r="AA2331" s="339">
        <v>41831</v>
      </c>
      <c r="AB2331" s="336" t="s">
        <v>842</v>
      </c>
    </row>
    <row r="2332" spans="1:28" s="340" customFormat="1">
      <c r="A2332" s="336" t="s">
        <v>8147</v>
      </c>
      <c r="B2332" s="336" t="s">
        <v>918</v>
      </c>
      <c r="C2332" s="336" t="s">
        <v>919</v>
      </c>
      <c r="D2332" s="336" t="s">
        <v>920</v>
      </c>
      <c r="E2332" s="336" t="s">
        <v>738</v>
      </c>
      <c r="F2332" s="336" t="s">
        <v>780</v>
      </c>
      <c r="G2332" s="336" t="s">
        <v>794</v>
      </c>
      <c r="H2332" s="336" t="s">
        <v>726</v>
      </c>
      <c r="I2332" s="337">
        <v>5</v>
      </c>
      <c r="J2332" s="337">
        <v>50</v>
      </c>
      <c r="K2332" s="337">
        <v>88.8</v>
      </c>
      <c r="L2332" s="337">
        <v>62</v>
      </c>
      <c r="M2332" s="338"/>
      <c r="N2332" s="337">
        <v>38</v>
      </c>
      <c r="O2332" s="337">
        <v>580</v>
      </c>
      <c r="P2332" s="337">
        <v>8</v>
      </c>
      <c r="Q2332" s="337">
        <v>70</v>
      </c>
      <c r="R2332" s="337">
        <v>25000</v>
      </c>
      <c r="S2332" s="337">
        <v>5000</v>
      </c>
      <c r="T2332" s="337">
        <v>83</v>
      </c>
      <c r="U2332" s="337">
        <v>0.9</v>
      </c>
      <c r="V2332" s="337">
        <v>-25</v>
      </c>
      <c r="W2332" s="336" t="s">
        <v>769</v>
      </c>
      <c r="X2332" s="336" t="s">
        <v>7406</v>
      </c>
      <c r="Y2332" s="336" t="s">
        <v>783</v>
      </c>
      <c r="Z2332" s="339">
        <v>41791</v>
      </c>
      <c r="AA2332" s="339">
        <v>41831</v>
      </c>
      <c r="AB2332" s="336" t="s">
        <v>842</v>
      </c>
    </row>
    <row r="2333" spans="1:28" s="340" customFormat="1">
      <c r="A2333" s="336" t="s">
        <v>8147</v>
      </c>
      <c r="B2333" s="336" t="s">
        <v>918</v>
      </c>
      <c r="C2333" s="336" t="s">
        <v>919</v>
      </c>
      <c r="D2333" s="336" t="s">
        <v>920</v>
      </c>
      <c r="E2333" s="336" t="s">
        <v>738</v>
      </c>
      <c r="F2333" s="336" t="s">
        <v>780</v>
      </c>
      <c r="G2333" s="336" t="s">
        <v>794</v>
      </c>
      <c r="H2333" s="336" t="s">
        <v>726</v>
      </c>
      <c r="I2333" s="337">
        <v>5</v>
      </c>
      <c r="J2333" s="337">
        <v>50</v>
      </c>
      <c r="K2333" s="337">
        <v>88.8</v>
      </c>
      <c r="L2333" s="337">
        <v>62</v>
      </c>
      <c r="M2333" s="338"/>
      <c r="N2333" s="337">
        <v>24</v>
      </c>
      <c r="O2333" s="337">
        <v>580</v>
      </c>
      <c r="P2333" s="337">
        <v>8</v>
      </c>
      <c r="Q2333" s="337">
        <v>75.7</v>
      </c>
      <c r="R2333" s="337">
        <v>25000</v>
      </c>
      <c r="S2333" s="337">
        <v>3000</v>
      </c>
      <c r="T2333" s="337">
        <v>83</v>
      </c>
      <c r="U2333" s="337">
        <v>0.9</v>
      </c>
      <c r="V2333" s="337">
        <v>-25</v>
      </c>
      <c r="W2333" s="336" t="s">
        <v>769</v>
      </c>
      <c r="X2333" s="336" t="s">
        <v>7406</v>
      </c>
      <c r="Y2333" s="336" t="s">
        <v>783</v>
      </c>
      <c r="Z2333" s="339">
        <v>41791</v>
      </c>
      <c r="AA2333" s="339">
        <v>41831</v>
      </c>
      <c r="AB2333" s="336" t="s">
        <v>842</v>
      </c>
    </row>
    <row r="2334" spans="1:28" s="340" customFormat="1">
      <c r="A2334" s="336" t="s">
        <v>8147</v>
      </c>
      <c r="B2334" s="336" t="s">
        <v>918</v>
      </c>
      <c r="C2334" s="336" t="s">
        <v>919</v>
      </c>
      <c r="D2334" s="336" t="s">
        <v>920</v>
      </c>
      <c r="E2334" s="336" t="s">
        <v>738</v>
      </c>
      <c r="F2334" s="336" t="s">
        <v>780</v>
      </c>
      <c r="G2334" s="336" t="s">
        <v>794</v>
      </c>
      <c r="H2334" s="336" t="s">
        <v>726</v>
      </c>
      <c r="I2334" s="337">
        <v>5</v>
      </c>
      <c r="J2334" s="337">
        <v>50</v>
      </c>
      <c r="K2334" s="337">
        <v>88.8</v>
      </c>
      <c r="L2334" s="337">
        <v>62</v>
      </c>
      <c r="M2334" s="338"/>
      <c r="N2334" s="337">
        <v>24</v>
      </c>
      <c r="O2334" s="337">
        <v>580</v>
      </c>
      <c r="P2334" s="337">
        <v>8</v>
      </c>
      <c r="Q2334" s="337">
        <v>70</v>
      </c>
      <c r="R2334" s="337">
        <v>25000</v>
      </c>
      <c r="S2334" s="337">
        <v>5000</v>
      </c>
      <c r="T2334" s="337">
        <v>83</v>
      </c>
      <c r="U2334" s="337">
        <v>0.9</v>
      </c>
      <c r="V2334" s="337">
        <v>-25</v>
      </c>
      <c r="W2334" s="336" t="s">
        <v>769</v>
      </c>
      <c r="X2334" s="336" t="s">
        <v>7406</v>
      </c>
      <c r="Y2334" s="336" t="s">
        <v>783</v>
      </c>
      <c r="Z2334" s="339">
        <v>41791</v>
      </c>
      <c r="AA2334" s="339">
        <v>41831</v>
      </c>
      <c r="AB2334" s="336" t="s">
        <v>842</v>
      </c>
    </row>
    <row r="2335" spans="1:28" s="340" customFormat="1">
      <c r="A2335" s="336" t="s">
        <v>8147</v>
      </c>
      <c r="B2335" s="336" t="s">
        <v>1369</v>
      </c>
      <c r="C2335" s="336" t="s">
        <v>1370</v>
      </c>
      <c r="D2335" s="336" t="s">
        <v>1374</v>
      </c>
      <c r="E2335" s="336" t="s">
        <v>830</v>
      </c>
      <c r="F2335" s="336" t="s">
        <v>780</v>
      </c>
      <c r="G2335" s="336" t="s">
        <v>794</v>
      </c>
      <c r="H2335" s="336" t="s">
        <v>726</v>
      </c>
      <c r="I2335" s="337">
        <v>5</v>
      </c>
      <c r="J2335" s="337">
        <v>75</v>
      </c>
      <c r="K2335" s="337">
        <v>114.3</v>
      </c>
      <c r="L2335" s="337">
        <v>96.5</v>
      </c>
      <c r="M2335" s="338"/>
      <c r="N2335" s="337">
        <v>40</v>
      </c>
      <c r="O2335" s="337">
        <v>1250</v>
      </c>
      <c r="P2335" s="337">
        <v>14</v>
      </c>
      <c r="Q2335" s="337">
        <v>89.3</v>
      </c>
      <c r="R2335" s="337">
        <v>35000</v>
      </c>
      <c r="S2335" s="337">
        <v>4000</v>
      </c>
      <c r="T2335" s="337">
        <v>84</v>
      </c>
      <c r="U2335" s="337">
        <v>1</v>
      </c>
      <c r="V2335" s="337">
        <v>-20</v>
      </c>
      <c r="W2335" s="336" t="s">
        <v>769</v>
      </c>
      <c r="X2335" s="336" t="s">
        <v>7402</v>
      </c>
      <c r="Y2335" s="336" t="s">
        <v>783</v>
      </c>
      <c r="Z2335" s="339">
        <v>41716</v>
      </c>
      <c r="AA2335" s="339">
        <v>41677</v>
      </c>
      <c r="AB2335" s="336" t="s">
        <v>842</v>
      </c>
    </row>
    <row r="2336" spans="1:28" s="340" customFormat="1">
      <c r="A2336" s="336" t="s">
        <v>8147</v>
      </c>
      <c r="B2336" s="336" t="s">
        <v>1369</v>
      </c>
      <c r="C2336" s="336" t="s">
        <v>1370</v>
      </c>
      <c r="D2336" s="336" t="s">
        <v>1377</v>
      </c>
      <c r="E2336" s="336" t="s">
        <v>830</v>
      </c>
      <c r="F2336" s="336" t="s">
        <v>780</v>
      </c>
      <c r="G2336" s="336" t="s">
        <v>794</v>
      </c>
      <c r="H2336" s="336" t="s">
        <v>726</v>
      </c>
      <c r="I2336" s="337">
        <v>5</v>
      </c>
      <c r="J2336" s="337">
        <v>75</v>
      </c>
      <c r="K2336" s="337">
        <v>114.3</v>
      </c>
      <c r="L2336" s="337">
        <v>96.5</v>
      </c>
      <c r="M2336" s="338"/>
      <c r="N2336" s="337">
        <v>25</v>
      </c>
      <c r="O2336" s="337">
        <v>1250</v>
      </c>
      <c r="P2336" s="337">
        <v>14</v>
      </c>
      <c r="Q2336" s="337">
        <v>89.3</v>
      </c>
      <c r="R2336" s="337">
        <v>35000</v>
      </c>
      <c r="S2336" s="337">
        <v>4000</v>
      </c>
      <c r="T2336" s="337">
        <v>84</v>
      </c>
      <c r="U2336" s="337">
        <v>1</v>
      </c>
      <c r="V2336" s="337">
        <v>-20</v>
      </c>
      <c r="W2336" s="336" t="s">
        <v>769</v>
      </c>
      <c r="X2336" s="336" t="s">
        <v>7402</v>
      </c>
      <c r="Y2336" s="336" t="s">
        <v>783</v>
      </c>
      <c r="Z2336" s="339">
        <v>41716</v>
      </c>
      <c r="AA2336" s="339">
        <v>41677</v>
      </c>
      <c r="AB2336" s="336" t="s">
        <v>842</v>
      </c>
    </row>
    <row r="2337" spans="1:28" s="340" customFormat="1">
      <c r="A2337" s="336" t="s">
        <v>8147</v>
      </c>
      <c r="B2337" s="336" t="s">
        <v>1369</v>
      </c>
      <c r="C2337" s="336" t="s">
        <v>1370</v>
      </c>
      <c r="D2337" s="336" t="s">
        <v>1380</v>
      </c>
      <c r="E2337" s="336" t="s">
        <v>830</v>
      </c>
      <c r="F2337" s="336" t="s">
        <v>780</v>
      </c>
      <c r="G2337" s="336" t="s">
        <v>794</v>
      </c>
      <c r="H2337" s="336" t="s">
        <v>726</v>
      </c>
      <c r="I2337" s="337">
        <v>5</v>
      </c>
      <c r="J2337" s="337">
        <v>75</v>
      </c>
      <c r="K2337" s="337">
        <v>114.3</v>
      </c>
      <c r="L2337" s="337">
        <v>96.5</v>
      </c>
      <c r="M2337" s="338"/>
      <c r="N2337" s="337">
        <v>15</v>
      </c>
      <c r="O2337" s="337">
        <v>1250</v>
      </c>
      <c r="P2337" s="337">
        <v>14</v>
      </c>
      <c r="Q2337" s="337">
        <v>89.3</v>
      </c>
      <c r="R2337" s="337">
        <v>35000</v>
      </c>
      <c r="S2337" s="337">
        <v>4000</v>
      </c>
      <c r="T2337" s="337">
        <v>84</v>
      </c>
      <c r="U2337" s="337">
        <v>1</v>
      </c>
      <c r="V2337" s="337">
        <v>-20</v>
      </c>
      <c r="W2337" s="336" t="s">
        <v>769</v>
      </c>
      <c r="X2337" s="336" t="s">
        <v>7402</v>
      </c>
      <c r="Y2337" s="336" t="s">
        <v>783</v>
      </c>
      <c r="Z2337" s="339">
        <v>41716</v>
      </c>
      <c r="AA2337" s="339">
        <v>41677</v>
      </c>
      <c r="AB2337" s="336" t="s">
        <v>842</v>
      </c>
    </row>
    <row r="2338" spans="1:28" s="340" customFormat="1">
      <c r="A2338" s="336" t="s">
        <v>8147</v>
      </c>
      <c r="B2338" s="336" t="s">
        <v>1679</v>
      </c>
      <c r="C2338" s="336" t="s">
        <v>682</v>
      </c>
      <c r="D2338" s="336" t="s">
        <v>1891</v>
      </c>
      <c r="E2338" s="336" t="s">
        <v>732</v>
      </c>
      <c r="F2338" s="336" t="s">
        <v>780</v>
      </c>
      <c r="G2338" s="336" t="s">
        <v>794</v>
      </c>
      <c r="H2338" s="336" t="s">
        <v>726</v>
      </c>
      <c r="I2338" s="337">
        <v>5</v>
      </c>
      <c r="J2338" s="337">
        <v>65</v>
      </c>
      <c r="K2338" s="337">
        <v>134</v>
      </c>
      <c r="L2338" s="337">
        <v>95</v>
      </c>
      <c r="M2338" s="338"/>
      <c r="N2338" s="338"/>
      <c r="O2338" s="337">
        <v>650</v>
      </c>
      <c r="P2338" s="337">
        <v>10</v>
      </c>
      <c r="Q2338" s="337">
        <v>65</v>
      </c>
      <c r="R2338" s="337">
        <v>40000</v>
      </c>
      <c r="S2338" s="337">
        <v>2700</v>
      </c>
      <c r="T2338" s="337">
        <v>83</v>
      </c>
      <c r="U2338" s="337">
        <v>0.9</v>
      </c>
      <c r="V2338" s="337">
        <v>-40</v>
      </c>
      <c r="W2338" s="336" t="s">
        <v>769</v>
      </c>
      <c r="X2338" s="336" t="s">
        <v>7402</v>
      </c>
      <c r="Y2338" s="336" t="s">
        <v>1203</v>
      </c>
      <c r="Z2338" s="339">
        <v>41820</v>
      </c>
      <c r="AA2338" s="339">
        <v>41843</v>
      </c>
      <c r="AB2338" s="336" t="s">
        <v>842</v>
      </c>
    </row>
    <row r="2339" spans="1:28" s="340" customFormat="1">
      <c r="A2339" s="336" t="s">
        <v>8147</v>
      </c>
      <c r="B2339" s="336" t="s">
        <v>1679</v>
      </c>
      <c r="C2339" s="336" t="s">
        <v>682</v>
      </c>
      <c r="D2339" s="336" t="s">
        <v>1893</v>
      </c>
      <c r="E2339" s="336" t="s">
        <v>732</v>
      </c>
      <c r="F2339" s="336" t="s">
        <v>780</v>
      </c>
      <c r="G2339" s="336" t="s">
        <v>794</v>
      </c>
      <c r="H2339" s="336" t="s">
        <v>726</v>
      </c>
      <c r="I2339" s="337">
        <v>5</v>
      </c>
      <c r="J2339" s="337">
        <v>65</v>
      </c>
      <c r="K2339" s="337">
        <v>133</v>
      </c>
      <c r="L2339" s="337">
        <v>95</v>
      </c>
      <c r="M2339" s="338"/>
      <c r="N2339" s="337">
        <v>113</v>
      </c>
      <c r="O2339" s="337">
        <v>685</v>
      </c>
      <c r="P2339" s="337">
        <v>10</v>
      </c>
      <c r="Q2339" s="337">
        <v>68.5</v>
      </c>
      <c r="R2339" s="337">
        <v>40000</v>
      </c>
      <c r="S2339" s="337">
        <v>3000</v>
      </c>
      <c r="T2339" s="337">
        <v>84</v>
      </c>
      <c r="U2339" s="337">
        <v>0.9</v>
      </c>
      <c r="V2339" s="337">
        <v>-40</v>
      </c>
      <c r="W2339" s="336" t="s">
        <v>769</v>
      </c>
      <c r="X2339" s="336" t="s">
        <v>7402</v>
      </c>
      <c r="Y2339" s="336" t="s">
        <v>783</v>
      </c>
      <c r="Z2339" s="339">
        <v>41805</v>
      </c>
      <c r="AA2339" s="339">
        <v>41814</v>
      </c>
      <c r="AB2339" s="336" t="s">
        <v>842</v>
      </c>
    </row>
    <row r="2340" spans="1:28" s="340" customFormat="1">
      <c r="A2340" s="336" t="s">
        <v>8147</v>
      </c>
      <c r="B2340" s="336" t="s">
        <v>1679</v>
      </c>
      <c r="C2340" s="336" t="s">
        <v>682</v>
      </c>
      <c r="D2340" s="336" t="s">
        <v>1895</v>
      </c>
      <c r="E2340" s="336" t="s">
        <v>733</v>
      </c>
      <c r="F2340" s="336" t="s">
        <v>780</v>
      </c>
      <c r="G2340" s="336" t="s">
        <v>794</v>
      </c>
      <c r="H2340" s="336" t="s">
        <v>726</v>
      </c>
      <c r="I2340" s="337">
        <v>5</v>
      </c>
      <c r="J2340" s="337">
        <v>65</v>
      </c>
      <c r="K2340" s="337">
        <v>157</v>
      </c>
      <c r="L2340" s="337">
        <v>125</v>
      </c>
      <c r="M2340" s="338"/>
      <c r="N2340" s="338"/>
      <c r="O2340" s="337">
        <v>685</v>
      </c>
      <c r="P2340" s="337">
        <v>10</v>
      </c>
      <c r="Q2340" s="337">
        <v>68.5</v>
      </c>
      <c r="R2340" s="337">
        <v>40000</v>
      </c>
      <c r="S2340" s="337">
        <v>2700</v>
      </c>
      <c r="T2340" s="337">
        <v>83</v>
      </c>
      <c r="U2340" s="337">
        <v>0.9</v>
      </c>
      <c r="V2340" s="337">
        <v>-40</v>
      </c>
      <c r="W2340" s="336" t="s">
        <v>769</v>
      </c>
      <c r="X2340" s="336" t="s">
        <v>7402</v>
      </c>
      <c r="Y2340" s="336" t="s">
        <v>1132</v>
      </c>
      <c r="Z2340" s="339">
        <v>41826</v>
      </c>
      <c r="AA2340" s="339">
        <v>41843</v>
      </c>
      <c r="AB2340" s="336" t="s">
        <v>842</v>
      </c>
    </row>
    <row r="2341" spans="1:28" s="340" customFormat="1">
      <c r="A2341" s="336" t="s">
        <v>8147</v>
      </c>
      <c r="B2341" s="336" t="s">
        <v>1679</v>
      </c>
      <c r="C2341" s="336" t="s">
        <v>682</v>
      </c>
      <c r="D2341" s="336" t="s">
        <v>1806</v>
      </c>
      <c r="E2341" s="336" t="s">
        <v>733</v>
      </c>
      <c r="F2341" s="336" t="s">
        <v>780</v>
      </c>
      <c r="G2341" s="336" t="s">
        <v>794</v>
      </c>
      <c r="H2341" s="336" t="s">
        <v>726</v>
      </c>
      <c r="I2341" s="337">
        <v>3</v>
      </c>
      <c r="J2341" s="337">
        <v>75</v>
      </c>
      <c r="K2341" s="337">
        <v>152</v>
      </c>
      <c r="L2341" s="337">
        <v>125</v>
      </c>
      <c r="M2341" s="338"/>
      <c r="N2341" s="338"/>
      <c r="O2341" s="337">
        <v>1200</v>
      </c>
      <c r="P2341" s="337">
        <v>17</v>
      </c>
      <c r="Q2341" s="337">
        <v>70.599999999999994</v>
      </c>
      <c r="R2341" s="337">
        <v>40000</v>
      </c>
      <c r="S2341" s="337">
        <v>2700</v>
      </c>
      <c r="T2341" s="337">
        <v>83</v>
      </c>
      <c r="U2341" s="337">
        <v>1</v>
      </c>
      <c r="V2341" s="337">
        <v>-40</v>
      </c>
      <c r="W2341" s="336" t="s">
        <v>769</v>
      </c>
      <c r="X2341" s="336" t="s">
        <v>7402</v>
      </c>
      <c r="Y2341" s="336" t="s">
        <v>1203</v>
      </c>
      <c r="Z2341" s="339">
        <v>41820</v>
      </c>
      <c r="AA2341" s="339">
        <v>41843</v>
      </c>
      <c r="AB2341" s="336" t="s">
        <v>842</v>
      </c>
    </row>
    <row r="2342" spans="1:28" s="340" customFormat="1">
      <c r="A2342" s="336" t="s">
        <v>8147</v>
      </c>
      <c r="B2342" s="336" t="s">
        <v>1679</v>
      </c>
      <c r="C2342" s="336" t="s">
        <v>682</v>
      </c>
      <c r="D2342" s="336" t="s">
        <v>1810</v>
      </c>
      <c r="E2342" s="336" t="s">
        <v>733</v>
      </c>
      <c r="F2342" s="336" t="s">
        <v>780</v>
      </c>
      <c r="G2342" s="336" t="s">
        <v>794</v>
      </c>
      <c r="H2342" s="336" t="s">
        <v>726</v>
      </c>
      <c r="I2342" s="337">
        <v>5</v>
      </c>
      <c r="J2342" s="337">
        <v>75</v>
      </c>
      <c r="K2342" s="337">
        <v>157</v>
      </c>
      <c r="L2342" s="337">
        <v>125</v>
      </c>
      <c r="M2342" s="338"/>
      <c r="N2342" s="338"/>
      <c r="O2342" s="337">
        <v>1200</v>
      </c>
      <c r="P2342" s="337">
        <v>17</v>
      </c>
      <c r="Q2342" s="337">
        <v>70.599999999999994</v>
      </c>
      <c r="R2342" s="337">
        <v>40000</v>
      </c>
      <c r="S2342" s="337">
        <v>3000</v>
      </c>
      <c r="T2342" s="337">
        <v>83</v>
      </c>
      <c r="U2342" s="337">
        <v>1</v>
      </c>
      <c r="V2342" s="337">
        <v>-40</v>
      </c>
      <c r="W2342" s="336" t="s">
        <v>769</v>
      </c>
      <c r="X2342" s="336" t="s">
        <v>7402</v>
      </c>
      <c r="Y2342" s="336" t="s">
        <v>1043</v>
      </c>
      <c r="Z2342" s="339">
        <v>41798</v>
      </c>
      <c r="AA2342" s="339">
        <v>41814</v>
      </c>
      <c r="AB2342" s="336" t="s">
        <v>842</v>
      </c>
    </row>
    <row r="2343" spans="1:28" s="340" customFormat="1">
      <c r="A2343" s="336" t="s">
        <v>8147</v>
      </c>
      <c r="B2343" s="336" t="s">
        <v>1679</v>
      </c>
      <c r="C2343" s="336" t="s">
        <v>682</v>
      </c>
      <c r="D2343" s="336" t="s">
        <v>1812</v>
      </c>
      <c r="E2343" s="336" t="s">
        <v>733</v>
      </c>
      <c r="F2343" s="336" t="s">
        <v>780</v>
      </c>
      <c r="G2343" s="336" t="s">
        <v>794</v>
      </c>
      <c r="H2343" s="336" t="s">
        <v>726</v>
      </c>
      <c r="I2343" s="337">
        <v>5</v>
      </c>
      <c r="J2343" s="337">
        <v>100</v>
      </c>
      <c r="K2343" s="337">
        <v>160.1</v>
      </c>
      <c r="L2343" s="337">
        <v>119.9</v>
      </c>
      <c r="M2343" s="338"/>
      <c r="N2343" s="337">
        <v>109</v>
      </c>
      <c r="O2343" s="337">
        <v>1400</v>
      </c>
      <c r="P2343" s="337">
        <v>17</v>
      </c>
      <c r="Q2343" s="337">
        <v>82.4</v>
      </c>
      <c r="R2343" s="337">
        <v>25000</v>
      </c>
      <c r="S2343" s="337">
        <v>3000</v>
      </c>
      <c r="T2343" s="337">
        <v>83</v>
      </c>
      <c r="U2343" s="337">
        <v>0.9</v>
      </c>
      <c r="V2343" s="337">
        <v>-20</v>
      </c>
      <c r="W2343" s="336" t="s">
        <v>769</v>
      </c>
      <c r="X2343" s="336" t="s">
        <v>7402</v>
      </c>
      <c r="Y2343" s="336" t="s">
        <v>783</v>
      </c>
      <c r="Z2343" s="339">
        <v>41815</v>
      </c>
      <c r="AA2343" s="339">
        <v>41815</v>
      </c>
      <c r="AB2343" s="336" t="s">
        <v>842</v>
      </c>
    </row>
    <row r="2344" spans="1:28" s="340" customFormat="1">
      <c r="A2344" s="336" t="s">
        <v>8147</v>
      </c>
      <c r="B2344" s="336" t="s">
        <v>1679</v>
      </c>
      <c r="C2344" s="336" t="s">
        <v>682</v>
      </c>
      <c r="D2344" s="336" t="s">
        <v>1814</v>
      </c>
      <c r="E2344" s="336" t="s">
        <v>733</v>
      </c>
      <c r="F2344" s="336" t="s">
        <v>780</v>
      </c>
      <c r="G2344" s="336" t="s">
        <v>794</v>
      </c>
      <c r="H2344" s="336" t="s">
        <v>726</v>
      </c>
      <c r="I2344" s="337">
        <v>5</v>
      </c>
      <c r="J2344" s="337">
        <v>100</v>
      </c>
      <c r="K2344" s="337">
        <v>160.1</v>
      </c>
      <c r="L2344" s="337">
        <v>119.9</v>
      </c>
      <c r="M2344" s="338"/>
      <c r="N2344" s="338"/>
      <c r="O2344" s="337">
        <v>1400</v>
      </c>
      <c r="P2344" s="337">
        <v>17</v>
      </c>
      <c r="Q2344" s="337">
        <v>82.4</v>
      </c>
      <c r="R2344" s="337">
        <v>25000</v>
      </c>
      <c r="S2344" s="337">
        <v>4000</v>
      </c>
      <c r="T2344" s="337">
        <v>84</v>
      </c>
      <c r="U2344" s="337">
        <v>0.9</v>
      </c>
      <c r="V2344" s="337">
        <v>-40</v>
      </c>
      <c r="W2344" s="336" t="s">
        <v>769</v>
      </c>
      <c r="X2344" s="336" t="s">
        <v>7402</v>
      </c>
      <c r="Y2344" s="336" t="s">
        <v>783</v>
      </c>
      <c r="Z2344" s="339">
        <v>41851</v>
      </c>
      <c r="AA2344" s="339">
        <v>41900</v>
      </c>
      <c r="AB2344" s="336" t="s">
        <v>842</v>
      </c>
    </row>
    <row r="2345" spans="1:28" s="340" customFormat="1">
      <c r="A2345" s="336" t="s">
        <v>8147</v>
      </c>
      <c r="B2345" s="336" t="s">
        <v>1679</v>
      </c>
      <c r="C2345" s="336" t="s">
        <v>682</v>
      </c>
      <c r="D2345" s="336" t="s">
        <v>1901</v>
      </c>
      <c r="E2345" s="336" t="s">
        <v>732</v>
      </c>
      <c r="F2345" s="336" t="s">
        <v>780</v>
      </c>
      <c r="G2345" s="336" t="s">
        <v>794</v>
      </c>
      <c r="H2345" s="336" t="s">
        <v>726</v>
      </c>
      <c r="I2345" s="337">
        <v>5</v>
      </c>
      <c r="J2345" s="337">
        <v>65</v>
      </c>
      <c r="K2345" s="337">
        <v>130</v>
      </c>
      <c r="L2345" s="337">
        <v>95</v>
      </c>
      <c r="M2345" s="338"/>
      <c r="N2345" s="337">
        <v>113</v>
      </c>
      <c r="O2345" s="337">
        <v>850</v>
      </c>
      <c r="P2345" s="337">
        <v>11</v>
      </c>
      <c r="Q2345" s="337">
        <v>77.3</v>
      </c>
      <c r="R2345" s="337">
        <v>25000</v>
      </c>
      <c r="S2345" s="337">
        <v>3000</v>
      </c>
      <c r="T2345" s="337">
        <v>83</v>
      </c>
      <c r="U2345" s="337">
        <v>0.9</v>
      </c>
      <c r="V2345" s="337">
        <v>-20</v>
      </c>
      <c r="W2345" s="336" t="s">
        <v>769</v>
      </c>
      <c r="X2345" s="336" t="s">
        <v>7402</v>
      </c>
      <c r="Y2345" s="336" t="s">
        <v>783</v>
      </c>
      <c r="Z2345" s="339">
        <v>41815</v>
      </c>
      <c r="AA2345" s="339">
        <v>41815</v>
      </c>
      <c r="AB2345" s="336" t="s">
        <v>842</v>
      </c>
    </row>
    <row r="2346" spans="1:28" s="340" customFormat="1">
      <c r="A2346" s="336" t="s">
        <v>8147</v>
      </c>
      <c r="B2346" s="336" t="s">
        <v>1679</v>
      </c>
      <c r="C2346" s="336" t="s">
        <v>682</v>
      </c>
      <c r="D2346" s="336" t="s">
        <v>1903</v>
      </c>
      <c r="E2346" s="336" t="s">
        <v>732</v>
      </c>
      <c r="F2346" s="336" t="s">
        <v>780</v>
      </c>
      <c r="G2346" s="336" t="s">
        <v>794</v>
      </c>
      <c r="H2346" s="336" t="s">
        <v>726</v>
      </c>
      <c r="I2346" s="337">
        <v>5</v>
      </c>
      <c r="J2346" s="338"/>
      <c r="K2346" s="337">
        <v>120</v>
      </c>
      <c r="L2346" s="337">
        <v>95</v>
      </c>
      <c r="M2346" s="338"/>
      <c r="N2346" s="338"/>
      <c r="O2346" s="337">
        <v>850</v>
      </c>
      <c r="P2346" s="337">
        <v>11</v>
      </c>
      <c r="Q2346" s="337">
        <v>77.3</v>
      </c>
      <c r="R2346" s="337">
        <v>25000</v>
      </c>
      <c r="S2346" s="337">
        <v>4000</v>
      </c>
      <c r="T2346" s="337">
        <v>85</v>
      </c>
      <c r="U2346" s="337">
        <v>0.9</v>
      </c>
      <c r="V2346" s="337">
        <v>-20</v>
      </c>
      <c r="W2346" s="336" t="s">
        <v>769</v>
      </c>
      <c r="X2346" s="336" t="s">
        <v>7402</v>
      </c>
      <c r="Y2346" s="336" t="s">
        <v>826</v>
      </c>
      <c r="Z2346" s="339">
        <v>41851</v>
      </c>
      <c r="AA2346" s="339">
        <v>41862</v>
      </c>
      <c r="AB2346" s="336" t="s">
        <v>842</v>
      </c>
    </row>
    <row r="2347" spans="1:28" s="340" customFormat="1">
      <c r="A2347" s="336" t="s">
        <v>8147</v>
      </c>
      <c r="B2347" s="336" t="s">
        <v>1679</v>
      </c>
      <c r="C2347" s="336" t="s">
        <v>682</v>
      </c>
      <c r="D2347" s="336" t="s">
        <v>1917</v>
      </c>
      <c r="E2347" s="336" t="s">
        <v>732</v>
      </c>
      <c r="F2347" s="336" t="s">
        <v>780</v>
      </c>
      <c r="G2347" s="336" t="s">
        <v>794</v>
      </c>
      <c r="H2347" s="336" t="s">
        <v>726</v>
      </c>
      <c r="I2347" s="337">
        <v>5</v>
      </c>
      <c r="J2347" s="337">
        <v>65</v>
      </c>
      <c r="K2347" s="337">
        <v>133</v>
      </c>
      <c r="L2347" s="337">
        <v>95</v>
      </c>
      <c r="M2347" s="338"/>
      <c r="N2347" s="338"/>
      <c r="O2347" s="337">
        <v>865</v>
      </c>
      <c r="P2347" s="337">
        <v>12</v>
      </c>
      <c r="Q2347" s="337">
        <v>72</v>
      </c>
      <c r="R2347" s="337">
        <v>40000</v>
      </c>
      <c r="S2347" s="337">
        <v>2700</v>
      </c>
      <c r="T2347" s="337">
        <v>83</v>
      </c>
      <c r="U2347" s="337">
        <v>1</v>
      </c>
      <c r="V2347" s="337">
        <v>-40</v>
      </c>
      <c r="W2347" s="336" t="s">
        <v>769</v>
      </c>
      <c r="X2347" s="336" t="s">
        <v>7402</v>
      </c>
      <c r="Y2347" s="336" t="s">
        <v>1132</v>
      </c>
      <c r="Z2347" s="339">
        <v>41820</v>
      </c>
      <c r="AA2347" s="339">
        <v>41843</v>
      </c>
      <c r="AB2347" s="336" t="s">
        <v>842</v>
      </c>
    </row>
    <row r="2348" spans="1:28" s="340" customFormat="1">
      <c r="A2348" s="336" t="s">
        <v>8147</v>
      </c>
      <c r="B2348" s="336" t="s">
        <v>1679</v>
      </c>
      <c r="C2348" s="336" t="s">
        <v>682</v>
      </c>
      <c r="D2348" s="336" t="s">
        <v>1919</v>
      </c>
      <c r="E2348" s="336" t="s">
        <v>732</v>
      </c>
      <c r="F2348" s="336" t="s">
        <v>780</v>
      </c>
      <c r="G2348" s="336" t="s">
        <v>794</v>
      </c>
      <c r="H2348" s="336" t="s">
        <v>726</v>
      </c>
      <c r="I2348" s="337">
        <v>5</v>
      </c>
      <c r="J2348" s="337">
        <v>65</v>
      </c>
      <c r="K2348" s="337">
        <v>133</v>
      </c>
      <c r="L2348" s="337">
        <v>95</v>
      </c>
      <c r="M2348" s="338"/>
      <c r="N2348" s="338"/>
      <c r="O2348" s="337">
        <v>865</v>
      </c>
      <c r="P2348" s="337">
        <v>12</v>
      </c>
      <c r="Q2348" s="337">
        <v>72.099999999999994</v>
      </c>
      <c r="R2348" s="337">
        <v>40000</v>
      </c>
      <c r="S2348" s="337">
        <v>3000</v>
      </c>
      <c r="T2348" s="337">
        <v>84</v>
      </c>
      <c r="U2348" s="337">
        <v>0.9</v>
      </c>
      <c r="V2348" s="337">
        <v>-40</v>
      </c>
      <c r="W2348" s="336" t="s">
        <v>769</v>
      </c>
      <c r="X2348" s="336" t="s">
        <v>7402</v>
      </c>
      <c r="Y2348" s="336" t="s">
        <v>1132</v>
      </c>
      <c r="Z2348" s="339">
        <v>41820</v>
      </c>
      <c r="AA2348" s="339">
        <v>41843</v>
      </c>
      <c r="AB2348" s="336" t="s">
        <v>842</v>
      </c>
    </row>
    <row r="2349" spans="1:28" s="340" customFormat="1">
      <c r="A2349" s="336" t="s">
        <v>8147</v>
      </c>
      <c r="B2349" s="336" t="s">
        <v>1679</v>
      </c>
      <c r="C2349" s="336" t="s">
        <v>682</v>
      </c>
      <c r="D2349" s="336" t="s">
        <v>1939</v>
      </c>
      <c r="E2349" s="336" t="s">
        <v>733</v>
      </c>
      <c r="F2349" s="336" t="s">
        <v>780</v>
      </c>
      <c r="G2349" s="336" t="s">
        <v>794</v>
      </c>
      <c r="H2349" s="336" t="s">
        <v>726</v>
      </c>
      <c r="I2349" s="337">
        <v>5</v>
      </c>
      <c r="J2349" s="337">
        <v>75</v>
      </c>
      <c r="K2349" s="337">
        <v>156</v>
      </c>
      <c r="L2349" s="337">
        <v>124</v>
      </c>
      <c r="M2349" s="338"/>
      <c r="N2349" s="338"/>
      <c r="O2349" s="337">
        <v>1000</v>
      </c>
      <c r="P2349" s="337">
        <v>14</v>
      </c>
      <c r="Q2349" s="337">
        <v>71.400000000000006</v>
      </c>
      <c r="R2349" s="337">
        <v>40000</v>
      </c>
      <c r="S2349" s="337">
        <v>3000</v>
      </c>
      <c r="T2349" s="337">
        <v>83</v>
      </c>
      <c r="U2349" s="337">
        <v>1</v>
      </c>
      <c r="V2349" s="337">
        <v>-40</v>
      </c>
      <c r="W2349" s="336" t="s">
        <v>769</v>
      </c>
      <c r="X2349" s="336" t="s">
        <v>7402</v>
      </c>
      <c r="Y2349" s="336" t="s">
        <v>1143</v>
      </c>
      <c r="Z2349" s="339">
        <v>41881</v>
      </c>
      <c r="AA2349" s="339">
        <v>41893</v>
      </c>
      <c r="AB2349" s="336" t="s">
        <v>842</v>
      </c>
    </row>
    <row r="2350" spans="1:28" s="340" customFormat="1">
      <c r="A2350" s="336" t="s">
        <v>8147</v>
      </c>
      <c r="B2350" s="336" t="s">
        <v>1679</v>
      </c>
      <c r="C2350" s="336" t="s">
        <v>682</v>
      </c>
      <c r="D2350" s="336" t="s">
        <v>1680</v>
      </c>
      <c r="E2350" s="336" t="s">
        <v>733</v>
      </c>
      <c r="F2350" s="336" t="s">
        <v>780</v>
      </c>
      <c r="G2350" s="336" t="s">
        <v>794</v>
      </c>
      <c r="H2350" s="336" t="s">
        <v>726</v>
      </c>
      <c r="I2350" s="337">
        <v>5</v>
      </c>
      <c r="J2350" s="337">
        <v>75</v>
      </c>
      <c r="K2350" s="337">
        <v>160</v>
      </c>
      <c r="L2350" s="337">
        <v>120</v>
      </c>
      <c r="M2350" s="338"/>
      <c r="N2350" s="337">
        <v>110</v>
      </c>
      <c r="O2350" s="337">
        <v>1050</v>
      </c>
      <c r="P2350" s="337">
        <v>13</v>
      </c>
      <c r="Q2350" s="337">
        <v>80.7</v>
      </c>
      <c r="R2350" s="337">
        <v>25000</v>
      </c>
      <c r="S2350" s="337">
        <v>3000</v>
      </c>
      <c r="T2350" s="337">
        <v>83</v>
      </c>
      <c r="U2350" s="337">
        <v>0.9</v>
      </c>
      <c r="V2350" s="337">
        <v>-20</v>
      </c>
      <c r="W2350" s="336" t="s">
        <v>769</v>
      </c>
      <c r="X2350" s="336" t="s">
        <v>7402</v>
      </c>
      <c r="Y2350" s="336" t="s">
        <v>826</v>
      </c>
      <c r="Z2350" s="339">
        <v>41814</v>
      </c>
      <c r="AA2350" s="339">
        <v>41814</v>
      </c>
      <c r="AB2350" s="336" t="s">
        <v>842</v>
      </c>
    </row>
    <row r="2351" spans="1:28" s="340" customFormat="1">
      <c r="A2351" s="336" t="s">
        <v>8147</v>
      </c>
      <c r="B2351" s="336" t="s">
        <v>1679</v>
      </c>
      <c r="C2351" s="336" t="s">
        <v>682</v>
      </c>
      <c r="D2351" s="336" t="s">
        <v>1682</v>
      </c>
      <c r="E2351" s="336" t="s">
        <v>733</v>
      </c>
      <c r="F2351" s="336" t="s">
        <v>780</v>
      </c>
      <c r="G2351" s="336" t="s">
        <v>794</v>
      </c>
      <c r="H2351" s="336" t="s">
        <v>726</v>
      </c>
      <c r="I2351" s="337">
        <v>5</v>
      </c>
      <c r="J2351" s="337">
        <v>75</v>
      </c>
      <c r="K2351" s="337">
        <v>160</v>
      </c>
      <c r="L2351" s="337">
        <v>120</v>
      </c>
      <c r="M2351" s="338"/>
      <c r="N2351" s="338"/>
      <c r="O2351" s="337">
        <v>1050</v>
      </c>
      <c r="P2351" s="337">
        <v>13</v>
      </c>
      <c r="Q2351" s="337">
        <v>80.8</v>
      </c>
      <c r="R2351" s="337">
        <v>25000</v>
      </c>
      <c r="S2351" s="337">
        <v>4000</v>
      </c>
      <c r="T2351" s="337">
        <v>84</v>
      </c>
      <c r="U2351" s="337">
        <v>0.9</v>
      </c>
      <c r="V2351" s="337">
        <v>-20</v>
      </c>
      <c r="W2351" s="336" t="s">
        <v>769</v>
      </c>
      <c r="X2351" s="336" t="s">
        <v>7402</v>
      </c>
      <c r="Y2351" s="336" t="s">
        <v>826</v>
      </c>
      <c r="Z2351" s="339">
        <v>41851</v>
      </c>
      <c r="AA2351" s="339">
        <v>41900</v>
      </c>
      <c r="AB2351" s="336" t="s">
        <v>842</v>
      </c>
    </row>
    <row r="2352" spans="1:28" s="340" customFormat="1">
      <c r="A2352" s="336" t="s">
        <v>8147</v>
      </c>
      <c r="B2352" s="336" t="s">
        <v>918</v>
      </c>
      <c r="C2352" s="336" t="s">
        <v>919</v>
      </c>
      <c r="D2352" s="336" t="s">
        <v>920</v>
      </c>
      <c r="E2352" s="336" t="s">
        <v>738</v>
      </c>
      <c r="F2352" s="336" t="s">
        <v>780</v>
      </c>
      <c r="G2352" s="336" t="s">
        <v>794</v>
      </c>
      <c r="H2352" s="336" t="s">
        <v>726</v>
      </c>
      <c r="I2352" s="337">
        <v>5</v>
      </c>
      <c r="J2352" s="337">
        <v>50</v>
      </c>
      <c r="K2352" s="337">
        <v>88.8</v>
      </c>
      <c r="L2352" s="337">
        <v>62</v>
      </c>
      <c r="M2352" s="338"/>
      <c r="N2352" s="337">
        <v>24</v>
      </c>
      <c r="O2352" s="337">
        <v>580</v>
      </c>
      <c r="P2352" s="337">
        <v>8</v>
      </c>
      <c r="Q2352" s="337">
        <v>70</v>
      </c>
      <c r="R2352" s="337">
        <v>25000</v>
      </c>
      <c r="S2352" s="337">
        <v>4000</v>
      </c>
      <c r="T2352" s="337">
        <v>83</v>
      </c>
      <c r="U2352" s="337">
        <v>0.9</v>
      </c>
      <c r="V2352" s="337">
        <v>-25</v>
      </c>
      <c r="W2352" s="336" t="s">
        <v>769</v>
      </c>
      <c r="X2352" s="336" t="s">
        <v>7406</v>
      </c>
      <c r="Y2352" s="336" t="s">
        <v>783</v>
      </c>
      <c r="Z2352" s="339">
        <v>41791</v>
      </c>
      <c r="AA2352" s="339">
        <v>41831</v>
      </c>
      <c r="AB2352" s="336" t="s">
        <v>842</v>
      </c>
    </row>
    <row r="2353" spans="1:28" s="340" customFormat="1">
      <c r="A2353" s="336" t="s">
        <v>8147</v>
      </c>
      <c r="B2353" s="336" t="s">
        <v>918</v>
      </c>
      <c r="C2353" s="336" t="s">
        <v>919</v>
      </c>
      <c r="D2353" s="336" t="s">
        <v>934</v>
      </c>
      <c r="E2353" s="336" t="s">
        <v>735</v>
      </c>
      <c r="F2353" s="336" t="s">
        <v>780</v>
      </c>
      <c r="G2353" s="336" t="s">
        <v>794</v>
      </c>
      <c r="H2353" s="336" t="s">
        <v>726</v>
      </c>
      <c r="I2353" s="337">
        <v>5</v>
      </c>
      <c r="J2353" s="337">
        <v>100</v>
      </c>
      <c r="K2353" s="337">
        <v>128</v>
      </c>
      <c r="L2353" s="337">
        <v>119</v>
      </c>
      <c r="M2353" s="338"/>
      <c r="N2353" s="337">
        <v>38</v>
      </c>
      <c r="O2353" s="337">
        <v>1300</v>
      </c>
      <c r="P2353" s="337">
        <v>17</v>
      </c>
      <c r="Q2353" s="337">
        <v>75</v>
      </c>
      <c r="R2353" s="337">
        <v>25000</v>
      </c>
      <c r="S2353" s="337">
        <v>5000</v>
      </c>
      <c r="T2353" s="337">
        <v>83</v>
      </c>
      <c r="U2353" s="337">
        <v>1</v>
      </c>
      <c r="V2353" s="337">
        <v>-25</v>
      </c>
      <c r="W2353" s="336" t="s">
        <v>769</v>
      </c>
      <c r="X2353" s="336" t="s">
        <v>7406</v>
      </c>
      <c r="Y2353" s="336" t="s">
        <v>783</v>
      </c>
      <c r="Z2353" s="339">
        <v>41791</v>
      </c>
      <c r="AA2353" s="339">
        <v>41831</v>
      </c>
      <c r="AB2353" s="336" t="s">
        <v>842</v>
      </c>
    </row>
    <row r="2354" spans="1:28" s="340" customFormat="1">
      <c r="A2354" s="336" t="s">
        <v>8147</v>
      </c>
      <c r="B2354" s="336" t="s">
        <v>942</v>
      </c>
      <c r="C2354" s="336" t="s">
        <v>682</v>
      </c>
      <c r="D2354" s="336" t="s">
        <v>947</v>
      </c>
      <c r="E2354" s="336" t="s">
        <v>735</v>
      </c>
      <c r="F2354" s="336" t="s">
        <v>780</v>
      </c>
      <c r="G2354" s="336" t="s">
        <v>794</v>
      </c>
      <c r="H2354" s="336" t="s">
        <v>726</v>
      </c>
      <c r="I2354" s="337">
        <v>3</v>
      </c>
      <c r="J2354" s="337">
        <v>100</v>
      </c>
      <c r="K2354" s="337">
        <v>128</v>
      </c>
      <c r="L2354" s="337">
        <v>120</v>
      </c>
      <c r="M2354" s="338"/>
      <c r="N2354" s="337">
        <v>40</v>
      </c>
      <c r="O2354" s="338"/>
      <c r="P2354" s="337">
        <v>20.7</v>
      </c>
      <c r="Q2354" s="337">
        <v>65.8</v>
      </c>
      <c r="R2354" s="337">
        <v>40000</v>
      </c>
      <c r="S2354" s="337">
        <v>3000</v>
      </c>
      <c r="T2354" s="337">
        <v>83</v>
      </c>
      <c r="U2354" s="337">
        <v>1</v>
      </c>
      <c r="V2354" s="337">
        <v>-40</v>
      </c>
      <c r="W2354" s="336" t="s">
        <v>769</v>
      </c>
      <c r="X2354" s="336" t="s">
        <v>7402</v>
      </c>
      <c r="Y2354" s="336" t="s">
        <v>948</v>
      </c>
      <c r="Z2354" s="339">
        <v>41942</v>
      </c>
      <c r="AA2354" s="339">
        <v>41934</v>
      </c>
      <c r="AB2354" s="336" t="s">
        <v>784</v>
      </c>
    </row>
    <row r="2355" spans="1:28" s="340" customFormat="1">
      <c r="A2355" s="336" t="s">
        <v>8147</v>
      </c>
      <c r="B2355" s="336" t="s">
        <v>950</v>
      </c>
      <c r="C2355" s="336" t="s">
        <v>951</v>
      </c>
      <c r="D2355" s="336" t="s">
        <v>952</v>
      </c>
      <c r="E2355" s="336" t="s">
        <v>732</v>
      </c>
      <c r="F2355" s="336" t="s">
        <v>780</v>
      </c>
      <c r="G2355" s="336" t="s">
        <v>794</v>
      </c>
      <c r="H2355" s="336" t="s">
        <v>726</v>
      </c>
      <c r="I2355" s="337">
        <v>3</v>
      </c>
      <c r="J2355" s="337">
        <v>75</v>
      </c>
      <c r="K2355" s="337">
        <v>134.6</v>
      </c>
      <c r="L2355" s="337">
        <v>96.5</v>
      </c>
      <c r="M2355" s="338"/>
      <c r="N2355" s="337">
        <v>110</v>
      </c>
      <c r="O2355" s="337">
        <v>1000</v>
      </c>
      <c r="P2355" s="337">
        <v>15</v>
      </c>
      <c r="Q2355" s="337">
        <v>66.7</v>
      </c>
      <c r="R2355" s="337">
        <v>30000</v>
      </c>
      <c r="S2355" s="337">
        <v>3000</v>
      </c>
      <c r="T2355" s="337">
        <v>83</v>
      </c>
      <c r="U2355" s="337">
        <v>1</v>
      </c>
      <c r="V2355" s="337">
        <v>-20</v>
      </c>
      <c r="W2355" s="336" t="s">
        <v>769</v>
      </c>
      <c r="X2355" s="336" t="s">
        <v>7402</v>
      </c>
      <c r="Y2355" s="336" t="s">
        <v>900</v>
      </c>
      <c r="Z2355" s="339">
        <v>41708</v>
      </c>
      <c r="AA2355" s="339">
        <v>41703</v>
      </c>
      <c r="AB2355" s="336" t="s">
        <v>784</v>
      </c>
    </row>
    <row r="2356" spans="1:28" s="340" customFormat="1">
      <c r="A2356" s="336" t="s">
        <v>8147</v>
      </c>
      <c r="B2356" s="336" t="s">
        <v>950</v>
      </c>
      <c r="C2356" s="336" t="s">
        <v>957</v>
      </c>
      <c r="D2356" s="336" t="s">
        <v>958</v>
      </c>
      <c r="E2356" s="336" t="s">
        <v>733</v>
      </c>
      <c r="F2356" s="336" t="s">
        <v>780</v>
      </c>
      <c r="G2356" s="336" t="s">
        <v>794</v>
      </c>
      <c r="H2356" s="336" t="s">
        <v>726</v>
      </c>
      <c r="I2356" s="337">
        <v>3</v>
      </c>
      <c r="J2356" s="337">
        <v>90</v>
      </c>
      <c r="K2356" s="337">
        <v>162.6</v>
      </c>
      <c r="L2356" s="337">
        <v>129.5</v>
      </c>
      <c r="M2356" s="338"/>
      <c r="N2356" s="337">
        <v>110</v>
      </c>
      <c r="O2356" s="337">
        <v>1300</v>
      </c>
      <c r="P2356" s="337">
        <v>16</v>
      </c>
      <c r="Q2356" s="337">
        <v>81.3</v>
      </c>
      <c r="R2356" s="337">
        <v>30000</v>
      </c>
      <c r="S2356" s="337">
        <v>3000</v>
      </c>
      <c r="T2356" s="337">
        <v>83</v>
      </c>
      <c r="U2356" s="337">
        <v>1</v>
      </c>
      <c r="V2356" s="337">
        <v>-20</v>
      </c>
      <c r="W2356" s="336" t="s">
        <v>769</v>
      </c>
      <c r="X2356" s="336" t="s">
        <v>7402</v>
      </c>
      <c r="Y2356" s="336" t="s">
        <v>900</v>
      </c>
      <c r="Z2356" s="339">
        <v>41708</v>
      </c>
      <c r="AA2356" s="339">
        <v>41703</v>
      </c>
      <c r="AB2356" s="336" t="s">
        <v>784</v>
      </c>
    </row>
    <row r="2357" spans="1:28" s="340" customFormat="1">
      <c r="A2357" s="336" t="s">
        <v>8147</v>
      </c>
      <c r="B2357" s="336" t="s">
        <v>970</v>
      </c>
      <c r="C2357" s="336" t="s">
        <v>979</v>
      </c>
      <c r="D2357" s="336" t="s">
        <v>979</v>
      </c>
      <c r="E2357" s="336" t="s">
        <v>732</v>
      </c>
      <c r="F2357" s="336" t="s">
        <v>780</v>
      </c>
      <c r="G2357" s="336" t="s">
        <v>794</v>
      </c>
      <c r="H2357" s="336" t="s">
        <v>726</v>
      </c>
      <c r="I2357" s="337">
        <v>3</v>
      </c>
      <c r="J2357" s="337">
        <v>65</v>
      </c>
      <c r="K2357" s="337">
        <v>130</v>
      </c>
      <c r="L2357" s="337">
        <v>95</v>
      </c>
      <c r="M2357" s="338"/>
      <c r="N2357" s="337">
        <v>110</v>
      </c>
      <c r="O2357" s="337">
        <v>850</v>
      </c>
      <c r="P2357" s="337">
        <v>11</v>
      </c>
      <c r="Q2357" s="337">
        <v>77.3</v>
      </c>
      <c r="R2357" s="337">
        <v>25000</v>
      </c>
      <c r="S2357" s="337">
        <v>3000</v>
      </c>
      <c r="T2357" s="337">
        <v>83</v>
      </c>
      <c r="U2357" s="337">
        <v>0.9</v>
      </c>
      <c r="V2357" s="337">
        <v>-20</v>
      </c>
      <c r="W2357" s="336" t="s">
        <v>769</v>
      </c>
      <c r="X2357" s="336" t="s">
        <v>7416</v>
      </c>
      <c r="Y2357" s="336" t="s">
        <v>783</v>
      </c>
      <c r="Z2357" s="339">
        <v>41856</v>
      </c>
      <c r="AA2357" s="339">
        <v>41858</v>
      </c>
      <c r="AB2357" s="336" t="s">
        <v>784</v>
      </c>
    </row>
    <row r="2358" spans="1:28" s="340" customFormat="1">
      <c r="A2358" s="336" t="s">
        <v>8147</v>
      </c>
      <c r="B2358" s="336" t="s">
        <v>970</v>
      </c>
      <c r="C2358" s="336" t="s">
        <v>979</v>
      </c>
      <c r="D2358" s="336" t="s">
        <v>979</v>
      </c>
      <c r="E2358" s="336" t="s">
        <v>732</v>
      </c>
      <c r="F2358" s="336" t="s">
        <v>780</v>
      </c>
      <c r="G2358" s="336" t="s">
        <v>794</v>
      </c>
      <c r="H2358" s="336" t="s">
        <v>726</v>
      </c>
      <c r="I2358" s="337">
        <v>3</v>
      </c>
      <c r="J2358" s="337">
        <v>65</v>
      </c>
      <c r="K2358" s="337">
        <v>130</v>
      </c>
      <c r="L2358" s="337">
        <v>95</v>
      </c>
      <c r="M2358" s="338"/>
      <c r="N2358" s="337">
        <v>110</v>
      </c>
      <c r="O2358" s="337">
        <v>850</v>
      </c>
      <c r="P2358" s="337">
        <v>11</v>
      </c>
      <c r="Q2358" s="337">
        <v>77.3</v>
      </c>
      <c r="R2358" s="337">
        <v>25000</v>
      </c>
      <c r="S2358" s="337">
        <v>3000</v>
      </c>
      <c r="T2358" s="337">
        <v>83</v>
      </c>
      <c r="U2358" s="337">
        <v>0.9</v>
      </c>
      <c r="V2358" s="337">
        <v>-20</v>
      </c>
      <c r="W2358" s="336" t="s">
        <v>769</v>
      </c>
      <c r="X2358" s="336" t="s">
        <v>7402</v>
      </c>
      <c r="Y2358" s="336" t="s">
        <v>783</v>
      </c>
      <c r="Z2358" s="339">
        <v>41873</v>
      </c>
      <c r="AA2358" s="339">
        <v>41788</v>
      </c>
      <c r="AB2358" s="336" t="s">
        <v>784</v>
      </c>
    </row>
    <row r="2359" spans="1:28" s="340" customFormat="1">
      <c r="A2359" s="336" t="s">
        <v>8147</v>
      </c>
      <c r="B2359" s="336" t="s">
        <v>778</v>
      </c>
      <c r="C2359" s="336" t="s">
        <v>997</v>
      </c>
      <c r="D2359" s="336" t="s">
        <v>997</v>
      </c>
      <c r="E2359" s="336" t="s">
        <v>732</v>
      </c>
      <c r="F2359" s="336" t="s">
        <v>780</v>
      </c>
      <c r="G2359" s="336" t="s">
        <v>794</v>
      </c>
      <c r="H2359" s="336" t="s">
        <v>726</v>
      </c>
      <c r="I2359" s="337">
        <v>5</v>
      </c>
      <c r="J2359" s="337">
        <v>65</v>
      </c>
      <c r="K2359" s="337">
        <v>133.1</v>
      </c>
      <c r="L2359" s="337">
        <v>95.1</v>
      </c>
      <c r="M2359" s="338"/>
      <c r="N2359" s="338"/>
      <c r="O2359" s="337">
        <v>747</v>
      </c>
      <c r="P2359" s="337">
        <v>9.8000000000000007</v>
      </c>
      <c r="Q2359" s="337">
        <v>76.3</v>
      </c>
      <c r="R2359" s="337">
        <v>40000</v>
      </c>
      <c r="S2359" s="337">
        <v>3000</v>
      </c>
      <c r="T2359" s="337">
        <v>84</v>
      </c>
      <c r="U2359" s="337">
        <v>0.9</v>
      </c>
      <c r="V2359" s="337">
        <v>-20</v>
      </c>
      <c r="W2359" s="336" t="s">
        <v>769</v>
      </c>
      <c r="X2359" s="336" t="s">
        <v>7402</v>
      </c>
      <c r="Y2359" s="336" t="s">
        <v>783</v>
      </c>
      <c r="Z2359" s="339">
        <v>41925</v>
      </c>
      <c r="AA2359" s="339">
        <v>41963</v>
      </c>
      <c r="AB2359" s="336" t="s">
        <v>784</v>
      </c>
    </row>
    <row r="2360" spans="1:28" s="340" customFormat="1">
      <c r="A2360" s="336" t="s">
        <v>8147</v>
      </c>
      <c r="B2360" s="336" t="s">
        <v>2257</v>
      </c>
      <c r="C2360" s="336" t="s">
        <v>8180</v>
      </c>
      <c r="D2360" s="336" t="s">
        <v>8180</v>
      </c>
      <c r="E2360" s="336" t="s">
        <v>813</v>
      </c>
      <c r="F2360" s="336" t="s">
        <v>780</v>
      </c>
      <c r="G2360" s="336" t="s">
        <v>794</v>
      </c>
      <c r="H2360" s="336" t="s">
        <v>726</v>
      </c>
      <c r="I2360" s="337">
        <v>3</v>
      </c>
      <c r="J2360" s="337">
        <v>50</v>
      </c>
      <c r="K2360" s="337">
        <v>97.4</v>
      </c>
      <c r="L2360" s="337">
        <v>63.5</v>
      </c>
      <c r="M2360" s="338"/>
      <c r="N2360" s="338"/>
      <c r="O2360" s="337">
        <v>530</v>
      </c>
      <c r="P2360" s="337">
        <v>8</v>
      </c>
      <c r="Q2360" s="337">
        <v>66.3</v>
      </c>
      <c r="R2360" s="337">
        <v>25000</v>
      </c>
      <c r="S2360" s="337">
        <v>3000</v>
      </c>
      <c r="T2360" s="337">
        <v>83</v>
      </c>
      <c r="U2360" s="337">
        <v>0.9</v>
      </c>
      <c r="V2360" s="337">
        <v>-20</v>
      </c>
      <c r="W2360" s="336" t="s">
        <v>769</v>
      </c>
      <c r="X2360" s="336" t="s">
        <v>7402</v>
      </c>
      <c r="Y2360" s="336" t="s">
        <v>831</v>
      </c>
      <c r="Z2360" s="339">
        <v>41978</v>
      </c>
      <c r="AA2360" s="339">
        <v>41982</v>
      </c>
      <c r="AB2360" s="336" t="s">
        <v>842</v>
      </c>
    </row>
    <row r="2361" spans="1:28" s="340" customFormat="1">
      <c r="A2361" s="336" t="s">
        <v>8147</v>
      </c>
      <c r="B2361" s="336" t="s">
        <v>2257</v>
      </c>
      <c r="C2361" s="336" t="s">
        <v>8181</v>
      </c>
      <c r="D2361" s="336" t="s">
        <v>8181</v>
      </c>
      <c r="E2361" s="336" t="s">
        <v>732</v>
      </c>
      <c r="F2361" s="336" t="s">
        <v>780</v>
      </c>
      <c r="G2361" s="336" t="s">
        <v>794</v>
      </c>
      <c r="H2361" s="336" t="s">
        <v>726</v>
      </c>
      <c r="I2361" s="337">
        <v>3</v>
      </c>
      <c r="J2361" s="337">
        <v>65</v>
      </c>
      <c r="K2361" s="337">
        <v>130.19999999999999</v>
      </c>
      <c r="L2361" s="337">
        <v>96.3</v>
      </c>
      <c r="M2361" s="338"/>
      <c r="N2361" s="338"/>
      <c r="O2361" s="337">
        <v>800</v>
      </c>
      <c r="P2361" s="337">
        <v>12</v>
      </c>
      <c r="Q2361" s="337">
        <v>66.7</v>
      </c>
      <c r="R2361" s="337">
        <v>25000</v>
      </c>
      <c r="S2361" s="337">
        <v>3000</v>
      </c>
      <c r="T2361" s="337">
        <v>83</v>
      </c>
      <c r="U2361" s="337">
        <v>0.9</v>
      </c>
      <c r="V2361" s="337">
        <v>-20</v>
      </c>
      <c r="W2361" s="336" t="s">
        <v>769</v>
      </c>
      <c r="X2361" s="336" t="s">
        <v>7402</v>
      </c>
      <c r="Y2361" s="336" t="s">
        <v>831</v>
      </c>
      <c r="Z2361" s="339">
        <v>41978</v>
      </c>
      <c r="AA2361" s="339">
        <v>41982</v>
      </c>
      <c r="AB2361" s="336" t="s">
        <v>842</v>
      </c>
    </row>
    <row r="2362" spans="1:28" s="340" customFormat="1">
      <c r="A2362" s="336" t="s">
        <v>8147</v>
      </c>
      <c r="B2362" s="336" t="s">
        <v>2257</v>
      </c>
      <c r="C2362" s="336" t="s">
        <v>8182</v>
      </c>
      <c r="D2362" s="336" t="s">
        <v>8182</v>
      </c>
      <c r="E2362" s="336" t="s">
        <v>733</v>
      </c>
      <c r="F2362" s="336" t="s">
        <v>780</v>
      </c>
      <c r="G2362" s="336" t="s">
        <v>794</v>
      </c>
      <c r="H2362" s="336" t="s">
        <v>726</v>
      </c>
      <c r="I2362" s="337">
        <v>3</v>
      </c>
      <c r="J2362" s="337">
        <v>85</v>
      </c>
      <c r="K2362" s="337">
        <v>165</v>
      </c>
      <c r="L2362" s="337">
        <v>122.2</v>
      </c>
      <c r="M2362" s="338"/>
      <c r="N2362" s="338"/>
      <c r="O2362" s="337">
        <v>1200</v>
      </c>
      <c r="P2362" s="337">
        <v>17</v>
      </c>
      <c r="Q2362" s="337">
        <v>70.599999999999994</v>
      </c>
      <c r="R2362" s="337">
        <v>25000</v>
      </c>
      <c r="S2362" s="337">
        <v>3000</v>
      </c>
      <c r="T2362" s="337">
        <v>83</v>
      </c>
      <c r="U2362" s="337">
        <v>0.9</v>
      </c>
      <c r="V2362" s="337">
        <v>-20</v>
      </c>
      <c r="W2362" s="336" t="s">
        <v>769</v>
      </c>
      <c r="X2362" s="336" t="s">
        <v>7402</v>
      </c>
      <c r="Y2362" s="336" t="s">
        <v>831</v>
      </c>
      <c r="Z2362" s="339">
        <v>41978</v>
      </c>
      <c r="AA2362" s="339">
        <v>41982</v>
      </c>
      <c r="AB2362" s="336" t="s">
        <v>842</v>
      </c>
    </row>
    <row r="2363" spans="1:28" s="340" customFormat="1">
      <c r="A2363" s="336" t="s">
        <v>8147</v>
      </c>
      <c r="B2363" s="336" t="s">
        <v>2466</v>
      </c>
      <c r="C2363" s="336" t="s">
        <v>2712</v>
      </c>
      <c r="D2363" s="336" t="s">
        <v>8183</v>
      </c>
      <c r="E2363" s="336" t="s">
        <v>735</v>
      </c>
      <c r="F2363" s="336" t="s">
        <v>780</v>
      </c>
      <c r="G2363" s="336" t="s">
        <v>794</v>
      </c>
      <c r="H2363" s="336" t="s">
        <v>726</v>
      </c>
      <c r="I2363" s="337">
        <v>5</v>
      </c>
      <c r="J2363" s="337">
        <v>85</v>
      </c>
      <c r="K2363" s="337">
        <v>131</v>
      </c>
      <c r="L2363" s="337">
        <v>121</v>
      </c>
      <c r="M2363" s="338"/>
      <c r="N2363" s="337">
        <v>35</v>
      </c>
      <c r="O2363" s="337">
        <v>950</v>
      </c>
      <c r="P2363" s="337">
        <v>12</v>
      </c>
      <c r="Q2363" s="337">
        <v>79</v>
      </c>
      <c r="R2363" s="337">
        <v>25000</v>
      </c>
      <c r="S2363" s="337">
        <v>3000</v>
      </c>
      <c r="T2363" s="337">
        <v>84</v>
      </c>
      <c r="U2363" s="337">
        <v>0.9</v>
      </c>
      <c r="V2363" s="337">
        <v>-20</v>
      </c>
      <c r="W2363" s="336" t="s">
        <v>769</v>
      </c>
      <c r="X2363" s="336" t="s">
        <v>7406</v>
      </c>
      <c r="Y2363" s="336" t="s">
        <v>2700</v>
      </c>
      <c r="Z2363" s="339">
        <v>41703</v>
      </c>
      <c r="AA2363" s="339">
        <v>41696</v>
      </c>
      <c r="AB2363" s="336" t="s">
        <v>842</v>
      </c>
    </row>
    <row r="2364" spans="1:28" s="340" customFormat="1">
      <c r="A2364" s="336" t="s">
        <v>8147</v>
      </c>
      <c r="B2364" s="336" t="s">
        <v>2466</v>
      </c>
      <c r="C2364" s="336" t="s">
        <v>2714</v>
      </c>
      <c r="D2364" s="336" t="s">
        <v>8184</v>
      </c>
      <c r="E2364" s="336" t="s">
        <v>735</v>
      </c>
      <c r="F2364" s="336" t="s">
        <v>780</v>
      </c>
      <c r="G2364" s="336" t="s">
        <v>794</v>
      </c>
      <c r="H2364" s="336" t="s">
        <v>726</v>
      </c>
      <c r="I2364" s="337">
        <v>5</v>
      </c>
      <c r="J2364" s="337">
        <v>85</v>
      </c>
      <c r="K2364" s="337">
        <v>131</v>
      </c>
      <c r="L2364" s="337">
        <v>121</v>
      </c>
      <c r="M2364" s="338"/>
      <c r="N2364" s="337">
        <v>35</v>
      </c>
      <c r="O2364" s="337">
        <v>950</v>
      </c>
      <c r="P2364" s="337">
        <v>12</v>
      </c>
      <c r="Q2364" s="337">
        <v>79</v>
      </c>
      <c r="R2364" s="337">
        <v>25000</v>
      </c>
      <c r="S2364" s="337">
        <v>3000</v>
      </c>
      <c r="T2364" s="337">
        <v>84</v>
      </c>
      <c r="U2364" s="337">
        <v>0.9</v>
      </c>
      <c r="V2364" s="337">
        <v>-20</v>
      </c>
      <c r="W2364" s="336" t="s">
        <v>769</v>
      </c>
      <c r="X2364" s="336" t="s">
        <v>7406</v>
      </c>
      <c r="Y2364" s="336" t="s">
        <v>2700</v>
      </c>
      <c r="Z2364" s="339">
        <v>41703</v>
      </c>
      <c r="AA2364" s="339">
        <v>41696</v>
      </c>
      <c r="AB2364" s="336" t="s">
        <v>842</v>
      </c>
    </row>
    <row r="2365" spans="1:28" s="340" customFormat="1">
      <c r="A2365" s="336" t="s">
        <v>8147</v>
      </c>
      <c r="B2365" s="336" t="s">
        <v>2466</v>
      </c>
      <c r="C2365" s="336" t="s">
        <v>2716</v>
      </c>
      <c r="D2365" s="336" t="s">
        <v>440</v>
      </c>
      <c r="E2365" s="336" t="s">
        <v>735</v>
      </c>
      <c r="F2365" s="336" t="s">
        <v>780</v>
      </c>
      <c r="G2365" s="336" t="s">
        <v>794</v>
      </c>
      <c r="H2365" s="336" t="s">
        <v>726</v>
      </c>
      <c r="I2365" s="337">
        <v>5</v>
      </c>
      <c r="J2365" s="337">
        <v>85</v>
      </c>
      <c r="K2365" s="337">
        <v>131</v>
      </c>
      <c r="L2365" s="337">
        <v>121</v>
      </c>
      <c r="M2365" s="338"/>
      <c r="N2365" s="337">
        <v>35</v>
      </c>
      <c r="O2365" s="337">
        <v>950</v>
      </c>
      <c r="P2365" s="337">
        <v>12</v>
      </c>
      <c r="Q2365" s="337">
        <v>79</v>
      </c>
      <c r="R2365" s="337">
        <v>25000</v>
      </c>
      <c r="S2365" s="337">
        <v>3000</v>
      </c>
      <c r="T2365" s="337">
        <v>84</v>
      </c>
      <c r="U2365" s="337">
        <v>0.9</v>
      </c>
      <c r="V2365" s="337">
        <v>-20</v>
      </c>
      <c r="W2365" s="336" t="s">
        <v>769</v>
      </c>
      <c r="X2365" s="336" t="s">
        <v>7406</v>
      </c>
      <c r="Y2365" s="336" t="s">
        <v>2700</v>
      </c>
      <c r="Z2365" s="339">
        <v>41703</v>
      </c>
      <c r="AA2365" s="339">
        <v>41696</v>
      </c>
      <c r="AB2365" s="336" t="s">
        <v>842</v>
      </c>
    </row>
    <row r="2366" spans="1:28" s="340" customFormat="1">
      <c r="A2366" s="336" t="s">
        <v>8147</v>
      </c>
      <c r="B2366" s="336" t="s">
        <v>2466</v>
      </c>
      <c r="C2366" s="336" t="s">
        <v>2730</v>
      </c>
      <c r="D2366" s="336" t="s">
        <v>8185</v>
      </c>
      <c r="E2366" s="336" t="s">
        <v>732</v>
      </c>
      <c r="F2366" s="336" t="s">
        <v>780</v>
      </c>
      <c r="G2366" s="336" t="s">
        <v>794</v>
      </c>
      <c r="H2366" s="336" t="s">
        <v>726</v>
      </c>
      <c r="I2366" s="337">
        <v>3</v>
      </c>
      <c r="J2366" s="337">
        <v>85</v>
      </c>
      <c r="K2366" s="337">
        <v>161</v>
      </c>
      <c r="L2366" s="337">
        <v>126</v>
      </c>
      <c r="M2366" s="338"/>
      <c r="N2366" s="338"/>
      <c r="O2366" s="337">
        <v>1070</v>
      </c>
      <c r="P2366" s="337">
        <v>13</v>
      </c>
      <c r="Q2366" s="337">
        <v>70</v>
      </c>
      <c r="R2366" s="337">
        <v>25000</v>
      </c>
      <c r="S2366" s="337">
        <v>5000</v>
      </c>
      <c r="T2366" s="337">
        <v>83</v>
      </c>
      <c r="U2366" s="337">
        <v>0.9</v>
      </c>
      <c r="V2366" s="337">
        <v>-20</v>
      </c>
      <c r="W2366" s="336" t="s">
        <v>769</v>
      </c>
      <c r="X2366" s="336" t="s">
        <v>7402</v>
      </c>
      <c r="Y2366" s="336" t="s">
        <v>2239</v>
      </c>
      <c r="Z2366" s="339">
        <v>41850</v>
      </c>
      <c r="AA2366" s="339">
        <v>41857</v>
      </c>
      <c r="AB2366" s="336" t="s">
        <v>842</v>
      </c>
    </row>
    <row r="2367" spans="1:28" s="340" customFormat="1">
      <c r="A2367" s="336" t="s">
        <v>8147</v>
      </c>
      <c r="B2367" s="336" t="s">
        <v>1336</v>
      </c>
      <c r="C2367" s="336" t="s">
        <v>1009</v>
      </c>
      <c r="D2367" s="336" t="s">
        <v>1344</v>
      </c>
      <c r="E2367" s="336" t="s">
        <v>735</v>
      </c>
      <c r="F2367" s="336" t="s">
        <v>780</v>
      </c>
      <c r="G2367" s="336" t="s">
        <v>794</v>
      </c>
      <c r="H2367" s="336" t="s">
        <v>726</v>
      </c>
      <c r="I2367" s="337">
        <v>5</v>
      </c>
      <c r="J2367" s="337">
        <v>100</v>
      </c>
      <c r="K2367" s="337">
        <v>128.80000000000001</v>
      </c>
      <c r="L2367" s="337">
        <v>120.4</v>
      </c>
      <c r="M2367" s="338"/>
      <c r="N2367" s="337">
        <v>40</v>
      </c>
      <c r="O2367" s="337">
        <v>1250</v>
      </c>
      <c r="P2367" s="337">
        <v>19</v>
      </c>
      <c r="Q2367" s="337">
        <v>65.8</v>
      </c>
      <c r="R2367" s="337">
        <v>25000</v>
      </c>
      <c r="S2367" s="337">
        <v>3000</v>
      </c>
      <c r="T2367" s="337">
        <v>97</v>
      </c>
      <c r="U2367" s="337">
        <v>0.8</v>
      </c>
      <c r="V2367" s="337">
        <v>-20</v>
      </c>
      <c r="W2367" s="336" t="s">
        <v>769</v>
      </c>
      <c r="X2367" s="336" t="s">
        <v>7405</v>
      </c>
      <c r="Y2367" s="336" t="s">
        <v>1339</v>
      </c>
      <c r="Z2367" s="339">
        <v>41912</v>
      </c>
      <c r="AA2367" s="339">
        <v>41911</v>
      </c>
      <c r="AB2367" s="336" t="s">
        <v>842</v>
      </c>
    </row>
    <row r="2368" spans="1:28" s="340" customFormat="1">
      <c r="A2368" s="336" t="s">
        <v>8147</v>
      </c>
      <c r="B2368" s="336" t="s">
        <v>1038</v>
      </c>
      <c r="C2368" s="336" t="s">
        <v>1041</v>
      </c>
      <c r="D2368" s="336" t="s">
        <v>1045</v>
      </c>
      <c r="E2368" s="336" t="s">
        <v>735</v>
      </c>
      <c r="F2368" s="336" t="s">
        <v>780</v>
      </c>
      <c r="G2368" s="336" t="s">
        <v>794</v>
      </c>
      <c r="H2368" s="336" t="s">
        <v>726</v>
      </c>
      <c r="I2368" s="337">
        <v>3</v>
      </c>
      <c r="J2368" s="337">
        <v>120</v>
      </c>
      <c r="K2368" s="337">
        <v>128</v>
      </c>
      <c r="L2368" s="337">
        <v>120</v>
      </c>
      <c r="M2368" s="338"/>
      <c r="N2368" s="337">
        <v>40</v>
      </c>
      <c r="O2368" s="337">
        <v>1250</v>
      </c>
      <c r="P2368" s="337">
        <v>19</v>
      </c>
      <c r="Q2368" s="337">
        <v>65.8</v>
      </c>
      <c r="R2368" s="337">
        <v>40000</v>
      </c>
      <c r="S2368" s="337">
        <v>3000</v>
      </c>
      <c r="T2368" s="337">
        <v>83</v>
      </c>
      <c r="U2368" s="337">
        <v>1</v>
      </c>
      <c r="V2368" s="337">
        <v>-20</v>
      </c>
      <c r="W2368" s="336" t="s">
        <v>769</v>
      </c>
      <c r="X2368" s="336" t="s">
        <v>7402</v>
      </c>
      <c r="Y2368" s="336" t="s">
        <v>1043</v>
      </c>
      <c r="Z2368" s="339">
        <v>41805</v>
      </c>
      <c r="AA2368" s="339">
        <v>41800</v>
      </c>
      <c r="AB2368" s="336" t="s">
        <v>784</v>
      </c>
    </row>
    <row r="2369" spans="1:28" s="340" customFormat="1">
      <c r="A2369" s="336" t="s">
        <v>8147</v>
      </c>
      <c r="B2369" s="336" t="s">
        <v>1066</v>
      </c>
      <c r="C2369" s="336" t="s">
        <v>1101</v>
      </c>
      <c r="D2369" s="336" t="s">
        <v>1101</v>
      </c>
      <c r="E2369" s="336" t="s">
        <v>738</v>
      </c>
      <c r="F2369" s="336" t="s">
        <v>780</v>
      </c>
      <c r="G2369" s="336" t="s">
        <v>794</v>
      </c>
      <c r="H2369" s="336" t="s">
        <v>726</v>
      </c>
      <c r="I2369" s="337">
        <v>3</v>
      </c>
      <c r="J2369" s="337">
        <v>50</v>
      </c>
      <c r="K2369" s="337">
        <v>84</v>
      </c>
      <c r="L2369" s="337">
        <v>63</v>
      </c>
      <c r="M2369" s="338"/>
      <c r="N2369" s="337">
        <v>40</v>
      </c>
      <c r="O2369" s="337">
        <v>500</v>
      </c>
      <c r="P2369" s="337">
        <v>7.4</v>
      </c>
      <c r="Q2369" s="337">
        <v>67.599999999999994</v>
      </c>
      <c r="R2369" s="337">
        <v>25000</v>
      </c>
      <c r="S2369" s="337">
        <v>5000</v>
      </c>
      <c r="T2369" s="337">
        <v>83</v>
      </c>
      <c r="U2369" s="337">
        <v>0.9</v>
      </c>
      <c r="V2369" s="337">
        <v>-40</v>
      </c>
      <c r="W2369" s="336" t="s">
        <v>769</v>
      </c>
      <c r="X2369" s="336" t="s">
        <v>7402</v>
      </c>
      <c r="Y2369" s="336" t="s">
        <v>826</v>
      </c>
      <c r="Z2369" s="339">
        <v>41901</v>
      </c>
      <c r="AA2369" s="339">
        <v>41901</v>
      </c>
      <c r="AB2369" s="336" t="s">
        <v>842</v>
      </c>
    </row>
    <row r="2370" spans="1:28" s="340" customFormat="1">
      <c r="A2370" s="336" t="s">
        <v>8147</v>
      </c>
      <c r="B2370" s="336" t="s">
        <v>1066</v>
      </c>
      <c r="C2370" s="336" t="s">
        <v>1105</v>
      </c>
      <c r="D2370" s="336" t="s">
        <v>1105</v>
      </c>
      <c r="E2370" s="336" t="s">
        <v>813</v>
      </c>
      <c r="F2370" s="336" t="s">
        <v>780</v>
      </c>
      <c r="G2370" s="336" t="s">
        <v>794</v>
      </c>
      <c r="H2370" s="336" t="s">
        <v>726</v>
      </c>
      <c r="I2370" s="337">
        <v>3</v>
      </c>
      <c r="J2370" s="337">
        <v>50</v>
      </c>
      <c r="K2370" s="337">
        <v>98</v>
      </c>
      <c r="L2370" s="337">
        <v>64</v>
      </c>
      <c r="M2370" s="338"/>
      <c r="N2370" s="338"/>
      <c r="O2370" s="337">
        <v>500</v>
      </c>
      <c r="P2370" s="337">
        <v>7.3</v>
      </c>
      <c r="Q2370" s="337">
        <v>68.5</v>
      </c>
      <c r="R2370" s="337">
        <v>25000</v>
      </c>
      <c r="S2370" s="337">
        <v>5000</v>
      </c>
      <c r="T2370" s="337">
        <v>85</v>
      </c>
      <c r="U2370" s="337">
        <v>0.9</v>
      </c>
      <c r="V2370" s="337">
        <v>-40</v>
      </c>
      <c r="W2370" s="336" t="s">
        <v>769</v>
      </c>
      <c r="X2370" s="336" t="s">
        <v>7402</v>
      </c>
      <c r="Y2370" s="336" t="s">
        <v>783</v>
      </c>
      <c r="Z2370" s="339">
        <v>41900</v>
      </c>
      <c r="AA2370" s="339">
        <v>41900</v>
      </c>
      <c r="AB2370" s="336" t="s">
        <v>842</v>
      </c>
    </row>
    <row r="2371" spans="1:28" s="340" customFormat="1">
      <c r="A2371" s="336" t="s">
        <v>8147</v>
      </c>
      <c r="B2371" s="336" t="s">
        <v>1066</v>
      </c>
      <c r="C2371" s="336" t="s">
        <v>1111</v>
      </c>
      <c r="D2371" s="336" t="s">
        <v>1111</v>
      </c>
      <c r="E2371" s="336" t="s">
        <v>731</v>
      </c>
      <c r="F2371" s="336" t="s">
        <v>780</v>
      </c>
      <c r="G2371" s="336" t="s">
        <v>794</v>
      </c>
      <c r="H2371" s="336" t="s">
        <v>726</v>
      </c>
      <c r="I2371" s="337">
        <v>3</v>
      </c>
      <c r="J2371" s="337">
        <v>75</v>
      </c>
      <c r="K2371" s="337">
        <v>115.5</v>
      </c>
      <c r="L2371" s="337">
        <v>94.6</v>
      </c>
      <c r="M2371" s="338"/>
      <c r="N2371" s="337">
        <v>40</v>
      </c>
      <c r="O2371" s="337">
        <v>800</v>
      </c>
      <c r="P2371" s="337">
        <v>12</v>
      </c>
      <c r="Q2371" s="337">
        <v>66.7</v>
      </c>
      <c r="R2371" s="337">
        <v>25000</v>
      </c>
      <c r="S2371" s="337">
        <v>5000</v>
      </c>
      <c r="T2371" s="337">
        <v>84</v>
      </c>
      <c r="U2371" s="337">
        <v>0.9</v>
      </c>
      <c r="V2371" s="337">
        <v>-40</v>
      </c>
      <c r="W2371" s="336" t="s">
        <v>769</v>
      </c>
      <c r="X2371" s="336" t="s">
        <v>7402</v>
      </c>
      <c r="Y2371" s="336" t="s">
        <v>826</v>
      </c>
      <c r="Z2371" s="339">
        <v>41901</v>
      </c>
      <c r="AA2371" s="339">
        <v>41901</v>
      </c>
      <c r="AB2371" s="336" t="s">
        <v>842</v>
      </c>
    </row>
    <row r="2372" spans="1:28" s="340" customFormat="1">
      <c r="A2372" s="336" t="s">
        <v>8147</v>
      </c>
      <c r="B2372" s="336" t="s">
        <v>1066</v>
      </c>
      <c r="C2372" s="336" t="s">
        <v>1119</v>
      </c>
      <c r="D2372" s="336" t="s">
        <v>1119</v>
      </c>
      <c r="E2372" s="336" t="s">
        <v>732</v>
      </c>
      <c r="F2372" s="336" t="s">
        <v>780</v>
      </c>
      <c r="G2372" s="336" t="s">
        <v>794</v>
      </c>
      <c r="H2372" s="336" t="s">
        <v>726</v>
      </c>
      <c r="I2372" s="337">
        <v>3</v>
      </c>
      <c r="J2372" s="337">
        <v>65</v>
      </c>
      <c r="K2372" s="337">
        <v>130</v>
      </c>
      <c r="L2372" s="337">
        <v>95</v>
      </c>
      <c r="M2372" s="338"/>
      <c r="N2372" s="338"/>
      <c r="O2372" s="337">
        <v>800</v>
      </c>
      <c r="P2372" s="337">
        <v>11</v>
      </c>
      <c r="Q2372" s="337">
        <v>72.7</v>
      </c>
      <c r="R2372" s="337">
        <v>25000</v>
      </c>
      <c r="S2372" s="337">
        <v>5000</v>
      </c>
      <c r="T2372" s="337">
        <v>84</v>
      </c>
      <c r="U2372" s="337">
        <v>0.9</v>
      </c>
      <c r="V2372" s="337">
        <v>-40</v>
      </c>
      <c r="W2372" s="336" t="s">
        <v>769</v>
      </c>
      <c r="X2372" s="336" t="s">
        <v>7402</v>
      </c>
      <c r="Y2372" s="336" t="s">
        <v>783</v>
      </c>
      <c r="Z2372" s="339">
        <v>41900</v>
      </c>
      <c r="AA2372" s="339">
        <v>41900</v>
      </c>
      <c r="AB2372" s="336" t="s">
        <v>842</v>
      </c>
    </row>
    <row r="2373" spans="1:28" s="340" customFormat="1">
      <c r="A2373" s="336" t="s">
        <v>8147</v>
      </c>
      <c r="B2373" s="336" t="s">
        <v>1047</v>
      </c>
      <c r="C2373" s="336" t="s">
        <v>1058</v>
      </c>
      <c r="D2373" s="336" t="s">
        <v>1059</v>
      </c>
      <c r="E2373" s="336" t="s">
        <v>830</v>
      </c>
      <c r="F2373" s="336" t="s">
        <v>780</v>
      </c>
      <c r="G2373" s="336" t="s">
        <v>794</v>
      </c>
      <c r="H2373" s="336" t="s">
        <v>726</v>
      </c>
      <c r="I2373" s="337">
        <v>3</v>
      </c>
      <c r="J2373" s="337">
        <v>75</v>
      </c>
      <c r="K2373" s="337">
        <v>112</v>
      </c>
      <c r="L2373" s="337">
        <v>95</v>
      </c>
      <c r="M2373" s="338"/>
      <c r="N2373" s="337">
        <v>40</v>
      </c>
      <c r="O2373" s="337">
        <v>850</v>
      </c>
      <c r="P2373" s="337">
        <v>12.5</v>
      </c>
      <c r="Q2373" s="337">
        <v>68</v>
      </c>
      <c r="R2373" s="337">
        <v>25000</v>
      </c>
      <c r="S2373" s="337">
        <v>3000</v>
      </c>
      <c r="T2373" s="337">
        <v>83</v>
      </c>
      <c r="U2373" s="337">
        <v>0.9</v>
      </c>
      <c r="V2373" s="337">
        <v>-20</v>
      </c>
      <c r="W2373" s="336" t="s">
        <v>769</v>
      </c>
      <c r="X2373" s="336" t="s">
        <v>7402</v>
      </c>
      <c r="Y2373" s="336" t="s">
        <v>826</v>
      </c>
      <c r="Z2373" s="339">
        <v>41640</v>
      </c>
      <c r="AA2373" s="339">
        <v>41801</v>
      </c>
      <c r="AB2373" s="336" t="s">
        <v>784</v>
      </c>
    </row>
    <row r="2374" spans="1:28" s="340" customFormat="1">
      <c r="A2374" s="336" t="s">
        <v>8147</v>
      </c>
      <c r="B2374" s="336" t="s">
        <v>1066</v>
      </c>
      <c r="C2374" s="336" t="s">
        <v>682</v>
      </c>
      <c r="D2374" s="336" t="s">
        <v>1194</v>
      </c>
      <c r="E2374" s="336" t="s">
        <v>732</v>
      </c>
      <c r="F2374" s="336" t="s">
        <v>780</v>
      </c>
      <c r="G2374" s="336" t="s">
        <v>794</v>
      </c>
      <c r="H2374" s="336" t="s">
        <v>726</v>
      </c>
      <c r="I2374" s="337">
        <v>4</v>
      </c>
      <c r="J2374" s="337">
        <v>65</v>
      </c>
      <c r="K2374" s="337">
        <v>133</v>
      </c>
      <c r="L2374" s="337">
        <v>95</v>
      </c>
      <c r="M2374" s="338"/>
      <c r="N2374" s="337">
        <v>113</v>
      </c>
      <c r="O2374" s="337">
        <v>685</v>
      </c>
      <c r="P2374" s="337">
        <v>10</v>
      </c>
      <c r="Q2374" s="337">
        <v>68</v>
      </c>
      <c r="R2374" s="337">
        <v>40000</v>
      </c>
      <c r="S2374" s="337">
        <v>3000</v>
      </c>
      <c r="T2374" s="337">
        <v>84</v>
      </c>
      <c r="U2374" s="337">
        <v>0.9</v>
      </c>
      <c r="V2374" s="337">
        <v>-40</v>
      </c>
      <c r="W2374" s="336" t="s">
        <v>769</v>
      </c>
      <c r="X2374" s="336" t="s">
        <v>7402</v>
      </c>
      <c r="Y2374" s="336" t="s">
        <v>783</v>
      </c>
      <c r="Z2374" s="339">
        <v>41809</v>
      </c>
      <c r="AA2374" s="339">
        <v>41814</v>
      </c>
      <c r="AB2374" s="336" t="s">
        <v>827</v>
      </c>
    </row>
    <row r="2375" spans="1:28" s="340" customFormat="1">
      <c r="A2375" s="336" t="s">
        <v>8147</v>
      </c>
      <c r="B2375" s="336" t="s">
        <v>1066</v>
      </c>
      <c r="C2375" s="336" t="s">
        <v>682</v>
      </c>
      <c r="D2375" s="336" t="s">
        <v>1201</v>
      </c>
      <c r="E2375" s="336" t="s">
        <v>735</v>
      </c>
      <c r="F2375" s="336" t="s">
        <v>780</v>
      </c>
      <c r="G2375" s="336" t="s">
        <v>794</v>
      </c>
      <c r="H2375" s="336" t="s">
        <v>726</v>
      </c>
      <c r="I2375" s="337">
        <v>4</v>
      </c>
      <c r="J2375" s="337">
        <v>120</v>
      </c>
      <c r="K2375" s="337">
        <v>128</v>
      </c>
      <c r="L2375" s="337">
        <v>120</v>
      </c>
      <c r="M2375" s="338"/>
      <c r="N2375" s="337">
        <v>40</v>
      </c>
      <c r="O2375" s="337">
        <v>1250</v>
      </c>
      <c r="P2375" s="337">
        <v>19</v>
      </c>
      <c r="Q2375" s="337">
        <v>65.8</v>
      </c>
      <c r="R2375" s="337">
        <v>40000</v>
      </c>
      <c r="S2375" s="337">
        <v>3000</v>
      </c>
      <c r="T2375" s="337">
        <v>83</v>
      </c>
      <c r="U2375" s="337">
        <v>1</v>
      </c>
      <c r="V2375" s="337">
        <v>-40</v>
      </c>
      <c r="W2375" s="336" t="s">
        <v>769</v>
      </c>
      <c r="X2375" s="336" t="s">
        <v>7402</v>
      </c>
      <c r="Y2375" s="336" t="s">
        <v>1203</v>
      </c>
      <c r="Z2375" s="339">
        <v>41820</v>
      </c>
      <c r="AA2375" s="339">
        <v>41843</v>
      </c>
      <c r="AB2375" s="336" t="s">
        <v>827</v>
      </c>
    </row>
    <row r="2376" spans="1:28" s="340" customFormat="1">
      <c r="A2376" s="336" t="s">
        <v>8147</v>
      </c>
      <c r="B2376" s="336" t="s">
        <v>1066</v>
      </c>
      <c r="C2376" s="336" t="s">
        <v>682</v>
      </c>
      <c r="D2376" s="336" t="s">
        <v>1205</v>
      </c>
      <c r="E2376" s="336" t="s">
        <v>732</v>
      </c>
      <c r="F2376" s="336" t="s">
        <v>780</v>
      </c>
      <c r="G2376" s="336" t="s">
        <v>794</v>
      </c>
      <c r="H2376" s="336" t="s">
        <v>726</v>
      </c>
      <c r="I2376" s="337">
        <v>4</v>
      </c>
      <c r="J2376" s="337">
        <v>65</v>
      </c>
      <c r="K2376" s="337">
        <v>133</v>
      </c>
      <c r="L2376" s="337">
        <v>95</v>
      </c>
      <c r="M2376" s="338"/>
      <c r="N2376" s="337">
        <v>113</v>
      </c>
      <c r="O2376" s="337">
        <v>865</v>
      </c>
      <c r="P2376" s="337">
        <v>12</v>
      </c>
      <c r="Q2376" s="337">
        <v>72.099999999999994</v>
      </c>
      <c r="R2376" s="337">
        <v>40000</v>
      </c>
      <c r="S2376" s="337">
        <v>3000</v>
      </c>
      <c r="T2376" s="337">
        <v>84</v>
      </c>
      <c r="U2376" s="337">
        <v>0.9</v>
      </c>
      <c r="V2376" s="337">
        <v>-40</v>
      </c>
      <c r="W2376" s="336" t="s">
        <v>769</v>
      </c>
      <c r="X2376" s="336" t="s">
        <v>7402</v>
      </c>
      <c r="Y2376" s="336" t="s">
        <v>783</v>
      </c>
      <c r="Z2376" s="339">
        <v>41809</v>
      </c>
      <c r="AA2376" s="339">
        <v>41814</v>
      </c>
      <c r="AB2376" s="336" t="s">
        <v>827</v>
      </c>
    </row>
    <row r="2377" spans="1:28" s="340" customFormat="1">
      <c r="A2377" s="336" t="s">
        <v>8147</v>
      </c>
      <c r="B2377" s="336" t="s">
        <v>1066</v>
      </c>
      <c r="C2377" s="336" t="s">
        <v>682</v>
      </c>
      <c r="D2377" s="336" t="s">
        <v>1215</v>
      </c>
      <c r="E2377" s="336" t="s">
        <v>703</v>
      </c>
      <c r="F2377" s="336" t="s">
        <v>780</v>
      </c>
      <c r="G2377" s="336" t="s">
        <v>1216</v>
      </c>
      <c r="H2377" s="336" t="s">
        <v>726</v>
      </c>
      <c r="I2377" s="337">
        <v>3</v>
      </c>
      <c r="J2377" s="337">
        <v>65</v>
      </c>
      <c r="K2377" s="337">
        <v>48.6</v>
      </c>
      <c r="L2377" s="337">
        <v>47.8</v>
      </c>
      <c r="M2377" s="338"/>
      <c r="N2377" s="337">
        <v>38</v>
      </c>
      <c r="O2377" s="337">
        <v>500</v>
      </c>
      <c r="P2377" s="337">
        <v>7.2</v>
      </c>
      <c r="Q2377" s="337">
        <v>69.400000000000006</v>
      </c>
      <c r="R2377" s="337">
        <v>25000</v>
      </c>
      <c r="S2377" s="337">
        <v>3000</v>
      </c>
      <c r="T2377" s="337">
        <v>84</v>
      </c>
      <c r="U2377" s="337">
        <v>0.7</v>
      </c>
      <c r="V2377" s="337">
        <v>-40</v>
      </c>
      <c r="W2377" s="336" t="s">
        <v>769</v>
      </c>
      <c r="X2377" s="336" t="s">
        <v>7406</v>
      </c>
      <c r="Y2377" s="336" t="s">
        <v>789</v>
      </c>
      <c r="Z2377" s="339">
        <v>41929</v>
      </c>
      <c r="AA2377" s="339">
        <v>41954</v>
      </c>
      <c r="AB2377" s="336" t="s">
        <v>842</v>
      </c>
    </row>
    <row r="2378" spans="1:28" s="340" customFormat="1">
      <c r="A2378" s="336" t="s">
        <v>8147</v>
      </c>
      <c r="B2378" s="336" t="s">
        <v>1066</v>
      </c>
      <c r="C2378" s="336" t="s">
        <v>682</v>
      </c>
      <c r="D2378" s="336" t="s">
        <v>1226</v>
      </c>
      <c r="E2378" s="336" t="s">
        <v>735</v>
      </c>
      <c r="F2378" s="336" t="s">
        <v>780</v>
      </c>
      <c r="G2378" s="336" t="s">
        <v>794</v>
      </c>
      <c r="H2378" s="336" t="s">
        <v>726</v>
      </c>
      <c r="I2378" s="337">
        <v>4</v>
      </c>
      <c r="J2378" s="337">
        <v>100</v>
      </c>
      <c r="K2378" s="337">
        <v>128</v>
      </c>
      <c r="L2378" s="337">
        <v>120</v>
      </c>
      <c r="M2378" s="338"/>
      <c r="N2378" s="337">
        <v>25</v>
      </c>
      <c r="O2378" s="337">
        <v>1250</v>
      </c>
      <c r="P2378" s="337">
        <v>19</v>
      </c>
      <c r="Q2378" s="337">
        <v>65.8</v>
      </c>
      <c r="R2378" s="337">
        <v>40000</v>
      </c>
      <c r="S2378" s="337">
        <v>3000</v>
      </c>
      <c r="T2378" s="337">
        <v>83</v>
      </c>
      <c r="U2378" s="337">
        <v>1</v>
      </c>
      <c r="V2378" s="337">
        <v>-40</v>
      </c>
      <c r="W2378" s="336" t="s">
        <v>769</v>
      </c>
      <c r="X2378" s="336" t="s">
        <v>7402</v>
      </c>
      <c r="Y2378" s="336" t="s">
        <v>1203</v>
      </c>
      <c r="Z2378" s="339">
        <v>41820</v>
      </c>
      <c r="AA2378" s="339">
        <v>41843</v>
      </c>
      <c r="AB2378" s="336" t="s">
        <v>827</v>
      </c>
    </row>
    <row r="2379" spans="1:28" s="340" customFormat="1">
      <c r="A2379" s="336" t="s">
        <v>8147</v>
      </c>
      <c r="B2379" s="336" t="s">
        <v>1066</v>
      </c>
      <c r="C2379" s="336" t="s">
        <v>682</v>
      </c>
      <c r="D2379" s="336" t="s">
        <v>1228</v>
      </c>
      <c r="E2379" s="336" t="s">
        <v>733</v>
      </c>
      <c r="F2379" s="336" t="s">
        <v>780</v>
      </c>
      <c r="G2379" s="336" t="s">
        <v>794</v>
      </c>
      <c r="H2379" s="336" t="s">
        <v>726</v>
      </c>
      <c r="I2379" s="337">
        <v>4</v>
      </c>
      <c r="J2379" s="337">
        <v>75</v>
      </c>
      <c r="K2379" s="337">
        <v>157</v>
      </c>
      <c r="L2379" s="337">
        <v>125</v>
      </c>
      <c r="M2379" s="338"/>
      <c r="N2379" s="338"/>
      <c r="O2379" s="337">
        <v>1200</v>
      </c>
      <c r="P2379" s="337">
        <v>17</v>
      </c>
      <c r="Q2379" s="337">
        <v>70</v>
      </c>
      <c r="R2379" s="337">
        <v>40000</v>
      </c>
      <c r="S2379" s="337">
        <v>3000</v>
      </c>
      <c r="T2379" s="337">
        <v>83</v>
      </c>
      <c r="U2379" s="337">
        <v>1</v>
      </c>
      <c r="V2379" s="337">
        <v>-40</v>
      </c>
      <c r="W2379" s="336" t="s">
        <v>769</v>
      </c>
      <c r="X2379" s="336" t="s">
        <v>7402</v>
      </c>
      <c r="Y2379" s="336" t="s">
        <v>1043</v>
      </c>
      <c r="Z2379" s="339">
        <v>41798</v>
      </c>
      <c r="AA2379" s="339">
        <v>41789</v>
      </c>
      <c r="AB2379" s="336" t="s">
        <v>827</v>
      </c>
    </row>
    <row r="2380" spans="1:28" s="340" customFormat="1">
      <c r="A2380" s="336" t="s">
        <v>8147</v>
      </c>
      <c r="B2380" s="336" t="s">
        <v>1066</v>
      </c>
      <c r="C2380" s="336" t="s">
        <v>682</v>
      </c>
      <c r="D2380" s="336" t="s">
        <v>1230</v>
      </c>
      <c r="E2380" s="336" t="s">
        <v>738</v>
      </c>
      <c r="F2380" s="336" t="s">
        <v>780</v>
      </c>
      <c r="G2380" s="336" t="s">
        <v>794</v>
      </c>
      <c r="H2380" s="336" t="s">
        <v>726</v>
      </c>
      <c r="I2380" s="337">
        <v>4</v>
      </c>
      <c r="J2380" s="337">
        <v>50</v>
      </c>
      <c r="K2380" s="337">
        <v>85</v>
      </c>
      <c r="L2380" s="337">
        <v>63</v>
      </c>
      <c r="M2380" s="338"/>
      <c r="N2380" s="337">
        <v>40</v>
      </c>
      <c r="O2380" s="337">
        <v>500</v>
      </c>
      <c r="P2380" s="337">
        <v>7</v>
      </c>
      <c r="Q2380" s="337">
        <v>71.400000000000006</v>
      </c>
      <c r="R2380" s="337">
        <v>25000</v>
      </c>
      <c r="S2380" s="337">
        <v>3000</v>
      </c>
      <c r="T2380" s="337">
        <v>91</v>
      </c>
      <c r="U2380" s="337">
        <v>0.8</v>
      </c>
      <c r="V2380" s="337">
        <v>-40</v>
      </c>
      <c r="W2380" s="336" t="s">
        <v>769</v>
      </c>
      <c r="X2380" s="336" t="s">
        <v>7402</v>
      </c>
      <c r="Y2380" s="336" t="s">
        <v>783</v>
      </c>
      <c r="Z2380" s="339">
        <v>41872</v>
      </c>
      <c r="AA2380" s="339">
        <v>41872</v>
      </c>
      <c r="AB2380" s="336" t="s">
        <v>827</v>
      </c>
    </row>
    <row r="2381" spans="1:28" s="340" customFormat="1">
      <c r="A2381" s="336" t="s">
        <v>8147</v>
      </c>
      <c r="B2381" s="336" t="s">
        <v>1066</v>
      </c>
      <c r="C2381" s="336" t="s">
        <v>682</v>
      </c>
      <c r="D2381" s="336" t="s">
        <v>8186</v>
      </c>
      <c r="E2381" s="336" t="s">
        <v>738</v>
      </c>
      <c r="F2381" s="336" t="s">
        <v>780</v>
      </c>
      <c r="G2381" s="336" t="s">
        <v>794</v>
      </c>
      <c r="H2381" s="336" t="s">
        <v>726</v>
      </c>
      <c r="I2381" s="337">
        <v>4</v>
      </c>
      <c r="J2381" s="337">
        <v>50</v>
      </c>
      <c r="K2381" s="337">
        <v>85</v>
      </c>
      <c r="L2381" s="337">
        <v>63</v>
      </c>
      <c r="M2381" s="338"/>
      <c r="N2381" s="337">
        <v>40</v>
      </c>
      <c r="O2381" s="337">
        <v>500</v>
      </c>
      <c r="P2381" s="337">
        <v>7</v>
      </c>
      <c r="Q2381" s="337">
        <v>71.400000000000006</v>
      </c>
      <c r="R2381" s="337">
        <v>25000</v>
      </c>
      <c r="S2381" s="337">
        <v>3000</v>
      </c>
      <c r="T2381" s="337">
        <v>91</v>
      </c>
      <c r="U2381" s="337">
        <v>0.8</v>
      </c>
      <c r="V2381" s="337">
        <v>-40</v>
      </c>
      <c r="W2381" s="336" t="s">
        <v>769</v>
      </c>
      <c r="X2381" s="336" t="s">
        <v>7402</v>
      </c>
      <c r="Y2381" s="336" t="s">
        <v>783</v>
      </c>
      <c r="Z2381" s="339">
        <v>41988</v>
      </c>
      <c r="AA2381" s="339">
        <v>41976</v>
      </c>
      <c r="AB2381" s="336" t="s">
        <v>842</v>
      </c>
    </row>
    <row r="2382" spans="1:28" s="340" customFormat="1">
      <c r="A2382" s="336" t="s">
        <v>8147</v>
      </c>
      <c r="B2382" s="336" t="s">
        <v>1008</v>
      </c>
      <c r="C2382" s="336" t="s">
        <v>1009</v>
      </c>
      <c r="D2382" s="336" t="s">
        <v>1019</v>
      </c>
      <c r="E2382" s="336" t="s">
        <v>732</v>
      </c>
      <c r="F2382" s="336" t="s">
        <v>780</v>
      </c>
      <c r="G2382" s="336" t="s">
        <v>794</v>
      </c>
      <c r="H2382" s="336" t="s">
        <v>726</v>
      </c>
      <c r="I2382" s="337">
        <v>5</v>
      </c>
      <c r="J2382" s="337">
        <v>80</v>
      </c>
      <c r="K2382" s="337">
        <v>134.6</v>
      </c>
      <c r="L2382" s="337">
        <v>96.5</v>
      </c>
      <c r="M2382" s="338"/>
      <c r="N2382" s="337">
        <v>110</v>
      </c>
      <c r="O2382" s="337">
        <v>1000</v>
      </c>
      <c r="P2382" s="337">
        <v>15</v>
      </c>
      <c r="Q2382" s="337">
        <v>66.7</v>
      </c>
      <c r="R2382" s="337">
        <v>30000</v>
      </c>
      <c r="S2382" s="337">
        <v>3000</v>
      </c>
      <c r="T2382" s="337">
        <v>83</v>
      </c>
      <c r="U2382" s="337">
        <v>1</v>
      </c>
      <c r="V2382" s="337">
        <v>-20</v>
      </c>
      <c r="W2382" s="336" t="s">
        <v>769</v>
      </c>
      <c r="X2382" s="336" t="s">
        <v>7402</v>
      </c>
      <c r="Y2382" s="336" t="s">
        <v>783</v>
      </c>
      <c r="Z2382" s="339">
        <v>41708</v>
      </c>
      <c r="AA2382" s="339">
        <v>41703</v>
      </c>
      <c r="AB2382" s="336" t="s">
        <v>784</v>
      </c>
    </row>
    <row r="2383" spans="1:28" s="340" customFormat="1">
      <c r="A2383" s="336" t="s">
        <v>8147</v>
      </c>
      <c r="B2383" s="336" t="s">
        <v>1008</v>
      </c>
      <c r="C2383" s="336" t="s">
        <v>1009</v>
      </c>
      <c r="D2383" s="336" t="s">
        <v>1028</v>
      </c>
      <c r="E2383" s="336" t="s">
        <v>733</v>
      </c>
      <c r="F2383" s="336" t="s">
        <v>780</v>
      </c>
      <c r="G2383" s="336" t="s">
        <v>794</v>
      </c>
      <c r="H2383" s="336" t="s">
        <v>726</v>
      </c>
      <c r="I2383" s="337">
        <v>5</v>
      </c>
      <c r="J2383" s="337">
        <v>95</v>
      </c>
      <c r="K2383" s="337">
        <v>162.6</v>
      </c>
      <c r="L2383" s="337">
        <v>129.5</v>
      </c>
      <c r="M2383" s="338"/>
      <c r="N2383" s="337">
        <v>110</v>
      </c>
      <c r="O2383" s="337">
        <v>1300</v>
      </c>
      <c r="P2383" s="337">
        <v>16</v>
      </c>
      <c r="Q2383" s="337">
        <v>81.3</v>
      </c>
      <c r="R2383" s="337">
        <v>30000</v>
      </c>
      <c r="S2383" s="337">
        <v>3000</v>
      </c>
      <c r="T2383" s="337">
        <v>83</v>
      </c>
      <c r="U2383" s="337">
        <v>1</v>
      </c>
      <c r="V2383" s="337">
        <v>-20</v>
      </c>
      <c r="W2383" s="336" t="s">
        <v>769</v>
      </c>
      <c r="X2383" s="336" t="s">
        <v>7402</v>
      </c>
      <c r="Y2383" s="336" t="s">
        <v>783</v>
      </c>
      <c r="Z2383" s="339">
        <v>41708</v>
      </c>
      <c r="AA2383" s="339">
        <v>41703</v>
      </c>
      <c r="AB2383" s="336" t="s">
        <v>784</v>
      </c>
    </row>
    <row r="2384" spans="1:28" s="340" customFormat="1">
      <c r="A2384" s="336" t="s">
        <v>8147</v>
      </c>
      <c r="B2384" s="336" t="s">
        <v>1266</v>
      </c>
      <c r="C2384" s="336" t="s">
        <v>1281</v>
      </c>
      <c r="D2384" s="336" t="s">
        <v>1284</v>
      </c>
      <c r="E2384" s="336" t="s">
        <v>732</v>
      </c>
      <c r="F2384" s="336" t="s">
        <v>780</v>
      </c>
      <c r="G2384" s="336" t="s">
        <v>794</v>
      </c>
      <c r="H2384" s="336" t="s">
        <v>726</v>
      </c>
      <c r="I2384" s="337">
        <v>3</v>
      </c>
      <c r="J2384" s="337">
        <v>75</v>
      </c>
      <c r="K2384" s="337">
        <v>134.6</v>
      </c>
      <c r="L2384" s="337">
        <v>96.5</v>
      </c>
      <c r="M2384" s="338"/>
      <c r="N2384" s="338"/>
      <c r="O2384" s="337">
        <v>1000</v>
      </c>
      <c r="P2384" s="337">
        <v>15</v>
      </c>
      <c r="Q2384" s="337">
        <v>66.7</v>
      </c>
      <c r="R2384" s="337">
        <v>30000</v>
      </c>
      <c r="S2384" s="337">
        <v>3000</v>
      </c>
      <c r="T2384" s="337">
        <v>83</v>
      </c>
      <c r="U2384" s="337">
        <v>1</v>
      </c>
      <c r="V2384" s="337">
        <v>-20</v>
      </c>
      <c r="W2384" s="336" t="s">
        <v>769</v>
      </c>
      <c r="X2384" s="336" t="s">
        <v>7402</v>
      </c>
      <c r="Y2384" s="336" t="s">
        <v>783</v>
      </c>
      <c r="Z2384" s="339">
        <v>41902</v>
      </c>
      <c r="AA2384" s="339">
        <v>41926</v>
      </c>
      <c r="AB2384" s="336" t="s">
        <v>784</v>
      </c>
    </row>
    <row r="2385" spans="1:28" s="340" customFormat="1">
      <c r="A2385" s="336" t="s">
        <v>8147</v>
      </c>
      <c r="B2385" s="336" t="s">
        <v>2466</v>
      </c>
      <c r="C2385" s="336" t="s">
        <v>2755</v>
      </c>
      <c r="D2385" s="336" t="s">
        <v>8187</v>
      </c>
      <c r="E2385" s="336" t="s">
        <v>735</v>
      </c>
      <c r="F2385" s="336" t="s">
        <v>780</v>
      </c>
      <c r="G2385" s="336" t="s">
        <v>794</v>
      </c>
      <c r="H2385" s="336" t="s">
        <v>726</v>
      </c>
      <c r="I2385" s="337">
        <v>3</v>
      </c>
      <c r="J2385" s="337">
        <v>100</v>
      </c>
      <c r="K2385" s="337">
        <v>133</v>
      </c>
      <c r="L2385" s="337">
        <v>124</v>
      </c>
      <c r="M2385" s="338"/>
      <c r="N2385" s="337">
        <v>25</v>
      </c>
      <c r="O2385" s="337">
        <v>1400</v>
      </c>
      <c r="P2385" s="337">
        <v>18</v>
      </c>
      <c r="Q2385" s="337">
        <v>79</v>
      </c>
      <c r="R2385" s="337">
        <v>25000</v>
      </c>
      <c r="S2385" s="337">
        <v>3000</v>
      </c>
      <c r="T2385" s="337">
        <v>84</v>
      </c>
      <c r="U2385" s="337">
        <v>0.9</v>
      </c>
      <c r="V2385" s="337">
        <v>-20</v>
      </c>
      <c r="W2385" s="336" t="s">
        <v>769</v>
      </c>
      <c r="X2385" s="336" t="s">
        <v>7406</v>
      </c>
      <c r="Y2385" s="336" t="s">
        <v>850</v>
      </c>
      <c r="Z2385" s="339">
        <v>41639</v>
      </c>
      <c r="AA2385" s="339">
        <v>41803</v>
      </c>
      <c r="AB2385" s="336" t="s">
        <v>842</v>
      </c>
    </row>
    <row r="2386" spans="1:28" s="340" customFormat="1">
      <c r="A2386" s="336" t="s">
        <v>8147</v>
      </c>
      <c r="B2386" s="336" t="s">
        <v>2466</v>
      </c>
      <c r="C2386" s="336" t="s">
        <v>2763</v>
      </c>
      <c r="D2386" s="336" t="s">
        <v>8188</v>
      </c>
      <c r="E2386" s="336" t="s">
        <v>735</v>
      </c>
      <c r="F2386" s="336" t="s">
        <v>780</v>
      </c>
      <c r="G2386" s="336" t="s">
        <v>794</v>
      </c>
      <c r="H2386" s="336" t="s">
        <v>726</v>
      </c>
      <c r="I2386" s="337">
        <v>5</v>
      </c>
      <c r="J2386" s="337">
        <v>85</v>
      </c>
      <c r="K2386" s="337">
        <v>133</v>
      </c>
      <c r="L2386" s="337">
        <v>124</v>
      </c>
      <c r="M2386" s="338"/>
      <c r="N2386" s="337">
        <v>15</v>
      </c>
      <c r="O2386" s="337">
        <v>1400</v>
      </c>
      <c r="P2386" s="337">
        <v>18</v>
      </c>
      <c r="Q2386" s="337">
        <v>72</v>
      </c>
      <c r="R2386" s="337">
        <v>25000</v>
      </c>
      <c r="S2386" s="337">
        <v>3000</v>
      </c>
      <c r="T2386" s="337">
        <v>84</v>
      </c>
      <c r="U2386" s="337">
        <v>0.9</v>
      </c>
      <c r="V2386" s="337">
        <v>-20</v>
      </c>
      <c r="W2386" s="336" t="s">
        <v>769</v>
      </c>
      <c r="X2386" s="336" t="s">
        <v>7406</v>
      </c>
      <c r="Y2386" s="336" t="s">
        <v>850</v>
      </c>
      <c r="Z2386" s="339">
        <v>41639</v>
      </c>
      <c r="AA2386" s="339">
        <v>41626</v>
      </c>
      <c r="AB2386" s="336" t="s">
        <v>842</v>
      </c>
    </row>
    <row r="2387" spans="1:28" s="340" customFormat="1">
      <c r="A2387" s="336" t="s">
        <v>8147</v>
      </c>
      <c r="B2387" s="336" t="s">
        <v>2466</v>
      </c>
      <c r="C2387" s="336" t="s">
        <v>2765</v>
      </c>
      <c r="D2387" s="336" t="s">
        <v>8189</v>
      </c>
      <c r="E2387" s="336" t="s">
        <v>735</v>
      </c>
      <c r="F2387" s="336" t="s">
        <v>780</v>
      </c>
      <c r="G2387" s="336" t="s">
        <v>794</v>
      </c>
      <c r="H2387" s="336" t="s">
        <v>726</v>
      </c>
      <c r="I2387" s="337">
        <v>5</v>
      </c>
      <c r="J2387" s="337">
        <v>100</v>
      </c>
      <c r="K2387" s="337">
        <v>133</v>
      </c>
      <c r="L2387" s="337">
        <v>124</v>
      </c>
      <c r="M2387" s="338"/>
      <c r="N2387" s="337">
        <v>25</v>
      </c>
      <c r="O2387" s="337">
        <v>1400</v>
      </c>
      <c r="P2387" s="337">
        <v>18</v>
      </c>
      <c r="Q2387" s="337">
        <v>79</v>
      </c>
      <c r="R2387" s="337">
        <v>25000</v>
      </c>
      <c r="S2387" s="337">
        <v>3000</v>
      </c>
      <c r="T2387" s="337">
        <v>84</v>
      </c>
      <c r="U2387" s="337">
        <v>0.9</v>
      </c>
      <c r="V2387" s="337">
        <v>-20</v>
      </c>
      <c r="W2387" s="336" t="s">
        <v>769</v>
      </c>
      <c r="X2387" s="336" t="s">
        <v>7406</v>
      </c>
      <c r="Y2387" s="336" t="s">
        <v>850</v>
      </c>
      <c r="Z2387" s="339">
        <v>41639</v>
      </c>
      <c r="AA2387" s="339">
        <v>41626</v>
      </c>
      <c r="AB2387" s="336" t="s">
        <v>842</v>
      </c>
    </row>
    <row r="2388" spans="1:28" s="340" customFormat="1">
      <c r="A2388" s="336" t="s">
        <v>8147</v>
      </c>
      <c r="B2388" s="336" t="s">
        <v>2466</v>
      </c>
      <c r="C2388" s="336" t="s">
        <v>2767</v>
      </c>
      <c r="D2388" s="336" t="s">
        <v>8190</v>
      </c>
      <c r="E2388" s="336" t="s">
        <v>735</v>
      </c>
      <c r="F2388" s="336" t="s">
        <v>780</v>
      </c>
      <c r="G2388" s="336" t="s">
        <v>794</v>
      </c>
      <c r="H2388" s="336" t="s">
        <v>726</v>
      </c>
      <c r="I2388" s="337">
        <v>5</v>
      </c>
      <c r="J2388" s="337">
        <v>120</v>
      </c>
      <c r="K2388" s="337">
        <v>133</v>
      </c>
      <c r="L2388" s="337">
        <v>124</v>
      </c>
      <c r="M2388" s="338"/>
      <c r="N2388" s="337">
        <v>40</v>
      </c>
      <c r="O2388" s="337">
        <v>1400</v>
      </c>
      <c r="P2388" s="337">
        <v>18</v>
      </c>
      <c r="Q2388" s="337">
        <v>80</v>
      </c>
      <c r="R2388" s="337">
        <v>25000</v>
      </c>
      <c r="S2388" s="337">
        <v>3000</v>
      </c>
      <c r="T2388" s="337">
        <v>84</v>
      </c>
      <c r="U2388" s="337">
        <v>0.9</v>
      </c>
      <c r="V2388" s="337">
        <v>-20</v>
      </c>
      <c r="W2388" s="336" t="s">
        <v>769</v>
      </c>
      <c r="X2388" s="336" t="s">
        <v>7406</v>
      </c>
      <c r="Y2388" s="336" t="s">
        <v>850</v>
      </c>
      <c r="Z2388" s="339">
        <v>41639</v>
      </c>
      <c r="AA2388" s="339">
        <v>41626</v>
      </c>
      <c r="AB2388" s="336" t="s">
        <v>842</v>
      </c>
    </row>
    <row r="2389" spans="1:28" s="340" customFormat="1">
      <c r="A2389" s="336" t="s">
        <v>8147</v>
      </c>
      <c r="B2389" s="336" t="s">
        <v>2466</v>
      </c>
      <c r="C2389" s="336" t="s">
        <v>2784</v>
      </c>
      <c r="D2389" s="336" t="s">
        <v>8191</v>
      </c>
      <c r="E2389" s="336" t="s">
        <v>735</v>
      </c>
      <c r="F2389" s="336" t="s">
        <v>780</v>
      </c>
      <c r="G2389" s="336" t="s">
        <v>794</v>
      </c>
      <c r="H2389" s="336" t="s">
        <v>726</v>
      </c>
      <c r="I2389" s="337">
        <v>3</v>
      </c>
      <c r="J2389" s="337">
        <v>90</v>
      </c>
      <c r="K2389" s="337">
        <v>130</v>
      </c>
      <c r="L2389" s="337">
        <v>123</v>
      </c>
      <c r="M2389" s="338"/>
      <c r="N2389" s="337">
        <v>40</v>
      </c>
      <c r="O2389" s="337">
        <v>1500</v>
      </c>
      <c r="P2389" s="337">
        <v>18</v>
      </c>
      <c r="Q2389" s="337">
        <v>83</v>
      </c>
      <c r="R2389" s="337">
        <v>25000</v>
      </c>
      <c r="S2389" s="337">
        <v>5000</v>
      </c>
      <c r="T2389" s="337">
        <v>83</v>
      </c>
      <c r="U2389" s="337">
        <v>0.9</v>
      </c>
      <c r="V2389" s="337">
        <v>-20</v>
      </c>
      <c r="W2389" s="336" t="s">
        <v>769</v>
      </c>
      <c r="X2389" s="336" t="s">
        <v>7406</v>
      </c>
      <c r="Y2389" s="336" t="s">
        <v>2785</v>
      </c>
      <c r="Z2389" s="339">
        <v>41730</v>
      </c>
      <c r="AA2389" s="339">
        <v>41809</v>
      </c>
      <c r="AB2389" s="336" t="s">
        <v>827</v>
      </c>
    </row>
    <row r="2390" spans="1:28" s="340" customFormat="1">
      <c r="A2390" s="336" t="s">
        <v>8147</v>
      </c>
      <c r="B2390" s="336" t="s">
        <v>2466</v>
      </c>
      <c r="C2390" s="336" t="s">
        <v>2787</v>
      </c>
      <c r="D2390" s="336" t="s">
        <v>175</v>
      </c>
      <c r="E2390" s="336" t="s">
        <v>735</v>
      </c>
      <c r="F2390" s="336" t="s">
        <v>780</v>
      </c>
      <c r="G2390" s="336" t="s">
        <v>794</v>
      </c>
      <c r="H2390" s="336" t="s">
        <v>726</v>
      </c>
      <c r="I2390" s="337">
        <v>3</v>
      </c>
      <c r="J2390" s="337">
        <v>90</v>
      </c>
      <c r="K2390" s="337">
        <v>130</v>
      </c>
      <c r="L2390" s="337">
        <v>123</v>
      </c>
      <c r="M2390" s="338"/>
      <c r="N2390" s="337">
        <v>40</v>
      </c>
      <c r="O2390" s="337">
        <v>1500</v>
      </c>
      <c r="P2390" s="337">
        <v>18</v>
      </c>
      <c r="Q2390" s="337">
        <v>83</v>
      </c>
      <c r="R2390" s="337">
        <v>25000</v>
      </c>
      <c r="S2390" s="337">
        <v>5000</v>
      </c>
      <c r="T2390" s="337">
        <v>83</v>
      </c>
      <c r="U2390" s="337">
        <v>0.9</v>
      </c>
      <c r="V2390" s="337">
        <v>-20</v>
      </c>
      <c r="W2390" s="336" t="s">
        <v>769</v>
      </c>
      <c r="X2390" s="336" t="s">
        <v>7406</v>
      </c>
      <c r="Y2390" s="336" t="s">
        <v>2785</v>
      </c>
      <c r="Z2390" s="339">
        <v>41730</v>
      </c>
      <c r="AA2390" s="339">
        <v>41809</v>
      </c>
      <c r="AB2390" s="336" t="s">
        <v>842</v>
      </c>
    </row>
    <row r="2391" spans="1:28" s="340" customFormat="1">
      <c r="A2391" s="336" t="s">
        <v>8147</v>
      </c>
      <c r="B2391" s="336" t="s">
        <v>2466</v>
      </c>
      <c r="C2391" s="336" t="s">
        <v>2789</v>
      </c>
      <c r="D2391" s="336" t="s">
        <v>8192</v>
      </c>
      <c r="E2391" s="336" t="s">
        <v>735</v>
      </c>
      <c r="F2391" s="336" t="s">
        <v>780</v>
      </c>
      <c r="G2391" s="336" t="s">
        <v>794</v>
      </c>
      <c r="H2391" s="336" t="s">
        <v>726</v>
      </c>
      <c r="I2391" s="337">
        <v>3</v>
      </c>
      <c r="J2391" s="337">
        <v>100</v>
      </c>
      <c r="K2391" s="337">
        <v>131</v>
      </c>
      <c r="L2391" s="337">
        <v>121</v>
      </c>
      <c r="M2391" s="338"/>
      <c r="N2391" s="337">
        <v>25</v>
      </c>
      <c r="O2391" s="337">
        <v>1400</v>
      </c>
      <c r="P2391" s="337">
        <v>18</v>
      </c>
      <c r="Q2391" s="337">
        <v>78</v>
      </c>
      <c r="R2391" s="337">
        <v>25000</v>
      </c>
      <c r="S2391" s="337">
        <v>4000</v>
      </c>
      <c r="T2391" s="337">
        <v>84</v>
      </c>
      <c r="U2391" s="337">
        <v>0.9</v>
      </c>
      <c r="V2391" s="337">
        <v>-20</v>
      </c>
      <c r="W2391" s="336" t="s">
        <v>769</v>
      </c>
      <c r="X2391" s="336" t="s">
        <v>7406</v>
      </c>
      <c r="Y2391" s="336" t="s">
        <v>2700</v>
      </c>
      <c r="Z2391" s="339">
        <v>41800</v>
      </c>
      <c r="AA2391" s="339">
        <v>41803</v>
      </c>
      <c r="AB2391" s="336" t="s">
        <v>842</v>
      </c>
    </row>
    <row r="2392" spans="1:28" s="340" customFormat="1">
      <c r="A2392" s="336" t="s">
        <v>8147</v>
      </c>
      <c r="B2392" s="336" t="s">
        <v>2466</v>
      </c>
      <c r="C2392" s="336" t="s">
        <v>2791</v>
      </c>
      <c r="D2392" s="336" t="s">
        <v>8193</v>
      </c>
      <c r="E2392" s="336" t="s">
        <v>735</v>
      </c>
      <c r="F2392" s="336" t="s">
        <v>780</v>
      </c>
      <c r="G2392" s="336" t="s">
        <v>794</v>
      </c>
      <c r="H2392" s="336" t="s">
        <v>726</v>
      </c>
      <c r="I2392" s="337">
        <v>5</v>
      </c>
      <c r="J2392" s="337">
        <v>90</v>
      </c>
      <c r="K2392" s="337">
        <v>131</v>
      </c>
      <c r="L2392" s="337">
        <v>121</v>
      </c>
      <c r="M2392" s="338"/>
      <c r="N2392" s="337">
        <v>15</v>
      </c>
      <c r="O2392" s="337">
        <v>1200</v>
      </c>
      <c r="P2392" s="337">
        <v>18</v>
      </c>
      <c r="Q2392" s="337">
        <v>66</v>
      </c>
      <c r="R2392" s="337">
        <v>25000</v>
      </c>
      <c r="S2392" s="337">
        <v>2700</v>
      </c>
      <c r="T2392" s="337">
        <v>84</v>
      </c>
      <c r="U2392" s="337">
        <v>0.9</v>
      </c>
      <c r="V2392" s="337">
        <v>-20</v>
      </c>
      <c r="W2392" s="336" t="s">
        <v>769</v>
      </c>
      <c r="X2392" s="336" t="s">
        <v>7406</v>
      </c>
      <c r="Y2392" s="336" t="s">
        <v>2700</v>
      </c>
      <c r="Z2392" s="339">
        <v>41703</v>
      </c>
      <c r="AA2392" s="339">
        <v>41696</v>
      </c>
      <c r="AB2392" s="336" t="s">
        <v>842</v>
      </c>
    </row>
    <row r="2393" spans="1:28" s="340" customFormat="1">
      <c r="A2393" s="336" t="s">
        <v>8147</v>
      </c>
      <c r="B2393" s="336" t="s">
        <v>2466</v>
      </c>
      <c r="C2393" s="336" t="s">
        <v>2793</v>
      </c>
      <c r="D2393" s="336" t="s">
        <v>8194</v>
      </c>
      <c r="E2393" s="336" t="s">
        <v>735</v>
      </c>
      <c r="F2393" s="336" t="s">
        <v>780</v>
      </c>
      <c r="G2393" s="336" t="s">
        <v>794</v>
      </c>
      <c r="H2393" s="336" t="s">
        <v>726</v>
      </c>
      <c r="I2393" s="337">
        <v>5</v>
      </c>
      <c r="J2393" s="337">
        <v>100</v>
      </c>
      <c r="K2393" s="337">
        <v>131</v>
      </c>
      <c r="L2393" s="337">
        <v>121</v>
      </c>
      <c r="M2393" s="338"/>
      <c r="N2393" s="337">
        <v>25</v>
      </c>
      <c r="O2393" s="337">
        <v>1200</v>
      </c>
      <c r="P2393" s="337">
        <v>18</v>
      </c>
      <c r="Q2393" s="337">
        <v>66</v>
      </c>
      <c r="R2393" s="337">
        <v>25000</v>
      </c>
      <c r="S2393" s="337">
        <v>2700</v>
      </c>
      <c r="T2393" s="337">
        <v>84</v>
      </c>
      <c r="U2393" s="337">
        <v>0.9</v>
      </c>
      <c r="V2393" s="337">
        <v>-20</v>
      </c>
      <c r="W2393" s="336" t="s">
        <v>769</v>
      </c>
      <c r="X2393" s="336" t="s">
        <v>7406</v>
      </c>
      <c r="Y2393" s="336" t="s">
        <v>2700</v>
      </c>
      <c r="Z2393" s="339">
        <v>41703</v>
      </c>
      <c r="AA2393" s="339">
        <v>41696</v>
      </c>
      <c r="AB2393" s="336" t="s">
        <v>842</v>
      </c>
    </row>
    <row r="2394" spans="1:28" s="340" customFormat="1">
      <c r="A2394" s="336" t="s">
        <v>8147</v>
      </c>
      <c r="B2394" s="336" t="s">
        <v>2466</v>
      </c>
      <c r="C2394" s="336" t="s">
        <v>2795</v>
      </c>
      <c r="D2394" s="336" t="s">
        <v>8195</v>
      </c>
      <c r="E2394" s="336" t="s">
        <v>735</v>
      </c>
      <c r="F2394" s="336" t="s">
        <v>780</v>
      </c>
      <c r="G2394" s="336" t="s">
        <v>794</v>
      </c>
      <c r="H2394" s="336" t="s">
        <v>726</v>
      </c>
      <c r="I2394" s="337">
        <v>5</v>
      </c>
      <c r="J2394" s="337">
        <v>100</v>
      </c>
      <c r="K2394" s="337">
        <v>131</v>
      </c>
      <c r="L2394" s="337">
        <v>121</v>
      </c>
      <c r="M2394" s="338"/>
      <c r="N2394" s="337">
        <v>40</v>
      </c>
      <c r="O2394" s="337">
        <v>1200</v>
      </c>
      <c r="P2394" s="337">
        <v>18</v>
      </c>
      <c r="Q2394" s="337">
        <v>66</v>
      </c>
      <c r="R2394" s="337">
        <v>25000</v>
      </c>
      <c r="S2394" s="337">
        <v>2700</v>
      </c>
      <c r="T2394" s="337">
        <v>84</v>
      </c>
      <c r="U2394" s="337">
        <v>0.9</v>
      </c>
      <c r="V2394" s="337">
        <v>-20</v>
      </c>
      <c r="W2394" s="336" t="s">
        <v>769</v>
      </c>
      <c r="X2394" s="336" t="s">
        <v>7406</v>
      </c>
      <c r="Y2394" s="336" t="s">
        <v>2700</v>
      </c>
      <c r="Z2394" s="339">
        <v>41703</v>
      </c>
      <c r="AA2394" s="339">
        <v>41696</v>
      </c>
      <c r="AB2394" s="336" t="s">
        <v>842</v>
      </c>
    </row>
    <row r="2395" spans="1:28" s="340" customFormat="1">
      <c r="A2395" s="336" t="s">
        <v>8147</v>
      </c>
      <c r="B2395" s="336" t="s">
        <v>2466</v>
      </c>
      <c r="C2395" s="336" t="s">
        <v>2797</v>
      </c>
      <c r="D2395" s="336" t="s">
        <v>8196</v>
      </c>
      <c r="E2395" s="336" t="s">
        <v>735</v>
      </c>
      <c r="F2395" s="336" t="s">
        <v>780</v>
      </c>
      <c r="G2395" s="336" t="s">
        <v>794</v>
      </c>
      <c r="H2395" s="336" t="s">
        <v>726</v>
      </c>
      <c r="I2395" s="337">
        <v>5</v>
      </c>
      <c r="J2395" s="337">
        <v>100</v>
      </c>
      <c r="K2395" s="337">
        <v>131</v>
      </c>
      <c r="L2395" s="337">
        <v>121</v>
      </c>
      <c r="M2395" s="338"/>
      <c r="N2395" s="337">
        <v>15</v>
      </c>
      <c r="O2395" s="337">
        <v>1300</v>
      </c>
      <c r="P2395" s="337">
        <v>18</v>
      </c>
      <c r="Q2395" s="337">
        <v>72</v>
      </c>
      <c r="R2395" s="337">
        <v>25000</v>
      </c>
      <c r="S2395" s="337">
        <v>3000</v>
      </c>
      <c r="T2395" s="337">
        <v>84</v>
      </c>
      <c r="U2395" s="337">
        <v>0.9</v>
      </c>
      <c r="V2395" s="337">
        <v>-20</v>
      </c>
      <c r="W2395" s="336" t="s">
        <v>769</v>
      </c>
      <c r="X2395" s="336" t="s">
        <v>7406</v>
      </c>
      <c r="Y2395" s="336" t="s">
        <v>2700</v>
      </c>
      <c r="Z2395" s="339">
        <v>41703</v>
      </c>
      <c r="AA2395" s="339">
        <v>41696</v>
      </c>
      <c r="AB2395" s="336" t="s">
        <v>842</v>
      </c>
    </row>
    <row r="2396" spans="1:28" s="340" customFormat="1">
      <c r="A2396" s="336" t="s">
        <v>8147</v>
      </c>
      <c r="B2396" s="336" t="s">
        <v>2466</v>
      </c>
      <c r="C2396" s="336" t="s">
        <v>2799</v>
      </c>
      <c r="D2396" s="336" t="s">
        <v>8197</v>
      </c>
      <c r="E2396" s="336" t="s">
        <v>735</v>
      </c>
      <c r="F2396" s="336" t="s">
        <v>780</v>
      </c>
      <c r="G2396" s="336" t="s">
        <v>794</v>
      </c>
      <c r="H2396" s="336" t="s">
        <v>726</v>
      </c>
      <c r="I2396" s="337">
        <v>5</v>
      </c>
      <c r="J2396" s="337">
        <v>100</v>
      </c>
      <c r="K2396" s="337">
        <v>131</v>
      </c>
      <c r="L2396" s="337">
        <v>121</v>
      </c>
      <c r="M2396" s="338"/>
      <c r="N2396" s="337">
        <v>25</v>
      </c>
      <c r="O2396" s="337">
        <v>1300</v>
      </c>
      <c r="P2396" s="337">
        <v>18</v>
      </c>
      <c r="Q2396" s="337">
        <v>72</v>
      </c>
      <c r="R2396" s="337">
        <v>25000</v>
      </c>
      <c r="S2396" s="337">
        <v>3000</v>
      </c>
      <c r="T2396" s="337">
        <v>84</v>
      </c>
      <c r="U2396" s="337">
        <v>0.9</v>
      </c>
      <c r="V2396" s="337">
        <v>-20</v>
      </c>
      <c r="W2396" s="336" t="s">
        <v>769</v>
      </c>
      <c r="X2396" s="336" t="s">
        <v>7406</v>
      </c>
      <c r="Y2396" s="336" t="s">
        <v>2700</v>
      </c>
      <c r="Z2396" s="339">
        <v>41703</v>
      </c>
      <c r="AA2396" s="339">
        <v>41696</v>
      </c>
      <c r="AB2396" s="336" t="s">
        <v>842</v>
      </c>
    </row>
    <row r="2397" spans="1:28" s="340" customFormat="1">
      <c r="A2397" s="336" t="s">
        <v>8147</v>
      </c>
      <c r="B2397" s="336" t="s">
        <v>2466</v>
      </c>
      <c r="C2397" s="336" t="s">
        <v>2801</v>
      </c>
      <c r="D2397" s="336" t="s">
        <v>8198</v>
      </c>
      <c r="E2397" s="336" t="s">
        <v>735</v>
      </c>
      <c r="F2397" s="336" t="s">
        <v>780</v>
      </c>
      <c r="G2397" s="336" t="s">
        <v>794</v>
      </c>
      <c r="H2397" s="336" t="s">
        <v>726</v>
      </c>
      <c r="I2397" s="337">
        <v>5</v>
      </c>
      <c r="J2397" s="337">
        <v>100</v>
      </c>
      <c r="K2397" s="337">
        <v>131</v>
      </c>
      <c r="L2397" s="337">
        <v>121</v>
      </c>
      <c r="M2397" s="338"/>
      <c r="N2397" s="337">
        <v>40</v>
      </c>
      <c r="O2397" s="337">
        <v>1300</v>
      </c>
      <c r="P2397" s="337">
        <v>18</v>
      </c>
      <c r="Q2397" s="337">
        <v>72</v>
      </c>
      <c r="R2397" s="337">
        <v>25000</v>
      </c>
      <c r="S2397" s="337">
        <v>3000</v>
      </c>
      <c r="T2397" s="337">
        <v>84</v>
      </c>
      <c r="U2397" s="337">
        <v>0.9</v>
      </c>
      <c r="V2397" s="337">
        <v>-20</v>
      </c>
      <c r="W2397" s="336" t="s">
        <v>769</v>
      </c>
      <c r="X2397" s="336" t="s">
        <v>7406</v>
      </c>
      <c r="Y2397" s="336" t="s">
        <v>2700</v>
      </c>
      <c r="Z2397" s="339">
        <v>41703</v>
      </c>
      <c r="AA2397" s="339">
        <v>41696</v>
      </c>
      <c r="AB2397" s="336" t="s">
        <v>842</v>
      </c>
    </row>
    <row r="2398" spans="1:28" s="340" customFormat="1">
      <c r="A2398" s="336" t="s">
        <v>8147</v>
      </c>
      <c r="B2398" s="336" t="s">
        <v>2466</v>
      </c>
      <c r="C2398" s="336" t="s">
        <v>2803</v>
      </c>
      <c r="D2398" s="336" t="s">
        <v>8199</v>
      </c>
      <c r="E2398" s="336" t="s">
        <v>735</v>
      </c>
      <c r="F2398" s="336" t="s">
        <v>780</v>
      </c>
      <c r="G2398" s="336" t="s">
        <v>794</v>
      </c>
      <c r="H2398" s="336" t="s">
        <v>726</v>
      </c>
      <c r="I2398" s="337">
        <v>5</v>
      </c>
      <c r="J2398" s="337">
        <v>100</v>
      </c>
      <c r="K2398" s="337">
        <v>131</v>
      </c>
      <c r="L2398" s="337">
        <v>121</v>
      </c>
      <c r="M2398" s="338"/>
      <c r="N2398" s="337">
        <v>15</v>
      </c>
      <c r="O2398" s="337">
        <v>1400</v>
      </c>
      <c r="P2398" s="337">
        <v>18</v>
      </c>
      <c r="Q2398" s="337">
        <v>78</v>
      </c>
      <c r="R2398" s="337">
        <v>25000</v>
      </c>
      <c r="S2398" s="337">
        <v>4000</v>
      </c>
      <c r="T2398" s="337">
        <v>84</v>
      </c>
      <c r="U2398" s="337">
        <v>0.9</v>
      </c>
      <c r="V2398" s="337">
        <v>-20</v>
      </c>
      <c r="W2398" s="336" t="s">
        <v>769</v>
      </c>
      <c r="X2398" s="336" t="s">
        <v>7406</v>
      </c>
      <c r="Y2398" s="336" t="s">
        <v>2700</v>
      </c>
      <c r="Z2398" s="339">
        <v>41703</v>
      </c>
      <c r="AA2398" s="339">
        <v>41696</v>
      </c>
      <c r="AB2398" s="336" t="s">
        <v>842</v>
      </c>
    </row>
    <row r="2399" spans="1:28" s="340" customFormat="1">
      <c r="A2399" s="336" t="s">
        <v>8147</v>
      </c>
      <c r="B2399" s="336" t="s">
        <v>2466</v>
      </c>
      <c r="C2399" s="336" t="s">
        <v>2805</v>
      </c>
      <c r="D2399" s="336" t="s">
        <v>8200</v>
      </c>
      <c r="E2399" s="336" t="s">
        <v>735</v>
      </c>
      <c r="F2399" s="336" t="s">
        <v>780</v>
      </c>
      <c r="G2399" s="336" t="s">
        <v>794</v>
      </c>
      <c r="H2399" s="336" t="s">
        <v>726</v>
      </c>
      <c r="I2399" s="337">
        <v>5</v>
      </c>
      <c r="J2399" s="337">
        <v>100</v>
      </c>
      <c r="K2399" s="337">
        <v>131</v>
      </c>
      <c r="L2399" s="337">
        <v>121</v>
      </c>
      <c r="M2399" s="338"/>
      <c r="N2399" s="337">
        <v>25</v>
      </c>
      <c r="O2399" s="337">
        <v>1400</v>
      </c>
      <c r="P2399" s="337">
        <v>18</v>
      </c>
      <c r="Q2399" s="337">
        <v>78</v>
      </c>
      <c r="R2399" s="337">
        <v>25000</v>
      </c>
      <c r="S2399" s="337">
        <v>4000</v>
      </c>
      <c r="T2399" s="337">
        <v>84</v>
      </c>
      <c r="U2399" s="337">
        <v>0.9</v>
      </c>
      <c r="V2399" s="337">
        <v>-20</v>
      </c>
      <c r="W2399" s="336" t="s">
        <v>769</v>
      </c>
      <c r="X2399" s="336" t="s">
        <v>7406</v>
      </c>
      <c r="Y2399" s="336" t="s">
        <v>2700</v>
      </c>
      <c r="Z2399" s="339">
        <v>41703</v>
      </c>
      <c r="AA2399" s="339">
        <v>41696</v>
      </c>
      <c r="AB2399" s="336" t="s">
        <v>842</v>
      </c>
    </row>
    <row r="2400" spans="1:28" s="340" customFormat="1">
      <c r="A2400" s="336" t="s">
        <v>8147</v>
      </c>
      <c r="B2400" s="336" t="s">
        <v>2466</v>
      </c>
      <c r="C2400" s="336" t="s">
        <v>2807</v>
      </c>
      <c r="D2400" s="336" t="s">
        <v>8201</v>
      </c>
      <c r="E2400" s="336" t="s">
        <v>735</v>
      </c>
      <c r="F2400" s="336" t="s">
        <v>780</v>
      </c>
      <c r="G2400" s="336" t="s">
        <v>794</v>
      </c>
      <c r="H2400" s="336" t="s">
        <v>726</v>
      </c>
      <c r="I2400" s="337">
        <v>5</v>
      </c>
      <c r="J2400" s="337">
        <v>100</v>
      </c>
      <c r="K2400" s="337">
        <v>131</v>
      </c>
      <c r="L2400" s="337">
        <v>121</v>
      </c>
      <c r="M2400" s="338"/>
      <c r="N2400" s="337">
        <v>40</v>
      </c>
      <c r="O2400" s="337">
        <v>1400</v>
      </c>
      <c r="P2400" s="337">
        <v>18</v>
      </c>
      <c r="Q2400" s="337">
        <v>78</v>
      </c>
      <c r="R2400" s="337">
        <v>25000</v>
      </c>
      <c r="S2400" s="337">
        <v>4000</v>
      </c>
      <c r="T2400" s="337">
        <v>84</v>
      </c>
      <c r="U2400" s="337">
        <v>0.9</v>
      </c>
      <c r="V2400" s="337">
        <v>-20</v>
      </c>
      <c r="W2400" s="336" t="s">
        <v>769</v>
      </c>
      <c r="X2400" s="336" t="s">
        <v>7406</v>
      </c>
      <c r="Y2400" s="336" t="s">
        <v>2700</v>
      </c>
      <c r="Z2400" s="339">
        <v>41703</v>
      </c>
      <c r="AA2400" s="339">
        <v>41696</v>
      </c>
      <c r="AB2400" s="336" t="s">
        <v>842</v>
      </c>
    </row>
    <row r="2401" spans="1:28" s="340" customFormat="1">
      <c r="A2401" s="336" t="s">
        <v>8147</v>
      </c>
      <c r="B2401" s="336" t="s">
        <v>2466</v>
      </c>
      <c r="C2401" s="336" t="s">
        <v>2809</v>
      </c>
      <c r="D2401" s="336" t="s">
        <v>8202</v>
      </c>
      <c r="E2401" s="336" t="s">
        <v>735</v>
      </c>
      <c r="F2401" s="336" t="s">
        <v>780</v>
      </c>
      <c r="G2401" s="336" t="s">
        <v>794</v>
      </c>
      <c r="H2401" s="336" t="s">
        <v>726</v>
      </c>
      <c r="I2401" s="337">
        <v>5</v>
      </c>
      <c r="J2401" s="337">
        <v>100</v>
      </c>
      <c r="K2401" s="337">
        <v>131</v>
      </c>
      <c r="L2401" s="337">
        <v>121</v>
      </c>
      <c r="M2401" s="338"/>
      <c r="N2401" s="337">
        <v>40</v>
      </c>
      <c r="O2401" s="337">
        <v>1300</v>
      </c>
      <c r="P2401" s="337">
        <v>18</v>
      </c>
      <c r="Q2401" s="337">
        <v>72</v>
      </c>
      <c r="R2401" s="337">
        <v>25000</v>
      </c>
      <c r="S2401" s="337">
        <v>3000</v>
      </c>
      <c r="T2401" s="337">
        <v>84</v>
      </c>
      <c r="U2401" s="337">
        <v>0.9</v>
      </c>
      <c r="V2401" s="337">
        <v>-20</v>
      </c>
      <c r="W2401" s="336" t="s">
        <v>769</v>
      </c>
      <c r="X2401" s="336" t="s">
        <v>7406</v>
      </c>
      <c r="Y2401" s="336" t="s">
        <v>2700</v>
      </c>
      <c r="Z2401" s="339">
        <v>41703</v>
      </c>
      <c r="AA2401" s="339">
        <v>41696</v>
      </c>
      <c r="AB2401" s="336" t="s">
        <v>842</v>
      </c>
    </row>
    <row r="2402" spans="1:28" s="340" customFormat="1">
      <c r="A2402" s="336" t="s">
        <v>8147</v>
      </c>
      <c r="B2402" s="336" t="s">
        <v>2466</v>
      </c>
      <c r="C2402" s="336" t="s">
        <v>2811</v>
      </c>
      <c r="D2402" s="336" t="s">
        <v>441</v>
      </c>
      <c r="E2402" s="336" t="s">
        <v>735</v>
      </c>
      <c r="F2402" s="336" t="s">
        <v>780</v>
      </c>
      <c r="G2402" s="336" t="s">
        <v>794</v>
      </c>
      <c r="H2402" s="336" t="s">
        <v>726</v>
      </c>
      <c r="I2402" s="337">
        <v>5</v>
      </c>
      <c r="J2402" s="337">
        <v>100</v>
      </c>
      <c r="K2402" s="337">
        <v>131</v>
      </c>
      <c r="L2402" s="337">
        <v>121</v>
      </c>
      <c r="M2402" s="338"/>
      <c r="N2402" s="337">
        <v>40</v>
      </c>
      <c r="O2402" s="337">
        <v>1300</v>
      </c>
      <c r="P2402" s="337">
        <v>18</v>
      </c>
      <c r="Q2402" s="337">
        <v>72</v>
      </c>
      <c r="R2402" s="337">
        <v>25000</v>
      </c>
      <c r="S2402" s="337">
        <v>3000</v>
      </c>
      <c r="T2402" s="337">
        <v>84</v>
      </c>
      <c r="U2402" s="337">
        <v>0.9</v>
      </c>
      <c r="V2402" s="337">
        <v>-20</v>
      </c>
      <c r="W2402" s="336" t="s">
        <v>769</v>
      </c>
      <c r="X2402" s="336" t="s">
        <v>7406</v>
      </c>
      <c r="Y2402" s="336" t="s">
        <v>2700</v>
      </c>
      <c r="Z2402" s="339">
        <v>41703</v>
      </c>
      <c r="AA2402" s="339">
        <v>41696</v>
      </c>
      <c r="AB2402" s="336" t="s">
        <v>842</v>
      </c>
    </row>
    <row r="2403" spans="1:28" s="340" customFormat="1">
      <c r="A2403" s="336" t="s">
        <v>8147</v>
      </c>
      <c r="B2403" s="336" t="s">
        <v>1293</v>
      </c>
      <c r="C2403" s="336" t="s">
        <v>919</v>
      </c>
      <c r="D2403" s="336" t="s">
        <v>1310</v>
      </c>
      <c r="E2403" s="336" t="s">
        <v>738</v>
      </c>
      <c r="F2403" s="336" t="s">
        <v>780</v>
      </c>
      <c r="G2403" s="336" t="s">
        <v>794</v>
      </c>
      <c r="H2403" s="336" t="s">
        <v>726</v>
      </c>
      <c r="I2403" s="337">
        <v>3</v>
      </c>
      <c r="J2403" s="337">
        <v>50</v>
      </c>
      <c r="K2403" s="337">
        <v>87.5</v>
      </c>
      <c r="L2403" s="337">
        <v>44</v>
      </c>
      <c r="M2403" s="338"/>
      <c r="N2403" s="337">
        <v>25</v>
      </c>
      <c r="O2403" s="337">
        <v>500</v>
      </c>
      <c r="P2403" s="337">
        <v>6.5</v>
      </c>
      <c r="Q2403" s="337">
        <v>76.900000000000006</v>
      </c>
      <c r="R2403" s="337">
        <v>25000</v>
      </c>
      <c r="S2403" s="337">
        <v>4000</v>
      </c>
      <c r="T2403" s="337">
        <v>83</v>
      </c>
      <c r="U2403" s="337">
        <v>0.9</v>
      </c>
      <c r="V2403" s="337">
        <v>-20</v>
      </c>
      <c r="W2403" s="336" t="s">
        <v>769</v>
      </c>
      <c r="X2403" s="336" t="s">
        <v>7406</v>
      </c>
      <c r="Y2403" s="336" t="s">
        <v>1308</v>
      </c>
      <c r="Z2403" s="339">
        <v>41558</v>
      </c>
      <c r="AA2403" s="339">
        <v>41856</v>
      </c>
      <c r="AB2403" s="336" t="s">
        <v>842</v>
      </c>
    </row>
    <row r="2404" spans="1:28" s="340" customFormat="1">
      <c r="A2404" s="336" t="s">
        <v>8147</v>
      </c>
      <c r="B2404" s="336" t="s">
        <v>1293</v>
      </c>
      <c r="C2404" s="336" t="s">
        <v>919</v>
      </c>
      <c r="D2404" s="336" t="s">
        <v>1310</v>
      </c>
      <c r="E2404" s="336" t="s">
        <v>738</v>
      </c>
      <c r="F2404" s="336" t="s">
        <v>780</v>
      </c>
      <c r="G2404" s="336" t="s">
        <v>794</v>
      </c>
      <c r="H2404" s="336" t="s">
        <v>726</v>
      </c>
      <c r="I2404" s="337">
        <v>3</v>
      </c>
      <c r="J2404" s="337">
        <v>50</v>
      </c>
      <c r="K2404" s="337">
        <v>87.5</v>
      </c>
      <c r="L2404" s="337">
        <v>44</v>
      </c>
      <c r="M2404" s="338"/>
      <c r="N2404" s="337">
        <v>25</v>
      </c>
      <c r="O2404" s="337">
        <v>500</v>
      </c>
      <c r="P2404" s="337">
        <v>6.5</v>
      </c>
      <c r="Q2404" s="337">
        <v>76.900000000000006</v>
      </c>
      <c r="R2404" s="337">
        <v>25000</v>
      </c>
      <c r="S2404" s="337">
        <v>5000</v>
      </c>
      <c r="T2404" s="337">
        <v>85</v>
      </c>
      <c r="U2404" s="337">
        <v>0.9</v>
      </c>
      <c r="V2404" s="337">
        <v>-20</v>
      </c>
      <c r="W2404" s="336" t="s">
        <v>769</v>
      </c>
      <c r="X2404" s="336" t="s">
        <v>7406</v>
      </c>
      <c r="Y2404" s="336" t="s">
        <v>1308</v>
      </c>
      <c r="Z2404" s="339">
        <v>41558</v>
      </c>
      <c r="AA2404" s="339">
        <v>41856</v>
      </c>
      <c r="AB2404" s="336" t="s">
        <v>842</v>
      </c>
    </row>
    <row r="2405" spans="1:28" s="340" customFormat="1">
      <c r="A2405" s="336" t="s">
        <v>8147</v>
      </c>
      <c r="B2405" s="336" t="s">
        <v>1320</v>
      </c>
      <c r="C2405" s="336" t="s">
        <v>682</v>
      </c>
      <c r="D2405" s="336" t="s">
        <v>1325</v>
      </c>
      <c r="E2405" s="336" t="s">
        <v>735</v>
      </c>
      <c r="F2405" s="336" t="s">
        <v>780</v>
      </c>
      <c r="G2405" s="336" t="s">
        <v>794</v>
      </c>
      <c r="H2405" s="336" t="s">
        <v>726</v>
      </c>
      <c r="I2405" s="337">
        <v>3</v>
      </c>
      <c r="J2405" s="337">
        <v>120</v>
      </c>
      <c r="K2405" s="337">
        <v>128</v>
      </c>
      <c r="L2405" s="337">
        <v>120</v>
      </c>
      <c r="M2405" s="338"/>
      <c r="N2405" s="337">
        <v>40</v>
      </c>
      <c r="O2405" s="337">
        <v>1250</v>
      </c>
      <c r="P2405" s="337">
        <v>19</v>
      </c>
      <c r="Q2405" s="337">
        <v>65.8</v>
      </c>
      <c r="R2405" s="337">
        <v>40000</v>
      </c>
      <c r="S2405" s="337">
        <v>3000</v>
      </c>
      <c r="T2405" s="337">
        <v>83</v>
      </c>
      <c r="U2405" s="337">
        <v>1</v>
      </c>
      <c r="V2405" s="337">
        <v>-40</v>
      </c>
      <c r="W2405" s="336" t="s">
        <v>769</v>
      </c>
      <c r="X2405" s="336" t="s">
        <v>7402</v>
      </c>
      <c r="Y2405" s="336" t="s">
        <v>1043</v>
      </c>
      <c r="Z2405" s="339">
        <v>41798</v>
      </c>
      <c r="AA2405" s="339">
        <v>41814</v>
      </c>
      <c r="AB2405" s="336" t="s">
        <v>842</v>
      </c>
    </row>
    <row r="2406" spans="1:28" s="340" customFormat="1">
      <c r="A2406" s="336" t="s">
        <v>8147</v>
      </c>
      <c r="B2406" s="336" t="s">
        <v>1417</v>
      </c>
      <c r="C2406" s="336" t="s">
        <v>1370</v>
      </c>
      <c r="D2406" s="336" t="s">
        <v>1374</v>
      </c>
      <c r="E2406" s="336" t="s">
        <v>830</v>
      </c>
      <c r="F2406" s="336" t="s">
        <v>780</v>
      </c>
      <c r="G2406" s="336" t="s">
        <v>794</v>
      </c>
      <c r="H2406" s="336" t="s">
        <v>726</v>
      </c>
      <c r="I2406" s="337">
        <v>5</v>
      </c>
      <c r="J2406" s="337">
        <v>75</v>
      </c>
      <c r="K2406" s="337">
        <v>114.3</v>
      </c>
      <c r="L2406" s="337">
        <v>96.5</v>
      </c>
      <c r="M2406" s="338"/>
      <c r="N2406" s="337">
        <v>40</v>
      </c>
      <c r="O2406" s="337">
        <v>1250</v>
      </c>
      <c r="P2406" s="337">
        <v>14</v>
      </c>
      <c r="Q2406" s="337">
        <v>89.3</v>
      </c>
      <c r="R2406" s="337">
        <v>35000</v>
      </c>
      <c r="S2406" s="337">
        <v>4000</v>
      </c>
      <c r="T2406" s="337">
        <v>84</v>
      </c>
      <c r="U2406" s="337">
        <v>1</v>
      </c>
      <c r="V2406" s="337">
        <v>-20</v>
      </c>
      <c r="W2406" s="336" t="s">
        <v>769</v>
      </c>
      <c r="X2406" s="336" t="s">
        <v>7402</v>
      </c>
      <c r="Y2406" s="336" t="s">
        <v>783</v>
      </c>
      <c r="Z2406" s="339">
        <v>41716</v>
      </c>
      <c r="AA2406" s="339">
        <v>41677</v>
      </c>
      <c r="AB2406" s="336" t="s">
        <v>842</v>
      </c>
    </row>
    <row r="2407" spans="1:28" s="340" customFormat="1">
      <c r="A2407" s="336" t="s">
        <v>8147</v>
      </c>
      <c r="B2407" s="336" t="s">
        <v>1417</v>
      </c>
      <c r="C2407" s="336" t="s">
        <v>1370</v>
      </c>
      <c r="D2407" s="336" t="s">
        <v>1377</v>
      </c>
      <c r="E2407" s="336" t="s">
        <v>830</v>
      </c>
      <c r="F2407" s="336" t="s">
        <v>780</v>
      </c>
      <c r="G2407" s="336" t="s">
        <v>794</v>
      </c>
      <c r="H2407" s="336" t="s">
        <v>726</v>
      </c>
      <c r="I2407" s="337">
        <v>5</v>
      </c>
      <c r="J2407" s="337">
        <v>75</v>
      </c>
      <c r="K2407" s="337">
        <v>114.3</v>
      </c>
      <c r="L2407" s="337">
        <v>96.5</v>
      </c>
      <c r="M2407" s="338"/>
      <c r="N2407" s="337">
        <v>25</v>
      </c>
      <c r="O2407" s="337">
        <v>1250</v>
      </c>
      <c r="P2407" s="337">
        <v>14</v>
      </c>
      <c r="Q2407" s="337">
        <v>89.3</v>
      </c>
      <c r="R2407" s="337">
        <v>35000</v>
      </c>
      <c r="S2407" s="337">
        <v>4000</v>
      </c>
      <c r="T2407" s="337">
        <v>84</v>
      </c>
      <c r="U2407" s="337">
        <v>1</v>
      </c>
      <c r="V2407" s="337">
        <v>-20</v>
      </c>
      <c r="W2407" s="336" t="s">
        <v>769</v>
      </c>
      <c r="X2407" s="336" t="s">
        <v>7402</v>
      </c>
      <c r="Y2407" s="336" t="s">
        <v>783</v>
      </c>
      <c r="Z2407" s="339">
        <v>41716</v>
      </c>
      <c r="AA2407" s="339">
        <v>41677</v>
      </c>
      <c r="AB2407" s="336" t="s">
        <v>842</v>
      </c>
    </row>
    <row r="2408" spans="1:28" s="340" customFormat="1">
      <c r="A2408" s="336" t="s">
        <v>8147</v>
      </c>
      <c r="B2408" s="336" t="s">
        <v>1417</v>
      </c>
      <c r="C2408" s="336" t="s">
        <v>1370</v>
      </c>
      <c r="D2408" s="336" t="s">
        <v>1380</v>
      </c>
      <c r="E2408" s="336" t="s">
        <v>830</v>
      </c>
      <c r="F2408" s="336" t="s">
        <v>780</v>
      </c>
      <c r="G2408" s="336" t="s">
        <v>794</v>
      </c>
      <c r="H2408" s="336" t="s">
        <v>726</v>
      </c>
      <c r="I2408" s="337">
        <v>5</v>
      </c>
      <c r="J2408" s="337">
        <v>75</v>
      </c>
      <c r="K2408" s="337">
        <v>114.3</v>
      </c>
      <c r="L2408" s="337">
        <v>96.5</v>
      </c>
      <c r="M2408" s="338"/>
      <c r="N2408" s="337">
        <v>15</v>
      </c>
      <c r="O2408" s="337">
        <v>1250</v>
      </c>
      <c r="P2408" s="337">
        <v>14</v>
      </c>
      <c r="Q2408" s="337">
        <v>89.3</v>
      </c>
      <c r="R2408" s="337">
        <v>35000</v>
      </c>
      <c r="S2408" s="337">
        <v>4000</v>
      </c>
      <c r="T2408" s="337">
        <v>84</v>
      </c>
      <c r="U2408" s="337">
        <v>1</v>
      </c>
      <c r="V2408" s="337">
        <v>-20</v>
      </c>
      <c r="W2408" s="336" t="s">
        <v>769</v>
      </c>
      <c r="X2408" s="336" t="s">
        <v>7402</v>
      </c>
      <c r="Y2408" s="336" t="s">
        <v>783</v>
      </c>
      <c r="Z2408" s="339">
        <v>41716</v>
      </c>
      <c r="AA2408" s="339">
        <v>41677</v>
      </c>
      <c r="AB2408" s="336" t="s">
        <v>842</v>
      </c>
    </row>
    <row r="2409" spans="1:28" s="340" customFormat="1">
      <c r="A2409" s="336" t="s">
        <v>8147</v>
      </c>
      <c r="B2409" s="336" t="s">
        <v>1137</v>
      </c>
      <c r="C2409" s="336" t="s">
        <v>682</v>
      </c>
      <c r="D2409" s="336" t="s">
        <v>1142</v>
      </c>
      <c r="E2409" s="336" t="s">
        <v>732</v>
      </c>
      <c r="F2409" s="336" t="s">
        <v>780</v>
      </c>
      <c r="G2409" s="336" t="s">
        <v>794</v>
      </c>
      <c r="H2409" s="336" t="s">
        <v>726</v>
      </c>
      <c r="I2409" s="337">
        <v>3</v>
      </c>
      <c r="J2409" s="337">
        <v>65</v>
      </c>
      <c r="K2409" s="337">
        <v>133</v>
      </c>
      <c r="L2409" s="337">
        <v>95</v>
      </c>
      <c r="M2409" s="338"/>
      <c r="N2409" s="338"/>
      <c r="O2409" s="337">
        <v>865</v>
      </c>
      <c r="P2409" s="337">
        <v>12</v>
      </c>
      <c r="Q2409" s="337">
        <v>72.099999999999994</v>
      </c>
      <c r="R2409" s="337">
        <v>40000</v>
      </c>
      <c r="S2409" s="337">
        <v>3000</v>
      </c>
      <c r="T2409" s="337">
        <v>84</v>
      </c>
      <c r="U2409" s="337">
        <v>0.9</v>
      </c>
      <c r="V2409" s="337">
        <v>-40</v>
      </c>
      <c r="W2409" s="336" t="s">
        <v>769</v>
      </c>
      <c r="X2409" s="336" t="s">
        <v>7402</v>
      </c>
      <c r="Y2409" s="336" t="s">
        <v>1143</v>
      </c>
      <c r="Z2409" s="339">
        <v>41830</v>
      </c>
      <c r="AA2409" s="339">
        <v>41842</v>
      </c>
      <c r="AB2409" s="336" t="s">
        <v>827</v>
      </c>
    </row>
    <row r="2410" spans="1:28" s="340" customFormat="1">
      <c r="A2410" s="336" t="s">
        <v>8147</v>
      </c>
      <c r="B2410" s="336" t="s">
        <v>1137</v>
      </c>
      <c r="C2410" s="336" t="s">
        <v>682</v>
      </c>
      <c r="D2410" s="336" t="s">
        <v>8203</v>
      </c>
      <c r="E2410" s="336" t="s">
        <v>738</v>
      </c>
      <c r="F2410" s="336" t="s">
        <v>780</v>
      </c>
      <c r="G2410" s="336" t="s">
        <v>794</v>
      </c>
      <c r="H2410" s="336" t="s">
        <v>726</v>
      </c>
      <c r="I2410" s="337">
        <v>3</v>
      </c>
      <c r="J2410" s="337">
        <v>50</v>
      </c>
      <c r="K2410" s="337">
        <v>85</v>
      </c>
      <c r="L2410" s="337">
        <v>63</v>
      </c>
      <c r="M2410" s="338"/>
      <c r="N2410" s="337">
        <v>40</v>
      </c>
      <c r="O2410" s="337">
        <v>470</v>
      </c>
      <c r="P2410" s="337">
        <v>7</v>
      </c>
      <c r="Q2410" s="337">
        <v>67.099999999999994</v>
      </c>
      <c r="R2410" s="337">
        <v>25000</v>
      </c>
      <c r="S2410" s="337">
        <v>3000</v>
      </c>
      <c r="T2410" s="337">
        <v>91</v>
      </c>
      <c r="U2410" s="337">
        <v>0.8</v>
      </c>
      <c r="V2410" s="337">
        <v>-40</v>
      </c>
      <c r="W2410" s="336" t="s">
        <v>769</v>
      </c>
      <c r="X2410" s="336" t="s">
        <v>7402</v>
      </c>
      <c r="Y2410" s="336" t="s">
        <v>783</v>
      </c>
      <c r="Z2410" s="339">
        <v>41973</v>
      </c>
      <c r="AA2410" s="339">
        <v>41983</v>
      </c>
      <c r="AB2410" s="336" t="s">
        <v>827</v>
      </c>
    </row>
    <row r="2411" spans="1:28" s="340" customFormat="1">
      <c r="A2411" s="336" t="s">
        <v>8147</v>
      </c>
      <c r="B2411" s="336" t="s">
        <v>1137</v>
      </c>
      <c r="C2411" s="336" t="s">
        <v>682</v>
      </c>
      <c r="D2411" s="336" t="s">
        <v>1150</v>
      </c>
      <c r="E2411" s="336" t="s">
        <v>735</v>
      </c>
      <c r="F2411" s="336" t="s">
        <v>780</v>
      </c>
      <c r="G2411" s="336" t="s">
        <v>794</v>
      </c>
      <c r="H2411" s="336" t="s">
        <v>726</v>
      </c>
      <c r="I2411" s="337">
        <v>3</v>
      </c>
      <c r="J2411" s="337">
        <v>120</v>
      </c>
      <c r="K2411" s="337">
        <v>128</v>
      </c>
      <c r="L2411" s="337">
        <v>120</v>
      </c>
      <c r="M2411" s="338"/>
      <c r="N2411" s="337">
        <v>40</v>
      </c>
      <c r="O2411" s="337">
        <v>1250</v>
      </c>
      <c r="P2411" s="337">
        <v>19</v>
      </c>
      <c r="Q2411" s="337">
        <v>65.8</v>
      </c>
      <c r="R2411" s="337">
        <v>40000</v>
      </c>
      <c r="S2411" s="337">
        <v>3000</v>
      </c>
      <c r="T2411" s="337">
        <v>83</v>
      </c>
      <c r="U2411" s="337">
        <v>1</v>
      </c>
      <c r="V2411" s="337">
        <v>-40</v>
      </c>
      <c r="W2411" s="336" t="s">
        <v>769</v>
      </c>
      <c r="X2411" s="336" t="s">
        <v>7402</v>
      </c>
      <c r="Y2411" s="336" t="s">
        <v>1132</v>
      </c>
      <c r="Z2411" s="339">
        <v>41820</v>
      </c>
      <c r="AA2411" s="339">
        <v>41842</v>
      </c>
      <c r="AB2411" s="336" t="s">
        <v>827</v>
      </c>
    </row>
    <row r="2412" spans="1:28" s="340" customFormat="1">
      <c r="A2412" s="336" t="s">
        <v>8147</v>
      </c>
      <c r="B2412" s="336" t="s">
        <v>1535</v>
      </c>
      <c r="C2412" s="336" t="s">
        <v>1536</v>
      </c>
      <c r="D2412" s="336" t="s">
        <v>1551</v>
      </c>
      <c r="E2412" s="336" t="s">
        <v>731</v>
      </c>
      <c r="F2412" s="336" t="s">
        <v>780</v>
      </c>
      <c r="G2412" s="336" t="s">
        <v>794</v>
      </c>
      <c r="H2412" s="336" t="s">
        <v>726</v>
      </c>
      <c r="I2412" s="337">
        <v>5</v>
      </c>
      <c r="J2412" s="337">
        <v>75</v>
      </c>
      <c r="K2412" s="337">
        <v>90</v>
      </c>
      <c r="L2412" s="337">
        <v>97.5</v>
      </c>
      <c r="M2412" s="338"/>
      <c r="N2412" s="337">
        <v>40</v>
      </c>
      <c r="O2412" s="337">
        <v>1050</v>
      </c>
      <c r="P2412" s="337">
        <v>14</v>
      </c>
      <c r="Q2412" s="337">
        <v>71.400000000000006</v>
      </c>
      <c r="R2412" s="337">
        <v>35000</v>
      </c>
      <c r="S2412" s="337">
        <v>3000</v>
      </c>
      <c r="T2412" s="337">
        <v>84</v>
      </c>
      <c r="U2412" s="337">
        <v>1</v>
      </c>
      <c r="V2412" s="337">
        <v>-20</v>
      </c>
      <c r="W2412" s="336" t="s">
        <v>769</v>
      </c>
      <c r="X2412" s="336" t="s">
        <v>7406</v>
      </c>
      <c r="Y2412" s="336" t="s">
        <v>783</v>
      </c>
      <c r="Z2412" s="339">
        <v>41558</v>
      </c>
      <c r="AA2412" s="339">
        <v>41893</v>
      </c>
      <c r="AB2412" s="336" t="s">
        <v>842</v>
      </c>
    </row>
    <row r="2413" spans="1:28" s="340" customFormat="1">
      <c r="A2413" s="336" t="s">
        <v>8147</v>
      </c>
      <c r="B2413" s="336" t="s">
        <v>1535</v>
      </c>
      <c r="C2413" s="336" t="s">
        <v>1536</v>
      </c>
      <c r="D2413" s="336" t="s">
        <v>1563</v>
      </c>
      <c r="E2413" s="336" t="s">
        <v>731</v>
      </c>
      <c r="F2413" s="336" t="s">
        <v>780</v>
      </c>
      <c r="G2413" s="336" t="s">
        <v>794</v>
      </c>
      <c r="H2413" s="336" t="s">
        <v>726</v>
      </c>
      <c r="I2413" s="337">
        <v>5</v>
      </c>
      <c r="J2413" s="337">
        <v>75</v>
      </c>
      <c r="K2413" s="337">
        <v>90</v>
      </c>
      <c r="L2413" s="337">
        <v>97.5</v>
      </c>
      <c r="M2413" s="338"/>
      <c r="N2413" s="337">
        <v>40</v>
      </c>
      <c r="O2413" s="337">
        <v>1050</v>
      </c>
      <c r="P2413" s="337">
        <v>14</v>
      </c>
      <c r="Q2413" s="337">
        <v>71.400000000000006</v>
      </c>
      <c r="R2413" s="337">
        <v>35000</v>
      </c>
      <c r="S2413" s="337">
        <v>4000</v>
      </c>
      <c r="T2413" s="337">
        <v>83</v>
      </c>
      <c r="U2413" s="337">
        <v>1</v>
      </c>
      <c r="V2413" s="337">
        <v>-20</v>
      </c>
      <c r="W2413" s="336" t="s">
        <v>769</v>
      </c>
      <c r="X2413" s="336" t="s">
        <v>7406</v>
      </c>
      <c r="Y2413" s="336" t="s">
        <v>783</v>
      </c>
      <c r="Z2413" s="339">
        <v>41558</v>
      </c>
      <c r="AA2413" s="339">
        <v>41893</v>
      </c>
      <c r="AB2413" s="336" t="s">
        <v>842</v>
      </c>
    </row>
    <row r="2414" spans="1:28" s="340" customFormat="1">
      <c r="A2414" s="336" t="s">
        <v>8147</v>
      </c>
      <c r="B2414" s="336" t="s">
        <v>1369</v>
      </c>
      <c r="C2414" s="336" t="s">
        <v>732</v>
      </c>
      <c r="D2414" s="336" t="s">
        <v>1580</v>
      </c>
      <c r="E2414" s="336" t="s">
        <v>732</v>
      </c>
      <c r="F2414" s="336" t="s">
        <v>780</v>
      </c>
      <c r="G2414" s="336" t="s">
        <v>794</v>
      </c>
      <c r="H2414" s="336" t="s">
        <v>726</v>
      </c>
      <c r="I2414" s="337">
        <v>5</v>
      </c>
      <c r="J2414" s="337">
        <v>85</v>
      </c>
      <c r="K2414" s="337">
        <v>129.80000000000001</v>
      </c>
      <c r="L2414" s="337">
        <v>95</v>
      </c>
      <c r="M2414" s="338"/>
      <c r="N2414" s="338"/>
      <c r="O2414" s="337">
        <v>1100</v>
      </c>
      <c r="P2414" s="337">
        <v>13.5</v>
      </c>
      <c r="Q2414" s="337">
        <v>81.5</v>
      </c>
      <c r="R2414" s="337">
        <v>35000</v>
      </c>
      <c r="S2414" s="337">
        <v>3000</v>
      </c>
      <c r="T2414" s="337">
        <v>83</v>
      </c>
      <c r="U2414" s="337">
        <v>1</v>
      </c>
      <c r="V2414" s="337">
        <v>-20</v>
      </c>
      <c r="W2414" s="336" t="s">
        <v>769</v>
      </c>
      <c r="X2414" s="336" t="s">
        <v>7405</v>
      </c>
      <c r="Y2414" s="336" t="s">
        <v>1308</v>
      </c>
      <c r="Z2414" s="339">
        <v>41700</v>
      </c>
      <c r="AA2414" s="339">
        <v>41677</v>
      </c>
      <c r="AB2414" s="336" t="s">
        <v>842</v>
      </c>
    </row>
    <row r="2415" spans="1:28" s="340" customFormat="1">
      <c r="A2415" s="336" t="s">
        <v>8147</v>
      </c>
      <c r="B2415" s="336" t="s">
        <v>1369</v>
      </c>
      <c r="C2415" s="336" t="s">
        <v>733</v>
      </c>
      <c r="D2415" s="336" t="s">
        <v>1586</v>
      </c>
      <c r="E2415" s="336" t="s">
        <v>733</v>
      </c>
      <c r="F2415" s="336" t="s">
        <v>780</v>
      </c>
      <c r="G2415" s="336" t="s">
        <v>794</v>
      </c>
      <c r="H2415" s="336" t="s">
        <v>726</v>
      </c>
      <c r="I2415" s="337">
        <v>5</v>
      </c>
      <c r="J2415" s="337">
        <v>100</v>
      </c>
      <c r="K2415" s="337">
        <v>166.5</v>
      </c>
      <c r="L2415" s="337">
        <v>117</v>
      </c>
      <c r="M2415" s="338"/>
      <c r="N2415" s="338"/>
      <c r="O2415" s="337">
        <v>1500</v>
      </c>
      <c r="P2415" s="337">
        <v>18</v>
      </c>
      <c r="Q2415" s="337">
        <v>83.3</v>
      </c>
      <c r="R2415" s="337">
        <v>35000</v>
      </c>
      <c r="S2415" s="337">
        <v>3000</v>
      </c>
      <c r="T2415" s="337">
        <v>83</v>
      </c>
      <c r="U2415" s="337">
        <v>1</v>
      </c>
      <c r="V2415" s="337">
        <v>-20</v>
      </c>
      <c r="W2415" s="336" t="s">
        <v>769</v>
      </c>
      <c r="X2415" s="336" t="s">
        <v>7405</v>
      </c>
      <c r="Y2415" s="336" t="s">
        <v>1308</v>
      </c>
      <c r="Z2415" s="339">
        <v>41700</v>
      </c>
      <c r="AA2415" s="339">
        <v>41677</v>
      </c>
      <c r="AB2415" s="336" t="s">
        <v>842</v>
      </c>
    </row>
    <row r="2416" spans="1:28" s="340" customFormat="1">
      <c r="A2416" s="336" t="s">
        <v>8147</v>
      </c>
      <c r="B2416" s="336" t="s">
        <v>1369</v>
      </c>
      <c r="C2416" s="336" t="s">
        <v>1590</v>
      </c>
      <c r="D2416" s="336" t="s">
        <v>1609</v>
      </c>
      <c r="E2416" s="336" t="s">
        <v>703</v>
      </c>
      <c r="F2416" s="336" t="s">
        <v>780</v>
      </c>
      <c r="G2416" s="336" t="s">
        <v>781</v>
      </c>
      <c r="H2416" s="336" t="s">
        <v>726</v>
      </c>
      <c r="I2416" s="337">
        <v>3</v>
      </c>
      <c r="J2416" s="337">
        <v>75</v>
      </c>
      <c r="K2416" s="337">
        <v>50</v>
      </c>
      <c r="L2416" s="337">
        <v>50</v>
      </c>
      <c r="M2416" s="338"/>
      <c r="N2416" s="337">
        <v>36</v>
      </c>
      <c r="O2416" s="337">
        <v>670</v>
      </c>
      <c r="P2416" s="337">
        <v>8</v>
      </c>
      <c r="Q2416" s="337">
        <v>83.4</v>
      </c>
      <c r="R2416" s="337">
        <v>35000</v>
      </c>
      <c r="S2416" s="337">
        <v>4000</v>
      </c>
      <c r="T2416" s="337">
        <v>84</v>
      </c>
      <c r="U2416" s="337">
        <v>0.9</v>
      </c>
      <c r="V2416" s="337">
        <v>-20</v>
      </c>
      <c r="W2416" s="336" t="s">
        <v>769</v>
      </c>
      <c r="X2416" s="336" t="s">
        <v>7402</v>
      </c>
      <c r="Y2416" s="336" t="s">
        <v>783</v>
      </c>
      <c r="Z2416" s="339">
        <v>41787</v>
      </c>
      <c r="AA2416" s="339">
        <v>41789</v>
      </c>
      <c r="AB2416" s="336" t="s">
        <v>842</v>
      </c>
    </row>
    <row r="2417" spans="1:28" s="340" customFormat="1">
      <c r="A2417" s="336" t="s">
        <v>8147</v>
      </c>
      <c r="B2417" s="336" t="s">
        <v>1369</v>
      </c>
      <c r="C2417" s="336" t="s">
        <v>1590</v>
      </c>
      <c r="D2417" s="336" t="s">
        <v>1612</v>
      </c>
      <c r="E2417" s="336" t="s">
        <v>703</v>
      </c>
      <c r="F2417" s="336" t="s">
        <v>780</v>
      </c>
      <c r="G2417" s="336" t="s">
        <v>781</v>
      </c>
      <c r="H2417" s="336" t="s">
        <v>726</v>
      </c>
      <c r="I2417" s="337">
        <v>3</v>
      </c>
      <c r="J2417" s="337">
        <v>50</v>
      </c>
      <c r="K2417" s="337">
        <v>50</v>
      </c>
      <c r="L2417" s="337">
        <v>50</v>
      </c>
      <c r="M2417" s="338"/>
      <c r="N2417" s="337">
        <v>25</v>
      </c>
      <c r="O2417" s="337">
        <v>670</v>
      </c>
      <c r="P2417" s="337">
        <v>8</v>
      </c>
      <c r="Q2417" s="337">
        <v>83.4</v>
      </c>
      <c r="R2417" s="337">
        <v>35000</v>
      </c>
      <c r="S2417" s="337">
        <v>4000</v>
      </c>
      <c r="T2417" s="337">
        <v>84</v>
      </c>
      <c r="U2417" s="337">
        <v>0.9</v>
      </c>
      <c r="V2417" s="337">
        <v>-20</v>
      </c>
      <c r="W2417" s="336" t="s">
        <v>769</v>
      </c>
      <c r="X2417" s="336" t="s">
        <v>7402</v>
      </c>
      <c r="Y2417" s="336" t="s">
        <v>783</v>
      </c>
      <c r="Z2417" s="339">
        <v>41787</v>
      </c>
      <c r="AA2417" s="339">
        <v>41789</v>
      </c>
      <c r="AB2417" s="336" t="s">
        <v>842</v>
      </c>
    </row>
    <row r="2418" spans="1:28" s="340" customFormat="1">
      <c r="A2418" s="336" t="s">
        <v>8147</v>
      </c>
      <c r="B2418" s="336" t="s">
        <v>1369</v>
      </c>
      <c r="C2418" s="336" t="s">
        <v>1590</v>
      </c>
      <c r="D2418" s="336" t="s">
        <v>1615</v>
      </c>
      <c r="E2418" s="336" t="s">
        <v>703</v>
      </c>
      <c r="F2418" s="336" t="s">
        <v>780</v>
      </c>
      <c r="G2418" s="336" t="s">
        <v>781</v>
      </c>
      <c r="H2418" s="336" t="s">
        <v>726</v>
      </c>
      <c r="I2418" s="337">
        <v>3</v>
      </c>
      <c r="J2418" s="337">
        <v>75</v>
      </c>
      <c r="K2418" s="337">
        <v>50</v>
      </c>
      <c r="L2418" s="337">
        <v>50</v>
      </c>
      <c r="M2418" s="338"/>
      <c r="N2418" s="337">
        <v>15</v>
      </c>
      <c r="O2418" s="337">
        <v>670</v>
      </c>
      <c r="P2418" s="337">
        <v>8</v>
      </c>
      <c r="Q2418" s="337">
        <v>83.4</v>
      </c>
      <c r="R2418" s="337">
        <v>35000</v>
      </c>
      <c r="S2418" s="337">
        <v>4000</v>
      </c>
      <c r="T2418" s="337">
        <v>84</v>
      </c>
      <c r="U2418" s="337">
        <v>0.9</v>
      </c>
      <c r="V2418" s="337">
        <v>-20</v>
      </c>
      <c r="W2418" s="336" t="s">
        <v>769</v>
      </c>
      <c r="X2418" s="336" t="s">
        <v>7402</v>
      </c>
      <c r="Y2418" s="336" t="s">
        <v>783</v>
      </c>
      <c r="Z2418" s="339">
        <v>41787</v>
      </c>
      <c r="AA2418" s="339">
        <v>41789</v>
      </c>
      <c r="AB2418" s="336" t="s">
        <v>842</v>
      </c>
    </row>
    <row r="2419" spans="1:28" s="340" customFormat="1">
      <c r="A2419" s="336" t="s">
        <v>8147</v>
      </c>
      <c r="B2419" s="336" t="s">
        <v>1633</v>
      </c>
      <c r="C2419" s="336" t="s">
        <v>682</v>
      </c>
      <c r="D2419" s="336" t="s">
        <v>637</v>
      </c>
      <c r="E2419" s="336" t="s">
        <v>732</v>
      </c>
      <c r="F2419" s="336" t="s">
        <v>780</v>
      </c>
      <c r="G2419" s="336" t="s">
        <v>794</v>
      </c>
      <c r="H2419" s="336" t="s">
        <v>726</v>
      </c>
      <c r="I2419" s="337">
        <v>3</v>
      </c>
      <c r="J2419" s="337">
        <v>65</v>
      </c>
      <c r="K2419" s="337">
        <v>134</v>
      </c>
      <c r="L2419" s="337">
        <v>95</v>
      </c>
      <c r="M2419" s="338"/>
      <c r="N2419" s="337">
        <v>112</v>
      </c>
      <c r="O2419" s="337">
        <v>650</v>
      </c>
      <c r="P2419" s="337">
        <v>10</v>
      </c>
      <c r="Q2419" s="337">
        <v>65</v>
      </c>
      <c r="R2419" s="337">
        <v>40000</v>
      </c>
      <c r="S2419" s="337">
        <v>2700</v>
      </c>
      <c r="T2419" s="337">
        <v>83</v>
      </c>
      <c r="U2419" s="337">
        <v>0.9</v>
      </c>
      <c r="V2419" s="337">
        <v>-20</v>
      </c>
      <c r="W2419" s="336" t="s">
        <v>769</v>
      </c>
      <c r="X2419" s="336" t="s">
        <v>7402</v>
      </c>
      <c r="Y2419" s="336" t="s">
        <v>783</v>
      </c>
      <c r="Z2419" s="339">
        <v>41809</v>
      </c>
      <c r="AA2419" s="339">
        <v>41814</v>
      </c>
      <c r="AB2419" s="336" t="s">
        <v>784</v>
      </c>
    </row>
    <row r="2420" spans="1:28" s="340" customFormat="1">
      <c r="A2420" s="336" t="s">
        <v>8147</v>
      </c>
      <c r="B2420" s="336" t="s">
        <v>1633</v>
      </c>
      <c r="C2420" s="336" t="s">
        <v>682</v>
      </c>
      <c r="D2420" s="336" t="s">
        <v>8204</v>
      </c>
      <c r="E2420" s="336" t="s">
        <v>732</v>
      </c>
      <c r="F2420" s="336" t="s">
        <v>780</v>
      </c>
      <c r="G2420" s="336" t="s">
        <v>794</v>
      </c>
      <c r="H2420" s="336" t="s">
        <v>726</v>
      </c>
      <c r="I2420" s="337">
        <v>10</v>
      </c>
      <c r="J2420" s="337">
        <v>65</v>
      </c>
      <c r="K2420" s="337">
        <v>133</v>
      </c>
      <c r="L2420" s="337">
        <v>95</v>
      </c>
      <c r="M2420" s="338"/>
      <c r="N2420" s="337">
        <v>110</v>
      </c>
      <c r="O2420" s="337">
        <v>865</v>
      </c>
      <c r="P2420" s="337">
        <v>12.1</v>
      </c>
      <c r="Q2420" s="337">
        <v>71.7</v>
      </c>
      <c r="R2420" s="337">
        <v>40000</v>
      </c>
      <c r="S2420" s="337">
        <v>2700</v>
      </c>
      <c r="T2420" s="337">
        <v>83</v>
      </c>
      <c r="U2420" s="337">
        <v>0.9</v>
      </c>
      <c r="V2420" s="337">
        <v>-20</v>
      </c>
      <c r="W2420" s="336" t="s">
        <v>769</v>
      </c>
      <c r="X2420" s="336" t="s">
        <v>7402</v>
      </c>
      <c r="Y2420" s="336" t="s">
        <v>783</v>
      </c>
      <c r="Z2420" s="339">
        <v>42009</v>
      </c>
      <c r="AA2420" s="339">
        <v>42009</v>
      </c>
      <c r="AB2420" s="336" t="s">
        <v>784</v>
      </c>
    </row>
    <row r="2421" spans="1:28" s="340" customFormat="1">
      <c r="A2421" s="336" t="s">
        <v>8147</v>
      </c>
      <c r="B2421" s="336" t="s">
        <v>1633</v>
      </c>
      <c r="C2421" s="336" t="s">
        <v>682</v>
      </c>
      <c r="D2421" s="336" t="s">
        <v>1647</v>
      </c>
      <c r="E2421" s="336" t="s">
        <v>732</v>
      </c>
      <c r="F2421" s="336" t="s">
        <v>780</v>
      </c>
      <c r="G2421" s="336" t="s">
        <v>794</v>
      </c>
      <c r="H2421" s="336" t="s">
        <v>726</v>
      </c>
      <c r="I2421" s="337">
        <v>3</v>
      </c>
      <c r="J2421" s="337">
        <v>65</v>
      </c>
      <c r="K2421" s="337">
        <v>133</v>
      </c>
      <c r="L2421" s="337">
        <v>95</v>
      </c>
      <c r="M2421" s="338"/>
      <c r="N2421" s="337">
        <v>113</v>
      </c>
      <c r="O2421" s="337">
        <v>865</v>
      </c>
      <c r="P2421" s="337">
        <v>12</v>
      </c>
      <c r="Q2421" s="337">
        <v>72.099999999999994</v>
      </c>
      <c r="R2421" s="337">
        <v>40000</v>
      </c>
      <c r="S2421" s="337">
        <v>3000</v>
      </c>
      <c r="T2421" s="337">
        <v>84</v>
      </c>
      <c r="U2421" s="337">
        <v>0.9</v>
      </c>
      <c r="V2421" s="337">
        <v>-20</v>
      </c>
      <c r="W2421" s="336" t="s">
        <v>769</v>
      </c>
      <c r="X2421" s="336" t="s">
        <v>7402</v>
      </c>
      <c r="Y2421" s="336" t="s">
        <v>783</v>
      </c>
      <c r="Z2421" s="339">
        <v>41809</v>
      </c>
      <c r="AA2421" s="339">
        <v>41814</v>
      </c>
      <c r="AB2421" s="336" t="s">
        <v>784</v>
      </c>
    </row>
    <row r="2422" spans="1:28" s="340" customFormat="1">
      <c r="A2422" s="336" t="s">
        <v>8147</v>
      </c>
      <c r="B2422" s="336" t="s">
        <v>1633</v>
      </c>
      <c r="C2422" s="336" t="s">
        <v>682</v>
      </c>
      <c r="D2422" s="336" t="s">
        <v>1651</v>
      </c>
      <c r="E2422" s="336" t="s">
        <v>733</v>
      </c>
      <c r="F2422" s="336" t="s">
        <v>780</v>
      </c>
      <c r="G2422" s="336" t="s">
        <v>794</v>
      </c>
      <c r="H2422" s="336" t="s">
        <v>726</v>
      </c>
      <c r="I2422" s="337">
        <v>3</v>
      </c>
      <c r="J2422" s="337">
        <v>75</v>
      </c>
      <c r="K2422" s="337">
        <v>152</v>
      </c>
      <c r="L2422" s="337">
        <v>125</v>
      </c>
      <c r="M2422" s="338"/>
      <c r="N2422" s="338"/>
      <c r="O2422" s="337">
        <v>1200</v>
      </c>
      <c r="P2422" s="337">
        <v>17</v>
      </c>
      <c r="Q2422" s="337">
        <v>70.599999999999994</v>
      </c>
      <c r="R2422" s="337">
        <v>40000</v>
      </c>
      <c r="S2422" s="337">
        <v>2700</v>
      </c>
      <c r="T2422" s="337">
        <v>83</v>
      </c>
      <c r="U2422" s="337">
        <v>1</v>
      </c>
      <c r="V2422" s="337">
        <v>-20</v>
      </c>
      <c r="W2422" s="336" t="s">
        <v>769</v>
      </c>
      <c r="X2422" s="336" t="s">
        <v>7402</v>
      </c>
      <c r="Y2422" s="336" t="s">
        <v>1132</v>
      </c>
      <c r="Z2422" s="339">
        <v>41820</v>
      </c>
      <c r="AA2422" s="339">
        <v>41843</v>
      </c>
      <c r="AB2422" s="336" t="s">
        <v>784</v>
      </c>
    </row>
    <row r="2423" spans="1:28" s="340" customFormat="1">
      <c r="A2423" s="336" t="s">
        <v>8147</v>
      </c>
      <c r="B2423" s="336" t="s">
        <v>1633</v>
      </c>
      <c r="C2423" s="336" t="s">
        <v>682</v>
      </c>
      <c r="D2423" s="336" t="s">
        <v>641</v>
      </c>
      <c r="E2423" s="336" t="s">
        <v>735</v>
      </c>
      <c r="F2423" s="336" t="s">
        <v>780</v>
      </c>
      <c r="G2423" s="336" t="s">
        <v>794</v>
      </c>
      <c r="H2423" s="336" t="s">
        <v>726</v>
      </c>
      <c r="I2423" s="337">
        <v>3</v>
      </c>
      <c r="J2423" s="337">
        <v>120</v>
      </c>
      <c r="K2423" s="337">
        <v>128</v>
      </c>
      <c r="L2423" s="337">
        <v>120</v>
      </c>
      <c r="M2423" s="338"/>
      <c r="N2423" s="337">
        <v>40</v>
      </c>
      <c r="O2423" s="337">
        <v>1250</v>
      </c>
      <c r="P2423" s="337">
        <v>19</v>
      </c>
      <c r="Q2423" s="337">
        <v>65.8</v>
      </c>
      <c r="R2423" s="337">
        <v>40000</v>
      </c>
      <c r="S2423" s="337">
        <v>3000</v>
      </c>
      <c r="T2423" s="337">
        <v>83</v>
      </c>
      <c r="U2423" s="337">
        <v>1</v>
      </c>
      <c r="V2423" s="337">
        <v>-20</v>
      </c>
      <c r="W2423" s="336" t="s">
        <v>769</v>
      </c>
      <c r="X2423" s="336" t="s">
        <v>7402</v>
      </c>
      <c r="Y2423" s="336" t="s">
        <v>1661</v>
      </c>
      <c r="Z2423" s="339">
        <v>41820</v>
      </c>
      <c r="AA2423" s="339">
        <v>41843</v>
      </c>
      <c r="AB2423" s="336" t="s">
        <v>784</v>
      </c>
    </row>
    <row r="2424" spans="1:28" s="340" customFormat="1">
      <c r="A2424" s="336" t="s">
        <v>8147</v>
      </c>
      <c r="B2424" s="336" t="s">
        <v>1633</v>
      </c>
      <c r="C2424" s="336" t="s">
        <v>682</v>
      </c>
      <c r="D2424" s="336" t="s">
        <v>8205</v>
      </c>
      <c r="E2424" s="336" t="s">
        <v>738</v>
      </c>
      <c r="F2424" s="336" t="s">
        <v>780</v>
      </c>
      <c r="G2424" s="336" t="s">
        <v>794</v>
      </c>
      <c r="H2424" s="336" t="s">
        <v>726</v>
      </c>
      <c r="I2424" s="337">
        <v>10</v>
      </c>
      <c r="J2424" s="337">
        <v>50</v>
      </c>
      <c r="K2424" s="337">
        <v>85</v>
      </c>
      <c r="L2424" s="337">
        <v>63</v>
      </c>
      <c r="M2424" s="338"/>
      <c r="N2424" s="337">
        <v>40</v>
      </c>
      <c r="O2424" s="337">
        <v>470</v>
      </c>
      <c r="P2424" s="337">
        <v>7</v>
      </c>
      <c r="Q2424" s="337">
        <v>67.099999999999994</v>
      </c>
      <c r="R2424" s="337">
        <v>25000</v>
      </c>
      <c r="S2424" s="337">
        <v>3000</v>
      </c>
      <c r="T2424" s="337">
        <v>91</v>
      </c>
      <c r="U2424" s="337">
        <v>0.8</v>
      </c>
      <c r="V2424" s="337">
        <v>-20</v>
      </c>
      <c r="W2424" s="336" t="s">
        <v>769</v>
      </c>
      <c r="X2424" s="336" t="s">
        <v>7402</v>
      </c>
      <c r="Y2424" s="336" t="s">
        <v>783</v>
      </c>
      <c r="Z2424" s="339">
        <v>42009</v>
      </c>
      <c r="AA2424" s="339">
        <v>42006</v>
      </c>
      <c r="AB2424" s="336" t="s">
        <v>784</v>
      </c>
    </row>
    <row r="2425" spans="1:28" s="340" customFormat="1">
      <c r="A2425" s="336" t="s">
        <v>8147</v>
      </c>
      <c r="B2425" s="336" t="s">
        <v>1840</v>
      </c>
      <c r="C2425" s="336" t="s">
        <v>1844</v>
      </c>
      <c r="D2425" s="336" t="s">
        <v>1845</v>
      </c>
      <c r="E2425" s="336" t="s">
        <v>733</v>
      </c>
      <c r="F2425" s="336" t="s">
        <v>780</v>
      </c>
      <c r="G2425" s="336" t="s">
        <v>794</v>
      </c>
      <c r="H2425" s="336" t="s">
        <v>726</v>
      </c>
      <c r="I2425" s="337">
        <v>3</v>
      </c>
      <c r="J2425" s="337">
        <v>75</v>
      </c>
      <c r="K2425" s="337">
        <v>160</v>
      </c>
      <c r="L2425" s="337">
        <v>120</v>
      </c>
      <c r="M2425" s="338"/>
      <c r="N2425" s="337">
        <v>140</v>
      </c>
      <c r="O2425" s="337">
        <v>1050</v>
      </c>
      <c r="P2425" s="337">
        <v>13</v>
      </c>
      <c r="Q2425" s="337">
        <v>80.8</v>
      </c>
      <c r="R2425" s="337">
        <v>25000</v>
      </c>
      <c r="S2425" s="337">
        <v>3000</v>
      </c>
      <c r="T2425" s="337">
        <v>83</v>
      </c>
      <c r="U2425" s="337">
        <v>0.9</v>
      </c>
      <c r="V2425" s="337">
        <v>-20</v>
      </c>
      <c r="W2425" s="336" t="s">
        <v>769</v>
      </c>
      <c r="X2425" s="336" t="s">
        <v>7402</v>
      </c>
      <c r="Y2425" s="336" t="s">
        <v>783</v>
      </c>
      <c r="Z2425" s="339">
        <v>41743</v>
      </c>
      <c r="AA2425" s="339">
        <v>41915</v>
      </c>
      <c r="AB2425" s="336" t="s">
        <v>842</v>
      </c>
    </row>
    <row r="2426" spans="1:28" s="340" customFormat="1">
      <c r="A2426" s="336" t="s">
        <v>8147</v>
      </c>
      <c r="B2426" s="336" t="s">
        <v>1840</v>
      </c>
      <c r="C2426" s="336" t="s">
        <v>1844</v>
      </c>
      <c r="D2426" s="336" t="s">
        <v>1847</v>
      </c>
      <c r="E2426" s="336" t="s">
        <v>733</v>
      </c>
      <c r="F2426" s="336" t="s">
        <v>780</v>
      </c>
      <c r="G2426" s="336" t="s">
        <v>794</v>
      </c>
      <c r="H2426" s="336" t="s">
        <v>726</v>
      </c>
      <c r="I2426" s="337">
        <v>3</v>
      </c>
      <c r="J2426" s="337">
        <v>100</v>
      </c>
      <c r="K2426" s="337">
        <v>160.1</v>
      </c>
      <c r="L2426" s="337">
        <v>119.9</v>
      </c>
      <c r="M2426" s="338"/>
      <c r="N2426" s="337">
        <v>140</v>
      </c>
      <c r="O2426" s="337">
        <v>1400</v>
      </c>
      <c r="P2426" s="337">
        <v>17</v>
      </c>
      <c r="Q2426" s="337">
        <v>82.4</v>
      </c>
      <c r="R2426" s="337">
        <v>25000</v>
      </c>
      <c r="S2426" s="337">
        <v>5000</v>
      </c>
      <c r="T2426" s="337">
        <v>84</v>
      </c>
      <c r="U2426" s="337">
        <v>0.9</v>
      </c>
      <c r="V2426" s="337">
        <v>-20</v>
      </c>
      <c r="W2426" s="336" t="s">
        <v>769</v>
      </c>
      <c r="X2426" s="336" t="s">
        <v>7402</v>
      </c>
      <c r="Y2426" s="336" t="s">
        <v>783</v>
      </c>
      <c r="Z2426" s="339">
        <v>41902</v>
      </c>
      <c r="AA2426" s="339">
        <v>41915</v>
      </c>
      <c r="AB2426" s="336" t="s">
        <v>842</v>
      </c>
    </row>
    <row r="2427" spans="1:28" s="340" customFormat="1">
      <c r="A2427" s="336" t="s">
        <v>8147</v>
      </c>
      <c r="B2427" s="336" t="s">
        <v>1840</v>
      </c>
      <c r="C2427" s="336" t="s">
        <v>1844</v>
      </c>
      <c r="D2427" s="336" t="s">
        <v>1849</v>
      </c>
      <c r="E2427" s="336" t="s">
        <v>733</v>
      </c>
      <c r="F2427" s="336" t="s">
        <v>780</v>
      </c>
      <c r="G2427" s="336" t="s">
        <v>794</v>
      </c>
      <c r="H2427" s="336" t="s">
        <v>726</v>
      </c>
      <c r="I2427" s="337">
        <v>3</v>
      </c>
      <c r="J2427" s="337">
        <v>100</v>
      </c>
      <c r="K2427" s="337">
        <v>160.1</v>
      </c>
      <c r="L2427" s="337">
        <v>119.9</v>
      </c>
      <c r="M2427" s="338"/>
      <c r="N2427" s="338"/>
      <c r="O2427" s="337">
        <v>1400</v>
      </c>
      <c r="P2427" s="337">
        <v>17</v>
      </c>
      <c r="Q2427" s="337">
        <v>82.3</v>
      </c>
      <c r="R2427" s="337">
        <v>25000</v>
      </c>
      <c r="S2427" s="337">
        <v>3000</v>
      </c>
      <c r="T2427" s="337">
        <v>83</v>
      </c>
      <c r="U2427" s="337">
        <v>0.9</v>
      </c>
      <c r="V2427" s="337">
        <v>-20</v>
      </c>
      <c r="W2427" s="336" t="s">
        <v>769</v>
      </c>
      <c r="X2427" s="336" t="s">
        <v>7402</v>
      </c>
      <c r="Y2427" s="336" t="s">
        <v>783</v>
      </c>
      <c r="Z2427" s="339">
        <v>41751</v>
      </c>
      <c r="AA2427" s="339">
        <v>41900</v>
      </c>
      <c r="AB2427" s="336" t="s">
        <v>842</v>
      </c>
    </row>
    <row r="2428" spans="1:28" s="340" customFormat="1">
      <c r="A2428" s="336" t="s">
        <v>8147</v>
      </c>
      <c r="B2428" s="336" t="s">
        <v>1840</v>
      </c>
      <c r="C2428" s="336" t="s">
        <v>1058</v>
      </c>
      <c r="D2428" s="336" t="s">
        <v>1862</v>
      </c>
      <c r="E2428" s="336" t="s">
        <v>731</v>
      </c>
      <c r="F2428" s="336" t="s">
        <v>780</v>
      </c>
      <c r="G2428" s="336" t="s">
        <v>794</v>
      </c>
      <c r="H2428" s="336" t="s">
        <v>726</v>
      </c>
      <c r="I2428" s="337">
        <v>3</v>
      </c>
      <c r="J2428" s="337">
        <v>75</v>
      </c>
      <c r="K2428" s="337">
        <v>115.5</v>
      </c>
      <c r="L2428" s="337">
        <v>94.6</v>
      </c>
      <c r="M2428" s="338"/>
      <c r="N2428" s="337">
        <v>40</v>
      </c>
      <c r="O2428" s="337">
        <v>850</v>
      </c>
      <c r="P2428" s="337">
        <v>12</v>
      </c>
      <c r="Q2428" s="337">
        <v>70.8</v>
      </c>
      <c r="R2428" s="337">
        <v>25000</v>
      </c>
      <c r="S2428" s="337">
        <v>5000</v>
      </c>
      <c r="T2428" s="337">
        <v>84</v>
      </c>
      <c r="U2428" s="337">
        <v>0.9</v>
      </c>
      <c r="V2428" s="337">
        <v>-20</v>
      </c>
      <c r="W2428" s="336" t="s">
        <v>769</v>
      </c>
      <c r="X2428" s="336" t="s">
        <v>7402</v>
      </c>
      <c r="Y2428" s="336" t="s">
        <v>789</v>
      </c>
      <c r="Z2428" s="339">
        <v>41902</v>
      </c>
      <c r="AA2428" s="339">
        <v>41921</v>
      </c>
      <c r="AB2428" s="336" t="s">
        <v>842</v>
      </c>
    </row>
    <row r="2429" spans="1:28" s="340" customFormat="1">
      <c r="A2429" s="336" t="s">
        <v>8147</v>
      </c>
      <c r="B2429" s="336" t="s">
        <v>4172</v>
      </c>
      <c r="C2429" s="336" t="s">
        <v>1009</v>
      </c>
      <c r="D2429" s="336" t="s">
        <v>4423</v>
      </c>
      <c r="E2429" s="336" t="s">
        <v>735</v>
      </c>
      <c r="F2429" s="336" t="s">
        <v>780</v>
      </c>
      <c r="G2429" s="336" t="s">
        <v>794</v>
      </c>
      <c r="H2429" s="336" t="s">
        <v>726</v>
      </c>
      <c r="I2429" s="337">
        <v>5</v>
      </c>
      <c r="J2429" s="337">
        <v>100</v>
      </c>
      <c r="K2429" s="337">
        <v>128</v>
      </c>
      <c r="L2429" s="337">
        <v>120</v>
      </c>
      <c r="M2429" s="338"/>
      <c r="N2429" s="337">
        <v>25</v>
      </c>
      <c r="O2429" s="337">
        <v>1250</v>
      </c>
      <c r="P2429" s="337">
        <v>19</v>
      </c>
      <c r="Q2429" s="337">
        <v>65.8</v>
      </c>
      <c r="R2429" s="337">
        <v>40000</v>
      </c>
      <c r="S2429" s="337">
        <v>3000</v>
      </c>
      <c r="T2429" s="337">
        <v>83</v>
      </c>
      <c r="U2429" s="337">
        <v>1</v>
      </c>
      <c r="V2429" s="337">
        <v>-40</v>
      </c>
      <c r="W2429" s="336" t="s">
        <v>769</v>
      </c>
      <c r="X2429" s="336" t="s">
        <v>7402</v>
      </c>
      <c r="Y2429" s="336" t="s">
        <v>1043</v>
      </c>
      <c r="Z2429" s="339">
        <v>41800</v>
      </c>
      <c r="AA2429" s="339">
        <v>41789</v>
      </c>
      <c r="AB2429" s="336" t="s">
        <v>784</v>
      </c>
    </row>
    <row r="2430" spans="1:28" s="340" customFormat="1">
      <c r="A2430" s="336" t="s">
        <v>8147</v>
      </c>
      <c r="B2430" s="336" t="s">
        <v>4172</v>
      </c>
      <c r="C2430" s="336" t="s">
        <v>1009</v>
      </c>
      <c r="D2430" s="336" t="s">
        <v>4425</v>
      </c>
      <c r="E2430" s="336" t="s">
        <v>735</v>
      </c>
      <c r="F2430" s="336" t="s">
        <v>780</v>
      </c>
      <c r="G2430" s="336" t="s">
        <v>794</v>
      </c>
      <c r="H2430" s="336" t="s">
        <v>726</v>
      </c>
      <c r="I2430" s="337">
        <v>5</v>
      </c>
      <c r="J2430" s="337">
        <v>100</v>
      </c>
      <c r="K2430" s="337">
        <v>128</v>
      </c>
      <c r="L2430" s="337">
        <v>120</v>
      </c>
      <c r="M2430" s="338"/>
      <c r="N2430" s="337">
        <v>40</v>
      </c>
      <c r="O2430" s="337">
        <v>1250</v>
      </c>
      <c r="P2430" s="337">
        <v>19</v>
      </c>
      <c r="Q2430" s="337">
        <v>65.8</v>
      </c>
      <c r="R2430" s="337">
        <v>40000</v>
      </c>
      <c r="S2430" s="337">
        <v>3000</v>
      </c>
      <c r="T2430" s="337">
        <v>83</v>
      </c>
      <c r="U2430" s="337">
        <v>1</v>
      </c>
      <c r="V2430" s="337">
        <v>-40</v>
      </c>
      <c r="W2430" s="336" t="s">
        <v>769</v>
      </c>
      <c r="X2430" s="336" t="s">
        <v>7402</v>
      </c>
      <c r="Y2430" s="336" t="s">
        <v>1043</v>
      </c>
      <c r="Z2430" s="339">
        <v>41800</v>
      </c>
      <c r="AA2430" s="339">
        <v>41789</v>
      </c>
      <c r="AB2430" s="336" t="s">
        <v>784</v>
      </c>
    </row>
    <row r="2431" spans="1:28" s="340" customFormat="1">
      <c r="A2431" s="336" t="s">
        <v>8147</v>
      </c>
      <c r="B2431" s="336" t="s">
        <v>4875</v>
      </c>
      <c r="C2431" s="336" t="s">
        <v>4880</v>
      </c>
      <c r="D2431" s="336" t="s">
        <v>4881</v>
      </c>
      <c r="E2431" s="336" t="s">
        <v>830</v>
      </c>
      <c r="F2431" s="336" t="s">
        <v>780</v>
      </c>
      <c r="G2431" s="336" t="s">
        <v>794</v>
      </c>
      <c r="H2431" s="336" t="s">
        <v>726</v>
      </c>
      <c r="I2431" s="337">
        <v>3</v>
      </c>
      <c r="J2431" s="337">
        <v>75</v>
      </c>
      <c r="K2431" s="337">
        <v>112</v>
      </c>
      <c r="L2431" s="337">
        <v>95</v>
      </c>
      <c r="M2431" s="338"/>
      <c r="N2431" s="337">
        <v>25</v>
      </c>
      <c r="O2431" s="337">
        <v>850</v>
      </c>
      <c r="P2431" s="337">
        <v>12.5</v>
      </c>
      <c r="Q2431" s="337">
        <v>68</v>
      </c>
      <c r="R2431" s="337">
        <v>25000</v>
      </c>
      <c r="S2431" s="337">
        <v>3000</v>
      </c>
      <c r="T2431" s="337">
        <v>83</v>
      </c>
      <c r="U2431" s="337">
        <v>0.9</v>
      </c>
      <c r="V2431" s="337">
        <v>-20</v>
      </c>
      <c r="W2431" s="336" t="s">
        <v>769</v>
      </c>
      <c r="X2431" s="336" t="s">
        <v>7402</v>
      </c>
      <c r="Y2431" s="336" t="s">
        <v>826</v>
      </c>
      <c r="Z2431" s="339">
        <v>41640</v>
      </c>
      <c r="AA2431" s="339">
        <v>41703</v>
      </c>
      <c r="AB2431" s="336" t="s">
        <v>842</v>
      </c>
    </row>
    <row r="2432" spans="1:28" s="340" customFormat="1">
      <c r="A2432" s="336" t="s">
        <v>8147</v>
      </c>
      <c r="B2432" s="336" t="s">
        <v>4875</v>
      </c>
      <c r="C2432" s="336" t="s">
        <v>4880</v>
      </c>
      <c r="D2432" s="336" t="s">
        <v>4883</v>
      </c>
      <c r="E2432" s="336" t="s">
        <v>830</v>
      </c>
      <c r="F2432" s="336" t="s">
        <v>780</v>
      </c>
      <c r="G2432" s="336" t="s">
        <v>794</v>
      </c>
      <c r="H2432" s="336" t="s">
        <v>726</v>
      </c>
      <c r="I2432" s="337">
        <v>3</v>
      </c>
      <c r="J2432" s="337">
        <v>75</v>
      </c>
      <c r="K2432" s="337">
        <v>112</v>
      </c>
      <c r="L2432" s="337">
        <v>95</v>
      </c>
      <c r="M2432" s="338"/>
      <c r="N2432" s="337">
        <v>40</v>
      </c>
      <c r="O2432" s="337">
        <v>850</v>
      </c>
      <c r="P2432" s="337">
        <v>12.5</v>
      </c>
      <c r="Q2432" s="337">
        <v>68</v>
      </c>
      <c r="R2432" s="337">
        <v>25000</v>
      </c>
      <c r="S2432" s="337">
        <v>3000</v>
      </c>
      <c r="T2432" s="337">
        <v>83</v>
      </c>
      <c r="U2432" s="337">
        <v>0.9</v>
      </c>
      <c r="V2432" s="337">
        <v>-20</v>
      </c>
      <c r="W2432" s="336" t="s">
        <v>769</v>
      </c>
      <c r="X2432" s="336" t="s">
        <v>7402</v>
      </c>
      <c r="Y2432" s="336" t="s">
        <v>826</v>
      </c>
      <c r="Z2432" s="339">
        <v>41640</v>
      </c>
      <c r="AA2432" s="339">
        <v>41703</v>
      </c>
      <c r="AB2432" s="336" t="s">
        <v>842</v>
      </c>
    </row>
    <row r="2433" spans="1:28" s="340" customFormat="1">
      <c r="A2433" s="336" t="s">
        <v>8147</v>
      </c>
      <c r="B2433" s="336" t="s">
        <v>5127</v>
      </c>
      <c r="C2433" s="336" t="s">
        <v>8206</v>
      </c>
      <c r="D2433" s="336" t="s">
        <v>8207</v>
      </c>
      <c r="E2433" s="336" t="s">
        <v>733</v>
      </c>
      <c r="F2433" s="336" t="s">
        <v>780</v>
      </c>
      <c r="G2433" s="336" t="s">
        <v>794</v>
      </c>
      <c r="H2433" s="336" t="s">
        <v>726</v>
      </c>
      <c r="I2433" s="337">
        <v>3</v>
      </c>
      <c r="J2433" s="337">
        <v>65</v>
      </c>
      <c r="K2433" s="337">
        <v>162.30000000000001</v>
      </c>
      <c r="L2433" s="337">
        <v>127</v>
      </c>
      <c r="M2433" s="338"/>
      <c r="N2433" s="337">
        <v>103</v>
      </c>
      <c r="O2433" s="337">
        <v>1000</v>
      </c>
      <c r="P2433" s="337">
        <v>12</v>
      </c>
      <c r="Q2433" s="337">
        <v>83.3</v>
      </c>
      <c r="R2433" s="337">
        <v>25000</v>
      </c>
      <c r="S2433" s="337">
        <v>5000</v>
      </c>
      <c r="T2433" s="337">
        <v>84</v>
      </c>
      <c r="U2433" s="337">
        <v>1</v>
      </c>
      <c r="V2433" s="337">
        <v>-20</v>
      </c>
      <c r="W2433" s="336" t="s">
        <v>769</v>
      </c>
      <c r="X2433" s="336" t="s">
        <v>7405</v>
      </c>
      <c r="Y2433" s="336" t="s">
        <v>826</v>
      </c>
      <c r="Z2433" s="339">
        <v>41985</v>
      </c>
      <c r="AA2433" s="339">
        <v>41991</v>
      </c>
      <c r="AB2433" s="336" t="s">
        <v>784</v>
      </c>
    </row>
    <row r="2434" spans="1:28" s="340" customFormat="1">
      <c r="A2434" s="336" t="s">
        <v>8147</v>
      </c>
      <c r="B2434" s="336" t="s">
        <v>5127</v>
      </c>
      <c r="C2434" s="336" t="s">
        <v>5275</v>
      </c>
      <c r="D2434" s="336" t="s">
        <v>5276</v>
      </c>
      <c r="E2434" s="336" t="s">
        <v>733</v>
      </c>
      <c r="F2434" s="336" t="s">
        <v>780</v>
      </c>
      <c r="G2434" s="336" t="s">
        <v>794</v>
      </c>
      <c r="H2434" s="336" t="s">
        <v>726</v>
      </c>
      <c r="I2434" s="337">
        <v>3</v>
      </c>
      <c r="J2434" s="337">
        <v>85</v>
      </c>
      <c r="K2434" s="337">
        <v>164.2</v>
      </c>
      <c r="L2434" s="337">
        <v>126.2</v>
      </c>
      <c r="M2434" s="338"/>
      <c r="N2434" s="337">
        <v>105</v>
      </c>
      <c r="O2434" s="337">
        <v>1230</v>
      </c>
      <c r="P2434" s="337">
        <v>18</v>
      </c>
      <c r="Q2434" s="337">
        <v>68.3</v>
      </c>
      <c r="R2434" s="337">
        <v>25000</v>
      </c>
      <c r="S2434" s="337">
        <v>3000</v>
      </c>
      <c r="T2434" s="337">
        <v>83</v>
      </c>
      <c r="U2434" s="337">
        <v>0.9</v>
      </c>
      <c r="V2434" s="337">
        <v>-20</v>
      </c>
      <c r="W2434" s="336" t="s">
        <v>769</v>
      </c>
      <c r="X2434" s="336" t="s">
        <v>7405</v>
      </c>
      <c r="Y2434" s="336" t="s">
        <v>826</v>
      </c>
      <c r="Z2434" s="339">
        <v>41787</v>
      </c>
      <c r="AA2434" s="339">
        <v>41793</v>
      </c>
      <c r="AB2434" s="336" t="s">
        <v>784</v>
      </c>
    </row>
    <row r="2435" spans="1:28" s="340" customFormat="1">
      <c r="A2435" s="336" t="s">
        <v>8147</v>
      </c>
      <c r="B2435" s="336" t="s">
        <v>5127</v>
      </c>
      <c r="C2435" s="336" t="s">
        <v>5292</v>
      </c>
      <c r="D2435" s="336" t="s">
        <v>5293</v>
      </c>
      <c r="E2435" s="336" t="s">
        <v>703</v>
      </c>
      <c r="F2435" s="336" t="s">
        <v>780</v>
      </c>
      <c r="G2435" s="336" t="s">
        <v>781</v>
      </c>
      <c r="H2435" s="336" t="s">
        <v>726</v>
      </c>
      <c r="I2435" s="337">
        <v>3</v>
      </c>
      <c r="J2435" s="337">
        <v>50</v>
      </c>
      <c r="K2435" s="337">
        <v>47</v>
      </c>
      <c r="L2435" s="337">
        <v>49.5</v>
      </c>
      <c r="M2435" s="338"/>
      <c r="N2435" s="337">
        <v>40</v>
      </c>
      <c r="O2435" s="337">
        <v>520</v>
      </c>
      <c r="P2435" s="337">
        <v>7</v>
      </c>
      <c r="Q2435" s="337">
        <v>74.3</v>
      </c>
      <c r="R2435" s="337">
        <v>25000</v>
      </c>
      <c r="S2435" s="337">
        <v>3000</v>
      </c>
      <c r="T2435" s="337">
        <v>83</v>
      </c>
      <c r="U2435" s="337">
        <v>1</v>
      </c>
      <c r="V2435" s="337">
        <v>-20</v>
      </c>
      <c r="W2435" s="336" t="s">
        <v>769</v>
      </c>
      <c r="X2435" s="336" t="s">
        <v>7405</v>
      </c>
      <c r="Y2435" s="336" t="s">
        <v>1159</v>
      </c>
      <c r="Z2435" s="339">
        <v>41890</v>
      </c>
      <c r="AA2435" s="339">
        <v>41891</v>
      </c>
      <c r="AB2435" s="336" t="s">
        <v>784</v>
      </c>
    </row>
    <row r="2436" spans="1:28" s="340" customFormat="1">
      <c r="A2436" s="336" t="s">
        <v>8147</v>
      </c>
      <c r="B2436" s="336" t="s">
        <v>5127</v>
      </c>
      <c r="C2436" s="336" t="s">
        <v>5301</v>
      </c>
      <c r="D2436" s="336" t="s">
        <v>5302</v>
      </c>
      <c r="E2436" s="336" t="s">
        <v>830</v>
      </c>
      <c r="F2436" s="336" t="s">
        <v>780</v>
      </c>
      <c r="G2436" s="336" t="s">
        <v>794</v>
      </c>
      <c r="H2436" s="336" t="s">
        <v>726</v>
      </c>
      <c r="I2436" s="337">
        <v>3</v>
      </c>
      <c r="J2436" s="337">
        <v>50</v>
      </c>
      <c r="K2436" s="337">
        <v>116.4</v>
      </c>
      <c r="L2436" s="337">
        <v>94.8</v>
      </c>
      <c r="M2436" s="338"/>
      <c r="N2436" s="337">
        <v>25</v>
      </c>
      <c r="O2436" s="337">
        <v>750</v>
      </c>
      <c r="P2436" s="337">
        <v>11</v>
      </c>
      <c r="Q2436" s="337">
        <v>68.2</v>
      </c>
      <c r="R2436" s="337">
        <v>25000</v>
      </c>
      <c r="S2436" s="337">
        <v>3000</v>
      </c>
      <c r="T2436" s="337">
        <v>83</v>
      </c>
      <c r="U2436" s="337">
        <v>1</v>
      </c>
      <c r="V2436" s="337">
        <v>-20</v>
      </c>
      <c r="W2436" s="336" t="s">
        <v>769</v>
      </c>
      <c r="X2436" s="336" t="s">
        <v>7923</v>
      </c>
      <c r="Y2436" s="336" t="s">
        <v>826</v>
      </c>
      <c r="Z2436" s="339">
        <v>41766</v>
      </c>
      <c r="AA2436" s="339">
        <v>41768</v>
      </c>
      <c r="AB2436" s="336" t="s">
        <v>784</v>
      </c>
    </row>
    <row r="2437" spans="1:28" s="340" customFormat="1">
      <c r="A2437" s="336" t="s">
        <v>8147</v>
      </c>
      <c r="B2437" s="336" t="s">
        <v>4997</v>
      </c>
      <c r="C2437" s="336" t="s">
        <v>3506</v>
      </c>
      <c r="D2437" s="336" t="s">
        <v>5004</v>
      </c>
      <c r="E2437" s="336" t="s">
        <v>731</v>
      </c>
      <c r="F2437" s="336" t="s">
        <v>780</v>
      </c>
      <c r="G2437" s="336" t="s">
        <v>794</v>
      </c>
      <c r="H2437" s="336" t="s">
        <v>726</v>
      </c>
      <c r="I2437" s="337">
        <v>3</v>
      </c>
      <c r="J2437" s="337">
        <v>60</v>
      </c>
      <c r="K2437" s="337">
        <v>120.2</v>
      </c>
      <c r="L2437" s="337">
        <v>90.2</v>
      </c>
      <c r="M2437" s="338"/>
      <c r="N2437" s="337">
        <v>38</v>
      </c>
      <c r="O2437" s="337">
        <v>850</v>
      </c>
      <c r="P2437" s="337">
        <v>12</v>
      </c>
      <c r="Q2437" s="337">
        <v>70.8</v>
      </c>
      <c r="R2437" s="337">
        <v>25000</v>
      </c>
      <c r="S2437" s="337">
        <v>2700</v>
      </c>
      <c r="T2437" s="337">
        <v>85</v>
      </c>
      <c r="U2437" s="337">
        <v>1</v>
      </c>
      <c r="V2437" s="337">
        <v>-20</v>
      </c>
      <c r="W2437" s="336" t="s">
        <v>769</v>
      </c>
      <c r="X2437" s="336" t="s">
        <v>7406</v>
      </c>
      <c r="Y2437" s="336" t="s">
        <v>783</v>
      </c>
      <c r="Z2437" s="339">
        <v>41518</v>
      </c>
      <c r="AA2437" s="339">
        <v>41806</v>
      </c>
      <c r="AB2437" s="336" t="s">
        <v>842</v>
      </c>
    </row>
    <row r="2438" spans="1:28" s="340" customFormat="1">
      <c r="A2438" s="336" t="s">
        <v>8147</v>
      </c>
      <c r="B2438" s="336" t="s">
        <v>4997</v>
      </c>
      <c r="C2438" s="336" t="s">
        <v>3506</v>
      </c>
      <c r="D2438" s="336" t="s">
        <v>5008</v>
      </c>
      <c r="E2438" s="336" t="s">
        <v>735</v>
      </c>
      <c r="F2438" s="336" t="s">
        <v>780</v>
      </c>
      <c r="G2438" s="336" t="s">
        <v>794</v>
      </c>
      <c r="H2438" s="336" t="s">
        <v>726</v>
      </c>
      <c r="I2438" s="337">
        <v>3</v>
      </c>
      <c r="J2438" s="337">
        <v>75</v>
      </c>
      <c r="K2438" s="337">
        <v>130.4</v>
      </c>
      <c r="L2438" s="337">
        <v>120.2</v>
      </c>
      <c r="M2438" s="338"/>
      <c r="N2438" s="337">
        <v>36</v>
      </c>
      <c r="O2438" s="337">
        <v>1000</v>
      </c>
      <c r="P2438" s="337">
        <v>15</v>
      </c>
      <c r="Q2438" s="337">
        <v>66.7</v>
      </c>
      <c r="R2438" s="337">
        <v>25000</v>
      </c>
      <c r="S2438" s="337">
        <v>2700</v>
      </c>
      <c r="T2438" s="337">
        <v>84</v>
      </c>
      <c r="U2438" s="337">
        <v>1</v>
      </c>
      <c r="V2438" s="337">
        <v>-20</v>
      </c>
      <c r="W2438" s="336" t="s">
        <v>769</v>
      </c>
      <c r="X2438" s="336" t="s">
        <v>7625</v>
      </c>
      <c r="Y2438" s="336" t="s">
        <v>783</v>
      </c>
      <c r="Z2438" s="339">
        <v>41518</v>
      </c>
      <c r="AA2438" s="339">
        <v>41806</v>
      </c>
      <c r="AB2438" s="336" t="s">
        <v>842</v>
      </c>
    </row>
    <row r="2439" spans="1:28" s="340" customFormat="1">
      <c r="A2439" s="336" t="s">
        <v>8147</v>
      </c>
      <c r="B2439" s="336" t="s">
        <v>5150</v>
      </c>
      <c r="C2439" s="336" t="s">
        <v>5154</v>
      </c>
      <c r="D2439" s="336" t="s">
        <v>5154</v>
      </c>
      <c r="E2439" s="336" t="s">
        <v>732</v>
      </c>
      <c r="F2439" s="336" t="s">
        <v>780</v>
      </c>
      <c r="G2439" s="336" t="s">
        <v>794</v>
      </c>
      <c r="H2439" s="336" t="s">
        <v>726</v>
      </c>
      <c r="I2439" s="337">
        <v>3</v>
      </c>
      <c r="J2439" s="337">
        <v>75</v>
      </c>
      <c r="K2439" s="337">
        <v>133.9</v>
      </c>
      <c r="L2439" s="337">
        <v>95.1</v>
      </c>
      <c r="M2439" s="338"/>
      <c r="N2439" s="337">
        <v>110</v>
      </c>
      <c r="O2439" s="337">
        <v>800</v>
      </c>
      <c r="P2439" s="337">
        <v>11</v>
      </c>
      <c r="Q2439" s="337">
        <v>72.7</v>
      </c>
      <c r="R2439" s="337">
        <v>25000</v>
      </c>
      <c r="S2439" s="337">
        <v>3000</v>
      </c>
      <c r="T2439" s="337">
        <v>83</v>
      </c>
      <c r="U2439" s="337">
        <v>0.9</v>
      </c>
      <c r="V2439" s="337">
        <v>-20</v>
      </c>
      <c r="W2439" s="336" t="s">
        <v>769</v>
      </c>
      <c r="X2439" s="336" t="s">
        <v>7402</v>
      </c>
      <c r="Y2439" s="336" t="s">
        <v>900</v>
      </c>
      <c r="Z2439" s="339">
        <v>41640</v>
      </c>
      <c r="AA2439" s="339">
        <v>41929</v>
      </c>
      <c r="AB2439" s="336" t="s">
        <v>784</v>
      </c>
    </row>
    <row r="2440" spans="1:28" s="340" customFormat="1">
      <c r="A2440" s="336" t="s">
        <v>8147</v>
      </c>
      <c r="B2440" s="336" t="s">
        <v>5150</v>
      </c>
      <c r="C2440" s="336" t="s">
        <v>5157</v>
      </c>
      <c r="D2440" s="336" t="s">
        <v>5157</v>
      </c>
      <c r="E2440" s="336" t="s">
        <v>733</v>
      </c>
      <c r="F2440" s="336" t="s">
        <v>780</v>
      </c>
      <c r="G2440" s="336" t="s">
        <v>794</v>
      </c>
      <c r="H2440" s="336" t="s">
        <v>726</v>
      </c>
      <c r="I2440" s="337">
        <v>3</v>
      </c>
      <c r="J2440" s="337">
        <v>85</v>
      </c>
      <c r="K2440" s="337">
        <v>159.5</v>
      </c>
      <c r="L2440" s="337">
        <v>121.8</v>
      </c>
      <c r="M2440" s="338"/>
      <c r="N2440" s="337">
        <v>110</v>
      </c>
      <c r="O2440" s="337">
        <v>1150</v>
      </c>
      <c r="P2440" s="337">
        <v>15</v>
      </c>
      <c r="Q2440" s="337">
        <v>76.7</v>
      </c>
      <c r="R2440" s="337">
        <v>25000</v>
      </c>
      <c r="S2440" s="337">
        <v>3000</v>
      </c>
      <c r="T2440" s="337">
        <v>83</v>
      </c>
      <c r="U2440" s="337">
        <v>0.9</v>
      </c>
      <c r="V2440" s="337">
        <v>-20</v>
      </c>
      <c r="W2440" s="336" t="s">
        <v>769</v>
      </c>
      <c r="X2440" s="336" t="s">
        <v>7402</v>
      </c>
      <c r="Y2440" s="336" t="s">
        <v>900</v>
      </c>
      <c r="Z2440" s="339">
        <v>41640</v>
      </c>
      <c r="AA2440" s="339">
        <v>41929</v>
      </c>
      <c r="AB2440" s="336" t="s">
        <v>784</v>
      </c>
    </row>
    <row r="2441" spans="1:28" s="340" customFormat="1">
      <c r="A2441" s="336" t="s">
        <v>8147</v>
      </c>
      <c r="B2441" s="336" t="s">
        <v>27</v>
      </c>
      <c r="C2441" s="336" t="s">
        <v>5188</v>
      </c>
      <c r="D2441" s="336" t="s">
        <v>5188</v>
      </c>
      <c r="E2441" s="336" t="s">
        <v>738</v>
      </c>
      <c r="F2441" s="336" t="s">
        <v>780</v>
      </c>
      <c r="G2441" s="336" t="s">
        <v>794</v>
      </c>
      <c r="H2441" s="336" t="s">
        <v>726</v>
      </c>
      <c r="I2441" s="337">
        <v>5</v>
      </c>
      <c r="J2441" s="337">
        <v>50</v>
      </c>
      <c r="K2441" s="337">
        <v>89</v>
      </c>
      <c r="L2441" s="337">
        <v>64</v>
      </c>
      <c r="M2441" s="338"/>
      <c r="N2441" s="337">
        <v>40</v>
      </c>
      <c r="O2441" s="337">
        <v>530</v>
      </c>
      <c r="P2441" s="337">
        <v>8</v>
      </c>
      <c r="Q2441" s="337">
        <v>66.3</v>
      </c>
      <c r="R2441" s="337">
        <v>25000</v>
      </c>
      <c r="S2441" s="337">
        <v>4000</v>
      </c>
      <c r="T2441" s="337">
        <v>86</v>
      </c>
      <c r="U2441" s="337">
        <v>0.9</v>
      </c>
      <c r="V2441" s="337">
        <v>-30</v>
      </c>
      <c r="W2441" s="336" t="s">
        <v>769</v>
      </c>
      <c r="X2441" s="336" t="s">
        <v>7405</v>
      </c>
      <c r="Y2441" s="336" t="s">
        <v>1308</v>
      </c>
      <c r="Z2441" s="339">
        <v>41435</v>
      </c>
      <c r="AA2441" s="339">
        <v>41890</v>
      </c>
      <c r="AB2441" s="336" t="s">
        <v>842</v>
      </c>
    </row>
    <row r="2442" spans="1:28" s="340" customFormat="1">
      <c r="A2442" s="336" t="s">
        <v>8147</v>
      </c>
      <c r="B2442" s="336" t="s">
        <v>27</v>
      </c>
      <c r="C2442" s="336" t="s">
        <v>5190</v>
      </c>
      <c r="D2442" s="336" t="s">
        <v>5190</v>
      </c>
      <c r="E2442" s="336" t="s">
        <v>738</v>
      </c>
      <c r="F2442" s="336" t="s">
        <v>780</v>
      </c>
      <c r="G2442" s="336" t="s">
        <v>794</v>
      </c>
      <c r="H2442" s="336" t="s">
        <v>726</v>
      </c>
      <c r="I2442" s="337">
        <v>5</v>
      </c>
      <c r="J2442" s="337">
        <v>50</v>
      </c>
      <c r="K2442" s="337">
        <v>89</v>
      </c>
      <c r="L2442" s="337">
        <v>64</v>
      </c>
      <c r="M2442" s="338"/>
      <c r="N2442" s="337">
        <v>25</v>
      </c>
      <c r="O2442" s="337">
        <v>530</v>
      </c>
      <c r="P2442" s="337">
        <v>8</v>
      </c>
      <c r="Q2442" s="337">
        <v>66.2</v>
      </c>
      <c r="R2442" s="337">
        <v>25000</v>
      </c>
      <c r="S2442" s="337">
        <v>4000</v>
      </c>
      <c r="T2442" s="337">
        <v>83</v>
      </c>
      <c r="U2442" s="337">
        <v>0.9</v>
      </c>
      <c r="V2442" s="337">
        <v>-29</v>
      </c>
      <c r="W2442" s="336" t="s">
        <v>769</v>
      </c>
      <c r="X2442" s="336" t="s">
        <v>7405</v>
      </c>
      <c r="Y2442" s="336" t="s">
        <v>1308</v>
      </c>
      <c r="Z2442" s="339">
        <v>41435</v>
      </c>
      <c r="AA2442" s="339">
        <v>41900</v>
      </c>
      <c r="AB2442" s="336" t="s">
        <v>842</v>
      </c>
    </row>
    <row r="2443" spans="1:28" s="340" customFormat="1">
      <c r="A2443" s="336" t="s">
        <v>8147</v>
      </c>
      <c r="B2443" s="336" t="s">
        <v>27</v>
      </c>
      <c r="C2443" s="336" t="s">
        <v>5196</v>
      </c>
      <c r="D2443" s="336" t="s">
        <v>5196</v>
      </c>
      <c r="E2443" s="336" t="s">
        <v>813</v>
      </c>
      <c r="F2443" s="336" t="s">
        <v>780</v>
      </c>
      <c r="G2443" s="336" t="s">
        <v>794</v>
      </c>
      <c r="H2443" s="336" t="s">
        <v>726</v>
      </c>
      <c r="I2443" s="337">
        <v>5</v>
      </c>
      <c r="J2443" s="337">
        <v>50</v>
      </c>
      <c r="K2443" s="337">
        <v>89</v>
      </c>
      <c r="L2443" s="337">
        <v>64</v>
      </c>
      <c r="M2443" s="338"/>
      <c r="N2443" s="338"/>
      <c r="O2443" s="337">
        <v>525</v>
      </c>
      <c r="P2443" s="337">
        <v>8</v>
      </c>
      <c r="Q2443" s="337">
        <v>65.599999999999994</v>
      </c>
      <c r="R2443" s="337">
        <v>25000</v>
      </c>
      <c r="S2443" s="337">
        <v>2700</v>
      </c>
      <c r="T2443" s="337">
        <v>83</v>
      </c>
      <c r="U2443" s="337">
        <v>0.9</v>
      </c>
      <c r="V2443" s="337">
        <v>-30</v>
      </c>
      <c r="W2443" s="336" t="s">
        <v>769</v>
      </c>
      <c r="X2443" s="336" t="s">
        <v>7</v>
      </c>
      <c r="Y2443" s="336" t="s">
        <v>1308</v>
      </c>
      <c r="Z2443" s="339">
        <v>41488</v>
      </c>
      <c r="AA2443" s="339">
        <v>41801</v>
      </c>
      <c r="AB2443" s="336" t="s">
        <v>842</v>
      </c>
    </row>
    <row r="2444" spans="1:28" s="340" customFormat="1">
      <c r="A2444" s="336" t="s">
        <v>8147</v>
      </c>
      <c r="B2444" s="336" t="s">
        <v>27</v>
      </c>
      <c r="C2444" s="336" t="s">
        <v>5198</v>
      </c>
      <c r="D2444" s="336" t="s">
        <v>5198</v>
      </c>
      <c r="E2444" s="336" t="s">
        <v>813</v>
      </c>
      <c r="F2444" s="336" t="s">
        <v>780</v>
      </c>
      <c r="G2444" s="336" t="s">
        <v>794</v>
      </c>
      <c r="H2444" s="336" t="s">
        <v>726</v>
      </c>
      <c r="I2444" s="337">
        <v>5</v>
      </c>
      <c r="J2444" s="337">
        <v>50</v>
      </c>
      <c r="K2444" s="337">
        <v>89</v>
      </c>
      <c r="L2444" s="337">
        <v>64</v>
      </c>
      <c r="M2444" s="338"/>
      <c r="N2444" s="338"/>
      <c r="O2444" s="337">
        <v>525</v>
      </c>
      <c r="P2444" s="337">
        <v>8</v>
      </c>
      <c r="Q2444" s="337">
        <v>65.599999999999994</v>
      </c>
      <c r="R2444" s="337">
        <v>25000</v>
      </c>
      <c r="S2444" s="337">
        <v>3000</v>
      </c>
      <c r="T2444" s="337">
        <v>83</v>
      </c>
      <c r="U2444" s="337">
        <v>0.9</v>
      </c>
      <c r="V2444" s="337">
        <v>-30</v>
      </c>
      <c r="W2444" s="336" t="s">
        <v>769</v>
      </c>
      <c r="X2444" s="336" t="s">
        <v>7</v>
      </c>
      <c r="Y2444" s="336" t="s">
        <v>1308</v>
      </c>
      <c r="Z2444" s="339">
        <v>41488</v>
      </c>
      <c r="AA2444" s="339">
        <v>41801</v>
      </c>
      <c r="AB2444" s="336" t="s">
        <v>842</v>
      </c>
    </row>
    <row r="2445" spans="1:28" s="340" customFormat="1">
      <c r="A2445" s="336" t="s">
        <v>8147</v>
      </c>
      <c r="B2445" s="336" t="s">
        <v>27</v>
      </c>
      <c r="C2445" s="336" t="s">
        <v>5200</v>
      </c>
      <c r="D2445" s="336" t="s">
        <v>5200</v>
      </c>
      <c r="E2445" s="336" t="s">
        <v>813</v>
      </c>
      <c r="F2445" s="336" t="s">
        <v>780</v>
      </c>
      <c r="G2445" s="336" t="s">
        <v>794</v>
      </c>
      <c r="H2445" s="336" t="s">
        <v>726</v>
      </c>
      <c r="I2445" s="337">
        <v>5</v>
      </c>
      <c r="J2445" s="337">
        <v>50</v>
      </c>
      <c r="K2445" s="337">
        <v>89</v>
      </c>
      <c r="L2445" s="337">
        <v>64</v>
      </c>
      <c r="M2445" s="338"/>
      <c r="N2445" s="338"/>
      <c r="O2445" s="337">
        <v>555</v>
      </c>
      <c r="P2445" s="337">
        <v>8</v>
      </c>
      <c r="Q2445" s="337">
        <v>69</v>
      </c>
      <c r="R2445" s="337">
        <v>25000</v>
      </c>
      <c r="S2445" s="337">
        <v>4000</v>
      </c>
      <c r="T2445" s="337">
        <v>83</v>
      </c>
      <c r="U2445" s="337">
        <v>0.9</v>
      </c>
      <c r="V2445" s="337">
        <v>-30</v>
      </c>
      <c r="W2445" s="336" t="s">
        <v>769</v>
      </c>
      <c r="X2445" s="336" t="s">
        <v>7</v>
      </c>
      <c r="Y2445" s="336" t="s">
        <v>1308</v>
      </c>
      <c r="Z2445" s="339">
        <v>41488</v>
      </c>
      <c r="AA2445" s="339">
        <v>41801</v>
      </c>
      <c r="AB2445" s="336" t="s">
        <v>842</v>
      </c>
    </row>
    <row r="2446" spans="1:28" s="340" customFormat="1">
      <c r="A2446" s="336" t="s">
        <v>8147</v>
      </c>
      <c r="B2446" s="336" t="s">
        <v>4562</v>
      </c>
      <c r="C2446" s="336" t="s">
        <v>4584</v>
      </c>
      <c r="D2446" s="336" t="s">
        <v>8208</v>
      </c>
      <c r="E2446" s="336" t="s">
        <v>830</v>
      </c>
      <c r="F2446" s="336" t="s">
        <v>780</v>
      </c>
      <c r="G2446" s="336" t="s">
        <v>794</v>
      </c>
      <c r="H2446" s="336" t="s">
        <v>726</v>
      </c>
      <c r="I2446" s="337">
        <v>5</v>
      </c>
      <c r="J2446" s="337">
        <v>75</v>
      </c>
      <c r="K2446" s="337">
        <v>116.4</v>
      </c>
      <c r="L2446" s="337">
        <v>92.1</v>
      </c>
      <c r="M2446" s="338"/>
      <c r="N2446" s="337">
        <v>25</v>
      </c>
      <c r="O2446" s="337">
        <v>950</v>
      </c>
      <c r="P2446" s="337">
        <v>12</v>
      </c>
      <c r="Q2446" s="337">
        <v>79.2</v>
      </c>
      <c r="R2446" s="337">
        <v>25000</v>
      </c>
      <c r="S2446" s="337">
        <v>4000</v>
      </c>
      <c r="T2446" s="337">
        <v>84</v>
      </c>
      <c r="U2446" s="337">
        <v>0.9</v>
      </c>
      <c r="V2446" s="337">
        <v>-20</v>
      </c>
      <c r="W2446" s="336" t="s">
        <v>769</v>
      </c>
      <c r="X2446" s="336" t="s">
        <v>7402</v>
      </c>
      <c r="Y2446" s="336" t="s">
        <v>2468</v>
      </c>
      <c r="Z2446" s="339">
        <v>41907</v>
      </c>
      <c r="AA2446" s="339">
        <v>41912</v>
      </c>
      <c r="AB2446" s="336" t="s">
        <v>784</v>
      </c>
    </row>
    <row r="2447" spans="1:28" s="340" customFormat="1">
      <c r="A2447" s="336" t="s">
        <v>8147</v>
      </c>
      <c r="B2447" s="336" t="s">
        <v>4562</v>
      </c>
      <c r="C2447" s="336" t="s">
        <v>4593</v>
      </c>
      <c r="D2447" s="336" t="s">
        <v>8209</v>
      </c>
      <c r="E2447" s="336" t="s">
        <v>830</v>
      </c>
      <c r="F2447" s="336" t="s">
        <v>780</v>
      </c>
      <c r="G2447" s="336" t="s">
        <v>794</v>
      </c>
      <c r="H2447" s="336" t="s">
        <v>726</v>
      </c>
      <c r="I2447" s="337">
        <v>5</v>
      </c>
      <c r="J2447" s="337">
        <v>75</v>
      </c>
      <c r="K2447" s="337">
        <v>115.5</v>
      </c>
      <c r="L2447" s="337">
        <v>92.2</v>
      </c>
      <c r="M2447" s="338"/>
      <c r="N2447" s="337">
        <v>35</v>
      </c>
      <c r="O2447" s="337">
        <v>950</v>
      </c>
      <c r="P2447" s="337">
        <v>12</v>
      </c>
      <c r="Q2447" s="337">
        <v>79.2</v>
      </c>
      <c r="R2447" s="337">
        <v>25000</v>
      </c>
      <c r="S2447" s="337">
        <v>4000</v>
      </c>
      <c r="T2447" s="337">
        <v>84</v>
      </c>
      <c r="U2447" s="337">
        <v>0.9</v>
      </c>
      <c r="V2447" s="337">
        <v>-20</v>
      </c>
      <c r="W2447" s="336" t="s">
        <v>769</v>
      </c>
      <c r="X2447" s="336" t="s">
        <v>7402</v>
      </c>
      <c r="Y2447" s="336" t="s">
        <v>2468</v>
      </c>
      <c r="Z2447" s="339">
        <v>41907</v>
      </c>
      <c r="AA2447" s="339">
        <v>41912</v>
      </c>
      <c r="AB2447" s="336" t="s">
        <v>784</v>
      </c>
    </row>
    <row r="2448" spans="1:28" s="340" customFormat="1">
      <c r="A2448" s="336" t="s">
        <v>8147</v>
      </c>
      <c r="B2448" s="336" t="s">
        <v>5127</v>
      </c>
      <c r="C2448" s="336" t="s">
        <v>5304</v>
      </c>
      <c r="D2448" s="336" t="s">
        <v>5305</v>
      </c>
      <c r="E2448" s="336" t="s">
        <v>830</v>
      </c>
      <c r="F2448" s="336" t="s">
        <v>780</v>
      </c>
      <c r="G2448" s="336" t="s">
        <v>794</v>
      </c>
      <c r="H2448" s="336" t="s">
        <v>726</v>
      </c>
      <c r="I2448" s="337">
        <v>3</v>
      </c>
      <c r="J2448" s="337">
        <v>75</v>
      </c>
      <c r="K2448" s="337">
        <v>116.4</v>
      </c>
      <c r="L2448" s="337">
        <v>94.8</v>
      </c>
      <c r="M2448" s="338"/>
      <c r="N2448" s="337">
        <v>40</v>
      </c>
      <c r="O2448" s="337">
        <v>750</v>
      </c>
      <c r="P2448" s="337">
        <v>11</v>
      </c>
      <c r="Q2448" s="337">
        <v>68.2</v>
      </c>
      <c r="R2448" s="337">
        <v>25000</v>
      </c>
      <c r="S2448" s="337">
        <v>3000</v>
      </c>
      <c r="T2448" s="337">
        <v>83</v>
      </c>
      <c r="U2448" s="337">
        <v>1</v>
      </c>
      <c r="V2448" s="337">
        <v>-20</v>
      </c>
      <c r="W2448" s="336" t="s">
        <v>769</v>
      </c>
      <c r="X2448" s="336" t="s">
        <v>7923</v>
      </c>
      <c r="Y2448" s="336" t="s">
        <v>783</v>
      </c>
      <c r="Z2448" s="339">
        <v>41756</v>
      </c>
      <c r="AA2448" s="339">
        <v>41758</v>
      </c>
      <c r="AB2448" s="336" t="s">
        <v>784</v>
      </c>
    </row>
    <row r="2449" spans="1:28" s="340" customFormat="1">
      <c r="A2449" s="336" t="s">
        <v>8147</v>
      </c>
      <c r="B2449" s="336" t="s">
        <v>5127</v>
      </c>
      <c r="C2449" s="336" t="s">
        <v>5307</v>
      </c>
      <c r="D2449" s="336" t="s">
        <v>5308</v>
      </c>
      <c r="E2449" s="336" t="s">
        <v>731</v>
      </c>
      <c r="F2449" s="336" t="s">
        <v>780</v>
      </c>
      <c r="G2449" s="336" t="s">
        <v>794</v>
      </c>
      <c r="H2449" s="336" t="s">
        <v>726</v>
      </c>
      <c r="I2449" s="337">
        <v>3</v>
      </c>
      <c r="J2449" s="337">
        <v>50</v>
      </c>
      <c r="K2449" s="337">
        <v>91.7</v>
      </c>
      <c r="L2449" s="337">
        <v>95.1</v>
      </c>
      <c r="M2449" s="338"/>
      <c r="N2449" s="337">
        <v>25</v>
      </c>
      <c r="O2449" s="337">
        <v>750</v>
      </c>
      <c r="P2449" s="337">
        <v>11</v>
      </c>
      <c r="Q2449" s="337">
        <v>68.2</v>
      </c>
      <c r="R2449" s="337">
        <v>25000</v>
      </c>
      <c r="S2449" s="337">
        <v>3000</v>
      </c>
      <c r="T2449" s="337">
        <v>83</v>
      </c>
      <c r="U2449" s="337">
        <v>1</v>
      </c>
      <c r="V2449" s="337">
        <v>-20</v>
      </c>
      <c r="W2449" s="336" t="s">
        <v>769</v>
      </c>
      <c r="X2449" s="336" t="s">
        <v>7405</v>
      </c>
      <c r="Y2449" s="336" t="s">
        <v>826</v>
      </c>
      <c r="Z2449" s="339">
        <v>41885</v>
      </c>
      <c r="AA2449" s="339">
        <v>41891</v>
      </c>
      <c r="AB2449" s="336" t="s">
        <v>784</v>
      </c>
    </row>
    <row r="2450" spans="1:28" s="340" customFormat="1">
      <c r="A2450" s="336" t="s">
        <v>8147</v>
      </c>
      <c r="B2450" s="336" t="s">
        <v>5127</v>
      </c>
      <c r="C2450" s="336" t="s">
        <v>5310</v>
      </c>
      <c r="D2450" s="336" t="s">
        <v>5311</v>
      </c>
      <c r="E2450" s="336" t="s">
        <v>731</v>
      </c>
      <c r="F2450" s="336" t="s">
        <v>780</v>
      </c>
      <c r="G2450" s="336" t="s">
        <v>794</v>
      </c>
      <c r="H2450" s="336" t="s">
        <v>726</v>
      </c>
      <c r="I2450" s="337">
        <v>3</v>
      </c>
      <c r="J2450" s="337">
        <v>75</v>
      </c>
      <c r="K2450" s="337">
        <v>91.7</v>
      </c>
      <c r="L2450" s="337">
        <v>95.1</v>
      </c>
      <c r="M2450" s="338"/>
      <c r="N2450" s="337">
        <v>40</v>
      </c>
      <c r="O2450" s="337">
        <v>750</v>
      </c>
      <c r="P2450" s="337">
        <v>11</v>
      </c>
      <c r="Q2450" s="337">
        <v>68.2</v>
      </c>
      <c r="R2450" s="337">
        <v>25000</v>
      </c>
      <c r="S2450" s="337">
        <v>3000</v>
      </c>
      <c r="T2450" s="337">
        <v>83</v>
      </c>
      <c r="U2450" s="337">
        <v>1</v>
      </c>
      <c r="V2450" s="337">
        <v>-20</v>
      </c>
      <c r="W2450" s="336" t="s">
        <v>769</v>
      </c>
      <c r="X2450" s="336" t="s">
        <v>7405</v>
      </c>
      <c r="Y2450" s="336" t="s">
        <v>783</v>
      </c>
      <c r="Z2450" s="339">
        <v>41854</v>
      </c>
      <c r="AA2450" s="339">
        <v>41862</v>
      </c>
      <c r="AB2450" s="336" t="s">
        <v>784</v>
      </c>
    </row>
    <row r="2451" spans="1:28" s="340" customFormat="1">
      <c r="A2451" s="336" t="s">
        <v>8147</v>
      </c>
      <c r="B2451" s="336" t="s">
        <v>5127</v>
      </c>
      <c r="C2451" s="336" t="s">
        <v>5313</v>
      </c>
      <c r="D2451" s="336" t="s">
        <v>5314</v>
      </c>
      <c r="E2451" s="336" t="s">
        <v>731</v>
      </c>
      <c r="F2451" s="336" t="s">
        <v>780</v>
      </c>
      <c r="G2451" s="336" t="s">
        <v>794</v>
      </c>
      <c r="H2451" s="336" t="s">
        <v>726</v>
      </c>
      <c r="I2451" s="337">
        <v>3</v>
      </c>
      <c r="J2451" s="337">
        <v>50</v>
      </c>
      <c r="K2451" s="337">
        <v>91.7</v>
      </c>
      <c r="L2451" s="337">
        <v>95.1</v>
      </c>
      <c r="M2451" s="338"/>
      <c r="N2451" s="337">
        <v>25</v>
      </c>
      <c r="O2451" s="337">
        <v>780</v>
      </c>
      <c r="P2451" s="337">
        <v>11</v>
      </c>
      <c r="Q2451" s="337">
        <v>70.900000000000006</v>
      </c>
      <c r="R2451" s="337">
        <v>25000</v>
      </c>
      <c r="S2451" s="337">
        <v>4000</v>
      </c>
      <c r="T2451" s="337">
        <v>83</v>
      </c>
      <c r="U2451" s="337">
        <v>1</v>
      </c>
      <c r="V2451" s="337">
        <v>-20</v>
      </c>
      <c r="W2451" s="336" t="s">
        <v>769</v>
      </c>
      <c r="X2451" s="336" t="s">
        <v>7405</v>
      </c>
      <c r="Y2451" s="336" t="s">
        <v>826</v>
      </c>
      <c r="Z2451" s="339">
        <v>41864</v>
      </c>
      <c r="AA2451" s="339">
        <v>41866</v>
      </c>
      <c r="AB2451" s="336" t="s">
        <v>784</v>
      </c>
    </row>
    <row r="2452" spans="1:28" s="340" customFormat="1">
      <c r="A2452" s="336" t="s">
        <v>8147</v>
      </c>
      <c r="B2452" s="336" t="s">
        <v>5127</v>
      </c>
      <c r="C2452" s="336" t="s">
        <v>5322</v>
      </c>
      <c r="D2452" s="336" t="s">
        <v>5323</v>
      </c>
      <c r="E2452" s="336" t="s">
        <v>735</v>
      </c>
      <c r="F2452" s="336" t="s">
        <v>780</v>
      </c>
      <c r="G2452" s="336" t="s">
        <v>794</v>
      </c>
      <c r="H2452" s="336" t="s">
        <v>726</v>
      </c>
      <c r="I2452" s="337">
        <v>3</v>
      </c>
      <c r="J2452" s="337">
        <v>90</v>
      </c>
      <c r="K2452" s="337">
        <v>133.30000000000001</v>
      </c>
      <c r="L2452" s="337">
        <v>120.8</v>
      </c>
      <c r="M2452" s="338"/>
      <c r="N2452" s="337">
        <v>40</v>
      </c>
      <c r="O2452" s="337">
        <v>1200</v>
      </c>
      <c r="P2452" s="337">
        <v>17</v>
      </c>
      <c r="Q2452" s="337">
        <v>70.599999999999994</v>
      </c>
      <c r="R2452" s="337">
        <v>25000</v>
      </c>
      <c r="S2452" s="337">
        <v>3000</v>
      </c>
      <c r="T2452" s="337">
        <v>83</v>
      </c>
      <c r="U2452" s="337">
        <v>1</v>
      </c>
      <c r="V2452" s="337">
        <v>-20</v>
      </c>
      <c r="W2452" s="336" t="s">
        <v>769</v>
      </c>
      <c r="X2452" s="336" t="s">
        <v>7923</v>
      </c>
      <c r="Y2452" s="336" t="s">
        <v>783</v>
      </c>
      <c r="Z2452" s="339">
        <v>41756</v>
      </c>
      <c r="AA2452" s="339">
        <v>41758</v>
      </c>
      <c r="AB2452" s="336" t="s">
        <v>784</v>
      </c>
    </row>
    <row r="2453" spans="1:28" s="340" customFormat="1">
      <c r="A2453" s="336" t="s">
        <v>8147</v>
      </c>
      <c r="B2453" s="336" t="s">
        <v>5127</v>
      </c>
      <c r="C2453" s="336" t="s">
        <v>8210</v>
      </c>
      <c r="D2453" s="336" t="s">
        <v>8211</v>
      </c>
      <c r="E2453" s="336" t="s">
        <v>813</v>
      </c>
      <c r="F2453" s="336" t="s">
        <v>780</v>
      </c>
      <c r="G2453" s="336" t="s">
        <v>794</v>
      </c>
      <c r="H2453" s="336" t="s">
        <v>726</v>
      </c>
      <c r="I2453" s="337">
        <v>3</v>
      </c>
      <c r="J2453" s="337">
        <v>50</v>
      </c>
      <c r="K2453" s="337">
        <v>99.6</v>
      </c>
      <c r="L2453" s="337">
        <v>62.3</v>
      </c>
      <c r="M2453" s="338"/>
      <c r="N2453" s="337">
        <v>108</v>
      </c>
      <c r="O2453" s="337">
        <v>580</v>
      </c>
      <c r="P2453" s="337">
        <v>7</v>
      </c>
      <c r="Q2453" s="337">
        <v>82.9</v>
      </c>
      <c r="R2453" s="337">
        <v>25000</v>
      </c>
      <c r="S2453" s="337">
        <v>5000</v>
      </c>
      <c r="T2453" s="337">
        <v>84</v>
      </c>
      <c r="U2453" s="337">
        <v>0.9</v>
      </c>
      <c r="V2453" s="337">
        <v>-20</v>
      </c>
      <c r="W2453" s="336" t="s">
        <v>769</v>
      </c>
      <c r="X2453" s="336" t="s">
        <v>7405</v>
      </c>
      <c r="Y2453" s="336" t="s">
        <v>826</v>
      </c>
      <c r="Z2453" s="339">
        <v>41982</v>
      </c>
      <c r="AA2453" s="339">
        <v>41991</v>
      </c>
      <c r="AB2453" s="336" t="s">
        <v>784</v>
      </c>
    </row>
    <row r="2454" spans="1:28" s="340" customFormat="1">
      <c r="A2454" s="336" t="s">
        <v>8147</v>
      </c>
      <c r="B2454" s="336" t="s">
        <v>5403</v>
      </c>
      <c r="C2454" s="336" t="s">
        <v>5481</v>
      </c>
      <c r="D2454" s="336" t="s">
        <v>5481</v>
      </c>
      <c r="E2454" s="336" t="s">
        <v>813</v>
      </c>
      <c r="F2454" s="336" t="s">
        <v>780</v>
      </c>
      <c r="G2454" s="336" t="s">
        <v>794</v>
      </c>
      <c r="H2454" s="336" t="s">
        <v>726</v>
      </c>
      <c r="I2454" s="337">
        <v>3</v>
      </c>
      <c r="J2454" s="337">
        <v>50</v>
      </c>
      <c r="K2454" s="337">
        <v>98</v>
      </c>
      <c r="L2454" s="337">
        <v>64</v>
      </c>
      <c r="M2454" s="338"/>
      <c r="N2454" s="338"/>
      <c r="O2454" s="337">
        <v>550</v>
      </c>
      <c r="P2454" s="337">
        <v>7.4</v>
      </c>
      <c r="Q2454" s="337">
        <v>74.3</v>
      </c>
      <c r="R2454" s="337">
        <v>25000</v>
      </c>
      <c r="S2454" s="337">
        <v>3000</v>
      </c>
      <c r="T2454" s="337">
        <v>83</v>
      </c>
      <c r="U2454" s="337">
        <v>0.9</v>
      </c>
      <c r="V2454" s="337">
        <v>-20</v>
      </c>
      <c r="W2454" s="336" t="s">
        <v>769</v>
      </c>
      <c r="X2454" s="336" t="s">
        <v>7404</v>
      </c>
      <c r="Y2454" s="336" t="s">
        <v>783</v>
      </c>
      <c r="Z2454" s="339">
        <v>41744</v>
      </c>
      <c r="AA2454" s="339">
        <v>41932</v>
      </c>
      <c r="AB2454" s="336" t="s">
        <v>842</v>
      </c>
    </row>
    <row r="2455" spans="1:28" s="340" customFormat="1">
      <c r="A2455" s="336" t="s">
        <v>8147</v>
      </c>
      <c r="B2455" s="336" t="s">
        <v>5403</v>
      </c>
      <c r="C2455" s="336" t="s">
        <v>5483</v>
      </c>
      <c r="D2455" s="336" t="s">
        <v>5483</v>
      </c>
      <c r="E2455" s="336" t="s">
        <v>733</v>
      </c>
      <c r="F2455" s="336" t="s">
        <v>780</v>
      </c>
      <c r="G2455" s="336" t="s">
        <v>794</v>
      </c>
      <c r="H2455" s="336" t="s">
        <v>726</v>
      </c>
      <c r="I2455" s="337">
        <v>3</v>
      </c>
      <c r="J2455" s="337">
        <v>65</v>
      </c>
      <c r="K2455" s="337">
        <v>160</v>
      </c>
      <c r="L2455" s="337">
        <v>120</v>
      </c>
      <c r="M2455" s="338"/>
      <c r="N2455" s="338"/>
      <c r="O2455" s="337">
        <v>1050</v>
      </c>
      <c r="P2455" s="337">
        <v>13</v>
      </c>
      <c r="Q2455" s="337">
        <v>80.8</v>
      </c>
      <c r="R2455" s="337">
        <v>25000</v>
      </c>
      <c r="S2455" s="337">
        <v>3000</v>
      </c>
      <c r="T2455" s="337">
        <v>83</v>
      </c>
      <c r="U2455" s="337">
        <v>0.9</v>
      </c>
      <c r="V2455" s="337">
        <v>-20</v>
      </c>
      <c r="W2455" s="336" t="s">
        <v>769</v>
      </c>
      <c r="X2455" s="336" t="s">
        <v>7402</v>
      </c>
      <c r="Y2455" s="336" t="s">
        <v>948</v>
      </c>
      <c r="Z2455" s="339">
        <v>41743</v>
      </c>
      <c r="AA2455" s="339">
        <v>41932</v>
      </c>
      <c r="AB2455" s="336" t="s">
        <v>842</v>
      </c>
    </row>
    <row r="2456" spans="1:28" s="340" customFormat="1">
      <c r="A2456" s="336" t="s">
        <v>8147</v>
      </c>
      <c r="B2456" s="336" t="s">
        <v>5403</v>
      </c>
      <c r="C2456" s="336" t="s">
        <v>5487</v>
      </c>
      <c r="D2456" s="336" t="s">
        <v>5487</v>
      </c>
      <c r="E2456" s="336" t="s">
        <v>733</v>
      </c>
      <c r="F2456" s="336" t="s">
        <v>780</v>
      </c>
      <c r="G2456" s="336" t="s">
        <v>794</v>
      </c>
      <c r="H2456" s="336" t="s">
        <v>726</v>
      </c>
      <c r="I2456" s="337">
        <v>3</v>
      </c>
      <c r="J2456" s="337">
        <v>65</v>
      </c>
      <c r="K2456" s="337">
        <v>160.1</v>
      </c>
      <c r="L2456" s="337">
        <v>119.9</v>
      </c>
      <c r="M2456" s="338"/>
      <c r="N2456" s="338"/>
      <c r="O2456" s="337">
        <v>1400</v>
      </c>
      <c r="P2456" s="337">
        <v>17</v>
      </c>
      <c r="Q2456" s="337">
        <v>82.4</v>
      </c>
      <c r="R2456" s="337">
        <v>25000</v>
      </c>
      <c r="S2456" s="337">
        <v>3000</v>
      </c>
      <c r="T2456" s="337">
        <v>83</v>
      </c>
      <c r="U2456" s="337">
        <v>0.9</v>
      </c>
      <c r="V2456" s="337">
        <v>-20</v>
      </c>
      <c r="W2456" s="336" t="s">
        <v>769</v>
      </c>
      <c r="X2456" s="336" t="s">
        <v>7402</v>
      </c>
      <c r="Y2456" s="336" t="s">
        <v>948</v>
      </c>
      <c r="Z2456" s="339">
        <v>41744</v>
      </c>
      <c r="AA2456" s="339">
        <v>41933</v>
      </c>
      <c r="AB2456" s="336" t="s">
        <v>842</v>
      </c>
    </row>
    <row r="2457" spans="1:28" s="340" customFormat="1">
      <c r="A2457" s="336" t="s">
        <v>8147</v>
      </c>
      <c r="B2457" s="336" t="s">
        <v>5403</v>
      </c>
      <c r="C2457" s="336" t="s">
        <v>5489</v>
      </c>
      <c r="D2457" s="336" t="s">
        <v>5489</v>
      </c>
      <c r="E2457" s="336" t="s">
        <v>732</v>
      </c>
      <c r="F2457" s="336" t="s">
        <v>780</v>
      </c>
      <c r="G2457" s="336" t="s">
        <v>794</v>
      </c>
      <c r="H2457" s="336" t="s">
        <v>726</v>
      </c>
      <c r="I2457" s="337">
        <v>3</v>
      </c>
      <c r="J2457" s="337">
        <v>65</v>
      </c>
      <c r="K2457" s="337">
        <v>127.8</v>
      </c>
      <c r="L2457" s="337">
        <v>94.8</v>
      </c>
      <c r="M2457" s="338"/>
      <c r="N2457" s="338"/>
      <c r="O2457" s="337">
        <v>650</v>
      </c>
      <c r="P2457" s="337">
        <v>8.1</v>
      </c>
      <c r="Q2457" s="337">
        <v>80.2</v>
      </c>
      <c r="R2457" s="337">
        <v>25000</v>
      </c>
      <c r="S2457" s="337">
        <v>3000</v>
      </c>
      <c r="T2457" s="337">
        <v>83</v>
      </c>
      <c r="U2457" s="337">
        <v>0.9</v>
      </c>
      <c r="V2457" s="337">
        <v>-20</v>
      </c>
      <c r="W2457" s="336" t="s">
        <v>769</v>
      </c>
      <c r="X2457" s="336" t="s">
        <v>7402</v>
      </c>
      <c r="Y2457" s="336" t="s">
        <v>789</v>
      </c>
      <c r="Z2457" s="339">
        <v>41736</v>
      </c>
      <c r="AA2457" s="339">
        <v>41932</v>
      </c>
      <c r="AB2457" s="336" t="s">
        <v>842</v>
      </c>
    </row>
    <row r="2458" spans="1:28" s="340" customFormat="1">
      <c r="A2458" s="336" t="s">
        <v>8147</v>
      </c>
      <c r="B2458" s="336" t="s">
        <v>5403</v>
      </c>
      <c r="C2458" s="336" t="s">
        <v>5491</v>
      </c>
      <c r="D2458" s="336" t="s">
        <v>5491</v>
      </c>
      <c r="E2458" s="336" t="s">
        <v>732</v>
      </c>
      <c r="F2458" s="336" t="s">
        <v>780</v>
      </c>
      <c r="G2458" s="336" t="s">
        <v>794</v>
      </c>
      <c r="H2458" s="336" t="s">
        <v>726</v>
      </c>
      <c r="I2458" s="337">
        <v>3</v>
      </c>
      <c r="J2458" s="337">
        <v>65</v>
      </c>
      <c r="K2458" s="337">
        <v>130</v>
      </c>
      <c r="L2458" s="337">
        <v>95</v>
      </c>
      <c r="M2458" s="338"/>
      <c r="N2458" s="338"/>
      <c r="O2458" s="337">
        <v>850</v>
      </c>
      <c r="P2458" s="337">
        <v>11.1</v>
      </c>
      <c r="Q2458" s="337">
        <v>76.599999999999994</v>
      </c>
      <c r="R2458" s="337">
        <v>25000</v>
      </c>
      <c r="S2458" s="337">
        <v>3000</v>
      </c>
      <c r="T2458" s="337">
        <v>83</v>
      </c>
      <c r="U2458" s="337">
        <v>0.9</v>
      </c>
      <c r="V2458" s="337">
        <v>-20</v>
      </c>
      <c r="W2458" s="336" t="s">
        <v>769</v>
      </c>
      <c r="X2458" s="336" t="s">
        <v>7402</v>
      </c>
      <c r="Y2458" s="336" t="s">
        <v>948</v>
      </c>
      <c r="Z2458" s="339">
        <v>41759</v>
      </c>
      <c r="AA2458" s="339">
        <v>41932</v>
      </c>
      <c r="AB2458" s="336" t="s">
        <v>842</v>
      </c>
    </row>
    <row r="2459" spans="1:28" s="340" customFormat="1">
      <c r="A2459" s="336" t="s">
        <v>8147</v>
      </c>
      <c r="B2459" s="336" t="s">
        <v>1762</v>
      </c>
      <c r="C2459" s="336" t="s">
        <v>919</v>
      </c>
      <c r="D2459" s="336" t="s">
        <v>1310</v>
      </c>
      <c r="E2459" s="336" t="s">
        <v>738</v>
      </c>
      <c r="F2459" s="336" t="s">
        <v>780</v>
      </c>
      <c r="G2459" s="336" t="s">
        <v>794</v>
      </c>
      <c r="H2459" s="336" t="s">
        <v>726</v>
      </c>
      <c r="I2459" s="337">
        <v>3</v>
      </c>
      <c r="J2459" s="337">
        <v>50</v>
      </c>
      <c r="K2459" s="337">
        <v>87.5</v>
      </c>
      <c r="L2459" s="337">
        <v>44</v>
      </c>
      <c r="M2459" s="338"/>
      <c r="N2459" s="337">
        <v>25</v>
      </c>
      <c r="O2459" s="337">
        <v>500</v>
      </c>
      <c r="P2459" s="337">
        <v>6.5</v>
      </c>
      <c r="Q2459" s="337">
        <v>85.6</v>
      </c>
      <c r="R2459" s="337">
        <v>25000</v>
      </c>
      <c r="S2459" s="337">
        <v>4000</v>
      </c>
      <c r="T2459" s="337">
        <v>83</v>
      </c>
      <c r="U2459" s="337">
        <v>0.9</v>
      </c>
      <c r="V2459" s="337">
        <v>-20</v>
      </c>
      <c r="W2459" s="336" t="s">
        <v>769</v>
      </c>
      <c r="X2459" s="336" t="s">
        <v>7406</v>
      </c>
      <c r="Y2459" s="336" t="s">
        <v>783</v>
      </c>
      <c r="Z2459" s="339">
        <v>41558</v>
      </c>
      <c r="AA2459" s="339">
        <v>41845</v>
      </c>
      <c r="AB2459" s="336" t="s">
        <v>784</v>
      </c>
    </row>
    <row r="2460" spans="1:28" s="340" customFormat="1">
      <c r="A2460" s="336" t="s">
        <v>8147</v>
      </c>
      <c r="B2460" s="336" t="s">
        <v>1762</v>
      </c>
      <c r="C2460" s="336" t="s">
        <v>919</v>
      </c>
      <c r="D2460" s="336" t="s">
        <v>1310</v>
      </c>
      <c r="E2460" s="336" t="s">
        <v>738</v>
      </c>
      <c r="F2460" s="336" t="s">
        <v>780</v>
      </c>
      <c r="G2460" s="336" t="s">
        <v>794</v>
      </c>
      <c r="H2460" s="336" t="s">
        <v>726</v>
      </c>
      <c r="I2460" s="337">
        <v>3</v>
      </c>
      <c r="J2460" s="337">
        <v>50</v>
      </c>
      <c r="K2460" s="337">
        <v>87.5</v>
      </c>
      <c r="L2460" s="337">
        <v>44</v>
      </c>
      <c r="M2460" s="338"/>
      <c r="N2460" s="337">
        <v>25</v>
      </c>
      <c r="O2460" s="337">
        <v>460</v>
      </c>
      <c r="P2460" s="337">
        <v>6.5</v>
      </c>
      <c r="Q2460" s="337">
        <v>78.099999999999994</v>
      </c>
      <c r="R2460" s="337">
        <v>25000</v>
      </c>
      <c r="S2460" s="337">
        <v>5000</v>
      </c>
      <c r="T2460" s="337">
        <v>85</v>
      </c>
      <c r="U2460" s="337">
        <v>0.9</v>
      </c>
      <c r="V2460" s="337">
        <v>-20</v>
      </c>
      <c r="W2460" s="336" t="s">
        <v>769</v>
      </c>
      <c r="X2460" s="336" t="s">
        <v>7406</v>
      </c>
      <c r="Y2460" s="336" t="s">
        <v>783</v>
      </c>
      <c r="Z2460" s="339">
        <v>41558</v>
      </c>
      <c r="AA2460" s="339">
        <v>41845</v>
      </c>
      <c r="AB2460" s="336" t="s">
        <v>784</v>
      </c>
    </row>
    <row r="2461" spans="1:28" s="340" customFormat="1">
      <c r="A2461" s="336" t="s">
        <v>8147</v>
      </c>
      <c r="B2461" s="336" t="s">
        <v>1762</v>
      </c>
      <c r="C2461" s="336" t="s">
        <v>2124</v>
      </c>
      <c r="D2461" s="336" t="s">
        <v>2125</v>
      </c>
      <c r="E2461" s="336" t="s">
        <v>732</v>
      </c>
      <c r="F2461" s="336" t="s">
        <v>780</v>
      </c>
      <c r="G2461" s="336" t="s">
        <v>794</v>
      </c>
      <c r="H2461" s="336" t="s">
        <v>726</v>
      </c>
      <c r="I2461" s="337">
        <v>5</v>
      </c>
      <c r="J2461" s="337">
        <v>65</v>
      </c>
      <c r="K2461" s="337">
        <v>130</v>
      </c>
      <c r="L2461" s="337">
        <v>95</v>
      </c>
      <c r="M2461" s="338"/>
      <c r="N2461" s="337">
        <v>108</v>
      </c>
      <c r="O2461" s="337">
        <v>750</v>
      </c>
      <c r="P2461" s="337">
        <v>10.5</v>
      </c>
      <c r="Q2461" s="337">
        <v>71.400000000000006</v>
      </c>
      <c r="R2461" s="337">
        <v>25000</v>
      </c>
      <c r="S2461" s="337">
        <v>4000</v>
      </c>
      <c r="T2461" s="337">
        <v>84</v>
      </c>
      <c r="U2461" s="337">
        <v>0.9</v>
      </c>
      <c r="V2461" s="337">
        <v>-20</v>
      </c>
      <c r="W2461" s="336" t="s">
        <v>769</v>
      </c>
      <c r="X2461" s="336" t="s">
        <v>7402</v>
      </c>
      <c r="Y2461" s="336" t="s">
        <v>783</v>
      </c>
      <c r="Z2461" s="339">
        <v>41760</v>
      </c>
      <c r="AA2461" s="339">
        <v>41967</v>
      </c>
      <c r="AB2461" s="336" t="s">
        <v>842</v>
      </c>
    </row>
    <row r="2462" spans="1:28" s="340" customFormat="1">
      <c r="A2462" s="336" t="s">
        <v>8147</v>
      </c>
      <c r="B2462" s="336" t="s">
        <v>1762</v>
      </c>
      <c r="C2462" s="336" t="s">
        <v>5505</v>
      </c>
      <c r="D2462" s="336" t="s">
        <v>7678</v>
      </c>
      <c r="E2462" s="336" t="s">
        <v>737</v>
      </c>
      <c r="F2462" s="336" t="s">
        <v>780</v>
      </c>
      <c r="G2462" s="336" t="s">
        <v>1239</v>
      </c>
      <c r="H2462" s="336" t="s">
        <v>726</v>
      </c>
      <c r="I2462" s="337">
        <v>5</v>
      </c>
      <c r="J2462" s="337">
        <v>50</v>
      </c>
      <c r="K2462" s="337">
        <v>58</v>
      </c>
      <c r="L2462" s="337">
        <v>49.9</v>
      </c>
      <c r="M2462" s="338"/>
      <c r="N2462" s="337">
        <v>25</v>
      </c>
      <c r="O2462" s="337">
        <v>500</v>
      </c>
      <c r="P2462" s="337">
        <v>7</v>
      </c>
      <c r="Q2462" s="337">
        <v>71.400000000000006</v>
      </c>
      <c r="R2462" s="337">
        <v>25000</v>
      </c>
      <c r="S2462" s="337">
        <v>5000</v>
      </c>
      <c r="T2462" s="337">
        <v>83</v>
      </c>
      <c r="U2462" s="337">
        <v>0.7</v>
      </c>
      <c r="V2462" s="337">
        <v>-20</v>
      </c>
      <c r="W2462" s="336" t="s">
        <v>769</v>
      </c>
      <c r="X2462" s="336" t="s">
        <v>7406</v>
      </c>
      <c r="Y2462" s="336" t="s">
        <v>783</v>
      </c>
      <c r="Z2462" s="339">
        <v>41923</v>
      </c>
      <c r="AA2462" s="339">
        <v>42004</v>
      </c>
      <c r="AB2462" s="336" t="s">
        <v>842</v>
      </c>
    </row>
    <row r="2463" spans="1:28" s="340" customFormat="1">
      <c r="A2463" s="336" t="s">
        <v>8147</v>
      </c>
      <c r="B2463" s="336" t="s">
        <v>1762</v>
      </c>
      <c r="C2463" s="336" t="s">
        <v>5505</v>
      </c>
      <c r="D2463" s="336" t="s">
        <v>7678</v>
      </c>
      <c r="E2463" s="336" t="s">
        <v>737</v>
      </c>
      <c r="F2463" s="336" t="s">
        <v>780</v>
      </c>
      <c r="G2463" s="336" t="s">
        <v>1239</v>
      </c>
      <c r="H2463" s="336" t="s">
        <v>726</v>
      </c>
      <c r="I2463" s="337">
        <v>5</v>
      </c>
      <c r="J2463" s="337">
        <v>50</v>
      </c>
      <c r="K2463" s="337">
        <v>58</v>
      </c>
      <c r="L2463" s="337">
        <v>49.9</v>
      </c>
      <c r="M2463" s="338"/>
      <c r="N2463" s="337">
        <v>25</v>
      </c>
      <c r="O2463" s="337">
        <v>500</v>
      </c>
      <c r="P2463" s="337">
        <v>7</v>
      </c>
      <c r="Q2463" s="337">
        <v>71.400000000000006</v>
      </c>
      <c r="R2463" s="337">
        <v>25000</v>
      </c>
      <c r="S2463" s="337">
        <v>4000</v>
      </c>
      <c r="T2463" s="337">
        <v>83</v>
      </c>
      <c r="U2463" s="337">
        <v>0.7</v>
      </c>
      <c r="V2463" s="337">
        <v>-20</v>
      </c>
      <c r="W2463" s="336" t="s">
        <v>769</v>
      </c>
      <c r="X2463" s="336" t="s">
        <v>7406</v>
      </c>
      <c r="Y2463" s="336" t="s">
        <v>783</v>
      </c>
      <c r="Z2463" s="339">
        <v>41923</v>
      </c>
      <c r="AA2463" s="339">
        <v>42004</v>
      </c>
      <c r="AB2463" s="336" t="s">
        <v>842</v>
      </c>
    </row>
    <row r="2464" spans="1:28" s="340" customFormat="1">
      <c r="A2464" s="336" t="s">
        <v>8147</v>
      </c>
      <c r="B2464" s="336" t="s">
        <v>1762</v>
      </c>
      <c r="C2464" s="336" t="s">
        <v>5505</v>
      </c>
      <c r="D2464" s="336" t="s">
        <v>7679</v>
      </c>
      <c r="E2464" s="336" t="s">
        <v>737</v>
      </c>
      <c r="F2464" s="336" t="s">
        <v>780</v>
      </c>
      <c r="G2464" s="336" t="s">
        <v>1239</v>
      </c>
      <c r="H2464" s="336" t="s">
        <v>726</v>
      </c>
      <c r="I2464" s="337">
        <v>5</v>
      </c>
      <c r="J2464" s="337">
        <v>50</v>
      </c>
      <c r="K2464" s="337">
        <v>58</v>
      </c>
      <c r="L2464" s="337">
        <v>49.9</v>
      </c>
      <c r="M2464" s="338"/>
      <c r="N2464" s="337">
        <v>40</v>
      </c>
      <c r="O2464" s="337">
        <v>500</v>
      </c>
      <c r="P2464" s="337">
        <v>7</v>
      </c>
      <c r="Q2464" s="337">
        <v>71.400000000000006</v>
      </c>
      <c r="R2464" s="337">
        <v>25000</v>
      </c>
      <c r="S2464" s="337">
        <v>4000</v>
      </c>
      <c r="T2464" s="337">
        <v>83</v>
      </c>
      <c r="U2464" s="337">
        <v>0.7</v>
      </c>
      <c r="V2464" s="337">
        <v>-20</v>
      </c>
      <c r="W2464" s="336" t="s">
        <v>769</v>
      </c>
      <c r="X2464" s="336" t="s">
        <v>7406</v>
      </c>
      <c r="Y2464" s="336" t="s">
        <v>783</v>
      </c>
      <c r="Z2464" s="339">
        <v>41923</v>
      </c>
      <c r="AA2464" s="339">
        <v>42004</v>
      </c>
      <c r="AB2464" s="336" t="s">
        <v>842</v>
      </c>
    </row>
    <row r="2465" spans="1:28" s="340" customFormat="1">
      <c r="A2465" s="336" t="s">
        <v>8147</v>
      </c>
      <c r="B2465" s="336" t="s">
        <v>1762</v>
      </c>
      <c r="C2465" s="336" t="s">
        <v>5505</v>
      </c>
      <c r="D2465" s="336" t="s">
        <v>7679</v>
      </c>
      <c r="E2465" s="336" t="s">
        <v>737</v>
      </c>
      <c r="F2465" s="336" t="s">
        <v>780</v>
      </c>
      <c r="G2465" s="336" t="s">
        <v>1239</v>
      </c>
      <c r="H2465" s="336" t="s">
        <v>726</v>
      </c>
      <c r="I2465" s="337">
        <v>5</v>
      </c>
      <c r="J2465" s="337">
        <v>50</v>
      </c>
      <c r="K2465" s="337">
        <v>58</v>
      </c>
      <c r="L2465" s="337">
        <v>49.9</v>
      </c>
      <c r="M2465" s="338"/>
      <c r="N2465" s="337">
        <v>40</v>
      </c>
      <c r="O2465" s="337">
        <v>500</v>
      </c>
      <c r="P2465" s="337">
        <v>7</v>
      </c>
      <c r="Q2465" s="337">
        <v>71.400000000000006</v>
      </c>
      <c r="R2465" s="337">
        <v>25000</v>
      </c>
      <c r="S2465" s="337">
        <v>5000</v>
      </c>
      <c r="T2465" s="337">
        <v>83</v>
      </c>
      <c r="U2465" s="337">
        <v>0.7</v>
      </c>
      <c r="V2465" s="337">
        <v>-20</v>
      </c>
      <c r="W2465" s="336" t="s">
        <v>769</v>
      </c>
      <c r="X2465" s="336" t="s">
        <v>7406</v>
      </c>
      <c r="Y2465" s="336" t="s">
        <v>783</v>
      </c>
      <c r="Z2465" s="339">
        <v>41923</v>
      </c>
      <c r="AA2465" s="339">
        <v>42004</v>
      </c>
      <c r="AB2465" s="336" t="s">
        <v>842</v>
      </c>
    </row>
    <row r="2466" spans="1:28" s="340" customFormat="1">
      <c r="A2466" s="336" t="s">
        <v>8147</v>
      </c>
      <c r="B2466" s="336" t="s">
        <v>1762</v>
      </c>
      <c r="C2466" s="336" t="s">
        <v>2134</v>
      </c>
      <c r="D2466" s="336" t="s">
        <v>2135</v>
      </c>
      <c r="E2466" s="336" t="s">
        <v>830</v>
      </c>
      <c r="F2466" s="336" t="s">
        <v>780</v>
      </c>
      <c r="G2466" s="336" t="s">
        <v>794</v>
      </c>
      <c r="H2466" s="336" t="s">
        <v>726</v>
      </c>
      <c r="I2466" s="337">
        <v>5</v>
      </c>
      <c r="J2466" s="337">
        <v>75</v>
      </c>
      <c r="K2466" s="337">
        <v>113</v>
      </c>
      <c r="L2466" s="337">
        <v>95</v>
      </c>
      <c r="M2466" s="338"/>
      <c r="N2466" s="337">
        <v>40</v>
      </c>
      <c r="O2466" s="337">
        <v>750</v>
      </c>
      <c r="P2466" s="337">
        <v>10.5</v>
      </c>
      <c r="Q2466" s="337">
        <v>71.400000000000006</v>
      </c>
      <c r="R2466" s="337">
        <v>25000</v>
      </c>
      <c r="S2466" s="337">
        <v>4000</v>
      </c>
      <c r="T2466" s="337">
        <v>84</v>
      </c>
      <c r="U2466" s="337">
        <v>0.9</v>
      </c>
      <c r="V2466" s="337">
        <v>-20</v>
      </c>
      <c r="W2466" s="336" t="s">
        <v>769</v>
      </c>
      <c r="X2466" s="336" t="s">
        <v>7402</v>
      </c>
      <c r="Y2466" s="336" t="s">
        <v>783</v>
      </c>
      <c r="Z2466" s="339">
        <v>41973</v>
      </c>
      <c r="AA2466" s="339">
        <v>41967</v>
      </c>
      <c r="AB2466" s="336" t="s">
        <v>842</v>
      </c>
    </row>
    <row r="2467" spans="1:28" s="340" customFormat="1">
      <c r="A2467" s="336" t="s">
        <v>8147</v>
      </c>
      <c r="B2467" s="336" t="s">
        <v>1762</v>
      </c>
      <c r="C2467" s="336" t="s">
        <v>2134</v>
      </c>
      <c r="D2467" s="336" t="s">
        <v>2135</v>
      </c>
      <c r="E2467" s="336" t="s">
        <v>830</v>
      </c>
      <c r="F2467" s="336" t="s">
        <v>780</v>
      </c>
      <c r="G2467" s="336" t="s">
        <v>794</v>
      </c>
      <c r="H2467" s="336" t="s">
        <v>726</v>
      </c>
      <c r="I2467" s="337">
        <v>5</v>
      </c>
      <c r="J2467" s="337">
        <v>75</v>
      </c>
      <c r="K2467" s="337">
        <v>113</v>
      </c>
      <c r="L2467" s="337">
        <v>95</v>
      </c>
      <c r="M2467" s="338"/>
      <c r="N2467" s="337">
        <v>40</v>
      </c>
      <c r="O2467" s="337">
        <v>750</v>
      </c>
      <c r="P2467" s="337">
        <v>10.5</v>
      </c>
      <c r="Q2467" s="337">
        <v>71.400000000000006</v>
      </c>
      <c r="R2467" s="337">
        <v>25000</v>
      </c>
      <c r="S2467" s="337">
        <v>5000</v>
      </c>
      <c r="T2467" s="337">
        <v>84</v>
      </c>
      <c r="U2467" s="337">
        <v>0.9</v>
      </c>
      <c r="V2467" s="337">
        <v>-20</v>
      </c>
      <c r="W2467" s="336" t="s">
        <v>769</v>
      </c>
      <c r="X2467" s="336" t="s">
        <v>7402</v>
      </c>
      <c r="Y2467" s="336" t="s">
        <v>783</v>
      </c>
      <c r="Z2467" s="339">
        <v>41973</v>
      </c>
      <c r="AA2467" s="339">
        <v>41967</v>
      </c>
      <c r="AB2467" s="336" t="s">
        <v>842</v>
      </c>
    </row>
    <row r="2468" spans="1:28" s="340" customFormat="1">
      <c r="A2468" s="336" t="s">
        <v>8147</v>
      </c>
      <c r="B2468" s="336" t="s">
        <v>2144</v>
      </c>
      <c r="C2468" s="336" t="s">
        <v>919</v>
      </c>
      <c r="D2468" s="336" t="s">
        <v>2154</v>
      </c>
      <c r="E2468" s="336" t="s">
        <v>738</v>
      </c>
      <c r="F2468" s="336" t="s">
        <v>780</v>
      </c>
      <c r="G2468" s="336" t="s">
        <v>794</v>
      </c>
      <c r="H2468" s="336" t="s">
        <v>726</v>
      </c>
      <c r="I2468" s="337">
        <v>3</v>
      </c>
      <c r="J2468" s="337">
        <v>50</v>
      </c>
      <c r="K2468" s="337">
        <v>87.5</v>
      </c>
      <c r="L2468" s="337">
        <v>44</v>
      </c>
      <c r="M2468" s="338"/>
      <c r="N2468" s="337">
        <v>40</v>
      </c>
      <c r="O2468" s="337">
        <v>460</v>
      </c>
      <c r="P2468" s="337">
        <v>6.5</v>
      </c>
      <c r="Q2468" s="337">
        <v>70.8</v>
      </c>
      <c r="R2468" s="337">
        <v>25000</v>
      </c>
      <c r="S2468" s="337">
        <v>5000</v>
      </c>
      <c r="T2468" s="337">
        <v>85</v>
      </c>
      <c r="U2468" s="337">
        <v>0.9</v>
      </c>
      <c r="V2468" s="337">
        <v>-20</v>
      </c>
      <c r="W2468" s="336" t="s">
        <v>769</v>
      </c>
      <c r="X2468" s="336" t="s">
        <v>7406</v>
      </c>
      <c r="Y2468" s="336" t="s">
        <v>783</v>
      </c>
      <c r="Z2468" s="339">
        <v>41558</v>
      </c>
      <c r="AA2468" s="339">
        <v>41955</v>
      </c>
      <c r="AB2468" s="336" t="s">
        <v>842</v>
      </c>
    </row>
    <row r="2469" spans="1:28" s="340" customFormat="1">
      <c r="A2469" s="336" t="s">
        <v>8147</v>
      </c>
      <c r="B2469" s="336" t="s">
        <v>2144</v>
      </c>
      <c r="C2469" s="336" t="s">
        <v>919</v>
      </c>
      <c r="D2469" s="336" t="s">
        <v>2154</v>
      </c>
      <c r="E2469" s="336" t="s">
        <v>738</v>
      </c>
      <c r="F2469" s="336" t="s">
        <v>780</v>
      </c>
      <c r="G2469" s="336" t="s">
        <v>794</v>
      </c>
      <c r="H2469" s="336" t="s">
        <v>726</v>
      </c>
      <c r="I2469" s="337">
        <v>3</v>
      </c>
      <c r="J2469" s="337">
        <v>50</v>
      </c>
      <c r="K2469" s="337">
        <v>87.5</v>
      </c>
      <c r="L2469" s="337">
        <v>44</v>
      </c>
      <c r="M2469" s="338"/>
      <c r="N2469" s="337">
        <v>40</v>
      </c>
      <c r="O2469" s="337">
        <v>460</v>
      </c>
      <c r="P2469" s="337">
        <v>6.5</v>
      </c>
      <c r="Q2469" s="337">
        <v>70.8</v>
      </c>
      <c r="R2469" s="337">
        <v>25000</v>
      </c>
      <c r="S2469" s="337">
        <v>4000</v>
      </c>
      <c r="T2469" s="337">
        <v>83</v>
      </c>
      <c r="U2469" s="337">
        <v>0.9</v>
      </c>
      <c r="V2469" s="337">
        <v>-20</v>
      </c>
      <c r="W2469" s="336" t="s">
        <v>769</v>
      </c>
      <c r="X2469" s="336" t="s">
        <v>7406</v>
      </c>
      <c r="Y2469" s="336" t="s">
        <v>783</v>
      </c>
      <c r="Z2469" s="339">
        <v>41558</v>
      </c>
      <c r="AA2469" s="339">
        <v>41955</v>
      </c>
      <c r="AB2469" s="336" t="s">
        <v>842</v>
      </c>
    </row>
    <row r="2470" spans="1:28" s="340" customFormat="1">
      <c r="A2470" s="336" t="s">
        <v>8147</v>
      </c>
      <c r="B2470" s="336" t="s">
        <v>2144</v>
      </c>
      <c r="C2470" s="336" t="s">
        <v>919</v>
      </c>
      <c r="D2470" s="336" t="s">
        <v>2154</v>
      </c>
      <c r="E2470" s="336" t="s">
        <v>738</v>
      </c>
      <c r="F2470" s="336" t="s">
        <v>780</v>
      </c>
      <c r="G2470" s="336" t="s">
        <v>794</v>
      </c>
      <c r="H2470" s="336" t="s">
        <v>726</v>
      </c>
      <c r="I2470" s="337">
        <v>3</v>
      </c>
      <c r="J2470" s="337">
        <v>50</v>
      </c>
      <c r="K2470" s="337">
        <v>87.5</v>
      </c>
      <c r="L2470" s="337">
        <v>44</v>
      </c>
      <c r="M2470" s="338"/>
      <c r="N2470" s="337">
        <v>25</v>
      </c>
      <c r="O2470" s="337">
        <v>460</v>
      </c>
      <c r="P2470" s="337">
        <v>6.5</v>
      </c>
      <c r="Q2470" s="337">
        <v>70.8</v>
      </c>
      <c r="R2470" s="337">
        <v>25000</v>
      </c>
      <c r="S2470" s="337">
        <v>4000</v>
      </c>
      <c r="T2470" s="337">
        <v>83</v>
      </c>
      <c r="U2470" s="337">
        <v>0.9</v>
      </c>
      <c r="V2470" s="337">
        <v>-20</v>
      </c>
      <c r="W2470" s="336" t="s">
        <v>769</v>
      </c>
      <c r="X2470" s="336" t="s">
        <v>7406</v>
      </c>
      <c r="Y2470" s="336" t="s">
        <v>783</v>
      </c>
      <c r="Z2470" s="339">
        <v>41558</v>
      </c>
      <c r="AA2470" s="339">
        <v>41955</v>
      </c>
      <c r="AB2470" s="336" t="s">
        <v>842</v>
      </c>
    </row>
    <row r="2471" spans="1:28" s="340" customFormat="1">
      <c r="A2471" s="336" t="s">
        <v>8147</v>
      </c>
      <c r="B2471" s="336" t="s">
        <v>2144</v>
      </c>
      <c r="C2471" s="336" t="s">
        <v>919</v>
      </c>
      <c r="D2471" s="336" t="s">
        <v>2154</v>
      </c>
      <c r="E2471" s="336" t="s">
        <v>738</v>
      </c>
      <c r="F2471" s="336" t="s">
        <v>780</v>
      </c>
      <c r="G2471" s="336" t="s">
        <v>794</v>
      </c>
      <c r="H2471" s="336" t="s">
        <v>726</v>
      </c>
      <c r="I2471" s="337">
        <v>3</v>
      </c>
      <c r="J2471" s="337">
        <v>50</v>
      </c>
      <c r="K2471" s="337">
        <v>87.5</v>
      </c>
      <c r="L2471" s="337">
        <v>44</v>
      </c>
      <c r="M2471" s="338"/>
      <c r="N2471" s="337">
        <v>25</v>
      </c>
      <c r="O2471" s="337">
        <v>460</v>
      </c>
      <c r="P2471" s="337">
        <v>6.5</v>
      </c>
      <c r="Q2471" s="337">
        <v>70.8</v>
      </c>
      <c r="R2471" s="337">
        <v>25000</v>
      </c>
      <c r="S2471" s="337">
        <v>5000</v>
      </c>
      <c r="T2471" s="337">
        <v>85</v>
      </c>
      <c r="U2471" s="337">
        <v>0.9</v>
      </c>
      <c r="V2471" s="337">
        <v>-20</v>
      </c>
      <c r="W2471" s="336" t="s">
        <v>769</v>
      </c>
      <c r="X2471" s="336" t="s">
        <v>7406</v>
      </c>
      <c r="Y2471" s="336" t="s">
        <v>783</v>
      </c>
      <c r="Z2471" s="339">
        <v>41558</v>
      </c>
      <c r="AA2471" s="339">
        <v>41955</v>
      </c>
      <c r="AB2471" s="336" t="s">
        <v>842</v>
      </c>
    </row>
    <row r="2472" spans="1:28" s="340" customFormat="1">
      <c r="A2472" s="336" t="s">
        <v>8147</v>
      </c>
      <c r="B2472" s="336" t="s">
        <v>2393</v>
      </c>
      <c r="C2472" s="336" t="s">
        <v>2394</v>
      </c>
      <c r="D2472" s="336" t="s">
        <v>2395</v>
      </c>
      <c r="E2472" s="336" t="s">
        <v>813</v>
      </c>
      <c r="F2472" s="336" t="s">
        <v>780</v>
      </c>
      <c r="G2472" s="336" t="s">
        <v>794</v>
      </c>
      <c r="H2472" s="336" t="s">
        <v>726</v>
      </c>
      <c r="I2472" s="337">
        <v>3</v>
      </c>
      <c r="J2472" s="337">
        <v>40</v>
      </c>
      <c r="K2472" s="337">
        <v>98</v>
      </c>
      <c r="L2472" s="337">
        <v>64</v>
      </c>
      <c r="M2472" s="338"/>
      <c r="N2472" s="338"/>
      <c r="O2472" s="337">
        <v>550</v>
      </c>
      <c r="P2472" s="337">
        <v>7</v>
      </c>
      <c r="Q2472" s="337">
        <v>78.599999999999994</v>
      </c>
      <c r="R2472" s="337">
        <v>25000</v>
      </c>
      <c r="S2472" s="337">
        <v>3000</v>
      </c>
      <c r="T2472" s="337">
        <v>83</v>
      </c>
      <c r="U2472" s="337">
        <v>0.9</v>
      </c>
      <c r="V2472" s="337">
        <v>-20</v>
      </c>
      <c r="W2472" s="336" t="s">
        <v>769</v>
      </c>
      <c r="X2472" s="336" t="s">
        <v>7404</v>
      </c>
      <c r="Y2472" s="336" t="s">
        <v>826</v>
      </c>
      <c r="Z2472" s="339">
        <v>41851</v>
      </c>
      <c r="AA2472" s="339">
        <v>41887</v>
      </c>
      <c r="AB2472" s="336" t="s">
        <v>842</v>
      </c>
    </row>
    <row r="2473" spans="1:28" s="340" customFormat="1">
      <c r="A2473" s="336" t="s">
        <v>8147</v>
      </c>
      <c r="B2473" s="336" t="s">
        <v>1942</v>
      </c>
      <c r="C2473" s="336" t="s">
        <v>858</v>
      </c>
      <c r="D2473" s="336" t="s">
        <v>2049</v>
      </c>
      <c r="E2473" s="336" t="s">
        <v>732</v>
      </c>
      <c r="F2473" s="336" t="s">
        <v>780</v>
      </c>
      <c r="G2473" s="336" t="s">
        <v>794</v>
      </c>
      <c r="H2473" s="336" t="s">
        <v>726</v>
      </c>
      <c r="I2473" s="337">
        <v>3</v>
      </c>
      <c r="J2473" s="337">
        <v>65</v>
      </c>
      <c r="K2473" s="337">
        <v>127</v>
      </c>
      <c r="L2473" s="337">
        <v>95</v>
      </c>
      <c r="M2473" s="338"/>
      <c r="N2473" s="338"/>
      <c r="O2473" s="337">
        <v>800</v>
      </c>
      <c r="P2473" s="337">
        <v>12.5</v>
      </c>
      <c r="Q2473" s="337">
        <v>68</v>
      </c>
      <c r="R2473" s="337">
        <v>25000</v>
      </c>
      <c r="S2473" s="337">
        <v>3000</v>
      </c>
      <c r="T2473" s="337">
        <v>83</v>
      </c>
      <c r="U2473" s="337">
        <v>0.9</v>
      </c>
      <c r="V2473" s="337">
        <v>-20</v>
      </c>
      <c r="W2473" s="336" t="s">
        <v>769</v>
      </c>
      <c r="X2473" s="336" t="s">
        <v>7402</v>
      </c>
      <c r="Y2473" s="336" t="s">
        <v>783</v>
      </c>
      <c r="Z2473" s="339">
        <v>41640</v>
      </c>
      <c r="AA2473" s="339">
        <v>41936</v>
      </c>
      <c r="AB2473" s="336" t="s">
        <v>842</v>
      </c>
    </row>
    <row r="2474" spans="1:28" s="340" customFormat="1">
      <c r="A2474" s="336" t="s">
        <v>8147</v>
      </c>
      <c r="B2474" s="336" t="s">
        <v>6513</v>
      </c>
      <c r="C2474" s="336" t="s">
        <v>8212</v>
      </c>
      <c r="D2474" s="336" t="s">
        <v>8212</v>
      </c>
      <c r="E2474" s="336" t="s">
        <v>732</v>
      </c>
      <c r="F2474" s="336" t="s">
        <v>780</v>
      </c>
      <c r="G2474" s="336" t="s">
        <v>794</v>
      </c>
      <c r="H2474" s="336" t="s">
        <v>726</v>
      </c>
      <c r="I2474" s="337">
        <v>3</v>
      </c>
      <c r="J2474" s="338"/>
      <c r="K2474" s="337">
        <v>133</v>
      </c>
      <c r="L2474" s="337">
        <v>95</v>
      </c>
      <c r="M2474" s="338"/>
      <c r="N2474" s="338"/>
      <c r="O2474" s="337">
        <v>685</v>
      </c>
      <c r="P2474" s="337">
        <v>10</v>
      </c>
      <c r="Q2474" s="337">
        <v>68.5</v>
      </c>
      <c r="R2474" s="337">
        <v>40000</v>
      </c>
      <c r="S2474" s="337">
        <v>3000</v>
      </c>
      <c r="T2474" s="337">
        <v>84</v>
      </c>
      <c r="U2474" s="337">
        <v>0.9</v>
      </c>
      <c r="V2474" s="337">
        <v>-40</v>
      </c>
      <c r="W2474" s="336" t="s">
        <v>769</v>
      </c>
      <c r="X2474" s="336" t="s">
        <v>7402</v>
      </c>
      <c r="Y2474" s="336" t="s">
        <v>6519</v>
      </c>
      <c r="Z2474" s="339">
        <v>41818</v>
      </c>
      <c r="AA2474" s="339">
        <v>41946</v>
      </c>
      <c r="AB2474" s="336" t="s">
        <v>784</v>
      </c>
    </row>
    <row r="2475" spans="1:28" s="340" customFormat="1">
      <c r="A2475" s="336" t="s">
        <v>8147</v>
      </c>
      <c r="B2475" s="336" t="s">
        <v>6513</v>
      </c>
      <c r="C2475" s="336" t="s">
        <v>8213</v>
      </c>
      <c r="D2475" s="336" t="s">
        <v>8213</v>
      </c>
      <c r="E2475" s="336" t="s">
        <v>732</v>
      </c>
      <c r="F2475" s="336" t="s">
        <v>780</v>
      </c>
      <c r="G2475" s="336" t="s">
        <v>794</v>
      </c>
      <c r="H2475" s="336" t="s">
        <v>726</v>
      </c>
      <c r="I2475" s="337">
        <v>3</v>
      </c>
      <c r="J2475" s="338"/>
      <c r="K2475" s="337">
        <v>133</v>
      </c>
      <c r="L2475" s="337">
        <v>95</v>
      </c>
      <c r="M2475" s="338"/>
      <c r="N2475" s="338"/>
      <c r="O2475" s="337">
        <v>865</v>
      </c>
      <c r="P2475" s="337">
        <v>12</v>
      </c>
      <c r="Q2475" s="337">
        <v>72.099999999999994</v>
      </c>
      <c r="R2475" s="337">
        <v>40000</v>
      </c>
      <c r="S2475" s="337">
        <v>3000</v>
      </c>
      <c r="T2475" s="337">
        <v>84</v>
      </c>
      <c r="U2475" s="337">
        <v>0.9</v>
      </c>
      <c r="V2475" s="337">
        <v>-40</v>
      </c>
      <c r="W2475" s="336" t="s">
        <v>769</v>
      </c>
      <c r="X2475" s="336" t="s">
        <v>7402</v>
      </c>
      <c r="Y2475" s="336" t="s">
        <v>974</v>
      </c>
      <c r="Z2475" s="339">
        <v>41795</v>
      </c>
      <c r="AA2475" s="339">
        <v>41946</v>
      </c>
      <c r="AB2475" s="336" t="s">
        <v>784</v>
      </c>
    </row>
    <row r="2476" spans="1:28" s="340" customFormat="1">
      <c r="A2476" s="336" t="s">
        <v>8147</v>
      </c>
      <c r="B2476" s="336" t="s">
        <v>6513</v>
      </c>
      <c r="C2476" s="336" t="s">
        <v>8214</v>
      </c>
      <c r="D2476" s="336" t="s">
        <v>8214</v>
      </c>
      <c r="E2476" s="336" t="s">
        <v>733</v>
      </c>
      <c r="F2476" s="336" t="s">
        <v>780</v>
      </c>
      <c r="G2476" s="336" t="s">
        <v>794</v>
      </c>
      <c r="H2476" s="336" t="s">
        <v>726</v>
      </c>
      <c r="I2476" s="337">
        <v>3</v>
      </c>
      <c r="J2476" s="337">
        <v>75</v>
      </c>
      <c r="K2476" s="337">
        <v>157</v>
      </c>
      <c r="L2476" s="337">
        <v>125</v>
      </c>
      <c r="M2476" s="338"/>
      <c r="N2476" s="338"/>
      <c r="O2476" s="337">
        <v>1200</v>
      </c>
      <c r="P2476" s="337">
        <v>17.100000000000001</v>
      </c>
      <c r="Q2476" s="337">
        <v>70.2</v>
      </c>
      <c r="R2476" s="337">
        <v>40000</v>
      </c>
      <c r="S2476" s="337">
        <v>3000</v>
      </c>
      <c r="T2476" s="337">
        <v>83</v>
      </c>
      <c r="U2476" s="337">
        <v>1</v>
      </c>
      <c r="V2476" s="337">
        <v>-40</v>
      </c>
      <c r="W2476" s="336" t="s">
        <v>769</v>
      </c>
      <c r="X2476" s="336" t="s">
        <v>7402</v>
      </c>
      <c r="Y2476" s="336" t="s">
        <v>974</v>
      </c>
      <c r="Z2476" s="339">
        <v>41795</v>
      </c>
      <c r="AA2476" s="339">
        <v>41943</v>
      </c>
      <c r="AB2476" s="336" t="s">
        <v>784</v>
      </c>
    </row>
    <row r="2477" spans="1:28" s="340" customFormat="1">
      <c r="A2477" s="336" t="s">
        <v>8147</v>
      </c>
      <c r="B2477" s="336" t="s">
        <v>6525</v>
      </c>
      <c r="C2477" s="336" t="s">
        <v>6526</v>
      </c>
      <c r="D2477" s="336" t="s">
        <v>6526</v>
      </c>
      <c r="E2477" s="336" t="s">
        <v>813</v>
      </c>
      <c r="F2477" s="336" t="s">
        <v>780</v>
      </c>
      <c r="G2477" s="336" t="s">
        <v>794</v>
      </c>
      <c r="H2477" s="336" t="s">
        <v>726</v>
      </c>
      <c r="I2477" s="337">
        <v>3</v>
      </c>
      <c r="J2477" s="337">
        <v>50</v>
      </c>
      <c r="K2477" s="337">
        <v>98</v>
      </c>
      <c r="L2477" s="337">
        <v>64</v>
      </c>
      <c r="M2477" s="338"/>
      <c r="N2477" s="337">
        <v>120</v>
      </c>
      <c r="O2477" s="337">
        <v>500</v>
      </c>
      <c r="P2477" s="337">
        <v>7.4</v>
      </c>
      <c r="Q2477" s="337">
        <v>67.599999999999994</v>
      </c>
      <c r="R2477" s="337">
        <v>25000</v>
      </c>
      <c r="S2477" s="337">
        <v>3000</v>
      </c>
      <c r="T2477" s="337">
        <v>83</v>
      </c>
      <c r="U2477" s="337">
        <v>0.9</v>
      </c>
      <c r="V2477" s="337">
        <v>-20</v>
      </c>
      <c r="W2477" s="336" t="s">
        <v>769</v>
      </c>
      <c r="X2477" s="336" t="s">
        <v>7404</v>
      </c>
      <c r="Y2477" s="336" t="s">
        <v>783</v>
      </c>
      <c r="Z2477" s="339">
        <v>41908</v>
      </c>
      <c r="AA2477" s="339">
        <v>41908</v>
      </c>
      <c r="AB2477" s="336" t="s">
        <v>784</v>
      </c>
    </row>
    <row r="2478" spans="1:28" s="340" customFormat="1">
      <c r="A2478" s="336" t="s">
        <v>8147</v>
      </c>
      <c r="B2478" s="336" t="s">
        <v>6525</v>
      </c>
      <c r="C2478" s="336" t="s">
        <v>6528</v>
      </c>
      <c r="D2478" s="336" t="s">
        <v>6528</v>
      </c>
      <c r="E2478" s="336" t="s">
        <v>732</v>
      </c>
      <c r="F2478" s="336" t="s">
        <v>780</v>
      </c>
      <c r="G2478" s="336" t="s">
        <v>794</v>
      </c>
      <c r="H2478" s="336" t="s">
        <v>726</v>
      </c>
      <c r="I2478" s="337">
        <v>3</v>
      </c>
      <c r="J2478" s="338"/>
      <c r="K2478" s="337">
        <v>130</v>
      </c>
      <c r="L2478" s="337">
        <v>95</v>
      </c>
      <c r="M2478" s="338"/>
      <c r="N2478" s="337">
        <v>120</v>
      </c>
      <c r="O2478" s="337">
        <v>800</v>
      </c>
      <c r="P2478" s="337">
        <v>11.1</v>
      </c>
      <c r="Q2478" s="337">
        <v>72.7</v>
      </c>
      <c r="R2478" s="337">
        <v>25000</v>
      </c>
      <c r="S2478" s="337">
        <v>3000</v>
      </c>
      <c r="T2478" s="337">
        <v>83</v>
      </c>
      <c r="U2478" s="337">
        <v>0.9</v>
      </c>
      <c r="V2478" s="337">
        <v>-20</v>
      </c>
      <c r="W2478" s="336" t="s">
        <v>769</v>
      </c>
      <c r="X2478" s="336" t="s">
        <v>7402</v>
      </c>
      <c r="Y2478" s="336" t="s">
        <v>789</v>
      </c>
      <c r="Z2478" s="339">
        <v>41911</v>
      </c>
      <c r="AA2478" s="339">
        <v>41911</v>
      </c>
      <c r="AB2478" s="336" t="s">
        <v>784</v>
      </c>
    </row>
    <row r="2479" spans="1:28" s="340" customFormat="1">
      <c r="A2479" s="336" t="s">
        <v>8147</v>
      </c>
      <c r="B2479" s="336" t="s">
        <v>6525</v>
      </c>
      <c r="C2479" s="336" t="s">
        <v>6530</v>
      </c>
      <c r="D2479" s="336" t="s">
        <v>6530</v>
      </c>
      <c r="E2479" s="336" t="s">
        <v>733</v>
      </c>
      <c r="F2479" s="336" t="s">
        <v>780</v>
      </c>
      <c r="G2479" s="336" t="s">
        <v>794</v>
      </c>
      <c r="H2479" s="336" t="s">
        <v>726</v>
      </c>
      <c r="I2479" s="337">
        <v>3</v>
      </c>
      <c r="J2479" s="338"/>
      <c r="K2479" s="337">
        <v>160.1</v>
      </c>
      <c r="L2479" s="337">
        <v>119.9</v>
      </c>
      <c r="M2479" s="338"/>
      <c r="N2479" s="337">
        <v>120</v>
      </c>
      <c r="O2479" s="337">
        <v>1400</v>
      </c>
      <c r="P2479" s="337">
        <v>17</v>
      </c>
      <c r="Q2479" s="337">
        <v>82.4</v>
      </c>
      <c r="R2479" s="337">
        <v>25000</v>
      </c>
      <c r="S2479" s="337">
        <v>3000</v>
      </c>
      <c r="T2479" s="337">
        <v>83</v>
      </c>
      <c r="U2479" s="337">
        <v>0.9</v>
      </c>
      <c r="V2479" s="337">
        <v>-20</v>
      </c>
      <c r="W2479" s="336" t="s">
        <v>769</v>
      </c>
      <c r="X2479" s="336" t="s">
        <v>7402</v>
      </c>
      <c r="Y2479" s="336" t="s">
        <v>789</v>
      </c>
      <c r="Z2479" s="339">
        <v>41911</v>
      </c>
      <c r="AA2479" s="339">
        <v>41912</v>
      </c>
      <c r="AB2479" s="336" t="s">
        <v>784</v>
      </c>
    </row>
    <row r="2480" spans="1:28" s="340" customFormat="1">
      <c r="A2480" s="336" t="s">
        <v>8147</v>
      </c>
      <c r="B2480" s="336" t="s">
        <v>6674</v>
      </c>
      <c r="C2480" s="336" t="s">
        <v>682</v>
      </c>
      <c r="D2480" s="336" t="s">
        <v>6679</v>
      </c>
      <c r="E2480" s="336" t="s">
        <v>732</v>
      </c>
      <c r="F2480" s="336" t="s">
        <v>780</v>
      </c>
      <c r="G2480" s="336" t="s">
        <v>794</v>
      </c>
      <c r="H2480" s="336" t="s">
        <v>726</v>
      </c>
      <c r="I2480" s="337">
        <v>5</v>
      </c>
      <c r="J2480" s="337">
        <v>65</v>
      </c>
      <c r="K2480" s="337">
        <v>133</v>
      </c>
      <c r="L2480" s="337">
        <v>95</v>
      </c>
      <c r="M2480" s="338"/>
      <c r="N2480" s="337">
        <v>113</v>
      </c>
      <c r="O2480" s="337">
        <v>865</v>
      </c>
      <c r="P2480" s="337">
        <v>12</v>
      </c>
      <c r="Q2480" s="337">
        <v>72.099999999999994</v>
      </c>
      <c r="R2480" s="337">
        <v>40000</v>
      </c>
      <c r="S2480" s="337">
        <v>3000</v>
      </c>
      <c r="T2480" s="337">
        <v>84</v>
      </c>
      <c r="U2480" s="337">
        <v>0.9</v>
      </c>
      <c r="V2480" s="337">
        <v>-40</v>
      </c>
      <c r="W2480" s="336" t="s">
        <v>769</v>
      </c>
      <c r="X2480" s="336" t="s">
        <v>7402</v>
      </c>
      <c r="Y2480" s="336" t="s">
        <v>783</v>
      </c>
      <c r="Z2480" s="339">
        <v>41810</v>
      </c>
      <c r="AA2480" s="339">
        <v>41814</v>
      </c>
      <c r="AB2480" s="336" t="s">
        <v>842</v>
      </c>
    </row>
    <row r="2481" spans="1:28" s="340" customFormat="1">
      <c r="A2481" s="336" t="s">
        <v>8147</v>
      </c>
      <c r="B2481" s="336" t="s">
        <v>6674</v>
      </c>
      <c r="C2481" s="336" t="s">
        <v>682</v>
      </c>
      <c r="D2481" s="336" t="s">
        <v>6681</v>
      </c>
      <c r="E2481" s="336" t="s">
        <v>733</v>
      </c>
      <c r="F2481" s="336" t="s">
        <v>780</v>
      </c>
      <c r="G2481" s="336" t="s">
        <v>794</v>
      </c>
      <c r="H2481" s="336" t="s">
        <v>726</v>
      </c>
      <c r="I2481" s="337">
        <v>5</v>
      </c>
      <c r="J2481" s="337">
        <v>75</v>
      </c>
      <c r="K2481" s="337">
        <v>157</v>
      </c>
      <c r="L2481" s="337">
        <v>125</v>
      </c>
      <c r="M2481" s="338"/>
      <c r="N2481" s="338"/>
      <c r="O2481" s="337">
        <v>1200</v>
      </c>
      <c r="P2481" s="337">
        <v>17</v>
      </c>
      <c r="Q2481" s="337">
        <v>71</v>
      </c>
      <c r="R2481" s="337">
        <v>40000</v>
      </c>
      <c r="S2481" s="337">
        <v>3000</v>
      </c>
      <c r="T2481" s="337">
        <v>83</v>
      </c>
      <c r="U2481" s="337">
        <v>1</v>
      </c>
      <c r="V2481" s="337">
        <v>-40</v>
      </c>
      <c r="W2481" s="336" t="s">
        <v>769</v>
      </c>
      <c r="X2481" s="336" t="s">
        <v>7402</v>
      </c>
      <c r="Y2481" s="336" t="s">
        <v>783</v>
      </c>
      <c r="Z2481" s="339">
        <v>41818</v>
      </c>
      <c r="AA2481" s="339">
        <v>41810</v>
      </c>
      <c r="AB2481" s="336" t="s">
        <v>784</v>
      </c>
    </row>
    <row r="2482" spans="1:28" s="340" customFormat="1">
      <c r="A2482" s="336" t="s">
        <v>8147</v>
      </c>
      <c r="B2482" s="336" t="s">
        <v>6674</v>
      </c>
      <c r="C2482" s="336" t="s">
        <v>682</v>
      </c>
      <c r="D2482" s="336" t="s">
        <v>6689</v>
      </c>
      <c r="E2482" s="336" t="s">
        <v>735</v>
      </c>
      <c r="F2482" s="336" t="s">
        <v>780</v>
      </c>
      <c r="G2482" s="336" t="s">
        <v>794</v>
      </c>
      <c r="H2482" s="336" t="s">
        <v>726</v>
      </c>
      <c r="I2482" s="337">
        <v>5</v>
      </c>
      <c r="J2482" s="337">
        <v>120</v>
      </c>
      <c r="K2482" s="337">
        <v>128</v>
      </c>
      <c r="L2482" s="337">
        <v>120</v>
      </c>
      <c r="M2482" s="338"/>
      <c r="N2482" s="337">
        <v>40</v>
      </c>
      <c r="O2482" s="337">
        <v>1250</v>
      </c>
      <c r="P2482" s="337">
        <v>19</v>
      </c>
      <c r="Q2482" s="337">
        <v>65.8</v>
      </c>
      <c r="R2482" s="337">
        <v>40000</v>
      </c>
      <c r="S2482" s="337">
        <v>3000</v>
      </c>
      <c r="T2482" s="337">
        <v>83</v>
      </c>
      <c r="U2482" s="337">
        <v>1</v>
      </c>
      <c r="V2482" s="337">
        <v>-40</v>
      </c>
      <c r="W2482" s="336" t="s">
        <v>769</v>
      </c>
      <c r="X2482" s="336" t="s">
        <v>7402</v>
      </c>
      <c r="Y2482" s="336" t="s">
        <v>783</v>
      </c>
      <c r="Z2482" s="339">
        <v>41818</v>
      </c>
      <c r="AA2482" s="339">
        <v>41810</v>
      </c>
      <c r="AB2482" s="336" t="s">
        <v>784</v>
      </c>
    </row>
    <row r="2483" spans="1:28" s="340" customFormat="1">
      <c r="A2483" s="336" t="s">
        <v>8147</v>
      </c>
      <c r="B2483" s="336" t="s">
        <v>27</v>
      </c>
      <c r="C2483" s="336" t="s">
        <v>6325</v>
      </c>
      <c r="D2483" s="336" t="s">
        <v>6325</v>
      </c>
      <c r="E2483" s="336" t="s">
        <v>732</v>
      </c>
      <c r="F2483" s="336" t="s">
        <v>780</v>
      </c>
      <c r="G2483" s="336" t="s">
        <v>794</v>
      </c>
      <c r="H2483" s="336" t="s">
        <v>726</v>
      </c>
      <c r="I2483" s="337">
        <v>5</v>
      </c>
      <c r="J2483" s="338"/>
      <c r="K2483" s="337">
        <v>135</v>
      </c>
      <c r="L2483" s="337">
        <v>122</v>
      </c>
      <c r="M2483" s="338"/>
      <c r="N2483" s="338"/>
      <c r="O2483" s="337">
        <v>850</v>
      </c>
      <c r="P2483" s="337">
        <v>12</v>
      </c>
      <c r="Q2483" s="337">
        <v>73.8</v>
      </c>
      <c r="R2483" s="337">
        <v>25000</v>
      </c>
      <c r="S2483" s="337">
        <v>2700</v>
      </c>
      <c r="T2483" s="337">
        <v>83</v>
      </c>
      <c r="U2483" s="337">
        <v>0.9</v>
      </c>
      <c r="V2483" s="337">
        <v>-30</v>
      </c>
      <c r="W2483" s="336" t="s">
        <v>769</v>
      </c>
      <c r="X2483" s="336" t="s">
        <v>7405</v>
      </c>
      <c r="Y2483" s="336" t="s">
        <v>1308</v>
      </c>
      <c r="Z2483" s="339">
        <v>41446</v>
      </c>
      <c r="AA2483" s="339">
        <v>41815</v>
      </c>
      <c r="AB2483" s="336" t="s">
        <v>842</v>
      </c>
    </row>
    <row r="2484" spans="1:28" s="340" customFormat="1">
      <c r="A2484" s="336" t="s">
        <v>8147</v>
      </c>
      <c r="B2484" s="336" t="s">
        <v>27</v>
      </c>
      <c r="C2484" s="336" t="s">
        <v>6329</v>
      </c>
      <c r="D2484" s="336" t="s">
        <v>6329</v>
      </c>
      <c r="E2484" s="336" t="s">
        <v>732</v>
      </c>
      <c r="F2484" s="336" t="s">
        <v>780</v>
      </c>
      <c r="G2484" s="336" t="s">
        <v>794</v>
      </c>
      <c r="H2484" s="336" t="s">
        <v>726</v>
      </c>
      <c r="I2484" s="337">
        <v>5</v>
      </c>
      <c r="J2484" s="338"/>
      <c r="K2484" s="337">
        <v>135</v>
      </c>
      <c r="L2484" s="337">
        <v>122</v>
      </c>
      <c r="M2484" s="338"/>
      <c r="N2484" s="338"/>
      <c r="O2484" s="337">
        <v>875</v>
      </c>
      <c r="P2484" s="337">
        <v>12</v>
      </c>
      <c r="Q2484" s="337">
        <v>83</v>
      </c>
      <c r="R2484" s="337">
        <v>25000</v>
      </c>
      <c r="S2484" s="337">
        <v>3000</v>
      </c>
      <c r="T2484" s="337">
        <v>83</v>
      </c>
      <c r="U2484" s="337">
        <v>0.9</v>
      </c>
      <c r="V2484" s="337">
        <v>-30</v>
      </c>
      <c r="W2484" s="336" t="s">
        <v>769</v>
      </c>
      <c r="X2484" s="336" t="s">
        <v>7405</v>
      </c>
      <c r="Y2484" s="336" t="s">
        <v>1308</v>
      </c>
      <c r="Z2484" s="339">
        <v>41446</v>
      </c>
      <c r="AA2484" s="339">
        <v>41815</v>
      </c>
      <c r="AB2484" s="336" t="s">
        <v>842</v>
      </c>
    </row>
    <row r="2485" spans="1:28" s="340" customFormat="1">
      <c r="A2485" s="336" t="s">
        <v>8147</v>
      </c>
      <c r="B2485" s="336" t="s">
        <v>27</v>
      </c>
      <c r="C2485" s="336" t="s">
        <v>6333</v>
      </c>
      <c r="D2485" s="336" t="s">
        <v>6333</v>
      </c>
      <c r="E2485" s="336" t="s">
        <v>732</v>
      </c>
      <c r="F2485" s="336" t="s">
        <v>780</v>
      </c>
      <c r="G2485" s="336" t="s">
        <v>794</v>
      </c>
      <c r="H2485" s="336" t="s">
        <v>726</v>
      </c>
      <c r="I2485" s="337">
        <v>5</v>
      </c>
      <c r="J2485" s="338"/>
      <c r="K2485" s="337">
        <v>135</v>
      </c>
      <c r="L2485" s="337">
        <v>122</v>
      </c>
      <c r="M2485" s="338"/>
      <c r="N2485" s="338"/>
      <c r="O2485" s="337">
        <v>900</v>
      </c>
      <c r="P2485" s="337">
        <v>12</v>
      </c>
      <c r="Q2485" s="337">
        <v>75</v>
      </c>
      <c r="R2485" s="337">
        <v>25000</v>
      </c>
      <c r="S2485" s="337">
        <v>4000</v>
      </c>
      <c r="T2485" s="337">
        <v>84</v>
      </c>
      <c r="U2485" s="337">
        <v>0.9</v>
      </c>
      <c r="V2485" s="337">
        <v>-30</v>
      </c>
      <c r="W2485" s="336" t="s">
        <v>769</v>
      </c>
      <c r="X2485" s="336" t="s">
        <v>7405</v>
      </c>
      <c r="Y2485" s="336" t="s">
        <v>1308</v>
      </c>
      <c r="Z2485" s="339">
        <v>41446</v>
      </c>
      <c r="AA2485" s="339">
        <v>41815</v>
      </c>
      <c r="AB2485" s="336" t="s">
        <v>842</v>
      </c>
    </row>
    <row r="2486" spans="1:28" s="340" customFormat="1">
      <c r="A2486" s="336" t="s">
        <v>8147</v>
      </c>
      <c r="B2486" s="336" t="s">
        <v>27</v>
      </c>
      <c r="C2486" s="336" t="s">
        <v>6343</v>
      </c>
      <c r="D2486" s="336" t="s">
        <v>6343</v>
      </c>
      <c r="E2486" s="336" t="s">
        <v>733</v>
      </c>
      <c r="F2486" s="336" t="s">
        <v>780</v>
      </c>
      <c r="G2486" s="336" t="s">
        <v>794</v>
      </c>
      <c r="H2486" s="336" t="s">
        <v>726</v>
      </c>
      <c r="I2486" s="337">
        <v>5</v>
      </c>
      <c r="J2486" s="338"/>
      <c r="K2486" s="337">
        <v>135</v>
      </c>
      <c r="L2486" s="337">
        <v>122</v>
      </c>
      <c r="M2486" s="338"/>
      <c r="N2486" s="338"/>
      <c r="O2486" s="337">
        <v>900</v>
      </c>
      <c r="P2486" s="337">
        <v>12</v>
      </c>
      <c r="Q2486" s="337">
        <v>75</v>
      </c>
      <c r="R2486" s="337">
        <v>25000</v>
      </c>
      <c r="S2486" s="337">
        <v>4000</v>
      </c>
      <c r="T2486" s="337">
        <v>84</v>
      </c>
      <c r="U2486" s="337">
        <v>0.9</v>
      </c>
      <c r="V2486" s="337">
        <v>-30</v>
      </c>
      <c r="W2486" s="336" t="s">
        <v>769</v>
      </c>
      <c r="X2486" s="336" t="s">
        <v>7</v>
      </c>
      <c r="Y2486" s="336" t="s">
        <v>1308</v>
      </c>
      <c r="Z2486" s="339">
        <v>41488</v>
      </c>
      <c r="AA2486" s="339">
        <v>41815</v>
      </c>
      <c r="AB2486" s="336" t="s">
        <v>842</v>
      </c>
    </row>
    <row r="2487" spans="1:28" s="340" customFormat="1">
      <c r="A2487" s="336" t="s">
        <v>8147</v>
      </c>
      <c r="B2487" s="336" t="s">
        <v>4366</v>
      </c>
      <c r="C2487" s="336" t="s">
        <v>4373</v>
      </c>
      <c r="D2487" s="336" t="s">
        <v>8215</v>
      </c>
      <c r="E2487" s="336" t="s">
        <v>731</v>
      </c>
      <c r="F2487" s="336" t="s">
        <v>780</v>
      </c>
      <c r="G2487" s="336" t="s">
        <v>794</v>
      </c>
      <c r="H2487" s="336" t="s">
        <v>726</v>
      </c>
      <c r="I2487" s="337">
        <v>5</v>
      </c>
      <c r="J2487" s="337">
        <v>75</v>
      </c>
      <c r="K2487" s="337">
        <v>119</v>
      </c>
      <c r="L2487" s="337">
        <v>96</v>
      </c>
      <c r="M2487" s="338"/>
      <c r="N2487" s="337">
        <v>40</v>
      </c>
      <c r="O2487" s="337">
        <v>930</v>
      </c>
      <c r="P2487" s="337">
        <v>13</v>
      </c>
      <c r="Q2487" s="337">
        <v>71.5</v>
      </c>
      <c r="R2487" s="337">
        <v>25000</v>
      </c>
      <c r="S2487" s="337">
        <v>2700</v>
      </c>
      <c r="T2487" s="337">
        <v>85</v>
      </c>
      <c r="U2487" s="337">
        <v>1</v>
      </c>
      <c r="V2487" s="337">
        <v>-20</v>
      </c>
      <c r="W2487" s="336" t="s">
        <v>769</v>
      </c>
      <c r="X2487" s="336" t="s">
        <v>7</v>
      </c>
      <c r="Y2487" s="336" t="s">
        <v>1159</v>
      </c>
      <c r="Z2487" s="339">
        <v>41760</v>
      </c>
      <c r="AA2487" s="339">
        <v>41912</v>
      </c>
      <c r="AB2487" s="336" t="s">
        <v>842</v>
      </c>
    </row>
    <row r="2488" spans="1:28" s="340" customFormat="1">
      <c r="A2488" s="336" t="s">
        <v>8147</v>
      </c>
      <c r="B2488" s="336" t="s">
        <v>4366</v>
      </c>
      <c r="C2488" s="336" t="s">
        <v>4379</v>
      </c>
      <c r="D2488" s="336" t="s">
        <v>8216</v>
      </c>
      <c r="E2488" s="336" t="s">
        <v>738</v>
      </c>
      <c r="F2488" s="336" t="s">
        <v>780</v>
      </c>
      <c r="G2488" s="336" t="s">
        <v>794</v>
      </c>
      <c r="H2488" s="336" t="s">
        <v>726</v>
      </c>
      <c r="I2488" s="337">
        <v>5</v>
      </c>
      <c r="J2488" s="337">
        <v>50</v>
      </c>
      <c r="K2488" s="337">
        <v>88</v>
      </c>
      <c r="L2488" s="337">
        <v>64</v>
      </c>
      <c r="M2488" s="338"/>
      <c r="N2488" s="337">
        <v>40</v>
      </c>
      <c r="O2488" s="337">
        <v>520</v>
      </c>
      <c r="P2488" s="337">
        <v>7</v>
      </c>
      <c r="Q2488" s="337">
        <v>74.3</v>
      </c>
      <c r="R2488" s="337">
        <v>25000</v>
      </c>
      <c r="S2488" s="337">
        <v>2700</v>
      </c>
      <c r="T2488" s="337">
        <v>85</v>
      </c>
      <c r="U2488" s="337">
        <v>0.9</v>
      </c>
      <c r="V2488" s="337">
        <v>-20</v>
      </c>
      <c r="W2488" s="336" t="s">
        <v>769</v>
      </c>
      <c r="X2488" s="336" t="s">
        <v>7</v>
      </c>
      <c r="Y2488" s="336" t="s">
        <v>826</v>
      </c>
      <c r="Z2488" s="339">
        <v>41730</v>
      </c>
      <c r="AA2488" s="339">
        <v>41912</v>
      </c>
      <c r="AB2488" s="336" t="s">
        <v>842</v>
      </c>
    </row>
    <row r="2489" spans="1:28" s="340" customFormat="1">
      <c r="A2489" s="336" t="s">
        <v>8147</v>
      </c>
      <c r="B2489" s="336" t="s">
        <v>7654</v>
      </c>
      <c r="C2489" s="336" t="s">
        <v>8217</v>
      </c>
      <c r="D2489" s="336" t="s">
        <v>8217</v>
      </c>
      <c r="E2489" s="336" t="s">
        <v>732</v>
      </c>
      <c r="F2489" s="336" t="s">
        <v>780</v>
      </c>
      <c r="G2489" s="336" t="s">
        <v>794</v>
      </c>
      <c r="H2489" s="336" t="s">
        <v>726</v>
      </c>
      <c r="I2489" s="337">
        <v>5</v>
      </c>
      <c r="J2489" s="337">
        <v>65</v>
      </c>
      <c r="K2489" s="337">
        <v>128.9</v>
      </c>
      <c r="L2489" s="337">
        <v>94.9</v>
      </c>
      <c r="M2489" s="338"/>
      <c r="N2489" s="337">
        <v>113</v>
      </c>
      <c r="O2489" s="337">
        <v>800</v>
      </c>
      <c r="P2489" s="337">
        <v>9</v>
      </c>
      <c r="Q2489" s="337">
        <v>88.9</v>
      </c>
      <c r="R2489" s="337">
        <v>25000</v>
      </c>
      <c r="S2489" s="337">
        <v>5000</v>
      </c>
      <c r="T2489" s="337">
        <v>83</v>
      </c>
      <c r="U2489" s="337">
        <v>1</v>
      </c>
      <c r="V2489" s="337">
        <v>0</v>
      </c>
      <c r="W2489" s="336" t="s">
        <v>769</v>
      </c>
      <c r="X2489" s="336" t="s">
        <v>7402</v>
      </c>
      <c r="Y2489" s="336" t="s">
        <v>1308</v>
      </c>
      <c r="Z2489" s="339">
        <v>41640</v>
      </c>
      <c r="AA2489" s="339">
        <v>42012</v>
      </c>
      <c r="AB2489" s="336" t="s">
        <v>784</v>
      </c>
    </row>
    <row r="2490" spans="1:28" s="340" customFormat="1">
      <c r="A2490" s="336" t="s">
        <v>8147</v>
      </c>
      <c r="B2490" s="336" t="s">
        <v>6543</v>
      </c>
      <c r="C2490" s="336" t="s">
        <v>682</v>
      </c>
      <c r="D2490" s="336" t="s">
        <v>8218</v>
      </c>
      <c r="E2490" s="336" t="s">
        <v>738</v>
      </c>
      <c r="F2490" s="336" t="s">
        <v>780</v>
      </c>
      <c r="G2490" s="336" t="s">
        <v>794</v>
      </c>
      <c r="H2490" s="336" t="s">
        <v>726</v>
      </c>
      <c r="I2490" s="337">
        <v>5</v>
      </c>
      <c r="J2490" s="337">
        <v>50</v>
      </c>
      <c r="K2490" s="337">
        <v>86</v>
      </c>
      <c r="L2490" s="337">
        <v>63</v>
      </c>
      <c r="M2490" s="338"/>
      <c r="N2490" s="337">
        <v>25</v>
      </c>
      <c r="O2490" s="337">
        <v>550</v>
      </c>
      <c r="P2490" s="337">
        <v>8.1</v>
      </c>
      <c r="Q2490" s="337">
        <v>68.8</v>
      </c>
      <c r="R2490" s="337">
        <v>25000</v>
      </c>
      <c r="S2490" s="337">
        <v>4000</v>
      </c>
      <c r="T2490" s="337">
        <v>83</v>
      </c>
      <c r="U2490" s="337">
        <v>0.9</v>
      </c>
      <c r="V2490" s="337">
        <v>-25</v>
      </c>
      <c r="W2490" s="336" t="s">
        <v>769</v>
      </c>
      <c r="X2490" s="336" t="s">
        <v>7402</v>
      </c>
      <c r="Y2490" s="336" t="s">
        <v>783</v>
      </c>
      <c r="Z2490" s="339">
        <v>41912</v>
      </c>
      <c r="AA2490" s="339">
        <v>41912</v>
      </c>
      <c r="AB2490" s="336" t="s">
        <v>827</v>
      </c>
    </row>
    <row r="2491" spans="1:28" s="340" customFormat="1">
      <c r="A2491" s="336" t="s">
        <v>8147</v>
      </c>
      <c r="B2491" s="336" t="s">
        <v>6543</v>
      </c>
      <c r="C2491" s="336" t="s">
        <v>682</v>
      </c>
      <c r="D2491" s="336" t="s">
        <v>8219</v>
      </c>
      <c r="E2491" s="336" t="s">
        <v>738</v>
      </c>
      <c r="F2491" s="336" t="s">
        <v>780</v>
      </c>
      <c r="G2491" s="336" t="s">
        <v>794</v>
      </c>
      <c r="H2491" s="336" t="s">
        <v>726</v>
      </c>
      <c r="I2491" s="337">
        <v>5</v>
      </c>
      <c r="J2491" s="337">
        <v>50</v>
      </c>
      <c r="K2491" s="337">
        <v>86</v>
      </c>
      <c r="L2491" s="337">
        <v>63</v>
      </c>
      <c r="M2491" s="338"/>
      <c r="N2491" s="337">
        <v>40</v>
      </c>
      <c r="O2491" s="337">
        <v>550</v>
      </c>
      <c r="P2491" s="337">
        <v>8.1</v>
      </c>
      <c r="Q2491" s="337">
        <v>68.8</v>
      </c>
      <c r="R2491" s="337">
        <v>25000</v>
      </c>
      <c r="S2491" s="337">
        <v>4000</v>
      </c>
      <c r="T2491" s="337">
        <v>83</v>
      </c>
      <c r="U2491" s="337">
        <v>0.9</v>
      </c>
      <c r="V2491" s="337">
        <v>-25</v>
      </c>
      <c r="W2491" s="336" t="s">
        <v>769</v>
      </c>
      <c r="X2491" s="336" t="s">
        <v>7402</v>
      </c>
      <c r="Y2491" s="336" t="s">
        <v>783</v>
      </c>
      <c r="Z2491" s="339">
        <v>41912</v>
      </c>
      <c r="AA2491" s="339">
        <v>41912</v>
      </c>
      <c r="AB2491" s="336" t="s">
        <v>827</v>
      </c>
    </row>
    <row r="2492" spans="1:28" s="340" customFormat="1">
      <c r="A2492" s="336" t="s">
        <v>8147</v>
      </c>
      <c r="B2492" s="336" t="s">
        <v>27</v>
      </c>
      <c r="C2492" s="336" t="s">
        <v>6463</v>
      </c>
      <c r="D2492" s="336" t="s">
        <v>6463</v>
      </c>
      <c r="E2492" s="336" t="s">
        <v>731</v>
      </c>
      <c r="F2492" s="336" t="s">
        <v>780</v>
      </c>
      <c r="G2492" s="336" t="s">
        <v>794</v>
      </c>
      <c r="H2492" s="336" t="s">
        <v>726</v>
      </c>
      <c r="I2492" s="337">
        <v>5</v>
      </c>
      <c r="J2492" s="337">
        <v>75</v>
      </c>
      <c r="K2492" s="337">
        <v>122</v>
      </c>
      <c r="L2492" s="337">
        <v>97</v>
      </c>
      <c r="M2492" s="338"/>
      <c r="N2492" s="337">
        <v>25</v>
      </c>
      <c r="O2492" s="337">
        <v>850</v>
      </c>
      <c r="P2492" s="337">
        <v>12</v>
      </c>
      <c r="Q2492" s="337">
        <v>70.8</v>
      </c>
      <c r="R2492" s="337">
        <v>25000</v>
      </c>
      <c r="S2492" s="337">
        <v>3500</v>
      </c>
      <c r="T2492" s="337">
        <v>84</v>
      </c>
      <c r="U2492" s="337">
        <v>0.9</v>
      </c>
      <c r="V2492" s="337">
        <v>-30</v>
      </c>
      <c r="W2492" s="336" t="s">
        <v>769</v>
      </c>
      <c r="X2492" s="336" t="s">
        <v>7405</v>
      </c>
      <c r="Y2492" s="336" t="s">
        <v>1308</v>
      </c>
      <c r="Z2492" s="339">
        <v>41640</v>
      </c>
      <c r="AA2492" s="339">
        <v>41890</v>
      </c>
      <c r="AB2492" s="336" t="s">
        <v>842</v>
      </c>
    </row>
    <row r="2493" spans="1:28" s="340" customFormat="1">
      <c r="A2493" s="336" t="s">
        <v>8147</v>
      </c>
      <c r="B2493" s="336" t="s">
        <v>27</v>
      </c>
      <c r="C2493" s="336" t="s">
        <v>6465</v>
      </c>
      <c r="D2493" s="336" t="s">
        <v>6465</v>
      </c>
      <c r="E2493" s="336" t="s">
        <v>731</v>
      </c>
      <c r="F2493" s="336" t="s">
        <v>780</v>
      </c>
      <c r="G2493" s="336" t="s">
        <v>794</v>
      </c>
      <c r="H2493" s="336" t="s">
        <v>726</v>
      </c>
      <c r="I2493" s="337">
        <v>5</v>
      </c>
      <c r="J2493" s="337">
        <v>75</v>
      </c>
      <c r="K2493" s="337">
        <v>122</v>
      </c>
      <c r="L2493" s="337">
        <v>97</v>
      </c>
      <c r="M2493" s="338"/>
      <c r="N2493" s="337">
        <v>15</v>
      </c>
      <c r="O2493" s="337">
        <v>850</v>
      </c>
      <c r="P2493" s="337">
        <v>12</v>
      </c>
      <c r="Q2493" s="337">
        <v>70.8</v>
      </c>
      <c r="R2493" s="337">
        <v>25000</v>
      </c>
      <c r="S2493" s="337">
        <v>3500</v>
      </c>
      <c r="T2493" s="337">
        <v>84</v>
      </c>
      <c r="U2493" s="337">
        <v>0.9</v>
      </c>
      <c r="V2493" s="337">
        <v>-30</v>
      </c>
      <c r="W2493" s="336" t="s">
        <v>769</v>
      </c>
      <c r="X2493" s="336" t="s">
        <v>7405</v>
      </c>
      <c r="Y2493" s="336" t="s">
        <v>1308</v>
      </c>
      <c r="Z2493" s="339">
        <v>41640</v>
      </c>
      <c r="AA2493" s="339">
        <v>41890</v>
      </c>
      <c r="AB2493" s="336" t="s">
        <v>842</v>
      </c>
    </row>
    <row r="2494" spans="1:28" s="340" customFormat="1">
      <c r="A2494" s="336" t="s">
        <v>8147</v>
      </c>
      <c r="B2494" s="336" t="s">
        <v>27</v>
      </c>
      <c r="C2494" s="336" t="s">
        <v>6484</v>
      </c>
      <c r="D2494" s="336" t="s">
        <v>6484</v>
      </c>
      <c r="E2494" s="336" t="s">
        <v>731</v>
      </c>
      <c r="F2494" s="336" t="s">
        <v>780</v>
      </c>
      <c r="G2494" s="336" t="s">
        <v>794</v>
      </c>
      <c r="H2494" s="336" t="s">
        <v>726</v>
      </c>
      <c r="I2494" s="337">
        <v>5</v>
      </c>
      <c r="J2494" s="337">
        <v>75</v>
      </c>
      <c r="K2494" s="337">
        <v>121.9</v>
      </c>
      <c r="L2494" s="337">
        <v>96.5</v>
      </c>
      <c r="M2494" s="338"/>
      <c r="N2494" s="337">
        <v>40</v>
      </c>
      <c r="O2494" s="337">
        <v>900</v>
      </c>
      <c r="P2494" s="337">
        <v>12</v>
      </c>
      <c r="Q2494" s="337">
        <v>79.3</v>
      </c>
      <c r="R2494" s="337">
        <v>25000</v>
      </c>
      <c r="S2494" s="337">
        <v>3500</v>
      </c>
      <c r="T2494" s="337">
        <v>83</v>
      </c>
      <c r="U2494" s="337">
        <v>0.9</v>
      </c>
      <c r="V2494" s="337">
        <v>-20</v>
      </c>
      <c r="W2494" s="336" t="s">
        <v>769</v>
      </c>
      <c r="X2494" s="336" t="s">
        <v>7405</v>
      </c>
      <c r="Y2494" s="336" t="s">
        <v>1308</v>
      </c>
      <c r="Z2494" s="339">
        <v>41453</v>
      </c>
      <c r="AA2494" s="339">
        <v>41751</v>
      </c>
      <c r="AB2494" s="336" t="s">
        <v>842</v>
      </c>
    </row>
    <row r="2495" spans="1:28" s="340" customFormat="1">
      <c r="A2495" s="336" t="s">
        <v>8147</v>
      </c>
      <c r="B2495" s="336" t="s">
        <v>4392</v>
      </c>
      <c r="C2495" s="336" t="s">
        <v>4395</v>
      </c>
      <c r="D2495" s="336" t="s">
        <v>8220</v>
      </c>
      <c r="E2495" s="336" t="s">
        <v>731</v>
      </c>
      <c r="F2495" s="336" t="s">
        <v>780</v>
      </c>
      <c r="G2495" s="336" t="s">
        <v>794</v>
      </c>
      <c r="H2495" s="336" t="s">
        <v>726</v>
      </c>
      <c r="I2495" s="337">
        <v>5</v>
      </c>
      <c r="J2495" s="337">
        <v>75</v>
      </c>
      <c r="K2495" s="337">
        <v>91.7</v>
      </c>
      <c r="L2495" s="337">
        <v>95.1</v>
      </c>
      <c r="M2495" s="338"/>
      <c r="N2495" s="337">
        <v>40</v>
      </c>
      <c r="O2495" s="337">
        <v>750</v>
      </c>
      <c r="P2495" s="337">
        <v>11</v>
      </c>
      <c r="Q2495" s="337">
        <v>68.2</v>
      </c>
      <c r="R2495" s="337">
        <v>25000</v>
      </c>
      <c r="S2495" s="337">
        <v>3000</v>
      </c>
      <c r="T2495" s="337">
        <v>83</v>
      </c>
      <c r="U2495" s="337">
        <v>1</v>
      </c>
      <c r="V2495" s="337">
        <v>-20</v>
      </c>
      <c r="W2495" s="336" t="s">
        <v>769</v>
      </c>
      <c r="X2495" s="336" t="s">
        <v>7405</v>
      </c>
      <c r="Y2495" s="336" t="s">
        <v>783</v>
      </c>
      <c r="Z2495" s="339">
        <v>41854</v>
      </c>
      <c r="AA2495" s="339">
        <v>41884</v>
      </c>
      <c r="AB2495" s="336" t="s">
        <v>784</v>
      </c>
    </row>
    <row r="2496" spans="1:28" s="340" customFormat="1">
      <c r="A2496" s="336" t="s">
        <v>8147</v>
      </c>
      <c r="B2496" s="336" t="s">
        <v>4392</v>
      </c>
      <c r="C2496" s="336" t="s">
        <v>4397</v>
      </c>
      <c r="D2496" s="336" t="s">
        <v>8221</v>
      </c>
      <c r="E2496" s="336" t="s">
        <v>830</v>
      </c>
      <c r="F2496" s="336" t="s">
        <v>780</v>
      </c>
      <c r="G2496" s="336" t="s">
        <v>794</v>
      </c>
      <c r="H2496" s="336" t="s">
        <v>726</v>
      </c>
      <c r="I2496" s="337">
        <v>5</v>
      </c>
      <c r="J2496" s="337">
        <v>75</v>
      </c>
      <c r="K2496" s="337">
        <v>116.4</v>
      </c>
      <c r="L2496" s="337">
        <v>94.8</v>
      </c>
      <c r="M2496" s="338"/>
      <c r="N2496" s="337">
        <v>40</v>
      </c>
      <c r="O2496" s="337">
        <v>750</v>
      </c>
      <c r="P2496" s="337">
        <v>11</v>
      </c>
      <c r="Q2496" s="337">
        <v>68.2</v>
      </c>
      <c r="R2496" s="337">
        <v>25000</v>
      </c>
      <c r="S2496" s="337">
        <v>3000</v>
      </c>
      <c r="T2496" s="337">
        <v>83</v>
      </c>
      <c r="U2496" s="337">
        <v>1</v>
      </c>
      <c r="V2496" s="337">
        <v>-20</v>
      </c>
      <c r="W2496" s="336" t="s">
        <v>769</v>
      </c>
      <c r="X2496" s="336" t="s">
        <v>7923</v>
      </c>
      <c r="Y2496" s="336" t="s">
        <v>783</v>
      </c>
      <c r="Z2496" s="339">
        <v>41753</v>
      </c>
      <c r="AA2496" s="339">
        <v>41753</v>
      </c>
      <c r="AB2496" s="336" t="s">
        <v>784</v>
      </c>
    </row>
    <row r="2497" spans="1:28" s="340" customFormat="1">
      <c r="A2497" s="336" t="s">
        <v>8147</v>
      </c>
      <c r="B2497" s="336" t="s">
        <v>4392</v>
      </c>
      <c r="C2497" s="336" t="s">
        <v>4506</v>
      </c>
      <c r="D2497" s="336" t="s">
        <v>8222</v>
      </c>
      <c r="E2497" s="336" t="s">
        <v>735</v>
      </c>
      <c r="F2497" s="336" t="s">
        <v>780</v>
      </c>
      <c r="G2497" s="336" t="s">
        <v>794</v>
      </c>
      <c r="H2497" s="336" t="s">
        <v>726</v>
      </c>
      <c r="I2497" s="337">
        <v>5</v>
      </c>
      <c r="J2497" s="337">
        <v>90</v>
      </c>
      <c r="K2497" s="337">
        <v>133.30000000000001</v>
      </c>
      <c r="L2497" s="337">
        <v>120.8</v>
      </c>
      <c r="M2497" s="338"/>
      <c r="N2497" s="337">
        <v>40</v>
      </c>
      <c r="O2497" s="337">
        <v>1200</v>
      </c>
      <c r="P2497" s="337">
        <v>17</v>
      </c>
      <c r="Q2497" s="337">
        <v>70.599999999999994</v>
      </c>
      <c r="R2497" s="337">
        <v>25000</v>
      </c>
      <c r="S2497" s="337">
        <v>3000</v>
      </c>
      <c r="T2497" s="337">
        <v>83</v>
      </c>
      <c r="U2497" s="337">
        <v>1</v>
      </c>
      <c r="V2497" s="337">
        <v>-20</v>
      </c>
      <c r="W2497" s="336" t="s">
        <v>769</v>
      </c>
      <c r="X2497" s="336" t="s">
        <v>7923</v>
      </c>
      <c r="Y2497" s="336" t="s">
        <v>783</v>
      </c>
      <c r="Z2497" s="339">
        <v>41753</v>
      </c>
      <c r="AA2497" s="339">
        <v>41753</v>
      </c>
      <c r="AB2497" s="336" t="s">
        <v>784</v>
      </c>
    </row>
    <row r="2498" spans="1:28" s="340" customFormat="1">
      <c r="A2498" s="336" t="s">
        <v>8147</v>
      </c>
      <c r="B2498" s="336" t="s">
        <v>4392</v>
      </c>
      <c r="C2498" s="336" t="s">
        <v>4508</v>
      </c>
      <c r="D2498" s="336" t="s">
        <v>8223</v>
      </c>
      <c r="E2498" s="336" t="s">
        <v>733</v>
      </c>
      <c r="F2498" s="336" t="s">
        <v>780</v>
      </c>
      <c r="G2498" s="336" t="s">
        <v>794</v>
      </c>
      <c r="H2498" s="336" t="s">
        <v>726</v>
      </c>
      <c r="I2498" s="337">
        <v>5</v>
      </c>
      <c r="J2498" s="337">
        <v>85</v>
      </c>
      <c r="K2498" s="337">
        <v>164.2</v>
      </c>
      <c r="L2498" s="337">
        <v>126.2</v>
      </c>
      <c r="M2498" s="338"/>
      <c r="N2498" s="337">
        <v>103</v>
      </c>
      <c r="O2498" s="337">
        <v>1230</v>
      </c>
      <c r="P2498" s="337">
        <v>18</v>
      </c>
      <c r="Q2498" s="337">
        <v>68.3</v>
      </c>
      <c r="R2498" s="337">
        <v>25000</v>
      </c>
      <c r="S2498" s="337">
        <v>3000</v>
      </c>
      <c r="T2498" s="337">
        <v>83</v>
      </c>
      <c r="U2498" s="337">
        <v>0.9</v>
      </c>
      <c r="V2498" s="337">
        <v>-20</v>
      </c>
      <c r="W2498" s="336" t="s">
        <v>769</v>
      </c>
      <c r="X2498" s="336" t="s">
        <v>7405</v>
      </c>
      <c r="Y2498" s="336" t="s">
        <v>783</v>
      </c>
      <c r="Z2498" s="339">
        <v>41787</v>
      </c>
      <c r="AA2498" s="339">
        <v>41813</v>
      </c>
      <c r="AB2498" s="336" t="s">
        <v>784</v>
      </c>
    </row>
    <row r="2499" spans="1:28" s="340" customFormat="1">
      <c r="A2499" s="336" t="s">
        <v>8147</v>
      </c>
      <c r="B2499" s="336" t="s">
        <v>4392</v>
      </c>
      <c r="C2499" s="336" t="s">
        <v>4512</v>
      </c>
      <c r="D2499" s="336" t="s">
        <v>8224</v>
      </c>
      <c r="E2499" s="336" t="s">
        <v>703</v>
      </c>
      <c r="F2499" s="336" t="s">
        <v>780</v>
      </c>
      <c r="G2499" s="336" t="s">
        <v>781</v>
      </c>
      <c r="H2499" s="336" t="s">
        <v>726</v>
      </c>
      <c r="I2499" s="337">
        <v>5</v>
      </c>
      <c r="J2499" s="337">
        <v>50</v>
      </c>
      <c r="K2499" s="337">
        <v>47</v>
      </c>
      <c r="L2499" s="337">
        <v>49.5</v>
      </c>
      <c r="M2499" s="338"/>
      <c r="N2499" s="337">
        <v>40</v>
      </c>
      <c r="O2499" s="337">
        <v>520</v>
      </c>
      <c r="P2499" s="337">
        <v>7.4</v>
      </c>
      <c r="Q2499" s="337">
        <v>70.3</v>
      </c>
      <c r="R2499" s="337">
        <v>25000</v>
      </c>
      <c r="S2499" s="337">
        <v>3000</v>
      </c>
      <c r="T2499" s="337">
        <v>83</v>
      </c>
      <c r="U2499" s="337">
        <v>1</v>
      </c>
      <c r="V2499" s="337">
        <v>-20</v>
      </c>
      <c r="W2499" s="336" t="s">
        <v>769</v>
      </c>
      <c r="X2499" s="336" t="s">
        <v>7405</v>
      </c>
      <c r="Y2499" s="336" t="s">
        <v>826</v>
      </c>
      <c r="Z2499" s="339">
        <v>41897</v>
      </c>
      <c r="AA2499" s="339">
        <v>41906</v>
      </c>
      <c r="AB2499" s="336" t="s">
        <v>784</v>
      </c>
    </row>
    <row r="2500" spans="1:28" s="340" customFormat="1">
      <c r="A2500" s="336" t="s">
        <v>8147</v>
      </c>
      <c r="B2500" s="336" t="s">
        <v>6846</v>
      </c>
      <c r="C2500" s="336" t="s">
        <v>984</v>
      </c>
      <c r="D2500" s="336" t="s">
        <v>6855</v>
      </c>
      <c r="E2500" s="336" t="s">
        <v>731</v>
      </c>
      <c r="F2500" s="336" t="s">
        <v>780</v>
      </c>
      <c r="G2500" s="336" t="s">
        <v>794</v>
      </c>
      <c r="H2500" s="336" t="s">
        <v>726</v>
      </c>
      <c r="I2500" s="337">
        <v>5</v>
      </c>
      <c r="J2500" s="337">
        <v>75</v>
      </c>
      <c r="K2500" s="337">
        <v>86.4</v>
      </c>
      <c r="L2500" s="337">
        <v>94</v>
      </c>
      <c r="M2500" s="338"/>
      <c r="N2500" s="337">
        <v>25</v>
      </c>
      <c r="O2500" s="337">
        <v>1000</v>
      </c>
      <c r="P2500" s="337">
        <v>15</v>
      </c>
      <c r="Q2500" s="337">
        <v>66.7</v>
      </c>
      <c r="R2500" s="337">
        <v>25000</v>
      </c>
      <c r="S2500" s="337">
        <v>4000</v>
      </c>
      <c r="T2500" s="337">
        <v>84</v>
      </c>
      <c r="U2500" s="337">
        <v>1</v>
      </c>
      <c r="V2500" s="337">
        <v>-20</v>
      </c>
      <c r="W2500" s="336" t="s">
        <v>769</v>
      </c>
      <c r="X2500" s="336" t="s">
        <v>7402</v>
      </c>
      <c r="Y2500" s="336" t="s">
        <v>783</v>
      </c>
      <c r="Z2500" s="339">
        <v>41713</v>
      </c>
      <c r="AA2500" s="339">
        <v>41709</v>
      </c>
      <c r="AB2500" s="336" t="s">
        <v>784</v>
      </c>
    </row>
    <row r="2501" spans="1:28" s="340" customFormat="1">
      <c r="A2501" s="336" t="s">
        <v>8147</v>
      </c>
      <c r="B2501" s="336" t="s">
        <v>6846</v>
      </c>
      <c r="C2501" s="336" t="s">
        <v>984</v>
      </c>
      <c r="D2501" s="336" t="s">
        <v>6858</v>
      </c>
      <c r="E2501" s="336" t="s">
        <v>731</v>
      </c>
      <c r="F2501" s="336" t="s">
        <v>780</v>
      </c>
      <c r="G2501" s="336" t="s">
        <v>794</v>
      </c>
      <c r="H2501" s="336" t="s">
        <v>726</v>
      </c>
      <c r="I2501" s="337">
        <v>5</v>
      </c>
      <c r="J2501" s="337">
        <v>75</v>
      </c>
      <c r="K2501" s="337">
        <v>86.4</v>
      </c>
      <c r="L2501" s="337">
        <v>94</v>
      </c>
      <c r="M2501" s="338"/>
      <c r="N2501" s="337">
        <v>40</v>
      </c>
      <c r="O2501" s="337">
        <v>1000</v>
      </c>
      <c r="P2501" s="337">
        <v>15</v>
      </c>
      <c r="Q2501" s="337">
        <v>66.7</v>
      </c>
      <c r="R2501" s="337">
        <v>25000</v>
      </c>
      <c r="S2501" s="337">
        <v>4000</v>
      </c>
      <c r="T2501" s="337">
        <v>84</v>
      </c>
      <c r="U2501" s="337">
        <v>1</v>
      </c>
      <c r="V2501" s="337">
        <v>-20</v>
      </c>
      <c r="W2501" s="336" t="s">
        <v>769</v>
      </c>
      <c r="X2501" s="336" t="s">
        <v>7402</v>
      </c>
      <c r="Y2501" s="336" t="s">
        <v>783</v>
      </c>
      <c r="Z2501" s="339">
        <v>41713</v>
      </c>
      <c r="AA2501" s="339">
        <v>41709</v>
      </c>
      <c r="AB2501" s="336" t="s">
        <v>784</v>
      </c>
    </row>
    <row r="2502" spans="1:28" s="340" customFormat="1">
      <c r="A2502" s="336" t="s">
        <v>8147</v>
      </c>
      <c r="B2502" s="336" t="s">
        <v>6846</v>
      </c>
      <c r="C2502" s="336" t="s">
        <v>984</v>
      </c>
      <c r="D2502" s="336" t="s">
        <v>6860</v>
      </c>
      <c r="E2502" s="336" t="s">
        <v>830</v>
      </c>
      <c r="F2502" s="336" t="s">
        <v>780</v>
      </c>
      <c r="G2502" s="336" t="s">
        <v>794</v>
      </c>
      <c r="H2502" s="336" t="s">
        <v>726</v>
      </c>
      <c r="I2502" s="337">
        <v>5</v>
      </c>
      <c r="J2502" s="337">
        <v>75</v>
      </c>
      <c r="K2502" s="337">
        <v>116.8</v>
      </c>
      <c r="L2502" s="337">
        <v>94</v>
      </c>
      <c r="M2502" s="338"/>
      <c r="N2502" s="337">
        <v>25</v>
      </c>
      <c r="O2502" s="337">
        <v>1000</v>
      </c>
      <c r="P2502" s="337">
        <v>15</v>
      </c>
      <c r="Q2502" s="337">
        <v>66.7</v>
      </c>
      <c r="R2502" s="337">
        <v>25000</v>
      </c>
      <c r="S2502" s="337">
        <v>4000</v>
      </c>
      <c r="T2502" s="337">
        <v>84</v>
      </c>
      <c r="U2502" s="337">
        <v>1</v>
      </c>
      <c r="V2502" s="337">
        <v>-20</v>
      </c>
      <c r="W2502" s="336" t="s">
        <v>769</v>
      </c>
      <c r="X2502" s="336" t="s">
        <v>7402</v>
      </c>
      <c r="Y2502" s="336" t="s">
        <v>783</v>
      </c>
      <c r="Z2502" s="339">
        <v>41713</v>
      </c>
      <c r="AA2502" s="339">
        <v>41709</v>
      </c>
      <c r="AB2502" s="336" t="s">
        <v>784</v>
      </c>
    </row>
    <row r="2503" spans="1:28" s="340" customFormat="1">
      <c r="A2503" s="336" t="s">
        <v>8147</v>
      </c>
      <c r="B2503" s="336" t="s">
        <v>6846</v>
      </c>
      <c r="C2503" s="336" t="s">
        <v>984</v>
      </c>
      <c r="D2503" s="336" t="s">
        <v>6862</v>
      </c>
      <c r="E2503" s="336" t="s">
        <v>830</v>
      </c>
      <c r="F2503" s="336" t="s">
        <v>780</v>
      </c>
      <c r="G2503" s="336" t="s">
        <v>794</v>
      </c>
      <c r="H2503" s="336" t="s">
        <v>726</v>
      </c>
      <c r="I2503" s="337">
        <v>5</v>
      </c>
      <c r="J2503" s="337">
        <v>75</v>
      </c>
      <c r="K2503" s="337">
        <v>116.8</v>
      </c>
      <c r="L2503" s="337">
        <v>94</v>
      </c>
      <c r="M2503" s="338"/>
      <c r="N2503" s="337">
        <v>40</v>
      </c>
      <c r="O2503" s="337">
        <v>1000</v>
      </c>
      <c r="P2503" s="337">
        <v>15</v>
      </c>
      <c r="Q2503" s="337">
        <v>66.7</v>
      </c>
      <c r="R2503" s="337">
        <v>25000</v>
      </c>
      <c r="S2503" s="337">
        <v>4000</v>
      </c>
      <c r="T2503" s="337">
        <v>84</v>
      </c>
      <c r="U2503" s="337">
        <v>1</v>
      </c>
      <c r="V2503" s="337">
        <v>-20</v>
      </c>
      <c r="W2503" s="336" t="s">
        <v>769</v>
      </c>
      <c r="X2503" s="336" t="s">
        <v>7402</v>
      </c>
      <c r="Y2503" s="336" t="s">
        <v>783</v>
      </c>
      <c r="Z2503" s="339">
        <v>41713</v>
      </c>
      <c r="AA2503" s="339">
        <v>41709</v>
      </c>
      <c r="AB2503" s="336" t="s">
        <v>784</v>
      </c>
    </row>
    <row r="2504" spans="1:28" s="340" customFormat="1">
      <c r="A2504" s="336" t="s">
        <v>8147</v>
      </c>
      <c r="B2504" s="336" t="s">
        <v>7033</v>
      </c>
      <c r="C2504" s="336" t="s">
        <v>682</v>
      </c>
      <c r="D2504" s="336" t="s">
        <v>7040</v>
      </c>
      <c r="E2504" s="336" t="s">
        <v>735</v>
      </c>
      <c r="F2504" s="336" t="s">
        <v>780</v>
      </c>
      <c r="G2504" s="336" t="s">
        <v>794</v>
      </c>
      <c r="H2504" s="336" t="s">
        <v>726</v>
      </c>
      <c r="I2504" s="337">
        <v>3</v>
      </c>
      <c r="J2504" s="337">
        <v>120</v>
      </c>
      <c r="K2504" s="337">
        <v>128</v>
      </c>
      <c r="L2504" s="337">
        <v>120</v>
      </c>
      <c r="M2504" s="338"/>
      <c r="N2504" s="337">
        <v>40</v>
      </c>
      <c r="O2504" s="337">
        <v>1250</v>
      </c>
      <c r="P2504" s="337">
        <v>19</v>
      </c>
      <c r="Q2504" s="337">
        <v>65.8</v>
      </c>
      <c r="R2504" s="337">
        <v>40000</v>
      </c>
      <c r="S2504" s="337">
        <v>3000</v>
      </c>
      <c r="T2504" s="337">
        <v>83</v>
      </c>
      <c r="U2504" s="337">
        <v>1</v>
      </c>
      <c r="V2504" s="337">
        <v>-40</v>
      </c>
      <c r="W2504" s="336" t="s">
        <v>769</v>
      </c>
      <c r="X2504" s="336" t="s">
        <v>7402</v>
      </c>
      <c r="Y2504" s="336" t="s">
        <v>1043</v>
      </c>
      <c r="Z2504" s="339">
        <v>41798</v>
      </c>
      <c r="AA2504" s="339">
        <v>41789</v>
      </c>
      <c r="AB2504" s="336" t="s">
        <v>842</v>
      </c>
    </row>
    <row r="2505" spans="1:28" s="340" customFormat="1">
      <c r="A2505" s="336" t="s">
        <v>8147</v>
      </c>
      <c r="B2505" s="336" t="s">
        <v>7033</v>
      </c>
      <c r="C2505" s="336" t="s">
        <v>682</v>
      </c>
      <c r="D2505" s="336" t="s">
        <v>8225</v>
      </c>
      <c r="E2505" s="336" t="s">
        <v>738</v>
      </c>
      <c r="F2505" s="336" t="s">
        <v>780</v>
      </c>
      <c r="G2505" s="336" t="s">
        <v>794</v>
      </c>
      <c r="H2505" s="336" t="s">
        <v>726</v>
      </c>
      <c r="I2505" s="337">
        <v>3</v>
      </c>
      <c r="J2505" s="337">
        <v>50</v>
      </c>
      <c r="K2505" s="337">
        <v>85</v>
      </c>
      <c r="L2505" s="337">
        <v>63</v>
      </c>
      <c r="M2505" s="338"/>
      <c r="N2505" s="337">
        <v>40</v>
      </c>
      <c r="O2505" s="337">
        <v>470</v>
      </c>
      <c r="P2505" s="337">
        <v>7</v>
      </c>
      <c r="Q2505" s="337">
        <v>67.099999999999994</v>
      </c>
      <c r="R2505" s="337">
        <v>25000</v>
      </c>
      <c r="S2505" s="337">
        <v>3000</v>
      </c>
      <c r="T2505" s="337">
        <v>91</v>
      </c>
      <c r="U2505" s="337">
        <v>0.8</v>
      </c>
      <c r="V2505" s="337">
        <v>-40</v>
      </c>
      <c r="W2505" s="336" t="s">
        <v>769</v>
      </c>
      <c r="X2505" s="336" t="s">
        <v>7402</v>
      </c>
      <c r="Y2505" s="336" t="s">
        <v>783</v>
      </c>
      <c r="Z2505" s="339">
        <v>41993</v>
      </c>
      <c r="AA2505" s="339">
        <v>42003</v>
      </c>
      <c r="AB2505" s="336" t="s">
        <v>827</v>
      </c>
    </row>
    <row r="2506" spans="1:28" s="340" customFormat="1">
      <c r="A2506" s="336" t="s">
        <v>8147</v>
      </c>
      <c r="B2506" s="336" t="s">
        <v>6755</v>
      </c>
      <c r="C2506" s="336" t="s">
        <v>6884</v>
      </c>
      <c r="D2506" s="336" t="s">
        <v>6887</v>
      </c>
      <c r="E2506" s="336" t="s">
        <v>738</v>
      </c>
      <c r="F2506" s="336" t="s">
        <v>780</v>
      </c>
      <c r="G2506" s="336" t="s">
        <v>794</v>
      </c>
      <c r="H2506" s="336" t="s">
        <v>726</v>
      </c>
      <c r="I2506" s="337">
        <v>3</v>
      </c>
      <c r="J2506" s="337">
        <v>60</v>
      </c>
      <c r="K2506" s="337">
        <v>87.2</v>
      </c>
      <c r="L2506" s="337">
        <v>63.1</v>
      </c>
      <c r="M2506" s="338"/>
      <c r="N2506" s="337">
        <v>40</v>
      </c>
      <c r="O2506" s="337">
        <v>470</v>
      </c>
      <c r="P2506" s="337">
        <v>7</v>
      </c>
      <c r="Q2506" s="337">
        <v>67.099999999999994</v>
      </c>
      <c r="R2506" s="337">
        <v>25000</v>
      </c>
      <c r="S2506" s="337">
        <v>2700</v>
      </c>
      <c r="T2506" s="337">
        <v>87</v>
      </c>
      <c r="U2506" s="337">
        <v>1</v>
      </c>
      <c r="V2506" s="337">
        <v>-20</v>
      </c>
      <c r="W2506" s="336" t="s">
        <v>769</v>
      </c>
      <c r="X2506" s="336" t="s">
        <v>7402</v>
      </c>
      <c r="Y2506" s="336" t="s">
        <v>1734</v>
      </c>
      <c r="Z2506" s="339">
        <v>41973</v>
      </c>
      <c r="AA2506" s="339">
        <v>41976</v>
      </c>
      <c r="AB2506" s="336" t="s">
        <v>842</v>
      </c>
    </row>
    <row r="2507" spans="1:28" s="340" customFormat="1">
      <c r="A2507" s="336" t="s">
        <v>8147</v>
      </c>
      <c r="B2507" s="336" t="s">
        <v>6755</v>
      </c>
      <c r="C2507" s="336" t="s">
        <v>6895</v>
      </c>
      <c r="D2507" s="336" t="s">
        <v>6898</v>
      </c>
      <c r="E2507" s="336" t="s">
        <v>738</v>
      </c>
      <c r="F2507" s="336" t="s">
        <v>780</v>
      </c>
      <c r="G2507" s="336" t="s">
        <v>794</v>
      </c>
      <c r="H2507" s="336" t="s">
        <v>726</v>
      </c>
      <c r="I2507" s="337">
        <v>3</v>
      </c>
      <c r="J2507" s="337">
        <v>60</v>
      </c>
      <c r="K2507" s="337">
        <v>88</v>
      </c>
      <c r="L2507" s="337">
        <v>64</v>
      </c>
      <c r="M2507" s="338"/>
      <c r="N2507" s="337">
        <v>40</v>
      </c>
      <c r="O2507" s="338"/>
      <c r="P2507" s="337">
        <v>8</v>
      </c>
      <c r="Q2507" s="337">
        <v>67.2</v>
      </c>
      <c r="R2507" s="337">
        <v>25000</v>
      </c>
      <c r="S2507" s="337">
        <v>3000</v>
      </c>
      <c r="T2507" s="337">
        <v>83</v>
      </c>
      <c r="U2507" s="337">
        <v>0.9</v>
      </c>
      <c r="V2507" s="337">
        <v>-20</v>
      </c>
      <c r="W2507" s="336" t="s">
        <v>769</v>
      </c>
      <c r="X2507" s="336" t="s">
        <v>7405</v>
      </c>
      <c r="Y2507" s="336" t="s">
        <v>783</v>
      </c>
      <c r="Z2507" s="339">
        <v>41926</v>
      </c>
      <c r="AA2507" s="339">
        <v>41924</v>
      </c>
      <c r="AB2507" s="336" t="s">
        <v>842</v>
      </c>
    </row>
    <row r="2508" spans="1:28" s="340" customFormat="1">
      <c r="A2508" s="336" t="s">
        <v>8147</v>
      </c>
      <c r="B2508" s="336" t="s">
        <v>27</v>
      </c>
      <c r="C2508" s="336" t="s">
        <v>6759</v>
      </c>
      <c r="D2508" s="336" t="s">
        <v>6759</v>
      </c>
      <c r="E2508" s="336" t="s">
        <v>731</v>
      </c>
      <c r="F2508" s="336" t="s">
        <v>780</v>
      </c>
      <c r="G2508" s="336" t="s">
        <v>794</v>
      </c>
      <c r="H2508" s="336" t="s">
        <v>726</v>
      </c>
      <c r="I2508" s="337">
        <v>5</v>
      </c>
      <c r="J2508" s="337">
        <v>75</v>
      </c>
      <c r="K2508" s="337">
        <v>122</v>
      </c>
      <c r="L2508" s="337">
        <v>97</v>
      </c>
      <c r="M2508" s="338"/>
      <c r="N2508" s="337">
        <v>25</v>
      </c>
      <c r="O2508" s="337">
        <v>1000</v>
      </c>
      <c r="P2508" s="337">
        <v>14</v>
      </c>
      <c r="Q2508" s="337">
        <v>71.400000000000006</v>
      </c>
      <c r="R2508" s="337">
        <v>25000</v>
      </c>
      <c r="S2508" s="337">
        <v>3500</v>
      </c>
      <c r="T2508" s="337">
        <v>83</v>
      </c>
      <c r="U2508" s="337">
        <v>0.9</v>
      </c>
      <c r="V2508" s="337">
        <v>-29</v>
      </c>
      <c r="W2508" s="336" t="s">
        <v>769</v>
      </c>
      <c r="X2508" s="336" t="s">
        <v>7405</v>
      </c>
      <c r="Y2508" s="336" t="s">
        <v>1308</v>
      </c>
      <c r="Z2508" s="339">
        <v>41435</v>
      </c>
      <c r="AA2508" s="339">
        <v>41900</v>
      </c>
      <c r="AB2508" s="336" t="s">
        <v>842</v>
      </c>
    </row>
    <row r="2509" spans="1:28" s="340" customFormat="1">
      <c r="A2509" s="336" t="s">
        <v>8147</v>
      </c>
      <c r="B2509" s="336" t="s">
        <v>27</v>
      </c>
      <c r="C2509" s="336" t="s">
        <v>6763</v>
      </c>
      <c r="D2509" s="336" t="s">
        <v>6763</v>
      </c>
      <c r="E2509" s="336" t="s">
        <v>731</v>
      </c>
      <c r="F2509" s="336" t="s">
        <v>780</v>
      </c>
      <c r="G2509" s="336" t="s">
        <v>794</v>
      </c>
      <c r="H2509" s="336" t="s">
        <v>726</v>
      </c>
      <c r="I2509" s="337">
        <v>5</v>
      </c>
      <c r="J2509" s="337">
        <v>75</v>
      </c>
      <c r="K2509" s="337">
        <v>122</v>
      </c>
      <c r="L2509" s="337">
        <v>97</v>
      </c>
      <c r="M2509" s="338"/>
      <c r="N2509" s="337">
        <v>40</v>
      </c>
      <c r="O2509" s="337">
        <v>1125</v>
      </c>
      <c r="P2509" s="337">
        <v>14</v>
      </c>
      <c r="Q2509" s="337">
        <v>80.3</v>
      </c>
      <c r="R2509" s="337">
        <v>25000</v>
      </c>
      <c r="S2509" s="337">
        <v>4000</v>
      </c>
      <c r="T2509" s="337">
        <v>83</v>
      </c>
      <c r="U2509" s="337">
        <v>0.9</v>
      </c>
      <c r="V2509" s="337">
        <v>-29</v>
      </c>
      <c r="W2509" s="336" t="s">
        <v>769</v>
      </c>
      <c r="X2509" s="336" t="s">
        <v>7405</v>
      </c>
      <c r="Y2509" s="336" t="s">
        <v>1308</v>
      </c>
      <c r="Z2509" s="339">
        <v>41435</v>
      </c>
      <c r="AA2509" s="339">
        <v>41900</v>
      </c>
      <c r="AB2509" s="336" t="s">
        <v>842</v>
      </c>
    </row>
    <row r="2510" spans="1:28" s="340" customFormat="1">
      <c r="A2510" s="336" t="s">
        <v>8147</v>
      </c>
      <c r="B2510" s="336" t="s">
        <v>27</v>
      </c>
      <c r="C2510" s="336" t="s">
        <v>6765</v>
      </c>
      <c r="D2510" s="336" t="s">
        <v>6765</v>
      </c>
      <c r="E2510" s="336" t="s">
        <v>731</v>
      </c>
      <c r="F2510" s="336" t="s">
        <v>780</v>
      </c>
      <c r="G2510" s="336" t="s">
        <v>794</v>
      </c>
      <c r="H2510" s="336" t="s">
        <v>726</v>
      </c>
      <c r="I2510" s="337">
        <v>5</v>
      </c>
      <c r="J2510" s="337">
        <v>75</v>
      </c>
      <c r="K2510" s="337">
        <v>122</v>
      </c>
      <c r="L2510" s="337">
        <v>97</v>
      </c>
      <c r="M2510" s="338"/>
      <c r="N2510" s="337">
        <v>20</v>
      </c>
      <c r="O2510" s="337">
        <v>1125</v>
      </c>
      <c r="P2510" s="337">
        <v>14</v>
      </c>
      <c r="Q2510" s="337">
        <v>80.3</v>
      </c>
      <c r="R2510" s="337">
        <v>25000</v>
      </c>
      <c r="S2510" s="337">
        <v>4000</v>
      </c>
      <c r="T2510" s="337">
        <v>83</v>
      </c>
      <c r="U2510" s="337">
        <v>25</v>
      </c>
      <c r="V2510" s="337">
        <v>-29</v>
      </c>
      <c r="W2510" s="336" t="s">
        <v>769</v>
      </c>
      <c r="X2510" s="336" t="s">
        <v>7405</v>
      </c>
      <c r="Y2510" s="336" t="s">
        <v>1308</v>
      </c>
      <c r="Z2510" s="339">
        <v>41435</v>
      </c>
      <c r="AA2510" s="339">
        <v>41900</v>
      </c>
      <c r="AB2510" s="336" t="s">
        <v>842</v>
      </c>
    </row>
    <row r="2511" spans="1:28" s="340" customFormat="1">
      <c r="A2511" s="336" t="s">
        <v>8147</v>
      </c>
      <c r="B2511" s="336" t="s">
        <v>2235</v>
      </c>
      <c r="C2511" s="336" t="s">
        <v>2320</v>
      </c>
      <c r="D2511" s="336" t="s">
        <v>2321</v>
      </c>
      <c r="E2511" s="336" t="s">
        <v>733</v>
      </c>
      <c r="F2511" s="336" t="s">
        <v>780</v>
      </c>
      <c r="G2511" s="336" t="s">
        <v>794</v>
      </c>
      <c r="H2511" s="336" t="s">
        <v>726</v>
      </c>
      <c r="I2511" s="337">
        <v>3</v>
      </c>
      <c r="J2511" s="337">
        <v>75</v>
      </c>
      <c r="K2511" s="337">
        <v>162.6</v>
      </c>
      <c r="L2511" s="337">
        <v>120.3</v>
      </c>
      <c r="M2511" s="338"/>
      <c r="N2511" s="338"/>
      <c r="O2511" s="337">
        <v>1065</v>
      </c>
      <c r="P2511" s="337">
        <v>16</v>
      </c>
      <c r="Q2511" s="337">
        <v>66.599999999999994</v>
      </c>
      <c r="R2511" s="337">
        <v>25000</v>
      </c>
      <c r="S2511" s="337">
        <v>2700</v>
      </c>
      <c r="T2511" s="337">
        <v>83</v>
      </c>
      <c r="U2511" s="337">
        <v>1</v>
      </c>
      <c r="V2511" s="337">
        <v>-25</v>
      </c>
      <c r="W2511" s="336" t="s">
        <v>769</v>
      </c>
      <c r="X2511" s="336" t="s">
        <v>7402</v>
      </c>
      <c r="Y2511" s="336" t="s">
        <v>2239</v>
      </c>
      <c r="Z2511" s="339">
        <v>41957</v>
      </c>
      <c r="AA2511" s="339">
        <v>41956</v>
      </c>
      <c r="AB2511" s="336" t="s">
        <v>842</v>
      </c>
    </row>
    <row r="2512" spans="1:28" s="340" customFormat="1">
      <c r="A2512" s="336" t="s">
        <v>8147</v>
      </c>
      <c r="B2512" s="336" t="s">
        <v>2466</v>
      </c>
      <c r="C2512" s="336" t="s">
        <v>2699</v>
      </c>
      <c r="D2512" s="336" t="s">
        <v>8226</v>
      </c>
      <c r="E2512" s="336" t="s">
        <v>735</v>
      </c>
      <c r="F2512" s="336" t="s">
        <v>780</v>
      </c>
      <c r="G2512" s="336" t="s">
        <v>794</v>
      </c>
      <c r="H2512" s="336" t="s">
        <v>726</v>
      </c>
      <c r="I2512" s="337">
        <v>5</v>
      </c>
      <c r="J2512" s="337">
        <v>70</v>
      </c>
      <c r="K2512" s="337">
        <v>131</v>
      </c>
      <c r="L2512" s="337">
        <v>121</v>
      </c>
      <c r="M2512" s="338"/>
      <c r="N2512" s="337">
        <v>15</v>
      </c>
      <c r="O2512" s="337">
        <v>850</v>
      </c>
      <c r="P2512" s="337">
        <v>12</v>
      </c>
      <c r="Q2512" s="337">
        <v>71</v>
      </c>
      <c r="R2512" s="337">
        <v>25000</v>
      </c>
      <c r="S2512" s="337">
        <v>2700</v>
      </c>
      <c r="T2512" s="337">
        <v>84</v>
      </c>
      <c r="U2512" s="337">
        <v>0.9</v>
      </c>
      <c r="V2512" s="337">
        <v>-20</v>
      </c>
      <c r="W2512" s="336" t="s">
        <v>769</v>
      </c>
      <c r="X2512" s="336" t="s">
        <v>7406</v>
      </c>
      <c r="Y2512" s="336" t="s">
        <v>2700</v>
      </c>
      <c r="Z2512" s="339">
        <v>41703</v>
      </c>
      <c r="AA2512" s="339">
        <v>41696</v>
      </c>
      <c r="AB2512" s="336" t="s">
        <v>842</v>
      </c>
    </row>
    <row r="2513" spans="1:28" s="340" customFormat="1">
      <c r="A2513" s="336" t="s">
        <v>8147</v>
      </c>
      <c r="B2513" s="336" t="s">
        <v>2466</v>
      </c>
      <c r="C2513" s="336" t="s">
        <v>2702</v>
      </c>
      <c r="D2513" s="336" t="s">
        <v>8227</v>
      </c>
      <c r="E2513" s="336" t="s">
        <v>735</v>
      </c>
      <c r="F2513" s="336" t="s">
        <v>780</v>
      </c>
      <c r="G2513" s="336" t="s">
        <v>794</v>
      </c>
      <c r="H2513" s="336" t="s">
        <v>726</v>
      </c>
      <c r="I2513" s="337">
        <v>5</v>
      </c>
      <c r="J2513" s="337">
        <v>85</v>
      </c>
      <c r="K2513" s="337">
        <v>131</v>
      </c>
      <c r="L2513" s="337">
        <v>121</v>
      </c>
      <c r="M2513" s="338"/>
      <c r="N2513" s="337">
        <v>25</v>
      </c>
      <c r="O2513" s="337">
        <v>850</v>
      </c>
      <c r="P2513" s="337">
        <v>12</v>
      </c>
      <c r="Q2513" s="337">
        <v>71</v>
      </c>
      <c r="R2513" s="337">
        <v>25000</v>
      </c>
      <c r="S2513" s="337">
        <v>2700</v>
      </c>
      <c r="T2513" s="337">
        <v>84</v>
      </c>
      <c r="U2513" s="337">
        <v>0.9</v>
      </c>
      <c r="V2513" s="337">
        <v>-20</v>
      </c>
      <c r="W2513" s="336" t="s">
        <v>769</v>
      </c>
      <c r="X2513" s="336" t="s">
        <v>7406</v>
      </c>
      <c r="Y2513" s="336" t="s">
        <v>2700</v>
      </c>
      <c r="Z2513" s="339">
        <v>41703</v>
      </c>
      <c r="AA2513" s="339">
        <v>41696</v>
      </c>
      <c r="AB2513" s="336" t="s">
        <v>842</v>
      </c>
    </row>
    <row r="2514" spans="1:28" s="340" customFormat="1">
      <c r="A2514" s="336" t="s">
        <v>8147</v>
      </c>
      <c r="B2514" s="336" t="s">
        <v>2466</v>
      </c>
      <c r="C2514" s="336" t="s">
        <v>2704</v>
      </c>
      <c r="D2514" s="336" t="s">
        <v>8228</v>
      </c>
      <c r="E2514" s="336" t="s">
        <v>735</v>
      </c>
      <c r="F2514" s="336" t="s">
        <v>780</v>
      </c>
      <c r="G2514" s="336" t="s">
        <v>794</v>
      </c>
      <c r="H2514" s="336" t="s">
        <v>726</v>
      </c>
      <c r="I2514" s="337">
        <v>5</v>
      </c>
      <c r="J2514" s="337">
        <v>85</v>
      </c>
      <c r="K2514" s="337">
        <v>131</v>
      </c>
      <c r="L2514" s="337">
        <v>121</v>
      </c>
      <c r="M2514" s="338"/>
      <c r="N2514" s="337">
        <v>35</v>
      </c>
      <c r="O2514" s="337">
        <v>850</v>
      </c>
      <c r="P2514" s="337">
        <v>12</v>
      </c>
      <c r="Q2514" s="337">
        <v>71</v>
      </c>
      <c r="R2514" s="337">
        <v>25000</v>
      </c>
      <c r="S2514" s="337">
        <v>2700</v>
      </c>
      <c r="T2514" s="337">
        <v>84</v>
      </c>
      <c r="U2514" s="337">
        <v>0.9</v>
      </c>
      <c r="V2514" s="337">
        <v>-20</v>
      </c>
      <c r="W2514" s="336" t="s">
        <v>769</v>
      </c>
      <c r="X2514" s="336" t="s">
        <v>7406</v>
      </c>
      <c r="Y2514" s="336" t="s">
        <v>2700</v>
      </c>
      <c r="Z2514" s="339">
        <v>41703</v>
      </c>
      <c r="AA2514" s="339">
        <v>41696</v>
      </c>
      <c r="AB2514" s="336" t="s">
        <v>842</v>
      </c>
    </row>
    <row r="2515" spans="1:28" s="340" customFormat="1">
      <c r="A2515" s="336" t="s">
        <v>8147</v>
      </c>
      <c r="B2515" s="336" t="s">
        <v>2466</v>
      </c>
      <c r="C2515" s="336" t="s">
        <v>2706</v>
      </c>
      <c r="D2515" s="336" t="s">
        <v>8229</v>
      </c>
      <c r="E2515" s="336" t="s">
        <v>735</v>
      </c>
      <c r="F2515" s="336" t="s">
        <v>780</v>
      </c>
      <c r="G2515" s="336" t="s">
        <v>794</v>
      </c>
      <c r="H2515" s="336" t="s">
        <v>726</v>
      </c>
      <c r="I2515" s="337">
        <v>5</v>
      </c>
      <c r="J2515" s="337">
        <v>70</v>
      </c>
      <c r="K2515" s="337">
        <v>131</v>
      </c>
      <c r="L2515" s="337">
        <v>121</v>
      </c>
      <c r="M2515" s="338"/>
      <c r="N2515" s="337">
        <v>15</v>
      </c>
      <c r="O2515" s="337">
        <v>950</v>
      </c>
      <c r="P2515" s="337">
        <v>12</v>
      </c>
      <c r="Q2515" s="337">
        <v>79</v>
      </c>
      <c r="R2515" s="337">
        <v>25000</v>
      </c>
      <c r="S2515" s="337">
        <v>3000</v>
      </c>
      <c r="T2515" s="337">
        <v>84</v>
      </c>
      <c r="U2515" s="337">
        <v>0.9</v>
      </c>
      <c r="V2515" s="337">
        <v>-20</v>
      </c>
      <c r="W2515" s="336" t="s">
        <v>769</v>
      </c>
      <c r="X2515" s="336" t="s">
        <v>7406</v>
      </c>
      <c r="Y2515" s="336" t="s">
        <v>2700</v>
      </c>
      <c r="Z2515" s="339">
        <v>41703</v>
      </c>
      <c r="AA2515" s="339">
        <v>41696</v>
      </c>
      <c r="AB2515" s="336" t="s">
        <v>842</v>
      </c>
    </row>
    <row r="2516" spans="1:28" s="340" customFormat="1">
      <c r="A2516" s="336" t="s">
        <v>8147</v>
      </c>
      <c r="B2516" s="336" t="s">
        <v>2466</v>
      </c>
      <c r="C2516" s="336" t="s">
        <v>2708</v>
      </c>
      <c r="D2516" s="336" t="s">
        <v>8230</v>
      </c>
      <c r="E2516" s="336" t="s">
        <v>735</v>
      </c>
      <c r="F2516" s="336" t="s">
        <v>780</v>
      </c>
      <c r="G2516" s="336" t="s">
        <v>794</v>
      </c>
      <c r="H2516" s="336" t="s">
        <v>726</v>
      </c>
      <c r="I2516" s="337">
        <v>5</v>
      </c>
      <c r="J2516" s="337">
        <v>85</v>
      </c>
      <c r="K2516" s="337">
        <v>131</v>
      </c>
      <c r="L2516" s="337">
        <v>121</v>
      </c>
      <c r="M2516" s="338"/>
      <c r="N2516" s="337">
        <v>25</v>
      </c>
      <c r="O2516" s="337">
        <v>950</v>
      </c>
      <c r="P2516" s="337">
        <v>12</v>
      </c>
      <c r="Q2516" s="337">
        <v>79</v>
      </c>
      <c r="R2516" s="337">
        <v>25000</v>
      </c>
      <c r="S2516" s="337">
        <v>3000</v>
      </c>
      <c r="T2516" s="337">
        <v>84</v>
      </c>
      <c r="U2516" s="337">
        <v>0.9</v>
      </c>
      <c r="V2516" s="337">
        <v>-20</v>
      </c>
      <c r="W2516" s="336" t="s">
        <v>769</v>
      </c>
      <c r="X2516" s="336" t="s">
        <v>7406</v>
      </c>
      <c r="Y2516" s="336" t="s">
        <v>2700</v>
      </c>
      <c r="Z2516" s="339">
        <v>41703</v>
      </c>
      <c r="AA2516" s="339">
        <v>41696</v>
      </c>
      <c r="AB2516" s="336" t="s">
        <v>842</v>
      </c>
    </row>
    <row r="2517" spans="1:28" s="340" customFormat="1">
      <c r="A2517" s="336" t="s">
        <v>8147</v>
      </c>
      <c r="B2517" s="336" t="s">
        <v>2466</v>
      </c>
      <c r="C2517" s="336" t="s">
        <v>2710</v>
      </c>
      <c r="D2517" s="336" t="s">
        <v>8231</v>
      </c>
      <c r="E2517" s="336" t="s">
        <v>735</v>
      </c>
      <c r="F2517" s="336" t="s">
        <v>780</v>
      </c>
      <c r="G2517" s="336" t="s">
        <v>794</v>
      </c>
      <c r="H2517" s="336" t="s">
        <v>726</v>
      </c>
      <c r="I2517" s="337">
        <v>5</v>
      </c>
      <c r="J2517" s="337">
        <v>85</v>
      </c>
      <c r="K2517" s="337">
        <v>131</v>
      </c>
      <c r="L2517" s="337">
        <v>121</v>
      </c>
      <c r="M2517" s="338"/>
      <c r="N2517" s="337">
        <v>35</v>
      </c>
      <c r="O2517" s="337">
        <v>950</v>
      </c>
      <c r="P2517" s="337">
        <v>12</v>
      </c>
      <c r="Q2517" s="337">
        <v>79</v>
      </c>
      <c r="R2517" s="337">
        <v>25000</v>
      </c>
      <c r="S2517" s="337">
        <v>3000</v>
      </c>
      <c r="T2517" s="337">
        <v>84</v>
      </c>
      <c r="U2517" s="337">
        <v>0.9</v>
      </c>
      <c r="V2517" s="337">
        <v>-20</v>
      </c>
      <c r="W2517" s="336" t="s">
        <v>769</v>
      </c>
      <c r="X2517" s="336" t="s">
        <v>7406</v>
      </c>
      <c r="Y2517" s="336" t="s">
        <v>2700</v>
      </c>
      <c r="Z2517" s="339">
        <v>41703</v>
      </c>
      <c r="AA2517" s="339">
        <v>41696</v>
      </c>
      <c r="AB2517" s="336" t="s">
        <v>842</v>
      </c>
    </row>
    <row r="2518" spans="1:28" s="340" customFormat="1">
      <c r="A2518" s="336" t="s">
        <v>8147</v>
      </c>
      <c r="B2518" s="336" t="s">
        <v>99</v>
      </c>
      <c r="C2518" s="336" t="s">
        <v>52</v>
      </c>
      <c r="D2518" s="336" t="s">
        <v>52</v>
      </c>
      <c r="E2518" s="336" t="s">
        <v>732</v>
      </c>
      <c r="F2518" s="336" t="s">
        <v>780</v>
      </c>
      <c r="G2518" s="336" t="s">
        <v>794</v>
      </c>
      <c r="H2518" s="336" t="s">
        <v>726</v>
      </c>
      <c r="I2518" s="337">
        <v>3</v>
      </c>
      <c r="J2518" s="337">
        <v>65</v>
      </c>
      <c r="K2518" s="337">
        <v>130.30000000000001</v>
      </c>
      <c r="L2518" s="337">
        <v>95.1</v>
      </c>
      <c r="M2518" s="338"/>
      <c r="N2518" s="338"/>
      <c r="O2518" s="337">
        <v>770</v>
      </c>
      <c r="P2518" s="337">
        <v>10</v>
      </c>
      <c r="Q2518" s="337">
        <v>77</v>
      </c>
      <c r="R2518" s="337">
        <v>25000</v>
      </c>
      <c r="S2518" s="337">
        <v>3000</v>
      </c>
      <c r="T2518" s="337">
        <v>83</v>
      </c>
      <c r="U2518" s="337">
        <v>1</v>
      </c>
      <c r="V2518" s="337">
        <v>-20</v>
      </c>
      <c r="W2518" s="336" t="s">
        <v>769</v>
      </c>
      <c r="X2518" s="336" t="s">
        <v>7405</v>
      </c>
      <c r="Y2518" s="336" t="s">
        <v>826</v>
      </c>
      <c r="Z2518" s="339">
        <v>41829</v>
      </c>
      <c r="AA2518" s="339">
        <v>41829</v>
      </c>
      <c r="AB2518" s="336" t="s">
        <v>842</v>
      </c>
    </row>
    <row r="2519" spans="1:28" s="340" customFormat="1">
      <c r="A2519" s="336" t="s">
        <v>8147</v>
      </c>
      <c r="B2519" s="336" t="s">
        <v>3110</v>
      </c>
      <c r="C2519" s="336" t="s">
        <v>682</v>
      </c>
      <c r="D2519" s="336" t="s">
        <v>3111</v>
      </c>
      <c r="E2519" s="336" t="s">
        <v>703</v>
      </c>
      <c r="F2519" s="336" t="s">
        <v>780</v>
      </c>
      <c r="G2519" s="336" t="s">
        <v>1216</v>
      </c>
      <c r="H2519" s="336" t="s">
        <v>726</v>
      </c>
      <c r="I2519" s="337">
        <v>3</v>
      </c>
      <c r="J2519" s="337">
        <v>65</v>
      </c>
      <c r="K2519" s="337">
        <v>49</v>
      </c>
      <c r="L2519" s="337">
        <v>48</v>
      </c>
      <c r="M2519" s="338"/>
      <c r="N2519" s="337">
        <v>38</v>
      </c>
      <c r="O2519" s="337">
        <v>500</v>
      </c>
      <c r="P2519" s="337">
        <v>7.4</v>
      </c>
      <c r="Q2519" s="337">
        <v>71.400000000000006</v>
      </c>
      <c r="R2519" s="337">
        <v>25000</v>
      </c>
      <c r="S2519" s="337">
        <v>3000</v>
      </c>
      <c r="T2519" s="337">
        <v>84</v>
      </c>
      <c r="U2519" s="337">
        <v>0.7</v>
      </c>
      <c r="V2519" s="337">
        <v>-25</v>
      </c>
      <c r="W2519" s="336" t="s">
        <v>769</v>
      </c>
      <c r="X2519" s="336" t="s">
        <v>7406</v>
      </c>
      <c r="Y2519" s="336" t="s">
        <v>783</v>
      </c>
      <c r="Z2519" s="339">
        <v>41932</v>
      </c>
      <c r="AA2519" s="339">
        <v>41941</v>
      </c>
      <c r="AB2519" s="336" t="s">
        <v>784</v>
      </c>
    </row>
    <row r="2520" spans="1:28" s="340" customFormat="1">
      <c r="A2520" s="336" t="s">
        <v>8147</v>
      </c>
      <c r="B2520" s="336" t="s">
        <v>99</v>
      </c>
      <c r="C2520" s="336" t="s">
        <v>2919</v>
      </c>
      <c r="D2520" s="336" t="s">
        <v>2920</v>
      </c>
      <c r="E2520" s="336" t="s">
        <v>732</v>
      </c>
      <c r="F2520" s="336" t="s">
        <v>780</v>
      </c>
      <c r="G2520" s="336" t="s">
        <v>794</v>
      </c>
      <c r="H2520" s="336" t="s">
        <v>726</v>
      </c>
      <c r="I2520" s="337">
        <v>3</v>
      </c>
      <c r="J2520" s="337">
        <v>65</v>
      </c>
      <c r="K2520" s="337">
        <v>130</v>
      </c>
      <c r="L2520" s="337">
        <v>95</v>
      </c>
      <c r="M2520" s="338"/>
      <c r="N2520" s="338"/>
      <c r="O2520" s="337">
        <v>850</v>
      </c>
      <c r="P2520" s="337">
        <v>11.1</v>
      </c>
      <c r="Q2520" s="337">
        <v>76.599999999999994</v>
      </c>
      <c r="R2520" s="337">
        <v>25000</v>
      </c>
      <c r="S2520" s="337">
        <v>3000</v>
      </c>
      <c r="T2520" s="337">
        <v>83</v>
      </c>
      <c r="U2520" s="337">
        <v>0.9</v>
      </c>
      <c r="V2520" s="337">
        <v>-20</v>
      </c>
      <c r="W2520" s="336" t="s">
        <v>769</v>
      </c>
      <c r="X2520" s="336" t="s">
        <v>7402</v>
      </c>
      <c r="Y2520" s="336" t="s">
        <v>826</v>
      </c>
      <c r="Z2520" s="339">
        <v>41925</v>
      </c>
      <c r="AA2520" s="339">
        <v>41925</v>
      </c>
      <c r="AB2520" s="336" t="s">
        <v>842</v>
      </c>
    </row>
    <row r="2521" spans="1:28" s="340" customFormat="1">
      <c r="A2521" s="336" t="s">
        <v>8147</v>
      </c>
      <c r="B2521" s="336" t="s">
        <v>99</v>
      </c>
      <c r="C2521" s="336" t="s">
        <v>2930</v>
      </c>
      <c r="D2521" s="336" t="s">
        <v>2930</v>
      </c>
      <c r="E2521" s="336" t="s">
        <v>830</v>
      </c>
      <c r="F2521" s="336" t="s">
        <v>780</v>
      </c>
      <c r="G2521" s="336" t="s">
        <v>794</v>
      </c>
      <c r="H2521" s="336" t="s">
        <v>726</v>
      </c>
      <c r="I2521" s="337">
        <v>3</v>
      </c>
      <c r="J2521" s="337">
        <v>75</v>
      </c>
      <c r="K2521" s="337">
        <v>116.4</v>
      </c>
      <c r="L2521" s="337">
        <v>94.8</v>
      </c>
      <c r="M2521" s="338"/>
      <c r="N2521" s="337">
        <v>40</v>
      </c>
      <c r="O2521" s="337">
        <v>750</v>
      </c>
      <c r="P2521" s="337">
        <v>11</v>
      </c>
      <c r="Q2521" s="337">
        <v>68.2</v>
      </c>
      <c r="R2521" s="337">
        <v>25000</v>
      </c>
      <c r="S2521" s="337">
        <v>3000</v>
      </c>
      <c r="T2521" s="337">
        <v>83</v>
      </c>
      <c r="U2521" s="337">
        <v>1</v>
      </c>
      <c r="V2521" s="337">
        <v>-20</v>
      </c>
      <c r="W2521" s="336" t="s">
        <v>769</v>
      </c>
      <c r="X2521" s="336" t="s">
        <v>7923</v>
      </c>
      <c r="Y2521" s="336" t="s">
        <v>783</v>
      </c>
      <c r="Z2521" s="339">
        <v>41756</v>
      </c>
      <c r="AA2521" s="339">
        <v>41766</v>
      </c>
      <c r="AB2521" s="336" t="s">
        <v>784</v>
      </c>
    </row>
    <row r="2522" spans="1:28" s="340" customFormat="1">
      <c r="A2522" s="336" t="s">
        <v>8147</v>
      </c>
      <c r="B2522" s="336" t="s">
        <v>99</v>
      </c>
      <c r="C2522" s="336" t="s">
        <v>3015</v>
      </c>
      <c r="D2522" s="336" t="s">
        <v>3015</v>
      </c>
      <c r="E2522" s="336" t="s">
        <v>733</v>
      </c>
      <c r="F2522" s="336" t="s">
        <v>780</v>
      </c>
      <c r="G2522" s="336" t="s">
        <v>794</v>
      </c>
      <c r="H2522" s="336" t="s">
        <v>726</v>
      </c>
      <c r="I2522" s="337">
        <v>3</v>
      </c>
      <c r="J2522" s="337">
        <v>100</v>
      </c>
      <c r="K2522" s="337">
        <v>160.1</v>
      </c>
      <c r="L2522" s="337">
        <v>119.9</v>
      </c>
      <c r="M2522" s="338"/>
      <c r="N2522" s="337">
        <v>120</v>
      </c>
      <c r="O2522" s="337">
        <v>1400</v>
      </c>
      <c r="P2522" s="337">
        <v>17</v>
      </c>
      <c r="Q2522" s="337">
        <v>82.4</v>
      </c>
      <c r="R2522" s="337">
        <v>25000</v>
      </c>
      <c r="S2522" s="337">
        <v>3000</v>
      </c>
      <c r="T2522" s="337">
        <v>83</v>
      </c>
      <c r="U2522" s="337">
        <v>0.9</v>
      </c>
      <c r="V2522" s="337">
        <v>-20</v>
      </c>
      <c r="W2522" s="336" t="s">
        <v>769</v>
      </c>
      <c r="X2522" s="336" t="s">
        <v>7402</v>
      </c>
      <c r="Y2522" s="336" t="s">
        <v>826</v>
      </c>
      <c r="Z2522" s="339">
        <v>41814</v>
      </c>
      <c r="AA2522" s="339">
        <v>41814</v>
      </c>
      <c r="AB2522" s="336" t="s">
        <v>842</v>
      </c>
    </row>
    <row r="2523" spans="1:28" s="340" customFormat="1">
      <c r="A2523" s="336" t="s">
        <v>8147</v>
      </c>
      <c r="B2523" s="336" t="s">
        <v>99</v>
      </c>
      <c r="C2523" s="336" t="s">
        <v>155</v>
      </c>
      <c r="D2523" s="336" t="s">
        <v>155</v>
      </c>
      <c r="E2523" s="336" t="s">
        <v>735</v>
      </c>
      <c r="F2523" s="336" t="s">
        <v>780</v>
      </c>
      <c r="G2523" s="336" t="s">
        <v>794</v>
      </c>
      <c r="H2523" s="336" t="s">
        <v>726</v>
      </c>
      <c r="I2523" s="337">
        <v>3</v>
      </c>
      <c r="J2523" s="337">
        <v>90</v>
      </c>
      <c r="K2523" s="337">
        <v>133.30000000000001</v>
      </c>
      <c r="L2523" s="337">
        <v>120.8</v>
      </c>
      <c r="M2523" s="338"/>
      <c r="N2523" s="337">
        <v>40</v>
      </c>
      <c r="O2523" s="337">
        <v>1200</v>
      </c>
      <c r="P2523" s="337">
        <v>17</v>
      </c>
      <c r="Q2523" s="337">
        <v>70.599999999999994</v>
      </c>
      <c r="R2523" s="337">
        <v>25000</v>
      </c>
      <c r="S2523" s="337">
        <v>3000</v>
      </c>
      <c r="T2523" s="337">
        <v>83</v>
      </c>
      <c r="U2523" s="337">
        <v>1</v>
      </c>
      <c r="V2523" s="337">
        <v>-20</v>
      </c>
      <c r="W2523" s="336" t="s">
        <v>769</v>
      </c>
      <c r="X2523" s="336" t="s">
        <v>7923</v>
      </c>
      <c r="Y2523" s="336" t="s">
        <v>826</v>
      </c>
      <c r="Z2523" s="339">
        <v>41756</v>
      </c>
      <c r="AA2523" s="339">
        <v>41760</v>
      </c>
      <c r="AB2523" s="336" t="s">
        <v>784</v>
      </c>
    </row>
    <row r="2524" spans="1:28" s="340" customFormat="1">
      <c r="A2524" s="336" t="s">
        <v>8147</v>
      </c>
      <c r="B2524" s="336" t="s">
        <v>99</v>
      </c>
      <c r="C2524" s="336" t="s">
        <v>412</v>
      </c>
      <c r="D2524" s="336" t="s">
        <v>412</v>
      </c>
      <c r="E2524" s="336" t="s">
        <v>813</v>
      </c>
      <c r="F2524" s="336" t="s">
        <v>780</v>
      </c>
      <c r="G2524" s="336" t="s">
        <v>794</v>
      </c>
      <c r="H2524" s="336" t="s">
        <v>726</v>
      </c>
      <c r="I2524" s="337">
        <v>3</v>
      </c>
      <c r="J2524" s="337">
        <v>50</v>
      </c>
      <c r="K2524" s="337">
        <v>98</v>
      </c>
      <c r="L2524" s="337">
        <v>64</v>
      </c>
      <c r="M2524" s="338"/>
      <c r="N2524" s="338"/>
      <c r="O2524" s="337">
        <v>550</v>
      </c>
      <c r="P2524" s="337">
        <v>7.4</v>
      </c>
      <c r="Q2524" s="337">
        <v>74.3</v>
      </c>
      <c r="R2524" s="337">
        <v>25000</v>
      </c>
      <c r="S2524" s="337">
        <v>3000</v>
      </c>
      <c r="T2524" s="337">
        <v>83</v>
      </c>
      <c r="U2524" s="337">
        <v>0.9</v>
      </c>
      <c r="V2524" s="337">
        <v>-20</v>
      </c>
      <c r="W2524" s="336" t="s">
        <v>769</v>
      </c>
      <c r="X2524" s="336" t="s">
        <v>7404</v>
      </c>
      <c r="Y2524" s="336" t="s">
        <v>826</v>
      </c>
      <c r="Z2524" s="339">
        <v>41899</v>
      </c>
      <c r="AA2524" s="339">
        <v>41899</v>
      </c>
      <c r="AB2524" s="336" t="s">
        <v>842</v>
      </c>
    </row>
    <row r="2525" spans="1:28" s="340" customFormat="1">
      <c r="A2525" s="336" t="s">
        <v>8147</v>
      </c>
      <c r="B2525" s="336" t="s">
        <v>99</v>
      </c>
      <c r="C2525" s="336" t="s">
        <v>3036</v>
      </c>
      <c r="D2525" s="336" t="s">
        <v>3037</v>
      </c>
      <c r="E2525" s="336" t="s">
        <v>703</v>
      </c>
      <c r="F2525" s="336" t="s">
        <v>780</v>
      </c>
      <c r="G2525" s="336" t="s">
        <v>781</v>
      </c>
      <c r="H2525" s="336" t="s">
        <v>726</v>
      </c>
      <c r="I2525" s="337">
        <v>3</v>
      </c>
      <c r="J2525" s="337">
        <v>50</v>
      </c>
      <c r="K2525" s="337">
        <v>47</v>
      </c>
      <c r="L2525" s="337">
        <v>49.5</v>
      </c>
      <c r="M2525" s="338"/>
      <c r="N2525" s="337">
        <v>40</v>
      </c>
      <c r="O2525" s="337">
        <v>520</v>
      </c>
      <c r="P2525" s="337">
        <v>7.4</v>
      </c>
      <c r="Q2525" s="337">
        <v>70.3</v>
      </c>
      <c r="R2525" s="337">
        <v>25000</v>
      </c>
      <c r="S2525" s="337">
        <v>3000</v>
      </c>
      <c r="T2525" s="337">
        <v>83</v>
      </c>
      <c r="U2525" s="337">
        <v>1</v>
      </c>
      <c r="V2525" s="337">
        <v>-20</v>
      </c>
      <c r="W2525" s="336" t="s">
        <v>769</v>
      </c>
      <c r="X2525" s="336" t="s">
        <v>7405</v>
      </c>
      <c r="Y2525" s="336" t="s">
        <v>826</v>
      </c>
      <c r="Z2525" s="339">
        <v>41891</v>
      </c>
      <c r="AA2525" s="339">
        <v>41904</v>
      </c>
      <c r="AB2525" s="336" t="s">
        <v>784</v>
      </c>
    </row>
    <row r="2526" spans="1:28" s="340" customFormat="1">
      <c r="A2526" s="336" t="s">
        <v>8147</v>
      </c>
      <c r="B2526" s="336" t="s">
        <v>99</v>
      </c>
      <c r="C2526" s="336" t="s">
        <v>3044</v>
      </c>
      <c r="D2526" s="336" t="s">
        <v>3044</v>
      </c>
      <c r="E2526" s="336" t="s">
        <v>732</v>
      </c>
      <c r="F2526" s="336" t="s">
        <v>780</v>
      </c>
      <c r="G2526" s="336" t="s">
        <v>794</v>
      </c>
      <c r="H2526" s="336" t="s">
        <v>726</v>
      </c>
      <c r="I2526" s="337">
        <v>3</v>
      </c>
      <c r="J2526" s="337">
        <v>65</v>
      </c>
      <c r="K2526" s="337">
        <v>127.8</v>
      </c>
      <c r="L2526" s="337">
        <v>94.8</v>
      </c>
      <c r="M2526" s="338"/>
      <c r="N2526" s="337">
        <v>109</v>
      </c>
      <c r="O2526" s="337">
        <v>650</v>
      </c>
      <c r="P2526" s="337">
        <v>8</v>
      </c>
      <c r="Q2526" s="337">
        <v>81.3</v>
      </c>
      <c r="R2526" s="337">
        <v>25000</v>
      </c>
      <c r="S2526" s="337">
        <v>3000</v>
      </c>
      <c r="T2526" s="337">
        <v>83</v>
      </c>
      <c r="U2526" s="337">
        <v>0.9</v>
      </c>
      <c r="V2526" s="337">
        <v>-20</v>
      </c>
      <c r="W2526" s="336" t="s">
        <v>769</v>
      </c>
      <c r="X2526" s="336" t="s">
        <v>7402</v>
      </c>
      <c r="Y2526" s="336" t="s">
        <v>826</v>
      </c>
      <c r="Z2526" s="339">
        <v>41870</v>
      </c>
      <c r="AA2526" s="339">
        <v>41870</v>
      </c>
      <c r="AB2526" s="336" t="s">
        <v>784</v>
      </c>
    </row>
    <row r="2527" spans="1:28" s="340" customFormat="1">
      <c r="A2527" s="336" t="s">
        <v>8147</v>
      </c>
      <c r="B2527" s="336" t="s">
        <v>99</v>
      </c>
      <c r="C2527" s="336" t="s">
        <v>3046</v>
      </c>
      <c r="D2527" s="336" t="s">
        <v>3047</v>
      </c>
      <c r="E2527" s="336" t="s">
        <v>732</v>
      </c>
      <c r="F2527" s="336" t="s">
        <v>780</v>
      </c>
      <c r="G2527" s="336" t="s">
        <v>794</v>
      </c>
      <c r="H2527" s="336" t="s">
        <v>726</v>
      </c>
      <c r="I2527" s="337">
        <v>3</v>
      </c>
      <c r="J2527" s="337">
        <v>65</v>
      </c>
      <c r="K2527" s="337">
        <v>127.8</v>
      </c>
      <c r="L2527" s="337">
        <v>94.8</v>
      </c>
      <c r="M2527" s="338"/>
      <c r="N2527" s="337">
        <v>109</v>
      </c>
      <c r="O2527" s="337">
        <v>650</v>
      </c>
      <c r="P2527" s="337">
        <v>8</v>
      </c>
      <c r="Q2527" s="337">
        <v>81.3</v>
      </c>
      <c r="R2527" s="337">
        <v>25000</v>
      </c>
      <c r="S2527" s="337">
        <v>3000</v>
      </c>
      <c r="T2527" s="337">
        <v>83</v>
      </c>
      <c r="U2527" s="337">
        <v>0.9</v>
      </c>
      <c r="V2527" s="337">
        <v>-20</v>
      </c>
      <c r="W2527" s="336" t="s">
        <v>769</v>
      </c>
      <c r="X2527" s="336" t="s">
        <v>7402</v>
      </c>
      <c r="Y2527" s="336" t="s">
        <v>826</v>
      </c>
      <c r="Z2527" s="339">
        <v>41862</v>
      </c>
      <c r="AA2527" s="339">
        <v>41862</v>
      </c>
      <c r="AB2527" s="336" t="s">
        <v>842</v>
      </c>
    </row>
    <row r="2528" spans="1:28" s="340" customFormat="1">
      <c r="A2528" s="336" t="s">
        <v>8147</v>
      </c>
      <c r="B2528" s="336" t="s">
        <v>99</v>
      </c>
      <c r="C2528" s="336" t="s">
        <v>3101</v>
      </c>
      <c r="D2528" s="336" t="s">
        <v>3102</v>
      </c>
      <c r="E2528" s="336" t="s">
        <v>732</v>
      </c>
      <c r="F2528" s="336" t="s">
        <v>780</v>
      </c>
      <c r="G2528" s="336" t="s">
        <v>794</v>
      </c>
      <c r="H2528" s="336" t="s">
        <v>726</v>
      </c>
      <c r="I2528" s="337">
        <v>3</v>
      </c>
      <c r="J2528" s="337">
        <v>65</v>
      </c>
      <c r="K2528" s="337">
        <v>126.4</v>
      </c>
      <c r="L2528" s="337">
        <v>90.1</v>
      </c>
      <c r="M2528" s="338"/>
      <c r="N2528" s="338"/>
      <c r="O2528" s="337">
        <v>650</v>
      </c>
      <c r="P2528" s="337">
        <v>8.5</v>
      </c>
      <c r="Q2528" s="337">
        <v>76.5</v>
      </c>
      <c r="R2528" s="337">
        <v>25000</v>
      </c>
      <c r="S2528" s="337">
        <v>3000</v>
      </c>
      <c r="T2528" s="337">
        <v>85</v>
      </c>
      <c r="U2528" s="337">
        <v>0.9</v>
      </c>
      <c r="V2528" s="337">
        <v>-20</v>
      </c>
      <c r="W2528" s="336" t="s">
        <v>769</v>
      </c>
      <c r="X2528" s="336" t="s">
        <v>7402</v>
      </c>
      <c r="Y2528" s="336" t="s">
        <v>826</v>
      </c>
      <c r="Z2528" s="339">
        <v>41912</v>
      </c>
      <c r="AA2528" s="339">
        <v>41912</v>
      </c>
      <c r="AB2528" s="336" t="s">
        <v>842</v>
      </c>
    </row>
    <row r="2529" spans="1:28" s="340" customFormat="1">
      <c r="A2529" s="336" t="s">
        <v>8147</v>
      </c>
      <c r="B2529" s="336" t="s">
        <v>2813</v>
      </c>
      <c r="C2529" s="336" t="s">
        <v>2847</v>
      </c>
      <c r="D2529" s="336" t="s">
        <v>2847</v>
      </c>
      <c r="E2529" s="336" t="s">
        <v>703</v>
      </c>
      <c r="F2529" s="336" t="s">
        <v>780</v>
      </c>
      <c r="G2529" s="336" t="s">
        <v>781</v>
      </c>
      <c r="H2529" s="336" t="s">
        <v>726</v>
      </c>
      <c r="I2529" s="337">
        <v>3</v>
      </c>
      <c r="J2529" s="337">
        <v>50</v>
      </c>
      <c r="K2529" s="337">
        <v>47.8</v>
      </c>
      <c r="L2529" s="337">
        <v>50</v>
      </c>
      <c r="M2529" s="338"/>
      <c r="N2529" s="337">
        <v>36</v>
      </c>
      <c r="O2529" s="337">
        <v>550</v>
      </c>
      <c r="P2529" s="337">
        <v>7.6</v>
      </c>
      <c r="Q2529" s="337">
        <v>71</v>
      </c>
      <c r="R2529" s="337">
        <v>25000</v>
      </c>
      <c r="S2529" s="337">
        <v>3000</v>
      </c>
      <c r="T2529" s="337">
        <v>83</v>
      </c>
      <c r="U2529" s="337">
        <v>0.9</v>
      </c>
      <c r="V2529" s="337">
        <v>-20</v>
      </c>
      <c r="W2529" s="336" t="s">
        <v>769</v>
      </c>
      <c r="X2529" s="336" t="s">
        <v>7402</v>
      </c>
      <c r="Y2529" s="336" t="s">
        <v>2827</v>
      </c>
      <c r="Z2529" s="339">
        <v>41958</v>
      </c>
      <c r="AA2529" s="339">
        <v>41964</v>
      </c>
      <c r="AB2529" s="336" t="s">
        <v>842</v>
      </c>
    </row>
    <row r="2530" spans="1:28" s="340" customFormat="1">
      <c r="A2530" s="336" t="s">
        <v>8147</v>
      </c>
      <c r="B2530" s="336" t="s">
        <v>2813</v>
      </c>
      <c r="C2530" s="336" t="s">
        <v>2849</v>
      </c>
      <c r="D2530" s="336" t="s">
        <v>2849</v>
      </c>
      <c r="E2530" s="336" t="s">
        <v>703</v>
      </c>
      <c r="F2530" s="336" t="s">
        <v>780</v>
      </c>
      <c r="G2530" s="336" t="s">
        <v>781</v>
      </c>
      <c r="H2530" s="336" t="s">
        <v>726</v>
      </c>
      <c r="I2530" s="337">
        <v>3</v>
      </c>
      <c r="J2530" s="337">
        <v>50</v>
      </c>
      <c r="K2530" s="337">
        <v>47.8</v>
      </c>
      <c r="L2530" s="337">
        <v>50</v>
      </c>
      <c r="M2530" s="338"/>
      <c r="N2530" s="337">
        <v>36</v>
      </c>
      <c r="O2530" s="337">
        <v>580</v>
      </c>
      <c r="P2530" s="337">
        <v>7.6</v>
      </c>
      <c r="Q2530" s="337">
        <v>77.8</v>
      </c>
      <c r="R2530" s="337">
        <v>25000</v>
      </c>
      <c r="S2530" s="337">
        <v>4000</v>
      </c>
      <c r="T2530" s="337">
        <v>83</v>
      </c>
      <c r="U2530" s="337">
        <v>0.9</v>
      </c>
      <c r="V2530" s="337">
        <v>-20</v>
      </c>
      <c r="W2530" s="336" t="s">
        <v>769</v>
      </c>
      <c r="X2530" s="336" t="s">
        <v>7402</v>
      </c>
      <c r="Y2530" s="336" t="s">
        <v>2827</v>
      </c>
      <c r="Z2530" s="339">
        <v>41958</v>
      </c>
      <c r="AA2530" s="339">
        <v>41964</v>
      </c>
      <c r="AB2530" s="336" t="s">
        <v>842</v>
      </c>
    </row>
    <row r="2531" spans="1:28" s="340" customFormat="1">
      <c r="A2531" s="336" t="s">
        <v>8147</v>
      </c>
      <c r="B2531" s="336" t="s">
        <v>2813</v>
      </c>
      <c r="C2531" s="336" t="s">
        <v>2851</v>
      </c>
      <c r="D2531" s="336" t="s">
        <v>2851</v>
      </c>
      <c r="E2531" s="336" t="s">
        <v>732</v>
      </c>
      <c r="F2531" s="336" t="s">
        <v>780</v>
      </c>
      <c r="G2531" s="336" t="s">
        <v>794</v>
      </c>
      <c r="H2531" s="336" t="s">
        <v>726</v>
      </c>
      <c r="I2531" s="337">
        <v>3</v>
      </c>
      <c r="J2531" s="337">
        <v>65</v>
      </c>
      <c r="K2531" s="337">
        <v>126.4</v>
      </c>
      <c r="L2531" s="337">
        <v>108.5</v>
      </c>
      <c r="M2531" s="338"/>
      <c r="N2531" s="338"/>
      <c r="O2531" s="337">
        <v>650</v>
      </c>
      <c r="P2531" s="337">
        <v>8.5</v>
      </c>
      <c r="Q2531" s="337">
        <v>81.3</v>
      </c>
      <c r="R2531" s="337">
        <v>25000</v>
      </c>
      <c r="S2531" s="337">
        <v>2700</v>
      </c>
      <c r="T2531" s="337">
        <v>83</v>
      </c>
      <c r="U2531" s="337">
        <v>0.9</v>
      </c>
      <c r="V2531" s="337">
        <v>-20</v>
      </c>
      <c r="W2531" s="336" t="s">
        <v>769</v>
      </c>
      <c r="X2531" s="336" t="s">
        <v>7402</v>
      </c>
      <c r="Y2531" s="336" t="s">
        <v>2827</v>
      </c>
      <c r="Z2531" s="339">
        <v>41930</v>
      </c>
      <c r="AA2531" s="339">
        <v>41942</v>
      </c>
      <c r="AB2531" s="336" t="s">
        <v>842</v>
      </c>
    </row>
    <row r="2532" spans="1:28" s="340" customFormat="1">
      <c r="A2532" s="336" t="s">
        <v>8147</v>
      </c>
      <c r="B2532" s="336" t="s">
        <v>2813</v>
      </c>
      <c r="C2532" s="336" t="s">
        <v>2853</v>
      </c>
      <c r="D2532" s="336" t="s">
        <v>2853</v>
      </c>
      <c r="E2532" s="336" t="s">
        <v>732</v>
      </c>
      <c r="F2532" s="336" t="s">
        <v>780</v>
      </c>
      <c r="G2532" s="336" t="s">
        <v>794</v>
      </c>
      <c r="H2532" s="336" t="s">
        <v>726</v>
      </c>
      <c r="I2532" s="337">
        <v>3</v>
      </c>
      <c r="J2532" s="337">
        <v>65</v>
      </c>
      <c r="K2532" s="337">
        <v>126.4</v>
      </c>
      <c r="L2532" s="337">
        <v>108.5</v>
      </c>
      <c r="M2532" s="338"/>
      <c r="N2532" s="338"/>
      <c r="O2532" s="337">
        <v>685</v>
      </c>
      <c r="P2532" s="337">
        <v>8.5</v>
      </c>
      <c r="Q2532" s="337">
        <v>85.6</v>
      </c>
      <c r="R2532" s="337">
        <v>25000</v>
      </c>
      <c r="S2532" s="337">
        <v>3000</v>
      </c>
      <c r="T2532" s="337">
        <v>85</v>
      </c>
      <c r="U2532" s="337">
        <v>0.9</v>
      </c>
      <c r="V2532" s="337">
        <v>-20</v>
      </c>
      <c r="W2532" s="336" t="s">
        <v>769</v>
      </c>
      <c r="X2532" s="336" t="s">
        <v>7402</v>
      </c>
      <c r="Y2532" s="336" t="s">
        <v>2827</v>
      </c>
      <c r="Z2532" s="339">
        <v>41930</v>
      </c>
      <c r="AA2532" s="339">
        <v>41942</v>
      </c>
      <c r="AB2532" s="336" t="s">
        <v>842</v>
      </c>
    </row>
    <row r="2533" spans="1:28" s="340" customFormat="1">
      <c r="A2533" s="336" t="s">
        <v>8147</v>
      </c>
      <c r="B2533" s="336" t="s">
        <v>2813</v>
      </c>
      <c r="C2533" s="336" t="s">
        <v>2855</v>
      </c>
      <c r="D2533" s="336" t="s">
        <v>2855</v>
      </c>
      <c r="E2533" s="336" t="s">
        <v>732</v>
      </c>
      <c r="F2533" s="336" t="s">
        <v>780</v>
      </c>
      <c r="G2533" s="336" t="s">
        <v>794</v>
      </c>
      <c r="H2533" s="336" t="s">
        <v>726</v>
      </c>
      <c r="I2533" s="337">
        <v>3</v>
      </c>
      <c r="J2533" s="337">
        <v>65</v>
      </c>
      <c r="K2533" s="337">
        <v>126.4</v>
      </c>
      <c r="L2533" s="337">
        <v>108.5</v>
      </c>
      <c r="M2533" s="338"/>
      <c r="N2533" s="338"/>
      <c r="O2533" s="337">
        <v>710</v>
      </c>
      <c r="P2533" s="337">
        <v>8.5</v>
      </c>
      <c r="Q2533" s="337">
        <v>88.8</v>
      </c>
      <c r="R2533" s="337">
        <v>25000</v>
      </c>
      <c r="S2533" s="337">
        <v>4000</v>
      </c>
      <c r="T2533" s="337">
        <v>87</v>
      </c>
      <c r="U2533" s="337">
        <v>0.9</v>
      </c>
      <c r="V2533" s="337">
        <v>-20</v>
      </c>
      <c r="W2533" s="336" t="s">
        <v>769</v>
      </c>
      <c r="X2533" s="336" t="s">
        <v>7402</v>
      </c>
      <c r="Y2533" s="336" t="s">
        <v>2827</v>
      </c>
      <c r="Z2533" s="339">
        <v>41930</v>
      </c>
      <c r="AA2533" s="339">
        <v>41942</v>
      </c>
      <c r="AB2533" s="336" t="s">
        <v>842</v>
      </c>
    </row>
    <row r="2534" spans="1:28" s="340" customFormat="1">
      <c r="A2534" s="336" t="s">
        <v>8147</v>
      </c>
      <c r="B2534" s="336" t="s">
        <v>2813</v>
      </c>
      <c r="C2534" s="336" t="s">
        <v>1009</v>
      </c>
      <c r="D2534" s="336" t="s">
        <v>2954</v>
      </c>
      <c r="E2534" s="336" t="s">
        <v>732</v>
      </c>
      <c r="F2534" s="336" t="s">
        <v>780</v>
      </c>
      <c r="G2534" s="336" t="s">
        <v>794</v>
      </c>
      <c r="H2534" s="336" t="s">
        <v>726</v>
      </c>
      <c r="I2534" s="337">
        <v>5</v>
      </c>
      <c r="J2534" s="337">
        <v>65</v>
      </c>
      <c r="K2534" s="337">
        <v>134</v>
      </c>
      <c r="L2534" s="337">
        <v>95</v>
      </c>
      <c r="M2534" s="338"/>
      <c r="N2534" s="338"/>
      <c r="O2534" s="337">
        <v>650</v>
      </c>
      <c r="P2534" s="337">
        <v>10</v>
      </c>
      <c r="Q2534" s="337">
        <v>65</v>
      </c>
      <c r="R2534" s="337">
        <v>40000</v>
      </c>
      <c r="S2534" s="337">
        <v>2700</v>
      </c>
      <c r="T2534" s="337">
        <v>83</v>
      </c>
      <c r="U2534" s="337">
        <v>0.9</v>
      </c>
      <c r="V2534" s="337">
        <v>-20</v>
      </c>
      <c r="W2534" s="336" t="s">
        <v>769</v>
      </c>
      <c r="X2534" s="336" t="s">
        <v>7402</v>
      </c>
      <c r="Y2534" s="336" t="s">
        <v>783</v>
      </c>
      <c r="Z2534" s="339">
        <v>41808</v>
      </c>
      <c r="AA2534" s="339">
        <v>41801</v>
      </c>
      <c r="AB2534" s="336" t="s">
        <v>784</v>
      </c>
    </row>
    <row r="2535" spans="1:28" s="340" customFormat="1">
      <c r="A2535" s="336" t="s">
        <v>8147</v>
      </c>
      <c r="B2535" s="336" t="s">
        <v>2813</v>
      </c>
      <c r="C2535" s="336" t="s">
        <v>1009</v>
      </c>
      <c r="D2535" s="336" t="s">
        <v>2956</v>
      </c>
      <c r="E2535" s="336" t="s">
        <v>732</v>
      </c>
      <c r="F2535" s="336" t="s">
        <v>780</v>
      </c>
      <c r="G2535" s="336" t="s">
        <v>794</v>
      </c>
      <c r="H2535" s="336" t="s">
        <v>726</v>
      </c>
      <c r="I2535" s="337">
        <v>5</v>
      </c>
      <c r="J2535" s="337">
        <v>65</v>
      </c>
      <c r="K2535" s="337">
        <v>133</v>
      </c>
      <c r="L2535" s="337">
        <v>95</v>
      </c>
      <c r="M2535" s="338"/>
      <c r="N2535" s="338"/>
      <c r="O2535" s="337">
        <v>685</v>
      </c>
      <c r="P2535" s="337">
        <v>10</v>
      </c>
      <c r="Q2535" s="337">
        <v>69</v>
      </c>
      <c r="R2535" s="337">
        <v>40000</v>
      </c>
      <c r="S2535" s="337">
        <v>3000</v>
      </c>
      <c r="T2535" s="337">
        <v>84</v>
      </c>
      <c r="U2535" s="337">
        <v>0.9</v>
      </c>
      <c r="V2535" s="337">
        <v>-20</v>
      </c>
      <c r="W2535" s="336" t="s">
        <v>769</v>
      </c>
      <c r="X2535" s="336" t="s">
        <v>7402</v>
      </c>
      <c r="Y2535" s="336" t="s">
        <v>783</v>
      </c>
      <c r="Z2535" s="339">
        <v>41808</v>
      </c>
      <c r="AA2535" s="339">
        <v>41801</v>
      </c>
      <c r="AB2535" s="336" t="s">
        <v>784</v>
      </c>
    </row>
    <row r="2536" spans="1:28" s="340" customFormat="1">
      <c r="A2536" s="336" t="s">
        <v>8147</v>
      </c>
      <c r="B2536" s="336" t="s">
        <v>2813</v>
      </c>
      <c r="C2536" s="336" t="s">
        <v>1009</v>
      </c>
      <c r="D2536" s="336" t="s">
        <v>2958</v>
      </c>
      <c r="E2536" s="336" t="s">
        <v>733</v>
      </c>
      <c r="F2536" s="336" t="s">
        <v>780</v>
      </c>
      <c r="G2536" s="336" t="s">
        <v>794</v>
      </c>
      <c r="H2536" s="336" t="s">
        <v>726</v>
      </c>
      <c r="I2536" s="337">
        <v>5</v>
      </c>
      <c r="J2536" s="337">
        <v>65</v>
      </c>
      <c r="K2536" s="337">
        <v>157</v>
      </c>
      <c r="L2536" s="337">
        <v>125</v>
      </c>
      <c r="M2536" s="338"/>
      <c r="N2536" s="338"/>
      <c r="O2536" s="337">
        <v>705</v>
      </c>
      <c r="P2536" s="337">
        <v>10</v>
      </c>
      <c r="Q2536" s="337">
        <v>71</v>
      </c>
      <c r="R2536" s="337">
        <v>40000</v>
      </c>
      <c r="S2536" s="337">
        <v>2700</v>
      </c>
      <c r="T2536" s="337">
        <v>83</v>
      </c>
      <c r="U2536" s="337">
        <v>0.9</v>
      </c>
      <c r="V2536" s="337">
        <v>-20</v>
      </c>
      <c r="W2536" s="336" t="s">
        <v>769</v>
      </c>
      <c r="X2536" s="336" t="s">
        <v>7402</v>
      </c>
      <c r="Y2536" s="336" t="s">
        <v>783</v>
      </c>
      <c r="Z2536" s="339">
        <v>41808</v>
      </c>
      <c r="AA2536" s="339">
        <v>41809</v>
      </c>
      <c r="AB2536" s="336" t="s">
        <v>784</v>
      </c>
    </row>
    <row r="2537" spans="1:28" s="340" customFormat="1">
      <c r="A2537" s="336" t="s">
        <v>8147</v>
      </c>
      <c r="B2537" s="336" t="s">
        <v>2813</v>
      </c>
      <c r="C2537" s="336" t="s">
        <v>1009</v>
      </c>
      <c r="D2537" s="336" t="s">
        <v>2857</v>
      </c>
      <c r="E2537" s="336" t="s">
        <v>733</v>
      </c>
      <c r="F2537" s="336" t="s">
        <v>780</v>
      </c>
      <c r="G2537" s="336" t="s">
        <v>794</v>
      </c>
      <c r="H2537" s="336" t="s">
        <v>726</v>
      </c>
      <c r="I2537" s="337">
        <v>5</v>
      </c>
      <c r="J2537" s="337">
        <v>75</v>
      </c>
      <c r="K2537" s="337">
        <v>157</v>
      </c>
      <c r="L2537" s="337">
        <v>125</v>
      </c>
      <c r="M2537" s="338"/>
      <c r="N2537" s="338"/>
      <c r="O2537" s="337">
        <v>1200</v>
      </c>
      <c r="P2537" s="337">
        <v>17</v>
      </c>
      <c r="Q2537" s="337">
        <v>71</v>
      </c>
      <c r="R2537" s="337">
        <v>40000</v>
      </c>
      <c r="S2537" s="337">
        <v>3000</v>
      </c>
      <c r="T2537" s="337">
        <v>83</v>
      </c>
      <c r="U2537" s="337">
        <v>1</v>
      </c>
      <c r="V2537" s="337">
        <v>-20</v>
      </c>
      <c r="W2537" s="336" t="s">
        <v>769</v>
      </c>
      <c r="X2537" s="336" t="s">
        <v>7402</v>
      </c>
      <c r="Y2537" s="336" t="s">
        <v>783</v>
      </c>
      <c r="Z2537" s="339">
        <v>41808</v>
      </c>
      <c r="AA2537" s="339">
        <v>41809</v>
      </c>
      <c r="AB2537" s="336" t="s">
        <v>784</v>
      </c>
    </row>
    <row r="2538" spans="1:28" s="340" customFormat="1">
      <c r="A2538" s="336" t="s">
        <v>8147</v>
      </c>
      <c r="B2538" s="336" t="s">
        <v>3050</v>
      </c>
      <c r="C2538" s="336" t="s">
        <v>3152</v>
      </c>
      <c r="D2538" s="336" t="s">
        <v>8232</v>
      </c>
      <c r="E2538" s="336" t="s">
        <v>732</v>
      </c>
      <c r="F2538" s="336" t="s">
        <v>780</v>
      </c>
      <c r="G2538" s="336" t="s">
        <v>794</v>
      </c>
      <c r="H2538" s="336" t="s">
        <v>726</v>
      </c>
      <c r="I2538" s="337">
        <v>5</v>
      </c>
      <c r="J2538" s="337">
        <v>65</v>
      </c>
      <c r="K2538" s="337">
        <v>130.30000000000001</v>
      </c>
      <c r="L2538" s="337">
        <v>95.1</v>
      </c>
      <c r="M2538" s="338"/>
      <c r="N2538" s="338"/>
      <c r="O2538" s="337">
        <v>770</v>
      </c>
      <c r="P2538" s="337">
        <v>10</v>
      </c>
      <c r="Q2538" s="337">
        <v>77</v>
      </c>
      <c r="R2538" s="337">
        <v>25000</v>
      </c>
      <c r="S2538" s="337">
        <v>3000</v>
      </c>
      <c r="T2538" s="337">
        <v>83</v>
      </c>
      <c r="U2538" s="337">
        <v>1</v>
      </c>
      <c r="V2538" s="337">
        <v>-20</v>
      </c>
      <c r="W2538" s="336" t="s">
        <v>769</v>
      </c>
      <c r="X2538" s="336" t="s">
        <v>7405</v>
      </c>
      <c r="Y2538" s="336" t="s">
        <v>783</v>
      </c>
      <c r="Z2538" s="339">
        <v>41883</v>
      </c>
      <c r="AA2538" s="339">
        <v>41890</v>
      </c>
      <c r="AB2538" s="336" t="s">
        <v>784</v>
      </c>
    </row>
    <row r="2539" spans="1:28" s="340" customFormat="1">
      <c r="A2539" s="336" t="s">
        <v>8147</v>
      </c>
      <c r="B2539" s="336" t="s">
        <v>3050</v>
      </c>
      <c r="C2539" s="336" t="s">
        <v>3154</v>
      </c>
      <c r="D2539" s="336" t="s">
        <v>8233</v>
      </c>
      <c r="E2539" s="336" t="s">
        <v>732</v>
      </c>
      <c r="F2539" s="336" t="s">
        <v>780</v>
      </c>
      <c r="G2539" s="336" t="s">
        <v>794</v>
      </c>
      <c r="H2539" s="336" t="s">
        <v>726</v>
      </c>
      <c r="I2539" s="337">
        <v>5</v>
      </c>
      <c r="J2539" s="337">
        <v>65</v>
      </c>
      <c r="K2539" s="337">
        <v>130.30000000000001</v>
      </c>
      <c r="L2539" s="337">
        <v>95.1</v>
      </c>
      <c r="M2539" s="338"/>
      <c r="N2539" s="338"/>
      <c r="O2539" s="337">
        <v>780</v>
      </c>
      <c r="P2539" s="337">
        <v>10</v>
      </c>
      <c r="Q2539" s="337">
        <v>78</v>
      </c>
      <c r="R2539" s="337">
        <v>25000</v>
      </c>
      <c r="S2539" s="337">
        <v>4000</v>
      </c>
      <c r="T2539" s="337">
        <v>83</v>
      </c>
      <c r="U2539" s="337">
        <v>1</v>
      </c>
      <c r="V2539" s="337">
        <v>-20</v>
      </c>
      <c r="W2539" s="336" t="s">
        <v>769</v>
      </c>
      <c r="X2539" s="336" t="s">
        <v>7405</v>
      </c>
      <c r="Y2539" s="336" t="s">
        <v>783</v>
      </c>
      <c r="Z2539" s="339">
        <v>41885</v>
      </c>
      <c r="AA2539" s="339">
        <v>41905</v>
      </c>
      <c r="AB2539" s="336" t="s">
        <v>784</v>
      </c>
    </row>
    <row r="2540" spans="1:28" s="340" customFormat="1">
      <c r="A2540" s="336" t="s">
        <v>8147</v>
      </c>
      <c r="B2540" s="336" t="s">
        <v>3050</v>
      </c>
      <c r="C2540" s="336" t="s">
        <v>3156</v>
      </c>
      <c r="D2540" s="336" t="s">
        <v>8234</v>
      </c>
      <c r="E2540" s="336" t="s">
        <v>732</v>
      </c>
      <c r="F2540" s="336" t="s">
        <v>780</v>
      </c>
      <c r="G2540" s="336" t="s">
        <v>794</v>
      </c>
      <c r="H2540" s="336" t="s">
        <v>726</v>
      </c>
      <c r="I2540" s="337">
        <v>3</v>
      </c>
      <c r="J2540" s="337">
        <v>65</v>
      </c>
      <c r="K2540" s="337">
        <v>130.30000000000001</v>
      </c>
      <c r="L2540" s="337">
        <v>95.1</v>
      </c>
      <c r="M2540" s="338"/>
      <c r="N2540" s="337">
        <v>108</v>
      </c>
      <c r="O2540" s="337">
        <v>830</v>
      </c>
      <c r="P2540" s="337">
        <v>10.3</v>
      </c>
      <c r="Q2540" s="337">
        <v>86</v>
      </c>
      <c r="R2540" s="337">
        <v>25000</v>
      </c>
      <c r="S2540" s="337">
        <v>5000</v>
      </c>
      <c r="T2540" s="337">
        <v>85</v>
      </c>
      <c r="U2540" s="337">
        <v>1</v>
      </c>
      <c r="V2540" s="337">
        <v>-20</v>
      </c>
      <c r="W2540" s="336" t="s">
        <v>769</v>
      </c>
      <c r="X2540" s="336" t="s">
        <v>7405</v>
      </c>
      <c r="Y2540" s="336" t="s">
        <v>1308</v>
      </c>
      <c r="Z2540" s="339">
        <v>41914</v>
      </c>
      <c r="AA2540" s="339">
        <v>41913</v>
      </c>
      <c r="AB2540" s="336" t="s">
        <v>784</v>
      </c>
    </row>
    <row r="2541" spans="1:28" s="340" customFormat="1">
      <c r="A2541" s="336" t="s">
        <v>8147</v>
      </c>
      <c r="B2541" s="336" t="s">
        <v>3050</v>
      </c>
      <c r="C2541" s="336" t="s">
        <v>3160</v>
      </c>
      <c r="D2541" s="336" t="s">
        <v>8235</v>
      </c>
      <c r="E2541" s="336" t="s">
        <v>732</v>
      </c>
      <c r="F2541" s="336" t="s">
        <v>780</v>
      </c>
      <c r="G2541" s="336" t="s">
        <v>794</v>
      </c>
      <c r="H2541" s="336" t="s">
        <v>726</v>
      </c>
      <c r="I2541" s="337">
        <v>5</v>
      </c>
      <c r="J2541" s="337">
        <v>65</v>
      </c>
      <c r="K2541" s="337">
        <v>130.80000000000001</v>
      </c>
      <c r="L2541" s="337">
        <v>94.8</v>
      </c>
      <c r="M2541" s="338"/>
      <c r="N2541" s="337">
        <v>107</v>
      </c>
      <c r="O2541" s="337">
        <v>670</v>
      </c>
      <c r="P2541" s="337">
        <v>9</v>
      </c>
      <c r="Q2541" s="337">
        <v>74.400000000000006</v>
      </c>
      <c r="R2541" s="337">
        <v>25000</v>
      </c>
      <c r="S2541" s="337">
        <v>3000</v>
      </c>
      <c r="T2541" s="337">
        <v>83</v>
      </c>
      <c r="U2541" s="337">
        <v>1</v>
      </c>
      <c r="V2541" s="337">
        <v>-20</v>
      </c>
      <c r="W2541" s="336" t="s">
        <v>769</v>
      </c>
      <c r="X2541" s="336" t="s">
        <v>7722</v>
      </c>
      <c r="Y2541" s="336" t="s">
        <v>826</v>
      </c>
      <c r="Z2541" s="339">
        <v>41751</v>
      </c>
      <c r="AA2541" s="339">
        <v>41843</v>
      </c>
      <c r="AB2541" s="336" t="s">
        <v>784</v>
      </c>
    </row>
    <row r="2542" spans="1:28" s="340" customFormat="1">
      <c r="A2542" s="336" t="s">
        <v>8147</v>
      </c>
      <c r="B2542" s="336" t="s">
        <v>3050</v>
      </c>
      <c r="C2542" s="336" t="s">
        <v>682</v>
      </c>
      <c r="D2542" s="336" t="s">
        <v>8236</v>
      </c>
      <c r="E2542" s="336" t="s">
        <v>735</v>
      </c>
      <c r="F2542" s="336" t="s">
        <v>780</v>
      </c>
      <c r="G2542" s="336" t="s">
        <v>794</v>
      </c>
      <c r="H2542" s="336" t="s">
        <v>726</v>
      </c>
      <c r="I2542" s="337">
        <v>5</v>
      </c>
      <c r="J2542" s="337">
        <v>90</v>
      </c>
      <c r="K2542" s="337">
        <v>128</v>
      </c>
      <c r="L2542" s="337">
        <v>120</v>
      </c>
      <c r="M2542" s="338"/>
      <c r="N2542" s="337">
        <v>40</v>
      </c>
      <c r="O2542" s="337">
        <v>1260</v>
      </c>
      <c r="P2542" s="337">
        <v>19</v>
      </c>
      <c r="Q2542" s="337">
        <v>66.3</v>
      </c>
      <c r="R2542" s="337">
        <v>40000</v>
      </c>
      <c r="S2542" s="337">
        <v>4000</v>
      </c>
      <c r="T2542" s="337">
        <v>83</v>
      </c>
      <c r="U2542" s="337">
        <v>1</v>
      </c>
      <c r="V2542" s="337">
        <v>-20</v>
      </c>
      <c r="W2542" s="336" t="s">
        <v>769</v>
      </c>
      <c r="X2542" s="336" t="s">
        <v>7402</v>
      </c>
      <c r="Y2542" s="336" t="s">
        <v>1308</v>
      </c>
      <c r="Z2542" s="339">
        <v>41820</v>
      </c>
      <c r="AA2542" s="339">
        <v>41815</v>
      </c>
      <c r="AB2542" s="336" t="s">
        <v>784</v>
      </c>
    </row>
    <row r="2543" spans="1:28" s="340" customFormat="1">
      <c r="A2543" s="336" t="s">
        <v>8147</v>
      </c>
      <c r="B2543" s="336" t="s">
        <v>3050</v>
      </c>
      <c r="C2543" s="336" t="s">
        <v>682</v>
      </c>
      <c r="D2543" s="336" t="s">
        <v>8237</v>
      </c>
      <c r="E2543" s="336" t="s">
        <v>735</v>
      </c>
      <c r="F2543" s="336" t="s">
        <v>780</v>
      </c>
      <c r="G2543" s="336" t="s">
        <v>794</v>
      </c>
      <c r="H2543" s="336" t="s">
        <v>726</v>
      </c>
      <c r="I2543" s="337">
        <v>5</v>
      </c>
      <c r="J2543" s="337">
        <v>90</v>
      </c>
      <c r="K2543" s="337">
        <v>128</v>
      </c>
      <c r="L2543" s="337">
        <v>120</v>
      </c>
      <c r="M2543" s="338"/>
      <c r="N2543" s="337">
        <v>40</v>
      </c>
      <c r="O2543" s="337">
        <v>1260</v>
      </c>
      <c r="P2543" s="337">
        <v>19</v>
      </c>
      <c r="Q2543" s="337">
        <v>66.3</v>
      </c>
      <c r="R2543" s="337">
        <v>40000</v>
      </c>
      <c r="S2543" s="337">
        <v>4000</v>
      </c>
      <c r="T2543" s="337">
        <v>83</v>
      </c>
      <c r="U2543" s="337">
        <v>1</v>
      </c>
      <c r="V2543" s="337">
        <v>-20</v>
      </c>
      <c r="W2543" s="336" t="s">
        <v>769</v>
      </c>
      <c r="X2543" s="336" t="s">
        <v>7402</v>
      </c>
      <c r="Y2543" s="336" t="s">
        <v>1308</v>
      </c>
      <c r="Z2543" s="339">
        <v>41820</v>
      </c>
      <c r="AA2543" s="339">
        <v>41815</v>
      </c>
      <c r="AB2543" s="336" t="s">
        <v>784</v>
      </c>
    </row>
    <row r="2544" spans="1:28" s="340" customFormat="1">
      <c r="A2544" s="336" t="s">
        <v>8147</v>
      </c>
      <c r="B2544" s="336" t="s">
        <v>3050</v>
      </c>
      <c r="C2544" s="336" t="s">
        <v>682</v>
      </c>
      <c r="D2544" s="336" t="s">
        <v>8238</v>
      </c>
      <c r="E2544" s="336" t="s">
        <v>735</v>
      </c>
      <c r="F2544" s="336" t="s">
        <v>780</v>
      </c>
      <c r="G2544" s="336" t="s">
        <v>794</v>
      </c>
      <c r="H2544" s="336" t="s">
        <v>726</v>
      </c>
      <c r="I2544" s="337">
        <v>5</v>
      </c>
      <c r="J2544" s="337">
        <v>90</v>
      </c>
      <c r="K2544" s="337">
        <v>128</v>
      </c>
      <c r="L2544" s="337">
        <v>120</v>
      </c>
      <c r="M2544" s="338"/>
      <c r="N2544" s="337">
        <v>40</v>
      </c>
      <c r="O2544" s="337">
        <v>1250</v>
      </c>
      <c r="P2544" s="337">
        <v>19</v>
      </c>
      <c r="Q2544" s="337">
        <v>65.8</v>
      </c>
      <c r="R2544" s="337">
        <v>40000</v>
      </c>
      <c r="S2544" s="337">
        <v>3000</v>
      </c>
      <c r="T2544" s="337">
        <v>83</v>
      </c>
      <c r="U2544" s="337">
        <v>1</v>
      </c>
      <c r="V2544" s="337">
        <v>-20</v>
      </c>
      <c r="W2544" s="336" t="s">
        <v>769</v>
      </c>
      <c r="X2544" s="336" t="s">
        <v>7402</v>
      </c>
      <c r="Y2544" s="336" t="s">
        <v>1308</v>
      </c>
      <c r="Z2544" s="339">
        <v>41820</v>
      </c>
      <c r="AA2544" s="339">
        <v>41815</v>
      </c>
      <c r="AB2544" s="336" t="s">
        <v>784</v>
      </c>
    </row>
    <row r="2545" spans="1:28" s="340" customFormat="1">
      <c r="A2545" s="336" t="s">
        <v>8147</v>
      </c>
      <c r="B2545" s="336" t="s">
        <v>3050</v>
      </c>
      <c r="C2545" s="336" t="s">
        <v>8239</v>
      </c>
      <c r="D2545" s="336" t="s">
        <v>8240</v>
      </c>
      <c r="E2545" s="336" t="s">
        <v>813</v>
      </c>
      <c r="F2545" s="336" t="s">
        <v>780</v>
      </c>
      <c r="G2545" s="336" t="s">
        <v>794</v>
      </c>
      <c r="H2545" s="336" t="s">
        <v>726</v>
      </c>
      <c r="I2545" s="337">
        <v>5</v>
      </c>
      <c r="J2545" s="337">
        <v>50</v>
      </c>
      <c r="K2545" s="337">
        <v>99.6</v>
      </c>
      <c r="L2545" s="337">
        <v>62.3</v>
      </c>
      <c r="M2545" s="338"/>
      <c r="N2545" s="337">
        <v>108</v>
      </c>
      <c r="O2545" s="337">
        <v>580</v>
      </c>
      <c r="P2545" s="337">
        <v>7</v>
      </c>
      <c r="Q2545" s="337">
        <v>82.9</v>
      </c>
      <c r="R2545" s="337">
        <v>25000</v>
      </c>
      <c r="S2545" s="337">
        <v>5000</v>
      </c>
      <c r="T2545" s="337">
        <v>84</v>
      </c>
      <c r="U2545" s="337">
        <v>0.9</v>
      </c>
      <c r="V2545" s="337">
        <v>-20</v>
      </c>
      <c r="W2545" s="336" t="s">
        <v>769</v>
      </c>
      <c r="X2545" s="336" t="s">
        <v>7405</v>
      </c>
      <c r="Y2545" s="336" t="s">
        <v>826</v>
      </c>
      <c r="Z2545" s="339">
        <v>41982</v>
      </c>
      <c r="AA2545" s="339">
        <v>41995</v>
      </c>
      <c r="AB2545" s="336" t="s">
        <v>784</v>
      </c>
    </row>
    <row r="2546" spans="1:28" s="340" customFormat="1">
      <c r="A2546" s="336" t="s">
        <v>8147</v>
      </c>
      <c r="B2546" s="336" t="s">
        <v>3065</v>
      </c>
      <c r="C2546" s="336" t="s">
        <v>682</v>
      </c>
      <c r="D2546" s="336" t="s">
        <v>3066</v>
      </c>
      <c r="E2546" s="336" t="s">
        <v>732</v>
      </c>
      <c r="F2546" s="336" t="s">
        <v>780</v>
      </c>
      <c r="G2546" s="336" t="s">
        <v>794</v>
      </c>
      <c r="H2546" s="336" t="s">
        <v>726</v>
      </c>
      <c r="I2546" s="337">
        <v>5</v>
      </c>
      <c r="J2546" s="337">
        <v>65</v>
      </c>
      <c r="K2546" s="337">
        <v>133</v>
      </c>
      <c r="L2546" s="337">
        <v>95</v>
      </c>
      <c r="M2546" s="338"/>
      <c r="N2546" s="338"/>
      <c r="O2546" s="337">
        <v>865</v>
      </c>
      <c r="P2546" s="337">
        <v>12</v>
      </c>
      <c r="Q2546" s="337">
        <v>72</v>
      </c>
      <c r="R2546" s="337">
        <v>40000</v>
      </c>
      <c r="S2546" s="337">
        <v>2700</v>
      </c>
      <c r="T2546" s="337">
        <v>83</v>
      </c>
      <c r="U2546" s="337">
        <v>1</v>
      </c>
      <c r="V2546" s="337">
        <v>-40</v>
      </c>
      <c r="W2546" s="336" t="s">
        <v>769</v>
      </c>
      <c r="X2546" s="336" t="s">
        <v>7402</v>
      </c>
      <c r="Y2546" s="336" t="s">
        <v>1132</v>
      </c>
      <c r="Z2546" s="339">
        <v>41830</v>
      </c>
      <c r="AA2546" s="339">
        <v>41842</v>
      </c>
      <c r="AB2546" s="336" t="s">
        <v>784</v>
      </c>
    </row>
    <row r="2547" spans="1:28" s="340" customFormat="1">
      <c r="A2547" s="336" t="s">
        <v>8147</v>
      </c>
      <c r="B2547" s="336" t="s">
        <v>3065</v>
      </c>
      <c r="C2547" s="336" t="s">
        <v>682</v>
      </c>
      <c r="D2547" s="336" t="s">
        <v>3070</v>
      </c>
      <c r="E2547" s="336" t="s">
        <v>733</v>
      </c>
      <c r="F2547" s="336" t="s">
        <v>780</v>
      </c>
      <c r="G2547" s="336" t="s">
        <v>794</v>
      </c>
      <c r="H2547" s="336" t="s">
        <v>726</v>
      </c>
      <c r="I2547" s="337">
        <v>5</v>
      </c>
      <c r="J2547" s="337">
        <v>75</v>
      </c>
      <c r="K2547" s="337">
        <v>152</v>
      </c>
      <c r="L2547" s="337">
        <v>125</v>
      </c>
      <c r="M2547" s="338"/>
      <c r="N2547" s="338"/>
      <c r="O2547" s="337">
        <v>1200</v>
      </c>
      <c r="P2547" s="337">
        <v>17</v>
      </c>
      <c r="Q2547" s="337">
        <v>70.599999999999994</v>
      </c>
      <c r="R2547" s="337">
        <v>40000</v>
      </c>
      <c r="S2547" s="337">
        <v>2700</v>
      </c>
      <c r="T2547" s="337">
        <v>83</v>
      </c>
      <c r="U2547" s="337">
        <v>1</v>
      </c>
      <c r="V2547" s="337">
        <v>-40</v>
      </c>
      <c r="W2547" s="336" t="s">
        <v>769</v>
      </c>
      <c r="X2547" s="336" t="s">
        <v>7402</v>
      </c>
      <c r="Y2547" s="336" t="s">
        <v>1203</v>
      </c>
      <c r="Z2547" s="339">
        <v>41830</v>
      </c>
      <c r="AA2547" s="339">
        <v>41842</v>
      </c>
      <c r="AB2547" s="336" t="s">
        <v>784</v>
      </c>
    </row>
    <row r="2548" spans="1:28" s="340" customFormat="1">
      <c r="A2548" s="336" t="s">
        <v>8147</v>
      </c>
      <c r="B2548" s="336" t="s">
        <v>1129</v>
      </c>
      <c r="C2548" s="336" t="s">
        <v>682</v>
      </c>
      <c r="D2548" s="336" t="s">
        <v>8241</v>
      </c>
      <c r="E2548" s="336" t="s">
        <v>703</v>
      </c>
      <c r="F2548" s="336" t="s">
        <v>780</v>
      </c>
      <c r="G2548" s="336" t="s">
        <v>1216</v>
      </c>
      <c r="H2548" s="336" t="s">
        <v>726</v>
      </c>
      <c r="I2548" s="337">
        <v>3</v>
      </c>
      <c r="J2548" s="337">
        <v>65</v>
      </c>
      <c r="K2548" s="337">
        <v>49</v>
      </c>
      <c r="L2548" s="337">
        <v>48</v>
      </c>
      <c r="M2548" s="338"/>
      <c r="N2548" s="337">
        <v>38</v>
      </c>
      <c r="O2548" s="338"/>
      <c r="P2548" s="337">
        <v>7.5</v>
      </c>
      <c r="Q2548" s="337">
        <v>68.5</v>
      </c>
      <c r="R2548" s="337">
        <v>25000</v>
      </c>
      <c r="S2548" s="337">
        <v>2700</v>
      </c>
      <c r="T2548" s="337">
        <v>83</v>
      </c>
      <c r="U2548" s="337">
        <v>0.7</v>
      </c>
      <c r="V2548" s="337">
        <v>-40</v>
      </c>
      <c r="W2548" s="336" t="s">
        <v>769</v>
      </c>
      <c r="X2548" s="336" t="s">
        <v>7406</v>
      </c>
      <c r="Y2548" s="336" t="s">
        <v>783</v>
      </c>
      <c r="Z2548" s="339">
        <v>41942</v>
      </c>
      <c r="AA2548" s="339">
        <v>41940</v>
      </c>
      <c r="AB2548" s="336" t="s">
        <v>784</v>
      </c>
    </row>
    <row r="2549" spans="1:28" s="340" customFormat="1">
      <c r="A2549" s="336" t="s">
        <v>8147</v>
      </c>
      <c r="B2549" s="336" t="s">
        <v>1129</v>
      </c>
      <c r="C2549" s="336" t="s">
        <v>682</v>
      </c>
      <c r="D2549" s="336" t="s">
        <v>8242</v>
      </c>
      <c r="E2549" s="336" t="s">
        <v>703</v>
      </c>
      <c r="F2549" s="336" t="s">
        <v>780</v>
      </c>
      <c r="G2549" s="336" t="s">
        <v>1216</v>
      </c>
      <c r="H2549" s="336" t="s">
        <v>726</v>
      </c>
      <c r="I2549" s="337">
        <v>3</v>
      </c>
      <c r="J2549" s="337">
        <v>65</v>
      </c>
      <c r="K2549" s="337">
        <v>49</v>
      </c>
      <c r="L2549" s="337">
        <v>48</v>
      </c>
      <c r="M2549" s="338"/>
      <c r="N2549" s="337">
        <v>38</v>
      </c>
      <c r="O2549" s="338"/>
      <c r="P2549" s="337">
        <v>7.2</v>
      </c>
      <c r="Q2549" s="337">
        <v>69.400000000000006</v>
      </c>
      <c r="R2549" s="337">
        <v>25000</v>
      </c>
      <c r="S2549" s="337">
        <v>3000</v>
      </c>
      <c r="T2549" s="337">
        <v>84</v>
      </c>
      <c r="U2549" s="337">
        <v>0.7</v>
      </c>
      <c r="V2549" s="337">
        <v>-40</v>
      </c>
      <c r="W2549" s="336" t="s">
        <v>769</v>
      </c>
      <c r="X2549" s="336" t="s">
        <v>7406</v>
      </c>
      <c r="Y2549" s="336" t="s">
        <v>783</v>
      </c>
      <c r="Z2549" s="339">
        <v>41942</v>
      </c>
      <c r="AA2549" s="339">
        <v>41940</v>
      </c>
      <c r="AB2549" s="336" t="s">
        <v>784</v>
      </c>
    </row>
    <row r="2550" spans="1:28" s="340" customFormat="1">
      <c r="A2550" s="336" t="s">
        <v>8147</v>
      </c>
      <c r="B2550" s="336" t="s">
        <v>1129</v>
      </c>
      <c r="C2550" s="336" t="s">
        <v>682</v>
      </c>
      <c r="D2550" s="336" t="s">
        <v>8243</v>
      </c>
      <c r="E2550" s="336" t="s">
        <v>732</v>
      </c>
      <c r="F2550" s="336" t="s">
        <v>780</v>
      </c>
      <c r="G2550" s="336" t="s">
        <v>794</v>
      </c>
      <c r="H2550" s="336" t="s">
        <v>726</v>
      </c>
      <c r="I2550" s="337">
        <v>3</v>
      </c>
      <c r="J2550" s="337">
        <v>65</v>
      </c>
      <c r="K2550" s="337">
        <v>133</v>
      </c>
      <c r="L2550" s="337">
        <v>95</v>
      </c>
      <c r="M2550" s="338"/>
      <c r="N2550" s="338"/>
      <c r="O2550" s="337">
        <v>650</v>
      </c>
      <c r="P2550" s="337">
        <v>9.5</v>
      </c>
      <c r="Q2550" s="337">
        <v>68.400000000000006</v>
      </c>
      <c r="R2550" s="337">
        <v>40000</v>
      </c>
      <c r="S2550" s="337">
        <v>4000</v>
      </c>
      <c r="T2550" s="337">
        <v>85</v>
      </c>
      <c r="U2550" s="337">
        <v>1</v>
      </c>
      <c r="V2550" s="337">
        <v>-40</v>
      </c>
      <c r="W2550" s="336" t="s">
        <v>769</v>
      </c>
      <c r="X2550" s="336" t="s">
        <v>7402</v>
      </c>
      <c r="Y2550" s="336" t="s">
        <v>783</v>
      </c>
      <c r="Z2550" s="339">
        <v>41942</v>
      </c>
      <c r="AA2550" s="339">
        <v>41935</v>
      </c>
      <c r="AB2550" s="336" t="s">
        <v>784</v>
      </c>
    </row>
    <row r="2551" spans="1:28" s="340" customFormat="1">
      <c r="A2551" s="336" t="s">
        <v>8147</v>
      </c>
      <c r="B2551" s="336" t="s">
        <v>1129</v>
      </c>
      <c r="C2551" s="336" t="s">
        <v>682</v>
      </c>
      <c r="D2551" s="336" t="s">
        <v>8244</v>
      </c>
      <c r="E2551" s="336" t="s">
        <v>732</v>
      </c>
      <c r="F2551" s="336" t="s">
        <v>780</v>
      </c>
      <c r="G2551" s="336" t="s">
        <v>794</v>
      </c>
      <c r="H2551" s="336" t="s">
        <v>726</v>
      </c>
      <c r="I2551" s="337">
        <v>3</v>
      </c>
      <c r="J2551" s="337">
        <v>65</v>
      </c>
      <c r="K2551" s="337">
        <v>133</v>
      </c>
      <c r="L2551" s="337">
        <v>95</v>
      </c>
      <c r="M2551" s="338"/>
      <c r="N2551" s="338"/>
      <c r="O2551" s="337">
        <v>650</v>
      </c>
      <c r="P2551" s="337">
        <v>9.5</v>
      </c>
      <c r="Q2551" s="337">
        <v>68.400000000000006</v>
      </c>
      <c r="R2551" s="337">
        <v>40000</v>
      </c>
      <c r="S2551" s="337">
        <v>5000</v>
      </c>
      <c r="T2551" s="337">
        <v>85</v>
      </c>
      <c r="U2551" s="337">
        <v>1</v>
      </c>
      <c r="V2551" s="337">
        <v>-40</v>
      </c>
      <c r="W2551" s="336" t="s">
        <v>769</v>
      </c>
      <c r="X2551" s="336" t="s">
        <v>7402</v>
      </c>
      <c r="Y2551" s="336" t="s">
        <v>783</v>
      </c>
      <c r="Z2551" s="339">
        <v>41942</v>
      </c>
      <c r="AA2551" s="339">
        <v>41935</v>
      </c>
      <c r="AB2551" s="336" t="s">
        <v>784</v>
      </c>
    </row>
    <row r="2552" spans="1:28" s="340" customFormat="1">
      <c r="A2552" s="336" t="s">
        <v>8147</v>
      </c>
      <c r="B2552" s="336" t="s">
        <v>1129</v>
      </c>
      <c r="C2552" s="336" t="s">
        <v>682</v>
      </c>
      <c r="D2552" s="336" t="s">
        <v>8245</v>
      </c>
      <c r="E2552" s="336" t="s">
        <v>732</v>
      </c>
      <c r="F2552" s="336" t="s">
        <v>780</v>
      </c>
      <c r="G2552" s="336" t="s">
        <v>794</v>
      </c>
      <c r="H2552" s="336" t="s">
        <v>726</v>
      </c>
      <c r="I2552" s="337">
        <v>3</v>
      </c>
      <c r="J2552" s="337">
        <v>65</v>
      </c>
      <c r="K2552" s="337">
        <v>127</v>
      </c>
      <c r="L2552" s="337">
        <v>90</v>
      </c>
      <c r="M2552" s="338"/>
      <c r="N2552" s="338"/>
      <c r="O2552" s="337">
        <v>650</v>
      </c>
      <c r="P2552" s="337">
        <v>8.5</v>
      </c>
      <c r="Q2552" s="337">
        <v>76.5</v>
      </c>
      <c r="R2552" s="337">
        <v>40000</v>
      </c>
      <c r="S2552" s="337">
        <v>3000</v>
      </c>
      <c r="T2552" s="337">
        <v>85</v>
      </c>
      <c r="U2552" s="337">
        <v>0.9</v>
      </c>
      <c r="V2552" s="337">
        <v>-40</v>
      </c>
      <c r="W2552" s="336" t="s">
        <v>769</v>
      </c>
      <c r="X2552" s="336" t="s">
        <v>7402</v>
      </c>
      <c r="Y2552" s="336" t="s">
        <v>783</v>
      </c>
      <c r="Z2552" s="339">
        <v>41942</v>
      </c>
      <c r="AA2552" s="339">
        <v>41935</v>
      </c>
      <c r="AB2552" s="336" t="s">
        <v>784</v>
      </c>
    </row>
    <row r="2553" spans="1:28" s="340" customFormat="1">
      <c r="A2553" s="336" t="s">
        <v>8147</v>
      </c>
      <c r="B2553" s="336" t="s">
        <v>1129</v>
      </c>
      <c r="C2553" s="336" t="s">
        <v>682</v>
      </c>
      <c r="D2553" s="336" t="s">
        <v>8246</v>
      </c>
      <c r="E2553" s="336" t="s">
        <v>732</v>
      </c>
      <c r="F2553" s="336" t="s">
        <v>780</v>
      </c>
      <c r="G2553" s="336" t="s">
        <v>794</v>
      </c>
      <c r="H2553" s="336" t="s">
        <v>726</v>
      </c>
      <c r="I2553" s="337">
        <v>3</v>
      </c>
      <c r="J2553" s="337">
        <v>65</v>
      </c>
      <c r="K2553" s="337">
        <v>127</v>
      </c>
      <c r="L2553" s="337">
        <v>90</v>
      </c>
      <c r="M2553" s="338"/>
      <c r="N2553" s="338"/>
      <c r="O2553" s="337">
        <v>650</v>
      </c>
      <c r="P2553" s="337">
        <v>8.6</v>
      </c>
      <c r="Q2553" s="337">
        <v>76.5</v>
      </c>
      <c r="R2553" s="337">
        <v>40000</v>
      </c>
      <c r="S2553" s="337">
        <v>4000</v>
      </c>
      <c r="T2553" s="337">
        <v>87</v>
      </c>
      <c r="U2553" s="337">
        <v>0.9</v>
      </c>
      <c r="V2553" s="337">
        <v>-40</v>
      </c>
      <c r="W2553" s="336" t="s">
        <v>769</v>
      </c>
      <c r="X2553" s="336" t="s">
        <v>7402</v>
      </c>
      <c r="Y2553" s="336" t="s">
        <v>783</v>
      </c>
      <c r="Z2553" s="339">
        <v>41942</v>
      </c>
      <c r="AA2553" s="339">
        <v>41935</v>
      </c>
      <c r="AB2553" s="336" t="s">
        <v>784</v>
      </c>
    </row>
    <row r="2554" spans="1:28" s="340" customFormat="1">
      <c r="A2554" s="336" t="s">
        <v>8147</v>
      </c>
      <c r="B2554" s="336" t="s">
        <v>1129</v>
      </c>
      <c r="C2554" s="336" t="s">
        <v>682</v>
      </c>
      <c r="D2554" s="336" t="s">
        <v>8247</v>
      </c>
      <c r="E2554" s="336" t="s">
        <v>732</v>
      </c>
      <c r="F2554" s="336" t="s">
        <v>780</v>
      </c>
      <c r="G2554" s="336" t="s">
        <v>794</v>
      </c>
      <c r="H2554" s="336" t="s">
        <v>726</v>
      </c>
      <c r="I2554" s="337">
        <v>3</v>
      </c>
      <c r="J2554" s="337">
        <v>65</v>
      </c>
      <c r="K2554" s="337">
        <v>127</v>
      </c>
      <c r="L2554" s="337">
        <v>90</v>
      </c>
      <c r="M2554" s="338"/>
      <c r="N2554" s="338"/>
      <c r="O2554" s="337">
        <v>650</v>
      </c>
      <c r="P2554" s="337">
        <v>8.5</v>
      </c>
      <c r="Q2554" s="337">
        <v>76.5</v>
      </c>
      <c r="R2554" s="337">
        <v>40000</v>
      </c>
      <c r="S2554" s="337">
        <v>2700</v>
      </c>
      <c r="T2554" s="337">
        <v>83</v>
      </c>
      <c r="U2554" s="337">
        <v>0.9</v>
      </c>
      <c r="V2554" s="337">
        <v>-40</v>
      </c>
      <c r="W2554" s="336" t="s">
        <v>769</v>
      </c>
      <c r="X2554" s="336" t="s">
        <v>7402</v>
      </c>
      <c r="Y2554" s="336" t="s">
        <v>783</v>
      </c>
      <c r="Z2554" s="339">
        <v>41942</v>
      </c>
      <c r="AA2554" s="339">
        <v>41935</v>
      </c>
      <c r="AB2554" s="336" t="s">
        <v>784</v>
      </c>
    </row>
    <row r="2555" spans="1:28" s="340" customFormat="1">
      <c r="A2555" s="336" t="s">
        <v>8147</v>
      </c>
      <c r="B2555" s="336" t="s">
        <v>3250</v>
      </c>
      <c r="C2555" s="336" t="s">
        <v>1281</v>
      </c>
      <c r="D2555" s="336" t="s">
        <v>3312</v>
      </c>
      <c r="E2555" s="336" t="s">
        <v>732</v>
      </c>
      <c r="F2555" s="336" t="s">
        <v>780</v>
      </c>
      <c r="G2555" s="336" t="s">
        <v>794</v>
      </c>
      <c r="H2555" s="336" t="s">
        <v>726</v>
      </c>
      <c r="I2555" s="337">
        <v>3</v>
      </c>
      <c r="J2555" s="337">
        <v>75</v>
      </c>
      <c r="K2555" s="337">
        <v>134.6</v>
      </c>
      <c r="L2555" s="337">
        <v>96.5</v>
      </c>
      <c r="M2555" s="338"/>
      <c r="N2555" s="337">
        <v>110</v>
      </c>
      <c r="O2555" s="337">
        <v>1000</v>
      </c>
      <c r="P2555" s="337">
        <v>15</v>
      </c>
      <c r="Q2555" s="337">
        <v>66.7</v>
      </c>
      <c r="R2555" s="337">
        <v>30000</v>
      </c>
      <c r="S2555" s="337">
        <v>3000</v>
      </c>
      <c r="T2555" s="337">
        <v>83</v>
      </c>
      <c r="U2555" s="337">
        <v>1</v>
      </c>
      <c r="V2555" s="337">
        <v>-20</v>
      </c>
      <c r="W2555" s="336" t="s">
        <v>769</v>
      </c>
      <c r="X2555" s="336" t="s">
        <v>7402</v>
      </c>
      <c r="Y2555" s="336" t="s">
        <v>900</v>
      </c>
      <c r="Z2555" s="339">
        <v>41708</v>
      </c>
      <c r="AA2555" s="339">
        <v>41703</v>
      </c>
      <c r="AB2555" s="336" t="s">
        <v>784</v>
      </c>
    </row>
    <row r="2556" spans="1:28" s="340" customFormat="1">
      <c r="A2556" s="336" t="s">
        <v>8147</v>
      </c>
      <c r="B2556" s="336" t="s">
        <v>3250</v>
      </c>
      <c r="C2556" s="336" t="s">
        <v>3251</v>
      </c>
      <c r="D2556" s="336" t="s">
        <v>3252</v>
      </c>
      <c r="E2556" s="336" t="s">
        <v>733</v>
      </c>
      <c r="F2556" s="336" t="s">
        <v>780</v>
      </c>
      <c r="G2556" s="336" t="s">
        <v>794</v>
      </c>
      <c r="H2556" s="336" t="s">
        <v>726</v>
      </c>
      <c r="I2556" s="337">
        <v>3</v>
      </c>
      <c r="J2556" s="337">
        <v>90</v>
      </c>
      <c r="K2556" s="337">
        <v>162.6</v>
      </c>
      <c r="L2556" s="337">
        <v>129.5</v>
      </c>
      <c r="M2556" s="338"/>
      <c r="N2556" s="337">
        <v>110</v>
      </c>
      <c r="O2556" s="337">
        <v>1300</v>
      </c>
      <c r="P2556" s="337">
        <v>16</v>
      </c>
      <c r="Q2556" s="337">
        <v>81.3</v>
      </c>
      <c r="R2556" s="337">
        <v>30000</v>
      </c>
      <c r="S2556" s="337">
        <v>3000</v>
      </c>
      <c r="T2556" s="337">
        <v>83</v>
      </c>
      <c r="U2556" s="337">
        <v>1</v>
      </c>
      <c r="V2556" s="337">
        <v>-20</v>
      </c>
      <c r="W2556" s="336" t="s">
        <v>769</v>
      </c>
      <c r="X2556" s="336" t="s">
        <v>7402</v>
      </c>
      <c r="Y2556" s="336" t="s">
        <v>900</v>
      </c>
      <c r="Z2556" s="339">
        <v>41708</v>
      </c>
      <c r="AA2556" s="339">
        <v>41703</v>
      </c>
      <c r="AB2556" s="336" t="s">
        <v>784</v>
      </c>
    </row>
    <row r="2557" spans="1:28" s="340" customFormat="1">
      <c r="A2557" s="336" t="s">
        <v>8147</v>
      </c>
      <c r="B2557" s="336" t="s">
        <v>1129</v>
      </c>
      <c r="C2557" s="336" t="s">
        <v>682</v>
      </c>
      <c r="D2557" s="336" t="s">
        <v>8248</v>
      </c>
      <c r="E2557" s="336" t="s">
        <v>735</v>
      </c>
      <c r="F2557" s="336" t="s">
        <v>780</v>
      </c>
      <c r="G2557" s="336" t="s">
        <v>794</v>
      </c>
      <c r="H2557" s="336" t="s">
        <v>726</v>
      </c>
      <c r="I2557" s="337">
        <v>3</v>
      </c>
      <c r="J2557" s="337">
        <v>100</v>
      </c>
      <c r="K2557" s="337">
        <v>128</v>
      </c>
      <c r="L2557" s="337">
        <v>120</v>
      </c>
      <c r="M2557" s="338"/>
      <c r="N2557" s="337">
        <v>25</v>
      </c>
      <c r="O2557" s="337">
        <v>1250</v>
      </c>
      <c r="P2557" s="337">
        <v>19</v>
      </c>
      <c r="Q2557" s="337">
        <v>65.8</v>
      </c>
      <c r="R2557" s="337">
        <v>40000</v>
      </c>
      <c r="S2557" s="337">
        <v>3000</v>
      </c>
      <c r="T2557" s="337">
        <v>83</v>
      </c>
      <c r="U2557" s="337">
        <v>1</v>
      </c>
      <c r="V2557" s="337">
        <v>-40</v>
      </c>
      <c r="W2557" s="336" t="s">
        <v>769</v>
      </c>
      <c r="X2557" s="336" t="s">
        <v>7402</v>
      </c>
      <c r="Y2557" s="336" t="s">
        <v>1043</v>
      </c>
      <c r="Z2557" s="339">
        <v>41795</v>
      </c>
      <c r="AA2557" s="339">
        <v>41788</v>
      </c>
      <c r="AB2557" s="336" t="s">
        <v>784</v>
      </c>
    </row>
    <row r="2558" spans="1:28" s="340" customFormat="1">
      <c r="A2558" s="336" t="s">
        <v>8147</v>
      </c>
      <c r="B2558" s="336" t="s">
        <v>1129</v>
      </c>
      <c r="C2558" s="336" t="s">
        <v>682</v>
      </c>
      <c r="D2558" s="336" t="s">
        <v>8249</v>
      </c>
      <c r="E2558" s="336" t="s">
        <v>735</v>
      </c>
      <c r="F2558" s="336" t="s">
        <v>780</v>
      </c>
      <c r="G2558" s="336" t="s">
        <v>794</v>
      </c>
      <c r="H2558" s="336" t="s">
        <v>726</v>
      </c>
      <c r="I2558" s="337">
        <v>3</v>
      </c>
      <c r="J2558" s="337">
        <v>120</v>
      </c>
      <c r="K2558" s="337">
        <v>128</v>
      </c>
      <c r="L2558" s="337">
        <v>120</v>
      </c>
      <c r="M2558" s="338"/>
      <c r="N2558" s="337">
        <v>40</v>
      </c>
      <c r="O2558" s="337">
        <v>1250</v>
      </c>
      <c r="P2558" s="337">
        <v>19</v>
      </c>
      <c r="Q2558" s="337">
        <v>65.8</v>
      </c>
      <c r="R2558" s="337">
        <v>40000</v>
      </c>
      <c r="S2558" s="337">
        <v>3000</v>
      </c>
      <c r="T2558" s="337">
        <v>83</v>
      </c>
      <c r="U2558" s="337">
        <v>1</v>
      </c>
      <c r="V2558" s="337">
        <v>-40</v>
      </c>
      <c r="W2558" s="336" t="s">
        <v>769</v>
      </c>
      <c r="X2558" s="336" t="s">
        <v>7402</v>
      </c>
      <c r="Y2558" s="336" t="s">
        <v>1043</v>
      </c>
      <c r="Z2558" s="339">
        <v>41795</v>
      </c>
      <c r="AA2558" s="339">
        <v>41788</v>
      </c>
      <c r="AB2558" s="336" t="s">
        <v>784</v>
      </c>
    </row>
    <row r="2559" spans="1:28" s="340" customFormat="1">
      <c r="A2559" s="336" t="s">
        <v>8147</v>
      </c>
      <c r="B2559" s="336" t="s">
        <v>1129</v>
      </c>
      <c r="C2559" s="336" t="s">
        <v>682</v>
      </c>
      <c r="D2559" s="336" t="s">
        <v>8250</v>
      </c>
      <c r="E2559" s="336" t="s">
        <v>733</v>
      </c>
      <c r="F2559" s="336" t="s">
        <v>780</v>
      </c>
      <c r="G2559" s="336" t="s">
        <v>794</v>
      </c>
      <c r="H2559" s="336" t="s">
        <v>726</v>
      </c>
      <c r="I2559" s="337">
        <v>3</v>
      </c>
      <c r="J2559" s="337">
        <v>75</v>
      </c>
      <c r="K2559" s="337">
        <v>157</v>
      </c>
      <c r="L2559" s="337">
        <v>125</v>
      </c>
      <c r="M2559" s="338"/>
      <c r="N2559" s="338"/>
      <c r="O2559" s="337">
        <v>1200</v>
      </c>
      <c r="P2559" s="337">
        <v>17</v>
      </c>
      <c r="Q2559" s="337">
        <v>70.599999999999994</v>
      </c>
      <c r="R2559" s="337">
        <v>40000</v>
      </c>
      <c r="S2559" s="337">
        <v>3000</v>
      </c>
      <c r="T2559" s="337">
        <v>83</v>
      </c>
      <c r="U2559" s="337">
        <v>1</v>
      </c>
      <c r="V2559" s="337">
        <v>-40</v>
      </c>
      <c r="W2559" s="336" t="s">
        <v>769</v>
      </c>
      <c r="X2559" s="336" t="s">
        <v>7402</v>
      </c>
      <c r="Y2559" s="336" t="s">
        <v>1043</v>
      </c>
      <c r="Z2559" s="339">
        <v>41795</v>
      </c>
      <c r="AA2559" s="339">
        <v>41788</v>
      </c>
      <c r="AB2559" s="336" t="s">
        <v>784</v>
      </c>
    </row>
    <row r="2560" spans="1:28" s="340" customFormat="1">
      <c r="A2560" s="336" t="s">
        <v>8147</v>
      </c>
      <c r="B2560" s="336" t="s">
        <v>1129</v>
      </c>
      <c r="C2560" s="336" t="s">
        <v>682</v>
      </c>
      <c r="D2560" s="336" t="s">
        <v>8251</v>
      </c>
      <c r="E2560" s="336" t="s">
        <v>732</v>
      </c>
      <c r="F2560" s="336" t="s">
        <v>780</v>
      </c>
      <c r="G2560" s="336" t="s">
        <v>794</v>
      </c>
      <c r="H2560" s="336" t="s">
        <v>726</v>
      </c>
      <c r="I2560" s="337">
        <v>3</v>
      </c>
      <c r="J2560" s="337">
        <v>65</v>
      </c>
      <c r="K2560" s="337">
        <v>133</v>
      </c>
      <c r="L2560" s="337">
        <v>95</v>
      </c>
      <c r="M2560" s="338"/>
      <c r="N2560" s="338"/>
      <c r="O2560" s="337">
        <v>865</v>
      </c>
      <c r="P2560" s="337">
        <v>12</v>
      </c>
      <c r="Q2560" s="337">
        <v>72.099999999999994</v>
      </c>
      <c r="R2560" s="337">
        <v>40000</v>
      </c>
      <c r="S2560" s="337">
        <v>3000</v>
      </c>
      <c r="T2560" s="337">
        <v>84</v>
      </c>
      <c r="U2560" s="337">
        <v>0.9</v>
      </c>
      <c r="V2560" s="337">
        <v>-40</v>
      </c>
      <c r="W2560" s="336" t="s">
        <v>769</v>
      </c>
      <c r="X2560" s="336" t="s">
        <v>7402</v>
      </c>
      <c r="Y2560" s="336" t="s">
        <v>1043</v>
      </c>
      <c r="Z2560" s="339">
        <v>41795</v>
      </c>
      <c r="AA2560" s="339">
        <v>41788</v>
      </c>
      <c r="AB2560" s="336" t="s">
        <v>784</v>
      </c>
    </row>
    <row r="2561" spans="1:28" s="340" customFormat="1">
      <c r="A2561" s="336" t="s">
        <v>8147</v>
      </c>
      <c r="B2561" s="336" t="s">
        <v>1129</v>
      </c>
      <c r="C2561" s="336" t="s">
        <v>682</v>
      </c>
      <c r="D2561" s="336" t="s">
        <v>8252</v>
      </c>
      <c r="E2561" s="336" t="s">
        <v>732</v>
      </c>
      <c r="F2561" s="336" t="s">
        <v>780</v>
      </c>
      <c r="G2561" s="336" t="s">
        <v>794</v>
      </c>
      <c r="H2561" s="336" t="s">
        <v>726</v>
      </c>
      <c r="I2561" s="337">
        <v>3</v>
      </c>
      <c r="J2561" s="337">
        <v>65</v>
      </c>
      <c r="K2561" s="337">
        <v>133</v>
      </c>
      <c r="L2561" s="337">
        <v>95</v>
      </c>
      <c r="M2561" s="338"/>
      <c r="N2561" s="338"/>
      <c r="O2561" s="337">
        <v>685</v>
      </c>
      <c r="P2561" s="337">
        <v>10</v>
      </c>
      <c r="Q2561" s="337">
        <v>68.5</v>
      </c>
      <c r="R2561" s="337">
        <v>40000</v>
      </c>
      <c r="S2561" s="337">
        <v>3000</v>
      </c>
      <c r="T2561" s="337">
        <v>84</v>
      </c>
      <c r="U2561" s="337">
        <v>0.9</v>
      </c>
      <c r="V2561" s="337">
        <v>-40</v>
      </c>
      <c r="W2561" s="336" t="s">
        <v>769</v>
      </c>
      <c r="X2561" s="336" t="s">
        <v>7402</v>
      </c>
      <c r="Y2561" s="336" t="s">
        <v>783</v>
      </c>
      <c r="Z2561" s="339">
        <v>41818</v>
      </c>
      <c r="AA2561" s="339">
        <v>41810</v>
      </c>
      <c r="AB2561" s="336" t="s">
        <v>784</v>
      </c>
    </row>
    <row r="2562" spans="1:28" s="340" customFormat="1">
      <c r="A2562" s="336" t="s">
        <v>8147</v>
      </c>
      <c r="B2562" s="336" t="s">
        <v>1129</v>
      </c>
      <c r="C2562" s="336" t="s">
        <v>682</v>
      </c>
      <c r="D2562" s="336" t="s">
        <v>8253</v>
      </c>
      <c r="E2562" s="336" t="s">
        <v>732</v>
      </c>
      <c r="F2562" s="336" t="s">
        <v>780</v>
      </c>
      <c r="G2562" s="336" t="s">
        <v>794</v>
      </c>
      <c r="H2562" s="336" t="s">
        <v>726</v>
      </c>
      <c r="I2562" s="337">
        <v>3</v>
      </c>
      <c r="J2562" s="337">
        <v>65</v>
      </c>
      <c r="K2562" s="337">
        <v>134</v>
      </c>
      <c r="L2562" s="337">
        <v>95</v>
      </c>
      <c r="M2562" s="338"/>
      <c r="N2562" s="338"/>
      <c r="O2562" s="337">
        <v>685</v>
      </c>
      <c r="P2562" s="337">
        <v>10</v>
      </c>
      <c r="Q2562" s="337">
        <v>68.5</v>
      </c>
      <c r="R2562" s="337">
        <v>40000</v>
      </c>
      <c r="S2562" s="337">
        <v>2700</v>
      </c>
      <c r="T2562" s="337">
        <v>83</v>
      </c>
      <c r="U2562" s="337">
        <v>0.9</v>
      </c>
      <c r="V2562" s="337">
        <v>-40</v>
      </c>
      <c r="W2562" s="336" t="s">
        <v>769</v>
      </c>
      <c r="X2562" s="336" t="s">
        <v>7402</v>
      </c>
      <c r="Y2562" s="336" t="s">
        <v>1043</v>
      </c>
      <c r="Z2562" s="339">
        <v>41798</v>
      </c>
      <c r="AA2562" s="339">
        <v>41789</v>
      </c>
      <c r="AB2562" s="336" t="s">
        <v>784</v>
      </c>
    </row>
    <row r="2563" spans="1:28" s="340" customFormat="1">
      <c r="A2563" s="336" t="s">
        <v>8147</v>
      </c>
      <c r="B2563" s="336" t="s">
        <v>1129</v>
      </c>
      <c r="C2563" s="336" t="s">
        <v>682</v>
      </c>
      <c r="D2563" s="336" t="s">
        <v>8254</v>
      </c>
      <c r="E2563" s="336" t="s">
        <v>732</v>
      </c>
      <c r="F2563" s="336" t="s">
        <v>780</v>
      </c>
      <c r="G2563" s="336" t="s">
        <v>794</v>
      </c>
      <c r="H2563" s="336" t="s">
        <v>726</v>
      </c>
      <c r="I2563" s="337">
        <v>3</v>
      </c>
      <c r="J2563" s="337">
        <v>65</v>
      </c>
      <c r="K2563" s="337">
        <v>133</v>
      </c>
      <c r="L2563" s="337">
        <v>95</v>
      </c>
      <c r="M2563" s="338"/>
      <c r="N2563" s="338"/>
      <c r="O2563" s="337">
        <v>865</v>
      </c>
      <c r="P2563" s="337">
        <v>12</v>
      </c>
      <c r="Q2563" s="337">
        <v>72.099999999999994</v>
      </c>
      <c r="R2563" s="337">
        <v>40000</v>
      </c>
      <c r="S2563" s="337">
        <v>2700</v>
      </c>
      <c r="T2563" s="337">
        <v>83</v>
      </c>
      <c r="U2563" s="337">
        <v>1</v>
      </c>
      <c r="V2563" s="337">
        <v>-40</v>
      </c>
      <c r="W2563" s="336" t="s">
        <v>769</v>
      </c>
      <c r="X2563" s="336" t="s">
        <v>7402</v>
      </c>
      <c r="Y2563" s="336" t="s">
        <v>1043</v>
      </c>
      <c r="Z2563" s="339">
        <v>41795</v>
      </c>
      <c r="AA2563" s="339">
        <v>41788</v>
      </c>
      <c r="AB2563" s="336" t="s">
        <v>784</v>
      </c>
    </row>
    <row r="2564" spans="1:28" s="340" customFormat="1">
      <c r="A2564" s="336" t="s">
        <v>8147</v>
      </c>
      <c r="B2564" s="336" t="s">
        <v>1129</v>
      </c>
      <c r="C2564" s="336" t="s">
        <v>682</v>
      </c>
      <c r="D2564" s="336" t="s">
        <v>8255</v>
      </c>
      <c r="E2564" s="336" t="s">
        <v>733</v>
      </c>
      <c r="F2564" s="336" t="s">
        <v>780</v>
      </c>
      <c r="G2564" s="336" t="s">
        <v>794</v>
      </c>
      <c r="H2564" s="336" t="s">
        <v>726</v>
      </c>
      <c r="I2564" s="337">
        <v>3</v>
      </c>
      <c r="J2564" s="337">
        <v>75</v>
      </c>
      <c r="K2564" s="337">
        <v>156</v>
      </c>
      <c r="L2564" s="337">
        <v>124</v>
      </c>
      <c r="M2564" s="338"/>
      <c r="N2564" s="337">
        <v>120</v>
      </c>
      <c r="O2564" s="337">
        <v>1000</v>
      </c>
      <c r="P2564" s="337">
        <v>13</v>
      </c>
      <c r="Q2564" s="337">
        <v>75</v>
      </c>
      <c r="R2564" s="337">
        <v>40000</v>
      </c>
      <c r="S2564" s="337">
        <v>3000</v>
      </c>
      <c r="T2564" s="337">
        <v>83</v>
      </c>
      <c r="U2564" s="337">
        <v>1</v>
      </c>
      <c r="V2564" s="337">
        <v>-40</v>
      </c>
      <c r="W2564" s="336" t="s">
        <v>769</v>
      </c>
      <c r="X2564" s="336" t="s">
        <v>7402</v>
      </c>
      <c r="Y2564" s="336" t="s">
        <v>1143</v>
      </c>
      <c r="Z2564" s="339">
        <v>41840</v>
      </c>
      <c r="AA2564" s="339">
        <v>41837</v>
      </c>
      <c r="AB2564" s="336" t="s">
        <v>784</v>
      </c>
    </row>
    <row r="2565" spans="1:28" s="340" customFormat="1">
      <c r="A2565" s="336" t="s">
        <v>8147</v>
      </c>
      <c r="B2565" s="336" t="s">
        <v>1129</v>
      </c>
      <c r="C2565" s="336" t="s">
        <v>682</v>
      </c>
      <c r="D2565" s="336" t="s">
        <v>8256</v>
      </c>
      <c r="E2565" s="336" t="s">
        <v>733</v>
      </c>
      <c r="F2565" s="336" t="s">
        <v>780</v>
      </c>
      <c r="G2565" s="336" t="s">
        <v>794</v>
      </c>
      <c r="H2565" s="336" t="s">
        <v>726</v>
      </c>
      <c r="I2565" s="337">
        <v>3</v>
      </c>
      <c r="J2565" s="337">
        <v>65</v>
      </c>
      <c r="K2565" s="337">
        <v>157</v>
      </c>
      <c r="L2565" s="337">
        <v>125</v>
      </c>
      <c r="M2565" s="338"/>
      <c r="N2565" s="338"/>
      <c r="O2565" s="337">
        <v>685</v>
      </c>
      <c r="P2565" s="337">
        <v>10</v>
      </c>
      <c r="Q2565" s="337">
        <v>68.5</v>
      </c>
      <c r="R2565" s="337">
        <v>40000</v>
      </c>
      <c r="S2565" s="337">
        <v>2700</v>
      </c>
      <c r="T2565" s="337">
        <v>83</v>
      </c>
      <c r="U2565" s="337">
        <v>0.9</v>
      </c>
      <c r="V2565" s="337">
        <v>-40</v>
      </c>
      <c r="W2565" s="336" t="s">
        <v>769</v>
      </c>
      <c r="X2565" s="336" t="s">
        <v>7402</v>
      </c>
      <c r="Y2565" s="336" t="s">
        <v>1043</v>
      </c>
      <c r="Z2565" s="339">
        <v>41798</v>
      </c>
      <c r="AA2565" s="339">
        <v>41789</v>
      </c>
      <c r="AB2565" s="336" t="s">
        <v>784</v>
      </c>
    </row>
    <row r="2566" spans="1:28" s="340" customFormat="1">
      <c r="A2566" s="336" t="s">
        <v>8147</v>
      </c>
      <c r="B2566" s="336" t="s">
        <v>1129</v>
      </c>
      <c r="C2566" s="336" t="s">
        <v>682</v>
      </c>
      <c r="D2566" s="336" t="s">
        <v>8257</v>
      </c>
      <c r="E2566" s="336" t="s">
        <v>733</v>
      </c>
      <c r="F2566" s="336" t="s">
        <v>780</v>
      </c>
      <c r="G2566" s="336" t="s">
        <v>794</v>
      </c>
      <c r="H2566" s="336" t="s">
        <v>726</v>
      </c>
      <c r="I2566" s="337">
        <v>3</v>
      </c>
      <c r="J2566" s="337">
        <v>75</v>
      </c>
      <c r="K2566" s="337">
        <v>152</v>
      </c>
      <c r="L2566" s="337">
        <v>125</v>
      </c>
      <c r="M2566" s="338"/>
      <c r="N2566" s="338"/>
      <c r="O2566" s="337">
        <v>1200</v>
      </c>
      <c r="P2566" s="337">
        <v>17</v>
      </c>
      <c r="Q2566" s="337">
        <v>70.599999999999994</v>
      </c>
      <c r="R2566" s="337">
        <v>40000</v>
      </c>
      <c r="S2566" s="337">
        <v>2700</v>
      </c>
      <c r="T2566" s="337">
        <v>83</v>
      </c>
      <c r="U2566" s="337">
        <v>1</v>
      </c>
      <c r="V2566" s="337">
        <v>-40</v>
      </c>
      <c r="W2566" s="336" t="s">
        <v>769</v>
      </c>
      <c r="X2566" s="336" t="s">
        <v>7402</v>
      </c>
      <c r="Y2566" s="336" t="s">
        <v>783</v>
      </c>
      <c r="Z2566" s="339">
        <v>41818</v>
      </c>
      <c r="AA2566" s="339">
        <v>41810</v>
      </c>
      <c r="AB2566" s="336" t="s">
        <v>784</v>
      </c>
    </row>
    <row r="2567" spans="1:28" s="340" customFormat="1">
      <c r="A2567" s="336" t="s">
        <v>8147</v>
      </c>
      <c r="B2567" s="336" t="s">
        <v>1129</v>
      </c>
      <c r="C2567" s="336" t="s">
        <v>682</v>
      </c>
      <c r="D2567" s="336" t="s">
        <v>8258</v>
      </c>
      <c r="E2567" s="336" t="s">
        <v>735</v>
      </c>
      <c r="F2567" s="336" t="s">
        <v>780</v>
      </c>
      <c r="G2567" s="336" t="s">
        <v>794</v>
      </c>
      <c r="H2567" s="336" t="s">
        <v>726</v>
      </c>
      <c r="I2567" s="337">
        <v>3</v>
      </c>
      <c r="J2567" s="337">
        <v>90</v>
      </c>
      <c r="K2567" s="337">
        <v>128</v>
      </c>
      <c r="L2567" s="337">
        <v>120</v>
      </c>
      <c r="M2567" s="338"/>
      <c r="N2567" s="337">
        <v>40</v>
      </c>
      <c r="O2567" s="337">
        <v>1200</v>
      </c>
      <c r="P2567" s="337">
        <v>16</v>
      </c>
      <c r="Q2567" s="337">
        <v>75</v>
      </c>
      <c r="R2567" s="337">
        <v>40000</v>
      </c>
      <c r="S2567" s="337">
        <v>4000</v>
      </c>
      <c r="T2567" s="337">
        <v>84</v>
      </c>
      <c r="U2567" s="337">
        <v>0.9</v>
      </c>
      <c r="V2567" s="337">
        <v>-40</v>
      </c>
      <c r="W2567" s="336" t="s">
        <v>769</v>
      </c>
      <c r="X2567" s="336" t="s">
        <v>7402</v>
      </c>
      <c r="Y2567" s="336" t="s">
        <v>1143</v>
      </c>
      <c r="Z2567" s="339">
        <v>41835</v>
      </c>
      <c r="AA2567" s="339">
        <v>41844</v>
      </c>
      <c r="AB2567" s="336" t="s">
        <v>784</v>
      </c>
    </row>
    <row r="2568" spans="1:28" s="340" customFormat="1">
      <c r="A2568" s="336" t="s">
        <v>8147</v>
      </c>
      <c r="B2568" s="336" t="s">
        <v>1129</v>
      </c>
      <c r="C2568" s="336" t="s">
        <v>682</v>
      </c>
      <c r="D2568" s="336" t="s">
        <v>8259</v>
      </c>
      <c r="E2568" s="336" t="s">
        <v>830</v>
      </c>
      <c r="F2568" s="336" t="s">
        <v>780</v>
      </c>
      <c r="G2568" s="336" t="s">
        <v>794</v>
      </c>
      <c r="H2568" s="336" t="s">
        <v>726</v>
      </c>
      <c r="I2568" s="337">
        <v>3</v>
      </c>
      <c r="J2568" s="337">
        <v>75</v>
      </c>
      <c r="K2568" s="337">
        <v>118</v>
      </c>
      <c r="L2568" s="337">
        <v>95</v>
      </c>
      <c r="M2568" s="338"/>
      <c r="N2568" s="337">
        <v>40</v>
      </c>
      <c r="O2568" s="337">
        <v>950</v>
      </c>
      <c r="P2568" s="337">
        <v>14</v>
      </c>
      <c r="Q2568" s="337">
        <v>67.900000000000006</v>
      </c>
      <c r="R2568" s="337">
        <v>40000</v>
      </c>
      <c r="S2568" s="337">
        <v>4000</v>
      </c>
      <c r="T2568" s="337">
        <v>85</v>
      </c>
      <c r="U2568" s="337">
        <v>1</v>
      </c>
      <c r="V2568" s="337">
        <v>-40</v>
      </c>
      <c r="W2568" s="336" t="s">
        <v>769</v>
      </c>
      <c r="X2568" s="336" t="s">
        <v>7402</v>
      </c>
      <c r="Y2568" s="336" t="s">
        <v>1143</v>
      </c>
      <c r="Z2568" s="339">
        <v>41795</v>
      </c>
      <c r="AA2568" s="339">
        <v>41837</v>
      </c>
      <c r="AB2568" s="336" t="s">
        <v>784</v>
      </c>
    </row>
    <row r="2569" spans="1:28" s="340" customFormat="1">
      <c r="A2569" s="336" t="s">
        <v>8147</v>
      </c>
      <c r="B2569" s="336" t="s">
        <v>1129</v>
      </c>
      <c r="C2569" s="336" t="s">
        <v>682</v>
      </c>
      <c r="D2569" s="336" t="s">
        <v>8260</v>
      </c>
      <c r="E2569" s="336" t="s">
        <v>735</v>
      </c>
      <c r="F2569" s="336" t="s">
        <v>780</v>
      </c>
      <c r="G2569" s="336" t="s">
        <v>794</v>
      </c>
      <c r="H2569" s="336" t="s">
        <v>726</v>
      </c>
      <c r="I2569" s="337">
        <v>3</v>
      </c>
      <c r="J2569" s="337">
        <v>120</v>
      </c>
      <c r="K2569" s="337">
        <v>128</v>
      </c>
      <c r="L2569" s="337">
        <v>120</v>
      </c>
      <c r="M2569" s="338"/>
      <c r="N2569" s="337">
        <v>40</v>
      </c>
      <c r="O2569" s="337">
        <v>1450</v>
      </c>
      <c r="P2569" s="337">
        <v>19</v>
      </c>
      <c r="Q2569" s="337">
        <v>76.3</v>
      </c>
      <c r="R2569" s="337">
        <v>40000</v>
      </c>
      <c r="S2569" s="337">
        <v>4000</v>
      </c>
      <c r="T2569" s="337">
        <v>83</v>
      </c>
      <c r="U2569" s="337">
        <v>1</v>
      </c>
      <c r="V2569" s="337">
        <v>-40</v>
      </c>
      <c r="W2569" s="336" t="s">
        <v>769</v>
      </c>
      <c r="X2569" s="336" t="s">
        <v>7402</v>
      </c>
      <c r="Y2569" s="336" t="s">
        <v>1143</v>
      </c>
      <c r="Z2569" s="339">
        <v>41795</v>
      </c>
      <c r="AA2569" s="339">
        <v>41837</v>
      </c>
      <c r="AB2569" s="336" t="s">
        <v>784</v>
      </c>
    </row>
    <row r="2570" spans="1:28" s="340" customFormat="1">
      <c r="A2570" s="336" t="s">
        <v>8147</v>
      </c>
      <c r="B2570" s="336" t="s">
        <v>1129</v>
      </c>
      <c r="C2570" s="336" t="s">
        <v>682</v>
      </c>
      <c r="D2570" s="336" t="s">
        <v>8261</v>
      </c>
      <c r="E2570" s="336" t="s">
        <v>735</v>
      </c>
      <c r="F2570" s="336" t="s">
        <v>780</v>
      </c>
      <c r="G2570" s="336" t="s">
        <v>794</v>
      </c>
      <c r="H2570" s="336" t="s">
        <v>726</v>
      </c>
      <c r="I2570" s="337">
        <v>3</v>
      </c>
      <c r="J2570" s="337">
        <v>100</v>
      </c>
      <c r="K2570" s="337">
        <v>128</v>
      </c>
      <c r="L2570" s="337">
        <v>120</v>
      </c>
      <c r="M2570" s="338"/>
      <c r="N2570" s="337">
        <v>25</v>
      </c>
      <c r="O2570" s="337">
        <v>1250</v>
      </c>
      <c r="P2570" s="337">
        <v>19</v>
      </c>
      <c r="Q2570" s="337">
        <v>65.8</v>
      </c>
      <c r="R2570" s="337">
        <v>40000</v>
      </c>
      <c r="S2570" s="337">
        <v>3000</v>
      </c>
      <c r="T2570" s="337">
        <v>83</v>
      </c>
      <c r="U2570" s="337">
        <v>1</v>
      </c>
      <c r="V2570" s="337">
        <v>-40</v>
      </c>
      <c r="W2570" s="336" t="s">
        <v>769</v>
      </c>
      <c r="X2570" s="336" t="s">
        <v>7402</v>
      </c>
      <c r="Y2570" s="336" t="s">
        <v>1143</v>
      </c>
      <c r="Z2570" s="339">
        <v>41795</v>
      </c>
      <c r="AA2570" s="339">
        <v>41837</v>
      </c>
      <c r="AB2570" s="336" t="s">
        <v>784</v>
      </c>
    </row>
    <row r="2571" spans="1:28" s="340" customFormat="1">
      <c r="A2571" s="336" t="s">
        <v>8147</v>
      </c>
      <c r="B2571" s="336" t="s">
        <v>1129</v>
      </c>
      <c r="C2571" s="336" t="s">
        <v>682</v>
      </c>
      <c r="D2571" s="336" t="s">
        <v>8262</v>
      </c>
      <c r="E2571" s="336" t="s">
        <v>735</v>
      </c>
      <c r="F2571" s="336" t="s">
        <v>780</v>
      </c>
      <c r="G2571" s="336" t="s">
        <v>794</v>
      </c>
      <c r="H2571" s="336" t="s">
        <v>726</v>
      </c>
      <c r="I2571" s="337">
        <v>3</v>
      </c>
      <c r="J2571" s="337">
        <v>90</v>
      </c>
      <c r="K2571" s="337">
        <v>128</v>
      </c>
      <c r="L2571" s="337">
        <v>120</v>
      </c>
      <c r="M2571" s="338"/>
      <c r="N2571" s="337">
        <v>25</v>
      </c>
      <c r="O2571" s="337">
        <v>1200</v>
      </c>
      <c r="P2571" s="337">
        <v>16</v>
      </c>
      <c r="Q2571" s="337">
        <v>75</v>
      </c>
      <c r="R2571" s="337">
        <v>40000</v>
      </c>
      <c r="S2571" s="337">
        <v>4000</v>
      </c>
      <c r="T2571" s="337">
        <v>84</v>
      </c>
      <c r="U2571" s="337">
        <v>0.9</v>
      </c>
      <c r="V2571" s="337">
        <v>-40</v>
      </c>
      <c r="W2571" s="336" t="s">
        <v>769</v>
      </c>
      <c r="X2571" s="336" t="s">
        <v>7402</v>
      </c>
      <c r="Y2571" s="336" t="s">
        <v>1143</v>
      </c>
      <c r="Z2571" s="339">
        <v>41835</v>
      </c>
      <c r="AA2571" s="339">
        <v>41844</v>
      </c>
      <c r="AB2571" s="336" t="s">
        <v>784</v>
      </c>
    </row>
    <row r="2572" spans="1:28" s="340" customFormat="1">
      <c r="A2572" s="336" t="s">
        <v>8147</v>
      </c>
      <c r="B2572" s="336" t="s">
        <v>1129</v>
      </c>
      <c r="C2572" s="336" t="s">
        <v>682</v>
      </c>
      <c r="D2572" s="336" t="s">
        <v>8263</v>
      </c>
      <c r="E2572" s="336" t="s">
        <v>731</v>
      </c>
      <c r="F2572" s="336" t="s">
        <v>780</v>
      </c>
      <c r="G2572" s="336" t="s">
        <v>794</v>
      </c>
      <c r="H2572" s="336" t="s">
        <v>726</v>
      </c>
      <c r="I2572" s="337">
        <v>3</v>
      </c>
      <c r="J2572" s="337">
        <v>75</v>
      </c>
      <c r="K2572" s="337">
        <v>95</v>
      </c>
      <c r="L2572" s="337">
        <v>85</v>
      </c>
      <c r="M2572" s="338"/>
      <c r="N2572" s="337">
        <v>40</v>
      </c>
      <c r="O2572" s="337">
        <v>950</v>
      </c>
      <c r="P2572" s="337">
        <v>14.5</v>
      </c>
      <c r="Q2572" s="337">
        <v>65.5</v>
      </c>
      <c r="R2572" s="337">
        <v>40000</v>
      </c>
      <c r="S2572" s="337">
        <v>4000</v>
      </c>
      <c r="T2572" s="337">
        <v>85</v>
      </c>
      <c r="U2572" s="337">
        <v>0.9</v>
      </c>
      <c r="V2572" s="337">
        <v>-40</v>
      </c>
      <c r="W2572" s="336" t="s">
        <v>769</v>
      </c>
      <c r="X2572" s="336" t="s">
        <v>7402</v>
      </c>
      <c r="Y2572" s="336" t="s">
        <v>1143</v>
      </c>
      <c r="Z2572" s="339">
        <v>41835</v>
      </c>
      <c r="AA2572" s="339">
        <v>41844</v>
      </c>
      <c r="AB2572" s="336" t="s">
        <v>784</v>
      </c>
    </row>
    <row r="2573" spans="1:28" s="340" customFormat="1">
      <c r="A2573" s="336" t="s">
        <v>8147</v>
      </c>
      <c r="B2573" s="336" t="s">
        <v>1129</v>
      </c>
      <c r="C2573" s="336" t="s">
        <v>682</v>
      </c>
      <c r="D2573" s="336" t="s">
        <v>8264</v>
      </c>
      <c r="E2573" s="336" t="s">
        <v>735</v>
      </c>
      <c r="F2573" s="336" t="s">
        <v>780</v>
      </c>
      <c r="G2573" s="336" t="s">
        <v>794</v>
      </c>
      <c r="H2573" s="336" t="s">
        <v>726</v>
      </c>
      <c r="I2573" s="337">
        <v>3</v>
      </c>
      <c r="J2573" s="337">
        <v>120</v>
      </c>
      <c r="K2573" s="337">
        <v>128</v>
      </c>
      <c r="L2573" s="337">
        <v>120</v>
      </c>
      <c r="M2573" s="338"/>
      <c r="N2573" s="337">
        <v>40</v>
      </c>
      <c r="O2573" s="337">
        <v>1250</v>
      </c>
      <c r="P2573" s="337">
        <v>19</v>
      </c>
      <c r="Q2573" s="337">
        <v>65.8</v>
      </c>
      <c r="R2573" s="337">
        <v>40000</v>
      </c>
      <c r="S2573" s="337">
        <v>3000</v>
      </c>
      <c r="T2573" s="337">
        <v>83</v>
      </c>
      <c r="U2573" s="337">
        <v>1</v>
      </c>
      <c r="V2573" s="337">
        <v>-40</v>
      </c>
      <c r="W2573" s="336" t="s">
        <v>769</v>
      </c>
      <c r="X2573" s="336" t="s">
        <v>7402</v>
      </c>
      <c r="Y2573" s="336" t="s">
        <v>1143</v>
      </c>
      <c r="Z2573" s="339">
        <v>41795</v>
      </c>
      <c r="AA2573" s="339">
        <v>41837</v>
      </c>
      <c r="AB2573" s="336" t="s">
        <v>784</v>
      </c>
    </row>
    <row r="2574" spans="1:28" s="340" customFormat="1">
      <c r="A2574" s="336" t="s">
        <v>8147</v>
      </c>
      <c r="B2574" s="336" t="s">
        <v>1129</v>
      </c>
      <c r="C2574" s="336" t="s">
        <v>682</v>
      </c>
      <c r="D2574" s="336" t="s">
        <v>8265</v>
      </c>
      <c r="E2574" s="336" t="s">
        <v>732</v>
      </c>
      <c r="F2574" s="336" t="s">
        <v>780</v>
      </c>
      <c r="G2574" s="336" t="s">
        <v>794</v>
      </c>
      <c r="H2574" s="336" t="s">
        <v>726</v>
      </c>
      <c r="I2574" s="337">
        <v>3</v>
      </c>
      <c r="J2574" s="337">
        <v>65</v>
      </c>
      <c r="K2574" s="337">
        <v>133</v>
      </c>
      <c r="L2574" s="337">
        <v>95</v>
      </c>
      <c r="M2574" s="338"/>
      <c r="N2574" s="338"/>
      <c r="O2574" s="337">
        <v>650</v>
      </c>
      <c r="P2574" s="337">
        <v>9.5</v>
      </c>
      <c r="Q2574" s="337">
        <v>68.400000000000006</v>
      </c>
      <c r="R2574" s="337">
        <v>40000</v>
      </c>
      <c r="S2574" s="337">
        <v>3000</v>
      </c>
      <c r="T2574" s="337">
        <v>84</v>
      </c>
      <c r="U2574" s="337">
        <v>1</v>
      </c>
      <c r="V2574" s="337">
        <v>-40</v>
      </c>
      <c r="W2574" s="336" t="s">
        <v>769</v>
      </c>
      <c r="X2574" s="336" t="s">
        <v>7402</v>
      </c>
      <c r="Y2574" s="336" t="s">
        <v>783</v>
      </c>
      <c r="Z2574" s="339">
        <v>41942</v>
      </c>
      <c r="AA2574" s="339">
        <v>41935</v>
      </c>
      <c r="AB2574" s="336" t="s">
        <v>784</v>
      </c>
    </row>
    <row r="2575" spans="1:28" s="340" customFormat="1">
      <c r="A2575" s="336" t="s">
        <v>8147</v>
      </c>
      <c r="B2575" s="336" t="s">
        <v>1129</v>
      </c>
      <c r="C2575" s="336" t="s">
        <v>682</v>
      </c>
      <c r="D2575" s="336" t="s">
        <v>8266</v>
      </c>
      <c r="E2575" s="336" t="s">
        <v>735</v>
      </c>
      <c r="F2575" s="336" t="s">
        <v>780</v>
      </c>
      <c r="G2575" s="336" t="s">
        <v>794</v>
      </c>
      <c r="H2575" s="336" t="s">
        <v>726</v>
      </c>
      <c r="I2575" s="337">
        <v>3</v>
      </c>
      <c r="J2575" s="337">
        <v>120</v>
      </c>
      <c r="K2575" s="337">
        <v>128</v>
      </c>
      <c r="L2575" s="337">
        <v>120</v>
      </c>
      <c r="M2575" s="338"/>
      <c r="N2575" s="337">
        <v>40</v>
      </c>
      <c r="O2575" s="337">
        <v>1250</v>
      </c>
      <c r="P2575" s="337">
        <v>19</v>
      </c>
      <c r="Q2575" s="337">
        <v>65.8</v>
      </c>
      <c r="R2575" s="337">
        <v>40000</v>
      </c>
      <c r="S2575" s="337">
        <v>2700</v>
      </c>
      <c r="T2575" s="337">
        <v>83</v>
      </c>
      <c r="U2575" s="337">
        <v>0.9</v>
      </c>
      <c r="V2575" s="337">
        <v>-40</v>
      </c>
      <c r="W2575" s="336" t="s">
        <v>769</v>
      </c>
      <c r="X2575" s="336" t="s">
        <v>7402</v>
      </c>
      <c r="Y2575" s="336" t="s">
        <v>1143</v>
      </c>
      <c r="Z2575" s="339">
        <v>41795</v>
      </c>
      <c r="AA2575" s="339">
        <v>41837</v>
      </c>
      <c r="AB2575" s="336" t="s">
        <v>784</v>
      </c>
    </row>
    <row r="2576" spans="1:28" s="340" customFormat="1">
      <c r="A2576" s="336" t="s">
        <v>8147</v>
      </c>
      <c r="B2576" s="336" t="s">
        <v>1129</v>
      </c>
      <c r="C2576" s="336" t="s">
        <v>682</v>
      </c>
      <c r="D2576" s="336" t="s">
        <v>8267</v>
      </c>
      <c r="E2576" s="336" t="s">
        <v>738</v>
      </c>
      <c r="F2576" s="336" t="s">
        <v>780</v>
      </c>
      <c r="G2576" s="336" t="s">
        <v>794</v>
      </c>
      <c r="H2576" s="336" t="s">
        <v>726</v>
      </c>
      <c r="I2576" s="337">
        <v>3</v>
      </c>
      <c r="J2576" s="337">
        <v>50</v>
      </c>
      <c r="K2576" s="337">
        <v>85</v>
      </c>
      <c r="L2576" s="337">
        <v>63</v>
      </c>
      <c r="M2576" s="338"/>
      <c r="N2576" s="337">
        <v>25</v>
      </c>
      <c r="O2576" s="337">
        <v>460</v>
      </c>
      <c r="P2576" s="337">
        <v>7</v>
      </c>
      <c r="Q2576" s="337">
        <v>65.7</v>
      </c>
      <c r="R2576" s="337">
        <v>25000</v>
      </c>
      <c r="S2576" s="337">
        <v>2700</v>
      </c>
      <c r="T2576" s="337">
        <v>93</v>
      </c>
      <c r="U2576" s="337">
        <v>0.8</v>
      </c>
      <c r="V2576" s="337">
        <v>-40</v>
      </c>
      <c r="W2576" s="336" t="s">
        <v>769</v>
      </c>
      <c r="X2576" s="336" t="s">
        <v>7402</v>
      </c>
      <c r="Y2576" s="336" t="s">
        <v>1146</v>
      </c>
      <c r="Z2576" s="339">
        <v>41892</v>
      </c>
      <c r="AA2576" s="339">
        <v>41893</v>
      </c>
      <c r="AB2576" s="336" t="s">
        <v>784</v>
      </c>
    </row>
    <row r="2577" spans="1:28" s="340" customFormat="1">
      <c r="A2577" s="336" t="s">
        <v>8147</v>
      </c>
      <c r="B2577" s="336" t="s">
        <v>1129</v>
      </c>
      <c r="C2577" s="336" t="s">
        <v>682</v>
      </c>
      <c r="D2577" s="336" t="s">
        <v>8268</v>
      </c>
      <c r="E2577" s="336" t="s">
        <v>738</v>
      </c>
      <c r="F2577" s="336" t="s">
        <v>780</v>
      </c>
      <c r="G2577" s="336" t="s">
        <v>794</v>
      </c>
      <c r="H2577" s="336" t="s">
        <v>726</v>
      </c>
      <c r="I2577" s="337">
        <v>3</v>
      </c>
      <c r="J2577" s="337">
        <v>50</v>
      </c>
      <c r="K2577" s="337">
        <v>85</v>
      </c>
      <c r="L2577" s="337">
        <v>63</v>
      </c>
      <c r="M2577" s="338"/>
      <c r="N2577" s="337">
        <v>25</v>
      </c>
      <c r="O2577" s="337">
        <v>460</v>
      </c>
      <c r="P2577" s="337">
        <v>7</v>
      </c>
      <c r="Q2577" s="337">
        <v>65.7</v>
      </c>
      <c r="R2577" s="337">
        <v>25000</v>
      </c>
      <c r="S2577" s="337">
        <v>2700</v>
      </c>
      <c r="T2577" s="337">
        <v>93</v>
      </c>
      <c r="U2577" s="337">
        <v>0.8</v>
      </c>
      <c r="V2577" s="337">
        <v>-40</v>
      </c>
      <c r="W2577" s="336" t="s">
        <v>769</v>
      </c>
      <c r="X2577" s="336" t="s">
        <v>7402</v>
      </c>
      <c r="Y2577" s="336" t="s">
        <v>1146</v>
      </c>
      <c r="Z2577" s="339">
        <v>41892</v>
      </c>
      <c r="AA2577" s="339">
        <v>41893</v>
      </c>
      <c r="AB2577" s="336" t="s">
        <v>784</v>
      </c>
    </row>
    <row r="2578" spans="1:28" s="340" customFormat="1">
      <c r="A2578" s="336" t="s">
        <v>8147</v>
      </c>
      <c r="B2578" s="336" t="s">
        <v>1129</v>
      </c>
      <c r="C2578" s="336" t="s">
        <v>682</v>
      </c>
      <c r="D2578" s="336" t="s">
        <v>8269</v>
      </c>
      <c r="E2578" s="336" t="s">
        <v>738</v>
      </c>
      <c r="F2578" s="336" t="s">
        <v>780</v>
      </c>
      <c r="G2578" s="336" t="s">
        <v>794</v>
      </c>
      <c r="H2578" s="336" t="s">
        <v>726</v>
      </c>
      <c r="I2578" s="337">
        <v>3</v>
      </c>
      <c r="J2578" s="337">
        <v>50</v>
      </c>
      <c r="K2578" s="337">
        <v>85</v>
      </c>
      <c r="L2578" s="337">
        <v>63</v>
      </c>
      <c r="M2578" s="338"/>
      <c r="N2578" s="337">
        <v>25</v>
      </c>
      <c r="O2578" s="337">
        <v>460</v>
      </c>
      <c r="P2578" s="337">
        <v>7</v>
      </c>
      <c r="Q2578" s="337">
        <v>65.7</v>
      </c>
      <c r="R2578" s="337">
        <v>25000</v>
      </c>
      <c r="S2578" s="337">
        <v>2700</v>
      </c>
      <c r="T2578" s="337">
        <v>93</v>
      </c>
      <c r="U2578" s="337">
        <v>0.8</v>
      </c>
      <c r="V2578" s="337">
        <v>-40</v>
      </c>
      <c r="W2578" s="336" t="s">
        <v>769</v>
      </c>
      <c r="X2578" s="336" t="s">
        <v>7402</v>
      </c>
      <c r="Y2578" s="336" t="s">
        <v>1146</v>
      </c>
      <c r="Z2578" s="339">
        <v>41892</v>
      </c>
      <c r="AA2578" s="339">
        <v>41893</v>
      </c>
      <c r="AB2578" s="336" t="s">
        <v>784</v>
      </c>
    </row>
    <row r="2579" spans="1:28" s="340" customFormat="1">
      <c r="A2579" s="336" t="s">
        <v>8147</v>
      </c>
      <c r="B2579" s="336" t="s">
        <v>1129</v>
      </c>
      <c r="C2579" s="336" t="s">
        <v>682</v>
      </c>
      <c r="D2579" s="336" t="s">
        <v>8270</v>
      </c>
      <c r="E2579" s="336" t="s">
        <v>738</v>
      </c>
      <c r="F2579" s="336" t="s">
        <v>780</v>
      </c>
      <c r="G2579" s="336" t="s">
        <v>794</v>
      </c>
      <c r="H2579" s="336" t="s">
        <v>726</v>
      </c>
      <c r="I2579" s="337">
        <v>3</v>
      </c>
      <c r="J2579" s="337">
        <v>50</v>
      </c>
      <c r="K2579" s="337">
        <v>85</v>
      </c>
      <c r="L2579" s="337">
        <v>63</v>
      </c>
      <c r="M2579" s="338"/>
      <c r="N2579" s="337">
        <v>40</v>
      </c>
      <c r="O2579" s="337">
        <v>460</v>
      </c>
      <c r="P2579" s="337">
        <v>7</v>
      </c>
      <c r="Q2579" s="337">
        <v>65.7</v>
      </c>
      <c r="R2579" s="337">
        <v>25000</v>
      </c>
      <c r="S2579" s="337">
        <v>2700</v>
      </c>
      <c r="T2579" s="337">
        <v>93</v>
      </c>
      <c r="U2579" s="337">
        <v>0.8</v>
      </c>
      <c r="V2579" s="337">
        <v>-40</v>
      </c>
      <c r="W2579" s="336" t="s">
        <v>769</v>
      </c>
      <c r="X2579" s="336" t="s">
        <v>7402</v>
      </c>
      <c r="Y2579" s="336" t="s">
        <v>1146</v>
      </c>
      <c r="Z2579" s="339">
        <v>41892</v>
      </c>
      <c r="AA2579" s="339">
        <v>41893</v>
      </c>
      <c r="AB2579" s="336" t="s">
        <v>784</v>
      </c>
    </row>
    <row r="2580" spans="1:28" s="340" customFormat="1">
      <c r="A2580" s="336" t="s">
        <v>8147</v>
      </c>
      <c r="B2580" s="336" t="s">
        <v>1129</v>
      </c>
      <c r="C2580" s="336" t="s">
        <v>682</v>
      </c>
      <c r="D2580" s="336" t="s">
        <v>8271</v>
      </c>
      <c r="E2580" s="336" t="s">
        <v>738</v>
      </c>
      <c r="F2580" s="336" t="s">
        <v>780</v>
      </c>
      <c r="G2580" s="336" t="s">
        <v>794</v>
      </c>
      <c r="H2580" s="336" t="s">
        <v>726</v>
      </c>
      <c r="I2580" s="337">
        <v>3</v>
      </c>
      <c r="J2580" s="337">
        <v>50</v>
      </c>
      <c r="K2580" s="337">
        <v>85</v>
      </c>
      <c r="L2580" s="337">
        <v>63</v>
      </c>
      <c r="M2580" s="338"/>
      <c r="N2580" s="337">
        <v>40</v>
      </c>
      <c r="O2580" s="337">
        <v>500</v>
      </c>
      <c r="P2580" s="337">
        <v>7</v>
      </c>
      <c r="Q2580" s="337">
        <v>71.400000000000006</v>
      </c>
      <c r="R2580" s="337">
        <v>25000</v>
      </c>
      <c r="S2580" s="337">
        <v>4000</v>
      </c>
      <c r="T2580" s="337">
        <v>92</v>
      </c>
      <c r="U2580" s="337">
        <v>0.8</v>
      </c>
      <c r="V2580" s="337">
        <v>-40</v>
      </c>
      <c r="W2580" s="336" t="s">
        <v>769</v>
      </c>
      <c r="X2580" s="336" t="s">
        <v>7402</v>
      </c>
      <c r="Y2580" s="336" t="s">
        <v>1146</v>
      </c>
      <c r="Z2580" s="339">
        <v>41892</v>
      </c>
      <c r="AA2580" s="339">
        <v>41893</v>
      </c>
      <c r="AB2580" s="336" t="s">
        <v>784</v>
      </c>
    </row>
    <row r="2581" spans="1:28" s="340" customFormat="1">
      <c r="A2581" s="336" t="s">
        <v>8147</v>
      </c>
      <c r="B2581" s="336" t="s">
        <v>1129</v>
      </c>
      <c r="C2581" s="336" t="s">
        <v>682</v>
      </c>
      <c r="D2581" s="336" t="s">
        <v>8272</v>
      </c>
      <c r="E2581" s="336" t="s">
        <v>703</v>
      </c>
      <c r="F2581" s="336" t="s">
        <v>780</v>
      </c>
      <c r="G2581" s="336" t="s">
        <v>781</v>
      </c>
      <c r="H2581" s="336" t="s">
        <v>726</v>
      </c>
      <c r="I2581" s="337">
        <v>3</v>
      </c>
      <c r="J2581" s="337">
        <v>50</v>
      </c>
      <c r="K2581" s="337">
        <v>48</v>
      </c>
      <c r="L2581" s="337">
        <v>45</v>
      </c>
      <c r="M2581" s="338"/>
      <c r="N2581" s="337">
        <v>38</v>
      </c>
      <c r="O2581" s="338"/>
      <c r="P2581" s="337">
        <v>7.4</v>
      </c>
      <c r="Q2581" s="337">
        <v>71.400000000000006</v>
      </c>
      <c r="R2581" s="337">
        <v>25000</v>
      </c>
      <c r="S2581" s="337">
        <v>3000</v>
      </c>
      <c r="T2581" s="337">
        <v>95</v>
      </c>
      <c r="U2581" s="337">
        <v>0.7</v>
      </c>
      <c r="V2581" s="337">
        <v>-40</v>
      </c>
      <c r="W2581" s="336" t="s">
        <v>769</v>
      </c>
      <c r="X2581" s="336" t="s">
        <v>7406</v>
      </c>
      <c r="Y2581" s="336" t="s">
        <v>783</v>
      </c>
      <c r="Z2581" s="339">
        <v>41942</v>
      </c>
      <c r="AA2581" s="339">
        <v>41940</v>
      </c>
      <c r="AB2581" s="336" t="s">
        <v>784</v>
      </c>
    </row>
    <row r="2582" spans="1:28" s="340" customFormat="1">
      <c r="A2582" s="336" t="s">
        <v>8147</v>
      </c>
      <c r="B2582" s="336" t="s">
        <v>1129</v>
      </c>
      <c r="C2582" s="336" t="s">
        <v>682</v>
      </c>
      <c r="D2582" s="336" t="s">
        <v>8273</v>
      </c>
      <c r="E2582" s="336" t="s">
        <v>737</v>
      </c>
      <c r="F2582" s="336" t="s">
        <v>780</v>
      </c>
      <c r="G2582" s="336" t="s">
        <v>1239</v>
      </c>
      <c r="H2582" s="336" t="s">
        <v>726</v>
      </c>
      <c r="I2582" s="337">
        <v>3</v>
      </c>
      <c r="J2582" s="337">
        <v>75</v>
      </c>
      <c r="K2582" s="337">
        <v>54</v>
      </c>
      <c r="L2582" s="337">
        <v>50</v>
      </c>
      <c r="M2582" s="338"/>
      <c r="N2582" s="337">
        <v>38</v>
      </c>
      <c r="O2582" s="337">
        <v>500</v>
      </c>
      <c r="P2582" s="337">
        <v>7.4</v>
      </c>
      <c r="Q2582" s="337">
        <v>67.599999999999994</v>
      </c>
      <c r="R2582" s="337">
        <v>25000</v>
      </c>
      <c r="S2582" s="337">
        <v>2700</v>
      </c>
      <c r="T2582" s="337">
        <v>83</v>
      </c>
      <c r="U2582" s="337">
        <v>0.7</v>
      </c>
      <c r="V2582" s="337">
        <v>-40</v>
      </c>
      <c r="W2582" s="336" t="s">
        <v>769</v>
      </c>
      <c r="X2582" s="336" t="s">
        <v>7405</v>
      </c>
      <c r="Y2582" s="336" t="s">
        <v>783</v>
      </c>
      <c r="Z2582" s="339">
        <v>41973</v>
      </c>
      <c r="AA2582" s="339">
        <v>41977</v>
      </c>
      <c r="AB2582" s="336" t="s">
        <v>784</v>
      </c>
    </row>
    <row r="2583" spans="1:28" s="340" customFormat="1">
      <c r="A2583" s="336" t="s">
        <v>8147</v>
      </c>
      <c r="B2583" s="336" t="s">
        <v>3604</v>
      </c>
      <c r="C2583" s="336" t="s">
        <v>3609</v>
      </c>
      <c r="D2583" s="336" t="s">
        <v>3609</v>
      </c>
      <c r="E2583" s="336" t="s">
        <v>732</v>
      </c>
      <c r="F2583" s="336" t="s">
        <v>780</v>
      </c>
      <c r="G2583" s="336" t="s">
        <v>794</v>
      </c>
      <c r="H2583" s="336" t="s">
        <v>726</v>
      </c>
      <c r="I2583" s="337">
        <v>3</v>
      </c>
      <c r="J2583" s="337">
        <v>65</v>
      </c>
      <c r="K2583" s="337">
        <v>130</v>
      </c>
      <c r="L2583" s="337">
        <v>95</v>
      </c>
      <c r="M2583" s="338"/>
      <c r="N2583" s="337">
        <v>110</v>
      </c>
      <c r="O2583" s="337">
        <v>850</v>
      </c>
      <c r="P2583" s="337">
        <v>11</v>
      </c>
      <c r="Q2583" s="337">
        <v>77.3</v>
      </c>
      <c r="R2583" s="337">
        <v>25000</v>
      </c>
      <c r="S2583" s="337">
        <v>3000</v>
      </c>
      <c r="T2583" s="337">
        <v>83</v>
      </c>
      <c r="U2583" s="337">
        <v>0.9</v>
      </c>
      <c r="V2583" s="337">
        <v>-20</v>
      </c>
      <c r="W2583" s="336" t="s">
        <v>769</v>
      </c>
      <c r="X2583" s="336" t="s">
        <v>7402</v>
      </c>
      <c r="Y2583" s="336" t="s">
        <v>783</v>
      </c>
      <c r="Z2583" s="339">
        <v>41800</v>
      </c>
      <c r="AA2583" s="339">
        <v>41837</v>
      </c>
      <c r="AB2583" s="336" t="s">
        <v>827</v>
      </c>
    </row>
    <row r="2584" spans="1:28" s="340" customFormat="1">
      <c r="A2584" s="336" t="s">
        <v>8147</v>
      </c>
      <c r="B2584" s="336" t="s">
        <v>3620</v>
      </c>
      <c r="C2584" s="336" t="s">
        <v>3630</v>
      </c>
      <c r="D2584" s="336" t="s">
        <v>3630</v>
      </c>
      <c r="E2584" s="336" t="s">
        <v>732</v>
      </c>
      <c r="F2584" s="336" t="s">
        <v>780</v>
      </c>
      <c r="G2584" s="336" t="s">
        <v>794</v>
      </c>
      <c r="H2584" s="336" t="s">
        <v>726</v>
      </c>
      <c r="I2584" s="337">
        <v>5</v>
      </c>
      <c r="J2584" s="337">
        <v>85</v>
      </c>
      <c r="K2584" s="337">
        <v>131.9</v>
      </c>
      <c r="L2584" s="337">
        <v>95</v>
      </c>
      <c r="M2584" s="338"/>
      <c r="N2584" s="338"/>
      <c r="O2584" s="337">
        <v>1100</v>
      </c>
      <c r="P2584" s="337">
        <v>15</v>
      </c>
      <c r="Q2584" s="337">
        <v>73.3</v>
      </c>
      <c r="R2584" s="337">
        <v>25000</v>
      </c>
      <c r="S2584" s="337">
        <v>2700</v>
      </c>
      <c r="T2584" s="337">
        <v>83</v>
      </c>
      <c r="U2584" s="337">
        <v>1</v>
      </c>
      <c r="V2584" s="337">
        <v>-20</v>
      </c>
      <c r="W2584" s="336" t="s">
        <v>769</v>
      </c>
      <c r="X2584" s="336" t="s">
        <v>7402</v>
      </c>
      <c r="Y2584" s="336" t="s">
        <v>3622</v>
      </c>
      <c r="Z2584" s="339">
        <v>41942</v>
      </c>
      <c r="AA2584" s="339">
        <v>41942</v>
      </c>
      <c r="AB2584" s="336" t="s">
        <v>842</v>
      </c>
    </row>
    <row r="2585" spans="1:28" s="340" customFormat="1">
      <c r="A2585" s="336" t="s">
        <v>8147</v>
      </c>
      <c r="B2585" s="336" t="s">
        <v>3620</v>
      </c>
      <c r="C2585" s="336" t="s">
        <v>3632</v>
      </c>
      <c r="D2585" s="336" t="s">
        <v>3632</v>
      </c>
      <c r="E2585" s="336" t="s">
        <v>733</v>
      </c>
      <c r="F2585" s="336" t="s">
        <v>780</v>
      </c>
      <c r="G2585" s="336" t="s">
        <v>794</v>
      </c>
      <c r="H2585" s="336" t="s">
        <v>726</v>
      </c>
      <c r="I2585" s="337">
        <v>5</v>
      </c>
      <c r="J2585" s="337">
        <v>100</v>
      </c>
      <c r="K2585" s="337">
        <v>163</v>
      </c>
      <c r="L2585" s="337">
        <v>127</v>
      </c>
      <c r="M2585" s="338"/>
      <c r="N2585" s="338"/>
      <c r="O2585" s="337">
        <v>1600</v>
      </c>
      <c r="P2585" s="337">
        <v>22</v>
      </c>
      <c r="Q2585" s="337">
        <v>72.7</v>
      </c>
      <c r="R2585" s="337">
        <v>25000</v>
      </c>
      <c r="S2585" s="337">
        <v>2700</v>
      </c>
      <c r="T2585" s="337">
        <v>83</v>
      </c>
      <c r="U2585" s="337">
        <v>1</v>
      </c>
      <c r="V2585" s="337">
        <v>-20</v>
      </c>
      <c r="W2585" s="336" t="s">
        <v>769</v>
      </c>
      <c r="X2585" s="336" t="s">
        <v>7402</v>
      </c>
      <c r="Y2585" s="336" t="s">
        <v>3622</v>
      </c>
      <c r="Z2585" s="339">
        <v>41894</v>
      </c>
      <c r="AA2585" s="339">
        <v>41901</v>
      </c>
      <c r="AB2585" s="336" t="s">
        <v>842</v>
      </c>
    </row>
    <row r="2586" spans="1:28" s="340" customFormat="1">
      <c r="A2586" s="336" t="s">
        <v>8147</v>
      </c>
      <c r="B2586" s="336" t="s">
        <v>3620</v>
      </c>
      <c r="C2586" s="336" t="s">
        <v>3634</v>
      </c>
      <c r="D2586" s="336" t="s">
        <v>3634</v>
      </c>
      <c r="E2586" s="336" t="s">
        <v>733</v>
      </c>
      <c r="F2586" s="336" t="s">
        <v>780</v>
      </c>
      <c r="G2586" s="336" t="s">
        <v>794</v>
      </c>
      <c r="H2586" s="336" t="s">
        <v>726</v>
      </c>
      <c r="I2586" s="337">
        <v>5</v>
      </c>
      <c r="J2586" s="337">
        <v>100</v>
      </c>
      <c r="K2586" s="337">
        <v>163.30000000000001</v>
      </c>
      <c r="L2586" s="337">
        <v>126.7</v>
      </c>
      <c r="M2586" s="338"/>
      <c r="N2586" s="338"/>
      <c r="O2586" s="337">
        <v>1580</v>
      </c>
      <c r="P2586" s="337">
        <v>22</v>
      </c>
      <c r="Q2586" s="337">
        <v>71.8</v>
      </c>
      <c r="R2586" s="337">
        <v>25000</v>
      </c>
      <c r="S2586" s="337">
        <v>2700</v>
      </c>
      <c r="T2586" s="337">
        <v>83</v>
      </c>
      <c r="U2586" s="337">
        <v>1</v>
      </c>
      <c r="V2586" s="337">
        <v>-20</v>
      </c>
      <c r="W2586" s="336" t="s">
        <v>769</v>
      </c>
      <c r="X2586" s="336" t="s">
        <v>7402</v>
      </c>
      <c r="Y2586" s="336" t="s">
        <v>3622</v>
      </c>
      <c r="Z2586" s="339">
        <v>41942</v>
      </c>
      <c r="AA2586" s="339">
        <v>41943</v>
      </c>
      <c r="AB2586" s="336" t="s">
        <v>842</v>
      </c>
    </row>
    <row r="2587" spans="1:28" s="340" customFormat="1">
      <c r="A2587" s="336" t="s">
        <v>8147</v>
      </c>
      <c r="B2587" s="336" t="s">
        <v>3250</v>
      </c>
      <c r="C2587" s="336" t="s">
        <v>3277</v>
      </c>
      <c r="D2587" s="336" t="s">
        <v>3282</v>
      </c>
      <c r="E2587" s="336" t="s">
        <v>732</v>
      </c>
      <c r="F2587" s="336" t="s">
        <v>780</v>
      </c>
      <c r="G2587" s="336" t="s">
        <v>794</v>
      </c>
      <c r="H2587" s="336" t="s">
        <v>726</v>
      </c>
      <c r="I2587" s="337">
        <v>3</v>
      </c>
      <c r="J2587" s="337">
        <v>75</v>
      </c>
      <c r="K2587" s="337">
        <v>135</v>
      </c>
      <c r="L2587" s="337">
        <v>95</v>
      </c>
      <c r="M2587" s="338"/>
      <c r="N2587" s="337">
        <v>110</v>
      </c>
      <c r="O2587" s="337">
        <v>920</v>
      </c>
      <c r="P2587" s="337">
        <v>14</v>
      </c>
      <c r="Q2587" s="337">
        <v>65.7</v>
      </c>
      <c r="R2587" s="337">
        <v>50000</v>
      </c>
      <c r="S2587" s="337">
        <v>4000</v>
      </c>
      <c r="T2587" s="337">
        <v>86</v>
      </c>
      <c r="U2587" s="337">
        <v>0.8</v>
      </c>
      <c r="V2587" s="337">
        <v>-20</v>
      </c>
      <c r="W2587" s="336" t="s">
        <v>769</v>
      </c>
      <c r="X2587" s="336" t="s">
        <v>7402</v>
      </c>
      <c r="Y2587" s="336" t="s">
        <v>783</v>
      </c>
      <c r="Z2587" s="339">
        <v>41869</v>
      </c>
      <c r="AA2587" s="339">
        <v>41884</v>
      </c>
      <c r="AB2587" s="336" t="s">
        <v>784</v>
      </c>
    </row>
    <row r="2588" spans="1:28" s="340" customFormat="1">
      <c r="A2588" s="336" t="s">
        <v>8147</v>
      </c>
      <c r="B2588" s="336" t="s">
        <v>3250</v>
      </c>
      <c r="C2588" s="336" t="s">
        <v>3284</v>
      </c>
      <c r="D2588" s="336" t="s">
        <v>3285</v>
      </c>
      <c r="E2588" s="336" t="s">
        <v>733</v>
      </c>
      <c r="F2588" s="336" t="s">
        <v>780</v>
      </c>
      <c r="G2588" s="336" t="s">
        <v>794</v>
      </c>
      <c r="H2588" s="336" t="s">
        <v>726</v>
      </c>
      <c r="I2588" s="337">
        <v>3</v>
      </c>
      <c r="J2588" s="337">
        <v>90</v>
      </c>
      <c r="K2588" s="337">
        <v>160</v>
      </c>
      <c r="L2588" s="337">
        <v>125</v>
      </c>
      <c r="M2588" s="338"/>
      <c r="N2588" s="337">
        <v>120</v>
      </c>
      <c r="O2588" s="337">
        <v>1300</v>
      </c>
      <c r="P2588" s="337">
        <v>20</v>
      </c>
      <c r="Q2588" s="337">
        <v>65</v>
      </c>
      <c r="R2588" s="337">
        <v>50000</v>
      </c>
      <c r="S2588" s="337">
        <v>3000</v>
      </c>
      <c r="T2588" s="337">
        <v>84</v>
      </c>
      <c r="U2588" s="337">
        <v>0.8</v>
      </c>
      <c r="V2588" s="337">
        <v>-20</v>
      </c>
      <c r="W2588" s="336" t="s">
        <v>769</v>
      </c>
      <c r="X2588" s="336" t="s">
        <v>7402</v>
      </c>
      <c r="Y2588" s="336" t="s">
        <v>783</v>
      </c>
      <c r="Z2588" s="339">
        <v>41869</v>
      </c>
      <c r="AA2588" s="339">
        <v>41876</v>
      </c>
      <c r="AB2588" s="336" t="s">
        <v>784</v>
      </c>
    </row>
    <row r="2589" spans="1:28" s="340" customFormat="1">
      <c r="A2589" s="336" t="s">
        <v>8147</v>
      </c>
      <c r="B2589" s="336" t="s">
        <v>3676</v>
      </c>
      <c r="C2589" s="336" t="s">
        <v>3685</v>
      </c>
      <c r="D2589" s="336" t="s">
        <v>3685</v>
      </c>
      <c r="E2589" s="336" t="s">
        <v>737</v>
      </c>
      <c r="F2589" s="336" t="s">
        <v>780</v>
      </c>
      <c r="G2589" s="336" t="s">
        <v>1239</v>
      </c>
      <c r="H2589" s="336" t="s">
        <v>726</v>
      </c>
      <c r="I2589" s="337">
        <v>3</v>
      </c>
      <c r="J2589" s="338"/>
      <c r="K2589" s="337">
        <v>54.2</v>
      </c>
      <c r="L2589" s="337">
        <v>46.6</v>
      </c>
      <c r="M2589" s="338"/>
      <c r="N2589" s="337">
        <v>24</v>
      </c>
      <c r="O2589" s="337">
        <v>455</v>
      </c>
      <c r="P2589" s="337">
        <v>7</v>
      </c>
      <c r="Q2589" s="337">
        <v>65</v>
      </c>
      <c r="R2589" s="337">
        <v>25000</v>
      </c>
      <c r="S2589" s="337">
        <v>5000</v>
      </c>
      <c r="T2589" s="337">
        <v>83</v>
      </c>
      <c r="U2589" s="337">
        <v>0.9</v>
      </c>
      <c r="V2589" s="337">
        <v>-35</v>
      </c>
      <c r="W2589" s="336" t="s">
        <v>769</v>
      </c>
      <c r="X2589" s="336" t="s">
        <v>7406</v>
      </c>
      <c r="Y2589" s="336" t="s">
        <v>1159</v>
      </c>
      <c r="Z2589" s="339">
        <v>41821</v>
      </c>
      <c r="AA2589" s="339">
        <v>41949</v>
      </c>
      <c r="AB2589" s="336" t="s">
        <v>842</v>
      </c>
    </row>
    <row r="2590" spans="1:28" s="340" customFormat="1">
      <c r="A2590" s="336" t="s">
        <v>8147</v>
      </c>
      <c r="B2590" s="336" t="s">
        <v>3676</v>
      </c>
      <c r="C2590" s="336" t="s">
        <v>3687</v>
      </c>
      <c r="D2590" s="336" t="s">
        <v>3687</v>
      </c>
      <c r="E2590" s="336" t="s">
        <v>737</v>
      </c>
      <c r="F2590" s="336" t="s">
        <v>780</v>
      </c>
      <c r="G2590" s="336" t="s">
        <v>1239</v>
      </c>
      <c r="H2590" s="336" t="s">
        <v>726</v>
      </c>
      <c r="I2590" s="337">
        <v>3</v>
      </c>
      <c r="J2590" s="338"/>
      <c r="K2590" s="337">
        <v>54.2</v>
      </c>
      <c r="L2590" s="337">
        <v>46.6</v>
      </c>
      <c r="M2590" s="338"/>
      <c r="N2590" s="337">
        <v>36</v>
      </c>
      <c r="O2590" s="337">
        <v>455</v>
      </c>
      <c r="P2590" s="337">
        <v>7</v>
      </c>
      <c r="Q2590" s="337">
        <v>65</v>
      </c>
      <c r="R2590" s="337">
        <v>25000</v>
      </c>
      <c r="S2590" s="337">
        <v>5000</v>
      </c>
      <c r="T2590" s="337">
        <v>83</v>
      </c>
      <c r="U2590" s="337">
        <v>0.9</v>
      </c>
      <c r="V2590" s="337">
        <v>-35</v>
      </c>
      <c r="W2590" s="336" t="s">
        <v>769</v>
      </c>
      <c r="X2590" s="336" t="s">
        <v>7406</v>
      </c>
      <c r="Y2590" s="336" t="s">
        <v>1159</v>
      </c>
      <c r="Z2590" s="339">
        <v>41821</v>
      </c>
      <c r="AA2590" s="339">
        <v>41949</v>
      </c>
      <c r="AB2590" s="336" t="s">
        <v>842</v>
      </c>
    </row>
    <row r="2591" spans="1:28" s="340" customFormat="1">
      <c r="A2591" s="336" t="s">
        <v>8147</v>
      </c>
      <c r="B2591" s="336" t="s">
        <v>3676</v>
      </c>
      <c r="C2591" s="336" t="s">
        <v>1844</v>
      </c>
      <c r="D2591" s="336" t="s">
        <v>8274</v>
      </c>
      <c r="E2591" s="336" t="s">
        <v>732</v>
      </c>
      <c r="F2591" s="336" t="s">
        <v>780</v>
      </c>
      <c r="G2591" s="336" t="s">
        <v>794</v>
      </c>
      <c r="H2591" s="336" t="s">
        <v>726</v>
      </c>
      <c r="I2591" s="337">
        <v>3</v>
      </c>
      <c r="J2591" s="337">
        <v>65</v>
      </c>
      <c r="K2591" s="337">
        <v>132</v>
      </c>
      <c r="L2591" s="337">
        <v>95</v>
      </c>
      <c r="M2591" s="338"/>
      <c r="N2591" s="338"/>
      <c r="O2591" s="337">
        <v>800</v>
      </c>
      <c r="P2591" s="337">
        <v>10</v>
      </c>
      <c r="Q2591" s="337">
        <v>80</v>
      </c>
      <c r="R2591" s="337">
        <v>25000</v>
      </c>
      <c r="S2591" s="337">
        <v>2700</v>
      </c>
      <c r="T2591" s="337">
        <v>83</v>
      </c>
      <c r="U2591" s="337">
        <v>1</v>
      </c>
      <c r="V2591" s="337">
        <v>-20</v>
      </c>
      <c r="W2591" s="336" t="s">
        <v>769</v>
      </c>
      <c r="X2591" s="336" t="s">
        <v>7406</v>
      </c>
      <c r="Y2591" s="336" t="s">
        <v>4161</v>
      </c>
      <c r="Z2591" s="339">
        <v>41981</v>
      </c>
      <c r="AA2591" s="339">
        <v>41977</v>
      </c>
      <c r="AB2591" s="336" t="s">
        <v>784</v>
      </c>
    </row>
    <row r="2592" spans="1:28" s="340" customFormat="1">
      <c r="A2592" s="336" t="s">
        <v>8147</v>
      </c>
      <c r="B2592" s="336" t="s">
        <v>3676</v>
      </c>
      <c r="C2592" s="336" t="s">
        <v>1844</v>
      </c>
      <c r="D2592" s="336" t="s">
        <v>8275</v>
      </c>
      <c r="E2592" s="336" t="s">
        <v>732</v>
      </c>
      <c r="F2592" s="336" t="s">
        <v>780</v>
      </c>
      <c r="G2592" s="336" t="s">
        <v>794</v>
      </c>
      <c r="H2592" s="336" t="s">
        <v>726</v>
      </c>
      <c r="I2592" s="337">
        <v>3</v>
      </c>
      <c r="J2592" s="337">
        <v>75</v>
      </c>
      <c r="K2592" s="337">
        <v>132</v>
      </c>
      <c r="L2592" s="337">
        <v>95</v>
      </c>
      <c r="M2592" s="338"/>
      <c r="N2592" s="338"/>
      <c r="O2592" s="337">
        <v>940</v>
      </c>
      <c r="P2592" s="337">
        <v>12</v>
      </c>
      <c r="Q2592" s="337">
        <v>78.3</v>
      </c>
      <c r="R2592" s="337">
        <v>25000</v>
      </c>
      <c r="S2592" s="337">
        <v>2700</v>
      </c>
      <c r="T2592" s="337">
        <v>83</v>
      </c>
      <c r="U2592" s="337">
        <v>1</v>
      </c>
      <c r="V2592" s="337">
        <v>-20</v>
      </c>
      <c r="W2592" s="336" t="s">
        <v>769</v>
      </c>
      <c r="X2592" s="336" t="s">
        <v>7406</v>
      </c>
      <c r="Y2592" s="336" t="s">
        <v>783</v>
      </c>
      <c r="Z2592" s="339">
        <v>41981</v>
      </c>
      <c r="AA2592" s="339">
        <v>41977</v>
      </c>
      <c r="AB2592" s="336" t="s">
        <v>784</v>
      </c>
    </row>
    <row r="2593" spans="1:28" s="340" customFormat="1">
      <c r="A2593" s="336" t="s">
        <v>8147</v>
      </c>
      <c r="B2593" s="336" t="s">
        <v>3676</v>
      </c>
      <c r="C2593" s="336" t="s">
        <v>1844</v>
      </c>
      <c r="D2593" s="336" t="s">
        <v>8276</v>
      </c>
      <c r="E2593" s="336" t="s">
        <v>733</v>
      </c>
      <c r="F2593" s="336" t="s">
        <v>780</v>
      </c>
      <c r="G2593" s="336" t="s">
        <v>794</v>
      </c>
      <c r="H2593" s="336" t="s">
        <v>726</v>
      </c>
      <c r="I2593" s="337">
        <v>3</v>
      </c>
      <c r="J2593" s="337">
        <v>90</v>
      </c>
      <c r="K2593" s="337">
        <v>155</v>
      </c>
      <c r="L2593" s="337">
        <v>120</v>
      </c>
      <c r="M2593" s="338"/>
      <c r="N2593" s="338"/>
      <c r="O2593" s="338"/>
      <c r="P2593" s="337">
        <v>15</v>
      </c>
      <c r="Q2593" s="337">
        <v>84</v>
      </c>
      <c r="R2593" s="337">
        <v>25000</v>
      </c>
      <c r="S2593" s="337">
        <v>2700</v>
      </c>
      <c r="T2593" s="337">
        <v>83</v>
      </c>
      <c r="U2593" s="337">
        <v>1</v>
      </c>
      <c r="V2593" s="337">
        <v>-20</v>
      </c>
      <c r="W2593" s="336" t="s">
        <v>769</v>
      </c>
      <c r="X2593" s="336" t="s">
        <v>7420</v>
      </c>
      <c r="Y2593" s="336" t="s">
        <v>783</v>
      </c>
      <c r="Z2593" s="339">
        <v>41981</v>
      </c>
      <c r="AA2593" s="339">
        <v>41977</v>
      </c>
      <c r="AB2593" s="336" t="s">
        <v>784</v>
      </c>
    </row>
    <row r="2594" spans="1:28" s="340" customFormat="1">
      <c r="A2594" s="336" t="s">
        <v>8147</v>
      </c>
      <c r="B2594" s="336" t="s">
        <v>3676</v>
      </c>
      <c r="C2594" s="336" t="s">
        <v>3702</v>
      </c>
      <c r="D2594" s="336" t="s">
        <v>3702</v>
      </c>
      <c r="E2594" s="336" t="s">
        <v>737</v>
      </c>
      <c r="F2594" s="336" t="s">
        <v>780</v>
      </c>
      <c r="G2594" s="336" t="s">
        <v>794</v>
      </c>
      <c r="H2594" s="336" t="s">
        <v>726</v>
      </c>
      <c r="I2594" s="337">
        <v>3</v>
      </c>
      <c r="J2594" s="338"/>
      <c r="K2594" s="337">
        <v>57.7</v>
      </c>
      <c r="L2594" s="337">
        <v>46.6</v>
      </c>
      <c r="M2594" s="338"/>
      <c r="N2594" s="337">
        <v>24</v>
      </c>
      <c r="O2594" s="337">
        <v>455</v>
      </c>
      <c r="P2594" s="337">
        <v>7</v>
      </c>
      <c r="Q2594" s="337">
        <v>65</v>
      </c>
      <c r="R2594" s="337">
        <v>25000</v>
      </c>
      <c r="S2594" s="337">
        <v>5000</v>
      </c>
      <c r="T2594" s="337">
        <v>83</v>
      </c>
      <c r="U2594" s="337">
        <v>0.9</v>
      </c>
      <c r="V2594" s="337">
        <v>-35</v>
      </c>
      <c r="W2594" s="336" t="s">
        <v>769</v>
      </c>
      <c r="X2594" s="336" t="s">
        <v>7406</v>
      </c>
      <c r="Y2594" s="336" t="s">
        <v>1159</v>
      </c>
      <c r="Z2594" s="339">
        <v>41821</v>
      </c>
      <c r="AA2594" s="339">
        <v>41949</v>
      </c>
      <c r="AB2594" s="336" t="s">
        <v>842</v>
      </c>
    </row>
    <row r="2595" spans="1:28" s="340" customFormat="1">
      <c r="A2595" s="336" t="s">
        <v>8147</v>
      </c>
      <c r="B2595" s="336" t="s">
        <v>3676</v>
      </c>
      <c r="C2595" s="336" t="s">
        <v>3704</v>
      </c>
      <c r="D2595" s="336" t="s">
        <v>3704</v>
      </c>
      <c r="E2595" s="336" t="s">
        <v>737</v>
      </c>
      <c r="F2595" s="336" t="s">
        <v>780</v>
      </c>
      <c r="G2595" s="336" t="s">
        <v>794</v>
      </c>
      <c r="H2595" s="336" t="s">
        <v>726</v>
      </c>
      <c r="I2595" s="337">
        <v>3</v>
      </c>
      <c r="J2595" s="338"/>
      <c r="K2595" s="337">
        <v>57.7</v>
      </c>
      <c r="L2595" s="337">
        <v>46.6</v>
      </c>
      <c r="M2595" s="338"/>
      <c r="N2595" s="337">
        <v>36</v>
      </c>
      <c r="O2595" s="337">
        <v>455</v>
      </c>
      <c r="P2595" s="337">
        <v>7</v>
      </c>
      <c r="Q2595" s="337">
        <v>65</v>
      </c>
      <c r="R2595" s="337">
        <v>25000</v>
      </c>
      <c r="S2595" s="337">
        <v>5000</v>
      </c>
      <c r="T2595" s="337">
        <v>83</v>
      </c>
      <c r="U2595" s="337">
        <v>0.9</v>
      </c>
      <c r="V2595" s="337">
        <v>-35</v>
      </c>
      <c r="W2595" s="336" t="s">
        <v>769</v>
      </c>
      <c r="X2595" s="336" t="s">
        <v>7406</v>
      </c>
      <c r="Y2595" s="336" t="s">
        <v>1159</v>
      </c>
      <c r="Z2595" s="339">
        <v>41821</v>
      </c>
      <c r="AA2595" s="339">
        <v>41949</v>
      </c>
      <c r="AB2595" s="336" t="s">
        <v>842</v>
      </c>
    </row>
    <row r="2596" spans="1:28" s="340" customFormat="1">
      <c r="A2596" s="336" t="s">
        <v>8147</v>
      </c>
      <c r="B2596" s="336" t="s">
        <v>3676</v>
      </c>
      <c r="C2596" s="336" t="s">
        <v>3708</v>
      </c>
      <c r="D2596" s="336" t="s">
        <v>3708</v>
      </c>
      <c r="E2596" s="336" t="s">
        <v>738</v>
      </c>
      <c r="F2596" s="336" t="s">
        <v>780</v>
      </c>
      <c r="G2596" s="336" t="s">
        <v>794</v>
      </c>
      <c r="H2596" s="336" t="s">
        <v>726</v>
      </c>
      <c r="I2596" s="337">
        <v>3</v>
      </c>
      <c r="J2596" s="337">
        <v>50</v>
      </c>
      <c r="K2596" s="337">
        <v>86</v>
      </c>
      <c r="L2596" s="337">
        <v>63</v>
      </c>
      <c r="M2596" s="338"/>
      <c r="N2596" s="337">
        <v>36</v>
      </c>
      <c r="O2596" s="337">
        <v>550</v>
      </c>
      <c r="P2596" s="337">
        <v>8.6999999999999993</v>
      </c>
      <c r="Q2596" s="337">
        <v>68</v>
      </c>
      <c r="R2596" s="337">
        <v>25000</v>
      </c>
      <c r="S2596" s="337">
        <v>2700</v>
      </c>
      <c r="T2596" s="337">
        <v>83</v>
      </c>
      <c r="U2596" s="337">
        <v>0.8</v>
      </c>
      <c r="V2596" s="337">
        <v>-35</v>
      </c>
      <c r="W2596" s="336" t="s">
        <v>769</v>
      </c>
      <c r="X2596" s="336" t="s">
        <v>7406</v>
      </c>
      <c r="Y2596" s="336" t="s">
        <v>1159</v>
      </c>
      <c r="Z2596" s="339">
        <v>41821</v>
      </c>
      <c r="AA2596" s="339">
        <v>41910</v>
      </c>
      <c r="AB2596" s="336" t="s">
        <v>842</v>
      </c>
    </row>
    <row r="2597" spans="1:28" s="340" customFormat="1">
      <c r="A2597" s="336" t="s">
        <v>8147</v>
      </c>
      <c r="B2597" s="336" t="s">
        <v>3676</v>
      </c>
      <c r="C2597" s="336" t="s">
        <v>3734</v>
      </c>
      <c r="D2597" s="336" t="s">
        <v>3734</v>
      </c>
      <c r="E2597" s="336" t="s">
        <v>731</v>
      </c>
      <c r="F2597" s="336" t="s">
        <v>780</v>
      </c>
      <c r="G2597" s="336" t="s">
        <v>794</v>
      </c>
      <c r="H2597" s="336" t="s">
        <v>726</v>
      </c>
      <c r="I2597" s="337">
        <v>3</v>
      </c>
      <c r="J2597" s="337">
        <v>80</v>
      </c>
      <c r="K2597" s="337">
        <v>118</v>
      </c>
      <c r="L2597" s="337">
        <v>95</v>
      </c>
      <c r="M2597" s="338"/>
      <c r="N2597" s="337">
        <v>24</v>
      </c>
      <c r="O2597" s="337">
        <v>1100</v>
      </c>
      <c r="P2597" s="337">
        <v>16.5</v>
      </c>
      <c r="Q2597" s="337">
        <v>71</v>
      </c>
      <c r="R2597" s="337">
        <v>25000</v>
      </c>
      <c r="S2597" s="337">
        <v>5000</v>
      </c>
      <c r="T2597" s="337">
        <v>83</v>
      </c>
      <c r="U2597" s="337">
        <v>1</v>
      </c>
      <c r="V2597" s="337">
        <v>-35</v>
      </c>
      <c r="W2597" s="336" t="s">
        <v>769</v>
      </c>
      <c r="X2597" s="336" t="s">
        <v>7406</v>
      </c>
      <c r="Y2597" s="336" t="s">
        <v>1159</v>
      </c>
      <c r="Z2597" s="339">
        <v>41821</v>
      </c>
      <c r="AA2597" s="339">
        <v>41910</v>
      </c>
      <c r="AB2597" s="336" t="s">
        <v>842</v>
      </c>
    </row>
    <row r="2598" spans="1:28" s="340" customFormat="1">
      <c r="A2598" s="336" t="s">
        <v>8147</v>
      </c>
      <c r="B2598" s="336" t="s">
        <v>3676</v>
      </c>
      <c r="C2598" s="336" t="s">
        <v>3736</v>
      </c>
      <c r="D2598" s="336" t="s">
        <v>3736</v>
      </c>
      <c r="E2598" s="336" t="s">
        <v>731</v>
      </c>
      <c r="F2598" s="336" t="s">
        <v>780</v>
      </c>
      <c r="G2598" s="336" t="s">
        <v>794</v>
      </c>
      <c r="H2598" s="336" t="s">
        <v>726</v>
      </c>
      <c r="I2598" s="337">
        <v>3</v>
      </c>
      <c r="J2598" s="337">
        <v>80</v>
      </c>
      <c r="K2598" s="337">
        <v>118</v>
      </c>
      <c r="L2598" s="337">
        <v>95</v>
      </c>
      <c r="M2598" s="338"/>
      <c r="N2598" s="337">
        <v>36</v>
      </c>
      <c r="O2598" s="337">
        <v>1100</v>
      </c>
      <c r="P2598" s="337">
        <v>15.9</v>
      </c>
      <c r="Q2598" s="337">
        <v>76</v>
      </c>
      <c r="R2598" s="337">
        <v>25000</v>
      </c>
      <c r="S2598" s="337">
        <v>5000</v>
      </c>
      <c r="T2598" s="337">
        <v>83</v>
      </c>
      <c r="U2598" s="337">
        <v>1</v>
      </c>
      <c r="V2598" s="337">
        <v>-35</v>
      </c>
      <c r="W2598" s="336" t="s">
        <v>769</v>
      </c>
      <c r="X2598" s="336" t="s">
        <v>7406</v>
      </c>
      <c r="Y2598" s="336" t="s">
        <v>1159</v>
      </c>
      <c r="Z2598" s="339">
        <v>41821</v>
      </c>
      <c r="AA2598" s="339">
        <v>41910</v>
      </c>
      <c r="AB2598" s="336" t="s">
        <v>842</v>
      </c>
    </row>
    <row r="2599" spans="1:28" s="340" customFormat="1">
      <c r="A2599" s="336" t="s">
        <v>8147</v>
      </c>
      <c r="B2599" s="336" t="s">
        <v>3676</v>
      </c>
      <c r="C2599" s="336" t="s">
        <v>3738</v>
      </c>
      <c r="D2599" s="336" t="s">
        <v>3738</v>
      </c>
      <c r="E2599" s="336" t="s">
        <v>735</v>
      </c>
      <c r="F2599" s="336" t="s">
        <v>780</v>
      </c>
      <c r="G2599" s="336" t="s">
        <v>794</v>
      </c>
      <c r="H2599" s="336" t="s">
        <v>726</v>
      </c>
      <c r="I2599" s="337">
        <v>3</v>
      </c>
      <c r="J2599" s="337">
        <v>90</v>
      </c>
      <c r="K2599" s="337">
        <v>131</v>
      </c>
      <c r="L2599" s="337">
        <v>120</v>
      </c>
      <c r="M2599" s="338"/>
      <c r="N2599" s="337">
        <v>24</v>
      </c>
      <c r="O2599" s="337">
        <v>1350</v>
      </c>
      <c r="P2599" s="337">
        <v>20.7</v>
      </c>
      <c r="Q2599" s="337">
        <v>67</v>
      </c>
      <c r="R2599" s="337">
        <v>25000</v>
      </c>
      <c r="S2599" s="337">
        <v>2700</v>
      </c>
      <c r="T2599" s="337">
        <v>83</v>
      </c>
      <c r="U2599" s="337">
        <v>0.9</v>
      </c>
      <c r="V2599" s="337">
        <v>-35</v>
      </c>
      <c r="W2599" s="336" t="s">
        <v>769</v>
      </c>
      <c r="X2599" s="336" t="s">
        <v>7406</v>
      </c>
      <c r="Y2599" s="336" t="s">
        <v>1159</v>
      </c>
      <c r="Z2599" s="339">
        <v>41825</v>
      </c>
      <c r="AA2599" s="339">
        <v>41910</v>
      </c>
      <c r="AB2599" s="336" t="s">
        <v>842</v>
      </c>
    </row>
    <row r="2600" spans="1:28" s="340" customFormat="1">
      <c r="A2600" s="336" t="s">
        <v>8147</v>
      </c>
      <c r="B2600" s="336" t="s">
        <v>3676</v>
      </c>
      <c r="C2600" s="336" t="s">
        <v>3740</v>
      </c>
      <c r="D2600" s="336" t="s">
        <v>3740</v>
      </c>
      <c r="E2600" s="336" t="s">
        <v>735</v>
      </c>
      <c r="F2600" s="336" t="s">
        <v>780</v>
      </c>
      <c r="G2600" s="336" t="s">
        <v>794</v>
      </c>
      <c r="H2600" s="336" t="s">
        <v>726</v>
      </c>
      <c r="I2600" s="337">
        <v>3</v>
      </c>
      <c r="J2600" s="337">
        <v>90</v>
      </c>
      <c r="K2600" s="337">
        <v>131</v>
      </c>
      <c r="L2600" s="337">
        <v>120</v>
      </c>
      <c r="M2600" s="338"/>
      <c r="N2600" s="337">
        <v>36</v>
      </c>
      <c r="O2600" s="337">
        <v>1400</v>
      </c>
      <c r="P2600" s="337">
        <v>20.7</v>
      </c>
      <c r="Q2600" s="337">
        <v>71</v>
      </c>
      <c r="R2600" s="337">
        <v>25000</v>
      </c>
      <c r="S2600" s="337">
        <v>2700</v>
      </c>
      <c r="T2600" s="337">
        <v>83</v>
      </c>
      <c r="U2600" s="337">
        <v>0.9</v>
      </c>
      <c r="V2600" s="337">
        <v>-35</v>
      </c>
      <c r="W2600" s="336" t="s">
        <v>769</v>
      </c>
      <c r="X2600" s="336" t="s">
        <v>7406</v>
      </c>
      <c r="Y2600" s="336" t="s">
        <v>1159</v>
      </c>
      <c r="Z2600" s="339">
        <v>41821</v>
      </c>
      <c r="AA2600" s="339">
        <v>41910</v>
      </c>
      <c r="AB2600" s="336" t="s">
        <v>842</v>
      </c>
    </row>
    <row r="2601" spans="1:28" s="340" customFormat="1">
      <c r="A2601" s="336" t="s">
        <v>8147</v>
      </c>
      <c r="B2601" s="336" t="s">
        <v>3676</v>
      </c>
      <c r="C2601" s="336" t="s">
        <v>3742</v>
      </c>
      <c r="D2601" s="336" t="s">
        <v>3742</v>
      </c>
      <c r="E2601" s="336" t="s">
        <v>735</v>
      </c>
      <c r="F2601" s="336" t="s">
        <v>780</v>
      </c>
      <c r="G2601" s="336" t="s">
        <v>794</v>
      </c>
      <c r="H2601" s="336" t="s">
        <v>726</v>
      </c>
      <c r="I2601" s="337">
        <v>3</v>
      </c>
      <c r="J2601" s="337">
        <v>90</v>
      </c>
      <c r="K2601" s="337">
        <v>131</v>
      </c>
      <c r="L2601" s="337">
        <v>120</v>
      </c>
      <c r="M2601" s="338"/>
      <c r="N2601" s="337">
        <v>24</v>
      </c>
      <c r="O2601" s="337">
        <v>1500</v>
      </c>
      <c r="P2601" s="337">
        <v>20.399999999999999</v>
      </c>
      <c r="Q2601" s="337">
        <v>77</v>
      </c>
      <c r="R2601" s="337">
        <v>25000</v>
      </c>
      <c r="S2601" s="337">
        <v>4000</v>
      </c>
      <c r="T2601" s="337">
        <v>83</v>
      </c>
      <c r="U2601" s="337">
        <v>0.9</v>
      </c>
      <c r="V2601" s="337">
        <v>-35</v>
      </c>
      <c r="W2601" s="336" t="s">
        <v>769</v>
      </c>
      <c r="X2601" s="336" t="s">
        <v>7406</v>
      </c>
      <c r="Y2601" s="336" t="s">
        <v>1159</v>
      </c>
      <c r="Z2601" s="339">
        <v>41827</v>
      </c>
      <c r="AA2601" s="339">
        <v>41910</v>
      </c>
      <c r="AB2601" s="336" t="s">
        <v>842</v>
      </c>
    </row>
    <row r="2602" spans="1:28" s="340" customFormat="1">
      <c r="A2602" s="336" t="s">
        <v>8147</v>
      </c>
      <c r="B2602" s="336" t="s">
        <v>3676</v>
      </c>
      <c r="C2602" s="336" t="s">
        <v>3744</v>
      </c>
      <c r="D2602" s="336" t="s">
        <v>3744</v>
      </c>
      <c r="E2602" s="336" t="s">
        <v>735</v>
      </c>
      <c r="F2602" s="336" t="s">
        <v>780</v>
      </c>
      <c r="G2602" s="336" t="s">
        <v>794</v>
      </c>
      <c r="H2602" s="336" t="s">
        <v>726</v>
      </c>
      <c r="I2602" s="337">
        <v>3</v>
      </c>
      <c r="J2602" s="337">
        <v>90</v>
      </c>
      <c r="K2602" s="337">
        <v>131</v>
      </c>
      <c r="L2602" s="337">
        <v>120</v>
      </c>
      <c r="M2602" s="338"/>
      <c r="N2602" s="337">
        <v>36</v>
      </c>
      <c r="O2602" s="337">
        <v>1600</v>
      </c>
      <c r="P2602" s="337">
        <v>20</v>
      </c>
      <c r="Q2602" s="337">
        <v>81</v>
      </c>
      <c r="R2602" s="337">
        <v>25000</v>
      </c>
      <c r="S2602" s="337">
        <v>4000</v>
      </c>
      <c r="T2602" s="337">
        <v>83</v>
      </c>
      <c r="U2602" s="337">
        <v>0.9</v>
      </c>
      <c r="V2602" s="337">
        <v>-35</v>
      </c>
      <c r="W2602" s="336" t="s">
        <v>769</v>
      </c>
      <c r="X2602" s="336" t="s">
        <v>7406</v>
      </c>
      <c r="Y2602" s="336" t="s">
        <v>1159</v>
      </c>
      <c r="Z2602" s="339">
        <v>41823</v>
      </c>
      <c r="AA2602" s="339">
        <v>41910</v>
      </c>
      <c r="AB2602" s="336" t="s">
        <v>842</v>
      </c>
    </row>
    <row r="2603" spans="1:28" s="340" customFormat="1">
      <c r="A2603" s="336" t="s">
        <v>8147</v>
      </c>
      <c r="B2603" s="336" t="s">
        <v>3676</v>
      </c>
      <c r="C2603" s="336" t="s">
        <v>3750</v>
      </c>
      <c r="D2603" s="336" t="s">
        <v>3750</v>
      </c>
      <c r="E2603" s="336" t="s">
        <v>735</v>
      </c>
      <c r="F2603" s="336" t="s">
        <v>780</v>
      </c>
      <c r="G2603" s="336" t="s">
        <v>794</v>
      </c>
      <c r="H2603" s="336" t="s">
        <v>726</v>
      </c>
      <c r="I2603" s="337">
        <v>3</v>
      </c>
      <c r="J2603" s="337">
        <v>90</v>
      </c>
      <c r="K2603" s="337">
        <v>131</v>
      </c>
      <c r="L2603" s="337">
        <v>120</v>
      </c>
      <c r="M2603" s="338"/>
      <c r="N2603" s="337">
        <v>24</v>
      </c>
      <c r="O2603" s="337">
        <v>1600</v>
      </c>
      <c r="P2603" s="337">
        <v>20.5</v>
      </c>
      <c r="Q2603" s="337">
        <v>78</v>
      </c>
      <c r="R2603" s="337">
        <v>25000</v>
      </c>
      <c r="S2603" s="337">
        <v>5000</v>
      </c>
      <c r="T2603" s="337">
        <v>84</v>
      </c>
      <c r="U2603" s="337">
        <v>0.9</v>
      </c>
      <c r="V2603" s="337">
        <v>-35</v>
      </c>
      <c r="W2603" s="336" t="s">
        <v>769</v>
      </c>
      <c r="X2603" s="336" t="s">
        <v>7406</v>
      </c>
      <c r="Y2603" s="336" t="s">
        <v>1159</v>
      </c>
      <c r="Z2603" s="339">
        <v>41828</v>
      </c>
      <c r="AA2603" s="339">
        <v>41910</v>
      </c>
      <c r="AB2603" s="336" t="s">
        <v>842</v>
      </c>
    </row>
    <row r="2604" spans="1:28" s="340" customFormat="1">
      <c r="A2604" s="336" t="s">
        <v>8147</v>
      </c>
      <c r="B2604" s="336" t="s">
        <v>3676</v>
      </c>
      <c r="C2604" s="336" t="s">
        <v>3752</v>
      </c>
      <c r="D2604" s="336" t="s">
        <v>3752</v>
      </c>
      <c r="E2604" s="336" t="s">
        <v>735</v>
      </c>
      <c r="F2604" s="336" t="s">
        <v>780</v>
      </c>
      <c r="G2604" s="336" t="s">
        <v>794</v>
      </c>
      <c r="H2604" s="336" t="s">
        <v>726</v>
      </c>
      <c r="I2604" s="337">
        <v>3</v>
      </c>
      <c r="J2604" s="337">
        <v>90</v>
      </c>
      <c r="K2604" s="337">
        <v>131</v>
      </c>
      <c r="L2604" s="337">
        <v>120</v>
      </c>
      <c r="M2604" s="338"/>
      <c r="N2604" s="337">
        <v>36</v>
      </c>
      <c r="O2604" s="337">
        <v>1500</v>
      </c>
      <c r="P2604" s="337">
        <v>20.399999999999999</v>
      </c>
      <c r="Q2604" s="337">
        <v>77</v>
      </c>
      <c r="R2604" s="337">
        <v>25000</v>
      </c>
      <c r="S2604" s="337">
        <v>5000</v>
      </c>
      <c r="T2604" s="337">
        <v>84</v>
      </c>
      <c r="U2604" s="337">
        <v>0.9</v>
      </c>
      <c r="V2604" s="337">
        <v>-35</v>
      </c>
      <c r="W2604" s="336" t="s">
        <v>769</v>
      </c>
      <c r="X2604" s="336" t="s">
        <v>7406</v>
      </c>
      <c r="Y2604" s="336" t="s">
        <v>1159</v>
      </c>
      <c r="Z2604" s="339">
        <v>41824</v>
      </c>
      <c r="AA2604" s="339">
        <v>41910</v>
      </c>
      <c r="AB2604" s="336" t="s">
        <v>842</v>
      </c>
    </row>
    <row r="2605" spans="1:28" s="340" customFormat="1">
      <c r="A2605" s="336" t="s">
        <v>8147</v>
      </c>
      <c r="B2605" s="336" t="s">
        <v>3443</v>
      </c>
      <c r="C2605" s="336" t="s">
        <v>3460</v>
      </c>
      <c r="D2605" s="336" t="s">
        <v>3460</v>
      </c>
      <c r="E2605" s="336" t="s">
        <v>738</v>
      </c>
      <c r="F2605" s="336" t="s">
        <v>780</v>
      </c>
      <c r="G2605" s="336" t="s">
        <v>794</v>
      </c>
      <c r="H2605" s="336" t="s">
        <v>726</v>
      </c>
      <c r="I2605" s="337">
        <v>3</v>
      </c>
      <c r="J2605" s="337">
        <v>50</v>
      </c>
      <c r="K2605" s="337">
        <v>86</v>
      </c>
      <c r="L2605" s="337">
        <v>63</v>
      </c>
      <c r="M2605" s="338"/>
      <c r="N2605" s="337">
        <v>40</v>
      </c>
      <c r="O2605" s="337">
        <v>525</v>
      </c>
      <c r="P2605" s="337">
        <v>7</v>
      </c>
      <c r="Q2605" s="337">
        <v>75</v>
      </c>
      <c r="R2605" s="337">
        <v>25000</v>
      </c>
      <c r="S2605" s="337">
        <v>3000</v>
      </c>
      <c r="T2605" s="337">
        <v>84</v>
      </c>
      <c r="U2605" s="337">
        <v>0.9</v>
      </c>
      <c r="V2605" s="337">
        <v>-20</v>
      </c>
      <c r="W2605" s="336" t="s">
        <v>769</v>
      </c>
      <c r="X2605" s="336" t="s">
        <v>7406</v>
      </c>
      <c r="Y2605" s="336" t="s">
        <v>900</v>
      </c>
      <c r="Z2605" s="339">
        <v>41821</v>
      </c>
      <c r="AA2605" s="339">
        <v>41883</v>
      </c>
      <c r="AB2605" s="336" t="s">
        <v>784</v>
      </c>
    </row>
    <row r="2606" spans="1:28" s="340" customFormat="1">
      <c r="A2606" s="336" t="s">
        <v>8147</v>
      </c>
      <c r="B2606" s="336" t="s">
        <v>3443</v>
      </c>
      <c r="C2606" s="336" t="s">
        <v>3462</v>
      </c>
      <c r="D2606" s="336" t="s">
        <v>3462</v>
      </c>
      <c r="E2606" s="336" t="s">
        <v>731</v>
      </c>
      <c r="F2606" s="336" t="s">
        <v>780</v>
      </c>
      <c r="G2606" s="336" t="s">
        <v>794</v>
      </c>
      <c r="H2606" s="336" t="s">
        <v>726</v>
      </c>
      <c r="I2606" s="337">
        <v>3</v>
      </c>
      <c r="J2606" s="337">
        <v>75</v>
      </c>
      <c r="K2606" s="337">
        <v>118</v>
      </c>
      <c r="L2606" s="337">
        <v>95</v>
      </c>
      <c r="M2606" s="338"/>
      <c r="N2606" s="337">
        <v>40</v>
      </c>
      <c r="O2606" s="337">
        <v>950</v>
      </c>
      <c r="P2606" s="337">
        <v>12</v>
      </c>
      <c r="Q2606" s="337">
        <v>79.2</v>
      </c>
      <c r="R2606" s="337">
        <v>25000</v>
      </c>
      <c r="S2606" s="337">
        <v>3000</v>
      </c>
      <c r="T2606" s="337">
        <v>83</v>
      </c>
      <c r="U2606" s="337">
        <v>0.9</v>
      </c>
      <c r="V2606" s="337">
        <v>-20</v>
      </c>
      <c r="W2606" s="336" t="s">
        <v>769</v>
      </c>
      <c r="X2606" s="336" t="s">
        <v>7406</v>
      </c>
      <c r="Y2606" s="336" t="s">
        <v>900</v>
      </c>
      <c r="Z2606" s="339">
        <v>41821</v>
      </c>
      <c r="AA2606" s="339">
        <v>41883</v>
      </c>
      <c r="AB2606" s="336" t="s">
        <v>784</v>
      </c>
    </row>
    <row r="2607" spans="1:28" s="340" customFormat="1">
      <c r="A2607" s="336" t="s">
        <v>8147</v>
      </c>
      <c r="B2607" s="336" t="s">
        <v>3443</v>
      </c>
      <c r="C2607" s="336" t="s">
        <v>3464</v>
      </c>
      <c r="D2607" s="336" t="s">
        <v>3464</v>
      </c>
      <c r="E2607" s="336" t="s">
        <v>731</v>
      </c>
      <c r="F2607" s="336" t="s">
        <v>780</v>
      </c>
      <c r="G2607" s="336" t="s">
        <v>794</v>
      </c>
      <c r="H2607" s="336" t="s">
        <v>726</v>
      </c>
      <c r="I2607" s="337">
        <v>3</v>
      </c>
      <c r="J2607" s="337">
        <v>75</v>
      </c>
      <c r="K2607" s="337">
        <v>91</v>
      </c>
      <c r="L2607" s="337">
        <v>95</v>
      </c>
      <c r="M2607" s="338"/>
      <c r="N2607" s="337">
        <v>40</v>
      </c>
      <c r="O2607" s="337">
        <v>950</v>
      </c>
      <c r="P2607" s="337">
        <v>12</v>
      </c>
      <c r="Q2607" s="337">
        <v>79.2</v>
      </c>
      <c r="R2607" s="337">
        <v>25000</v>
      </c>
      <c r="S2607" s="337">
        <v>3000</v>
      </c>
      <c r="T2607" s="337">
        <v>84</v>
      </c>
      <c r="U2607" s="337">
        <v>0.9</v>
      </c>
      <c r="V2607" s="337">
        <v>-20</v>
      </c>
      <c r="W2607" s="336" t="s">
        <v>769</v>
      </c>
      <c r="X2607" s="336" t="s">
        <v>7406</v>
      </c>
      <c r="Y2607" s="336" t="s">
        <v>900</v>
      </c>
      <c r="Z2607" s="339">
        <v>41821</v>
      </c>
      <c r="AA2607" s="339">
        <v>41894</v>
      </c>
      <c r="AB2607" s="336" t="s">
        <v>784</v>
      </c>
    </row>
    <row r="2608" spans="1:28" s="340" customFormat="1">
      <c r="A2608" s="336" t="s">
        <v>8147</v>
      </c>
      <c r="B2608" s="336" t="s">
        <v>3443</v>
      </c>
      <c r="C2608" s="336" t="s">
        <v>3466</v>
      </c>
      <c r="D2608" s="336" t="s">
        <v>3466</v>
      </c>
      <c r="E2608" s="336" t="s">
        <v>735</v>
      </c>
      <c r="F2608" s="336" t="s">
        <v>780</v>
      </c>
      <c r="G2608" s="336" t="s">
        <v>794</v>
      </c>
      <c r="H2608" s="336" t="s">
        <v>726</v>
      </c>
      <c r="I2608" s="337">
        <v>3</v>
      </c>
      <c r="J2608" s="337">
        <v>95</v>
      </c>
      <c r="K2608" s="337">
        <v>131</v>
      </c>
      <c r="L2608" s="337">
        <v>119</v>
      </c>
      <c r="M2608" s="338"/>
      <c r="N2608" s="337">
        <v>40</v>
      </c>
      <c r="O2608" s="337">
        <v>1260</v>
      </c>
      <c r="P2608" s="337">
        <v>16</v>
      </c>
      <c r="Q2608" s="337">
        <v>78.8</v>
      </c>
      <c r="R2608" s="337">
        <v>25000</v>
      </c>
      <c r="S2608" s="337">
        <v>3000</v>
      </c>
      <c r="T2608" s="337">
        <v>84</v>
      </c>
      <c r="U2608" s="337">
        <v>0.9</v>
      </c>
      <c r="V2608" s="337">
        <v>-20</v>
      </c>
      <c r="W2608" s="336" t="s">
        <v>769</v>
      </c>
      <c r="X2608" s="336" t="s">
        <v>7406</v>
      </c>
      <c r="Y2608" s="336" t="s">
        <v>900</v>
      </c>
      <c r="Z2608" s="339">
        <v>41821</v>
      </c>
      <c r="AA2608" s="339">
        <v>41883</v>
      </c>
      <c r="AB2608" s="336" t="s">
        <v>784</v>
      </c>
    </row>
    <row r="2609" spans="1:28" s="340" customFormat="1">
      <c r="A2609" s="336" t="s">
        <v>8147</v>
      </c>
      <c r="B2609" s="336" t="s">
        <v>3584</v>
      </c>
      <c r="C2609" s="336" t="s">
        <v>3975</v>
      </c>
      <c r="D2609" s="336" t="s">
        <v>3975</v>
      </c>
      <c r="E2609" s="336" t="s">
        <v>813</v>
      </c>
      <c r="F2609" s="336" t="s">
        <v>780</v>
      </c>
      <c r="G2609" s="336" t="s">
        <v>794</v>
      </c>
      <c r="H2609" s="336" t="s">
        <v>726</v>
      </c>
      <c r="I2609" s="337">
        <v>5</v>
      </c>
      <c r="J2609" s="337">
        <v>50</v>
      </c>
      <c r="K2609" s="337">
        <v>96.4</v>
      </c>
      <c r="L2609" s="337">
        <v>73.599999999999994</v>
      </c>
      <c r="M2609" s="338"/>
      <c r="N2609" s="338"/>
      <c r="O2609" s="337">
        <v>600</v>
      </c>
      <c r="P2609" s="337">
        <v>8</v>
      </c>
      <c r="Q2609" s="337">
        <v>75</v>
      </c>
      <c r="R2609" s="337">
        <v>25000</v>
      </c>
      <c r="S2609" s="337">
        <v>5000</v>
      </c>
      <c r="T2609" s="337">
        <v>85</v>
      </c>
      <c r="U2609" s="337">
        <v>0.9</v>
      </c>
      <c r="V2609" s="337">
        <v>-18</v>
      </c>
      <c r="W2609" s="336" t="s">
        <v>769</v>
      </c>
      <c r="X2609" s="336" t="s">
        <v>7560</v>
      </c>
      <c r="Y2609" s="336" t="s">
        <v>1159</v>
      </c>
      <c r="Z2609" s="339">
        <v>41456</v>
      </c>
      <c r="AA2609" s="339">
        <v>41866</v>
      </c>
      <c r="AB2609" s="336" t="s">
        <v>842</v>
      </c>
    </row>
    <row r="2610" spans="1:28" s="340" customFormat="1">
      <c r="A2610" s="336" t="s">
        <v>8147</v>
      </c>
      <c r="B2610" s="336" t="s">
        <v>3584</v>
      </c>
      <c r="C2610" s="336" t="s">
        <v>3981</v>
      </c>
      <c r="D2610" s="336" t="s">
        <v>3981</v>
      </c>
      <c r="E2610" s="336" t="s">
        <v>732</v>
      </c>
      <c r="F2610" s="336" t="s">
        <v>780</v>
      </c>
      <c r="G2610" s="336" t="s">
        <v>794</v>
      </c>
      <c r="H2610" s="336" t="s">
        <v>726</v>
      </c>
      <c r="I2610" s="337">
        <v>5</v>
      </c>
      <c r="J2610" s="337">
        <v>65</v>
      </c>
      <c r="K2610" s="337">
        <v>133</v>
      </c>
      <c r="L2610" s="337">
        <v>101.4</v>
      </c>
      <c r="M2610" s="338"/>
      <c r="N2610" s="338"/>
      <c r="O2610" s="337">
        <v>700</v>
      </c>
      <c r="P2610" s="337">
        <v>10</v>
      </c>
      <c r="Q2610" s="337">
        <v>70</v>
      </c>
      <c r="R2610" s="337">
        <v>25000</v>
      </c>
      <c r="S2610" s="337">
        <v>5000</v>
      </c>
      <c r="T2610" s="337">
        <v>86</v>
      </c>
      <c r="U2610" s="337">
        <v>0.9</v>
      </c>
      <c r="V2610" s="337">
        <v>-18</v>
      </c>
      <c r="W2610" s="336" t="s">
        <v>769</v>
      </c>
      <c r="X2610" s="336" t="s">
        <v>7405</v>
      </c>
      <c r="Y2610" s="336" t="s">
        <v>900</v>
      </c>
      <c r="Z2610" s="339">
        <v>41456</v>
      </c>
      <c r="AA2610" s="339">
        <v>41898</v>
      </c>
      <c r="AB2610" s="336" t="s">
        <v>842</v>
      </c>
    </row>
    <row r="2611" spans="1:28" s="340" customFormat="1">
      <c r="A2611" s="336" t="s">
        <v>8147</v>
      </c>
      <c r="B2611" s="336" t="s">
        <v>3768</v>
      </c>
      <c r="C2611" s="336" t="s">
        <v>682</v>
      </c>
      <c r="D2611" s="336" t="s">
        <v>3771</v>
      </c>
      <c r="E2611" s="336" t="s">
        <v>735</v>
      </c>
      <c r="F2611" s="336" t="s">
        <v>780</v>
      </c>
      <c r="G2611" s="336" t="s">
        <v>794</v>
      </c>
      <c r="H2611" s="336" t="s">
        <v>726</v>
      </c>
      <c r="I2611" s="337">
        <v>5</v>
      </c>
      <c r="J2611" s="337">
        <v>120</v>
      </c>
      <c r="K2611" s="337">
        <v>128</v>
      </c>
      <c r="L2611" s="337">
        <v>120</v>
      </c>
      <c r="M2611" s="338"/>
      <c r="N2611" s="337">
        <v>40</v>
      </c>
      <c r="O2611" s="337">
        <v>1250</v>
      </c>
      <c r="P2611" s="337">
        <v>19</v>
      </c>
      <c r="Q2611" s="337">
        <v>65.8</v>
      </c>
      <c r="R2611" s="337">
        <v>40000</v>
      </c>
      <c r="S2611" s="337">
        <v>3000</v>
      </c>
      <c r="T2611" s="337">
        <v>83</v>
      </c>
      <c r="U2611" s="337">
        <v>1</v>
      </c>
      <c r="V2611" s="337">
        <v>-40</v>
      </c>
      <c r="W2611" s="336" t="s">
        <v>769</v>
      </c>
      <c r="X2611" s="336" t="s">
        <v>7402</v>
      </c>
      <c r="Y2611" s="336" t="s">
        <v>1043</v>
      </c>
      <c r="Z2611" s="339">
        <v>41808</v>
      </c>
      <c r="AA2611" s="339">
        <v>41800</v>
      </c>
      <c r="AB2611" s="336" t="s">
        <v>842</v>
      </c>
    </row>
    <row r="2612" spans="1:28" s="340" customFormat="1">
      <c r="A2612" s="336" t="s">
        <v>8147</v>
      </c>
      <c r="B2612" s="336" t="s">
        <v>3768</v>
      </c>
      <c r="C2612" s="336" t="s">
        <v>682</v>
      </c>
      <c r="D2612" s="336" t="s">
        <v>3773</v>
      </c>
      <c r="E2612" s="336" t="s">
        <v>735</v>
      </c>
      <c r="F2612" s="336" t="s">
        <v>780</v>
      </c>
      <c r="G2612" s="336" t="s">
        <v>794</v>
      </c>
      <c r="H2612" s="336" t="s">
        <v>726</v>
      </c>
      <c r="I2612" s="337">
        <v>5</v>
      </c>
      <c r="J2612" s="337">
        <v>100</v>
      </c>
      <c r="K2612" s="337">
        <v>128</v>
      </c>
      <c r="L2612" s="337">
        <v>120</v>
      </c>
      <c r="M2612" s="338"/>
      <c r="N2612" s="337">
        <v>25</v>
      </c>
      <c r="O2612" s="337">
        <v>1250</v>
      </c>
      <c r="P2612" s="337">
        <v>19</v>
      </c>
      <c r="Q2612" s="337">
        <v>65.8</v>
      </c>
      <c r="R2612" s="337">
        <v>40000</v>
      </c>
      <c r="S2612" s="337">
        <v>3000</v>
      </c>
      <c r="T2612" s="337">
        <v>83</v>
      </c>
      <c r="U2612" s="337">
        <v>1</v>
      </c>
      <c r="V2612" s="337">
        <v>-40</v>
      </c>
      <c r="W2612" s="336" t="s">
        <v>769</v>
      </c>
      <c r="X2612" s="336" t="s">
        <v>7402</v>
      </c>
      <c r="Y2612" s="336" t="s">
        <v>1043</v>
      </c>
      <c r="Z2612" s="339">
        <v>41808</v>
      </c>
      <c r="AA2612" s="339">
        <v>41800</v>
      </c>
      <c r="AB2612" s="336" t="s">
        <v>842</v>
      </c>
    </row>
    <row r="2613" spans="1:28" s="340" customFormat="1">
      <c r="A2613" s="336" t="s">
        <v>8147</v>
      </c>
      <c r="B2613" s="336" t="s">
        <v>3776</v>
      </c>
      <c r="C2613" s="336" t="s">
        <v>3780</v>
      </c>
      <c r="D2613" s="336" t="s">
        <v>3781</v>
      </c>
      <c r="E2613" s="336" t="s">
        <v>732</v>
      </c>
      <c r="F2613" s="336" t="s">
        <v>780</v>
      </c>
      <c r="G2613" s="336" t="s">
        <v>794</v>
      </c>
      <c r="H2613" s="336" t="s">
        <v>726</v>
      </c>
      <c r="I2613" s="337">
        <v>5</v>
      </c>
      <c r="J2613" s="337">
        <v>70</v>
      </c>
      <c r="K2613" s="337">
        <v>135</v>
      </c>
      <c r="L2613" s="337">
        <v>95</v>
      </c>
      <c r="M2613" s="338"/>
      <c r="N2613" s="337">
        <v>110</v>
      </c>
      <c r="O2613" s="337">
        <v>925</v>
      </c>
      <c r="P2613" s="337">
        <v>14</v>
      </c>
      <c r="Q2613" s="337">
        <v>66.099999999999994</v>
      </c>
      <c r="R2613" s="337">
        <v>50000</v>
      </c>
      <c r="S2613" s="337">
        <v>3000</v>
      </c>
      <c r="T2613" s="337">
        <v>84</v>
      </c>
      <c r="U2613" s="337">
        <v>0.8</v>
      </c>
      <c r="V2613" s="337">
        <v>-21</v>
      </c>
      <c r="W2613" s="336" t="s">
        <v>769</v>
      </c>
      <c r="X2613" s="336" t="s">
        <v>7402</v>
      </c>
      <c r="Y2613" s="336" t="s">
        <v>783</v>
      </c>
      <c r="Z2613" s="339">
        <v>41910</v>
      </c>
      <c r="AA2613" s="339">
        <v>41912</v>
      </c>
      <c r="AB2613" s="336" t="s">
        <v>784</v>
      </c>
    </row>
    <row r="2614" spans="1:28" s="340" customFormat="1">
      <c r="A2614" s="336" t="s">
        <v>8147</v>
      </c>
      <c r="B2614" s="336" t="s">
        <v>3776</v>
      </c>
      <c r="C2614" s="336" t="s">
        <v>3811</v>
      </c>
      <c r="D2614" s="336" t="s">
        <v>3812</v>
      </c>
      <c r="E2614" s="336" t="s">
        <v>735</v>
      </c>
      <c r="F2614" s="336" t="s">
        <v>780</v>
      </c>
      <c r="G2614" s="336" t="s">
        <v>794</v>
      </c>
      <c r="H2614" s="336" t="s">
        <v>726</v>
      </c>
      <c r="I2614" s="337">
        <v>3</v>
      </c>
      <c r="J2614" s="337">
        <v>90</v>
      </c>
      <c r="K2614" s="337">
        <v>129.5</v>
      </c>
      <c r="L2614" s="337">
        <v>121.9</v>
      </c>
      <c r="M2614" s="338"/>
      <c r="N2614" s="337">
        <v>40</v>
      </c>
      <c r="O2614" s="337">
        <v>1057</v>
      </c>
      <c r="P2614" s="337">
        <v>16</v>
      </c>
      <c r="Q2614" s="337">
        <v>66.099999999999994</v>
      </c>
      <c r="R2614" s="337">
        <v>30000</v>
      </c>
      <c r="S2614" s="337">
        <v>2700</v>
      </c>
      <c r="T2614" s="337">
        <v>84</v>
      </c>
      <c r="U2614" s="337">
        <v>1</v>
      </c>
      <c r="V2614" s="337">
        <v>-20</v>
      </c>
      <c r="W2614" s="336" t="s">
        <v>769</v>
      </c>
      <c r="X2614" s="336" t="s">
        <v>7402</v>
      </c>
      <c r="Y2614" s="336" t="s">
        <v>783</v>
      </c>
      <c r="Z2614" s="339">
        <v>41792</v>
      </c>
      <c r="AA2614" s="339">
        <v>41802</v>
      </c>
      <c r="AB2614" s="336" t="s">
        <v>842</v>
      </c>
    </row>
    <row r="2615" spans="1:28" s="340" customFormat="1">
      <c r="A2615" s="336" t="s">
        <v>8147</v>
      </c>
      <c r="B2615" s="336" t="s">
        <v>3776</v>
      </c>
      <c r="C2615" s="336" t="s">
        <v>3811</v>
      </c>
      <c r="D2615" s="336" t="s">
        <v>3814</v>
      </c>
      <c r="E2615" s="336" t="s">
        <v>735</v>
      </c>
      <c r="F2615" s="336" t="s">
        <v>780</v>
      </c>
      <c r="G2615" s="336" t="s">
        <v>794</v>
      </c>
      <c r="H2615" s="336" t="s">
        <v>726</v>
      </c>
      <c r="I2615" s="337">
        <v>3</v>
      </c>
      <c r="J2615" s="337">
        <v>90</v>
      </c>
      <c r="K2615" s="337">
        <v>129.5</v>
      </c>
      <c r="L2615" s="337">
        <v>121.9</v>
      </c>
      <c r="M2615" s="338"/>
      <c r="N2615" s="337">
        <v>25</v>
      </c>
      <c r="O2615" s="337">
        <v>1057</v>
      </c>
      <c r="P2615" s="337">
        <v>16</v>
      </c>
      <c r="Q2615" s="337">
        <v>66.099999999999994</v>
      </c>
      <c r="R2615" s="337">
        <v>30000</v>
      </c>
      <c r="S2615" s="337">
        <v>2700</v>
      </c>
      <c r="T2615" s="337">
        <v>84</v>
      </c>
      <c r="U2615" s="337">
        <v>1</v>
      </c>
      <c r="V2615" s="337">
        <v>-20</v>
      </c>
      <c r="W2615" s="336" t="s">
        <v>769</v>
      </c>
      <c r="X2615" s="336" t="s">
        <v>7402</v>
      </c>
      <c r="Y2615" s="336" t="s">
        <v>783</v>
      </c>
      <c r="Z2615" s="339">
        <v>41792</v>
      </c>
      <c r="AA2615" s="339">
        <v>41802</v>
      </c>
      <c r="AB2615" s="336" t="s">
        <v>842</v>
      </c>
    </row>
    <row r="2616" spans="1:28" s="340" customFormat="1">
      <c r="A2616" s="336" t="s">
        <v>8147</v>
      </c>
      <c r="B2616" s="336" t="s">
        <v>3776</v>
      </c>
      <c r="C2616" s="336" t="s">
        <v>3811</v>
      </c>
      <c r="D2616" s="336" t="s">
        <v>3854</v>
      </c>
      <c r="E2616" s="336" t="s">
        <v>735</v>
      </c>
      <c r="F2616" s="336" t="s">
        <v>780</v>
      </c>
      <c r="G2616" s="336" t="s">
        <v>794</v>
      </c>
      <c r="H2616" s="336" t="s">
        <v>726</v>
      </c>
      <c r="I2616" s="337">
        <v>3</v>
      </c>
      <c r="J2616" s="337">
        <v>90</v>
      </c>
      <c r="K2616" s="337">
        <v>129.5</v>
      </c>
      <c r="L2616" s="337">
        <v>121.9</v>
      </c>
      <c r="M2616" s="338"/>
      <c r="N2616" s="337">
        <v>60</v>
      </c>
      <c r="O2616" s="337">
        <v>1057</v>
      </c>
      <c r="P2616" s="337">
        <v>16</v>
      </c>
      <c r="Q2616" s="337">
        <v>66.099999999999994</v>
      </c>
      <c r="R2616" s="337">
        <v>30000</v>
      </c>
      <c r="S2616" s="337">
        <v>2700</v>
      </c>
      <c r="T2616" s="337">
        <v>84</v>
      </c>
      <c r="U2616" s="337">
        <v>1</v>
      </c>
      <c r="V2616" s="337">
        <v>-20</v>
      </c>
      <c r="W2616" s="336" t="s">
        <v>769</v>
      </c>
      <c r="X2616" s="336" t="s">
        <v>7402</v>
      </c>
      <c r="Y2616" s="336" t="s">
        <v>783</v>
      </c>
      <c r="Z2616" s="339">
        <v>41792</v>
      </c>
      <c r="AA2616" s="339">
        <v>41802</v>
      </c>
      <c r="AB2616" s="336" t="s">
        <v>842</v>
      </c>
    </row>
    <row r="2617" spans="1:28" s="340" customFormat="1">
      <c r="A2617" s="336" t="s">
        <v>8147</v>
      </c>
      <c r="B2617" s="336" t="s">
        <v>3776</v>
      </c>
      <c r="C2617" s="336" t="s">
        <v>3859</v>
      </c>
      <c r="D2617" s="336" t="s">
        <v>3860</v>
      </c>
      <c r="E2617" s="336" t="s">
        <v>733</v>
      </c>
      <c r="F2617" s="336" t="s">
        <v>780</v>
      </c>
      <c r="G2617" s="336" t="s">
        <v>794</v>
      </c>
      <c r="H2617" s="336" t="s">
        <v>726</v>
      </c>
      <c r="I2617" s="337">
        <v>5</v>
      </c>
      <c r="J2617" s="337">
        <v>90</v>
      </c>
      <c r="K2617" s="337">
        <v>160</v>
      </c>
      <c r="L2617" s="337">
        <v>125</v>
      </c>
      <c r="M2617" s="338"/>
      <c r="N2617" s="337">
        <v>120</v>
      </c>
      <c r="O2617" s="337">
        <v>1300</v>
      </c>
      <c r="P2617" s="337">
        <v>20</v>
      </c>
      <c r="Q2617" s="337">
        <v>65</v>
      </c>
      <c r="R2617" s="337">
        <v>50000</v>
      </c>
      <c r="S2617" s="337">
        <v>3000</v>
      </c>
      <c r="T2617" s="337">
        <v>84</v>
      </c>
      <c r="U2617" s="337">
        <v>0.8</v>
      </c>
      <c r="V2617" s="337">
        <v>-20</v>
      </c>
      <c r="W2617" s="336" t="s">
        <v>769</v>
      </c>
      <c r="X2617" s="336" t="s">
        <v>7402</v>
      </c>
      <c r="Y2617" s="336" t="s">
        <v>783</v>
      </c>
      <c r="Z2617" s="339">
        <v>41902</v>
      </c>
      <c r="AA2617" s="339">
        <v>41912</v>
      </c>
      <c r="AB2617" s="336" t="s">
        <v>784</v>
      </c>
    </row>
    <row r="2618" spans="1:28" s="340" customFormat="1">
      <c r="A2618" s="336" t="s">
        <v>8147</v>
      </c>
      <c r="B2618" s="336" t="s">
        <v>3510</v>
      </c>
      <c r="C2618" s="336" t="s">
        <v>3523</v>
      </c>
      <c r="D2618" s="336" t="s">
        <v>3526</v>
      </c>
      <c r="E2618" s="336" t="s">
        <v>732</v>
      </c>
      <c r="F2618" s="336" t="s">
        <v>780</v>
      </c>
      <c r="G2618" s="336" t="s">
        <v>794</v>
      </c>
      <c r="H2618" s="336" t="s">
        <v>726</v>
      </c>
      <c r="I2618" s="337">
        <v>3</v>
      </c>
      <c r="J2618" s="337">
        <v>65</v>
      </c>
      <c r="K2618" s="337">
        <v>130</v>
      </c>
      <c r="L2618" s="337">
        <v>95</v>
      </c>
      <c r="M2618" s="338"/>
      <c r="N2618" s="337">
        <v>113</v>
      </c>
      <c r="O2618" s="337">
        <v>850</v>
      </c>
      <c r="P2618" s="337">
        <v>11</v>
      </c>
      <c r="Q2618" s="337">
        <v>77.3</v>
      </c>
      <c r="R2618" s="337">
        <v>25000</v>
      </c>
      <c r="S2618" s="337">
        <v>3000</v>
      </c>
      <c r="T2618" s="337">
        <v>83</v>
      </c>
      <c r="U2618" s="337">
        <v>0.9</v>
      </c>
      <c r="V2618" s="337">
        <v>-20</v>
      </c>
      <c r="W2618" s="336" t="s">
        <v>769</v>
      </c>
      <c r="X2618" s="336" t="s">
        <v>7402</v>
      </c>
      <c r="Y2618" s="336" t="s">
        <v>783</v>
      </c>
      <c r="Z2618" s="339">
        <v>41788</v>
      </c>
      <c r="AA2618" s="339">
        <v>41788</v>
      </c>
      <c r="AB2618" s="336" t="s">
        <v>784</v>
      </c>
    </row>
    <row r="2619" spans="1:28" s="340" customFormat="1">
      <c r="A2619" s="336" t="s">
        <v>8147</v>
      </c>
      <c r="B2619" s="336" t="s">
        <v>3510</v>
      </c>
      <c r="C2619" s="336" t="s">
        <v>3528</v>
      </c>
      <c r="D2619" s="336" t="s">
        <v>3529</v>
      </c>
      <c r="E2619" s="336" t="s">
        <v>733</v>
      </c>
      <c r="F2619" s="336" t="s">
        <v>780</v>
      </c>
      <c r="G2619" s="336" t="s">
        <v>794</v>
      </c>
      <c r="H2619" s="336" t="s">
        <v>726</v>
      </c>
      <c r="I2619" s="337">
        <v>3</v>
      </c>
      <c r="J2619" s="337">
        <v>75</v>
      </c>
      <c r="K2619" s="337">
        <v>160</v>
      </c>
      <c r="L2619" s="337">
        <v>120</v>
      </c>
      <c r="M2619" s="338"/>
      <c r="N2619" s="337">
        <v>110</v>
      </c>
      <c r="O2619" s="337">
        <v>1000</v>
      </c>
      <c r="P2619" s="337">
        <v>13</v>
      </c>
      <c r="Q2619" s="337">
        <v>76.900000000000006</v>
      </c>
      <c r="R2619" s="337">
        <v>25000</v>
      </c>
      <c r="S2619" s="337">
        <v>3000</v>
      </c>
      <c r="T2619" s="337">
        <v>83</v>
      </c>
      <c r="U2619" s="337">
        <v>0.9</v>
      </c>
      <c r="V2619" s="337">
        <v>-20</v>
      </c>
      <c r="W2619" s="336" t="s">
        <v>769</v>
      </c>
      <c r="X2619" s="336" t="s">
        <v>7402</v>
      </c>
      <c r="Y2619" s="336" t="s">
        <v>783</v>
      </c>
      <c r="Z2619" s="339">
        <v>41791</v>
      </c>
      <c r="AA2619" s="339">
        <v>41796</v>
      </c>
      <c r="AB2619" s="336" t="s">
        <v>784</v>
      </c>
    </row>
    <row r="2620" spans="1:28" s="340" customFormat="1">
      <c r="A2620" s="336" t="s">
        <v>8147</v>
      </c>
      <c r="B2620" s="336" t="s">
        <v>3510</v>
      </c>
      <c r="C2620" s="336" t="s">
        <v>3528</v>
      </c>
      <c r="D2620" s="336" t="s">
        <v>3533</v>
      </c>
      <c r="E2620" s="336" t="s">
        <v>733</v>
      </c>
      <c r="F2620" s="336" t="s">
        <v>780</v>
      </c>
      <c r="G2620" s="336" t="s">
        <v>794</v>
      </c>
      <c r="H2620" s="336" t="s">
        <v>726</v>
      </c>
      <c r="I2620" s="337">
        <v>3</v>
      </c>
      <c r="J2620" s="337">
        <v>100</v>
      </c>
      <c r="K2620" s="337">
        <v>160.1</v>
      </c>
      <c r="L2620" s="337">
        <v>119.9</v>
      </c>
      <c r="M2620" s="338"/>
      <c r="N2620" s="337">
        <v>109</v>
      </c>
      <c r="O2620" s="337">
        <v>1400</v>
      </c>
      <c r="P2620" s="337">
        <v>17</v>
      </c>
      <c r="Q2620" s="337">
        <v>82.4</v>
      </c>
      <c r="R2620" s="337">
        <v>25000</v>
      </c>
      <c r="S2620" s="337">
        <v>3000</v>
      </c>
      <c r="T2620" s="337">
        <v>83</v>
      </c>
      <c r="U2620" s="337">
        <v>0.9</v>
      </c>
      <c r="V2620" s="337">
        <v>-20</v>
      </c>
      <c r="W2620" s="336" t="s">
        <v>769</v>
      </c>
      <c r="X2620" s="336" t="s">
        <v>7402</v>
      </c>
      <c r="Y2620" s="336" t="s">
        <v>783</v>
      </c>
      <c r="Z2620" s="339">
        <v>41788</v>
      </c>
      <c r="AA2620" s="339">
        <v>41788</v>
      </c>
      <c r="AB2620" s="336" t="s">
        <v>784</v>
      </c>
    </row>
    <row r="2621" spans="1:28" s="340" customFormat="1">
      <c r="A2621" s="336" t="s">
        <v>8147</v>
      </c>
      <c r="B2621" s="336" t="s">
        <v>3510</v>
      </c>
      <c r="C2621" s="336" t="s">
        <v>3544</v>
      </c>
      <c r="D2621" s="336" t="s">
        <v>3547</v>
      </c>
      <c r="E2621" s="336" t="s">
        <v>813</v>
      </c>
      <c r="F2621" s="336" t="s">
        <v>780</v>
      </c>
      <c r="G2621" s="336" t="s">
        <v>794</v>
      </c>
      <c r="H2621" s="336" t="s">
        <v>726</v>
      </c>
      <c r="I2621" s="337">
        <v>3</v>
      </c>
      <c r="J2621" s="337">
        <v>50</v>
      </c>
      <c r="K2621" s="337">
        <v>98</v>
      </c>
      <c r="L2621" s="337">
        <v>64</v>
      </c>
      <c r="M2621" s="338"/>
      <c r="N2621" s="337">
        <v>106</v>
      </c>
      <c r="O2621" s="337">
        <v>550</v>
      </c>
      <c r="P2621" s="337">
        <v>7</v>
      </c>
      <c r="Q2621" s="337">
        <v>78.599999999999994</v>
      </c>
      <c r="R2621" s="337">
        <v>25000</v>
      </c>
      <c r="S2621" s="337">
        <v>3000</v>
      </c>
      <c r="T2621" s="337">
        <v>83</v>
      </c>
      <c r="U2621" s="337">
        <v>0.9</v>
      </c>
      <c r="V2621" s="337">
        <v>-20</v>
      </c>
      <c r="W2621" s="336" t="s">
        <v>769</v>
      </c>
      <c r="X2621" s="336" t="s">
        <v>7404</v>
      </c>
      <c r="Y2621" s="336" t="s">
        <v>783</v>
      </c>
      <c r="Z2621" s="339">
        <v>41788</v>
      </c>
      <c r="AA2621" s="339">
        <v>41788</v>
      </c>
      <c r="AB2621" s="336" t="s">
        <v>784</v>
      </c>
    </row>
    <row r="2622" spans="1:28" s="340" customFormat="1">
      <c r="A2622" s="336" t="s">
        <v>8147</v>
      </c>
      <c r="B2622" s="336" t="s">
        <v>3562</v>
      </c>
      <c r="C2622" s="336" t="s">
        <v>682</v>
      </c>
      <c r="D2622" s="336" t="s">
        <v>3563</v>
      </c>
      <c r="E2622" s="336" t="s">
        <v>732</v>
      </c>
      <c r="F2622" s="336" t="s">
        <v>780</v>
      </c>
      <c r="G2622" s="336" t="s">
        <v>794</v>
      </c>
      <c r="H2622" s="336" t="s">
        <v>726</v>
      </c>
      <c r="I2622" s="337">
        <v>3</v>
      </c>
      <c r="J2622" s="337">
        <v>65</v>
      </c>
      <c r="K2622" s="337">
        <v>133</v>
      </c>
      <c r="L2622" s="337">
        <v>95</v>
      </c>
      <c r="M2622" s="338"/>
      <c r="N2622" s="338"/>
      <c r="O2622" s="337">
        <v>865</v>
      </c>
      <c r="P2622" s="337">
        <v>12</v>
      </c>
      <c r="Q2622" s="337">
        <v>72.099999999999994</v>
      </c>
      <c r="R2622" s="337">
        <v>40000</v>
      </c>
      <c r="S2622" s="337">
        <v>2700</v>
      </c>
      <c r="T2622" s="337">
        <v>83</v>
      </c>
      <c r="U2622" s="337">
        <v>1</v>
      </c>
      <c r="V2622" s="337">
        <v>-40</v>
      </c>
      <c r="W2622" s="336" t="s">
        <v>769</v>
      </c>
      <c r="X2622" s="336" t="s">
        <v>7402</v>
      </c>
      <c r="Y2622" s="336" t="s">
        <v>1043</v>
      </c>
      <c r="Z2622" s="339">
        <v>41805</v>
      </c>
      <c r="AA2622" s="339">
        <v>41801</v>
      </c>
      <c r="AB2622" s="336" t="s">
        <v>784</v>
      </c>
    </row>
    <row r="2623" spans="1:28" s="340" customFormat="1">
      <c r="A2623" s="336" t="s">
        <v>8147</v>
      </c>
      <c r="B2623" s="336" t="s">
        <v>3562</v>
      </c>
      <c r="C2623" s="336" t="s">
        <v>682</v>
      </c>
      <c r="D2623" s="336" t="s">
        <v>3565</v>
      </c>
      <c r="E2623" s="336" t="s">
        <v>732</v>
      </c>
      <c r="F2623" s="336" t="s">
        <v>780</v>
      </c>
      <c r="G2623" s="336" t="s">
        <v>794</v>
      </c>
      <c r="H2623" s="336" t="s">
        <v>726</v>
      </c>
      <c r="I2623" s="337">
        <v>3</v>
      </c>
      <c r="J2623" s="337">
        <v>65</v>
      </c>
      <c r="K2623" s="337">
        <v>133</v>
      </c>
      <c r="L2623" s="337">
        <v>95</v>
      </c>
      <c r="M2623" s="338"/>
      <c r="N2623" s="338"/>
      <c r="O2623" s="337">
        <v>865</v>
      </c>
      <c r="P2623" s="337">
        <v>12</v>
      </c>
      <c r="Q2623" s="337">
        <v>72.099999999999994</v>
      </c>
      <c r="R2623" s="337">
        <v>40000</v>
      </c>
      <c r="S2623" s="337">
        <v>3000</v>
      </c>
      <c r="T2623" s="337">
        <v>84</v>
      </c>
      <c r="U2623" s="337">
        <v>0.9</v>
      </c>
      <c r="V2623" s="337">
        <v>-40</v>
      </c>
      <c r="W2623" s="336" t="s">
        <v>769</v>
      </c>
      <c r="X2623" s="336" t="s">
        <v>7402</v>
      </c>
      <c r="Y2623" s="336" t="s">
        <v>1043</v>
      </c>
      <c r="Z2623" s="339">
        <v>41805</v>
      </c>
      <c r="AA2623" s="339">
        <v>41801</v>
      </c>
      <c r="AB2623" s="336" t="s">
        <v>784</v>
      </c>
    </row>
    <row r="2624" spans="1:28" s="340" customFormat="1">
      <c r="A2624" s="336" t="s">
        <v>8147</v>
      </c>
      <c r="B2624" s="336" t="s">
        <v>3573</v>
      </c>
      <c r="C2624" s="336" t="s">
        <v>3506</v>
      </c>
      <c r="D2624" s="336" t="s">
        <v>3574</v>
      </c>
      <c r="E2624" s="336" t="s">
        <v>738</v>
      </c>
      <c r="F2624" s="336" t="s">
        <v>780</v>
      </c>
      <c r="G2624" s="336" t="s">
        <v>794</v>
      </c>
      <c r="H2624" s="336" t="s">
        <v>726</v>
      </c>
      <c r="I2624" s="337">
        <v>3</v>
      </c>
      <c r="J2624" s="337">
        <v>50</v>
      </c>
      <c r="K2624" s="337">
        <v>88.8</v>
      </c>
      <c r="L2624" s="337">
        <v>63.2</v>
      </c>
      <c r="M2624" s="338"/>
      <c r="N2624" s="337">
        <v>36</v>
      </c>
      <c r="O2624" s="338"/>
      <c r="P2624" s="337">
        <v>7</v>
      </c>
      <c r="Q2624" s="337">
        <v>71.900000000000006</v>
      </c>
      <c r="R2624" s="337">
        <v>25000</v>
      </c>
      <c r="S2624" s="337">
        <v>3000</v>
      </c>
      <c r="T2624" s="337">
        <v>83</v>
      </c>
      <c r="U2624" s="337">
        <v>0.9</v>
      </c>
      <c r="V2624" s="337">
        <v>-20</v>
      </c>
      <c r="W2624" s="336" t="s">
        <v>769</v>
      </c>
      <c r="X2624" s="336" t="s">
        <v>7406</v>
      </c>
      <c r="Y2624" s="336" t="s">
        <v>783</v>
      </c>
      <c r="Z2624" s="339">
        <v>41883</v>
      </c>
      <c r="AA2624" s="339">
        <v>41948</v>
      </c>
      <c r="AB2624" s="336" t="s">
        <v>842</v>
      </c>
    </row>
    <row r="2625" spans="1:28" s="340" customFormat="1">
      <c r="A2625" s="336" t="s">
        <v>8147</v>
      </c>
      <c r="B2625" s="336" t="s">
        <v>3584</v>
      </c>
      <c r="C2625" s="336" t="s">
        <v>3914</v>
      </c>
      <c r="D2625" s="336" t="s">
        <v>3914</v>
      </c>
      <c r="E2625" s="336" t="s">
        <v>731</v>
      </c>
      <c r="F2625" s="336" t="s">
        <v>780</v>
      </c>
      <c r="G2625" s="336" t="s">
        <v>794</v>
      </c>
      <c r="H2625" s="336" t="s">
        <v>726</v>
      </c>
      <c r="I2625" s="337">
        <v>5</v>
      </c>
      <c r="J2625" s="337">
        <v>50</v>
      </c>
      <c r="K2625" s="337">
        <v>117.6</v>
      </c>
      <c r="L2625" s="337">
        <v>94.9</v>
      </c>
      <c r="M2625" s="338"/>
      <c r="N2625" s="337">
        <v>25</v>
      </c>
      <c r="O2625" s="337">
        <v>935</v>
      </c>
      <c r="P2625" s="337">
        <v>14</v>
      </c>
      <c r="Q2625" s="337">
        <v>67.8</v>
      </c>
      <c r="R2625" s="337">
        <v>40000</v>
      </c>
      <c r="S2625" s="337">
        <v>5000</v>
      </c>
      <c r="T2625" s="337">
        <v>85</v>
      </c>
      <c r="U2625" s="337">
        <v>0.9</v>
      </c>
      <c r="V2625" s="337">
        <v>-18</v>
      </c>
      <c r="W2625" s="336" t="s">
        <v>769</v>
      </c>
      <c r="X2625" s="336" t="s">
        <v>7923</v>
      </c>
      <c r="Y2625" s="336" t="s">
        <v>3213</v>
      </c>
      <c r="Z2625" s="339">
        <v>41557</v>
      </c>
      <c r="AA2625" s="339">
        <v>41907</v>
      </c>
      <c r="AB2625" s="336" t="s">
        <v>842</v>
      </c>
    </row>
    <row r="2626" spans="1:28" s="340" customFormat="1">
      <c r="A2626" s="336" t="s">
        <v>8147</v>
      </c>
      <c r="B2626" s="336" t="s">
        <v>3584</v>
      </c>
      <c r="C2626" s="336" t="s">
        <v>3928</v>
      </c>
      <c r="D2626" s="336" t="s">
        <v>3928</v>
      </c>
      <c r="E2626" s="336" t="s">
        <v>735</v>
      </c>
      <c r="F2626" s="336" t="s">
        <v>780</v>
      </c>
      <c r="G2626" s="336" t="s">
        <v>794</v>
      </c>
      <c r="H2626" s="336" t="s">
        <v>726</v>
      </c>
      <c r="I2626" s="337">
        <v>5</v>
      </c>
      <c r="J2626" s="337">
        <v>100</v>
      </c>
      <c r="K2626" s="337">
        <v>127.8</v>
      </c>
      <c r="L2626" s="337">
        <v>119.6</v>
      </c>
      <c r="M2626" s="338"/>
      <c r="N2626" s="337">
        <v>40</v>
      </c>
      <c r="O2626" s="337">
        <v>1300</v>
      </c>
      <c r="P2626" s="337">
        <v>19</v>
      </c>
      <c r="Q2626" s="337">
        <v>68.400000000000006</v>
      </c>
      <c r="R2626" s="337">
        <v>40000</v>
      </c>
      <c r="S2626" s="337">
        <v>5000</v>
      </c>
      <c r="T2626" s="337">
        <v>85</v>
      </c>
      <c r="U2626" s="337">
        <v>0.9</v>
      </c>
      <c r="V2626" s="337">
        <v>-18</v>
      </c>
      <c r="W2626" s="336" t="s">
        <v>769</v>
      </c>
      <c r="X2626" s="336" t="s">
        <v>7405</v>
      </c>
      <c r="Y2626" s="336" t="s">
        <v>3213</v>
      </c>
      <c r="Z2626" s="339">
        <v>41557</v>
      </c>
      <c r="AA2626" s="339">
        <v>41939</v>
      </c>
      <c r="AB2626" s="336" t="s">
        <v>842</v>
      </c>
    </row>
    <row r="2627" spans="1:28" s="340" customFormat="1">
      <c r="A2627" s="336" t="s">
        <v>8147</v>
      </c>
      <c r="B2627" s="336" t="s">
        <v>3584</v>
      </c>
      <c r="C2627" s="336" t="s">
        <v>3942</v>
      </c>
      <c r="D2627" s="336" t="s">
        <v>3942</v>
      </c>
      <c r="E2627" s="336" t="s">
        <v>735</v>
      </c>
      <c r="F2627" s="336" t="s">
        <v>780</v>
      </c>
      <c r="G2627" s="336" t="s">
        <v>794</v>
      </c>
      <c r="H2627" s="336" t="s">
        <v>726</v>
      </c>
      <c r="I2627" s="337">
        <v>5</v>
      </c>
      <c r="J2627" s="337">
        <v>90</v>
      </c>
      <c r="K2627" s="337">
        <v>127.8</v>
      </c>
      <c r="L2627" s="337">
        <v>119.6</v>
      </c>
      <c r="M2627" s="338"/>
      <c r="N2627" s="337">
        <v>25</v>
      </c>
      <c r="O2627" s="337">
        <v>1250</v>
      </c>
      <c r="P2627" s="337">
        <v>19</v>
      </c>
      <c r="Q2627" s="337">
        <v>65.7</v>
      </c>
      <c r="R2627" s="337">
        <v>40000</v>
      </c>
      <c r="S2627" s="337">
        <v>3000</v>
      </c>
      <c r="T2627" s="337">
        <v>83</v>
      </c>
      <c r="U2627" s="337">
        <v>0.9</v>
      </c>
      <c r="V2627" s="337">
        <v>-18</v>
      </c>
      <c r="W2627" s="336" t="s">
        <v>769</v>
      </c>
      <c r="X2627" s="336" t="s">
        <v>7405</v>
      </c>
      <c r="Y2627" s="336" t="s">
        <v>3213</v>
      </c>
      <c r="Z2627" s="339">
        <v>41557</v>
      </c>
      <c r="AA2627" s="339">
        <v>41922</v>
      </c>
      <c r="AB2627" s="336" t="s">
        <v>842</v>
      </c>
    </row>
    <row r="2628" spans="1:28" s="340" customFormat="1">
      <c r="A2628" s="336" t="s">
        <v>8147</v>
      </c>
      <c r="B2628" s="336" t="s">
        <v>3584</v>
      </c>
      <c r="C2628" s="336" t="s">
        <v>3944</v>
      </c>
      <c r="D2628" s="336" t="s">
        <v>3944</v>
      </c>
      <c r="E2628" s="336" t="s">
        <v>735</v>
      </c>
      <c r="F2628" s="336" t="s">
        <v>780</v>
      </c>
      <c r="G2628" s="336" t="s">
        <v>794</v>
      </c>
      <c r="H2628" s="336" t="s">
        <v>726</v>
      </c>
      <c r="I2628" s="337">
        <v>5</v>
      </c>
      <c r="J2628" s="337">
        <v>90</v>
      </c>
      <c r="K2628" s="337">
        <v>127.8</v>
      </c>
      <c r="L2628" s="337">
        <v>119.4</v>
      </c>
      <c r="M2628" s="338"/>
      <c r="N2628" s="337">
        <v>40</v>
      </c>
      <c r="O2628" s="337">
        <v>1100</v>
      </c>
      <c r="P2628" s="337">
        <v>16</v>
      </c>
      <c r="Q2628" s="337">
        <v>68.8</v>
      </c>
      <c r="R2628" s="337">
        <v>40000</v>
      </c>
      <c r="S2628" s="337">
        <v>5000</v>
      </c>
      <c r="T2628" s="337">
        <v>85</v>
      </c>
      <c r="U2628" s="337">
        <v>0.9</v>
      </c>
      <c r="V2628" s="337">
        <v>-18</v>
      </c>
      <c r="W2628" s="336" t="s">
        <v>769</v>
      </c>
      <c r="X2628" s="336" t="s">
        <v>7560</v>
      </c>
      <c r="Y2628" s="336" t="s">
        <v>3213</v>
      </c>
      <c r="Z2628" s="339">
        <v>41557</v>
      </c>
      <c r="AA2628" s="339">
        <v>41901</v>
      </c>
      <c r="AB2628" s="336" t="s">
        <v>842</v>
      </c>
    </row>
    <row r="2629" spans="1:28" s="340" customFormat="1">
      <c r="A2629" s="336" t="s">
        <v>8147</v>
      </c>
      <c r="B2629" s="336" t="s">
        <v>3584</v>
      </c>
      <c r="C2629" s="336" t="s">
        <v>3946</v>
      </c>
      <c r="D2629" s="336" t="s">
        <v>3946</v>
      </c>
      <c r="E2629" s="336" t="s">
        <v>735</v>
      </c>
      <c r="F2629" s="336" t="s">
        <v>780</v>
      </c>
      <c r="G2629" s="336" t="s">
        <v>794</v>
      </c>
      <c r="H2629" s="336" t="s">
        <v>726</v>
      </c>
      <c r="I2629" s="337">
        <v>5</v>
      </c>
      <c r="J2629" s="337">
        <v>90</v>
      </c>
      <c r="K2629" s="337">
        <v>127.8</v>
      </c>
      <c r="L2629" s="337">
        <v>119.4</v>
      </c>
      <c r="M2629" s="338"/>
      <c r="N2629" s="337">
        <v>25</v>
      </c>
      <c r="O2629" s="337">
        <v>1100</v>
      </c>
      <c r="P2629" s="337">
        <v>16</v>
      </c>
      <c r="Q2629" s="337">
        <v>68.8</v>
      </c>
      <c r="R2629" s="337">
        <v>40000</v>
      </c>
      <c r="S2629" s="337">
        <v>5000</v>
      </c>
      <c r="T2629" s="337">
        <v>83</v>
      </c>
      <c r="U2629" s="337">
        <v>0.9</v>
      </c>
      <c r="V2629" s="337">
        <v>-18</v>
      </c>
      <c r="W2629" s="336" t="s">
        <v>769</v>
      </c>
      <c r="X2629" s="336" t="s">
        <v>7560</v>
      </c>
      <c r="Y2629" s="336" t="s">
        <v>3213</v>
      </c>
      <c r="Z2629" s="339">
        <v>41557</v>
      </c>
      <c r="AA2629" s="339">
        <v>41904</v>
      </c>
      <c r="AB2629" s="336" t="s">
        <v>842</v>
      </c>
    </row>
    <row r="2630" spans="1:28" s="340" customFormat="1">
      <c r="A2630" s="336" t="s">
        <v>8147</v>
      </c>
      <c r="B2630" s="336" t="s">
        <v>4211</v>
      </c>
      <c r="C2630" s="336" t="s">
        <v>4282</v>
      </c>
      <c r="D2630" s="336" t="s">
        <v>4282</v>
      </c>
      <c r="E2630" s="336" t="s">
        <v>813</v>
      </c>
      <c r="F2630" s="336" t="s">
        <v>780</v>
      </c>
      <c r="G2630" s="336" t="s">
        <v>794</v>
      </c>
      <c r="H2630" s="336" t="s">
        <v>726</v>
      </c>
      <c r="I2630" s="337">
        <v>5</v>
      </c>
      <c r="J2630" s="337">
        <v>50</v>
      </c>
      <c r="K2630" s="337">
        <v>98</v>
      </c>
      <c r="L2630" s="337">
        <v>64</v>
      </c>
      <c r="M2630" s="338"/>
      <c r="N2630" s="337">
        <v>110</v>
      </c>
      <c r="O2630" s="337">
        <v>550</v>
      </c>
      <c r="P2630" s="337">
        <v>7.4</v>
      </c>
      <c r="Q2630" s="337">
        <v>78.7</v>
      </c>
      <c r="R2630" s="337">
        <v>25000</v>
      </c>
      <c r="S2630" s="337">
        <v>3000</v>
      </c>
      <c r="T2630" s="337">
        <v>83</v>
      </c>
      <c r="U2630" s="337">
        <v>0.9</v>
      </c>
      <c r="V2630" s="337">
        <v>-20</v>
      </c>
      <c r="W2630" s="336" t="s">
        <v>769</v>
      </c>
      <c r="X2630" s="336" t="s">
        <v>7402</v>
      </c>
      <c r="Y2630" s="336" t="s">
        <v>826</v>
      </c>
      <c r="Z2630" s="339">
        <v>41904</v>
      </c>
      <c r="AA2630" s="339">
        <v>41933</v>
      </c>
      <c r="AB2630" s="336" t="s">
        <v>784</v>
      </c>
    </row>
    <row r="2631" spans="1:28" s="340" customFormat="1">
      <c r="A2631" s="336" t="s">
        <v>8147</v>
      </c>
      <c r="B2631" s="336" t="s">
        <v>3776</v>
      </c>
      <c r="C2631" s="336" t="s">
        <v>6131</v>
      </c>
      <c r="D2631" s="336" t="s">
        <v>8277</v>
      </c>
      <c r="E2631" s="336" t="s">
        <v>735</v>
      </c>
      <c r="F2631" s="336" t="s">
        <v>780</v>
      </c>
      <c r="G2631" s="336" t="s">
        <v>794</v>
      </c>
      <c r="H2631" s="336" t="s">
        <v>726</v>
      </c>
      <c r="I2631" s="337">
        <v>5</v>
      </c>
      <c r="J2631" s="337">
        <v>75</v>
      </c>
      <c r="K2631" s="337">
        <v>134.9</v>
      </c>
      <c r="L2631" s="337">
        <v>119.5</v>
      </c>
      <c r="M2631" s="338"/>
      <c r="N2631" s="337">
        <v>28</v>
      </c>
      <c r="O2631" s="337">
        <v>980</v>
      </c>
      <c r="P2631" s="337">
        <v>15</v>
      </c>
      <c r="Q2631" s="337">
        <v>65.3</v>
      </c>
      <c r="R2631" s="337">
        <v>50000</v>
      </c>
      <c r="S2631" s="337">
        <v>2700</v>
      </c>
      <c r="T2631" s="337">
        <v>83</v>
      </c>
      <c r="U2631" s="337">
        <v>1</v>
      </c>
      <c r="V2631" s="337">
        <v>-20</v>
      </c>
      <c r="W2631" s="336" t="s">
        <v>769</v>
      </c>
      <c r="X2631" s="336" t="s">
        <v>7406</v>
      </c>
      <c r="Y2631" s="336" t="s">
        <v>8278</v>
      </c>
      <c r="Z2631" s="339">
        <v>41973</v>
      </c>
      <c r="AA2631" s="339">
        <v>41995</v>
      </c>
      <c r="AB2631" s="336" t="s">
        <v>784</v>
      </c>
    </row>
    <row r="2632" spans="1:28" s="340" customFormat="1">
      <c r="A2632" s="336" t="s">
        <v>8147</v>
      </c>
      <c r="B2632" s="336" t="s">
        <v>3776</v>
      </c>
      <c r="C2632" s="336" t="s">
        <v>6131</v>
      </c>
      <c r="D2632" s="336" t="s">
        <v>8279</v>
      </c>
      <c r="E2632" s="336" t="s">
        <v>735</v>
      </c>
      <c r="F2632" s="336" t="s">
        <v>780</v>
      </c>
      <c r="G2632" s="336" t="s">
        <v>794</v>
      </c>
      <c r="H2632" s="336" t="s">
        <v>726</v>
      </c>
      <c r="I2632" s="337">
        <v>5</v>
      </c>
      <c r="J2632" s="337">
        <v>75</v>
      </c>
      <c r="K2632" s="337">
        <v>135</v>
      </c>
      <c r="L2632" s="337">
        <v>119.1</v>
      </c>
      <c r="M2632" s="338"/>
      <c r="N2632" s="337">
        <v>40</v>
      </c>
      <c r="O2632" s="337">
        <v>980</v>
      </c>
      <c r="P2632" s="337">
        <v>15</v>
      </c>
      <c r="Q2632" s="337">
        <v>65.3</v>
      </c>
      <c r="R2632" s="337">
        <v>50000</v>
      </c>
      <c r="S2632" s="337">
        <v>2700</v>
      </c>
      <c r="T2632" s="337">
        <v>83</v>
      </c>
      <c r="U2632" s="337">
        <v>1</v>
      </c>
      <c r="V2632" s="337">
        <v>-20</v>
      </c>
      <c r="W2632" s="336" t="s">
        <v>769</v>
      </c>
      <c r="X2632" s="336" t="s">
        <v>7406</v>
      </c>
      <c r="Y2632" s="336" t="s">
        <v>8280</v>
      </c>
      <c r="Z2632" s="339">
        <v>41973</v>
      </c>
      <c r="AA2632" s="339">
        <v>41995</v>
      </c>
      <c r="AB2632" s="336" t="s">
        <v>784</v>
      </c>
    </row>
    <row r="2633" spans="1:28" s="340" customFormat="1">
      <c r="A2633" s="336" t="s">
        <v>8147</v>
      </c>
      <c r="B2633" s="336" t="s">
        <v>3843</v>
      </c>
      <c r="C2633" s="336" t="s">
        <v>682</v>
      </c>
      <c r="D2633" s="336" t="s">
        <v>3848</v>
      </c>
      <c r="E2633" s="336" t="s">
        <v>732</v>
      </c>
      <c r="F2633" s="336" t="s">
        <v>780</v>
      </c>
      <c r="G2633" s="336" t="s">
        <v>794</v>
      </c>
      <c r="H2633" s="336" t="s">
        <v>726</v>
      </c>
      <c r="I2633" s="337">
        <v>5</v>
      </c>
      <c r="J2633" s="337">
        <v>65</v>
      </c>
      <c r="K2633" s="337">
        <v>133</v>
      </c>
      <c r="L2633" s="337">
        <v>95</v>
      </c>
      <c r="M2633" s="338"/>
      <c r="N2633" s="337">
        <v>120</v>
      </c>
      <c r="O2633" s="337">
        <v>865</v>
      </c>
      <c r="P2633" s="337">
        <v>12.5</v>
      </c>
      <c r="Q2633" s="337">
        <v>69.2</v>
      </c>
      <c r="R2633" s="337">
        <v>40000</v>
      </c>
      <c r="S2633" s="337">
        <v>2700</v>
      </c>
      <c r="T2633" s="337">
        <v>83</v>
      </c>
      <c r="U2633" s="337">
        <v>0.9</v>
      </c>
      <c r="V2633" s="337">
        <v>-40</v>
      </c>
      <c r="W2633" s="336" t="s">
        <v>769</v>
      </c>
      <c r="X2633" s="336" t="s">
        <v>7402</v>
      </c>
      <c r="Y2633" s="336" t="s">
        <v>1143</v>
      </c>
      <c r="Z2633" s="339">
        <v>41892</v>
      </c>
      <c r="AA2633" s="339">
        <v>41893</v>
      </c>
      <c r="AB2633" s="336" t="s">
        <v>827</v>
      </c>
    </row>
    <row r="2634" spans="1:28" s="340" customFormat="1">
      <c r="A2634" s="336" t="s">
        <v>8147</v>
      </c>
      <c r="B2634" s="336" t="s">
        <v>3843</v>
      </c>
      <c r="C2634" s="336" t="s">
        <v>682</v>
      </c>
      <c r="D2634" s="336" t="s">
        <v>3850</v>
      </c>
      <c r="E2634" s="336" t="s">
        <v>733</v>
      </c>
      <c r="F2634" s="336" t="s">
        <v>780</v>
      </c>
      <c r="G2634" s="336" t="s">
        <v>794</v>
      </c>
      <c r="H2634" s="336" t="s">
        <v>726</v>
      </c>
      <c r="I2634" s="337">
        <v>5</v>
      </c>
      <c r="J2634" s="337">
        <v>75</v>
      </c>
      <c r="K2634" s="337">
        <v>152</v>
      </c>
      <c r="L2634" s="337">
        <v>125</v>
      </c>
      <c r="M2634" s="338"/>
      <c r="N2634" s="337">
        <v>120</v>
      </c>
      <c r="O2634" s="337">
        <v>1200</v>
      </c>
      <c r="P2634" s="337">
        <v>17.5</v>
      </c>
      <c r="Q2634" s="337">
        <v>68.599999999999994</v>
      </c>
      <c r="R2634" s="337">
        <v>40000</v>
      </c>
      <c r="S2634" s="337">
        <v>2700</v>
      </c>
      <c r="T2634" s="337">
        <v>83</v>
      </c>
      <c r="U2634" s="337">
        <v>1</v>
      </c>
      <c r="V2634" s="337">
        <v>-40</v>
      </c>
      <c r="W2634" s="336" t="s">
        <v>769</v>
      </c>
      <c r="X2634" s="336" t="s">
        <v>7402</v>
      </c>
      <c r="Y2634" s="336" t="s">
        <v>1143</v>
      </c>
      <c r="Z2634" s="339">
        <v>41892</v>
      </c>
      <c r="AA2634" s="339">
        <v>41893</v>
      </c>
      <c r="AB2634" s="336" t="s">
        <v>827</v>
      </c>
    </row>
    <row r="2635" spans="1:28" s="340" customFormat="1">
      <c r="A2635" s="336" t="s">
        <v>8147</v>
      </c>
      <c r="B2635" s="336" t="s">
        <v>3843</v>
      </c>
      <c r="C2635" s="336" t="s">
        <v>682</v>
      </c>
      <c r="D2635" s="336" t="s">
        <v>8281</v>
      </c>
      <c r="E2635" s="336" t="s">
        <v>738</v>
      </c>
      <c r="F2635" s="336" t="s">
        <v>780</v>
      </c>
      <c r="G2635" s="336" t="s">
        <v>794</v>
      </c>
      <c r="H2635" s="336" t="s">
        <v>726</v>
      </c>
      <c r="I2635" s="337">
        <v>5</v>
      </c>
      <c r="J2635" s="337">
        <v>50</v>
      </c>
      <c r="K2635" s="337">
        <v>85</v>
      </c>
      <c r="L2635" s="337">
        <v>63</v>
      </c>
      <c r="M2635" s="338"/>
      <c r="N2635" s="337">
        <v>40</v>
      </c>
      <c r="O2635" s="337">
        <v>470</v>
      </c>
      <c r="P2635" s="337">
        <v>7</v>
      </c>
      <c r="Q2635" s="337">
        <v>67.099999999999994</v>
      </c>
      <c r="R2635" s="337">
        <v>25000</v>
      </c>
      <c r="S2635" s="337">
        <v>3000</v>
      </c>
      <c r="T2635" s="337">
        <v>91</v>
      </c>
      <c r="U2635" s="337">
        <v>0.8</v>
      </c>
      <c r="V2635" s="337">
        <v>-40</v>
      </c>
      <c r="W2635" s="336" t="s">
        <v>769</v>
      </c>
      <c r="X2635" s="336" t="s">
        <v>7402</v>
      </c>
      <c r="Y2635" s="336" t="s">
        <v>783</v>
      </c>
      <c r="Z2635" s="339">
        <v>41993</v>
      </c>
      <c r="AA2635" s="339">
        <v>41995</v>
      </c>
      <c r="AB2635" s="336" t="s">
        <v>842</v>
      </c>
    </row>
    <row r="2636" spans="1:28" s="340" customFormat="1">
      <c r="A2636" s="336" t="s">
        <v>8147</v>
      </c>
      <c r="B2636" s="336" t="s">
        <v>3843</v>
      </c>
      <c r="C2636" s="336" t="s">
        <v>682</v>
      </c>
      <c r="D2636" s="336" t="s">
        <v>8282</v>
      </c>
      <c r="E2636" s="336" t="s">
        <v>703</v>
      </c>
      <c r="F2636" s="336" t="s">
        <v>780</v>
      </c>
      <c r="G2636" s="336" t="s">
        <v>781</v>
      </c>
      <c r="H2636" s="336" t="s">
        <v>726</v>
      </c>
      <c r="I2636" s="337">
        <v>5</v>
      </c>
      <c r="J2636" s="337">
        <v>65</v>
      </c>
      <c r="K2636" s="337">
        <v>49</v>
      </c>
      <c r="L2636" s="337">
        <v>48</v>
      </c>
      <c r="M2636" s="338"/>
      <c r="N2636" s="337">
        <v>38</v>
      </c>
      <c r="O2636" s="337">
        <v>500</v>
      </c>
      <c r="P2636" s="337">
        <v>7.2</v>
      </c>
      <c r="Q2636" s="337">
        <v>69.7</v>
      </c>
      <c r="R2636" s="337">
        <v>25000</v>
      </c>
      <c r="S2636" s="337">
        <v>3000</v>
      </c>
      <c r="T2636" s="337">
        <v>84</v>
      </c>
      <c r="U2636" s="337">
        <v>0.7</v>
      </c>
      <c r="V2636" s="337">
        <v>-40</v>
      </c>
      <c r="W2636" s="336" t="s">
        <v>769</v>
      </c>
      <c r="X2636" s="336" t="s">
        <v>7406</v>
      </c>
      <c r="Y2636" s="336" t="s">
        <v>783</v>
      </c>
      <c r="Z2636" s="339">
        <v>41993</v>
      </c>
      <c r="AA2636" s="339">
        <v>41995</v>
      </c>
      <c r="AB2636" s="336" t="s">
        <v>842</v>
      </c>
    </row>
    <row r="2637" spans="1:28" s="340" customFormat="1">
      <c r="A2637" s="336" t="s">
        <v>8147</v>
      </c>
      <c r="B2637" s="336" t="s">
        <v>4023</v>
      </c>
      <c r="C2637" s="336" t="s">
        <v>4036</v>
      </c>
      <c r="D2637" s="336" t="s">
        <v>4036</v>
      </c>
      <c r="E2637" s="336" t="s">
        <v>735</v>
      </c>
      <c r="F2637" s="336" t="s">
        <v>780</v>
      </c>
      <c r="G2637" s="336" t="s">
        <v>794</v>
      </c>
      <c r="H2637" s="336" t="s">
        <v>726</v>
      </c>
      <c r="I2637" s="337">
        <v>3</v>
      </c>
      <c r="J2637" s="337">
        <v>100</v>
      </c>
      <c r="K2637" s="337">
        <v>130.5</v>
      </c>
      <c r="L2637" s="337">
        <v>120.8</v>
      </c>
      <c r="M2637" s="338"/>
      <c r="N2637" s="337">
        <v>40</v>
      </c>
      <c r="O2637" s="337">
        <v>1200</v>
      </c>
      <c r="P2637" s="337">
        <v>16</v>
      </c>
      <c r="Q2637" s="337">
        <v>65</v>
      </c>
      <c r="R2637" s="337">
        <v>25000</v>
      </c>
      <c r="S2637" s="337">
        <v>5000</v>
      </c>
      <c r="T2637" s="337">
        <v>84</v>
      </c>
      <c r="U2637" s="337">
        <v>1</v>
      </c>
      <c r="V2637" s="337">
        <v>-20</v>
      </c>
      <c r="W2637" s="336" t="s">
        <v>769</v>
      </c>
      <c r="X2637" s="336" t="s">
        <v>7406</v>
      </c>
      <c r="Y2637" s="336" t="s">
        <v>826</v>
      </c>
      <c r="Z2637" s="339">
        <v>41759</v>
      </c>
      <c r="AA2637" s="339">
        <v>41740</v>
      </c>
      <c r="AB2637" s="336" t="s">
        <v>842</v>
      </c>
    </row>
    <row r="2638" spans="1:28" s="340" customFormat="1">
      <c r="A2638" s="336" t="s">
        <v>8147</v>
      </c>
      <c r="B2638" s="336" t="s">
        <v>4023</v>
      </c>
      <c r="C2638" s="336" t="s">
        <v>4044</v>
      </c>
      <c r="D2638" s="336" t="s">
        <v>4044</v>
      </c>
      <c r="E2638" s="336" t="s">
        <v>735</v>
      </c>
      <c r="F2638" s="336" t="s">
        <v>780</v>
      </c>
      <c r="G2638" s="336" t="s">
        <v>794</v>
      </c>
      <c r="H2638" s="336" t="s">
        <v>726</v>
      </c>
      <c r="I2638" s="337">
        <v>3</v>
      </c>
      <c r="J2638" s="337">
        <v>100</v>
      </c>
      <c r="K2638" s="337">
        <v>130.5</v>
      </c>
      <c r="L2638" s="337">
        <v>120.8</v>
      </c>
      <c r="M2638" s="338"/>
      <c r="N2638" s="337">
        <v>40</v>
      </c>
      <c r="O2638" s="337">
        <v>1150</v>
      </c>
      <c r="P2638" s="337">
        <v>16</v>
      </c>
      <c r="Q2638" s="337">
        <v>65</v>
      </c>
      <c r="R2638" s="337">
        <v>25000</v>
      </c>
      <c r="S2638" s="337">
        <v>4000</v>
      </c>
      <c r="T2638" s="337">
        <v>83</v>
      </c>
      <c r="U2638" s="337">
        <v>1</v>
      </c>
      <c r="V2638" s="337">
        <v>-20</v>
      </c>
      <c r="W2638" s="336" t="s">
        <v>769</v>
      </c>
      <c r="X2638" s="336" t="s">
        <v>7406</v>
      </c>
      <c r="Y2638" s="336" t="s">
        <v>826</v>
      </c>
      <c r="Z2638" s="339">
        <v>41759</v>
      </c>
      <c r="AA2638" s="339">
        <v>41740</v>
      </c>
      <c r="AB2638" s="336" t="s">
        <v>842</v>
      </c>
    </row>
    <row r="2639" spans="1:28" s="340" customFormat="1">
      <c r="A2639" s="336" t="s">
        <v>8147</v>
      </c>
      <c r="B2639" s="336" t="s">
        <v>7932</v>
      </c>
      <c r="C2639" s="336" t="s">
        <v>3523</v>
      </c>
      <c r="D2639" s="336" t="s">
        <v>8283</v>
      </c>
      <c r="E2639" s="336" t="s">
        <v>732</v>
      </c>
      <c r="F2639" s="336" t="s">
        <v>780</v>
      </c>
      <c r="G2639" s="336" t="s">
        <v>794</v>
      </c>
      <c r="H2639" s="336" t="s">
        <v>726</v>
      </c>
      <c r="I2639" s="337">
        <v>5</v>
      </c>
      <c r="J2639" s="337">
        <v>65</v>
      </c>
      <c r="K2639" s="337">
        <v>133</v>
      </c>
      <c r="L2639" s="337">
        <v>95</v>
      </c>
      <c r="M2639" s="338"/>
      <c r="N2639" s="338"/>
      <c r="O2639" s="337">
        <v>650</v>
      </c>
      <c r="P2639" s="337">
        <v>9.5</v>
      </c>
      <c r="Q2639" s="337">
        <v>68.400000000000006</v>
      </c>
      <c r="R2639" s="337">
        <v>25000</v>
      </c>
      <c r="S2639" s="337">
        <v>3000</v>
      </c>
      <c r="T2639" s="337">
        <v>84</v>
      </c>
      <c r="U2639" s="337">
        <v>1</v>
      </c>
      <c r="V2639" s="337">
        <v>-20</v>
      </c>
      <c r="W2639" s="336" t="s">
        <v>769</v>
      </c>
      <c r="X2639" s="336" t="s">
        <v>7406</v>
      </c>
      <c r="Y2639" s="336" t="s">
        <v>789</v>
      </c>
      <c r="Z2639" s="339">
        <v>41993</v>
      </c>
      <c r="AA2639" s="339">
        <v>41996</v>
      </c>
      <c r="AB2639" s="336" t="s">
        <v>842</v>
      </c>
    </row>
    <row r="2640" spans="1:28" s="340" customFormat="1">
      <c r="A2640" s="336" t="s">
        <v>8147</v>
      </c>
      <c r="B2640" s="336" t="s">
        <v>7932</v>
      </c>
      <c r="C2640" s="336" t="s">
        <v>8284</v>
      </c>
      <c r="D2640" s="336" t="s">
        <v>8285</v>
      </c>
      <c r="E2640" s="336" t="s">
        <v>703</v>
      </c>
      <c r="F2640" s="336" t="s">
        <v>780</v>
      </c>
      <c r="G2640" s="336" t="s">
        <v>1216</v>
      </c>
      <c r="H2640" s="336" t="s">
        <v>726</v>
      </c>
      <c r="I2640" s="337">
        <v>5</v>
      </c>
      <c r="J2640" s="337">
        <v>50</v>
      </c>
      <c r="K2640" s="337">
        <v>48.6</v>
      </c>
      <c r="L2640" s="337">
        <v>47.8</v>
      </c>
      <c r="M2640" s="338"/>
      <c r="N2640" s="337">
        <v>38</v>
      </c>
      <c r="O2640" s="337">
        <v>500</v>
      </c>
      <c r="P2640" s="337">
        <v>7.2</v>
      </c>
      <c r="Q2640" s="337">
        <v>69.400000000000006</v>
      </c>
      <c r="R2640" s="337">
        <v>25000</v>
      </c>
      <c r="S2640" s="337">
        <v>3000</v>
      </c>
      <c r="T2640" s="337">
        <v>84</v>
      </c>
      <c r="U2640" s="337">
        <v>0.7</v>
      </c>
      <c r="V2640" s="337">
        <v>-20</v>
      </c>
      <c r="W2640" s="336" t="s">
        <v>769</v>
      </c>
      <c r="X2640" s="336" t="s">
        <v>7406</v>
      </c>
      <c r="Y2640" s="336" t="s">
        <v>789</v>
      </c>
      <c r="Z2640" s="339">
        <v>41993</v>
      </c>
      <c r="AA2640" s="339">
        <v>41995</v>
      </c>
      <c r="AB2640" s="336" t="s">
        <v>842</v>
      </c>
    </row>
    <row r="2641" spans="1:28" s="340" customFormat="1">
      <c r="A2641" s="336" t="s">
        <v>8147</v>
      </c>
      <c r="B2641" s="336" t="s">
        <v>8286</v>
      </c>
      <c r="C2641" s="336" t="s">
        <v>4073</v>
      </c>
      <c r="D2641" s="336" t="s">
        <v>8287</v>
      </c>
      <c r="E2641" s="336" t="s">
        <v>737</v>
      </c>
      <c r="F2641" s="336" t="s">
        <v>780</v>
      </c>
      <c r="G2641" s="336" t="s">
        <v>1239</v>
      </c>
      <c r="H2641" s="336" t="s">
        <v>726</v>
      </c>
      <c r="I2641" s="337">
        <v>5</v>
      </c>
      <c r="J2641" s="337">
        <v>60</v>
      </c>
      <c r="K2641" s="337">
        <v>55.5</v>
      </c>
      <c r="L2641" s="337">
        <v>49.9</v>
      </c>
      <c r="M2641" s="338"/>
      <c r="N2641" s="337">
        <v>37</v>
      </c>
      <c r="O2641" s="337">
        <v>450</v>
      </c>
      <c r="P2641" s="337">
        <v>5.7</v>
      </c>
      <c r="Q2641" s="337">
        <v>78.900000000000006</v>
      </c>
      <c r="R2641" s="337">
        <v>25000</v>
      </c>
      <c r="S2641" s="337">
        <v>3000</v>
      </c>
      <c r="T2641" s="337">
        <v>83</v>
      </c>
      <c r="U2641" s="337">
        <v>1</v>
      </c>
      <c r="V2641" s="337">
        <v>-20</v>
      </c>
      <c r="W2641" s="336" t="s">
        <v>769</v>
      </c>
      <c r="X2641" s="336" t="s">
        <v>7406</v>
      </c>
      <c r="Y2641" s="336" t="s">
        <v>783</v>
      </c>
      <c r="Z2641" s="339">
        <v>41957</v>
      </c>
      <c r="AA2641" s="339">
        <v>41995</v>
      </c>
      <c r="AB2641" s="336" t="s">
        <v>842</v>
      </c>
    </row>
    <row r="2642" spans="1:28" s="340" customFormat="1">
      <c r="A2642" s="336" t="s">
        <v>8147</v>
      </c>
      <c r="B2642" s="336" t="s">
        <v>4057</v>
      </c>
      <c r="C2642" s="336" t="s">
        <v>682</v>
      </c>
      <c r="D2642" s="336" t="s">
        <v>4196</v>
      </c>
      <c r="E2642" s="336" t="s">
        <v>732</v>
      </c>
      <c r="F2642" s="336" t="s">
        <v>780</v>
      </c>
      <c r="G2642" s="336" t="s">
        <v>794</v>
      </c>
      <c r="H2642" s="336" t="s">
        <v>726</v>
      </c>
      <c r="I2642" s="337">
        <v>3</v>
      </c>
      <c r="J2642" s="337">
        <v>65</v>
      </c>
      <c r="K2642" s="337">
        <v>133</v>
      </c>
      <c r="L2642" s="337">
        <v>95</v>
      </c>
      <c r="M2642" s="338"/>
      <c r="N2642" s="338"/>
      <c r="O2642" s="337">
        <v>865</v>
      </c>
      <c r="P2642" s="337">
        <v>12</v>
      </c>
      <c r="Q2642" s="337">
        <v>72.099999999999994</v>
      </c>
      <c r="R2642" s="337">
        <v>40000</v>
      </c>
      <c r="S2642" s="337">
        <v>2700</v>
      </c>
      <c r="T2642" s="337">
        <v>83</v>
      </c>
      <c r="U2642" s="337">
        <v>1</v>
      </c>
      <c r="V2642" s="337">
        <v>-40</v>
      </c>
      <c r="W2642" s="336" t="s">
        <v>769</v>
      </c>
      <c r="X2642" s="336" t="s">
        <v>7402</v>
      </c>
      <c r="Y2642" s="336" t="s">
        <v>1043</v>
      </c>
      <c r="Z2642" s="339">
        <v>41805</v>
      </c>
      <c r="AA2642" s="339">
        <v>41800</v>
      </c>
      <c r="AB2642" s="336" t="s">
        <v>784</v>
      </c>
    </row>
    <row r="2643" spans="1:28" s="340" customFormat="1">
      <c r="A2643" s="336" t="s">
        <v>8147</v>
      </c>
      <c r="B2643" s="336" t="s">
        <v>4057</v>
      </c>
      <c r="C2643" s="336" t="s">
        <v>682</v>
      </c>
      <c r="D2643" s="336" t="s">
        <v>4198</v>
      </c>
      <c r="E2643" s="336" t="s">
        <v>732</v>
      </c>
      <c r="F2643" s="336" t="s">
        <v>780</v>
      </c>
      <c r="G2643" s="336" t="s">
        <v>794</v>
      </c>
      <c r="H2643" s="336" t="s">
        <v>726</v>
      </c>
      <c r="I2643" s="337">
        <v>3</v>
      </c>
      <c r="J2643" s="337">
        <v>65</v>
      </c>
      <c r="K2643" s="337">
        <v>133</v>
      </c>
      <c r="L2643" s="337">
        <v>95</v>
      </c>
      <c r="M2643" s="338"/>
      <c r="N2643" s="338"/>
      <c r="O2643" s="337">
        <v>865</v>
      </c>
      <c r="P2643" s="337">
        <v>12</v>
      </c>
      <c r="Q2643" s="337">
        <v>72.099999999999994</v>
      </c>
      <c r="R2643" s="337">
        <v>40000</v>
      </c>
      <c r="S2643" s="337">
        <v>3000</v>
      </c>
      <c r="T2643" s="337">
        <v>84</v>
      </c>
      <c r="U2643" s="337">
        <v>0.9</v>
      </c>
      <c r="V2643" s="337">
        <v>-40</v>
      </c>
      <c r="W2643" s="336" t="s">
        <v>769</v>
      </c>
      <c r="X2643" s="336" t="s">
        <v>7402</v>
      </c>
      <c r="Y2643" s="336" t="s">
        <v>1043</v>
      </c>
      <c r="Z2643" s="339">
        <v>41805</v>
      </c>
      <c r="AA2643" s="339">
        <v>41800</v>
      </c>
      <c r="AB2643" s="336" t="s">
        <v>784</v>
      </c>
    </row>
    <row r="2644" spans="1:28" s="340" customFormat="1">
      <c r="A2644" s="336" t="s">
        <v>8147</v>
      </c>
      <c r="B2644" s="336" t="s">
        <v>4211</v>
      </c>
      <c r="C2644" s="336" t="s">
        <v>4224</v>
      </c>
      <c r="D2644" s="336" t="s">
        <v>4224</v>
      </c>
      <c r="E2644" s="336" t="s">
        <v>732</v>
      </c>
      <c r="F2644" s="336" t="s">
        <v>780</v>
      </c>
      <c r="G2644" s="336" t="s">
        <v>794</v>
      </c>
      <c r="H2644" s="336" t="s">
        <v>726</v>
      </c>
      <c r="I2644" s="337">
        <v>5</v>
      </c>
      <c r="J2644" s="337">
        <v>65</v>
      </c>
      <c r="K2644" s="337">
        <v>129.19999999999999</v>
      </c>
      <c r="L2644" s="337">
        <v>95.3</v>
      </c>
      <c r="M2644" s="338"/>
      <c r="N2644" s="337">
        <v>111</v>
      </c>
      <c r="O2644" s="337">
        <v>850</v>
      </c>
      <c r="P2644" s="337">
        <v>11</v>
      </c>
      <c r="Q2644" s="337">
        <v>77.3</v>
      </c>
      <c r="R2644" s="337">
        <v>25000</v>
      </c>
      <c r="S2644" s="337">
        <v>3000</v>
      </c>
      <c r="T2644" s="337">
        <v>83</v>
      </c>
      <c r="U2644" s="337">
        <v>0.9</v>
      </c>
      <c r="V2644" s="337">
        <v>-20</v>
      </c>
      <c r="W2644" s="336" t="s">
        <v>769</v>
      </c>
      <c r="X2644" s="336" t="s">
        <v>7402</v>
      </c>
      <c r="Y2644" s="336" t="s">
        <v>826</v>
      </c>
      <c r="Z2644" s="339">
        <v>41852</v>
      </c>
      <c r="AA2644" s="339">
        <v>41837</v>
      </c>
      <c r="AB2644" s="336" t="s">
        <v>784</v>
      </c>
    </row>
    <row r="2645" spans="1:28" s="340" customFormat="1">
      <c r="A2645" s="336" t="s">
        <v>8147</v>
      </c>
      <c r="B2645" s="336" t="s">
        <v>4211</v>
      </c>
      <c r="C2645" s="336" t="s">
        <v>4263</v>
      </c>
      <c r="D2645" s="336" t="s">
        <v>4263</v>
      </c>
      <c r="E2645" s="336" t="s">
        <v>733</v>
      </c>
      <c r="F2645" s="336" t="s">
        <v>780</v>
      </c>
      <c r="G2645" s="336" t="s">
        <v>794</v>
      </c>
      <c r="H2645" s="336" t="s">
        <v>726</v>
      </c>
      <c r="I2645" s="337">
        <v>5</v>
      </c>
      <c r="J2645" s="337">
        <v>100</v>
      </c>
      <c r="K2645" s="337">
        <v>158.19999999999999</v>
      </c>
      <c r="L2645" s="337">
        <v>120</v>
      </c>
      <c r="M2645" s="338"/>
      <c r="N2645" s="337">
        <v>108</v>
      </c>
      <c r="O2645" s="337">
        <v>1400</v>
      </c>
      <c r="P2645" s="337">
        <v>17</v>
      </c>
      <c r="Q2645" s="337">
        <v>82.4</v>
      </c>
      <c r="R2645" s="337">
        <v>25000</v>
      </c>
      <c r="S2645" s="337">
        <v>3000</v>
      </c>
      <c r="T2645" s="337">
        <v>83</v>
      </c>
      <c r="U2645" s="337">
        <v>0.9</v>
      </c>
      <c r="V2645" s="337">
        <v>-20</v>
      </c>
      <c r="W2645" s="336" t="s">
        <v>769</v>
      </c>
      <c r="X2645" s="336" t="s">
        <v>7402</v>
      </c>
      <c r="Y2645" s="336" t="s">
        <v>826</v>
      </c>
      <c r="Z2645" s="339">
        <v>41852</v>
      </c>
      <c r="AA2645" s="339">
        <v>41837</v>
      </c>
      <c r="AB2645" s="336" t="s">
        <v>784</v>
      </c>
    </row>
    <row r="2646" spans="1:28" s="340" customFormat="1">
      <c r="A2646" s="336" t="s">
        <v>8147</v>
      </c>
      <c r="B2646" s="336" t="s">
        <v>5702</v>
      </c>
      <c r="C2646" s="336" t="s">
        <v>8288</v>
      </c>
      <c r="D2646" s="336" t="s">
        <v>8289</v>
      </c>
      <c r="E2646" s="336" t="s">
        <v>733</v>
      </c>
      <c r="F2646" s="336" t="s">
        <v>780</v>
      </c>
      <c r="G2646" s="336" t="s">
        <v>794</v>
      </c>
      <c r="H2646" s="336" t="s">
        <v>726</v>
      </c>
      <c r="I2646" s="337">
        <v>5</v>
      </c>
      <c r="J2646" s="337">
        <v>85</v>
      </c>
      <c r="K2646" s="337">
        <v>147.80000000000001</v>
      </c>
      <c r="L2646" s="337">
        <v>118.1</v>
      </c>
      <c r="M2646" s="338"/>
      <c r="N2646" s="338"/>
      <c r="O2646" s="337">
        <v>1100</v>
      </c>
      <c r="P2646" s="337">
        <v>15</v>
      </c>
      <c r="Q2646" s="337">
        <v>73.3</v>
      </c>
      <c r="R2646" s="337">
        <v>25000</v>
      </c>
      <c r="S2646" s="337">
        <v>3000</v>
      </c>
      <c r="T2646" s="337">
        <v>84</v>
      </c>
      <c r="U2646" s="337">
        <v>0.9</v>
      </c>
      <c r="V2646" s="337">
        <v>-20</v>
      </c>
      <c r="W2646" s="336" t="s">
        <v>769</v>
      </c>
      <c r="X2646" s="336" t="s">
        <v>7</v>
      </c>
      <c r="Y2646" s="336" t="s">
        <v>900</v>
      </c>
      <c r="Z2646" s="339">
        <v>41821</v>
      </c>
      <c r="AA2646" s="339">
        <v>41988</v>
      </c>
      <c r="AB2646" s="336" t="s">
        <v>842</v>
      </c>
    </row>
    <row r="2647" spans="1:28" s="340" customFormat="1">
      <c r="A2647" s="336" t="s">
        <v>8147</v>
      </c>
      <c r="B2647" s="336" t="s">
        <v>4070</v>
      </c>
      <c r="C2647" s="336" t="s">
        <v>4073</v>
      </c>
      <c r="D2647" s="336" t="s">
        <v>4074</v>
      </c>
      <c r="E2647" s="336" t="s">
        <v>737</v>
      </c>
      <c r="F2647" s="336" t="s">
        <v>780</v>
      </c>
      <c r="G2647" s="336" t="s">
        <v>1239</v>
      </c>
      <c r="H2647" s="336" t="s">
        <v>726</v>
      </c>
      <c r="I2647" s="337">
        <v>5</v>
      </c>
      <c r="J2647" s="337">
        <v>60</v>
      </c>
      <c r="K2647" s="337">
        <v>55.5</v>
      </c>
      <c r="L2647" s="337">
        <v>49.9</v>
      </c>
      <c r="M2647" s="338"/>
      <c r="N2647" s="337">
        <v>37</v>
      </c>
      <c r="O2647" s="338"/>
      <c r="P2647" s="337">
        <v>5.8</v>
      </c>
      <c r="Q2647" s="337">
        <v>81.8</v>
      </c>
      <c r="R2647" s="337">
        <v>25000</v>
      </c>
      <c r="S2647" s="337">
        <v>3000</v>
      </c>
      <c r="T2647" s="337">
        <v>83</v>
      </c>
      <c r="U2647" s="337">
        <v>1</v>
      </c>
      <c r="V2647" s="337">
        <v>-20</v>
      </c>
      <c r="W2647" s="336" t="s">
        <v>769</v>
      </c>
      <c r="X2647" s="336" t="s">
        <v>7406</v>
      </c>
      <c r="Y2647" s="336" t="s">
        <v>783</v>
      </c>
      <c r="Z2647" s="339">
        <v>41712</v>
      </c>
      <c r="AA2647" s="339">
        <v>41943</v>
      </c>
      <c r="AB2647" s="336" t="s">
        <v>842</v>
      </c>
    </row>
    <row r="2648" spans="1:28" s="340" customFormat="1">
      <c r="A2648" s="336" t="s">
        <v>8147</v>
      </c>
      <c r="B2648" s="336" t="s">
        <v>4070</v>
      </c>
      <c r="C2648" s="336" t="s">
        <v>4073</v>
      </c>
      <c r="D2648" s="336" t="s">
        <v>8290</v>
      </c>
      <c r="E2648" s="336" t="s">
        <v>703</v>
      </c>
      <c r="F2648" s="336" t="s">
        <v>780</v>
      </c>
      <c r="G2648" s="336" t="s">
        <v>1216</v>
      </c>
      <c r="H2648" s="336" t="s">
        <v>726</v>
      </c>
      <c r="I2648" s="337">
        <v>5</v>
      </c>
      <c r="J2648" s="337">
        <v>37</v>
      </c>
      <c r="K2648" s="337">
        <v>46.3</v>
      </c>
      <c r="L2648" s="337">
        <v>50</v>
      </c>
      <c r="M2648" s="338"/>
      <c r="N2648" s="337">
        <v>40</v>
      </c>
      <c r="O2648" s="337">
        <v>400</v>
      </c>
      <c r="P2648" s="337">
        <v>5</v>
      </c>
      <c r="Q2648" s="337">
        <v>80</v>
      </c>
      <c r="R2648" s="337">
        <v>25000</v>
      </c>
      <c r="S2648" s="337">
        <v>2700</v>
      </c>
      <c r="T2648" s="337">
        <v>85</v>
      </c>
      <c r="U2648" s="337">
        <v>0.9</v>
      </c>
      <c r="V2648" s="337">
        <v>-20</v>
      </c>
      <c r="W2648" s="336" t="s">
        <v>769</v>
      </c>
      <c r="X2648" s="336" t="s">
        <v>7722</v>
      </c>
      <c r="Y2648" s="336" t="s">
        <v>783</v>
      </c>
      <c r="Z2648" s="339">
        <v>41926</v>
      </c>
      <c r="AA2648" s="339">
        <v>42004</v>
      </c>
      <c r="AB2648" s="336" t="s">
        <v>842</v>
      </c>
    </row>
    <row r="2649" spans="1:28" s="340" customFormat="1">
      <c r="A2649" s="336" t="s">
        <v>8147</v>
      </c>
      <c r="B2649" s="336" t="s">
        <v>6834</v>
      </c>
      <c r="C2649" s="336" t="s">
        <v>682</v>
      </c>
      <c r="D2649" s="336" t="s">
        <v>8291</v>
      </c>
      <c r="E2649" s="336" t="s">
        <v>735</v>
      </c>
      <c r="F2649" s="336" t="s">
        <v>780</v>
      </c>
      <c r="G2649" s="336" t="s">
        <v>794</v>
      </c>
      <c r="H2649" s="336" t="s">
        <v>726</v>
      </c>
      <c r="I2649" s="337">
        <v>5</v>
      </c>
      <c r="J2649" s="337">
        <v>100</v>
      </c>
      <c r="K2649" s="337">
        <v>128</v>
      </c>
      <c r="L2649" s="337">
        <v>120</v>
      </c>
      <c r="M2649" s="338"/>
      <c r="N2649" s="337">
        <v>25</v>
      </c>
      <c r="O2649" s="337">
        <v>1250</v>
      </c>
      <c r="P2649" s="337">
        <v>19</v>
      </c>
      <c r="Q2649" s="337">
        <v>65.8</v>
      </c>
      <c r="R2649" s="337">
        <v>40000</v>
      </c>
      <c r="S2649" s="337">
        <v>3000</v>
      </c>
      <c r="T2649" s="337">
        <v>83</v>
      </c>
      <c r="U2649" s="337">
        <v>1</v>
      </c>
      <c r="V2649" s="337">
        <v>-20</v>
      </c>
      <c r="W2649" s="336" t="s">
        <v>769</v>
      </c>
      <c r="X2649" s="336" t="s">
        <v>7402</v>
      </c>
      <c r="Y2649" s="336" t="s">
        <v>1043</v>
      </c>
      <c r="Z2649" s="339">
        <v>41798</v>
      </c>
      <c r="AA2649" s="339">
        <v>41789</v>
      </c>
      <c r="AB2649" s="336" t="s">
        <v>784</v>
      </c>
    </row>
    <row r="2650" spans="1:28" s="340" customFormat="1">
      <c r="A2650" s="336" t="s">
        <v>8147</v>
      </c>
      <c r="B2650" s="336" t="s">
        <v>6834</v>
      </c>
      <c r="C2650" s="336" t="s">
        <v>682</v>
      </c>
      <c r="D2650" s="336" t="s">
        <v>8292</v>
      </c>
      <c r="E2650" s="336" t="s">
        <v>735</v>
      </c>
      <c r="F2650" s="336" t="s">
        <v>780</v>
      </c>
      <c r="G2650" s="336" t="s">
        <v>794</v>
      </c>
      <c r="H2650" s="336" t="s">
        <v>726</v>
      </c>
      <c r="I2650" s="337">
        <v>5</v>
      </c>
      <c r="J2650" s="337">
        <v>120</v>
      </c>
      <c r="K2650" s="337">
        <v>128</v>
      </c>
      <c r="L2650" s="337">
        <v>120</v>
      </c>
      <c r="M2650" s="338"/>
      <c r="N2650" s="337">
        <v>40</v>
      </c>
      <c r="O2650" s="337">
        <v>1250</v>
      </c>
      <c r="P2650" s="337">
        <v>19</v>
      </c>
      <c r="Q2650" s="337">
        <v>65.8</v>
      </c>
      <c r="R2650" s="337">
        <v>40000</v>
      </c>
      <c r="S2650" s="337">
        <v>3000</v>
      </c>
      <c r="T2650" s="337">
        <v>83</v>
      </c>
      <c r="U2650" s="337">
        <v>1</v>
      </c>
      <c r="V2650" s="337">
        <v>-20</v>
      </c>
      <c r="W2650" s="336" t="s">
        <v>769</v>
      </c>
      <c r="X2650" s="336" t="s">
        <v>7402</v>
      </c>
      <c r="Y2650" s="336" t="s">
        <v>1043</v>
      </c>
      <c r="Z2650" s="339">
        <v>41798</v>
      </c>
      <c r="AA2650" s="339">
        <v>41789</v>
      </c>
      <c r="AB2650" s="336" t="s">
        <v>784</v>
      </c>
    </row>
    <row r="2651" spans="1:28" s="340" customFormat="1">
      <c r="A2651" s="336" t="s">
        <v>8147</v>
      </c>
      <c r="B2651" s="336" t="s">
        <v>6994</v>
      </c>
      <c r="C2651" s="336" t="s">
        <v>8293</v>
      </c>
      <c r="D2651" s="336" t="s">
        <v>8293</v>
      </c>
      <c r="E2651" s="336" t="s">
        <v>733</v>
      </c>
      <c r="F2651" s="336" t="s">
        <v>780</v>
      </c>
      <c r="G2651" s="336" t="s">
        <v>794</v>
      </c>
      <c r="H2651" s="336" t="s">
        <v>726</v>
      </c>
      <c r="I2651" s="337">
        <v>3</v>
      </c>
      <c r="J2651" s="337">
        <v>85</v>
      </c>
      <c r="K2651" s="337">
        <v>164.2</v>
      </c>
      <c r="L2651" s="337">
        <v>126.2</v>
      </c>
      <c r="M2651" s="338"/>
      <c r="N2651" s="337">
        <v>103</v>
      </c>
      <c r="O2651" s="337">
        <v>1230</v>
      </c>
      <c r="P2651" s="337">
        <v>18</v>
      </c>
      <c r="Q2651" s="337">
        <v>68.3</v>
      </c>
      <c r="R2651" s="337">
        <v>25000</v>
      </c>
      <c r="S2651" s="337">
        <v>3000</v>
      </c>
      <c r="T2651" s="337">
        <v>83</v>
      </c>
      <c r="U2651" s="337">
        <v>0.9</v>
      </c>
      <c r="V2651" s="337">
        <v>-20</v>
      </c>
      <c r="W2651" s="336" t="s">
        <v>769</v>
      </c>
      <c r="X2651" s="336" t="s">
        <v>7405</v>
      </c>
      <c r="Y2651" s="336" t="s">
        <v>783</v>
      </c>
      <c r="Z2651" s="339">
        <v>41787</v>
      </c>
      <c r="AA2651" s="339">
        <v>41794</v>
      </c>
      <c r="AB2651" s="336" t="s">
        <v>784</v>
      </c>
    </row>
    <row r="2652" spans="1:28" s="340" customFormat="1">
      <c r="A2652" s="336" t="s">
        <v>8147</v>
      </c>
      <c r="B2652" s="336" t="s">
        <v>7004</v>
      </c>
      <c r="C2652" s="336" t="s">
        <v>7005</v>
      </c>
      <c r="D2652" s="336" t="s">
        <v>7005</v>
      </c>
      <c r="E2652" s="336" t="s">
        <v>735</v>
      </c>
      <c r="F2652" s="336" t="s">
        <v>780</v>
      </c>
      <c r="G2652" s="336" t="s">
        <v>794</v>
      </c>
      <c r="H2652" s="336" t="s">
        <v>726</v>
      </c>
      <c r="I2652" s="337">
        <v>5</v>
      </c>
      <c r="J2652" s="337">
        <v>90</v>
      </c>
      <c r="K2652" s="337">
        <v>133.30000000000001</v>
      </c>
      <c r="L2652" s="337">
        <v>120.8</v>
      </c>
      <c r="M2652" s="338"/>
      <c r="N2652" s="337">
        <v>40</v>
      </c>
      <c r="O2652" s="337">
        <v>1200</v>
      </c>
      <c r="P2652" s="337">
        <v>17</v>
      </c>
      <c r="Q2652" s="337">
        <v>70.599999999999994</v>
      </c>
      <c r="R2652" s="337">
        <v>25000</v>
      </c>
      <c r="S2652" s="337">
        <v>3000</v>
      </c>
      <c r="T2652" s="337">
        <v>83</v>
      </c>
      <c r="U2652" s="337">
        <v>1</v>
      </c>
      <c r="V2652" s="337">
        <v>-20</v>
      </c>
      <c r="W2652" s="336" t="s">
        <v>769</v>
      </c>
      <c r="X2652" s="336" t="s">
        <v>7923</v>
      </c>
      <c r="Y2652" s="336" t="s">
        <v>789</v>
      </c>
      <c r="Z2652" s="339">
        <v>41951</v>
      </c>
      <c r="AA2652" s="339">
        <v>41955</v>
      </c>
      <c r="AB2652" s="336" t="s">
        <v>842</v>
      </c>
    </row>
    <row r="2653" spans="1:28" s="340" customFormat="1">
      <c r="A2653" s="336" t="s">
        <v>8147</v>
      </c>
      <c r="B2653" s="336" t="s">
        <v>7004</v>
      </c>
      <c r="C2653" s="336" t="s">
        <v>7007</v>
      </c>
      <c r="D2653" s="336" t="s">
        <v>7007</v>
      </c>
      <c r="E2653" s="336" t="s">
        <v>735</v>
      </c>
      <c r="F2653" s="336" t="s">
        <v>780</v>
      </c>
      <c r="G2653" s="336" t="s">
        <v>794</v>
      </c>
      <c r="H2653" s="336" t="s">
        <v>726</v>
      </c>
      <c r="I2653" s="337">
        <v>5</v>
      </c>
      <c r="J2653" s="337">
        <v>90</v>
      </c>
      <c r="K2653" s="337">
        <v>133.30000000000001</v>
      </c>
      <c r="L2653" s="337">
        <v>120.8</v>
      </c>
      <c r="M2653" s="338"/>
      <c r="N2653" s="337">
        <v>25</v>
      </c>
      <c r="O2653" s="337">
        <v>1200</v>
      </c>
      <c r="P2653" s="337">
        <v>17</v>
      </c>
      <c r="Q2653" s="337">
        <v>70.599999999999994</v>
      </c>
      <c r="R2653" s="337">
        <v>25000</v>
      </c>
      <c r="S2653" s="337">
        <v>3000</v>
      </c>
      <c r="T2653" s="337">
        <v>83</v>
      </c>
      <c r="U2653" s="337">
        <v>1</v>
      </c>
      <c r="V2653" s="337">
        <v>-20</v>
      </c>
      <c r="W2653" s="336" t="s">
        <v>769</v>
      </c>
      <c r="X2653" s="336" t="s">
        <v>7923</v>
      </c>
      <c r="Y2653" s="336" t="s">
        <v>789</v>
      </c>
      <c r="Z2653" s="339">
        <v>41951</v>
      </c>
      <c r="AA2653" s="339">
        <v>41955</v>
      </c>
      <c r="AB2653" s="336" t="s">
        <v>842</v>
      </c>
    </row>
    <row r="2654" spans="1:28" s="340" customFormat="1">
      <c r="A2654" s="336" t="s">
        <v>8147</v>
      </c>
      <c r="B2654" s="336" t="s">
        <v>7004</v>
      </c>
      <c r="C2654" s="336" t="s">
        <v>7009</v>
      </c>
      <c r="D2654" s="336" t="s">
        <v>7009</v>
      </c>
      <c r="E2654" s="336" t="s">
        <v>830</v>
      </c>
      <c r="F2654" s="336" t="s">
        <v>780</v>
      </c>
      <c r="G2654" s="336" t="s">
        <v>794</v>
      </c>
      <c r="H2654" s="336" t="s">
        <v>726</v>
      </c>
      <c r="I2654" s="337">
        <v>5</v>
      </c>
      <c r="J2654" s="337">
        <v>75</v>
      </c>
      <c r="K2654" s="337">
        <v>116.4</v>
      </c>
      <c r="L2654" s="337">
        <v>94.8</v>
      </c>
      <c r="M2654" s="338"/>
      <c r="N2654" s="337">
        <v>40</v>
      </c>
      <c r="O2654" s="337">
        <v>750</v>
      </c>
      <c r="P2654" s="337">
        <v>11</v>
      </c>
      <c r="Q2654" s="337">
        <v>68.2</v>
      </c>
      <c r="R2654" s="337">
        <v>25000</v>
      </c>
      <c r="S2654" s="337">
        <v>3000</v>
      </c>
      <c r="T2654" s="337">
        <v>83</v>
      </c>
      <c r="U2654" s="337">
        <v>1</v>
      </c>
      <c r="V2654" s="337">
        <v>-20</v>
      </c>
      <c r="W2654" s="336" t="s">
        <v>769</v>
      </c>
      <c r="X2654" s="336" t="s">
        <v>7923</v>
      </c>
      <c r="Y2654" s="336" t="s">
        <v>974</v>
      </c>
      <c r="Z2654" s="339">
        <v>41951</v>
      </c>
      <c r="AA2654" s="339">
        <v>41955</v>
      </c>
      <c r="AB2654" s="336" t="s">
        <v>842</v>
      </c>
    </row>
    <row r="2655" spans="1:28" s="340" customFormat="1">
      <c r="A2655" s="336" t="s">
        <v>8147</v>
      </c>
      <c r="B2655" s="336" t="s">
        <v>7004</v>
      </c>
      <c r="C2655" s="336" t="s">
        <v>7011</v>
      </c>
      <c r="D2655" s="336" t="s">
        <v>7011</v>
      </c>
      <c r="E2655" s="336" t="s">
        <v>830</v>
      </c>
      <c r="F2655" s="336" t="s">
        <v>780</v>
      </c>
      <c r="G2655" s="336" t="s">
        <v>794</v>
      </c>
      <c r="H2655" s="336" t="s">
        <v>726</v>
      </c>
      <c r="I2655" s="337">
        <v>5</v>
      </c>
      <c r="J2655" s="337">
        <v>75</v>
      </c>
      <c r="K2655" s="337">
        <v>116.4</v>
      </c>
      <c r="L2655" s="337">
        <v>94.8</v>
      </c>
      <c r="M2655" s="338"/>
      <c r="N2655" s="337">
        <v>25</v>
      </c>
      <c r="O2655" s="337">
        <v>750</v>
      </c>
      <c r="P2655" s="337">
        <v>11</v>
      </c>
      <c r="Q2655" s="337">
        <v>68.2</v>
      </c>
      <c r="R2655" s="337">
        <v>25000</v>
      </c>
      <c r="S2655" s="337">
        <v>3000</v>
      </c>
      <c r="T2655" s="337">
        <v>83</v>
      </c>
      <c r="U2655" s="337">
        <v>1</v>
      </c>
      <c r="V2655" s="337">
        <v>-20</v>
      </c>
      <c r="W2655" s="336" t="s">
        <v>769</v>
      </c>
      <c r="X2655" s="336" t="s">
        <v>7923</v>
      </c>
      <c r="Y2655" s="336" t="s">
        <v>974</v>
      </c>
      <c r="Z2655" s="339">
        <v>41951</v>
      </c>
      <c r="AA2655" s="339">
        <v>41955</v>
      </c>
      <c r="AB2655" s="336" t="s">
        <v>842</v>
      </c>
    </row>
    <row r="2656" spans="1:28" s="340" customFormat="1">
      <c r="A2656" s="336" t="s">
        <v>8147</v>
      </c>
      <c r="B2656" s="336" t="s">
        <v>4900</v>
      </c>
      <c r="C2656" s="336" t="s">
        <v>682</v>
      </c>
      <c r="D2656" s="336" t="s">
        <v>8294</v>
      </c>
      <c r="E2656" s="336" t="s">
        <v>735</v>
      </c>
      <c r="F2656" s="336" t="s">
        <v>780</v>
      </c>
      <c r="G2656" s="336" t="s">
        <v>794</v>
      </c>
      <c r="H2656" s="336" t="s">
        <v>726</v>
      </c>
      <c r="I2656" s="337">
        <v>5</v>
      </c>
      <c r="J2656" s="337">
        <v>120</v>
      </c>
      <c r="K2656" s="337">
        <v>128</v>
      </c>
      <c r="L2656" s="337">
        <v>120</v>
      </c>
      <c r="M2656" s="338"/>
      <c r="N2656" s="337">
        <v>40</v>
      </c>
      <c r="O2656" s="337">
        <v>1250</v>
      </c>
      <c r="P2656" s="337">
        <v>19</v>
      </c>
      <c r="Q2656" s="337">
        <v>65.8</v>
      </c>
      <c r="R2656" s="337">
        <v>40000</v>
      </c>
      <c r="S2656" s="337">
        <v>3000</v>
      </c>
      <c r="T2656" s="337">
        <v>83</v>
      </c>
      <c r="U2656" s="337">
        <v>1</v>
      </c>
      <c r="V2656" s="337">
        <v>-40</v>
      </c>
      <c r="W2656" s="336" t="s">
        <v>769</v>
      </c>
      <c r="X2656" s="336" t="s">
        <v>7402</v>
      </c>
      <c r="Y2656" s="336" t="s">
        <v>783</v>
      </c>
      <c r="Z2656" s="339">
        <v>41818</v>
      </c>
      <c r="AA2656" s="339">
        <v>41808</v>
      </c>
      <c r="AB2656" s="336" t="s">
        <v>784</v>
      </c>
    </row>
    <row r="2657" spans="1:28" s="340" customFormat="1">
      <c r="A2657" s="336" t="s">
        <v>8147</v>
      </c>
      <c r="B2657" s="336" t="s">
        <v>4900</v>
      </c>
      <c r="C2657" s="336" t="s">
        <v>682</v>
      </c>
      <c r="D2657" s="336" t="s">
        <v>8295</v>
      </c>
      <c r="E2657" s="336" t="s">
        <v>732</v>
      </c>
      <c r="F2657" s="336" t="s">
        <v>780</v>
      </c>
      <c r="G2657" s="336" t="s">
        <v>794</v>
      </c>
      <c r="H2657" s="336" t="s">
        <v>726</v>
      </c>
      <c r="I2657" s="337">
        <v>5</v>
      </c>
      <c r="J2657" s="337">
        <v>65</v>
      </c>
      <c r="K2657" s="337">
        <v>134</v>
      </c>
      <c r="L2657" s="337">
        <v>95</v>
      </c>
      <c r="M2657" s="338"/>
      <c r="N2657" s="338"/>
      <c r="O2657" s="337">
        <v>650</v>
      </c>
      <c r="P2657" s="337">
        <v>10</v>
      </c>
      <c r="Q2657" s="337">
        <v>65</v>
      </c>
      <c r="R2657" s="337">
        <v>25000</v>
      </c>
      <c r="S2657" s="337">
        <v>2700</v>
      </c>
      <c r="T2657" s="337">
        <v>83</v>
      </c>
      <c r="U2657" s="337">
        <v>0.9</v>
      </c>
      <c r="V2657" s="337">
        <v>-20</v>
      </c>
      <c r="W2657" s="336" t="s">
        <v>769</v>
      </c>
      <c r="X2657" s="336" t="s">
        <v>7402</v>
      </c>
      <c r="Y2657" s="336" t="s">
        <v>783</v>
      </c>
      <c r="Z2657" s="339">
        <v>41963</v>
      </c>
      <c r="AA2657" s="339">
        <v>41957</v>
      </c>
      <c r="AB2657" s="336" t="s">
        <v>784</v>
      </c>
    </row>
    <row r="2658" spans="1:28" s="340" customFormat="1">
      <c r="A2658" s="336" t="s">
        <v>8147</v>
      </c>
      <c r="B2658" s="336" t="s">
        <v>4900</v>
      </c>
      <c r="C2658" s="336" t="s">
        <v>682</v>
      </c>
      <c r="D2658" s="336" t="s">
        <v>8296</v>
      </c>
      <c r="E2658" s="336" t="s">
        <v>732</v>
      </c>
      <c r="F2658" s="336" t="s">
        <v>780</v>
      </c>
      <c r="G2658" s="336" t="s">
        <v>794</v>
      </c>
      <c r="H2658" s="336" t="s">
        <v>726</v>
      </c>
      <c r="I2658" s="337">
        <v>5</v>
      </c>
      <c r="J2658" s="337">
        <v>65</v>
      </c>
      <c r="K2658" s="337">
        <v>133</v>
      </c>
      <c r="L2658" s="337">
        <v>95</v>
      </c>
      <c r="M2658" s="338"/>
      <c r="N2658" s="338"/>
      <c r="O2658" s="337">
        <v>685</v>
      </c>
      <c r="P2658" s="337">
        <v>10</v>
      </c>
      <c r="Q2658" s="337">
        <v>68.5</v>
      </c>
      <c r="R2658" s="337">
        <v>25000</v>
      </c>
      <c r="S2658" s="337">
        <v>3000</v>
      </c>
      <c r="T2658" s="337">
        <v>84</v>
      </c>
      <c r="U2658" s="337">
        <v>0.9</v>
      </c>
      <c r="V2658" s="337">
        <v>-20</v>
      </c>
      <c r="W2658" s="336" t="s">
        <v>769</v>
      </c>
      <c r="X2658" s="336" t="s">
        <v>7402</v>
      </c>
      <c r="Y2658" s="336" t="s">
        <v>783</v>
      </c>
      <c r="Z2658" s="339">
        <v>41963</v>
      </c>
      <c r="AA2658" s="339">
        <v>41957</v>
      </c>
      <c r="AB2658" s="336" t="s">
        <v>784</v>
      </c>
    </row>
    <row r="2659" spans="1:28" s="340" customFormat="1">
      <c r="A2659" s="336" t="s">
        <v>8147</v>
      </c>
      <c r="B2659" s="336" t="s">
        <v>4900</v>
      </c>
      <c r="C2659" s="336" t="s">
        <v>682</v>
      </c>
      <c r="D2659" s="336" t="s">
        <v>8297</v>
      </c>
      <c r="E2659" s="336" t="s">
        <v>733</v>
      </c>
      <c r="F2659" s="336" t="s">
        <v>780</v>
      </c>
      <c r="G2659" s="336" t="s">
        <v>794</v>
      </c>
      <c r="H2659" s="336" t="s">
        <v>726</v>
      </c>
      <c r="I2659" s="337">
        <v>5</v>
      </c>
      <c r="J2659" s="337">
        <v>65</v>
      </c>
      <c r="K2659" s="337">
        <v>157</v>
      </c>
      <c r="L2659" s="337">
        <v>125</v>
      </c>
      <c r="M2659" s="338"/>
      <c r="N2659" s="338"/>
      <c r="O2659" s="337">
        <v>685</v>
      </c>
      <c r="P2659" s="337">
        <v>10.5</v>
      </c>
      <c r="Q2659" s="337">
        <v>65.400000000000006</v>
      </c>
      <c r="R2659" s="337">
        <v>25000</v>
      </c>
      <c r="S2659" s="337">
        <v>2700</v>
      </c>
      <c r="T2659" s="337">
        <v>83</v>
      </c>
      <c r="U2659" s="337">
        <v>0.9</v>
      </c>
      <c r="V2659" s="337">
        <v>-20</v>
      </c>
      <c r="W2659" s="336" t="s">
        <v>769</v>
      </c>
      <c r="X2659" s="336" t="s">
        <v>7402</v>
      </c>
      <c r="Y2659" s="336" t="s">
        <v>783</v>
      </c>
      <c r="Z2659" s="339">
        <v>41963</v>
      </c>
      <c r="AA2659" s="339">
        <v>41957</v>
      </c>
      <c r="AB2659" s="336" t="s">
        <v>784</v>
      </c>
    </row>
    <row r="2660" spans="1:28" s="340" customFormat="1">
      <c r="A2660" s="336" t="s">
        <v>8147</v>
      </c>
      <c r="B2660" s="336" t="s">
        <v>4900</v>
      </c>
      <c r="C2660" s="336" t="s">
        <v>682</v>
      </c>
      <c r="D2660" s="336" t="s">
        <v>8298</v>
      </c>
      <c r="E2660" s="336" t="s">
        <v>732</v>
      </c>
      <c r="F2660" s="336" t="s">
        <v>780</v>
      </c>
      <c r="G2660" s="336" t="s">
        <v>794</v>
      </c>
      <c r="H2660" s="336" t="s">
        <v>726</v>
      </c>
      <c r="I2660" s="337">
        <v>5</v>
      </c>
      <c r="J2660" s="337">
        <v>65</v>
      </c>
      <c r="K2660" s="337">
        <v>133</v>
      </c>
      <c r="L2660" s="337">
        <v>95</v>
      </c>
      <c r="M2660" s="338"/>
      <c r="N2660" s="338"/>
      <c r="O2660" s="337">
        <v>865</v>
      </c>
      <c r="P2660" s="337">
        <v>12.1</v>
      </c>
      <c r="Q2660" s="337">
        <v>71.7</v>
      </c>
      <c r="R2660" s="337">
        <v>25000</v>
      </c>
      <c r="S2660" s="337">
        <v>2700</v>
      </c>
      <c r="T2660" s="337">
        <v>83</v>
      </c>
      <c r="U2660" s="337">
        <v>0.9</v>
      </c>
      <c r="V2660" s="337">
        <v>-20</v>
      </c>
      <c r="W2660" s="336" t="s">
        <v>769</v>
      </c>
      <c r="X2660" s="336" t="s">
        <v>7402</v>
      </c>
      <c r="Y2660" s="336" t="s">
        <v>783</v>
      </c>
      <c r="Z2660" s="339">
        <v>41963</v>
      </c>
      <c r="AA2660" s="339">
        <v>41964</v>
      </c>
      <c r="AB2660" s="336" t="s">
        <v>784</v>
      </c>
    </row>
    <row r="2661" spans="1:28" s="340" customFormat="1">
      <c r="A2661" s="336" t="s">
        <v>8147</v>
      </c>
      <c r="B2661" s="336" t="s">
        <v>4900</v>
      </c>
      <c r="C2661" s="336" t="s">
        <v>682</v>
      </c>
      <c r="D2661" s="336" t="s">
        <v>8299</v>
      </c>
      <c r="E2661" s="336" t="s">
        <v>732</v>
      </c>
      <c r="F2661" s="336" t="s">
        <v>780</v>
      </c>
      <c r="G2661" s="336" t="s">
        <v>794</v>
      </c>
      <c r="H2661" s="336" t="s">
        <v>726</v>
      </c>
      <c r="I2661" s="337">
        <v>5</v>
      </c>
      <c r="J2661" s="337">
        <v>65</v>
      </c>
      <c r="K2661" s="337">
        <v>133</v>
      </c>
      <c r="L2661" s="337">
        <v>95</v>
      </c>
      <c r="M2661" s="338"/>
      <c r="N2661" s="338"/>
      <c r="O2661" s="337">
        <v>865</v>
      </c>
      <c r="P2661" s="337">
        <v>12</v>
      </c>
      <c r="Q2661" s="337">
        <v>72</v>
      </c>
      <c r="R2661" s="337">
        <v>25000</v>
      </c>
      <c r="S2661" s="337">
        <v>3000</v>
      </c>
      <c r="T2661" s="337">
        <v>84</v>
      </c>
      <c r="U2661" s="337">
        <v>0.9</v>
      </c>
      <c r="V2661" s="337">
        <v>-20</v>
      </c>
      <c r="W2661" s="336" t="s">
        <v>769</v>
      </c>
      <c r="X2661" s="336" t="s">
        <v>7402</v>
      </c>
      <c r="Y2661" s="336" t="s">
        <v>783</v>
      </c>
      <c r="Z2661" s="339">
        <v>41963</v>
      </c>
      <c r="AA2661" s="339">
        <v>41964</v>
      </c>
      <c r="AB2661" s="336" t="s">
        <v>784</v>
      </c>
    </row>
    <row r="2662" spans="1:28" s="340" customFormat="1">
      <c r="A2662" s="336" t="s">
        <v>8147</v>
      </c>
      <c r="B2662" s="336" t="s">
        <v>4900</v>
      </c>
      <c r="C2662" s="336" t="s">
        <v>682</v>
      </c>
      <c r="D2662" s="336" t="s">
        <v>8300</v>
      </c>
      <c r="E2662" s="336" t="s">
        <v>733</v>
      </c>
      <c r="F2662" s="336" t="s">
        <v>780</v>
      </c>
      <c r="G2662" s="336" t="s">
        <v>794</v>
      </c>
      <c r="H2662" s="336" t="s">
        <v>726</v>
      </c>
      <c r="I2662" s="337">
        <v>5</v>
      </c>
      <c r="J2662" s="337">
        <v>85</v>
      </c>
      <c r="K2662" s="337">
        <v>152</v>
      </c>
      <c r="L2662" s="337">
        <v>125</v>
      </c>
      <c r="M2662" s="338"/>
      <c r="N2662" s="338"/>
      <c r="O2662" s="337">
        <v>1200</v>
      </c>
      <c r="P2662" s="337">
        <v>17.100000000000001</v>
      </c>
      <c r="Q2662" s="337">
        <v>70.099999999999994</v>
      </c>
      <c r="R2662" s="337">
        <v>25000</v>
      </c>
      <c r="S2662" s="337">
        <v>2700</v>
      </c>
      <c r="T2662" s="337">
        <v>83</v>
      </c>
      <c r="U2662" s="337">
        <v>1</v>
      </c>
      <c r="V2662" s="337">
        <v>-20</v>
      </c>
      <c r="W2662" s="336" t="s">
        <v>769</v>
      </c>
      <c r="X2662" s="336" t="s">
        <v>7402</v>
      </c>
      <c r="Y2662" s="336" t="s">
        <v>783</v>
      </c>
      <c r="Z2662" s="339">
        <v>41963</v>
      </c>
      <c r="AA2662" s="339">
        <v>41964</v>
      </c>
      <c r="AB2662" s="336" t="s">
        <v>784</v>
      </c>
    </row>
    <row r="2663" spans="1:28" s="340" customFormat="1">
      <c r="A2663" s="336" t="s">
        <v>8147</v>
      </c>
      <c r="B2663" s="336" t="s">
        <v>4900</v>
      </c>
      <c r="C2663" s="336" t="s">
        <v>682</v>
      </c>
      <c r="D2663" s="336" t="s">
        <v>8301</v>
      </c>
      <c r="E2663" s="336" t="s">
        <v>733</v>
      </c>
      <c r="F2663" s="336" t="s">
        <v>780</v>
      </c>
      <c r="G2663" s="336" t="s">
        <v>794</v>
      </c>
      <c r="H2663" s="336" t="s">
        <v>726</v>
      </c>
      <c r="I2663" s="337">
        <v>5</v>
      </c>
      <c r="J2663" s="337">
        <v>75</v>
      </c>
      <c r="K2663" s="337">
        <v>157</v>
      </c>
      <c r="L2663" s="337">
        <v>125</v>
      </c>
      <c r="M2663" s="338"/>
      <c r="N2663" s="338"/>
      <c r="O2663" s="337">
        <v>1200</v>
      </c>
      <c r="P2663" s="337">
        <v>17.100000000000001</v>
      </c>
      <c r="Q2663" s="337">
        <v>70.3</v>
      </c>
      <c r="R2663" s="337">
        <v>25000</v>
      </c>
      <c r="S2663" s="337">
        <v>3000</v>
      </c>
      <c r="T2663" s="337">
        <v>83</v>
      </c>
      <c r="U2663" s="337">
        <v>1</v>
      </c>
      <c r="V2663" s="337">
        <v>-20</v>
      </c>
      <c r="W2663" s="336" t="s">
        <v>769</v>
      </c>
      <c r="X2663" s="336" t="s">
        <v>7402</v>
      </c>
      <c r="Y2663" s="336" t="s">
        <v>783</v>
      </c>
      <c r="Z2663" s="339">
        <v>41963</v>
      </c>
      <c r="AA2663" s="339">
        <v>41960</v>
      </c>
      <c r="AB2663" s="336" t="s">
        <v>784</v>
      </c>
    </row>
    <row r="2664" spans="1:28" s="340" customFormat="1">
      <c r="A2664" s="336" t="s">
        <v>8147</v>
      </c>
      <c r="B2664" s="336" t="s">
        <v>4900</v>
      </c>
      <c r="C2664" s="336" t="s">
        <v>682</v>
      </c>
      <c r="D2664" s="336" t="s">
        <v>8302</v>
      </c>
      <c r="E2664" s="336" t="s">
        <v>735</v>
      </c>
      <c r="F2664" s="336" t="s">
        <v>780</v>
      </c>
      <c r="G2664" s="336" t="s">
        <v>794</v>
      </c>
      <c r="H2664" s="336" t="s">
        <v>726</v>
      </c>
      <c r="I2664" s="337">
        <v>5</v>
      </c>
      <c r="J2664" s="337">
        <v>100</v>
      </c>
      <c r="K2664" s="337">
        <v>128</v>
      </c>
      <c r="L2664" s="337">
        <v>120</v>
      </c>
      <c r="M2664" s="338"/>
      <c r="N2664" s="337">
        <v>25</v>
      </c>
      <c r="O2664" s="337">
        <v>1250</v>
      </c>
      <c r="P2664" s="337">
        <v>19</v>
      </c>
      <c r="Q2664" s="337">
        <v>65.8</v>
      </c>
      <c r="R2664" s="337">
        <v>40000</v>
      </c>
      <c r="S2664" s="337">
        <v>3000</v>
      </c>
      <c r="T2664" s="337">
        <v>83</v>
      </c>
      <c r="U2664" s="337">
        <v>1</v>
      </c>
      <c r="V2664" s="337">
        <v>-40</v>
      </c>
      <c r="W2664" s="336" t="s">
        <v>769</v>
      </c>
      <c r="X2664" s="336" t="s">
        <v>7402</v>
      </c>
      <c r="Y2664" s="336" t="s">
        <v>783</v>
      </c>
      <c r="Z2664" s="339">
        <v>41818</v>
      </c>
      <c r="AA2664" s="339">
        <v>41808</v>
      </c>
      <c r="AB2664" s="336" t="s">
        <v>784</v>
      </c>
    </row>
    <row r="2665" spans="1:28" s="340" customFormat="1">
      <c r="A2665" s="336" t="s">
        <v>8147</v>
      </c>
      <c r="B2665" s="336" t="s">
        <v>4900</v>
      </c>
      <c r="C2665" s="336" t="s">
        <v>682</v>
      </c>
      <c r="D2665" s="336" t="s">
        <v>8303</v>
      </c>
      <c r="E2665" s="336" t="s">
        <v>738</v>
      </c>
      <c r="F2665" s="336" t="s">
        <v>780</v>
      </c>
      <c r="G2665" s="336" t="s">
        <v>794</v>
      </c>
      <c r="H2665" s="336" t="s">
        <v>726</v>
      </c>
      <c r="I2665" s="337">
        <v>5</v>
      </c>
      <c r="J2665" s="337">
        <v>50</v>
      </c>
      <c r="K2665" s="337">
        <v>85</v>
      </c>
      <c r="L2665" s="337">
        <v>63</v>
      </c>
      <c r="M2665" s="338"/>
      <c r="N2665" s="337">
        <v>25</v>
      </c>
      <c r="O2665" s="337">
        <v>460</v>
      </c>
      <c r="P2665" s="337">
        <v>7</v>
      </c>
      <c r="Q2665" s="337">
        <v>65.7</v>
      </c>
      <c r="R2665" s="337">
        <v>25000</v>
      </c>
      <c r="S2665" s="337">
        <v>2700</v>
      </c>
      <c r="T2665" s="337">
        <v>93</v>
      </c>
      <c r="U2665" s="337">
        <v>0.8</v>
      </c>
      <c r="V2665" s="337">
        <v>-20</v>
      </c>
      <c r="W2665" s="336" t="s">
        <v>769</v>
      </c>
      <c r="X2665" s="336" t="s">
        <v>7402</v>
      </c>
      <c r="Y2665" s="336" t="s">
        <v>783</v>
      </c>
      <c r="Z2665" s="339">
        <v>41993</v>
      </c>
      <c r="AA2665" s="339">
        <v>42002</v>
      </c>
      <c r="AB2665" s="336" t="s">
        <v>784</v>
      </c>
    </row>
    <row r="2666" spans="1:28" s="340" customFormat="1">
      <c r="A2666" s="336" t="s">
        <v>8147</v>
      </c>
      <c r="B2666" s="336" t="s">
        <v>4900</v>
      </c>
      <c r="C2666" s="336" t="s">
        <v>682</v>
      </c>
      <c r="D2666" s="336" t="s">
        <v>8304</v>
      </c>
      <c r="E2666" s="336" t="s">
        <v>738</v>
      </c>
      <c r="F2666" s="336" t="s">
        <v>780</v>
      </c>
      <c r="G2666" s="336" t="s">
        <v>794</v>
      </c>
      <c r="H2666" s="336" t="s">
        <v>726</v>
      </c>
      <c r="I2666" s="337">
        <v>5</v>
      </c>
      <c r="J2666" s="337">
        <v>50</v>
      </c>
      <c r="K2666" s="337">
        <v>85</v>
      </c>
      <c r="L2666" s="337">
        <v>63</v>
      </c>
      <c r="M2666" s="338"/>
      <c r="N2666" s="337">
        <v>40</v>
      </c>
      <c r="O2666" s="337">
        <v>460</v>
      </c>
      <c r="P2666" s="337">
        <v>7</v>
      </c>
      <c r="Q2666" s="337">
        <v>65.7</v>
      </c>
      <c r="R2666" s="337">
        <v>25000</v>
      </c>
      <c r="S2666" s="337">
        <v>2700</v>
      </c>
      <c r="T2666" s="337">
        <v>93</v>
      </c>
      <c r="U2666" s="337">
        <v>0.8</v>
      </c>
      <c r="V2666" s="337">
        <v>-20</v>
      </c>
      <c r="W2666" s="336" t="s">
        <v>769</v>
      </c>
      <c r="X2666" s="336" t="s">
        <v>7402</v>
      </c>
      <c r="Y2666" s="336" t="s">
        <v>783</v>
      </c>
      <c r="Z2666" s="339">
        <v>41993</v>
      </c>
      <c r="AA2666" s="339">
        <v>42002</v>
      </c>
      <c r="AB2666" s="336" t="s">
        <v>784</v>
      </c>
    </row>
    <row r="2667" spans="1:28" s="340" customFormat="1">
      <c r="A2667" s="336" t="s">
        <v>8147</v>
      </c>
      <c r="B2667" s="336" t="s">
        <v>4900</v>
      </c>
      <c r="C2667" s="336" t="s">
        <v>682</v>
      </c>
      <c r="D2667" s="336" t="s">
        <v>8305</v>
      </c>
      <c r="E2667" s="336" t="s">
        <v>738</v>
      </c>
      <c r="F2667" s="336" t="s">
        <v>780</v>
      </c>
      <c r="G2667" s="336" t="s">
        <v>794</v>
      </c>
      <c r="H2667" s="336" t="s">
        <v>726</v>
      </c>
      <c r="I2667" s="337">
        <v>5</v>
      </c>
      <c r="J2667" s="337">
        <v>50</v>
      </c>
      <c r="K2667" s="337">
        <v>85</v>
      </c>
      <c r="L2667" s="337">
        <v>63</v>
      </c>
      <c r="M2667" s="338"/>
      <c r="N2667" s="337">
        <v>25</v>
      </c>
      <c r="O2667" s="337">
        <v>470</v>
      </c>
      <c r="P2667" s="337">
        <v>7</v>
      </c>
      <c r="Q2667" s="337">
        <v>67.099999999999994</v>
      </c>
      <c r="R2667" s="337">
        <v>25000</v>
      </c>
      <c r="S2667" s="337">
        <v>3000</v>
      </c>
      <c r="T2667" s="337">
        <v>91</v>
      </c>
      <c r="U2667" s="337">
        <v>0.8</v>
      </c>
      <c r="V2667" s="337">
        <v>-20</v>
      </c>
      <c r="W2667" s="336" t="s">
        <v>769</v>
      </c>
      <c r="X2667" s="336" t="s">
        <v>7402</v>
      </c>
      <c r="Y2667" s="336" t="s">
        <v>783</v>
      </c>
      <c r="Z2667" s="339">
        <v>41993</v>
      </c>
      <c r="AA2667" s="339">
        <v>42002</v>
      </c>
      <c r="AB2667" s="336" t="s">
        <v>784</v>
      </c>
    </row>
    <row r="2668" spans="1:28" s="340" customFormat="1">
      <c r="A2668" s="336" t="s">
        <v>8147</v>
      </c>
      <c r="B2668" s="336" t="s">
        <v>4900</v>
      </c>
      <c r="C2668" s="336" t="s">
        <v>682</v>
      </c>
      <c r="D2668" s="336" t="s">
        <v>8306</v>
      </c>
      <c r="E2668" s="336" t="s">
        <v>738</v>
      </c>
      <c r="F2668" s="336" t="s">
        <v>780</v>
      </c>
      <c r="G2668" s="336" t="s">
        <v>794</v>
      </c>
      <c r="H2668" s="336" t="s">
        <v>726</v>
      </c>
      <c r="I2668" s="337">
        <v>5</v>
      </c>
      <c r="J2668" s="337">
        <v>50</v>
      </c>
      <c r="K2668" s="337">
        <v>85</v>
      </c>
      <c r="L2668" s="337">
        <v>63</v>
      </c>
      <c r="M2668" s="338"/>
      <c r="N2668" s="337">
        <v>40</v>
      </c>
      <c r="O2668" s="337">
        <v>470</v>
      </c>
      <c r="P2668" s="337">
        <v>7</v>
      </c>
      <c r="Q2668" s="337">
        <v>67.099999999999994</v>
      </c>
      <c r="R2668" s="337">
        <v>25000</v>
      </c>
      <c r="S2668" s="337">
        <v>3000</v>
      </c>
      <c r="T2668" s="337">
        <v>91</v>
      </c>
      <c r="U2668" s="337">
        <v>0.8</v>
      </c>
      <c r="V2668" s="337">
        <v>-20</v>
      </c>
      <c r="W2668" s="336" t="s">
        <v>769</v>
      </c>
      <c r="X2668" s="336" t="s">
        <v>7402</v>
      </c>
      <c r="Y2668" s="336" t="s">
        <v>783</v>
      </c>
      <c r="Z2668" s="339">
        <v>41993</v>
      </c>
      <c r="AA2668" s="339">
        <v>42002</v>
      </c>
      <c r="AB2668" s="336" t="s">
        <v>784</v>
      </c>
    </row>
    <row r="2669" spans="1:28" s="340" customFormat="1">
      <c r="A2669" s="336" t="s">
        <v>8147</v>
      </c>
      <c r="B2669" s="336" t="s">
        <v>4900</v>
      </c>
      <c r="C2669" s="336" t="s">
        <v>682</v>
      </c>
      <c r="D2669" s="336" t="s">
        <v>8307</v>
      </c>
      <c r="E2669" s="336" t="s">
        <v>738</v>
      </c>
      <c r="F2669" s="336" t="s">
        <v>780</v>
      </c>
      <c r="G2669" s="336" t="s">
        <v>794</v>
      </c>
      <c r="H2669" s="336" t="s">
        <v>726</v>
      </c>
      <c r="I2669" s="337">
        <v>5</v>
      </c>
      <c r="J2669" s="337">
        <v>50</v>
      </c>
      <c r="K2669" s="337">
        <v>85</v>
      </c>
      <c r="L2669" s="337">
        <v>63</v>
      </c>
      <c r="M2669" s="338"/>
      <c r="N2669" s="337">
        <v>25</v>
      </c>
      <c r="O2669" s="337">
        <v>500</v>
      </c>
      <c r="P2669" s="337">
        <v>7</v>
      </c>
      <c r="Q2669" s="337">
        <v>71.400000000000006</v>
      </c>
      <c r="R2669" s="337">
        <v>25000</v>
      </c>
      <c r="S2669" s="337">
        <v>4000</v>
      </c>
      <c r="T2669" s="337">
        <v>91</v>
      </c>
      <c r="U2669" s="337">
        <v>0.8</v>
      </c>
      <c r="V2669" s="337">
        <v>-20</v>
      </c>
      <c r="W2669" s="336" t="s">
        <v>769</v>
      </c>
      <c r="X2669" s="336" t="s">
        <v>7402</v>
      </c>
      <c r="Y2669" s="336" t="s">
        <v>783</v>
      </c>
      <c r="Z2669" s="339">
        <v>41993</v>
      </c>
      <c r="AA2669" s="339">
        <v>42002</v>
      </c>
      <c r="AB2669" s="336" t="s">
        <v>784</v>
      </c>
    </row>
    <row r="2670" spans="1:28" s="340" customFormat="1">
      <c r="A2670" s="336" t="s">
        <v>8147</v>
      </c>
      <c r="B2670" s="336" t="s">
        <v>4900</v>
      </c>
      <c r="C2670" s="336" t="s">
        <v>682</v>
      </c>
      <c r="D2670" s="336" t="s">
        <v>8308</v>
      </c>
      <c r="E2670" s="336" t="s">
        <v>703</v>
      </c>
      <c r="F2670" s="336" t="s">
        <v>780</v>
      </c>
      <c r="G2670" s="336" t="s">
        <v>781</v>
      </c>
      <c r="H2670" s="336" t="s">
        <v>726</v>
      </c>
      <c r="I2670" s="337">
        <v>3</v>
      </c>
      <c r="J2670" s="337">
        <v>65</v>
      </c>
      <c r="K2670" s="337">
        <v>49</v>
      </c>
      <c r="L2670" s="337">
        <v>48</v>
      </c>
      <c r="M2670" s="338"/>
      <c r="N2670" s="337">
        <v>38</v>
      </c>
      <c r="O2670" s="337">
        <v>500</v>
      </c>
      <c r="P2670" s="337">
        <v>7.2</v>
      </c>
      <c r="Q2670" s="337">
        <v>69</v>
      </c>
      <c r="R2670" s="337">
        <v>25000</v>
      </c>
      <c r="S2670" s="337">
        <v>2700</v>
      </c>
      <c r="T2670" s="337">
        <v>83</v>
      </c>
      <c r="U2670" s="337">
        <v>0.7</v>
      </c>
      <c r="V2670" s="337">
        <v>-20</v>
      </c>
      <c r="W2670" s="336" t="s">
        <v>769</v>
      </c>
      <c r="X2670" s="336" t="s">
        <v>7406</v>
      </c>
      <c r="Y2670" s="336" t="s">
        <v>783</v>
      </c>
      <c r="Z2670" s="339">
        <v>42003</v>
      </c>
      <c r="AA2670" s="339">
        <v>42009</v>
      </c>
      <c r="AB2670" s="336" t="s">
        <v>784</v>
      </c>
    </row>
    <row r="2671" spans="1:28" s="340" customFormat="1">
      <c r="A2671" s="336" t="s">
        <v>8147</v>
      </c>
      <c r="B2671" s="336" t="s">
        <v>4900</v>
      </c>
      <c r="C2671" s="336" t="s">
        <v>682</v>
      </c>
      <c r="D2671" s="336" t="s">
        <v>8309</v>
      </c>
      <c r="E2671" s="336" t="s">
        <v>703</v>
      </c>
      <c r="F2671" s="336" t="s">
        <v>780</v>
      </c>
      <c r="G2671" s="336" t="s">
        <v>781</v>
      </c>
      <c r="H2671" s="336" t="s">
        <v>726</v>
      </c>
      <c r="I2671" s="337">
        <v>3</v>
      </c>
      <c r="J2671" s="337">
        <v>65</v>
      </c>
      <c r="K2671" s="337">
        <v>49</v>
      </c>
      <c r="L2671" s="337">
        <v>48</v>
      </c>
      <c r="M2671" s="338"/>
      <c r="N2671" s="337">
        <v>38</v>
      </c>
      <c r="O2671" s="337">
        <v>500</v>
      </c>
      <c r="P2671" s="337">
        <v>7.2</v>
      </c>
      <c r="Q2671" s="337">
        <v>69.7</v>
      </c>
      <c r="R2671" s="337">
        <v>25000</v>
      </c>
      <c r="S2671" s="337">
        <v>3000</v>
      </c>
      <c r="T2671" s="337">
        <v>84</v>
      </c>
      <c r="U2671" s="337">
        <v>0.7</v>
      </c>
      <c r="V2671" s="337">
        <v>-20</v>
      </c>
      <c r="W2671" s="336" t="s">
        <v>769</v>
      </c>
      <c r="X2671" s="336" t="s">
        <v>7406</v>
      </c>
      <c r="Y2671" s="336" t="s">
        <v>783</v>
      </c>
      <c r="Z2671" s="339">
        <v>42003</v>
      </c>
      <c r="AA2671" s="339">
        <v>42009</v>
      </c>
      <c r="AB2671" s="336" t="s">
        <v>784</v>
      </c>
    </row>
    <row r="2672" spans="1:28" s="340" customFormat="1">
      <c r="A2672" s="336" t="s">
        <v>8147</v>
      </c>
      <c r="B2672" s="336" t="s">
        <v>4900</v>
      </c>
      <c r="C2672" s="336" t="s">
        <v>8310</v>
      </c>
      <c r="D2672" s="336" t="s">
        <v>8311</v>
      </c>
      <c r="E2672" s="336" t="s">
        <v>732</v>
      </c>
      <c r="F2672" s="336" t="s">
        <v>780</v>
      </c>
      <c r="G2672" s="336" t="s">
        <v>794</v>
      </c>
      <c r="H2672" s="336" t="s">
        <v>726</v>
      </c>
      <c r="I2672" s="337">
        <v>5</v>
      </c>
      <c r="J2672" s="337">
        <v>65</v>
      </c>
      <c r="K2672" s="337">
        <v>127.8</v>
      </c>
      <c r="L2672" s="337">
        <v>94.8</v>
      </c>
      <c r="M2672" s="338"/>
      <c r="N2672" s="337">
        <v>109</v>
      </c>
      <c r="O2672" s="337">
        <v>650</v>
      </c>
      <c r="P2672" s="337">
        <v>8.1</v>
      </c>
      <c r="Q2672" s="337">
        <v>80.2</v>
      </c>
      <c r="R2672" s="337">
        <v>25000</v>
      </c>
      <c r="S2672" s="337">
        <v>3000</v>
      </c>
      <c r="T2672" s="337">
        <v>83</v>
      </c>
      <c r="U2672" s="337">
        <v>0.9</v>
      </c>
      <c r="V2672" s="337">
        <v>-20</v>
      </c>
      <c r="W2672" s="336" t="s">
        <v>769</v>
      </c>
      <c r="X2672" s="336" t="s">
        <v>7402</v>
      </c>
      <c r="Y2672" s="336" t="s">
        <v>826</v>
      </c>
      <c r="Z2672" s="339">
        <v>41983</v>
      </c>
      <c r="AA2672" s="339">
        <v>42003</v>
      </c>
      <c r="AB2672" s="336" t="s">
        <v>784</v>
      </c>
    </row>
    <row r="2673" spans="1:28" s="340" customFormat="1">
      <c r="A2673" s="336" t="s">
        <v>8147</v>
      </c>
      <c r="B2673" s="336" t="s">
        <v>4916</v>
      </c>
      <c r="C2673" s="336" t="s">
        <v>4921</v>
      </c>
      <c r="D2673" s="336" t="s">
        <v>4922</v>
      </c>
      <c r="E2673" s="336" t="s">
        <v>732</v>
      </c>
      <c r="F2673" s="336" t="s">
        <v>780</v>
      </c>
      <c r="G2673" s="336" t="s">
        <v>794</v>
      </c>
      <c r="H2673" s="336" t="s">
        <v>726</v>
      </c>
      <c r="I2673" s="337">
        <v>3</v>
      </c>
      <c r="J2673" s="337">
        <v>75</v>
      </c>
      <c r="K2673" s="337">
        <v>134.6</v>
      </c>
      <c r="L2673" s="337">
        <v>96.5</v>
      </c>
      <c r="M2673" s="338"/>
      <c r="N2673" s="337">
        <v>110</v>
      </c>
      <c r="O2673" s="337">
        <v>1000</v>
      </c>
      <c r="P2673" s="337">
        <v>15</v>
      </c>
      <c r="Q2673" s="337">
        <v>66.7</v>
      </c>
      <c r="R2673" s="337">
        <v>30000</v>
      </c>
      <c r="S2673" s="337">
        <v>3000</v>
      </c>
      <c r="T2673" s="337">
        <v>83</v>
      </c>
      <c r="U2673" s="337">
        <v>1</v>
      </c>
      <c r="V2673" s="337">
        <v>-20</v>
      </c>
      <c r="W2673" s="336" t="s">
        <v>769</v>
      </c>
      <c r="X2673" s="336" t="s">
        <v>7402</v>
      </c>
      <c r="Y2673" s="336" t="s">
        <v>783</v>
      </c>
      <c r="Z2673" s="339">
        <v>41810</v>
      </c>
      <c r="AA2673" s="339">
        <v>41809</v>
      </c>
      <c r="AB2673" s="336" t="s">
        <v>842</v>
      </c>
    </row>
    <row r="2674" spans="1:28" s="340" customFormat="1">
      <c r="A2674" s="336" t="s">
        <v>8147</v>
      </c>
      <c r="B2674" s="336" t="s">
        <v>4925</v>
      </c>
      <c r="C2674" s="336" t="s">
        <v>5066</v>
      </c>
      <c r="D2674" s="336" t="s">
        <v>5066</v>
      </c>
      <c r="E2674" s="336" t="s">
        <v>732</v>
      </c>
      <c r="F2674" s="336" t="s">
        <v>780</v>
      </c>
      <c r="G2674" s="336" t="s">
        <v>794</v>
      </c>
      <c r="H2674" s="336" t="s">
        <v>726</v>
      </c>
      <c r="I2674" s="337">
        <v>3</v>
      </c>
      <c r="J2674" s="337">
        <v>65</v>
      </c>
      <c r="K2674" s="337">
        <v>133.4</v>
      </c>
      <c r="L2674" s="337">
        <v>94.8</v>
      </c>
      <c r="M2674" s="338"/>
      <c r="N2674" s="338"/>
      <c r="O2674" s="337">
        <v>900</v>
      </c>
      <c r="P2674" s="337">
        <v>10</v>
      </c>
      <c r="Q2674" s="337">
        <v>93.4</v>
      </c>
      <c r="R2674" s="337">
        <v>25000</v>
      </c>
      <c r="S2674" s="337">
        <v>5000</v>
      </c>
      <c r="T2674" s="337">
        <v>83</v>
      </c>
      <c r="U2674" s="337">
        <v>0.9</v>
      </c>
      <c r="V2674" s="337">
        <v>-29</v>
      </c>
      <c r="W2674" s="336" t="s">
        <v>769</v>
      </c>
      <c r="X2674" s="336" t="s">
        <v>7405</v>
      </c>
      <c r="Y2674" s="336" t="s">
        <v>1308</v>
      </c>
      <c r="Z2674" s="339">
        <v>41745</v>
      </c>
      <c r="AA2674" s="339">
        <v>41801</v>
      </c>
      <c r="AB2674" s="336" t="s">
        <v>842</v>
      </c>
    </row>
    <row r="2675" spans="1:28" s="340" customFormat="1">
      <c r="A2675" s="336" t="s">
        <v>8147</v>
      </c>
      <c r="B2675" s="336" t="s">
        <v>4925</v>
      </c>
      <c r="C2675" s="336" t="s">
        <v>582</v>
      </c>
      <c r="D2675" s="336" t="s">
        <v>582</v>
      </c>
      <c r="E2675" s="336" t="s">
        <v>732</v>
      </c>
      <c r="F2675" s="336" t="s">
        <v>780</v>
      </c>
      <c r="G2675" s="336" t="s">
        <v>794</v>
      </c>
      <c r="H2675" s="336" t="s">
        <v>726</v>
      </c>
      <c r="I2675" s="337">
        <v>3</v>
      </c>
      <c r="J2675" s="337">
        <v>65</v>
      </c>
      <c r="K2675" s="337">
        <v>133.4</v>
      </c>
      <c r="L2675" s="337">
        <v>94.8</v>
      </c>
      <c r="M2675" s="338"/>
      <c r="N2675" s="338"/>
      <c r="O2675" s="337">
        <v>900</v>
      </c>
      <c r="P2675" s="337">
        <v>10</v>
      </c>
      <c r="Q2675" s="337">
        <v>93.4</v>
      </c>
      <c r="R2675" s="337">
        <v>25000</v>
      </c>
      <c r="S2675" s="337">
        <v>5000</v>
      </c>
      <c r="T2675" s="337">
        <v>83</v>
      </c>
      <c r="U2675" s="337">
        <v>0.9</v>
      </c>
      <c r="V2675" s="337">
        <v>-29</v>
      </c>
      <c r="W2675" s="336" t="s">
        <v>769</v>
      </c>
      <c r="X2675" s="336" t="s">
        <v>7405</v>
      </c>
      <c r="Y2675" s="336" t="s">
        <v>1308</v>
      </c>
      <c r="Z2675" s="339">
        <v>41745</v>
      </c>
      <c r="AA2675" s="339">
        <v>41814</v>
      </c>
      <c r="AB2675" s="336" t="s">
        <v>842</v>
      </c>
    </row>
    <row r="2676" spans="1:28" s="340" customFormat="1">
      <c r="A2676" s="336" t="s">
        <v>8147</v>
      </c>
      <c r="B2676" s="336" t="s">
        <v>4925</v>
      </c>
      <c r="C2676" s="336" t="s">
        <v>5231</v>
      </c>
      <c r="D2676" s="336" t="s">
        <v>5231</v>
      </c>
      <c r="E2676" s="336" t="s">
        <v>732</v>
      </c>
      <c r="F2676" s="336" t="s">
        <v>780</v>
      </c>
      <c r="G2676" s="336" t="s">
        <v>794</v>
      </c>
      <c r="H2676" s="336" t="s">
        <v>726</v>
      </c>
      <c r="I2676" s="337">
        <v>3</v>
      </c>
      <c r="J2676" s="337">
        <v>65</v>
      </c>
      <c r="K2676" s="337">
        <v>133.4</v>
      </c>
      <c r="L2676" s="337">
        <v>94.8</v>
      </c>
      <c r="M2676" s="338"/>
      <c r="N2676" s="338"/>
      <c r="O2676" s="337">
        <v>900</v>
      </c>
      <c r="P2676" s="337">
        <v>10</v>
      </c>
      <c r="Q2676" s="337">
        <v>93.4</v>
      </c>
      <c r="R2676" s="337">
        <v>25000</v>
      </c>
      <c r="S2676" s="337">
        <v>5000</v>
      </c>
      <c r="T2676" s="337">
        <v>83</v>
      </c>
      <c r="U2676" s="337">
        <v>0.9</v>
      </c>
      <c r="V2676" s="337">
        <v>-20</v>
      </c>
      <c r="W2676" s="336" t="s">
        <v>769</v>
      </c>
      <c r="X2676" s="336" t="s">
        <v>7405</v>
      </c>
      <c r="Y2676" s="336" t="s">
        <v>1308</v>
      </c>
      <c r="Z2676" s="339">
        <v>41745</v>
      </c>
      <c r="AA2676" s="339">
        <v>41764</v>
      </c>
      <c r="AB2676" s="336" t="s">
        <v>842</v>
      </c>
    </row>
    <row r="2677" spans="1:28" s="340" customFormat="1">
      <c r="A2677" s="336" t="s">
        <v>8147</v>
      </c>
      <c r="B2677" s="336" t="s">
        <v>4925</v>
      </c>
      <c r="C2677" s="336" t="s">
        <v>5258</v>
      </c>
      <c r="D2677" s="336" t="s">
        <v>5258</v>
      </c>
      <c r="E2677" s="336" t="s">
        <v>732</v>
      </c>
      <c r="F2677" s="336" t="s">
        <v>780</v>
      </c>
      <c r="G2677" s="336" t="s">
        <v>794</v>
      </c>
      <c r="H2677" s="336" t="s">
        <v>726</v>
      </c>
      <c r="I2677" s="337">
        <v>3</v>
      </c>
      <c r="J2677" s="337">
        <v>65</v>
      </c>
      <c r="K2677" s="337">
        <v>133.4</v>
      </c>
      <c r="L2677" s="337">
        <v>94.8</v>
      </c>
      <c r="M2677" s="338"/>
      <c r="N2677" s="338"/>
      <c r="O2677" s="337">
        <v>900</v>
      </c>
      <c r="P2677" s="337">
        <v>10</v>
      </c>
      <c r="Q2677" s="337">
        <v>90</v>
      </c>
      <c r="R2677" s="337">
        <v>25000</v>
      </c>
      <c r="S2677" s="337">
        <v>5000</v>
      </c>
      <c r="T2677" s="337">
        <v>83</v>
      </c>
      <c r="U2677" s="337">
        <v>0.9</v>
      </c>
      <c r="V2677" s="337">
        <v>-29</v>
      </c>
      <c r="W2677" s="336" t="s">
        <v>769</v>
      </c>
      <c r="X2677" s="336" t="s">
        <v>7405</v>
      </c>
      <c r="Y2677" s="336" t="s">
        <v>1308</v>
      </c>
      <c r="Z2677" s="339">
        <v>41745</v>
      </c>
      <c r="AA2677" s="339">
        <v>41943</v>
      </c>
      <c r="AB2677" s="336" t="s">
        <v>842</v>
      </c>
    </row>
    <row r="2678" spans="1:28" s="340" customFormat="1">
      <c r="A2678" s="336" t="s">
        <v>8147</v>
      </c>
      <c r="B2678" s="336" t="s">
        <v>5727</v>
      </c>
      <c r="C2678" s="336" t="s">
        <v>5736</v>
      </c>
      <c r="D2678" s="336" t="s">
        <v>5736</v>
      </c>
      <c r="E2678" s="336" t="s">
        <v>735</v>
      </c>
      <c r="F2678" s="336" t="s">
        <v>780</v>
      </c>
      <c r="G2678" s="336" t="s">
        <v>794</v>
      </c>
      <c r="H2678" s="336" t="s">
        <v>726</v>
      </c>
      <c r="I2678" s="337">
        <v>5</v>
      </c>
      <c r="J2678" s="337">
        <v>120</v>
      </c>
      <c r="K2678" s="337">
        <v>135</v>
      </c>
      <c r="L2678" s="337">
        <v>122</v>
      </c>
      <c r="M2678" s="338"/>
      <c r="N2678" s="337">
        <v>25</v>
      </c>
      <c r="O2678" s="337">
        <v>1250</v>
      </c>
      <c r="P2678" s="337">
        <v>17.3</v>
      </c>
      <c r="Q2678" s="337">
        <v>72</v>
      </c>
      <c r="R2678" s="337">
        <v>25000</v>
      </c>
      <c r="S2678" s="337">
        <v>3000</v>
      </c>
      <c r="T2678" s="337">
        <v>84</v>
      </c>
      <c r="U2678" s="337">
        <v>0.9</v>
      </c>
      <c r="V2678" s="337">
        <v>-30</v>
      </c>
      <c r="W2678" s="336" t="s">
        <v>769</v>
      </c>
      <c r="X2678" s="336" t="s">
        <v>7405</v>
      </c>
      <c r="Y2678" s="336" t="s">
        <v>1308</v>
      </c>
      <c r="Z2678" s="339">
        <v>41499</v>
      </c>
      <c r="AA2678" s="339">
        <v>41904</v>
      </c>
      <c r="AB2678" s="336" t="s">
        <v>842</v>
      </c>
    </row>
    <row r="2679" spans="1:28" s="340" customFormat="1">
      <c r="A2679" s="336" t="s">
        <v>8147</v>
      </c>
      <c r="B2679" s="336" t="s">
        <v>5727</v>
      </c>
      <c r="C2679" s="336" t="s">
        <v>5827</v>
      </c>
      <c r="D2679" s="336" t="s">
        <v>5827</v>
      </c>
      <c r="E2679" s="336" t="s">
        <v>732</v>
      </c>
      <c r="F2679" s="336" t="s">
        <v>780</v>
      </c>
      <c r="G2679" s="336" t="s">
        <v>794</v>
      </c>
      <c r="H2679" s="336" t="s">
        <v>726</v>
      </c>
      <c r="I2679" s="337">
        <v>5</v>
      </c>
      <c r="J2679" s="338"/>
      <c r="K2679" s="337">
        <v>135</v>
      </c>
      <c r="L2679" s="337">
        <v>122</v>
      </c>
      <c r="M2679" s="338"/>
      <c r="N2679" s="338"/>
      <c r="O2679" s="337">
        <v>850</v>
      </c>
      <c r="P2679" s="337">
        <v>12.1</v>
      </c>
      <c r="Q2679" s="337">
        <v>70.8</v>
      </c>
      <c r="R2679" s="337">
        <v>25000</v>
      </c>
      <c r="S2679" s="337">
        <v>2700</v>
      </c>
      <c r="T2679" s="337">
        <v>83</v>
      </c>
      <c r="U2679" s="337">
        <v>0.9</v>
      </c>
      <c r="V2679" s="337">
        <v>-20</v>
      </c>
      <c r="W2679" s="336" t="s">
        <v>769</v>
      </c>
      <c r="X2679" s="336" t="s">
        <v>8312</v>
      </c>
      <c r="Y2679" s="336" t="s">
        <v>1308</v>
      </c>
      <c r="Z2679" s="339">
        <v>41446</v>
      </c>
      <c r="AA2679" s="339">
        <v>41887</v>
      </c>
      <c r="AB2679" s="336" t="s">
        <v>842</v>
      </c>
    </row>
    <row r="2680" spans="1:28" s="340" customFormat="1">
      <c r="A2680" s="336" t="s">
        <v>8147</v>
      </c>
      <c r="B2680" s="336" t="s">
        <v>5727</v>
      </c>
      <c r="C2680" s="336" t="s">
        <v>5829</v>
      </c>
      <c r="D2680" s="336" t="s">
        <v>5829</v>
      </c>
      <c r="E2680" s="336" t="s">
        <v>732</v>
      </c>
      <c r="F2680" s="336" t="s">
        <v>780</v>
      </c>
      <c r="G2680" s="336" t="s">
        <v>794</v>
      </c>
      <c r="H2680" s="336" t="s">
        <v>726</v>
      </c>
      <c r="I2680" s="337">
        <v>5</v>
      </c>
      <c r="J2680" s="338"/>
      <c r="K2680" s="337">
        <v>135</v>
      </c>
      <c r="L2680" s="337">
        <v>122</v>
      </c>
      <c r="M2680" s="338"/>
      <c r="N2680" s="338"/>
      <c r="O2680" s="337">
        <v>875</v>
      </c>
      <c r="P2680" s="337">
        <v>12</v>
      </c>
      <c r="Q2680" s="337">
        <v>73</v>
      </c>
      <c r="R2680" s="337">
        <v>25000</v>
      </c>
      <c r="S2680" s="337">
        <v>3000</v>
      </c>
      <c r="T2680" s="337">
        <v>83</v>
      </c>
      <c r="U2680" s="337">
        <v>0.9</v>
      </c>
      <c r="V2680" s="337">
        <v>-30</v>
      </c>
      <c r="W2680" s="336" t="s">
        <v>769</v>
      </c>
      <c r="X2680" s="336" t="s">
        <v>8312</v>
      </c>
      <c r="Y2680" s="336" t="s">
        <v>1308</v>
      </c>
      <c r="Z2680" s="339">
        <v>41446</v>
      </c>
      <c r="AA2680" s="339">
        <v>41904</v>
      </c>
      <c r="AB2680" s="336" t="s">
        <v>842</v>
      </c>
    </row>
    <row r="2681" spans="1:28" s="340" customFormat="1">
      <c r="A2681" s="336" t="s">
        <v>8147</v>
      </c>
      <c r="B2681" s="336" t="s">
        <v>5727</v>
      </c>
      <c r="C2681" s="336" t="s">
        <v>5831</v>
      </c>
      <c r="D2681" s="336" t="s">
        <v>5831</v>
      </c>
      <c r="E2681" s="336" t="s">
        <v>732</v>
      </c>
      <c r="F2681" s="336" t="s">
        <v>780</v>
      </c>
      <c r="G2681" s="336" t="s">
        <v>794</v>
      </c>
      <c r="H2681" s="336" t="s">
        <v>726</v>
      </c>
      <c r="I2681" s="337">
        <v>5</v>
      </c>
      <c r="J2681" s="338"/>
      <c r="K2681" s="337">
        <v>135</v>
      </c>
      <c r="L2681" s="337">
        <v>122</v>
      </c>
      <c r="M2681" s="338"/>
      <c r="N2681" s="338"/>
      <c r="O2681" s="337">
        <v>900</v>
      </c>
      <c r="P2681" s="337">
        <v>12</v>
      </c>
      <c r="Q2681" s="337">
        <v>75</v>
      </c>
      <c r="R2681" s="337">
        <v>25000</v>
      </c>
      <c r="S2681" s="337">
        <v>4000</v>
      </c>
      <c r="T2681" s="337">
        <v>84</v>
      </c>
      <c r="U2681" s="337">
        <v>0.9</v>
      </c>
      <c r="V2681" s="337">
        <v>-30</v>
      </c>
      <c r="W2681" s="336" t="s">
        <v>769</v>
      </c>
      <c r="X2681" s="336" t="s">
        <v>8312</v>
      </c>
      <c r="Y2681" s="336" t="s">
        <v>1308</v>
      </c>
      <c r="Z2681" s="339">
        <v>41446</v>
      </c>
      <c r="AA2681" s="339">
        <v>41904</v>
      </c>
      <c r="AB2681" s="336" t="s">
        <v>842</v>
      </c>
    </row>
    <row r="2682" spans="1:28" s="340" customFormat="1">
      <c r="A2682" s="336" t="s">
        <v>8147</v>
      </c>
      <c r="B2682" s="336" t="s">
        <v>5727</v>
      </c>
      <c r="C2682" s="336" t="s">
        <v>5833</v>
      </c>
      <c r="D2682" s="336" t="s">
        <v>5833</v>
      </c>
      <c r="E2682" s="336" t="s">
        <v>733</v>
      </c>
      <c r="F2682" s="336" t="s">
        <v>780</v>
      </c>
      <c r="G2682" s="336" t="s">
        <v>794</v>
      </c>
      <c r="H2682" s="336" t="s">
        <v>726</v>
      </c>
      <c r="I2682" s="337">
        <v>5</v>
      </c>
      <c r="J2682" s="338"/>
      <c r="K2682" s="337">
        <v>135</v>
      </c>
      <c r="L2682" s="337">
        <v>122</v>
      </c>
      <c r="M2682" s="338"/>
      <c r="N2682" s="338"/>
      <c r="O2682" s="337">
        <v>1200</v>
      </c>
      <c r="P2682" s="337">
        <v>17</v>
      </c>
      <c r="Q2682" s="337">
        <v>70.5</v>
      </c>
      <c r="R2682" s="337">
        <v>25000</v>
      </c>
      <c r="S2682" s="337">
        <v>2700</v>
      </c>
      <c r="T2682" s="337">
        <v>83</v>
      </c>
      <c r="U2682" s="337">
        <v>0.9</v>
      </c>
      <c r="V2682" s="337">
        <v>-30</v>
      </c>
      <c r="W2682" s="336" t="s">
        <v>769</v>
      </c>
      <c r="X2682" s="336" t="s">
        <v>8312</v>
      </c>
      <c r="Y2682" s="336" t="s">
        <v>1308</v>
      </c>
      <c r="Z2682" s="339">
        <v>41446</v>
      </c>
      <c r="AA2682" s="339">
        <v>41904</v>
      </c>
      <c r="AB2682" s="336" t="s">
        <v>842</v>
      </c>
    </row>
    <row r="2683" spans="1:28" s="340" customFormat="1">
      <c r="A2683" s="336" t="s">
        <v>8147</v>
      </c>
      <c r="B2683" s="336" t="s">
        <v>5727</v>
      </c>
      <c r="C2683" s="336" t="s">
        <v>5835</v>
      </c>
      <c r="D2683" s="336" t="s">
        <v>5835</v>
      </c>
      <c r="E2683" s="336" t="s">
        <v>733</v>
      </c>
      <c r="F2683" s="336" t="s">
        <v>780</v>
      </c>
      <c r="G2683" s="336" t="s">
        <v>794</v>
      </c>
      <c r="H2683" s="336" t="s">
        <v>726</v>
      </c>
      <c r="I2683" s="337">
        <v>5</v>
      </c>
      <c r="J2683" s="338"/>
      <c r="K2683" s="337">
        <v>135</v>
      </c>
      <c r="L2683" s="337">
        <v>122</v>
      </c>
      <c r="M2683" s="338"/>
      <c r="N2683" s="338"/>
      <c r="O2683" s="337">
        <v>1200</v>
      </c>
      <c r="P2683" s="337">
        <v>17</v>
      </c>
      <c r="Q2683" s="337">
        <v>70.5</v>
      </c>
      <c r="R2683" s="337">
        <v>25000</v>
      </c>
      <c r="S2683" s="337">
        <v>3000</v>
      </c>
      <c r="T2683" s="337">
        <v>84</v>
      </c>
      <c r="U2683" s="337">
        <v>0.9</v>
      </c>
      <c r="V2683" s="337">
        <v>-30</v>
      </c>
      <c r="W2683" s="336" t="s">
        <v>769</v>
      </c>
      <c r="X2683" s="336" t="s">
        <v>8312</v>
      </c>
      <c r="Y2683" s="336" t="s">
        <v>1308</v>
      </c>
      <c r="Z2683" s="339">
        <v>41446</v>
      </c>
      <c r="AA2683" s="339">
        <v>41904</v>
      </c>
      <c r="AB2683" s="336" t="s">
        <v>842</v>
      </c>
    </row>
    <row r="2684" spans="1:28" s="340" customFormat="1">
      <c r="A2684" s="336" t="s">
        <v>8147</v>
      </c>
      <c r="B2684" s="336" t="s">
        <v>5386</v>
      </c>
      <c r="C2684" s="336" t="s">
        <v>5389</v>
      </c>
      <c r="D2684" s="336" t="s">
        <v>8313</v>
      </c>
      <c r="E2684" s="336" t="s">
        <v>830</v>
      </c>
      <c r="F2684" s="336" t="s">
        <v>780</v>
      </c>
      <c r="G2684" s="336" t="s">
        <v>794</v>
      </c>
      <c r="H2684" s="336" t="s">
        <v>726</v>
      </c>
      <c r="I2684" s="337">
        <v>3</v>
      </c>
      <c r="J2684" s="337">
        <v>75</v>
      </c>
      <c r="K2684" s="337">
        <v>116.4</v>
      </c>
      <c r="L2684" s="337">
        <v>94.8</v>
      </c>
      <c r="M2684" s="338"/>
      <c r="N2684" s="337">
        <v>40</v>
      </c>
      <c r="O2684" s="337">
        <v>750</v>
      </c>
      <c r="P2684" s="337">
        <v>11</v>
      </c>
      <c r="Q2684" s="337">
        <v>68.2</v>
      </c>
      <c r="R2684" s="337">
        <v>25000</v>
      </c>
      <c r="S2684" s="337">
        <v>3000</v>
      </c>
      <c r="T2684" s="337">
        <v>83</v>
      </c>
      <c r="U2684" s="337">
        <v>1</v>
      </c>
      <c r="V2684" s="337">
        <v>-20</v>
      </c>
      <c r="W2684" s="336" t="s">
        <v>769</v>
      </c>
      <c r="X2684" s="336" t="s">
        <v>7923</v>
      </c>
      <c r="Y2684" s="336" t="s">
        <v>826</v>
      </c>
      <c r="Z2684" s="339">
        <v>41764</v>
      </c>
      <c r="AA2684" s="339">
        <v>41775</v>
      </c>
      <c r="AB2684" s="336" t="s">
        <v>784</v>
      </c>
    </row>
    <row r="2685" spans="1:28" s="340" customFormat="1">
      <c r="A2685" s="336" t="s">
        <v>8147</v>
      </c>
      <c r="B2685" s="336" t="s">
        <v>5386</v>
      </c>
      <c r="C2685" s="336" t="s">
        <v>5397</v>
      </c>
      <c r="D2685" s="336" t="s">
        <v>8314</v>
      </c>
      <c r="E2685" s="336" t="s">
        <v>735</v>
      </c>
      <c r="F2685" s="336" t="s">
        <v>780</v>
      </c>
      <c r="G2685" s="336" t="s">
        <v>794</v>
      </c>
      <c r="H2685" s="336" t="s">
        <v>726</v>
      </c>
      <c r="I2685" s="337">
        <v>3</v>
      </c>
      <c r="J2685" s="337">
        <v>90</v>
      </c>
      <c r="K2685" s="337">
        <v>133.30000000000001</v>
      </c>
      <c r="L2685" s="337">
        <v>120.8</v>
      </c>
      <c r="M2685" s="338"/>
      <c r="N2685" s="337">
        <v>40</v>
      </c>
      <c r="O2685" s="337">
        <v>1200</v>
      </c>
      <c r="P2685" s="337">
        <v>17</v>
      </c>
      <c r="Q2685" s="337">
        <v>70.599999999999994</v>
      </c>
      <c r="R2685" s="337">
        <v>25000</v>
      </c>
      <c r="S2685" s="337">
        <v>3000</v>
      </c>
      <c r="T2685" s="337">
        <v>83</v>
      </c>
      <c r="U2685" s="337">
        <v>1</v>
      </c>
      <c r="V2685" s="337">
        <v>-20</v>
      </c>
      <c r="W2685" s="336" t="s">
        <v>769</v>
      </c>
      <c r="X2685" s="336" t="s">
        <v>7923</v>
      </c>
      <c r="Y2685" s="336" t="s">
        <v>783</v>
      </c>
      <c r="Z2685" s="339">
        <v>41764</v>
      </c>
      <c r="AA2685" s="339">
        <v>41775</v>
      </c>
      <c r="AB2685" s="336" t="s">
        <v>784</v>
      </c>
    </row>
    <row r="2686" spans="1:28" s="340" customFormat="1">
      <c r="A2686" s="336" t="s">
        <v>8147</v>
      </c>
      <c r="B2686" s="336" t="s">
        <v>5386</v>
      </c>
      <c r="C2686" s="336" t="s">
        <v>5399</v>
      </c>
      <c r="D2686" s="336" t="s">
        <v>8315</v>
      </c>
      <c r="E2686" s="336" t="s">
        <v>733</v>
      </c>
      <c r="F2686" s="336" t="s">
        <v>780</v>
      </c>
      <c r="G2686" s="336" t="s">
        <v>794</v>
      </c>
      <c r="H2686" s="336" t="s">
        <v>726</v>
      </c>
      <c r="I2686" s="337">
        <v>3</v>
      </c>
      <c r="J2686" s="337">
        <v>85</v>
      </c>
      <c r="K2686" s="337">
        <v>164.2</v>
      </c>
      <c r="L2686" s="337">
        <v>126.2</v>
      </c>
      <c r="M2686" s="338"/>
      <c r="N2686" s="337">
        <v>103</v>
      </c>
      <c r="O2686" s="337">
        <v>1230</v>
      </c>
      <c r="P2686" s="337">
        <v>18</v>
      </c>
      <c r="Q2686" s="337">
        <v>68.3</v>
      </c>
      <c r="R2686" s="337">
        <v>25000</v>
      </c>
      <c r="S2686" s="337">
        <v>3000</v>
      </c>
      <c r="T2686" s="337">
        <v>83</v>
      </c>
      <c r="U2686" s="337">
        <v>0.9</v>
      </c>
      <c r="V2686" s="337">
        <v>-20</v>
      </c>
      <c r="W2686" s="336" t="s">
        <v>769</v>
      </c>
      <c r="X2686" s="336" t="s">
        <v>7405</v>
      </c>
      <c r="Y2686" s="336" t="s">
        <v>826</v>
      </c>
      <c r="Z2686" s="339">
        <v>41787</v>
      </c>
      <c r="AA2686" s="339">
        <v>41850</v>
      </c>
      <c r="AB2686" s="336" t="s">
        <v>784</v>
      </c>
    </row>
    <row r="2687" spans="1:28" s="340" customFormat="1">
      <c r="A2687" s="336" t="s">
        <v>8147</v>
      </c>
      <c r="B2687" s="336" t="s">
        <v>5386</v>
      </c>
      <c r="C2687" s="336" t="s">
        <v>8316</v>
      </c>
      <c r="D2687" s="336" t="s">
        <v>8316</v>
      </c>
      <c r="E2687" s="336" t="s">
        <v>732</v>
      </c>
      <c r="F2687" s="336" t="s">
        <v>780</v>
      </c>
      <c r="G2687" s="336" t="s">
        <v>794</v>
      </c>
      <c r="H2687" s="336" t="s">
        <v>726</v>
      </c>
      <c r="I2687" s="337">
        <v>3</v>
      </c>
      <c r="J2687" s="337">
        <v>65</v>
      </c>
      <c r="K2687" s="337">
        <v>130</v>
      </c>
      <c r="L2687" s="337">
        <v>95</v>
      </c>
      <c r="M2687" s="338"/>
      <c r="N2687" s="338"/>
      <c r="O2687" s="337">
        <v>850</v>
      </c>
      <c r="P2687" s="337">
        <v>11.1</v>
      </c>
      <c r="Q2687" s="337">
        <v>72.099999999999994</v>
      </c>
      <c r="R2687" s="337">
        <v>25000</v>
      </c>
      <c r="S2687" s="337">
        <v>3000</v>
      </c>
      <c r="T2687" s="337">
        <v>83</v>
      </c>
      <c r="U2687" s="337">
        <v>0.9</v>
      </c>
      <c r="V2687" s="337">
        <v>-20</v>
      </c>
      <c r="W2687" s="336" t="s">
        <v>769</v>
      </c>
      <c r="X2687" s="336" t="s">
        <v>7402</v>
      </c>
      <c r="Y2687" s="336" t="s">
        <v>974</v>
      </c>
      <c r="Z2687" s="339">
        <v>41948</v>
      </c>
      <c r="AA2687" s="339">
        <v>41954</v>
      </c>
      <c r="AB2687" s="336" t="s">
        <v>784</v>
      </c>
    </row>
    <row r="2688" spans="1:28" s="340" customFormat="1">
      <c r="A2688" s="336" t="s">
        <v>8147</v>
      </c>
      <c r="B2688" s="336" t="s">
        <v>5838</v>
      </c>
      <c r="C2688" s="336" t="s">
        <v>8317</v>
      </c>
      <c r="D2688" s="336" t="s">
        <v>8317</v>
      </c>
      <c r="E2688" s="336" t="s">
        <v>732</v>
      </c>
      <c r="F2688" s="336" t="s">
        <v>780</v>
      </c>
      <c r="G2688" s="336" t="s">
        <v>794</v>
      </c>
      <c r="H2688" s="336" t="s">
        <v>726</v>
      </c>
      <c r="I2688" s="337">
        <v>5</v>
      </c>
      <c r="J2688" s="337">
        <v>65</v>
      </c>
      <c r="K2688" s="337">
        <v>130.30000000000001</v>
      </c>
      <c r="L2688" s="337">
        <v>95.1</v>
      </c>
      <c r="M2688" s="338"/>
      <c r="N2688" s="338"/>
      <c r="O2688" s="337">
        <v>770</v>
      </c>
      <c r="P2688" s="337">
        <v>10</v>
      </c>
      <c r="Q2688" s="337">
        <v>77</v>
      </c>
      <c r="R2688" s="337">
        <v>25000</v>
      </c>
      <c r="S2688" s="337">
        <v>3000</v>
      </c>
      <c r="T2688" s="337">
        <v>83</v>
      </c>
      <c r="U2688" s="337">
        <v>1</v>
      </c>
      <c r="V2688" s="337">
        <v>-20</v>
      </c>
      <c r="W2688" s="336" t="s">
        <v>769</v>
      </c>
      <c r="X2688" s="336" t="s">
        <v>7402</v>
      </c>
      <c r="Y2688" s="336" t="s">
        <v>789</v>
      </c>
      <c r="Z2688" s="339">
        <v>41981</v>
      </c>
      <c r="AA2688" s="339">
        <v>41996</v>
      </c>
      <c r="AB2688" s="336" t="s">
        <v>784</v>
      </c>
    </row>
    <row r="2689" spans="1:28" s="340" customFormat="1">
      <c r="A2689" s="336" t="s">
        <v>8147</v>
      </c>
      <c r="B2689" s="336" t="s">
        <v>5838</v>
      </c>
      <c r="C2689" s="336" t="s">
        <v>5839</v>
      </c>
      <c r="D2689" s="336" t="s">
        <v>5839</v>
      </c>
      <c r="E2689" s="336" t="s">
        <v>732</v>
      </c>
      <c r="F2689" s="336" t="s">
        <v>780</v>
      </c>
      <c r="G2689" s="336" t="s">
        <v>794</v>
      </c>
      <c r="H2689" s="336" t="s">
        <v>726</v>
      </c>
      <c r="I2689" s="337">
        <v>5</v>
      </c>
      <c r="J2689" s="337">
        <v>65</v>
      </c>
      <c r="K2689" s="337">
        <v>130.30000000000001</v>
      </c>
      <c r="L2689" s="337">
        <v>95.1</v>
      </c>
      <c r="M2689" s="338"/>
      <c r="N2689" s="338"/>
      <c r="O2689" s="337">
        <v>800</v>
      </c>
      <c r="P2689" s="337">
        <v>10</v>
      </c>
      <c r="Q2689" s="337">
        <v>80</v>
      </c>
      <c r="R2689" s="337">
        <v>35000</v>
      </c>
      <c r="S2689" s="337">
        <v>4000</v>
      </c>
      <c r="T2689" s="337">
        <v>83</v>
      </c>
      <c r="U2689" s="337">
        <v>1</v>
      </c>
      <c r="V2689" s="337">
        <v>-20</v>
      </c>
      <c r="W2689" s="336" t="s">
        <v>769</v>
      </c>
      <c r="X2689" s="336" t="s">
        <v>7405</v>
      </c>
      <c r="Y2689" s="336" t="s">
        <v>789</v>
      </c>
      <c r="Z2689" s="339">
        <v>41956</v>
      </c>
      <c r="AA2689" s="339">
        <v>41957</v>
      </c>
      <c r="AB2689" s="336" t="s">
        <v>784</v>
      </c>
    </row>
    <row r="2690" spans="1:28" s="340" customFormat="1">
      <c r="A2690" s="336" t="s">
        <v>8147</v>
      </c>
      <c r="B2690" s="336" t="s">
        <v>5838</v>
      </c>
      <c r="C2690" s="336" t="s">
        <v>8318</v>
      </c>
      <c r="D2690" s="336" t="s">
        <v>8318</v>
      </c>
      <c r="E2690" s="336" t="s">
        <v>733</v>
      </c>
      <c r="F2690" s="336" t="s">
        <v>780</v>
      </c>
      <c r="G2690" s="336" t="s">
        <v>794</v>
      </c>
      <c r="H2690" s="336" t="s">
        <v>726</v>
      </c>
      <c r="I2690" s="337">
        <v>5</v>
      </c>
      <c r="J2690" s="337">
        <v>70</v>
      </c>
      <c r="K2690" s="337">
        <v>162.30000000000001</v>
      </c>
      <c r="L2690" s="337">
        <v>127</v>
      </c>
      <c r="M2690" s="338"/>
      <c r="N2690" s="337">
        <v>103</v>
      </c>
      <c r="O2690" s="337">
        <v>1000</v>
      </c>
      <c r="P2690" s="337">
        <v>12</v>
      </c>
      <c r="Q2690" s="337">
        <v>83.3</v>
      </c>
      <c r="R2690" s="337">
        <v>25000</v>
      </c>
      <c r="S2690" s="337">
        <v>5000</v>
      </c>
      <c r="T2690" s="337">
        <v>84</v>
      </c>
      <c r="U2690" s="337">
        <v>1</v>
      </c>
      <c r="V2690" s="337">
        <v>-20</v>
      </c>
      <c r="W2690" s="336" t="s">
        <v>769</v>
      </c>
      <c r="X2690" s="336" t="s">
        <v>7402</v>
      </c>
      <c r="Y2690" s="336" t="s">
        <v>789</v>
      </c>
      <c r="Z2690" s="339">
        <v>41983</v>
      </c>
      <c r="AA2690" s="339">
        <v>41996</v>
      </c>
      <c r="AB2690" s="336" t="s">
        <v>784</v>
      </c>
    </row>
    <row r="2691" spans="1:28" s="340" customFormat="1">
      <c r="A2691" s="336" t="s">
        <v>8147</v>
      </c>
      <c r="B2691" s="336" t="s">
        <v>5838</v>
      </c>
      <c r="C2691" s="336" t="s">
        <v>5851</v>
      </c>
      <c r="D2691" s="336" t="s">
        <v>5851</v>
      </c>
      <c r="E2691" s="336" t="s">
        <v>733</v>
      </c>
      <c r="F2691" s="336" t="s">
        <v>780</v>
      </c>
      <c r="G2691" s="336" t="s">
        <v>794</v>
      </c>
      <c r="H2691" s="336" t="s">
        <v>726</v>
      </c>
      <c r="I2691" s="337">
        <v>3</v>
      </c>
      <c r="J2691" s="337">
        <v>85</v>
      </c>
      <c r="K2691" s="337">
        <v>164.2</v>
      </c>
      <c r="L2691" s="337">
        <v>126.2</v>
      </c>
      <c r="M2691" s="338"/>
      <c r="N2691" s="337">
        <v>105</v>
      </c>
      <c r="O2691" s="337">
        <v>1230</v>
      </c>
      <c r="P2691" s="337">
        <v>18</v>
      </c>
      <c r="Q2691" s="337">
        <v>68.3</v>
      </c>
      <c r="R2691" s="337">
        <v>25000</v>
      </c>
      <c r="S2691" s="337">
        <v>3000</v>
      </c>
      <c r="T2691" s="337">
        <v>83</v>
      </c>
      <c r="U2691" s="337">
        <v>0.9</v>
      </c>
      <c r="V2691" s="337">
        <v>-20</v>
      </c>
      <c r="W2691" s="336" t="s">
        <v>769</v>
      </c>
      <c r="X2691" s="336" t="s">
        <v>7405</v>
      </c>
      <c r="Y2691" s="336" t="s">
        <v>783</v>
      </c>
      <c r="Z2691" s="339">
        <v>41787</v>
      </c>
      <c r="AA2691" s="339">
        <v>41792</v>
      </c>
      <c r="AB2691" s="336" t="s">
        <v>784</v>
      </c>
    </row>
    <row r="2692" spans="1:28" s="340" customFormat="1">
      <c r="A2692" s="336" t="s">
        <v>8147</v>
      </c>
      <c r="B2692" s="336" t="s">
        <v>5386</v>
      </c>
      <c r="C2692" s="336" t="s">
        <v>5465</v>
      </c>
      <c r="D2692" s="336" t="s">
        <v>8319</v>
      </c>
      <c r="E2692" s="336" t="s">
        <v>703</v>
      </c>
      <c r="F2692" s="336" t="s">
        <v>780</v>
      </c>
      <c r="G2692" s="336" t="s">
        <v>781</v>
      </c>
      <c r="H2692" s="336" t="s">
        <v>726</v>
      </c>
      <c r="I2692" s="337">
        <v>3</v>
      </c>
      <c r="J2692" s="337">
        <v>50</v>
      </c>
      <c r="K2692" s="337">
        <v>47</v>
      </c>
      <c r="L2692" s="337">
        <v>49.5</v>
      </c>
      <c r="M2692" s="338"/>
      <c r="N2692" s="337">
        <v>40</v>
      </c>
      <c r="O2692" s="337">
        <v>520</v>
      </c>
      <c r="P2692" s="337">
        <v>7.4</v>
      </c>
      <c r="Q2692" s="337">
        <v>70.2</v>
      </c>
      <c r="R2692" s="337">
        <v>25000</v>
      </c>
      <c r="S2692" s="337">
        <v>3000</v>
      </c>
      <c r="T2692" s="337">
        <v>83</v>
      </c>
      <c r="U2692" s="337">
        <v>1</v>
      </c>
      <c r="V2692" s="337">
        <v>-20</v>
      </c>
      <c r="W2692" s="336" t="s">
        <v>769</v>
      </c>
      <c r="X2692" s="336" t="s">
        <v>7405</v>
      </c>
      <c r="Y2692" s="336" t="s">
        <v>826</v>
      </c>
      <c r="Z2692" s="339">
        <v>41891</v>
      </c>
      <c r="AA2692" s="339">
        <v>41898</v>
      </c>
      <c r="AB2692" s="336" t="s">
        <v>784</v>
      </c>
    </row>
    <row r="2693" spans="1:28" s="340" customFormat="1">
      <c r="A2693" s="336" t="s">
        <v>8147</v>
      </c>
      <c r="B2693" s="336" t="s">
        <v>5838</v>
      </c>
      <c r="C2693" s="336" t="s">
        <v>8320</v>
      </c>
      <c r="D2693" s="336" t="s">
        <v>8320</v>
      </c>
      <c r="E2693" s="336" t="s">
        <v>813</v>
      </c>
      <c r="F2693" s="336" t="s">
        <v>780</v>
      </c>
      <c r="G2693" s="336" t="s">
        <v>794</v>
      </c>
      <c r="H2693" s="336" t="s">
        <v>726</v>
      </c>
      <c r="I2693" s="337">
        <v>5</v>
      </c>
      <c r="J2693" s="337">
        <v>50</v>
      </c>
      <c r="K2693" s="337">
        <v>99.6</v>
      </c>
      <c r="L2693" s="337">
        <v>62.3</v>
      </c>
      <c r="M2693" s="338"/>
      <c r="N2693" s="337">
        <v>108</v>
      </c>
      <c r="O2693" s="337">
        <v>580</v>
      </c>
      <c r="P2693" s="337">
        <v>7</v>
      </c>
      <c r="Q2693" s="337">
        <v>82.9</v>
      </c>
      <c r="R2693" s="337">
        <v>25000</v>
      </c>
      <c r="S2693" s="337">
        <v>5000</v>
      </c>
      <c r="T2693" s="337">
        <v>84</v>
      </c>
      <c r="U2693" s="337">
        <v>0.9</v>
      </c>
      <c r="V2693" s="337">
        <v>-20</v>
      </c>
      <c r="W2693" s="336" t="s">
        <v>769</v>
      </c>
      <c r="X2693" s="336" t="s">
        <v>7405</v>
      </c>
      <c r="Y2693" s="336" t="s">
        <v>783</v>
      </c>
      <c r="Z2693" s="339">
        <v>41982</v>
      </c>
      <c r="AA2693" s="339">
        <v>42004</v>
      </c>
      <c r="AB2693" s="336" t="s">
        <v>784</v>
      </c>
    </row>
    <row r="2694" spans="1:28" s="340" customFormat="1">
      <c r="A2694" s="336" t="s">
        <v>8147</v>
      </c>
      <c r="B2694" s="336" t="s">
        <v>6001</v>
      </c>
      <c r="C2694" s="336" t="s">
        <v>682</v>
      </c>
      <c r="D2694" s="336" t="s">
        <v>8321</v>
      </c>
      <c r="E2694" s="336" t="s">
        <v>738</v>
      </c>
      <c r="F2694" s="336" t="s">
        <v>780</v>
      </c>
      <c r="G2694" s="336" t="s">
        <v>794</v>
      </c>
      <c r="H2694" s="336" t="s">
        <v>726</v>
      </c>
      <c r="I2694" s="337">
        <v>5</v>
      </c>
      <c r="J2694" s="337">
        <v>50</v>
      </c>
      <c r="K2694" s="337">
        <v>85</v>
      </c>
      <c r="L2694" s="337">
        <v>63</v>
      </c>
      <c r="M2694" s="338"/>
      <c r="N2694" s="337">
        <v>25</v>
      </c>
      <c r="O2694" s="337">
        <v>470</v>
      </c>
      <c r="P2694" s="337">
        <v>7</v>
      </c>
      <c r="Q2694" s="337">
        <v>67.099999999999994</v>
      </c>
      <c r="R2694" s="337">
        <v>25000</v>
      </c>
      <c r="S2694" s="337">
        <v>3000</v>
      </c>
      <c r="T2694" s="337">
        <v>91</v>
      </c>
      <c r="U2694" s="337">
        <v>0.8</v>
      </c>
      <c r="V2694" s="337">
        <v>-20</v>
      </c>
      <c r="W2694" s="336" t="s">
        <v>769</v>
      </c>
      <c r="X2694" s="336" t="s">
        <v>7402</v>
      </c>
      <c r="Y2694" s="336" t="s">
        <v>783</v>
      </c>
      <c r="Z2694" s="339">
        <v>41993</v>
      </c>
      <c r="AA2694" s="339">
        <v>42003</v>
      </c>
      <c r="AB2694" s="336" t="s">
        <v>784</v>
      </c>
    </row>
    <row r="2695" spans="1:28" s="340" customFormat="1">
      <c r="A2695" s="336" t="s">
        <v>8147</v>
      </c>
      <c r="B2695" s="336" t="s">
        <v>6001</v>
      </c>
      <c r="C2695" s="336" t="s">
        <v>682</v>
      </c>
      <c r="D2695" s="336" t="s">
        <v>8322</v>
      </c>
      <c r="E2695" s="336" t="s">
        <v>738</v>
      </c>
      <c r="F2695" s="336" t="s">
        <v>780</v>
      </c>
      <c r="G2695" s="336" t="s">
        <v>794</v>
      </c>
      <c r="H2695" s="336" t="s">
        <v>726</v>
      </c>
      <c r="I2695" s="337">
        <v>5</v>
      </c>
      <c r="J2695" s="337">
        <v>50</v>
      </c>
      <c r="K2695" s="337">
        <v>85</v>
      </c>
      <c r="L2695" s="337">
        <v>63</v>
      </c>
      <c r="M2695" s="338"/>
      <c r="N2695" s="337">
        <v>25</v>
      </c>
      <c r="O2695" s="337">
        <v>525</v>
      </c>
      <c r="P2695" s="337">
        <v>7</v>
      </c>
      <c r="Q2695" s="337">
        <v>75</v>
      </c>
      <c r="R2695" s="337">
        <v>25000</v>
      </c>
      <c r="S2695" s="337">
        <v>5000</v>
      </c>
      <c r="T2695" s="337">
        <v>91</v>
      </c>
      <c r="U2695" s="337">
        <v>0.8</v>
      </c>
      <c r="V2695" s="337">
        <v>-20</v>
      </c>
      <c r="W2695" s="336" t="s">
        <v>769</v>
      </c>
      <c r="X2695" s="336" t="s">
        <v>7402</v>
      </c>
      <c r="Y2695" s="336" t="s">
        <v>783</v>
      </c>
      <c r="Z2695" s="339">
        <v>41993</v>
      </c>
      <c r="AA2695" s="339">
        <v>42003</v>
      </c>
      <c r="AB2695" s="336" t="s">
        <v>784</v>
      </c>
    </row>
    <row r="2696" spans="1:28" s="340" customFormat="1">
      <c r="A2696" s="336" t="s">
        <v>8147</v>
      </c>
      <c r="B2696" s="336" t="s">
        <v>6017</v>
      </c>
      <c r="C2696" s="336" t="s">
        <v>6027</v>
      </c>
      <c r="D2696" s="336" t="s">
        <v>6027</v>
      </c>
      <c r="E2696" s="336" t="s">
        <v>732</v>
      </c>
      <c r="F2696" s="336" t="s">
        <v>780</v>
      </c>
      <c r="G2696" s="336" t="s">
        <v>794</v>
      </c>
      <c r="H2696" s="336" t="s">
        <v>726</v>
      </c>
      <c r="I2696" s="337">
        <v>5</v>
      </c>
      <c r="J2696" s="337">
        <v>65</v>
      </c>
      <c r="K2696" s="337">
        <v>130.30000000000001</v>
      </c>
      <c r="L2696" s="337">
        <v>95.1</v>
      </c>
      <c r="M2696" s="338"/>
      <c r="N2696" s="337">
        <v>108</v>
      </c>
      <c r="O2696" s="337">
        <v>830</v>
      </c>
      <c r="P2696" s="337">
        <v>10.3</v>
      </c>
      <c r="Q2696" s="337">
        <v>80.599999999999994</v>
      </c>
      <c r="R2696" s="337">
        <v>25000</v>
      </c>
      <c r="S2696" s="337">
        <v>5000</v>
      </c>
      <c r="T2696" s="337">
        <v>85</v>
      </c>
      <c r="U2696" s="337">
        <v>1</v>
      </c>
      <c r="V2696" s="337">
        <v>-20</v>
      </c>
      <c r="W2696" s="336" t="s">
        <v>769</v>
      </c>
      <c r="X2696" s="336" t="s">
        <v>7405</v>
      </c>
      <c r="Y2696" s="336" t="s">
        <v>789</v>
      </c>
      <c r="Z2696" s="339">
        <v>41956</v>
      </c>
      <c r="AA2696" s="339">
        <v>41957</v>
      </c>
      <c r="AB2696" s="336" t="s">
        <v>784</v>
      </c>
    </row>
    <row r="2697" spans="1:28" s="340" customFormat="1">
      <c r="A2697" s="336" t="s">
        <v>8147</v>
      </c>
      <c r="B2697" s="336" t="s">
        <v>6198</v>
      </c>
      <c r="C2697" s="336" t="s">
        <v>682</v>
      </c>
      <c r="D2697" s="336" t="s">
        <v>8323</v>
      </c>
      <c r="E2697" s="336" t="s">
        <v>732</v>
      </c>
      <c r="F2697" s="336" t="s">
        <v>780</v>
      </c>
      <c r="G2697" s="336" t="s">
        <v>794</v>
      </c>
      <c r="H2697" s="336" t="s">
        <v>726</v>
      </c>
      <c r="I2697" s="337">
        <v>5</v>
      </c>
      <c r="J2697" s="337">
        <v>65</v>
      </c>
      <c r="K2697" s="337">
        <v>133</v>
      </c>
      <c r="L2697" s="337">
        <v>95</v>
      </c>
      <c r="M2697" s="338"/>
      <c r="N2697" s="337">
        <v>120</v>
      </c>
      <c r="O2697" s="337">
        <v>865</v>
      </c>
      <c r="P2697" s="337">
        <v>12</v>
      </c>
      <c r="Q2697" s="337">
        <v>72.099999999999994</v>
      </c>
      <c r="R2697" s="337">
        <v>40000</v>
      </c>
      <c r="S2697" s="337">
        <v>3000</v>
      </c>
      <c r="T2697" s="337">
        <v>84</v>
      </c>
      <c r="U2697" s="337">
        <v>0.9</v>
      </c>
      <c r="V2697" s="337">
        <v>-20</v>
      </c>
      <c r="W2697" s="336" t="s">
        <v>769</v>
      </c>
      <c r="X2697" s="336" t="s">
        <v>7402</v>
      </c>
      <c r="Y2697" s="336" t="s">
        <v>1143</v>
      </c>
      <c r="Z2697" s="339">
        <v>41861</v>
      </c>
      <c r="AA2697" s="339">
        <v>41856</v>
      </c>
      <c r="AB2697" s="336" t="s">
        <v>842</v>
      </c>
    </row>
    <row r="2698" spans="1:28" s="340" customFormat="1">
      <c r="A2698" s="336" t="s">
        <v>8147</v>
      </c>
      <c r="B2698" s="336" t="s">
        <v>6198</v>
      </c>
      <c r="C2698" s="336" t="s">
        <v>682</v>
      </c>
      <c r="D2698" s="336" t="s">
        <v>8324</v>
      </c>
      <c r="E2698" s="336" t="s">
        <v>732</v>
      </c>
      <c r="F2698" s="336" t="s">
        <v>780</v>
      </c>
      <c r="G2698" s="336" t="s">
        <v>794</v>
      </c>
      <c r="H2698" s="336" t="s">
        <v>726</v>
      </c>
      <c r="I2698" s="337">
        <v>5</v>
      </c>
      <c r="J2698" s="337">
        <v>65</v>
      </c>
      <c r="K2698" s="337">
        <v>133</v>
      </c>
      <c r="L2698" s="337">
        <v>95</v>
      </c>
      <c r="M2698" s="338"/>
      <c r="N2698" s="337">
        <v>120</v>
      </c>
      <c r="O2698" s="337">
        <v>865</v>
      </c>
      <c r="P2698" s="337">
        <v>12.1</v>
      </c>
      <c r="Q2698" s="337">
        <v>72.099999999999994</v>
      </c>
      <c r="R2698" s="337">
        <v>40000</v>
      </c>
      <c r="S2698" s="337">
        <v>2700</v>
      </c>
      <c r="T2698" s="337">
        <v>83</v>
      </c>
      <c r="U2698" s="337">
        <v>0.9</v>
      </c>
      <c r="V2698" s="337">
        <v>-20</v>
      </c>
      <c r="W2698" s="336" t="s">
        <v>769</v>
      </c>
      <c r="X2698" s="336" t="s">
        <v>7402</v>
      </c>
      <c r="Y2698" s="336" t="s">
        <v>1143</v>
      </c>
      <c r="Z2698" s="339">
        <v>41861</v>
      </c>
      <c r="AA2698" s="339">
        <v>41856</v>
      </c>
      <c r="AB2698" s="336" t="s">
        <v>842</v>
      </c>
    </row>
    <row r="2699" spans="1:28" s="340" customFormat="1">
      <c r="A2699" s="336" t="s">
        <v>8147</v>
      </c>
      <c r="B2699" s="336" t="s">
        <v>6198</v>
      </c>
      <c r="C2699" s="336" t="s">
        <v>682</v>
      </c>
      <c r="D2699" s="336" t="s">
        <v>8325</v>
      </c>
      <c r="E2699" s="336" t="s">
        <v>733</v>
      </c>
      <c r="F2699" s="336" t="s">
        <v>780</v>
      </c>
      <c r="G2699" s="336" t="s">
        <v>794</v>
      </c>
      <c r="H2699" s="336" t="s">
        <v>726</v>
      </c>
      <c r="I2699" s="337">
        <v>5</v>
      </c>
      <c r="J2699" s="337">
        <v>75</v>
      </c>
      <c r="K2699" s="337">
        <v>152</v>
      </c>
      <c r="L2699" s="337">
        <v>125</v>
      </c>
      <c r="M2699" s="338"/>
      <c r="N2699" s="337">
        <v>120</v>
      </c>
      <c r="O2699" s="337">
        <v>1200</v>
      </c>
      <c r="P2699" s="337">
        <v>17.100000000000001</v>
      </c>
      <c r="Q2699" s="337">
        <v>70.599999999999994</v>
      </c>
      <c r="R2699" s="337">
        <v>40000</v>
      </c>
      <c r="S2699" s="337">
        <v>2700</v>
      </c>
      <c r="T2699" s="337">
        <v>83</v>
      </c>
      <c r="U2699" s="337">
        <v>1</v>
      </c>
      <c r="V2699" s="337">
        <v>-20</v>
      </c>
      <c r="W2699" s="336" t="s">
        <v>769</v>
      </c>
      <c r="X2699" s="336" t="s">
        <v>7402</v>
      </c>
      <c r="Y2699" s="336" t="s">
        <v>1143</v>
      </c>
      <c r="Z2699" s="339">
        <v>41861</v>
      </c>
      <c r="AA2699" s="339">
        <v>41856</v>
      </c>
      <c r="AB2699" s="336" t="s">
        <v>842</v>
      </c>
    </row>
    <row r="2700" spans="1:28" s="340" customFormat="1">
      <c r="A2700" s="336" t="s">
        <v>8147</v>
      </c>
      <c r="B2700" s="336" t="s">
        <v>6207</v>
      </c>
      <c r="C2700" s="336" t="s">
        <v>863</v>
      </c>
      <c r="D2700" s="336" t="s">
        <v>6365</v>
      </c>
      <c r="E2700" s="336" t="s">
        <v>830</v>
      </c>
      <c r="F2700" s="336" t="s">
        <v>780</v>
      </c>
      <c r="G2700" s="336" t="s">
        <v>794</v>
      </c>
      <c r="H2700" s="336" t="s">
        <v>726</v>
      </c>
      <c r="I2700" s="337">
        <v>3</v>
      </c>
      <c r="J2700" s="337">
        <v>75</v>
      </c>
      <c r="K2700" s="337">
        <v>112</v>
      </c>
      <c r="L2700" s="337">
        <v>95</v>
      </c>
      <c r="M2700" s="338"/>
      <c r="N2700" s="338"/>
      <c r="O2700" s="338"/>
      <c r="P2700" s="337">
        <v>12.7</v>
      </c>
      <c r="Q2700" s="337">
        <v>68</v>
      </c>
      <c r="R2700" s="337">
        <v>25000</v>
      </c>
      <c r="S2700" s="337">
        <v>3000</v>
      </c>
      <c r="T2700" s="337">
        <v>83</v>
      </c>
      <c r="U2700" s="337">
        <v>0.9</v>
      </c>
      <c r="V2700" s="337">
        <v>-20</v>
      </c>
      <c r="W2700" s="336" t="s">
        <v>769</v>
      </c>
      <c r="X2700" s="336" t="s">
        <v>7402</v>
      </c>
      <c r="Y2700" s="336" t="s">
        <v>783</v>
      </c>
      <c r="Z2700" s="339">
        <v>41640</v>
      </c>
      <c r="AA2700" s="339">
        <v>41948</v>
      </c>
      <c r="AB2700" s="336" t="s">
        <v>842</v>
      </c>
    </row>
    <row r="2701" spans="1:28" s="340" customFormat="1">
      <c r="A2701" s="336" t="s">
        <v>8147</v>
      </c>
      <c r="B2701" s="336" t="s">
        <v>6207</v>
      </c>
      <c r="C2701" s="336" t="s">
        <v>1058</v>
      </c>
      <c r="D2701" s="336" t="s">
        <v>6371</v>
      </c>
      <c r="E2701" s="336" t="s">
        <v>830</v>
      </c>
      <c r="F2701" s="336" t="s">
        <v>780</v>
      </c>
      <c r="G2701" s="336" t="s">
        <v>794</v>
      </c>
      <c r="H2701" s="336" t="s">
        <v>726</v>
      </c>
      <c r="I2701" s="337">
        <v>3</v>
      </c>
      <c r="J2701" s="337">
        <v>75</v>
      </c>
      <c r="K2701" s="337">
        <v>112</v>
      </c>
      <c r="L2701" s="337">
        <v>95</v>
      </c>
      <c r="M2701" s="338"/>
      <c r="N2701" s="337">
        <v>25</v>
      </c>
      <c r="O2701" s="337">
        <v>850</v>
      </c>
      <c r="P2701" s="337">
        <v>12.5</v>
      </c>
      <c r="Q2701" s="337">
        <v>68</v>
      </c>
      <c r="R2701" s="337">
        <v>25000</v>
      </c>
      <c r="S2701" s="337">
        <v>3000</v>
      </c>
      <c r="T2701" s="337">
        <v>83</v>
      </c>
      <c r="U2701" s="337">
        <v>0.9</v>
      </c>
      <c r="V2701" s="337">
        <v>-20</v>
      </c>
      <c r="W2701" s="336" t="s">
        <v>769</v>
      </c>
      <c r="X2701" s="336" t="s">
        <v>7402</v>
      </c>
      <c r="Y2701" s="336" t="s">
        <v>826</v>
      </c>
      <c r="Z2701" s="339">
        <v>41640</v>
      </c>
      <c r="AA2701" s="339">
        <v>41724</v>
      </c>
      <c r="AB2701" s="336" t="s">
        <v>784</v>
      </c>
    </row>
    <row r="2702" spans="1:28" s="340" customFormat="1">
      <c r="A2702" s="336" t="s">
        <v>8147</v>
      </c>
      <c r="B2702" s="336" t="s">
        <v>6399</v>
      </c>
      <c r="C2702" s="336" t="s">
        <v>682</v>
      </c>
      <c r="D2702" s="336" t="s">
        <v>6404</v>
      </c>
      <c r="E2702" s="336" t="s">
        <v>732</v>
      </c>
      <c r="F2702" s="336" t="s">
        <v>780</v>
      </c>
      <c r="G2702" s="336" t="s">
        <v>794</v>
      </c>
      <c r="H2702" s="336" t="s">
        <v>726</v>
      </c>
      <c r="I2702" s="337">
        <v>3</v>
      </c>
      <c r="J2702" s="337">
        <v>65</v>
      </c>
      <c r="K2702" s="337">
        <v>133</v>
      </c>
      <c r="L2702" s="337">
        <v>95</v>
      </c>
      <c r="M2702" s="338"/>
      <c r="N2702" s="338"/>
      <c r="O2702" s="337">
        <v>685</v>
      </c>
      <c r="P2702" s="337">
        <v>10</v>
      </c>
      <c r="Q2702" s="337">
        <v>68.5</v>
      </c>
      <c r="R2702" s="337">
        <v>40000</v>
      </c>
      <c r="S2702" s="337">
        <v>3000</v>
      </c>
      <c r="T2702" s="337">
        <v>84</v>
      </c>
      <c r="U2702" s="337">
        <v>0.9</v>
      </c>
      <c r="V2702" s="337">
        <v>-40</v>
      </c>
      <c r="W2702" s="336" t="s">
        <v>769</v>
      </c>
      <c r="X2702" s="336" t="s">
        <v>7402</v>
      </c>
      <c r="Y2702" s="336" t="s">
        <v>1043</v>
      </c>
      <c r="Z2702" s="339">
        <v>41805</v>
      </c>
      <c r="AA2702" s="339">
        <v>41800</v>
      </c>
      <c r="AB2702" s="336" t="s">
        <v>784</v>
      </c>
    </row>
    <row r="2703" spans="1:28" s="340" customFormat="1">
      <c r="A2703" s="336" t="s">
        <v>8147</v>
      </c>
      <c r="B2703" s="336" t="s">
        <v>6399</v>
      </c>
      <c r="C2703" s="336" t="s">
        <v>3460</v>
      </c>
      <c r="D2703" s="336" t="s">
        <v>3460</v>
      </c>
      <c r="E2703" s="336" t="s">
        <v>738</v>
      </c>
      <c r="F2703" s="336" t="s">
        <v>780</v>
      </c>
      <c r="G2703" s="336" t="s">
        <v>794</v>
      </c>
      <c r="H2703" s="336" t="s">
        <v>726</v>
      </c>
      <c r="I2703" s="337">
        <v>3</v>
      </c>
      <c r="J2703" s="337">
        <v>50</v>
      </c>
      <c r="K2703" s="337">
        <v>86</v>
      </c>
      <c r="L2703" s="337">
        <v>63</v>
      </c>
      <c r="M2703" s="338"/>
      <c r="N2703" s="337">
        <v>40</v>
      </c>
      <c r="O2703" s="337">
        <v>525</v>
      </c>
      <c r="P2703" s="337">
        <v>7</v>
      </c>
      <c r="Q2703" s="337">
        <v>75</v>
      </c>
      <c r="R2703" s="337">
        <v>25000</v>
      </c>
      <c r="S2703" s="337">
        <v>3000</v>
      </c>
      <c r="T2703" s="337">
        <v>84</v>
      </c>
      <c r="U2703" s="337">
        <v>0.9</v>
      </c>
      <c r="V2703" s="337">
        <v>-20</v>
      </c>
      <c r="W2703" s="336" t="s">
        <v>769</v>
      </c>
      <c r="X2703" s="336" t="s">
        <v>7406</v>
      </c>
      <c r="Y2703" s="336" t="s">
        <v>900</v>
      </c>
      <c r="Z2703" s="339">
        <v>41852</v>
      </c>
      <c r="AA2703" s="339">
        <v>41899</v>
      </c>
      <c r="AB2703" s="336" t="s">
        <v>784</v>
      </c>
    </row>
    <row r="2704" spans="1:28" s="340" customFormat="1">
      <c r="A2704" s="336" t="s">
        <v>8147</v>
      </c>
      <c r="B2704" s="336" t="s">
        <v>6399</v>
      </c>
      <c r="C2704" s="336" t="s">
        <v>3462</v>
      </c>
      <c r="D2704" s="336" t="s">
        <v>3462</v>
      </c>
      <c r="E2704" s="336" t="s">
        <v>731</v>
      </c>
      <c r="F2704" s="336" t="s">
        <v>780</v>
      </c>
      <c r="G2704" s="336" t="s">
        <v>794</v>
      </c>
      <c r="H2704" s="336" t="s">
        <v>726</v>
      </c>
      <c r="I2704" s="337">
        <v>3</v>
      </c>
      <c r="J2704" s="337">
        <v>75</v>
      </c>
      <c r="K2704" s="337">
        <v>118</v>
      </c>
      <c r="L2704" s="337">
        <v>95</v>
      </c>
      <c r="M2704" s="338"/>
      <c r="N2704" s="337">
        <v>40</v>
      </c>
      <c r="O2704" s="337">
        <v>950</v>
      </c>
      <c r="P2704" s="337">
        <v>12</v>
      </c>
      <c r="Q2704" s="337">
        <v>79.2</v>
      </c>
      <c r="R2704" s="337">
        <v>25000</v>
      </c>
      <c r="S2704" s="337">
        <v>3000</v>
      </c>
      <c r="T2704" s="337">
        <v>83</v>
      </c>
      <c r="U2704" s="337">
        <v>0.9</v>
      </c>
      <c r="V2704" s="337">
        <v>-20</v>
      </c>
      <c r="W2704" s="336" t="s">
        <v>769</v>
      </c>
      <c r="X2704" s="336" t="s">
        <v>7406</v>
      </c>
      <c r="Y2704" s="336" t="s">
        <v>900</v>
      </c>
      <c r="Z2704" s="339">
        <v>41852</v>
      </c>
      <c r="AA2704" s="339">
        <v>41899</v>
      </c>
      <c r="AB2704" s="336" t="s">
        <v>784</v>
      </c>
    </row>
    <row r="2705" spans="1:28" s="340" customFormat="1">
      <c r="A2705" s="336" t="s">
        <v>8147</v>
      </c>
      <c r="B2705" s="336" t="s">
        <v>6399</v>
      </c>
      <c r="C2705" s="336" t="s">
        <v>3464</v>
      </c>
      <c r="D2705" s="336" t="s">
        <v>3464</v>
      </c>
      <c r="E2705" s="336" t="s">
        <v>731</v>
      </c>
      <c r="F2705" s="336" t="s">
        <v>780</v>
      </c>
      <c r="G2705" s="336" t="s">
        <v>794</v>
      </c>
      <c r="H2705" s="336" t="s">
        <v>726</v>
      </c>
      <c r="I2705" s="337">
        <v>3</v>
      </c>
      <c r="J2705" s="337">
        <v>75</v>
      </c>
      <c r="K2705" s="337">
        <v>91</v>
      </c>
      <c r="L2705" s="337">
        <v>95</v>
      </c>
      <c r="M2705" s="338"/>
      <c r="N2705" s="337">
        <v>40</v>
      </c>
      <c r="O2705" s="337">
        <v>950</v>
      </c>
      <c r="P2705" s="337">
        <v>12</v>
      </c>
      <c r="Q2705" s="337">
        <v>79.2</v>
      </c>
      <c r="R2705" s="337">
        <v>25000</v>
      </c>
      <c r="S2705" s="337">
        <v>3000</v>
      </c>
      <c r="T2705" s="337">
        <v>84</v>
      </c>
      <c r="U2705" s="337">
        <v>0.9</v>
      </c>
      <c r="V2705" s="337">
        <v>-20</v>
      </c>
      <c r="W2705" s="336" t="s">
        <v>769</v>
      </c>
      <c r="X2705" s="336" t="s">
        <v>7406</v>
      </c>
      <c r="Y2705" s="336" t="s">
        <v>900</v>
      </c>
      <c r="Z2705" s="339">
        <v>41883</v>
      </c>
      <c r="AA2705" s="339">
        <v>41905</v>
      </c>
      <c r="AB2705" s="336" t="s">
        <v>784</v>
      </c>
    </row>
    <row r="2706" spans="1:28" s="340" customFormat="1">
      <c r="A2706" s="336" t="s">
        <v>8147</v>
      </c>
      <c r="B2706" s="336" t="s">
        <v>6399</v>
      </c>
      <c r="C2706" s="336" t="s">
        <v>3466</v>
      </c>
      <c r="D2706" s="336" t="s">
        <v>3466</v>
      </c>
      <c r="E2706" s="336" t="s">
        <v>735</v>
      </c>
      <c r="F2706" s="336" t="s">
        <v>780</v>
      </c>
      <c r="G2706" s="336" t="s">
        <v>794</v>
      </c>
      <c r="H2706" s="336" t="s">
        <v>726</v>
      </c>
      <c r="I2706" s="337">
        <v>3</v>
      </c>
      <c r="J2706" s="337">
        <v>95</v>
      </c>
      <c r="K2706" s="337">
        <v>131</v>
      </c>
      <c r="L2706" s="337">
        <v>119</v>
      </c>
      <c r="M2706" s="338"/>
      <c r="N2706" s="337">
        <v>40</v>
      </c>
      <c r="O2706" s="337">
        <v>1260</v>
      </c>
      <c r="P2706" s="337">
        <v>16</v>
      </c>
      <c r="Q2706" s="337">
        <v>78.8</v>
      </c>
      <c r="R2706" s="337">
        <v>25000</v>
      </c>
      <c r="S2706" s="337">
        <v>3000</v>
      </c>
      <c r="T2706" s="337">
        <v>84</v>
      </c>
      <c r="U2706" s="337">
        <v>0.9</v>
      </c>
      <c r="V2706" s="337">
        <v>-20</v>
      </c>
      <c r="W2706" s="336" t="s">
        <v>769</v>
      </c>
      <c r="X2706" s="336" t="s">
        <v>7406</v>
      </c>
      <c r="Y2706" s="336" t="s">
        <v>900</v>
      </c>
      <c r="Z2706" s="339">
        <v>41852</v>
      </c>
      <c r="AA2706" s="339">
        <v>41899</v>
      </c>
      <c r="AB2706" s="336" t="s">
        <v>784</v>
      </c>
    </row>
    <row r="2707" spans="1:28" s="340" customFormat="1">
      <c r="A2707" s="336" t="s">
        <v>8147</v>
      </c>
      <c r="B2707" s="336" t="s">
        <v>27</v>
      </c>
      <c r="C2707" s="336" t="s">
        <v>6937</v>
      </c>
      <c r="D2707" s="336" t="s">
        <v>6938</v>
      </c>
      <c r="E2707" s="336" t="s">
        <v>735</v>
      </c>
      <c r="F2707" s="336" t="s">
        <v>780</v>
      </c>
      <c r="G2707" s="336" t="s">
        <v>794</v>
      </c>
      <c r="H2707" s="336" t="s">
        <v>726</v>
      </c>
      <c r="I2707" s="337">
        <v>5</v>
      </c>
      <c r="J2707" s="337">
        <v>90</v>
      </c>
      <c r="K2707" s="337">
        <v>135</v>
      </c>
      <c r="L2707" s="337">
        <v>122</v>
      </c>
      <c r="M2707" s="338"/>
      <c r="N2707" s="337">
        <v>25</v>
      </c>
      <c r="O2707" s="337">
        <v>1050</v>
      </c>
      <c r="P2707" s="337">
        <v>14</v>
      </c>
      <c r="Q2707" s="337">
        <v>75</v>
      </c>
      <c r="R2707" s="337">
        <v>25000</v>
      </c>
      <c r="S2707" s="337">
        <v>3500</v>
      </c>
      <c r="T2707" s="337">
        <v>83</v>
      </c>
      <c r="U2707" s="337">
        <v>0.9</v>
      </c>
      <c r="V2707" s="337">
        <v>-30</v>
      </c>
      <c r="W2707" s="336" t="s">
        <v>769</v>
      </c>
      <c r="X2707" s="336" t="s">
        <v>7405</v>
      </c>
      <c r="Y2707" s="336" t="s">
        <v>1308</v>
      </c>
      <c r="Z2707" s="339">
        <v>41640</v>
      </c>
      <c r="AA2707" s="339">
        <v>41890</v>
      </c>
      <c r="AB2707" s="336" t="s">
        <v>842</v>
      </c>
    </row>
    <row r="2708" spans="1:28" s="340" customFormat="1">
      <c r="A2708" s="336" t="s">
        <v>8147</v>
      </c>
      <c r="B2708" s="336" t="s">
        <v>27</v>
      </c>
      <c r="C2708" s="336" t="s">
        <v>6940</v>
      </c>
      <c r="D2708" s="336" t="s">
        <v>6940</v>
      </c>
      <c r="E2708" s="336" t="s">
        <v>735</v>
      </c>
      <c r="F2708" s="336" t="s">
        <v>780</v>
      </c>
      <c r="G2708" s="336" t="s">
        <v>794</v>
      </c>
      <c r="H2708" s="336" t="s">
        <v>726</v>
      </c>
      <c r="I2708" s="337">
        <v>5</v>
      </c>
      <c r="J2708" s="337">
        <v>90</v>
      </c>
      <c r="K2708" s="337">
        <v>135</v>
      </c>
      <c r="L2708" s="337">
        <v>122</v>
      </c>
      <c r="M2708" s="338"/>
      <c r="N2708" s="337">
        <v>15</v>
      </c>
      <c r="O2708" s="337">
        <v>1100</v>
      </c>
      <c r="P2708" s="337">
        <v>14</v>
      </c>
      <c r="Q2708" s="337">
        <v>78.5</v>
      </c>
      <c r="R2708" s="337">
        <v>25000</v>
      </c>
      <c r="S2708" s="337">
        <v>3500</v>
      </c>
      <c r="T2708" s="337">
        <v>83</v>
      </c>
      <c r="U2708" s="337">
        <v>0.9</v>
      </c>
      <c r="V2708" s="337">
        <v>-30</v>
      </c>
      <c r="W2708" s="336" t="s">
        <v>769</v>
      </c>
      <c r="X2708" s="336" t="s">
        <v>7405</v>
      </c>
      <c r="Y2708" s="336" t="s">
        <v>1308</v>
      </c>
      <c r="Z2708" s="339">
        <v>41640</v>
      </c>
      <c r="AA2708" s="339">
        <v>41908</v>
      </c>
      <c r="AB2708" s="336" t="s">
        <v>842</v>
      </c>
    </row>
    <row r="2709" spans="1:28" s="340" customFormat="1">
      <c r="A2709" s="336" t="s">
        <v>8147</v>
      </c>
      <c r="B2709" s="336" t="s">
        <v>27</v>
      </c>
      <c r="C2709" s="336" t="s">
        <v>8326</v>
      </c>
      <c r="D2709" s="336" t="s">
        <v>8326</v>
      </c>
      <c r="E2709" s="336" t="s">
        <v>735</v>
      </c>
      <c r="F2709" s="336" t="s">
        <v>780</v>
      </c>
      <c r="G2709" s="336" t="s">
        <v>794</v>
      </c>
      <c r="H2709" s="336" t="s">
        <v>726</v>
      </c>
      <c r="I2709" s="337">
        <v>5</v>
      </c>
      <c r="J2709" s="338"/>
      <c r="K2709" s="337">
        <v>135</v>
      </c>
      <c r="L2709" s="337">
        <v>122</v>
      </c>
      <c r="M2709" s="338"/>
      <c r="N2709" s="337">
        <v>15</v>
      </c>
      <c r="O2709" s="337">
        <v>1000</v>
      </c>
      <c r="P2709" s="337">
        <v>14</v>
      </c>
      <c r="Q2709" s="337">
        <v>71</v>
      </c>
      <c r="R2709" s="337">
        <v>25000</v>
      </c>
      <c r="S2709" s="337">
        <v>4000</v>
      </c>
      <c r="T2709" s="337">
        <v>83</v>
      </c>
      <c r="U2709" s="337">
        <v>0.9</v>
      </c>
      <c r="V2709" s="337">
        <v>-30</v>
      </c>
      <c r="W2709" s="336" t="s">
        <v>769</v>
      </c>
      <c r="X2709" s="336" t="s">
        <v>7405</v>
      </c>
      <c r="Y2709" s="336" t="s">
        <v>1308</v>
      </c>
      <c r="Z2709" s="339">
        <v>41435</v>
      </c>
      <c r="AA2709" s="339">
        <v>41991</v>
      </c>
      <c r="AB2709" s="336" t="s">
        <v>842</v>
      </c>
    </row>
    <row r="2710" spans="1:28" s="340" customFormat="1">
      <c r="A2710" s="336" t="s">
        <v>8147</v>
      </c>
      <c r="B2710" s="336" t="s">
        <v>27</v>
      </c>
      <c r="C2710" s="336" t="s">
        <v>6954</v>
      </c>
      <c r="D2710" s="336" t="s">
        <v>6954</v>
      </c>
      <c r="E2710" s="336" t="s">
        <v>733</v>
      </c>
      <c r="F2710" s="336" t="s">
        <v>780</v>
      </c>
      <c r="G2710" s="336" t="s">
        <v>794</v>
      </c>
      <c r="H2710" s="336" t="s">
        <v>726</v>
      </c>
      <c r="I2710" s="337">
        <v>5</v>
      </c>
      <c r="J2710" s="338"/>
      <c r="K2710" s="337">
        <v>135</v>
      </c>
      <c r="L2710" s="337">
        <v>122</v>
      </c>
      <c r="M2710" s="338"/>
      <c r="N2710" s="338"/>
      <c r="O2710" s="337">
        <v>1200</v>
      </c>
      <c r="P2710" s="337">
        <v>17</v>
      </c>
      <c r="Q2710" s="337">
        <v>68</v>
      </c>
      <c r="R2710" s="337">
        <v>25000</v>
      </c>
      <c r="S2710" s="337">
        <v>2700</v>
      </c>
      <c r="T2710" s="337">
        <v>83</v>
      </c>
      <c r="U2710" s="337">
        <v>0.9</v>
      </c>
      <c r="V2710" s="337">
        <v>-30</v>
      </c>
      <c r="W2710" s="336" t="s">
        <v>769</v>
      </c>
      <c r="X2710" s="336" t="s">
        <v>7405</v>
      </c>
      <c r="Y2710" s="336" t="s">
        <v>1308</v>
      </c>
      <c r="Z2710" s="339">
        <v>41446</v>
      </c>
      <c r="AA2710" s="339">
        <v>41815</v>
      </c>
      <c r="AB2710" s="336" t="s">
        <v>842</v>
      </c>
    </row>
    <row r="2711" spans="1:28" s="340" customFormat="1">
      <c r="A2711" s="336" t="s">
        <v>8147</v>
      </c>
      <c r="B2711" s="336" t="s">
        <v>27</v>
      </c>
      <c r="C2711" s="336" t="s">
        <v>6956</v>
      </c>
      <c r="D2711" s="336" t="s">
        <v>6956</v>
      </c>
      <c r="E2711" s="336" t="s">
        <v>733</v>
      </c>
      <c r="F2711" s="336" t="s">
        <v>780</v>
      </c>
      <c r="G2711" s="336" t="s">
        <v>794</v>
      </c>
      <c r="H2711" s="336" t="s">
        <v>726</v>
      </c>
      <c r="I2711" s="337">
        <v>5</v>
      </c>
      <c r="J2711" s="338"/>
      <c r="K2711" s="337">
        <v>135</v>
      </c>
      <c r="L2711" s="337">
        <v>122</v>
      </c>
      <c r="M2711" s="338"/>
      <c r="N2711" s="338"/>
      <c r="O2711" s="337">
        <v>1200</v>
      </c>
      <c r="P2711" s="337">
        <v>17</v>
      </c>
      <c r="Q2711" s="337">
        <v>71</v>
      </c>
      <c r="R2711" s="337">
        <v>25000</v>
      </c>
      <c r="S2711" s="337">
        <v>3000</v>
      </c>
      <c r="T2711" s="337">
        <v>84</v>
      </c>
      <c r="U2711" s="337">
        <v>0.9</v>
      </c>
      <c r="V2711" s="337">
        <v>-30</v>
      </c>
      <c r="W2711" s="336" t="s">
        <v>769</v>
      </c>
      <c r="X2711" s="336" t="s">
        <v>7405</v>
      </c>
      <c r="Y2711" s="336" t="s">
        <v>1308</v>
      </c>
      <c r="Z2711" s="339">
        <v>41446</v>
      </c>
      <c r="AA2711" s="339">
        <v>41815</v>
      </c>
      <c r="AB2711" s="336" t="s">
        <v>842</v>
      </c>
    </row>
    <row r="2712" spans="1:28" s="340" customFormat="1">
      <c r="A2712" s="336" t="s">
        <v>8147</v>
      </c>
      <c r="B2712" s="336" t="s">
        <v>4537</v>
      </c>
      <c r="C2712" s="336" t="s">
        <v>8327</v>
      </c>
      <c r="D2712" s="336" t="s">
        <v>8327</v>
      </c>
      <c r="E2712" s="336" t="s">
        <v>732</v>
      </c>
      <c r="F2712" s="336" t="s">
        <v>780</v>
      </c>
      <c r="G2712" s="336" t="s">
        <v>794</v>
      </c>
      <c r="H2712" s="336" t="s">
        <v>726</v>
      </c>
      <c r="I2712" s="337">
        <v>5</v>
      </c>
      <c r="J2712" s="337">
        <v>65</v>
      </c>
      <c r="K2712" s="337">
        <v>133.4</v>
      </c>
      <c r="L2712" s="337">
        <v>94.9</v>
      </c>
      <c r="M2712" s="338"/>
      <c r="N2712" s="338"/>
      <c r="O2712" s="337">
        <v>730</v>
      </c>
      <c r="P2712" s="337">
        <v>8.5</v>
      </c>
      <c r="Q2712" s="337">
        <v>85.9</v>
      </c>
      <c r="R2712" s="337">
        <v>25000</v>
      </c>
      <c r="S2712" s="337">
        <v>5000</v>
      </c>
      <c r="T2712" s="337">
        <v>83</v>
      </c>
      <c r="U2712" s="337">
        <v>0.9</v>
      </c>
      <c r="V2712" s="337">
        <v>-20</v>
      </c>
      <c r="W2712" s="336" t="s">
        <v>769</v>
      </c>
      <c r="X2712" s="336" t="s">
        <v>7491</v>
      </c>
      <c r="Y2712" s="336" t="s">
        <v>2276</v>
      </c>
      <c r="Z2712" s="339">
        <v>41796</v>
      </c>
      <c r="AA2712" s="339">
        <v>41796</v>
      </c>
      <c r="AB2712" s="336" t="s">
        <v>784</v>
      </c>
    </row>
    <row r="2713" spans="1:28" s="340" customFormat="1">
      <c r="A2713" s="336" t="s">
        <v>8147</v>
      </c>
      <c r="B2713" s="336" t="s">
        <v>4985</v>
      </c>
      <c r="C2713" s="336" t="s">
        <v>8328</v>
      </c>
      <c r="D2713" s="336" t="s">
        <v>8328</v>
      </c>
      <c r="E2713" s="336" t="s">
        <v>733</v>
      </c>
      <c r="F2713" s="336" t="s">
        <v>780</v>
      </c>
      <c r="G2713" s="336" t="s">
        <v>794</v>
      </c>
      <c r="H2713" s="336" t="s">
        <v>726</v>
      </c>
      <c r="I2713" s="337">
        <v>3</v>
      </c>
      <c r="J2713" s="337">
        <v>93</v>
      </c>
      <c r="K2713" s="337">
        <v>152</v>
      </c>
      <c r="L2713" s="337">
        <v>121</v>
      </c>
      <c r="M2713" s="338"/>
      <c r="N2713" s="337">
        <v>100</v>
      </c>
      <c r="O2713" s="337">
        <v>1400</v>
      </c>
      <c r="P2713" s="337">
        <v>20</v>
      </c>
      <c r="Q2713" s="337">
        <v>70</v>
      </c>
      <c r="R2713" s="337">
        <v>25000</v>
      </c>
      <c r="S2713" s="337">
        <v>3000</v>
      </c>
      <c r="T2713" s="337">
        <v>83</v>
      </c>
      <c r="U2713" s="337">
        <v>0.9</v>
      </c>
      <c r="V2713" s="337">
        <v>-20</v>
      </c>
      <c r="W2713" s="336" t="s">
        <v>769</v>
      </c>
      <c r="X2713" s="336" t="s">
        <v>7406</v>
      </c>
      <c r="Y2713" s="336" t="s">
        <v>900</v>
      </c>
      <c r="Z2713" s="339">
        <v>41640</v>
      </c>
      <c r="AA2713" s="339">
        <v>41799</v>
      </c>
      <c r="AB2713" s="336" t="s">
        <v>784</v>
      </c>
    </row>
    <row r="2714" spans="1:28" s="340" customFormat="1">
      <c r="A2714" s="336" t="s">
        <v>8147</v>
      </c>
      <c r="B2714" s="336" t="s">
        <v>27</v>
      </c>
      <c r="C2714" s="336" t="s">
        <v>7082</v>
      </c>
      <c r="D2714" s="336" t="s">
        <v>7082</v>
      </c>
      <c r="E2714" s="336" t="s">
        <v>735</v>
      </c>
      <c r="F2714" s="336" t="s">
        <v>780</v>
      </c>
      <c r="G2714" s="336" t="s">
        <v>794</v>
      </c>
      <c r="H2714" s="336" t="s">
        <v>726</v>
      </c>
      <c r="I2714" s="337">
        <v>5</v>
      </c>
      <c r="J2714" s="337">
        <v>120</v>
      </c>
      <c r="K2714" s="337">
        <v>135</v>
      </c>
      <c r="L2714" s="337">
        <v>122</v>
      </c>
      <c r="M2714" s="338"/>
      <c r="N2714" s="337">
        <v>25</v>
      </c>
      <c r="O2714" s="337">
        <v>1250</v>
      </c>
      <c r="P2714" s="337">
        <v>17.3</v>
      </c>
      <c r="Q2714" s="337">
        <v>72</v>
      </c>
      <c r="R2714" s="337">
        <v>25000</v>
      </c>
      <c r="S2714" s="337">
        <v>3000</v>
      </c>
      <c r="T2714" s="337">
        <v>84</v>
      </c>
      <c r="U2714" s="337">
        <v>0.9</v>
      </c>
      <c r="V2714" s="337">
        <v>-30</v>
      </c>
      <c r="W2714" s="336" t="s">
        <v>769</v>
      </c>
      <c r="X2714" s="336" t="s">
        <v>7405</v>
      </c>
      <c r="Y2714" s="336" t="s">
        <v>1308</v>
      </c>
      <c r="Z2714" s="339">
        <v>41499</v>
      </c>
      <c r="AA2714" s="339">
        <v>41901</v>
      </c>
      <c r="AB2714" s="336" t="s">
        <v>842</v>
      </c>
    </row>
    <row r="2715" spans="1:28" s="340" customFormat="1">
      <c r="A2715" s="336" t="s">
        <v>8147</v>
      </c>
      <c r="B2715" s="336" t="s">
        <v>27</v>
      </c>
      <c r="C2715" s="336" t="s">
        <v>7087</v>
      </c>
      <c r="D2715" s="336" t="s">
        <v>7087</v>
      </c>
      <c r="E2715" s="336" t="s">
        <v>735</v>
      </c>
      <c r="F2715" s="336" t="s">
        <v>780</v>
      </c>
      <c r="G2715" s="336" t="s">
        <v>794</v>
      </c>
      <c r="H2715" s="336" t="s">
        <v>726</v>
      </c>
      <c r="I2715" s="337">
        <v>2</v>
      </c>
      <c r="J2715" s="337">
        <v>120</v>
      </c>
      <c r="K2715" s="337">
        <v>135</v>
      </c>
      <c r="L2715" s="337">
        <v>122</v>
      </c>
      <c r="M2715" s="338"/>
      <c r="N2715" s="337">
        <v>25</v>
      </c>
      <c r="O2715" s="337">
        <v>1275</v>
      </c>
      <c r="P2715" s="337">
        <v>17.3</v>
      </c>
      <c r="Q2715" s="337">
        <v>73.7</v>
      </c>
      <c r="R2715" s="337">
        <v>25000</v>
      </c>
      <c r="S2715" s="337">
        <v>3500</v>
      </c>
      <c r="T2715" s="337">
        <v>84</v>
      </c>
      <c r="U2715" s="337">
        <v>0.9</v>
      </c>
      <c r="V2715" s="337">
        <v>-29</v>
      </c>
      <c r="W2715" s="336" t="s">
        <v>769</v>
      </c>
      <c r="X2715" s="336" t="s">
        <v>7405</v>
      </c>
      <c r="Y2715" s="336" t="s">
        <v>1308</v>
      </c>
      <c r="Z2715" s="339">
        <v>41640</v>
      </c>
      <c r="AA2715" s="339">
        <v>41899</v>
      </c>
      <c r="AB2715" s="336" t="s">
        <v>842</v>
      </c>
    </row>
    <row r="2716" spans="1:28" s="340" customFormat="1">
      <c r="A2716" s="336" t="s">
        <v>8147</v>
      </c>
      <c r="B2716" s="336" t="s">
        <v>27</v>
      </c>
      <c r="C2716" s="336" t="s">
        <v>7089</v>
      </c>
      <c r="D2716" s="336" t="s">
        <v>7089</v>
      </c>
      <c r="E2716" s="336" t="s">
        <v>735</v>
      </c>
      <c r="F2716" s="336" t="s">
        <v>780</v>
      </c>
      <c r="G2716" s="336" t="s">
        <v>794</v>
      </c>
      <c r="H2716" s="336" t="s">
        <v>726</v>
      </c>
      <c r="I2716" s="337">
        <v>5</v>
      </c>
      <c r="J2716" s="337">
        <v>120</v>
      </c>
      <c r="K2716" s="337">
        <v>135</v>
      </c>
      <c r="L2716" s="337">
        <v>122</v>
      </c>
      <c r="M2716" s="338"/>
      <c r="N2716" s="337">
        <v>15</v>
      </c>
      <c r="O2716" s="337">
        <v>1275</v>
      </c>
      <c r="P2716" s="337">
        <v>17.100000000000001</v>
      </c>
      <c r="Q2716" s="337">
        <v>74.5</v>
      </c>
      <c r="R2716" s="337">
        <v>25000</v>
      </c>
      <c r="S2716" s="337">
        <v>3500</v>
      </c>
      <c r="T2716" s="337">
        <v>84</v>
      </c>
      <c r="U2716" s="337">
        <v>0.9</v>
      </c>
      <c r="V2716" s="337">
        <v>-29</v>
      </c>
      <c r="W2716" s="336" t="s">
        <v>769</v>
      </c>
      <c r="X2716" s="336" t="s">
        <v>7405</v>
      </c>
      <c r="Y2716" s="336" t="s">
        <v>1308</v>
      </c>
      <c r="Z2716" s="339">
        <v>41640</v>
      </c>
      <c r="AA2716" s="339">
        <v>41921</v>
      </c>
      <c r="AB2716" s="336" t="s">
        <v>842</v>
      </c>
    </row>
    <row r="2717" spans="1:28" s="340" customFormat="1">
      <c r="A2717" s="336" t="s">
        <v>8147</v>
      </c>
      <c r="B2717" s="336" t="s">
        <v>4537</v>
      </c>
      <c r="C2717" s="336" t="s">
        <v>4815</v>
      </c>
      <c r="D2717" s="336" t="s">
        <v>8327</v>
      </c>
      <c r="E2717" s="336" t="s">
        <v>732</v>
      </c>
      <c r="F2717" s="336" t="s">
        <v>780</v>
      </c>
      <c r="G2717" s="336" t="s">
        <v>794</v>
      </c>
      <c r="H2717" s="336" t="s">
        <v>726</v>
      </c>
      <c r="I2717" s="337">
        <v>5</v>
      </c>
      <c r="J2717" s="337">
        <v>65</v>
      </c>
      <c r="K2717" s="337">
        <v>133.4</v>
      </c>
      <c r="L2717" s="337">
        <v>94.9</v>
      </c>
      <c r="M2717" s="338"/>
      <c r="N2717" s="338"/>
      <c r="O2717" s="337">
        <v>730</v>
      </c>
      <c r="P2717" s="337">
        <v>8.5</v>
      </c>
      <c r="Q2717" s="337">
        <v>85.9</v>
      </c>
      <c r="R2717" s="337">
        <v>25000</v>
      </c>
      <c r="S2717" s="337">
        <v>5000</v>
      </c>
      <c r="T2717" s="337">
        <v>83</v>
      </c>
      <c r="U2717" s="337">
        <v>0.9</v>
      </c>
      <c r="V2717" s="337">
        <v>-20</v>
      </c>
      <c r="W2717" s="336" t="s">
        <v>769</v>
      </c>
      <c r="X2717" s="336" t="s">
        <v>7491</v>
      </c>
      <c r="Y2717" s="336" t="s">
        <v>2276</v>
      </c>
      <c r="Z2717" s="339">
        <v>41796</v>
      </c>
      <c r="AA2717" s="339">
        <v>41796</v>
      </c>
      <c r="AB2717" s="336" t="s">
        <v>784</v>
      </c>
    </row>
    <row r="2718" spans="1:28" s="340" customFormat="1">
      <c r="A2718" s="336" t="s">
        <v>8147</v>
      </c>
      <c r="B2718" s="336" t="s">
        <v>8033</v>
      </c>
      <c r="C2718" s="336" t="s">
        <v>8034</v>
      </c>
      <c r="D2718" s="336" t="s">
        <v>8329</v>
      </c>
      <c r="E2718" s="336" t="s">
        <v>830</v>
      </c>
      <c r="F2718" s="336" t="s">
        <v>780</v>
      </c>
      <c r="G2718" s="336" t="s">
        <v>794</v>
      </c>
      <c r="H2718" s="336" t="s">
        <v>726</v>
      </c>
      <c r="I2718" s="337">
        <v>5</v>
      </c>
      <c r="J2718" s="337">
        <v>75</v>
      </c>
      <c r="K2718" s="337">
        <v>120.5</v>
      </c>
      <c r="L2718" s="337">
        <v>92</v>
      </c>
      <c r="M2718" s="338"/>
      <c r="N2718" s="337">
        <v>25</v>
      </c>
      <c r="O2718" s="337">
        <v>750</v>
      </c>
      <c r="P2718" s="337">
        <v>11</v>
      </c>
      <c r="Q2718" s="337">
        <v>68.2</v>
      </c>
      <c r="R2718" s="337">
        <v>25000</v>
      </c>
      <c r="S2718" s="337">
        <v>3000</v>
      </c>
      <c r="T2718" s="337">
        <v>83</v>
      </c>
      <c r="U2718" s="337">
        <v>0.9</v>
      </c>
      <c r="V2718" s="337">
        <v>-20</v>
      </c>
      <c r="W2718" s="336" t="s">
        <v>769</v>
      </c>
      <c r="X2718" s="336" t="s">
        <v>7402</v>
      </c>
      <c r="Y2718" s="336" t="s">
        <v>783</v>
      </c>
      <c r="Z2718" s="339">
        <v>41640</v>
      </c>
      <c r="AA2718" s="339">
        <v>42004</v>
      </c>
      <c r="AB2718" s="336" t="s">
        <v>842</v>
      </c>
    </row>
    <row r="2719" spans="1:28" s="340" customFormat="1">
      <c r="A2719" s="336" t="s">
        <v>8147</v>
      </c>
      <c r="B2719" s="336" t="s">
        <v>4934</v>
      </c>
      <c r="C2719" s="336" t="s">
        <v>5092</v>
      </c>
      <c r="D2719" s="336" t="s">
        <v>5093</v>
      </c>
      <c r="E2719" s="336" t="s">
        <v>735</v>
      </c>
      <c r="F2719" s="336" t="s">
        <v>780</v>
      </c>
      <c r="G2719" s="336" t="s">
        <v>794</v>
      </c>
      <c r="H2719" s="336" t="s">
        <v>726</v>
      </c>
      <c r="I2719" s="337">
        <v>3</v>
      </c>
      <c r="J2719" s="337">
        <v>70</v>
      </c>
      <c r="K2719" s="337">
        <v>128.80000000000001</v>
      </c>
      <c r="L2719" s="337">
        <v>120.7</v>
      </c>
      <c r="M2719" s="338"/>
      <c r="N2719" s="337">
        <v>40</v>
      </c>
      <c r="O2719" s="337">
        <v>1120</v>
      </c>
      <c r="P2719" s="337">
        <v>17</v>
      </c>
      <c r="Q2719" s="337">
        <v>65.900000000000006</v>
      </c>
      <c r="R2719" s="337">
        <v>35000</v>
      </c>
      <c r="S2719" s="337">
        <v>2700</v>
      </c>
      <c r="T2719" s="337">
        <v>83</v>
      </c>
      <c r="U2719" s="337">
        <v>1</v>
      </c>
      <c r="V2719" s="337">
        <v>-20</v>
      </c>
      <c r="W2719" s="336" t="s">
        <v>769</v>
      </c>
      <c r="X2719" s="336" t="s">
        <v>7406</v>
      </c>
      <c r="Y2719" s="336" t="s">
        <v>783</v>
      </c>
      <c r="Z2719" s="339">
        <v>41928</v>
      </c>
      <c r="AA2719" s="339">
        <v>41936</v>
      </c>
      <c r="AB2719" s="336" t="s">
        <v>842</v>
      </c>
    </row>
    <row r="2720" spans="1:28" s="340" customFormat="1">
      <c r="A2720" s="336" t="s">
        <v>8147</v>
      </c>
      <c r="B2720" s="336" t="s">
        <v>4934</v>
      </c>
      <c r="C2720" s="336" t="s">
        <v>5092</v>
      </c>
      <c r="D2720" s="336" t="s">
        <v>5095</v>
      </c>
      <c r="E2720" s="336" t="s">
        <v>735</v>
      </c>
      <c r="F2720" s="336" t="s">
        <v>780</v>
      </c>
      <c r="G2720" s="336" t="s">
        <v>794</v>
      </c>
      <c r="H2720" s="336" t="s">
        <v>726</v>
      </c>
      <c r="I2720" s="337">
        <v>3</v>
      </c>
      <c r="J2720" s="337">
        <v>70</v>
      </c>
      <c r="K2720" s="337">
        <v>128.80000000000001</v>
      </c>
      <c r="L2720" s="337">
        <v>120.7</v>
      </c>
      <c r="M2720" s="338"/>
      <c r="N2720" s="337">
        <v>40</v>
      </c>
      <c r="O2720" s="337">
        <v>1160</v>
      </c>
      <c r="P2720" s="337">
        <v>17</v>
      </c>
      <c r="Q2720" s="337">
        <v>68.2</v>
      </c>
      <c r="R2720" s="337">
        <v>35000</v>
      </c>
      <c r="S2720" s="337">
        <v>3500</v>
      </c>
      <c r="T2720" s="337">
        <v>84</v>
      </c>
      <c r="U2720" s="337">
        <v>1</v>
      </c>
      <c r="V2720" s="337">
        <v>-20</v>
      </c>
      <c r="W2720" s="336" t="s">
        <v>769</v>
      </c>
      <c r="X2720" s="336" t="s">
        <v>7406</v>
      </c>
      <c r="Y2720" s="336" t="s">
        <v>783</v>
      </c>
      <c r="Z2720" s="339">
        <v>41928</v>
      </c>
      <c r="AA2720" s="339">
        <v>41936</v>
      </c>
      <c r="AB2720" s="336" t="s">
        <v>842</v>
      </c>
    </row>
    <row r="2721" spans="1:28" s="340" customFormat="1">
      <c r="A2721" s="336" t="s">
        <v>8147</v>
      </c>
      <c r="B2721" s="336" t="s">
        <v>4934</v>
      </c>
      <c r="C2721" s="336" t="s">
        <v>5092</v>
      </c>
      <c r="D2721" s="336" t="s">
        <v>5097</v>
      </c>
      <c r="E2721" s="336" t="s">
        <v>735</v>
      </c>
      <c r="F2721" s="336" t="s">
        <v>780</v>
      </c>
      <c r="G2721" s="336" t="s">
        <v>794</v>
      </c>
      <c r="H2721" s="336" t="s">
        <v>726</v>
      </c>
      <c r="I2721" s="337">
        <v>3</v>
      </c>
      <c r="J2721" s="337">
        <v>70</v>
      </c>
      <c r="K2721" s="337">
        <v>128.80000000000001</v>
      </c>
      <c r="L2721" s="337">
        <v>120.7</v>
      </c>
      <c r="M2721" s="338"/>
      <c r="N2721" s="337">
        <v>60</v>
      </c>
      <c r="O2721" s="337">
        <v>1120</v>
      </c>
      <c r="P2721" s="337">
        <v>17</v>
      </c>
      <c r="Q2721" s="337">
        <v>65.900000000000006</v>
      </c>
      <c r="R2721" s="337">
        <v>35000</v>
      </c>
      <c r="S2721" s="337">
        <v>2700</v>
      </c>
      <c r="T2721" s="337">
        <v>83</v>
      </c>
      <c r="U2721" s="337">
        <v>1</v>
      </c>
      <c r="V2721" s="337">
        <v>-20</v>
      </c>
      <c r="W2721" s="336" t="s">
        <v>769</v>
      </c>
      <c r="X2721" s="336" t="s">
        <v>7406</v>
      </c>
      <c r="Y2721" s="336" t="s">
        <v>783</v>
      </c>
      <c r="Z2721" s="339">
        <v>41928</v>
      </c>
      <c r="AA2721" s="339">
        <v>41936</v>
      </c>
      <c r="AB2721" s="336" t="s">
        <v>842</v>
      </c>
    </row>
    <row r="2722" spans="1:28" s="340" customFormat="1">
      <c r="A2722" s="336" t="s">
        <v>8147</v>
      </c>
      <c r="B2722" s="336" t="s">
        <v>4934</v>
      </c>
      <c r="C2722" s="336" t="s">
        <v>5092</v>
      </c>
      <c r="D2722" s="336" t="s">
        <v>5099</v>
      </c>
      <c r="E2722" s="336" t="s">
        <v>735</v>
      </c>
      <c r="F2722" s="336" t="s">
        <v>780</v>
      </c>
      <c r="G2722" s="336" t="s">
        <v>794</v>
      </c>
      <c r="H2722" s="336" t="s">
        <v>726</v>
      </c>
      <c r="I2722" s="337">
        <v>3</v>
      </c>
      <c r="J2722" s="337">
        <v>70</v>
      </c>
      <c r="K2722" s="337">
        <v>128.80000000000001</v>
      </c>
      <c r="L2722" s="337">
        <v>120.7</v>
      </c>
      <c r="M2722" s="338"/>
      <c r="N2722" s="337">
        <v>60</v>
      </c>
      <c r="O2722" s="337">
        <v>1160</v>
      </c>
      <c r="P2722" s="337">
        <v>17</v>
      </c>
      <c r="Q2722" s="337">
        <v>68.2</v>
      </c>
      <c r="R2722" s="337">
        <v>35000</v>
      </c>
      <c r="S2722" s="337">
        <v>3500</v>
      </c>
      <c r="T2722" s="337">
        <v>83</v>
      </c>
      <c r="U2722" s="337">
        <v>1</v>
      </c>
      <c r="V2722" s="337">
        <v>-20</v>
      </c>
      <c r="W2722" s="336" t="s">
        <v>769</v>
      </c>
      <c r="X2722" s="336" t="s">
        <v>7406</v>
      </c>
      <c r="Y2722" s="336" t="s">
        <v>783</v>
      </c>
      <c r="Z2722" s="339">
        <v>41928</v>
      </c>
      <c r="AA2722" s="339">
        <v>41936</v>
      </c>
      <c r="AB2722" s="336" t="s">
        <v>842</v>
      </c>
    </row>
    <row r="2723" spans="1:28" s="340" customFormat="1">
      <c r="A2723" s="336" t="s">
        <v>8147</v>
      </c>
      <c r="B2723" s="336" t="s">
        <v>4934</v>
      </c>
      <c r="C2723" s="336" t="s">
        <v>5092</v>
      </c>
      <c r="D2723" s="336" t="s">
        <v>5101</v>
      </c>
      <c r="E2723" s="336" t="s">
        <v>735</v>
      </c>
      <c r="F2723" s="336" t="s">
        <v>780</v>
      </c>
      <c r="G2723" s="336" t="s">
        <v>1011</v>
      </c>
      <c r="H2723" s="336" t="s">
        <v>726</v>
      </c>
      <c r="I2723" s="337">
        <v>3</v>
      </c>
      <c r="J2723" s="337">
        <v>70</v>
      </c>
      <c r="K2723" s="337">
        <v>128.80000000000001</v>
      </c>
      <c r="L2723" s="337">
        <v>120.7</v>
      </c>
      <c r="M2723" s="338"/>
      <c r="N2723" s="337">
        <v>40</v>
      </c>
      <c r="O2723" s="337">
        <v>1120</v>
      </c>
      <c r="P2723" s="337">
        <v>17</v>
      </c>
      <c r="Q2723" s="337">
        <v>65.900000000000006</v>
      </c>
      <c r="R2723" s="337">
        <v>35000</v>
      </c>
      <c r="S2723" s="337">
        <v>2700</v>
      </c>
      <c r="T2723" s="337">
        <v>83</v>
      </c>
      <c r="U2723" s="337">
        <v>1</v>
      </c>
      <c r="V2723" s="337">
        <v>-20</v>
      </c>
      <c r="W2723" s="336" t="s">
        <v>769</v>
      </c>
      <c r="X2723" s="336" t="s">
        <v>7406</v>
      </c>
      <c r="Y2723" s="336" t="s">
        <v>783</v>
      </c>
      <c r="Z2723" s="339">
        <v>41928</v>
      </c>
      <c r="AA2723" s="339">
        <v>41936</v>
      </c>
      <c r="AB2723" s="336" t="s">
        <v>842</v>
      </c>
    </row>
    <row r="2724" spans="1:28" s="340" customFormat="1">
      <c r="A2724" s="336" t="s">
        <v>8147</v>
      </c>
      <c r="B2724" s="336" t="s">
        <v>4934</v>
      </c>
      <c r="C2724" s="336" t="s">
        <v>5092</v>
      </c>
      <c r="D2724" s="336" t="s">
        <v>5103</v>
      </c>
      <c r="E2724" s="336" t="s">
        <v>735</v>
      </c>
      <c r="F2724" s="336" t="s">
        <v>780</v>
      </c>
      <c r="G2724" s="336" t="s">
        <v>1011</v>
      </c>
      <c r="H2724" s="336" t="s">
        <v>726</v>
      </c>
      <c r="I2724" s="337">
        <v>3</v>
      </c>
      <c r="J2724" s="337">
        <v>70</v>
      </c>
      <c r="K2724" s="337">
        <v>128.80000000000001</v>
      </c>
      <c r="L2724" s="337">
        <v>120.7</v>
      </c>
      <c r="M2724" s="338"/>
      <c r="N2724" s="337">
        <v>40</v>
      </c>
      <c r="O2724" s="337">
        <v>1120</v>
      </c>
      <c r="P2724" s="337">
        <v>17</v>
      </c>
      <c r="Q2724" s="337">
        <v>65.900000000000006</v>
      </c>
      <c r="R2724" s="337">
        <v>35000</v>
      </c>
      <c r="S2724" s="337">
        <v>3500</v>
      </c>
      <c r="T2724" s="337">
        <v>84</v>
      </c>
      <c r="U2724" s="337">
        <v>1</v>
      </c>
      <c r="V2724" s="337">
        <v>-20</v>
      </c>
      <c r="W2724" s="336" t="s">
        <v>769</v>
      </c>
      <c r="X2724" s="336" t="s">
        <v>7406</v>
      </c>
      <c r="Y2724" s="336" t="s">
        <v>783</v>
      </c>
      <c r="Z2724" s="339">
        <v>41928</v>
      </c>
      <c r="AA2724" s="339">
        <v>41936</v>
      </c>
      <c r="AB2724" s="336" t="s">
        <v>842</v>
      </c>
    </row>
    <row r="2725" spans="1:28" s="340" customFormat="1">
      <c r="A2725" s="336" t="s">
        <v>8147</v>
      </c>
      <c r="B2725" s="336" t="s">
        <v>4934</v>
      </c>
      <c r="C2725" s="336" t="s">
        <v>5092</v>
      </c>
      <c r="D2725" s="336" t="s">
        <v>5105</v>
      </c>
      <c r="E2725" s="336" t="s">
        <v>735</v>
      </c>
      <c r="F2725" s="336" t="s">
        <v>780</v>
      </c>
      <c r="G2725" s="336" t="s">
        <v>1011</v>
      </c>
      <c r="H2725" s="336" t="s">
        <v>726</v>
      </c>
      <c r="I2725" s="337">
        <v>3</v>
      </c>
      <c r="J2725" s="337">
        <v>70</v>
      </c>
      <c r="K2725" s="337">
        <v>128.80000000000001</v>
      </c>
      <c r="L2725" s="337">
        <v>120.7</v>
      </c>
      <c r="M2725" s="338"/>
      <c r="N2725" s="337">
        <v>60</v>
      </c>
      <c r="O2725" s="337">
        <v>1120</v>
      </c>
      <c r="P2725" s="337">
        <v>17</v>
      </c>
      <c r="Q2725" s="337">
        <v>65.900000000000006</v>
      </c>
      <c r="R2725" s="337">
        <v>35000</v>
      </c>
      <c r="S2725" s="337">
        <v>2700</v>
      </c>
      <c r="T2725" s="337">
        <v>83</v>
      </c>
      <c r="U2725" s="337">
        <v>1</v>
      </c>
      <c r="V2725" s="337">
        <v>-20</v>
      </c>
      <c r="W2725" s="336" t="s">
        <v>769</v>
      </c>
      <c r="X2725" s="336" t="s">
        <v>7406</v>
      </c>
      <c r="Y2725" s="336" t="s">
        <v>783</v>
      </c>
      <c r="Z2725" s="339">
        <v>41928</v>
      </c>
      <c r="AA2725" s="339">
        <v>41936</v>
      </c>
      <c r="AB2725" s="336" t="s">
        <v>842</v>
      </c>
    </row>
    <row r="2726" spans="1:28" s="340" customFormat="1">
      <c r="A2726" s="336" t="s">
        <v>8147</v>
      </c>
      <c r="B2726" s="336" t="s">
        <v>4934</v>
      </c>
      <c r="C2726" s="336" t="s">
        <v>5092</v>
      </c>
      <c r="D2726" s="336" t="s">
        <v>5107</v>
      </c>
      <c r="E2726" s="336" t="s">
        <v>735</v>
      </c>
      <c r="F2726" s="336" t="s">
        <v>780</v>
      </c>
      <c r="G2726" s="336" t="s">
        <v>1011</v>
      </c>
      <c r="H2726" s="336" t="s">
        <v>726</v>
      </c>
      <c r="I2726" s="337">
        <v>3</v>
      </c>
      <c r="J2726" s="337">
        <v>70</v>
      </c>
      <c r="K2726" s="337">
        <v>128.80000000000001</v>
      </c>
      <c r="L2726" s="337">
        <v>120.7</v>
      </c>
      <c r="M2726" s="338"/>
      <c r="N2726" s="337">
        <v>60</v>
      </c>
      <c r="O2726" s="337">
        <v>1120</v>
      </c>
      <c r="P2726" s="337">
        <v>17</v>
      </c>
      <c r="Q2726" s="337">
        <v>65.900000000000006</v>
      </c>
      <c r="R2726" s="337">
        <v>35000</v>
      </c>
      <c r="S2726" s="337">
        <v>3500</v>
      </c>
      <c r="T2726" s="337">
        <v>83</v>
      </c>
      <c r="U2726" s="337">
        <v>1</v>
      </c>
      <c r="V2726" s="337">
        <v>-20</v>
      </c>
      <c r="W2726" s="336" t="s">
        <v>769</v>
      </c>
      <c r="X2726" s="336" t="s">
        <v>7406</v>
      </c>
      <c r="Y2726" s="336" t="s">
        <v>783</v>
      </c>
      <c r="Z2726" s="339">
        <v>41928</v>
      </c>
      <c r="AA2726" s="339">
        <v>41936</v>
      </c>
      <c r="AB2726" s="336" t="s">
        <v>842</v>
      </c>
    </row>
    <row r="2727" spans="1:28" s="340" customFormat="1">
      <c r="A2727" s="336" t="s">
        <v>8147</v>
      </c>
      <c r="B2727" s="336" t="s">
        <v>5127</v>
      </c>
      <c r="C2727" s="336" t="s">
        <v>5134</v>
      </c>
      <c r="D2727" s="336" t="s">
        <v>5135</v>
      </c>
      <c r="E2727" s="336" t="s">
        <v>732</v>
      </c>
      <c r="F2727" s="336" t="s">
        <v>780</v>
      </c>
      <c r="G2727" s="336" t="s">
        <v>794</v>
      </c>
      <c r="H2727" s="336" t="s">
        <v>726</v>
      </c>
      <c r="I2727" s="337">
        <v>3</v>
      </c>
      <c r="J2727" s="337">
        <v>65</v>
      </c>
      <c r="K2727" s="337">
        <v>130.30000000000001</v>
      </c>
      <c r="L2727" s="337">
        <v>95.1</v>
      </c>
      <c r="M2727" s="338"/>
      <c r="N2727" s="338"/>
      <c r="O2727" s="337">
        <v>800</v>
      </c>
      <c r="P2727" s="337">
        <v>10</v>
      </c>
      <c r="Q2727" s="337">
        <v>80</v>
      </c>
      <c r="R2727" s="337">
        <v>25000</v>
      </c>
      <c r="S2727" s="337">
        <v>3000</v>
      </c>
      <c r="T2727" s="337">
        <v>83</v>
      </c>
      <c r="U2727" s="337">
        <v>1</v>
      </c>
      <c r="V2727" s="337">
        <v>-20</v>
      </c>
      <c r="W2727" s="336" t="s">
        <v>769</v>
      </c>
      <c r="X2727" s="336" t="s">
        <v>7405</v>
      </c>
      <c r="Y2727" s="336" t="s">
        <v>826</v>
      </c>
      <c r="Z2727" s="339">
        <v>41809</v>
      </c>
      <c r="AA2727" s="339">
        <v>41813</v>
      </c>
      <c r="AB2727" s="336" t="s">
        <v>784</v>
      </c>
    </row>
    <row r="2728" spans="1:28" s="340" customFormat="1">
      <c r="A2728" s="336" t="s">
        <v>8147</v>
      </c>
      <c r="B2728" s="336" t="s">
        <v>5127</v>
      </c>
      <c r="C2728" s="336" t="s">
        <v>5137</v>
      </c>
      <c r="D2728" s="336" t="s">
        <v>5138</v>
      </c>
      <c r="E2728" s="336" t="s">
        <v>732</v>
      </c>
      <c r="F2728" s="336" t="s">
        <v>780</v>
      </c>
      <c r="G2728" s="336" t="s">
        <v>794</v>
      </c>
      <c r="H2728" s="336" t="s">
        <v>726</v>
      </c>
      <c r="I2728" s="337">
        <v>3</v>
      </c>
      <c r="J2728" s="337">
        <v>65</v>
      </c>
      <c r="K2728" s="337">
        <v>130.30000000000001</v>
      </c>
      <c r="L2728" s="337">
        <v>95.1</v>
      </c>
      <c r="M2728" s="338"/>
      <c r="N2728" s="337">
        <v>108</v>
      </c>
      <c r="O2728" s="337">
        <v>830</v>
      </c>
      <c r="P2728" s="337">
        <v>10</v>
      </c>
      <c r="Q2728" s="337">
        <v>83</v>
      </c>
      <c r="R2728" s="337">
        <v>25000</v>
      </c>
      <c r="S2728" s="337">
        <v>4000</v>
      </c>
      <c r="T2728" s="337">
        <v>83</v>
      </c>
      <c r="U2728" s="337">
        <v>1</v>
      </c>
      <c r="V2728" s="337">
        <v>-20</v>
      </c>
      <c r="W2728" s="336" t="s">
        <v>769</v>
      </c>
      <c r="X2728" s="336" t="s">
        <v>7405</v>
      </c>
      <c r="Y2728" s="336" t="s">
        <v>826</v>
      </c>
      <c r="Z2728" s="339">
        <v>41885</v>
      </c>
      <c r="AA2728" s="339">
        <v>41892</v>
      </c>
      <c r="AB2728" s="336" t="s">
        <v>784</v>
      </c>
    </row>
    <row r="2729" spans="1:28" s="340" customFormat="1">
      <c r="A2729" s="336" t="s">
        <v>8147</v>
      </c>
      <c r="B2729" s="336" t="s">
        <v>5127</v>
      </c>
      <c r="C2729" s="336" t="s">
        <v>5140</v>
      </c>
      <c r="D2729" s="336" t="s">
        <v>5141</v>
      </c>
      <c r="E2729" s="336" t="s">
        <v>732</v>
      </c>
      <c r="F2729" s="336" t="s">
        <v>780</v>
      </c>
      <c r="G2729" s="336" t="s">
        <v>794</v>
      </c>
      <c r="H2729" s="336" t="s">
        <v>726</v>
      </c>
      <c r="I2729" s="337">
        <v>3</v>
      </c>
      <c r="J2729" s="337">
        <v>65</v>
      </c>
      <c r="K2729" s="337">
        <v>130.30000000000001</v>
      </c>
      <c r="L2729" s="337">
        <v>95.1</v>
      </c>
      <c r="M2729" s="338"/>
      <c r="N2729" s="337">
        <v>108</v>
      </c>
      <c r="O2729" s="337">
        <v>860</v>
      </c>
      <c r="P2729" s="337">
        <v>10</v>
      </c>
      <c r="Q2729" s="337">
        <v>86</v>
      </c>
      <c r="R2729" s="337">
        <v>25000</v>
      </c>
      <c r="S2729" s="337">
        <v>5000</v>
      </c>
      <c r="T2729" s="337">
        <v>85</v>
      </c>
      <c r="U2729" s="337">
        <v>1</v>
      </c>
      <c r="V2729" s="337">
        <v>-20</v>
      </c>
      <c r="W2729" s="336" t="s">
        <v>769</v>
      </c>
      <c r="X2729" s="336" t="s">
        <v>7405</v>
      </c>
      <c r="Y2729" s="336" t="s">
        <v>826</v>
      </c>
      <c r="Z2729" s="339">
        <v>41885</v>
      </c>
      <c r="AA2729" s="339">
        <v>41892</v>
      </c>
      <c r="AB2729" s="336" t="s">
        <v>784</v>
      </c>
    </row>
    <row r="2730" spans="1:28" s="340" customFormat="1">
      <c r="A2730" s="336" t="s">
        <v>8147</v>
      </c>
      <c r="B2730" s="336" t="s">
        <v>4985</v>
      </c>
      <c r="C2730" s="336" t="s">
        <v>858</v>
      </c>
      <c r="D2730" s="336" t="s">
        <v>8330</v>
      </c>
      <c r="E2730" s="336" t="s">
        <v>732</v>
      </c>
      <c r="F2730" s="336" t="s">
        <v>780</v>
      </c>
      <c r="G2730" s="336" t="s">
        <v>794</v>
      </c>
      <c r="H2730" s="336" t="s">
        <v>726</v>
      </c>
      <c r="I2730" s="337">
        <v>3</v>
      </c>
      <c r="J2730" s="337">
        <v>65</v>
      </c>
      <c r="K2730" s="337">
        <v>127</v>
      </c>
      <c r="L2730" s="337">
        <v>95</v>
      </c>
      <c r="M2730" s="338"/>
      <c r="N2730" s="337">
        <v>90</v>
      </c>
      <c r="O2730" s="337">
        <v>850</v>
      </c>
      <c r="P2730" s="337">
        <v>12.5</v>
      </c>
      <c r="Q2730" s="337">
        <v>68</v>
      </c>
      <c r="R2730" s="337">
        <v>25000</v>
      </c>
      <c r="S2730" s="337">
        <v>3000</v>
      </c>
      <c r="T2730" s="337">
        <v>83</v>
      </c>
      <c r="U2730" s="337">
        <v>0.9</v>
      </c>
      <c r="V2730" s="337">
        <v>-20</v>
      </c>
      <c r="W2730" s="336" t="s">
        <v>769</v>
      </c>
      <c r="X2730" s="336" t="s">
        <v>7402</v>
      </c>
      <c r="Y2730" s="336" t="s">
        <v>783</v>
      </c>
      <c r="Z2730" s="339">
        <v>41640</v>
      </c>
      <c r="AA2730" s="339">
        <v>41964</v>
      </c>
      <c r="AB2730" s="336" t="s">
        <v>842</v>
      </c>
    </row>
    <row r="2731" spans="1:28" s="340" customFormat="1">
      <c r="A2731" s="336" t="s">
        <v>8147</v>
      </c>
      <c r="B2731" s="336" t="s">
        <v>4992</v>
      </c>
      <c r="C2731" s="336" t="s">
        <v>4993</v>
      </c>
      <c r="D2731" s="336" t="s">
        <v>4993</v>
      </c>
      <c r="E2731" s="336" t="s">
        <v>738</v>
      </c>
      <c r="F2731" s="336" t="s">
        <v>780</v>
      </c>
      <c r="G2731" s="336" t="s">
        <v>794</v>
      </c>
      <c r="H2731" s="336" t="s">
        <v>726</v>
      </c>
      <c r="I2731" s="337">
        <v>3</v>
      </c>
      <c r="J2731" s="337">
        <v>50</v>
      </c>
      <c r="K2731" s="337">
        <v>87.2</v>
      </c>
      <c r="L2731" s="337">
        <v>63.1</v>
      </c>
      <c r="M2731" s="338"/>
      <c r="N2731" s="337">
        <v>37</v>
      </c>
      <c r="O2731" s="337">
        <v>464</v>
      </c>
      <c r="P2731" s="337">
        <v>7</v>
      </c>
      <c r="Q2731" s="337">
        <v>72</v>
      </c>
      <c r="R2731" s="337">
        <v>25000</v>
      </c>
      <c r="S2731" s="337">
        <v>2700</v>
      </c>
      <c r="T2731" s="337">
        <v>87</v>
      </c>
      <c r="U2731" s="337">
        <v>1</v>
      </c>
      <c r="V2731" s="337">
        <v>-20</v>
      </c>
      <c r="W2731" s="336" t="s">
        <v>769</v>
      </c>
      <c r="X2731" s="336" t="s">
        <v>7</v>
      </c>
      <c r="Y2731" s="336" t="s">
        <v>789</v>
      </c>
      <c r="Z2731" s="339">
        <v>41988</v>
      </c>
      <c r="AA2731" s="339">
        <v>41967</v>
      </c>
      <c r="AB2731" s="336" t="s">
        <v>784</v>
      </c>
    </row>
    <row r="2732" spans="1:28" s="340" customFormat="1">
      <c r="A2732" s="336" t="s">
        <v>8147</v>
      </c>
      <c r="B2732" s="336" t="s">
        <v>27</v>
      </c>
      <c r="C2732" s="336" t="s">
        <v>7129</v>
      </c>
      <c r="D2732" s="336" t="s">
        <v>7129</v>
      </c>
      <c r="E2732" s="336" t="s">
        <v>703</v>
      </c>
      <c r="F2732" s="336" t="s">
        <v>780</v>
      </c>
      <c r="G2732" s="336" t="s">
        <v>1216</v>
      </c>
      <c r="H2732" s="336" t="s">
        <v>726</v>
      </c>
      <c r="I2732" s="337">
        <v>3</v>
      </c>
      <c r="J2732" s="337">
        <v>50</v>
      </c>
      <c r="K2732" s="337">
        <v>50.8</v>
      </c>
      <c r="L2732" s="337">
        <v>50.8</v>
      </c>
      <c r="M2732" s="338"/>
      <c r="N2732" s="337">
        <v>40</v>
      </c>
      <c r="O2732" s="337">
        <v>515</v>
      </c>
      <c r="P2732" s="337">
        <v>7.2</v>
      </c>
      <c r="Q2732" s="337">
        <v>70.900000000000006</v>
      </c>
      <c r="R2732" s="337">
        <v>25000</v>
      </c>
      <c r="S2732" s="337">
        <v>3000</v>
      </c>
      <c r="T2732" s="337">
        <v>83</v>
      </c>
      <c r="U2732" s="337">
        <v>0.9</v>
      </c>
      <c r="V2732" s="337">
        <v>-30</v>
      </c>
      <c r="W2732" s="336" t="s">
        <v>769</v>
      </c>
      <c r="X2732" s="336" t="s">
        <v>7405</v>
      </c>
      <c r="Y2732" s="336" t="s">
        <v>1308</v>
      </c>
      <c r="Z2732" s="339">
        <v>41640</v>
      </c>
      <c r="AA2732" s="339">
        <v>41950</v>
      </c>
      <c r="AB2732" s="336" t="s">
        <v>842</v>
      </c>
    </row>
    <row r="2733" spans="1:28" s="340" customFormat="1">
      <c r="A2733" s="336" t="s">
        <v>8147</v>
      </c>
      <c r="B2733" s="336" t="s">
        <v>27</v>
      </c>
      <c r="C2733" s="336" t="s">
        <v>5014</v>
      </c>
      <c r="D2733" s="336" t="s">
        <v>5014</v>
      </c>
      <c r="E2733" s="336" t="s">
        <v>703</v>
      </c>
      <c r="F2733" s="336" t="s">
        <v>780</v>
      </c>
      <c r="G2733" s="336" t="s">
        <v>794</v>
      </c>
      <c r="H2733" s="336" t="s">
        <v>726</v>
      </c>
      <c r="I2733" s="337">
        <v>3</v>
      </c>
      <c r="J2733" s="337">
        <v>50</v>
      </c>
      <c r="K2733" s="337">
        <v>50.8</v>
      </c>
      <c r="L2733" s="337">
        <v>50.8</v>
      </c>
      <c r="M2733" s="338"/>
      <c r="N2733" s="337">
        <v>40</v>
      </c>
      <c r="O2733" s="337">
        <v>525</v>
      </c>
      <c r="P2733" s="337">
        <v>7.2</v>
      </c>
      <c r="Q2733" s="337">
        <v>73</v>
      </c>
      <c r="R2733" s="337">
        <v>25000</v>
      </c>
      <c r="S2733" s="337">
        <v>4000</v>
      </c>
      <c r="T2733" s="337">
        <v>87</v>
      </c>
      <c r="U2733" s="337">
        <v>0.9</v>
      </c>
      <c r="V2733" s="337">
        <v>-30</v>
      </c>
      <c r="W2733" s="336" t="s">
        <v>769</v>
      </c>
      <c r="X2733" s="336" t="s">
        <v>7405</v>
      </c>
      <c r="Y2733" s="336" t="s">
        <v>1308</v>
      </c>
      <c r="Z2733" s="339">
        <v>41640</v>
      </c>
      <c r="AA2733" s="339">
        <v>41943</v>
      </c>
      <c r="AB2733" s="336" t="s">
        <v>842</v>
      </c>
    </row>
    <row r="2734" spans="1:28" s="340" customFormat="1">
      <c r="A2734" s="336" t="s">
        <v>8147</v>
      </c>
      <c r="B2734" s="336" t="s">
        <v>27</v>
      </c>
      <c r="C2734" s="336" t="s">
        <v>5016</v>
      </c>
      <c r="D2734" s="336" t="s">
        <v>5016</v>
      </c>
      <c r="E2734" s="336" t="s">
        <v>703</v>
      </c>
      <c r="F2734" s="336" t="s">
        <v>780</v>
      </c>
      <c r="G2734" s="336" t="s">
        <v>1216</v>
      </c>
      <c r="H2734" s="336" t="s">
        <v>726</v>
      </c>
      <c r="I2734" s="337">
        <v>3</v>
      </c>
      <c r="J2734" s="337">
        <v>50</v>
      </c>
      <c r="K2734" s="337">
        <v>50.8</v>
      </c>
      <c r="L2734" s="337">
        <v>50.8</v>
      </c>
      <c r="M2734" s="338"/>
      <c r="N2734" s="337">
        <v>20</v>
      </c>
      <c r="O2734" s="337">
        <v>580</v>
      </c>
      <c r="P2734" s="337">
        <v>7.4</v>
      </c>
      <c r="Q2734" s="337">
        <v>78.7</v>
      </c>
      <c r="R2734" s="337">
        <v>25000</v>
      </c>
      <c r="S2734" s="337">
        <v>4000</v>
      </c>
      <c r="T2734" s="337">
        <v>87</v>
      </c>
      <c r="U2734" s="337">
        <v>0.9</v>
      </c>
      <c r="V2734" s="337">
        <v>-29</v>
      </c>
      <c r="W2734" s="336" t="s">
        <v>769</v>
      </c>
      <c r="X2734" s="336" t="s">
        <v>7405</v>
      </c>
      <c r="Y2734" s="336" t="s">
        <v>1308</v>
      </c>
      <c r="Z2734" s="339">
        <v>41275</v>
      </c>
      <c r="AA2734" s="339">
        <v>41950</v>
      </c>
      <c r="AB2734" s="336" t="s">
        <v>842</v>
      </c>
    </row>
    <row r="2735" spans="1:28" s="340" customFormat="1">
      <c r="A2735" s="336" t="s">
        <v>8147</v>
      </c>
      <c r="B2735" s="336" t="s">
        <v>27</v>
      </c>
      <c r="C2735" s="336" t="s">
        <v>5022</v>
      </c>
      <c r="D2735" s="336" t="s">
        <v>5022</v>
      </c>
      <c r="E2735" s="336" t="s">
        <v>703</v>
      </c>
      <c r="F2735" s="336" t="s">
        <v>780</v>
      </c>
      <c r="G2735" s="336" t="s">
        <v>1216</v>
      </c>
      <c r="H2735" s="336" t="s">
        <v>726</v>
      </c>
      <c r="I2735" s="337">
        <v>3</v>
      </c>
      <c r="J2735" s="337">
        <v>50</v>
      </c>
      <c r="K2735" s="337">
        <v>50.8</v>
      </c>
      <c r="L2735" s="337">
        <v>50.8</v>
      </c>
      <c r="M2735" s="338"/>
      <c r="N2735" s="337">
        <v>40</v>
      </c>
      <c r="O2735" s="337">
        <v>480</v>
      </c>
      <c r="P2735" s="337">
        <v>7</v>
      </c>
      <c r="Q2735" s="337">
        <v>69</v>
      </c>
      <c r="R2735" s="337">
        <v>25000</v>
      </c>
      <c r="S2735" s="337">
        <v>2700</v>
      </c>
      <c r="T2735" s="337">
        <v>83</v>
      </c>
      <c r="U2735" s="337">
        <v>0.9</v>
      </c>
      <c r="V2735" s="337">
        <v>-29</v>
      </c>
      <c r="W2735" s="336" t="s">
        <v>769</v>
      </c>
      <c r="X2735" s="336" t="s">
        <v>7405</v>
      </c>
      <c r="Y2735" s="336" t="s">
        <v>1308</v>
      </c>
      <c r="Z2735" s="339">
        <v>41275</v>
      </c>
      <c r="AA2735" s="339">
        <v>41957</v>
      </c>
      <c r="AB2735" s="336" t="s">
        <v>842</v>
      </c>
    </row>
    <row r="2736" spans="1:28" s="340" customFormat="1">
      <c r="A2736" s="336" t="s">
        <v>8147</v>
      </c>
      <c r="B2736" s="336" t="s">
        <v>27</v>
      </c>
      <c r="C2736" s="336" t="s">
        <v>5026</v>
      </c>
      <c r="D2736" s="336" t="s">
        <v>5026</v>
      </c>
      <c r="E2736" s="336" t="s">
        <v>703</v>
      </c>
      <c r="F2736" s="336" t="s">
        <v>780</v>
      </c>
      <c r="G2736" s="336" t="s">
        <v>794</v>
      </c>
      <c r="H2736" s="336" t="s">
        <v>726</v>
      </c>
      <c r="I2736" s="337">
        <v>3</v>
      </c>
      <c r="J2736" s="337">
        <v>50</v>
      </c>
      <c r="K2736" s="337">
        <v>50.8</v>
      </c>
      <c r="L2736" s="337">
        <v>50.8</v>
      </c>
      <c r="M2736" s="338"/>
      <c r="N2736" s="337">
        <v>40</v>
      </c>
      <c r="O2736" s="337">
        <v>500</v>
      </c>
      <c r="P2736" s="337">
        <v>7</v>
      </c>
      <c r="Q2736" s="337">
        <v>71.400000000000006</v>
      </c>
      <c r="R2736" s="337">
        <v>25000</v>
      </c>
      <c r="S2736" s="337">
        <v>3000</v>
      </c>
      <c r="T2736" s="337">
        <v>83</v>
      </c>
      <c r="U2736" s="337">
        <v>0.9</v>
      </c>
      <c r="V2736" s="337">
        <v>-30</v>
      </c>
      <c r="W2736" s="336" t="s">
        <v>769</v>
      </c>
      <c r="X2736" s="336" t="s">
        <v>7405</v>
      </c>
      <c r="Y2736" s="336" t="s">
        <v>1308</v>
      </c>
      <c r="Z2736" s="339">
        <v>41640</v>
      </c>
      <c r="AA2736" s="339">
        <v>41943</v>
      </c>
      <c r="AB2736" s="336" t="s">
        <v>842</v>
      </c>
    </row>
    <row r="2737" spans="1:28" s="340" customFormat="1">
      <c r="A2737" s="336" t="s">
        <v>8147</v>
      </c>
      <c r="B2737" s="336" t="s">
        <v>27</v>
      </c>
      <c r="C2737" s="336" t="s">
        <v>5028</v>
      </c>
      <c r="D2737" s="336" t="s">
        <v>5028</v>
      </c>
      <c r="E2737" s="336" t="s">
        <v>703</v>
      </c>
      <c r="F2737" s="336" t="s">
        <v>780</v>
      </c>
      <c r="G2737" s="336" t="s">
        <v>1216</v>
      </c>
      <c r="H2737" s="336" t="s">
        <v>726</v>
      </c>
      <c r="I2737" s="337">
        <v>3</v>
      </c>
      <c r="J2737" s="337">
        <v>50</v>
      </c>
      <c r="K2737" s="337">
        <v>50.8</v>
      </c>
      <c r="L2737" s="337">
        <v>50.8</v>
      </c>
      <c r="M2737" s="338"/>
      <c r="N2737" s="337">
        <v>20</v>
      </c>
      <c r="O2737" s="337">
        <v>470</v>
      </c>
      <c r="P2737" s="337">
        <v>6.5</v>
      </c>
      <c r="Q2737" s="337">
        <v>74.3</v>
      </c>
      <c r="R2737" s="337">
        <v>25000</v>
      </c>
      <c r="S2737" s="337">
        <v>3000</v>
      </c>
      <c r="T2737" s="337">
        <v>83</v>
      </c>
      <c r="U2737" s="337">
        <v>0.9</v>
      </c>
      <c r="V2737" s="337">
        <v>-29</v>
      </c>
      <c r="W2737" s="336" t="s">
        <v>769</v>
      </c>
      <c r="X2737" s="336" t="s">
        <v>7405</v>
      </c>
      <c r="Y2737" s="336" t="s">
        <v>1308</v>
      </c>
      <c r="Z2737" s="339">
        <v>41275</v>
      </c>
      <c r="AA2737" s="339">
        <v>41950</v>
      </c>
      <c r="AB2737" s="336" t="s">
        <v>842</v>
      </c>
    </row>
    <row r="2738" spans="1:28" s="340" customFormat="1">
      <c r="A2738" s="336" t="s">
        <v>8147</v>
      </c>
      <c r="B2738" s="336" t="s">
        <v>27</v>
      </c>
      <c r="C2738" s="336" t="s">
        <v>5030</v>
      </c>
      <c r="D2738" s="336" t="s">
        <v>5030</v>
      </c>
      <c r="E2738" s="336" t="s">
        <v>703</v>
      </c>
      <c r="F2738" s="336" t="s">
        <v>780</v>
      </c>
      <c r="G2738" s="336" t="s">
        <v>794</v>
      </c>
      <c r="H2738" s="336" t="s">
        <v>726</v>
      </c>
      <c r="I2738" s="337">
        <v>3</v>
      </c>
      <c r="J2738" s="337">
        <v>50</v>
      </c>
      <c r="K2738" s="337">
        <v>50.8</v>
      </c>
      <c r="L2738" s="337">
        <v>50.8</v>
      </c>
      <c r="M2738" s="338"/>
      <c r="N2738" s="337">
        <v>40</v>
      </c>
      <c r="O2738" s="337">
        <v>525</v>
      </c>
      <c r="P2738" s="337">
        <v>7</v>
      </c>
      <c r="Q2738" s="337">
        <v>75</v>
      </c>
      <c r="R2738" s="337">
        <v>25000</v>
      </c>
      <c r="S2738" s="337">
        <v>4000</v>
      </c>
      <c r="T2738" s="337">
        <v>83</v>
      </c>
      <c r="U2738" s="337">
        <v>0.9</v>
      </c>
      <c r="V2738" s="337">
        <v>-30</v>
      </c>
      <c r="W2738" s="336" t="s">
        <v>769</v>
      </c>
      <c r="X2738" s="336" t="s">
        <v>7405</v>
      </c>
      <c r="Y2738" s="336" t="s">
        <v>1308</v>
      </c>
      <c r="Z2738" s="339">
        <v>41640</v>
      </c>
      <c r="AA2738" s="339">
        <v>41940</v>
      </c>
      <c r="AB2738" s="336" t="s">
        <v>842</v>
      </c>
    </row>
    <row r="2739" spans="1:28" s="340" customFormat="1">
      <c r="A2739" s="336" t="s">
        <v>8147</v>
      </c>
      <c r="B2739" s="336" t="s">
        <v>27</v>
      </c>
      <c r="C2739" s="336" t="s">
        <v>5032</v>
      </c>
      <c r="D2739" s="336" t="s">
        <v>5032</v>
      </c>
      <c r="E2739" s="336" t="s">
        <v>703</v>
      </c>
      <c r="F2739" s="336" t="s">
        <v>780</v>
      </c>
      <c r="G2739" s="336" t="s">
        <v>1216</v>
      </c>
      <c r="H2739" s="336" t="s">
        <v>726</v>
      </c>
      <c r="I2739" s="337">
        <v>3</v>
      </c>
      <c r="J2739" s="337">
        <v>50</v>
      </c>
      <c r="K2739" s="337">
        <v>50.8</v>
      </c>
      <c r="L2739" s="337">
        <v>50.8</v>
      </c>
      <c r="M2739" s="338"/>
      <c r="N2739" s="337">
        <v>20</v>
      </c>
      <c r="O2739" s="337">
        <v>525</v>
      </c>
      <c r="P2739" s="337">
        <v>7</v>
      </c>
      <c r="Q2739" s="337">
        <v>75</v>
      </c>
      <c r="R2739" s="337">
        <v>25000</v>
      </c>
      <c r="S2739" s="337">
        <v>4000</v>
      </c>
      <c r="T2739" s="337">
        <v>84</v>
      </c>
      <c r="U2739" s="337">
        <v>0.9</v>
      </c>
      <c r="V2739" s="337">
        <v>-29</v>
      </c>
      <c r="W2739" s="336" t="s">
        <v>769</v>
      </c>
      <c r="X2739" s="336" t="s">
        <v>7405</v>
      </c>
      <c r="Y2739" s="336" t="s">
        <v>1308</v>
      </c>
      <c r="Z2739" s="339">
        <v>41275</v>
      </c>
      <c r="AA2739" s="339">
        <v>41957</v>
      </c>
      <c r="AB2739" s="336" t="s">
        <v>842</v>
      </c>
    </row>
    <row r="2740" spans="1:28" s="340" customFormat="1">
      <c r="A2740" s="336" t="s">
        <v>8147</v>
      </c>
      <c r="B2740" s="336" t="s">
        <v>27</v>
      </c>
      <c r="C2740" s="336" t="s">
        <v>8331</v>
      </c>
      <c r="D2740" s="336" t="s">
        <v>8331</v>
      </c>
      <c r="E2740" s="336" t="s">
        <v>737</v>
      </c>
      <c r="F2740" s="336" t="s">
        <v>780</v>
      </c>
      <c r="G2740" s="336" t="s">
        <v>794</v>
      </c>
      <c r="H2740" s="336" t="s">
        <v>726</v>
      </c>
      <c r="I2740" s="337">
        <v>3</v>
      </c>
      <c r="J2740" s="337">
        <v>50</v>
      </c>
      <c r="K2740" s="337">
        <v>77.5</v>
      </c>
      <c r="L2740" s="337">
        <v>50.8</v>
      </c>
      <c r="M2740" s="338"/>
      <c r="N2740" s="337">
        <v>40</v>
      </c>
      <c r="O2740" s="337">
        <v>525</v>
      </c>
      <c r="P2740" s="337">
        <v>7.8</v>
      </c>
      <c r="Q2740" s="337">
        <v>67.3</v>
      </c>
      <c r="R2740" s="337">
        <v>25000</v>
      </c>
      <c r="S2740" s="337">
        <v>3000</v>
      </c>
      <c r="T2740" s="337">
        <v>85</v>
      </c>
      <c r="U2740" s="337">
        <v>0.9</v>
      </c>
      <c r="V2740" s="337">
        <v>-29</v>
      </c>
      <c r="W2740" s="336" t="s">
        <v>769</v>
      </c>
      <c r="X2740" s="336" t="s">
        <v>7405</v>
      </c>
      <c r="Y2740" s="336" t="s">
        <v>1308</v>
      </c>
      <c r="Z2740" s="339">
        <v>41506</v>
      </c>
      <c r="AA2740" s="339">
        <v>42013</v>
      </c>
      <c r="AB2740" s="336" t="s">
        <v>842</v>
      </c>
    </row>
    <row r="2741" spans="1:28" s="340" customFormat="1">
      <c r="A2741" s="336" t="s">
        <v>8147</v>
      </c>
      <c r="B2741" s="336" t="s">
        <v>5522</v>
      </c>
      <c r="C2741" s="336" t="s">
        <v>5551</v>
      </c>
      <c r="D2741" s="336" t="s">
        <v>5551</v>
      </c>
      <c r="E2741" s="336" t="s">
        <v>735</v>
      </c>
      <c r="F2741" s="336" t="s">
        <v>780</v>
      </c>
      <c r="G2741" s="336" t="s">
        <v>794</v>
      </c>
      <c r="H2741" s="336" t="s">
        <v>726</v>
      </c>
      <c r="I2741" s="337">
        <v>5</v>
      </c>
      <c r="J2741" s="337">
        <v>90</v>
      </c>
      <c r="K2741" s="337">
        <v>127.8</v>
      </c>
      <c r="L2741" s="337">
        <v>119.4</v>
      </c>
      <c r="M2741" s="338"/>
      <c r="N2741" s="337">
        <v>40</v>
      </c>
      <c r="O2741" s="337">
        <v>1100</v>
      </c>
      <c r="P2741" s="337">
        <v>16</v>
      </c>
      <c r="Q2741" s="337">
        <v>68.8</v>
      </c>
      <c r="R2741" s="337">
        <v>25000</v>
      </c>
      <c r="S2741" s="337">
        <v>5000</v>
      </c>
      <c r="T2741" s="337">
        <v>85</v>
      </c>
      <c r="U2741" s="337">
        <v>0.9</v>
      </c>
      <c r="V2741" s="337">
        <v>-18</v>
      </c>
      <c r="W2741" s="336" t="s">
        <v>769</v>
      </c>
      <c r="X2741" s="336" t="s">
        <v>7560</v>
      </c>
      <c r="Y2741" s="336" t="s">
        <v>3213</v>
      </c>
      <c r="Z2741" s="339">
        <v>41557</v>
      </c>
      <c r="AA2741" s="339">
        <v>41913</v>
      </c>
      <c r="AB2741" s="336" t="s">
        <v>784</v>
      </c>
    </row>
    <row r="2742" spans="1:28" s="340" customFormat="1">
      <c r="A2742" s="336" t="s">
        <v>8147</v>
      </c>
      <c r="B2742" s="336" t="s">
        <v>5522</v>
      </c>
      <c r="C2742" s="336" t="s">
        <v>5625</v>
      </c>
      <c r="D2742" s="336" t="s">
        <v>5625</v>
      </c>
      <c r="E2742" s="336" t="s">
        <v>813</v>
      </c>
      <c r="F2742" s="336" t="s">
        <v>780</v>
      </c>
      <c r="G2742" s="336" t="s">
        <v>794</v>
      </c>
      <c r="H2742" s="336" t="s">
        <v>726</v>
      </c>
      <c r="I2742" s="337">
        <v>5</v>
      </c>
      <c r="J2742" s="337">
        <v>50</v>
      </c>
      <c r="K2742" s="337">
        <v>96.4</v>
      </c>
      <c r="L2742" s="337">
        <v>73.599999999999994</v>
      </c>
      <c r="M2742" s="338"/>
      <c r="N2742" s="338"/>
      <c r="O2742" s="337">
        <v>600</v>
      </c>
      <c r="P2742" s="337">
        <v>8</v>
      </c>
      <c r="Q2742" s="337">
        <v>75</v>
      </c>
      <c r="R2742" s="337">
        <v>25000</v>
      </c>
      <c r="S2742" s="337">
        <v>5000</v>
      </c>
      <c r="T2742" s="337">
        <v>85</v>
      </c>
      <c r="U2742" s="337">
        <v>0.9</v>
      </c>
      <c r="V2742" s="337">
        <v>-18</v>
      </c>
      <c r="W2742" s="336" t="s">
        <v>769</v>
      </c>
      <c r="X2742" s="336" t="s">
        <v>7560</v>
      </c>
      <c r="Y2742" s="336" t="s">
        <v>1159</v>
      </c>
      <c r="Z2742" s="339">
        <v>41456</v>
      </c>
      <c r="AA2742" s="339">
        <v>41866</v>
      </c>
      <c r="AB2742" s="336" t="s">
        <v>784</v>
      </c>
    </row>
    <row r="2743" spans="1:28" s="340" customFormat="1">
      <c r="A2743" s="336" t="s">
        <v>8147</v>
      </c>
      <c r="B2743" s="336" t="s">
        <v>5522</v>
      </c>
      <c r="C2743" s="336" t="s">
        <v>5646</v>
      </c>
      <c r="D2743" s="336" t="s">
        <v>5646</v>
      </c>
      <c r="E2743" s="336" t="s">
        <v>732</v>
      </c>
      <c r="F2743" s="336" t="s">
        <v>780</v>
      </c>
      <c r="G2743" s="336" t="s">
        <v>794</v>
      </c>
      <c r="H2743" s="336" t="s">
        <v>726</v>
      </c>
      <c r="I2743" s="337">
        <v>5</v>
      </c>
      <c r="J2743" s="337">
        <v>75</v>
      </c>
      <c r="K2743" s="337">
        <v>131.19999999999999</v>
      </c>
      <c r="L2743" s="337">
        <v>95.2</v>
      </c>
      <c r="M2743" s="338"/>
      <c r="N2743" s="338"/>
      <c r="O2743" s="337">
        <v>985</v>
      </c>
      <c r="P2743" s="337">
        <v>15</v>
      </c>
      <c r="Q2743" s="337">
        <v>65.7</v>
      </c>
      <c r="R2743" s="337">
        <v>25000</v>
      </c>
      <c r="S2743" s="337">
        <v>5000</v>
      </c>
      <c r="T2743" s="337">
        <v>86</v>
      </c>
      <c r="U2743" s="337">
        <v>0.9</v>
      </c>
      <c r="V2743" s="337">
        <v>-18</v>
      </c>
      <c r="W2743" s="336" t="s">
        <v>769</v>
      </c>
      <c r="X2743" s="336" t="s">
        <v>7625</v>
      </c>
      <c r="Y2743" s="336" t="s">
        <v>826</v>
      </c>
      <c r="Z2743" s="339">
        <v>41897</v>
      </c>
      <c r="AA2743" s="339">
        <v>41907</v>
      </c>
      <c r="AB2743" s="336" t="s">
        <v>784</v>
      </c>
    </row>
    <row r="2744" spans="1:28" s="340" customFormat="1">
      <c r="A2744" s="336" t="s">
        <v>8147</v>
      </c>
      <c r="B2744" s="336" t="s">
        <v>27</v>
      </c>
      <c r="C2744" s="336" t="s">
        <v>5366</v>
      </c>
      <c r="D2744" s="336" t="s">
        <v>5366</v>
      </c>
      <c r="E2744" s="336" t="s">
        <v>732</v>
      </c>
      <c r="F2744" s="336" t="s">
        <v>780</v>
      </c>
      <c r="G2744" s="336" t="s">
        <v>794</v>
      </c>
      <c r="H2744" s="336" t="s">
        <v>726</v>
      </c>
      <c r="I2744" s="337">
        <v>3</v>
      </c>
      <c r="J2744" s="337">
        <v>65</v>
      </c>
      <c r="K2744" s="337">
        <v>133.4</v>
      </c>
      <c r="L2744" s="337">
        <v>94.8</v>
      </c>
      <c r="M2744" s="338"/>
      <c r="N2744" s="338"/>
      <c r="O2744" s="337">
        <v>900</v>
      </c>
      <c r="P2744" s="337">
        <v>10</v>
      </c>
      <c r="Q2744" s="337">
        <v>93</v>
      </c>
      <c r="R2744" s="337">
        <v>25000</v>
      </c>
      <c r="S2744" s="337">
        <v>5000</v>
      </c>
      <c r="T2744" s="337">
        <v>83</v>
      </c>
      <c r="U2744" s="337">
        <v>0.9</v>
      </c>
      <c r="V2744" s="337">
        <v>-29</v>
      </c>
      <c r="W2744" s="336" t="s">
        <v>769</v>
      </c>
      <c r="X2744" s="336" t="s">
        <v>7405</v>
      </c>
      <c r="Y2744" s="336" t="s">
        <v>1308</v>
      </c>
      <c r="Z2744" s="339">
        <v>41745</v>
      </c>
      <c r="AA2744" s="339">
        <v>41813</v>
      </c>
      <c r="AB2744" s="336" t="s">
        <v>842</v>
      </c>
    </row>
    <row r="2745" spans="1:28" s="340" customFormat="1">
      <c r="A2745" s="336" t="s">
        <v>8147</v>
      </c>
      <c r="B2745" s="336" t="s">
        <v>27</v>
      </c>
      <c r="C2745" s="336" t="s">
        <v>5368</v>
      </c>
      <c r="D2745" s="336" t="s">
        <v>5368</v>
      </c>
      <c r="E2745" s="336" t="s">
        <v>732</v>
      </c>
      <c r="F2745" s="336" t="s">
        <v>780</v>
      </c>
      <c r="G2745" s="336" t="s">
        <v>794</v>
      </c>
      <c r="H2745" s="336" t="s">
        <v>726</v>
      </c>
      <c r="I2745" s="337">
        <v>3</v>
      </c>
      <c r="J2745" s="337">
        <v>65</v>
      </c>
      <c r="K2745" s="337">
        <v>133.4</v>
      </c>
      <c r="L2745" s="337">
        <v>94.8</v>
      </c>
      <c r="M2745" s="338"/>
      <c r="N2745" s="338"/>
      <c r="O2745" s="337">
        <v>900</v>
      </c>
      <c r="P2745" s="337">
        <v>10</v>
      </c>
      <c r="Q2745" s="337">
        <v>93</v>
      </c>
      <c r="R2745" s="337">
        <v>25000</v>
      </c>
      <c r="S2745" s="337">
        <v>5000</v>
      </c>
      <c r="T2745" s="337">
        <v>83</v>
      </c>
      <c r="U2745" s="337">
        <v>0.9</v>
      </c>
      <c r="V2745" s="337">
        <v>-29</v>
      </c>
      <c r="W2745" s="336" t="s">
        <v>769</v>
      </c>
      <c r="X2745" s="336" t="s">
        <v>7405</v>
      </c>
      <c r="Y2745" s="336" t="s">
        <v>1308</v>
      </c>
      <c r="Z2745" s="339">
        <v>41745</v>
      </c>
      <c r="AA2745" s="339">
        <v>41813</v>
      </c>
      <c r="AB2745" s="336" t="s">
        <v>842</v>
      </c>
    </row>
    <row r="2746" spans="1:28" s="340" customFormat="1">
      <c r="A2746" s="336" t="s">
        <v>8147</v>
      </c>
      <c r="B2746" s="336" t="s">
        <v>4562</v>
      </c>
      <c r="C2746" s="336" t="s">
        <v>8332</v>
      </c>
      <c r="D2746" s="336" t="s">
        <v>8332</v>
      </c>
      <c r="E2746" s="336" t="s">
        <v>735</v>
      </c>
      <c r="F2746" s="336" t="s">
        <v>780</v>
      </c>
      <c r="G2746" s="336" t="s">
        <v>794</v>
      </c>
      <c r="H2746" s="336" t="s">
        <v>726</v>
      </c>
      <c r="I2746" s="337">
        <v>5</v>
      </c>
      <c r="J2746" s="337">
        <v>120</v>
      </c>
      <c r="K2746" s="337">
        <v>5.0999999999999996</v>
      </c>
      <c r="L2746" s="337">
        <v>4.7</v>
      </c>
      <c r="M2746" s="338"/>
      <c r="N2746" s="337">
        <v>25</v>
      </c>
      <c r="O2746" s="337">
        <v>1300</v>
      </c>
      <c r="P2746" s="337">
        <v>19</v>
      </c>
      <c r="Q2746" s="337">
        <v>68.400000000000006</v>
      </c>
      <c r="R2746" s="337">
        <v>25000</v>
      </c>
      <c r="S2746" s="337">
        <v>3500</v>
      </c>
      <c r="T2746" s="337">
        <v>83</v>
      </c>
      <c r="U2746" s="337">
        <v>0.9</v>
      </c>
      <c r="V2746" s="337">
        <v>0</v>
      </c>
      <c r="W2746" s="336" t="s">
        <v>769</v>
      </c>
      <c r="X2746" s="336" t="s">
        <v>7406</v>
      </c>
      <c r="Y2746" s="336" t="s">
        <v>2468</v>
      </c>
      <c r="Z2746" s="339">
        <v>41718</v>
      </c>
      <c r="AA2746" s="339">
        <v>41767</v>
      </c>
      <c r="AB2746" s="336" t="s">
        <v>842</v>
      </c>
    </row>
    <row r="2747" spans="1:28" s="340" customFormat="1">
      <c r="A2747" s="336" t="s">
        <v>8147</v>
      </c>
      <c r="B2747" s="336" t="s">
        <v>4562</v>
      </c>
      <c r="C2747" s="336" t="s">
        <v>8333</v>
      </c>
      <c r="D2747" s="336" t="s">
        <v>8333</v>
      </c>
      <c r="E2747" s="336" t="s">
        <v>735</v>
      </c>
      <c r="F2747" s="336" t="s">
        <v>780</v>
      </c>
      <c r="G2747" s="336" t="s">
        <v>794</v>
      </c>
      <c r="H2747" s="336" t="s">
        <v>726</v>
      </c>
      <c r="I2747" s="337">
        <v>5</v>
      </c>
      <c r="J2747" s="337">
        <v>120</v>
      </c>
      <c r="K2747" s="337">
        <v>5.0999999999999996</v>
      </c>
      <c r="L2747" s="337">
        <v>4.7</v>
      </c>
      <c r="M2747" s="338"/>
      <c r="N2747" s="337">
        <v>35</v>
      </c>
      <c r="O2747" s="337">
        <v>1300</v>
      </c>
      <c r="P2747" s="337">
        <v>19</v>
      </c>
      <c r="Q2747" s="337">
        <v>68.400000000000006</v>
      </c>
      <c r="R2747" s="337">
        <v>25000</v>
      </c>
      <c r="S2747" s="337">
        <v>3500</v>
      </c>
      <c r="T2747" s="337">
        <v>84</v>
      </c>
      <c r="U2747" s="337">
        <v>0.9</v>
      </c>
      <c r="V2747" s="337">
        <v>0</v>
      </c>
      <c r="W2747" s="336" t="s">
        <v>769</v>
      </c>
      <c r="X2747" s="336" t="s">
        <v>7406</v>
      </c>
      <c r="Y2747" s="336" t="s">
        <v>2468</v>
      </c>
      <c r="Z2747" s="339">
        <v>41718</v>
      </c>
      <c r="AA2747" s="339">
        <v>41767</v>
      </c>
      <c r="AB2747" s="336" t="s">
        <v>842</v>
      </c>
    </row>
    <row r="2748" spans="1:28" s="340" customFormat="1">
      <c r="A2748" s="336" t="s">
        <v>8147</v>
      </c>
      <c r="B2748" s="336" t="s">
        <v>5403</v>
      </c>
      <c r="C2748" s="336" t="s">
        <v>984</v>
      </c>
      <c r="D2748" s="336" t="s">
        <v>8334</v>
      </c>
      <c r="E2748" s="336" t="s">
        <v>731</v>
      </c>
      <c r="F2748" s="336" t="s">
        <v>780</v>
      </c>
      <c r="G2748" s="336" t="s">
        <v>794</v>
      </c>
      <c r="H2748" s="336" t="s">
        <v>726</v>
      </c>
      <c r="I2748" s="337">
        <v>5</v>
      </c>
      <c r="J2748" s="337">
        <v>75</v>
      </c>
      <c r="K2748" s="337">
        <v>114.3</v>
      </c>
      <c r="L2748" s="337">
        <v>96.5</v>
      </c>
      <c r="M2748" s="338"/>
      <c r="N2748" s="337">
        <v>25</v>
      </c>
      <c r="O2748" s="337">
        <v>840</v>
      </c>
      <c r="P2748" s="337">
        <v>14</v>
      </c>
      <c r="Q2748" s="337">
        <v>66</v>
      </c>
      <c r="R2748" s="337">
        <v>25000</v>
      </c>
      <c r="S2748" s="337">
        <v>3000</v>
      </c>
      <c r="T2748" s="337">
        <v>84</v>
      </c>
      <c r="U2748" s="337">
        <v>1</v>
      </c>
      <c r="V2748" s="337">
        <v>-20</v>
      </c>
      <c r="W2748" s="336" t="s">
        <v>769</v>
      </c>
      <c r="X2748" s="336" t="s">
        <v>7402</v>
      </c>
      <c r="Y2748" s="336" t="s">
        <v>783</v>
      </c>
      <c r="Z2748" s="339">
        <v>41777</v>
      </c>
      <c r="AA2748" s="339">
        <v>41781</v>
      </c>
      <c r="AB2748" s="336" t="s">
        <v>784</v>
      </c>
    </row>
    <row r="2749" spans="1:28" s="340" customFormat="1">
      <c r="A2749" s="336" t="s">
        <v>8147</v>
      </c>
      <c r="B2749" s="336" t="s">
        <v>5403</v>
      </c>
      <c r="C2749" s="336" t="s">
        <v>984</v>
      </c>
      <c r="D2749" s="336" t="s">
        <v>8335</v>
      </c>
      <c r="E2749" s="336" t="s">
        <v>731</v>
      </c>
      <c r="F2749" s="336" t="s">
        <v>780</v>
      </c>
      <c r="G2749" s="336" t="s">
        <v>794</v>
      </c>
      <c r="H2749" s="336" t="s">
        <v>726</v>
      </c>
      <c r="I2749" s="337">
        <v>5</v>
      </c>
      <c r="J2749" s="337">
        <v>75</v>
      </c>
      <c r="K2749" s="337">
        <v>114.3</v>
      </c>
      <c r="L2749" s="337">
        <v>96.5</v>
      </c>
      <c r="M2749" s="338"/>
      <c r="N2749" s="337">
        <v>40</v>
      </c>
      <c r="O2749" s="337">
        <v>840</v>
      </c>
      <c r="P2749" s="337">
        <v>14</v>
      </c>
      <c r="Q2749" s="337">
        <v>66</v>
      </c>
      <c r="R2749" s="337">
        <v>25000</v>
      </c>
      <c r="S2749" s="337">
        <v>3000</v>
      </c>
      <c r="T2749" s="337">
        <v>84</v>
      </c>
      <c r="U2749" s="337">
        <v>1</v>
      </c>
      <c r="V2749" s="337">
        <v>-20</v>
      </c>
      <c r="W2749" s="336" t="s">
        <v>769</v>
      </c>
      <c r="X2749" s="336" t="s">
        <v>7402</v>
      </c>
      <c r="Y2749" s="336" t="s">
        <v>783</v>
      </c>
      <c r="Z2749" s="339">
        <v>41777</v>
      </c>
      <c r="AA2749" s="339">
        <v>41781</v>
      </c>
      <c r="AB2749" s="336" t="s">
        <v>784</v>
      </c>
    </row>
    <row r="2750" spans="1:28" s="340" customFormat="1">
      <c r="A2750" s="336" t="s">
        <v>8147</v>
      </c>
      <c r="B2750" s="336" t="s">
        <v>8088</v>
      </c>
      <c r="C2750" s="336" t="s">
        <v>5505</v>
      </c>
      <c r="D2750" s="336" t="s">
        <v>8336</v>
      </c>
      <c r="E2750" s="336" t="s">
        <v>813</v>
      </c>
      <c r="F2750" s="336" t="s">
        <v>780</v>
      </c>
      <c r="G2750" s="336" t="s">
        <v>794</v>
      </c>
      <c r="H2750" s="336" t="s">
        <v>726</v>
      </c>
      <c r="I2750" s="337">
        <v>3</v>
      </c>
      <c r="J2750" s="337">
        <v>50</v>
      </c>
      <c r="K2750" s="337">
        <v>99</v>
      </c>
      <c r="L2750" s="337">
        <v>68</v>
      </c>
      <c r="M2750" s="338"/>
      <c r="N2750" s="337">
        <v>110</v>
      </c>
      <c r="O2750" s="337">
        <v>500</v>
      </c>
      <c r="P2750" s="337">
        <v>7.1</v>
      </c>
      <c r="Q2750" s="337">
        <v>70.099999999999994</v>
      </c>
      <c r="R2750" s="337">
        <v>25000</v>
      </c>
      <c r="S2750" s="337">
        <v>5000</v>
      </c>
      <c r="T2750" s="337">
        <v>83</v>
      </c>
      <c r="U2750" s="337">
        <v>1</v>
      </c>
      <c r="V2750" s="337">
        <v>-20</v>
      </c>
      <c r="W2750" s="336" t="s">
        <v>769</v>
      </c>
      <c r="X2750" s="336" t="s">
        <v>7406</v>
      </c>
      <c r="Y2750" s="336" t="s">
        <v>783</v>
      </c>
      <c r="Z2750" s="339">
        <v>41991</v>
      </c>
      <c r="AA2750" s="339">
        <v>42003</v>
      </c>
      <c r="AB2750" s="336" t="s">
        <v>784</v>
      </c>
    </row>
    <row r="2751" spans="1:28" s="340" customFormat="1">
      <c r="A2751" s="336" t="s">
        <v>8147</v>
      </c>
      <c r="B2751" s="336" t="s">
        <v>27</v>
      </c>
      <c r="C2751" s="336" t="s">
        <v>5453</v>
      </c>
      <c r="D2751" s="336" t="s">
        <v>5453</v>
      </c>
      <c r="E2751" s="336" t="s">
        <v>731</v>
      </c>
      <c r="F2751" s="336" t="s">
        <v>780</v>
      </c>
      <c r="G2751" s="336" t="s">
        <v>794</v>
      </c>
      <c r="H2751" s="336" t="s">
        <v>726</v>
      </c>
      <c r="I2751" s="337">
        <v>3</v>
      </c>
      <c r="J2751" s="337">
        <v>75</v>
      </c>
      <c r="K2751" s="337">
        <v>122</v>
      </c>
      <c r="L2751" s="337">
        <v>97</v>
      </c>
      <c r="M2751" s="338"/>
      <c r="N2751" s="337">
        <v>40</v>
      </c>
      <c r="O2751" s="337">
        <v>950</v>
      </c>
      <c r="P2751" s="337">
        <v>14.4</v>
      </c>
      <c r="Q2751" s="337">
        <v>66</v>
      </c>
      <c r="R2751" s="337">
        <v>25000</v>
      </c>
      <c r="S2751" s="337">
        <v>5000</v>
      </c>
      <c r="T2751" s="337">
        <v>83</v>
      </c>
      <c r="U2751" s="337">
        <v>0.9</v>
      </c>
      <c r="V2751" s="337">
        <v>-29</v>
      </c>
      <c r="W2751" s="336" t="s">
        <v>769</v>
      </c>
      <c r="X2751" s="336" t="s">
        <v>7405</v>
      </c>
      <c r="Y2751" s="336" t="s">
        <v>1308</v>
      </c>
      <c r="Z2751" s="339">
        <v>41275</v>
      </c>
      <c r="AA2751" s="339">
        <v>41921</v>
      </c>
      <c r="AB2751" s="336" t="s">
        <v>842</v>
      </c>
    </row>
    <row r="2752" spans="1:28" s="340" customFormat="1">
      <c r="A2752" s="336" t="s">
        <v>8147</v>
      </c>
      <c r="B2752" s="336" t="s">
        <v>27</v>
      </c>
      <c r="C2752" s="336" t="s">
        <v>5517</v>
      </c>
      <c r="D2752" s="336" t="s">
        <v>5517</v>
      </c>
      <c r="E2752" s="336" t="s">
        <v>735</v>
      </c>
      <c r="F2752" s="336" t="s">
        <v>780</v>
      </c>
      <c r="G2752" s="336" t="s">
        <v>794</v>
      </c>
      <c r="H2752" s="336" t="s">
        <v>726</v>
      </c>
      <c r="I2752" s="337">
        <v>3</v>
      </c>
      <c r="J2752" s="337">
        <v>90</v>
      </c>
      <c r="K2752" s="337">
        <v>135</v>
      </c>
      <c r="L2752" s="337">
        <v>122</v>
      </c>
      <c r="M2752" s="338"/>
      <c r="N2752" s="337">
        <v>40</v>
      </c>
      <c r="O2752" s="337">
        <v>1300</v>
      </c>
      <c r="P2752" s="337">
        <v>17</v>
      </c>
      <c r="Q2752" s="337">
        <v>76.400000000000006</v>
      </c>
      <c r="R2752" s="337">
        <v>25000</v>
      </c>
      <c r="S2752" s="337">
        <v>5000</v>
      </c>
      <c r="T2752" s="337">
        <v>83</v>
      </c>
      <c r="U2752" s="337">
        <v>0.9</v>
      </c>
      <c r="V2752" s="337">
        <v>-30</v>
      </c>
      <c r="W2752" s="336" t="s">
        <v>769</v>
      </c>
      <c r="X2752" s="336" t="s">
        <v>7405</v>
      </c>
      <c r="Y2752" s="336" t="s">
        <v>1308</v>
      </c>
      <c r="Z2752" s="339">
        <v>41275</v>
      </c>
      <c r="AA2752" s="339">
        <v>41911</v>
      </c>
      <c r="AB2752" s="336" t="s">
        <v>842</v>
      </c>
    </row>
    <row r="2753" spans="1:28" s="340" customFormat="1">
      <c r="A2753" s="336" t="s">
        <v>8147</v>
      </c>
      <c r="B2753" s="336" t="s">
        <v>5522</v>
      </c>
      <c r="C2753" s="336" t="s">
        <v>5530</v>
      </c>
      <c r="D2753" s="336" t="s">
        <v>5530</v>
      </c>
      <c r="E2753" s="336" t="s">
        <v>738</v>
      </c>
      <c r="F2753" s="336" t="s">
        <v>780</v>
      </c>
      <c r="G2753" s="336" t="s">
        <v>794</v>
      </c>
      <c r="H2753" s="336" t="s">
        <v>726</v>
      </c>
      <c r="I2753" s="337">
        <v>5</v>
      </c>
      <c r="J2753" s="337">
        <v>50</v>
      </c>
      <c r="K2753" s="337">
        <v>85.1</v>
      </c>
      <c r="L2753" s="337">
        <v>61.5</v>
      </c>
      <c r="M2753" s="338"/>
      <c r="N2753" s="337">
        <v>40</v>
      </c>
      <c r="O2753" s="337">
        <v>575</v>
      </c>
      <c r="P2753" s="337">
        <v>8</v>
      </c>
      <c r="Q2753" s="337">
        <v>71.900000000000006</v>
      </c>
      <c r="R2753" s="337">
        <v>25000</v>
      </c>
      <c r="S2753" s="337">
        <v>5000</v>
      </c>
      <c r="T2753" s="337">
        <v>86</v>
      </c>
      <c r="U2753" s="337">
        <v>0.9</v>
      </c>
      <c r="V2753" s="337">
        <v>-18</v>
      </c>
      <c r="W2753" s="336" t="s">
        <v>769</v>
      </c>
      <c r="X2753" s="336" t="s">
        <v>7405</v>
      </c>
      <c r="Y2753" s="336" t="s">
        <v>826</v>
      </c>
      <c r="Z2753" s="339">
        <v>41548</v>
      </c>
      <c r="AA2753" s="339">
        <v>41913</v>
      </c>
      <c r="AB2753" s="336" t="s">
        <v>784</v>
      </c>
    </row>
    <row r="2754" spans="1:28" s="340" customFormat="1">
      <c r="A2754" s="336" t="s">
        <v>8147</v>
      </c>
      <c r="B2754" s="336" t="s">
        <v>5588</v>
      </c>
      <c r="C2754" s="336" t="s">
        <v>919</v>
      </c>
      <c r="D2754" s="336" t="s">
        <v>5589</v>
      </c>
      <c r="E2754" s="336" t="s">
        <v>735</v>
      </c>
      <c r="F2754" s="336" t="s">
        <v>780</v>
      </c>
      <c r="G2754" s="336" t="s">
        <v>794</v>
      </c>
      <c r="H2754" s="336" t="s">
        <v>726</v>
      </c>
      <c r="I2754" s="337">
        <v>3</v>
      </c>
      <c r="J2754" s="337">
        <v>85</v>
      </c>
      <c r="K2754" s="337">
        <v>134.1</v>
      </c>
      <c r="L2754" s="337">
        <v>120.8</v>
      </c>
      <c r="M2754" s="338"/>
      <c r="N2754" s="337">
        <v>30</v>
      </c>
      <c r="O2754" s="337">
        <v>1400</v>
      </c>
      <c r="P2754" s="337">
        <v>24</v>
      </c>
      <c r="Q2754" s="337">
        <v>74.900000000000006</v>
      </c>
      <c r="R2754" s="337">
        <v>25000</v>
      </c>
      <c r="S2754" s="337">
        <v>4000</v>
      </c>
      <c r="T2754" s="337">
        <v>83</v>
      </c>
      <c r="U2754" s="337">
        <v>1</v>
      </c>
      <c r="V2754" s="337">
        <v>-20</v>
      </c>
      <c r="W2754" s="336" t="s">
        <v>769</v>
      </c>
      <c r="X2754" s="336" t="s">
        <v>7406</v>
      </c>
      <c r="Y2754" s="336" t="s">
        <v>1043</v>
      </c>
      <c r="Z2754" s="339">
        <v>41821</v>
      </c>
      <c r="AA2754" s="339">
        <v>41845</v>
      </c>
      <c r="AB2754" s="336" t="s">
        <v>827</v>
      </c>
    </row>
    <row r="2755" spans="1:28" s="340" customFormat="1">
      <c r="A2755" s="336" t="s">
        <v>8147</v>
      </c>
      <c r="B2755" s="336" t="s">
        <v>5612</v>
      </c>
      <c r="C2755" s="336" t="s">
        <v>4147</v>
      </c>
      <c r="D2755" s="336" t="s">
        <v>5613</v>
      </c>
      <c r="E2755" s="336" t="s">
        <v>732</v>
      </c>
      <c r="F2755" s="336" t="s">
        <v>780</v>
      </c>
      <c r="G2755" s="336" t="s">
        <v>1011</v>
      </c>
      <c r="H2755" s="336" t="s">
        <v>726</v>
      </c>
      <c r="I2755" s="337">
        <v>3</v>
      </c>
      <c r="J2755" s="337">
        <v>75</v>
      </c>
      <c r="K2755" s="337">
        <v>123.9</v>
      </c>
      <c r="L2755" s="337">
        <v>87.1</v>
      </c>
      <c r="M2755" s="338"/>
      <c r="N2755" s="338"/>
      <c r="O2755" s="337">
        <v>950</v>
      </c>
      <c r="P2755" s="337">
        <v>13.1</v>
      </c>
      <c r="Q2755" s="337">
        <v>72.5</v>
      </c>
      <c r="R2755" s="337">
        <v>25000</v>
      </c>
      <c r="S2755" s="337">
        <v>3000</v>
      </c>
      <c r="T2755" s="337">
        <v>83</v>
      </c>
      <c r="U2755" s="337">
        <v>0.7</v>
      </c>
      <c r="V2755" s="337">
        <v>-10</v>
      </c>
      <c r="W2755" s="336" t="s">
        <v>769</v>
      </c>
      <c r="X2755" s="336" t="s">
        <v>7402</v>
      </c>
      <c r="Y2755" s="336" t="s">
        <v>826</v>
      </c>
      <c r="Z2755" s="339">
        <v>41944</v>
      </c>
      <c r="AA2755" s="339">
        <v>41962</v>
      </c>
      <c r="AB2755" s="336" t="s">
        <v>842</v>
      </c>
    </row>
    <row r="2756" spans="1:28" s="340" customFormat="1">
      <c r="A2756" s="336" t="s">
        <v>8147</v>
      </c>
      <c r="B2756" s="336" t="s">
        <v>778</v>
      </c>
      <c r="C2756" s="336" t="s">
        <v>5702</v>
      </c>
      <c r="D2756" s="336" t="s">
        <v>5703</v>
      </c>
      <c r="E2756" s="336" t="s">
        <v>733</v>
      </c>
      <c r="F2756" s="336" t="s">
        <v>780</v>
      </c>
      <c r="G2756" s="336" t="s">
        <v>794</v>
      </c>
      <c r="H2756" s="336" t="s">
        <v>726</v>
      </c>
      <c r="I2756" s="337">
        <v>5</v>
      </c>
      <c r="J2756" s="337">
        <v>75</v>
      </c>
      <c r="K2756" s="337">
        <v>165.6</v>
      </c>
      <c r="L2756" s="337">
        <v>125.5</v>
      </c>
      <c r="M2756" s="338"/>
      <c r="N2756" s="338"/>
      <c r="O2756" s="337">
        <v>950</v>
      </c>
      <c r="P2756" s="337">
        <v>13</v>
      </c>
      <c r="Q2756" s="337">
        <v>73.099999999999994</v>
      </c>
      <c r="R2756" s="337">
        <v>25000</v>
      </c>
      <c r="S2756" s="337">
        <v>2700</v>
      </c>
      <c r="T2756" s="337">
        <v>84</v>
      </c>
      <c r="U2756" s="337">
        <v>1</v>
      </c>
      <c r="V2756" s="337">
        <v>-20</v>
      </c>
      <c r="W2756" s="336" t="s">
        <v>769</v>
      </c>
      <c r="X2756" s="336" t="s">
        <v>7402</v>
      </c>
      <c r="Y2756" s="336" t="s">
        <v>2270</v>
      </c>
      <c r="Z2756" s="339">
        <v>41977</v>
      </c>
      <c r="AA2756" s="339">
        <v>41981</v>
      </c>
      <c r="AB2756" s="336" t="s">
        <v>842</v>
      </c>
    </row>
    <row r="2757" spans="1:28" s="340" customFormat="1">
      <c r="A2757" s="336" t="s">
        <v>8147</v>
      </c>
      <c r="B2757" s="336" t="s">
        <v>5743</v>
      </c>
      <c r="C2757" s="336" t="s">
        <v>5702</v>
      </c>
      <c r="D2757" s="336" t="s">
        <v>5703</v>
      </c>
      <c r="E2757" s="336" t="s">
        <v>733</v>
      </c>
      <c r="F2757" s="336" t="s">
        <v>780</v>
      </c>
      <c r="G2757" s="336" t="s">
        <v>794</v>
      </c>
      <c r="H2757" s="336" t="s">
        <v>726</v>
      </c>
      <c r="I2757" s="337">
        <v>5</v>
      </c>
      <c r="J2757" s="337">
        <v>75</v>
      </c>
      <c r="K2757" s="337">
        <v>165.6</v>
      </c>
      <c r="L2757" s="337">
        <v>125.5</v>
      </c>
      <c r="M2757" s="338"/>
      <c r="N2757" s="338"/>
      <c r="O2757" s="337">
        <v>950</v>
      </c>
      <c r="P2757" s="337">
        <v>13</v>
      </c>
      <c r="Q2757" s="337">
        <v>73.099999999999994</v>
      </c>
      <c r="R2757" s="337">
        <v>25000</v>
      </c>
      <c r="S2757" s="337">
        <v>2700</v>
      </c>
      <c r="T2757" s="337">
        <v>84</v>
      </c>
      <c r="U2757" s="337">
        <v>1</v>
      </c>
      <c r="V2757" s="337">
        <v>-20</v>
      </c>
      <c r="W2757" s="336" t="s">
        <v>769</v>
      </c>
      <c r="X2757" s="336" t="s">
        <v>7402</v>
      </c>
      <c r="Y2757" s="336" t="s">
        <v>2270</v>
      </c>
      <c r="Z2757" s="339">
        <v>41977</v>
      </c>
      <c r="AA2757" s="339">
        <v>41981</v>
      </c>
      <c r="AB2757" s="336" t="s">
        <v>842</v>
      </c>
    </row>
    <row r="2758" spans="1:28" s="340" customFormat="1">
      <c r="A2758" s="336" t="s">
        <v>8147</v>
      </c>
      <c r="B2758" s="336" t="s">
        <v>219</v>
      </c>
      <c r="C2758" s="336" t="s">
        <v>4471</v>
      </c>
      <c r="D2758" s="336" t="s">
        <v>8337</v>
      </c>
      <c r="E2758" s="336" t="s">
        <v>732</v>
      </c>
      <c r="F2758" s="336" t="s">
        <v>780</v>
      </c>
      <c r="G2758" s="336" t="s">
        <v>794</v>
      </c>
      <c r="H2758" s="336" t="s">
        <v>726</v>
      </c>
      <c r="I2758" s="337">
        <v>5</v>
      </c>
      <c r="J2758" s="337">
        <v>65</v>
      </c>
      <c r="K2758" s="337">
        <v>94</v>
      </c>
      <c r="L2758" s="337">
        <v>127</v>
      </c>
      <c r="M2758" s="338"/>
      <c r="N2758" s="337">
        <v>111</v>
      </c>
      <c r="O2758" s="337">
        <v>800</v>
      </c>
      <c r="P2758" s="337">
        <v>11</v>
      </c>
      <c r="Q2758" s="337">
        <v>72.7</v>
      </c>
      <c r="R2758" s="337">
        <v>25000</v>
      </c>
      <c r="S2758" s="337">
        <v>2700</v>
      </c>
      <c r="T2758" s="337">
        <v>83</v>
      </c>
      <c r="U2758" s="337">
        <v>1</v>
      </c>
      <c r="V2758" s="337">
        <v>0</v>
      </c>
      <c r="W2758" s="336" t="s">
        <v>769</v>
      </c>
      <c r="X2758" s="336" t="s">
        <v>7</v>
      </c>
      <c r="Y2758" s="336" t="s">
        <v>826</v>
      </c>
      <c r="Z2758" s="339">
        <v>41671</v>
      </c>
      <c r="AA2758" s="339">
        <v>41907</v>
      </c>
      <c r="AB2758" s="336" t="s">
        <v>842</v>
      </c>
    </row>
    <row r="2759" spans="1:28" s="340" customFormat="1">
      <c r="A2759" s="336" t="s">
        <v>8147</v>
      </c>
      <c r="B2759" s="336" t="s">
        <v>219</v>
      </c>
      <c r="C2759" s="336" t="s">
        <v>4482</v>
      </c>
      <c r="D2759" s="336" t="s">
        <v>8338</v>
      </c>
      <c r="E2759" s="336" t="s">
        <v>732</v>
      </c>
      <c r="F2759" s="336" t="s">
        <v>780</v>
      </c>
      <c r="G2759" s="336" t="s">
        <v>794</v>
      </c>
      <c r="H2759" s="336" t="s">
        <v>726</v>
      </c>
      <c r="I2759" s="337">
        <v>5</v>
      </c>
      <c r="J2759" s="337">
        <v>65</v>
      </c>
      <c r="K2759" s="337">
        <v>134.9</v>
      </c>
      <c r="L2759" s="337">
        <v>95</v>
      </c>
      <c r="M2759" s="338"/>
      <c r="N2759" s="338"/>
      <c r="O2759" s="337">
        <v>940</v>
      </c>
      <c r="P2759" s="337">
        <v>12</v>
      </c>
      <c r="Q2759" s="337">
        <v>70.8</v>
      </c>
      <c r="R2759" s="337">
        <v>25000</v>
      </c>
      <c r="S2759" s="337">
        <v>3000</v>
      </c>
      <c r="T2759" s="337">
        <v>84</v>
      </c>
      <c r="U2759" s="337">
        <v>1</v>
      </c>
      <c r="V2759" s="337">
        <v>-20</v>
      </c>
      <c r="W2759" s="336" t="s">
        <v>769</v>
      </c>
      <c r="X2759" s="336" t="s">
        <v>7</v>
      </c>
      <c r="Y2759" s="336" t="s">
        <v>850</v>
      </c>
      <c r="Z2759" s="339">
        <v>41609</v>
      </c>
      <c r="AA2759" s="339">
        <v>41898</v>
      </c>
      <c r="AB2759" s="336" t="s">
        <v>842</v>
      </c>
    </row>
    <row r="2760" spans="1:28" s="340" customFormat="1">
      <c r="A2760" s="336" t="s">
        <v>8147</v>
      </c>
      <c r="B2760" s="336" t="s">
        <v>219</v>
      </c>
      <c r="C2760" s="336" t="s">
        <v>4485</v>
      </c>
      <c r="D2760" s="336" t="s">
        <v>8339</v>
      </c>
      <c r="E2760" s="336" t="s">
        <v>733</v>
      </c>
      <c r="F2760" s="336" t="s">
        <v>780</v>
      </c>
      <c r="G2760" s="336" t="s">
        <v>794</v>
      </c>
      <c r="H2760" s="336" t="s">
        <v>726</v>
      </c>
      <c r="I2760" s="337">
        <v>5</v>
      </c>
      <c r="J2760" s="337">
        <v>65</v>
      </c>
      <c r="K2760" s="337">
        <v>161.80000000000001</v>
      </c>
      <c r="L2760" s="337">
        <v>124</v>
      </c>
      <c r="M2760" s="338"/>
      <c r="N2760" s="338"/>
      <c r="O2760" s="337">
        <v>850</v>
      </c>
      <c r="P2760" s="337">
        <v>12.7</v>
      </c>
      <c r="Q2760" s="337">
        <v>66.900000000000006</v>
      </c>
      <c r="R2760" s="337">
        <v>25000</v>
      </c>
      <c r="S2760" s="337">
        <v>3000</v>
      </c>
      <c r="T2760" s="337">
        <v>83</v>
      </c>
      <c r="U2760" s="337">
        <v>1</v>
      </c>
      <c r="V2760" s="337">
        <v>-18</v>
      </c>
      <c r="W2760" s="336" t="s">
        <v>769</v>
      </c>
      <c r="X2760" s="336" t="s">
        <v>7</v>
      </c>
      <c r="Y2760" s="336" t="s">
        <v>850</v>
      </c>
      <c r="Z2760" s="339">
        <v>41609</v>
      </c>
      <c r="AA2760" s="339">
        <v>41905</v>
      </c>
      <c r="AB2760" s="336" t="s">
        <v>842</v>
      </c>
    </row>
    <row r="2761" spans="1:28" s="340" customFormat="1">
      <c r="A2761" s="336" t="s">
        <v>8147</v>
      </c>
      <c r="B2761" s="336" t="s">
        <v>5898</v>
      </c>
      <c r="C2761" s="336" t="s">
        <v>6065</v>
      </c>
      <c r="D2761" s="336" t="s">
        <v>8340</v>
      </c>
      <c r="E2761" s="336" t="s">
        <v>732</v>
      </c>
      <c r="F2761" s="336" t="s">
        <v>780</v>
      </c>
      <c r="G2761" s="336" t="s">
        <v>794</v>
      </c>
      <c r="H2761" s="336" t="s">
        <v>726</v>
      </c>
      <c r="I2761" s="337">
        <v>5</v>
      </c>
      <c r="J2761" s="337">
        <v>65</v>
      </c>
      <c r="K2761" s="337">
        <v>128.4</v>
      </c>
      <c r="L2761" s="337">
        <v>95.1</v>
      </c>
      <c r="M2761" s="338"/>
      <c r="N2761" s="338"/>
      <c r="O2761" s="337">
        <v>650</v>
      </c>
      <c r="P2761" s="337">
        <v>9.5</v>
      </c>
      <c r="Q2761" s="337">
        <v>68.400000000000006</v>
      </c>
      <c r="R2761" s="337">
        <v>25000</v>
      </c>
      <c r="S2761" s="337">
        <v>5000</v>
      </c>
      <c r="T2761" s="337">
        <v>84</v>
      </c>
      <c r="U2761" s="337">
        <v>0.9</v>
      </c>
      <c r="V2761" s="337">
        <v>-20</v>
      </c>
      <c r="W2761" s="336" t="s">
        <v>769</v>
      </c>
      <c r="X2761" s="336" t="s">
        <v>7406</v>
      </c>
      <c r="Y2761" s="336" t="s">
        <v>2468</v>
      </c>
      <c r="Z2761" s="339">
        <v>41942</v>
      </c>
      <c r="AA2761" s="339">
        <v>41947</v>
      </c>
      <c r="AB2761" s="336" t="s">
        <v>784</v>
      </c>
    </row>
    <row r="2762" spans="1:28" s="340" customFormat="1">
      <c r="A2762" s="336" t="s">
        <v>8147</v>
      </c>
      <c r="B2762" s="336" t="s">
        <v>5932</v>
      </c>
      <c r="C2762" s="336" t="s">
        <v>5946</v>
      </c>
      <c r="D2762" s="336" t="s">
        <v>8341</v>
      </c>
      <c r="E2762" s="336" t="s">
        <v>735</v>
      </c>
      <c r="F2762" s="336" t="s">
        <v>780</v>
      </c>
      <c r="G2762" s="336" t="s">
        <v>794</v>
      </c>
      <c r="H2762" s="336" t="s">
        <v>726</v>
      </c>
      <c r="I2762" s="337">
        <v>5</v>
      </c>
      <c r="J2762" s="337">
        <v>100</v>
      </c>
      <c r="K2762" s="337">
        <v>128.4</v>
      </c>
      <c r="L2762" s="337">
        <v>119.9</v>
      </c>
      <c r="M2762" s="338"/>
      <c r="N2762" s="337">
        <v>35</v>
      </c>
      <c r="O2762" s="337">
        <v>1200</v>
      </c>
      <c r="P2762" s="337">
        <v>18</v>
      </c>
      <c r="Q2762" s="337">
        <v>66.7</v>
      </c>
      <c r="R2762" s="337">
        <v>25000</v>
      </c>
      <c r="S2762" s="337">
        <v>3000</v>
      </c>
      <c r="T2762" s="337">
        <v>83</v>
      </c>
      <c r="U2762" s="337">
        <v>1</v>
      </c>
      <c r="V2762" s="337">
        <v>-20</v>
      </c>
      <c r="W2762" s="336" t="s">
        <v>769</v>
      </c>
      <c r="X2762" s="336" t="s">
        <v>7402</v>
      </c>
      <c r="Y2762" s="336" t="s">
        <v>826</v>
      </c>
      <c r="Z2762" s="339">
        <v>41944</v>
      </c>
      <c r="AA2762" s="339">
        <v>42003</v>
      </c>
      <c r="AB2762" s="336" t="s">
        <v>842</v>
      </c>
    </row>
    <row r="2763" spans="1:28" s="340" customFormat="1">
      <c r="A2763" s="336" t="s">
        <v>8147</v>
      </c>
      <c r="B2763" s="336" t="s">
        <v>5932</v>
      </c>
      <c r="C2763" s="336" t="s">
        <v>5946</v>
      </c>
      <c r="D2763" s="336" t="s">
        <v>8342</v>
      </c>
      <c r="E2763" s="336" t="s">
        <v>735</v>
      </c>
      <c r="F2763" s="336" t="s">
        <v>780</v>
      </c>
      <c r="G2763" s="336" t="s">
        <v>794</v>
      </c>
      <c r="H2763" s="336" t="s">
        <v>726</v>
      </c>
      <c r="I2763" s="337">
        <v>5</v>
      </c>
      <c r="J2763" s="337">
        <v>120</v>
      </c>
      <c r="K2763" s="337">
        <v>128.4</v>
      </c>
      <c r="L2763" s="337">
        <v>119.9</v>
      </c>
      <c r="M2763" s="338"/>
      <c r="N2763" s="337">
        <v>35</v>
      </c>
      <c r="O2763" s="337">
        <v>1300</v>
      </c>
      <c r="P2763" s="337">
        <v>18</v>
      </c>
      <c r="Q2763" s="337">
        <v>72.2</v>
      </c>
      <c r="R2763" s="337">
        <v>25000</v>
      </c>
      <c r="S2763" s="337">
        <v>4000</v>
      </c>
      <c r="T2763" s="337">
        <v>83</v>
      </c>
      <c r="U2763" s="337">
        <v>1</v>
      </c>
      <c r="V2763" s="337">
        <v>-20</v>
      </c>
      <c r="W2763" s="336" t="s">
        <v>769</v>
      </c>
      <c r="X2763" s="336" t="s">
        <v>7402</v>
      </c>
      <c r="Y2763" s="336" t="s">
        <v>826</v>
      </c>
      <c r="Z2763" s="339">
        <v>41944</v>
      </c>
      <c r="AA2763" s="339">
        <v>42003</v>
      </c>
      <c r="AB2763" s="336" t="s">
        <v>842</v>
      </c>
    </row>
    <row r="2764" spans="1:28" s="340" customFormat="1">
      <c r="A2764" s="336" t="s">
        <v>8147</v>
      </c>
      <c r="B2764" s="336" t="s">
        <v>27</v>
      </c>
      <c r="C2764" s="336" t="s">
        <v>5807</v>
      </c>
      <c r="D2764" s="336" t="s">
        <v>5807</v>
      </c>
      <c r="E2764" s="336" t="s">
        <v>732</v>
      </c>
      <c r="F2764" s="336" t="s">
        <v>780</v>
      </c>
      <c r="G2764" s="336" t="s">
        <v>794</v>
      </c>
      <c r="H2764" s="336" t="s">
        <v>726</v>
      </c>
      <c r="I2764" s="337">
        <v>3</v>
      </c>
      <c r="J2764" s="337">
        <v>65</v>
      </c>
      <c r="K2764" s="337">
        <v>133.4</v>
      </c>
      <c r="L2764" s="337">
        <v>94.8</v>
      </c>
      <c r="M2764" s="338"/>
      <c r="N2764" s="338"/>
      <c r="O2764" s="337">
        <v>900</v>
      </c>
      <c r="P2764" s="337">
        <v>10</v>
      </c>
      <c r="Q2764" s="337">
        <v>90</v>
      </c>
      <c r="R2764" s="337">
        <v>25000</v>
      </c>
      <c r="S2764" s="337">
        <v>5000</v>
      </c>
      <c r="T2764" s="337">
        <v>83</v>
      </c>
      <c r="U2764" s="337">
        <v>0.9</v>
      </c>
      <c r="V2764" s="337">
        <v>-29</v>
      </c>
      <c r="W2764" s="336" t="s">
        <v>769</v>
      </c>
      <c r="X2764" s="336" t="s">
        <v>7405</v>
      </c>
      <c r="Y2764" s="336" t="s">
        <v>1308</v>
      </c>
      <c r="Z2764" s="339">
        <v>41745</v>
      </c>
      <c r="AA2764" s="339">
        <v>41901</v>
      </c>
      <c r="AB2764" s="336" t="s">
        <v>842</v>
      </c>
    </row>
    <row r="2765" spans="1:28" s="340" customFormat="1">
      <c r="A2765" s="336" t="s">
        <v>8147</v>
      </c>
      <c r="B2765" s="336" t="s">
        <v>27</v>
      </c>
      <c r="C2765" s="336" t="s">
        <v>8343</v>
      </c>
      <c r="D2765" s="336" t="s">
        <v>8343</v>
      </c>
      <c r="E2765" s="336" t="s">
        <v>735</v>
      </c>
      <c r="F2765" s="336" t="s">
        <v>780</v>
      </c>
      <c r="G2765" s="336" t="s">
        <v>794</v>
      </c>
      <c r="H2765" s="336" t="s">
        <v>726</v>
      </c>
      <c r="I2765" s="337">
        <v>5</v>
      </c>
      <c r="J2765" s="337">
        <v>90</v>
      </c>
      <c r="K2765" s="337">
        <v>135</v>
      </c>
      <c r="L2765" s="337">
        <v>122</v>
      </c>
      <c r="M2765" s="338"/>
      <c r="N2765" s="337">
        <v>40</v>
      </c>
      <c r="O2765" s="337">
        <v>1300</v>
      </c>
      <c r="P2765" s="337">
        <v>17</v>
      </c>
      <c r="Q2765" s="337">
        <v>76.5</v>
      </c>
      <c r="R2765" s="337">
        <v>25000</v>
      </c>
      <c r="S2765" s="337">
        <v>3000</v>
      </c>
      <c r="T2765" s="337">
        <v>83</v>
      </c>
      <c r="U2765" s="337">
        <v>0.9</v>
      </c>
      <c r="V2765" s="337">
        <v>-30</v>
      </c>
      <c r="W2765" s="336" t="s">
        <v>769</v>
      </c>
      <c r="X2765" s="336" t="s">
        <v>7405</v>
      </c>
      <c r="Y2765" s="336" t="s">
        <v>1308</v>
      </c>
      <c r="Z2765" s="339">
        <v>41849</v>
      </c>
      <c r="AA2765" s="339">
        <v>42013</v>
      </c>
      <c r="AB2765" s="336" t="s">
        <v>842</v>
      </c>
    </row>
    <row r="2766" spans="1:28" s="340" customFormat="1">
      <c r="A2766" s="336" t="s">
        <v>8147</v>
      </c>
      <c r="B2766" s="336" t="s">
        <v>219</v>
      </c>
      <c r="C2766" s="336" t="s">
        <v>4303</v>
      </c>
      <c r="D2766" s="336" t="s">
        <v>8344</v>
      </c>
      <c r="E2766" s="336" t="s">
        <v>830</v>
      </c>
      <c r="F2766" s="336" t="s">
        <v>780</v>
      </c>
      <c r="G2766" s="336" t="s">
        <v>794</v>
      </c>
      <c r="H2766" s="336" t="s">
        <v>726</v>
      </c>
      <c r="I2766" s="337">
        <v>3</v>
      </c>
      <c r="J2766" s="337">
        <v>75</v>
      </c>
      <c r="K2766" s="337">
        <v>118.6</v>
      </c>
      <c r="L2766" s="337">
        <v>102.1</v>
      </c>
      <c r="M2766" s="338"/>
      <c r="N2766" s="338"/>
      <c r="O2766" s="337">
        <v>1200</v>
      </c>
      <c r="P2766" s="337">
        <v>17.100000000000001</v>
      </c>
      <c r="Q2766" s="337">
        <v>70.2</v>
      </c>
      <c r="R2766" s="337">
        <v>25000</v>
      </c>
      <c r="S2766" s="337">
        <v>3000</v>
      </c>
      <c r="T2766" s="337">
        <v>83</v>
      </c>
      <c r="U2766" s="337">
        <v>1</v>
      </c>
      <c r="V2766" s="337">
        <v>-20</v>
      </c>
      <c r="W2766" s="336" t="s">
        <v>769</v>
      </c>
      <c r="X2766" s="336" t="s">
        <v>7</v>
      </c>
      <c r="Y2766" s="336" t="s">
        <v>850</v>
      </c>
      <c r="Z2766" s="339">
        <v>41640</v>
      </c>
      <c r="AA2766" s="339">
        <v>41884</v>
      </c>
      <c r="AB2766" s="336" t="s">
        <v>842</v>
      </c>
    </row>
    <row r="2767" spans="1:28" s="340" customFormat="1">
      <c r="A2767" s="336" t="s">
        <v>8147</v>
      </c>
      <c r="B2767" s="336" t="s">
        <v>219</v>
      </c>
      <c r="C2767" s="336" t="s">
        <v>4307</v>
      </c>
      <c r="D2767" s="336" t="s">
        <v>8345</v>
      </c>
      <c r="E2767" s="336" t="s">
        <v>813</v>
      </c>
      <c r="F2767" s="336" t="s">
        <v>780</v>
      </c>
      <c r="G2767" s="336" t="s">
        <v>794</v>
      </c>
      <c r="H2767" s="336" t="s">
        <v>726</v>
      </c>
      <c r="I2767" s="337">
        <v>5</v>
      </c>
      <c r="J2767" s="337">
        <v>35</v>
      </c>
      <c r="K2767" s="337">
        <v>90.9</v>
      </c>
      <c r="L2767" s="337">
        <v>64</v>
      </c>
      <c r="M2767" s="338"/>
      <c r="N2767" s="338"/>
      <c r="O2767" s="337">
        <v>350</v>
      </c>
      <c r="P2767" s="337">
        <v>5.0999999999999996</v>
      </c>
      <c r="Q2767" s="337">
        <v>68.599999999999994</v>
      </c>
      <c r="R2767" s="337">
        <v>25000</v>
      </c>
      <c r="S2767" s="337">
        <v>2700</v>
      </c>
      <c r="T2767" s="337">
        <v>83</v>
      </c>
      <c r="U2767" s="337">
        <v>0.9</v>
      </c>
      <c r="V2767" s="337">
        <v>-20</v>
      </c>
      <c r="W2767" s="336" t="s">
        <v>769</v>
      </c>
      <c r="X2767" s="336" t="s">
        <v>7</v>
      </c>
      <c r="Y2767" s="336" t="s">
        <v>850</v>
      </c>
      <c r="Z2767" s="339">
        <v>41640</v>
      </c>
      <c r="AA2767" s="339">
        <v>41900</v>
      </c>
      <c r="AB2767" s="336" t="s">
        <v>842</v>
      </c>
    </row>
    <row r="2768" spans="1:28" s="340" customFormat="1">
      <c r="A2768" s="336" t="s">
        <v>8147</v>
      </c>
      <c r="B2768" s="336" t="s">
        <v>219</v>
      </c>
      <c r="C2768" s="336" t="s">
        <v>4336</v>
      </c>
      <c r="D2768" s="336" t="s">
        <v>8346</v>
      </c>
      <c r="E2768" s="336" t="s">
        <v>732</v>
      </c>
      <c r="F2768" s="336" t="s">
        <v>780</v>
      </c>
      <c r="G2768" s="336" t="s">
        <v>794</v>
      </c>
      <c r="H2768" s="336" t="s">
        <v>726</v>
      </c>
      <c r="I2768" s="337">
        <v>5</v>
      </c>
      <c r="J2768" s="337">
        <v>65</v>
      </c>
      <c r="K2768" s="337">
        <v>126.5</v>
      </c>
      <c r="L2768" s="337">
        <v>108.5</v>
      </c>
      <c r="M2768" s="338"/>
      <c r="N2768" s="338"/>
      <c r="O2768" s="337">
        <v>800</v>
      </c>
      <c r="P2768" s="337">
        <v>9</v>
      </c>
      <c r="Q2768" s="337">
        <v>88.9</v>
      </c>
      <c r="R2768" s="337">
        <v>25000</v>
      </c>
      <c r="S2768" s="337">
        <v>5000</v>
      </c>
      <c r="T2768" s="337">
        <v>84</v>
      </c>
      <c r="U2768" s="337">
        <v>0.9</v>
      </c>
      <c r="V2768" s="337">
        <v>-20</v>
      </c>
      <c r="W2768" s="336" t="s">
        <v>769</v>
      </c>
      <c r="X2768" s="336" t="s">
        <v>7</v>
      </c>
      <c r="Y2768" s="336" t="s">
        <v>850</v>
      </c>
      <c r="Z2768" s="339">
        <v>41730</v>
      </c>
      <c r="AA2768" s="339">
        <v>41911</v>
      </c>
      <c r="AB2768" s="336" t="s">
        <v>842</v>
      </c>
    </row>
    <row r="2769" spans="1:28" s="340" customFormat="1">
      <c r="A2769" s="336" t="s">
        <v>8147</v>
      </c>
      <c r="B2769" s="336" t="s">
        <v>6069</v>
      </c>
      <c r="C2769" s="336" t="s">
        <v>6268</v>
      </c>
      <c r="D2769" s="336" t="s">
        <v>6269</v>
      </c>
      <c r="E2769" s="336" t="s">
        <v>733</v>
      </c>
      <c r="F2769" s="336" t="s">
        <v>780</v>
      </c>
      <c r="G2769" s="336" t="s">
        <v>794</v>
      </c>
      <c r="H2769" s="336" t="s">
        <v>726</v>
      </c>
      <c r="I2769" s="337">
        <v>5</v>
      </c>
      <c r="J2769" s="337">
        <v>85</v>
      </c>
      <c r="K2769" s="337">
        <v>164.2</v>
      </c>
      <c r="L2769" s="337">
        <v>126.2</v>
      </c>
      <c r="M2769" s="338"/>
      <c r="N2769" s="337">
        <v>105</v>
      </c>
      <c r="O2769" s="337">
        <v>1230</v>
      </c>
      <c r="P2769" s="337">
        <v>18</v>
      </c>
      <c r="Q2769" s="337">
        <v>68.3</v>
      </c>
      <c r="R2769" s="337">
        <v>25000</v>
      </c>
      <c r="S2769" s="337">
        <v>3000</v>
      </c>
      <c r="T2769" s="337">
        <v>83</v>
      </c>
      <c r="U2769" s="337">
        <v>0.9</v>
      </c>
      <c r="V2769" s="337">
        <v>-20</v>
      </c>
      <c r="W2769" s="336" t="s">
        <v>769</v>
      </c>
      <c r="X2769" s="336" t="s">
        <v>7405</v>
      </c>
      <c r="Y2769" s="336" t="s">
        <v>850</v>
      </c>
      <c r="Z2769" s="339">
        <v>41913</v>
      </c>
      <c r="AA2769" s="339">
        <v>41913</v>
      </c>
      <c r="AB2769" s="336" t="s">
        <v>784</v>
      </c>
    </row>
    <row r="2770" spans="1:28" s="340" customFormat="1">
      <c r="A2770" s="336" t="s">
        <v>8147</v>
      </c>
      <c r="B2770" s="336" t="s">
        <v>6086</v>
      </c>
      <c r="C2770" s="336" t="s">
        <v>6087</v>
      </c>
      <c r="D2770" s="336" t="s">
        <v>6090</v>
      </c>
      <c r="E2770" s="336" t="s">
        <v>4147</v>
      </c>
      <c r="F2770" s="336" t="s">
        <v>780</v>
      </c>
      <c r="G2770" s="336" t="s">
        <v>794</v>
      </c>
      <c r="H2770" s="336" t="s">
        <v>726</v>
      </c>
      <c r="I2770" s="337">
        <v>5</v>
      </c>
      <c r="J2770" s="337">
        <v>65</v>
      </c>
      <c r="K2770" s="337">
        <v>132.4</v>
      </c>
      <c r="L2770" s="337">
        <v>92.8</v>
      </c>
      <c r="M2770" s="338"/>
      <c r="N2770" s="338"/>
      <c r="O2770" s="337">
        <v>800</v>
      </c>
      <c r="P2770" s="337">
        <v>10</v>
      </c>
      <c r="Q2770" s="337">
        <v>80</v>
      </c>
      <c r="R2770" s="337">
        <v>25000</v>
      </c>
      <c r="S2770" s="337">
        <v>3000</v>
      </c>
      <c r="T2770" s="337">
        <v>83</v>
      </c>
      <c r="U2770" s="337">
        <v>1</v>
      </c>
      <c r="V2770" s="337">
        <v>-20</v>
      </c>
      <c r="W2770" s="336" t="s">
        <v>769</v>
      </c>
      <c r="X2770" s="336" t="s">
        <v>7402</v>
      </c>
      <c r="Y2770" s="336" t="s">
        <v>789</v>
      </c>
      <c r="Z2770" s="339">
        <v>41913</v>
      </c>
      <c r="AA2770" s="339">
        <v>41921</v>
      </c>
      <c r="AB2770" s="336" t="s">
        <v>842</v>
      </c>
    </row>
    <row r="2771" spans="1:28" s="340" customFormat="1">
      <c r="A2771" s="336" t="s">
        <v>8147</v>
      </c>
      <c r="B2771" s="336" t="s">
        <v>6086</v>
      </c>
      <c r="C2771" s="336" t="s">
        <v>6087</v>
      </c>
      <c r="D2771" s="336" t="s">
        <v>6092</v>
      </c>
      <c r="E2771" s="336" t="s">
        <v>4147</v>
      </c>
      <c r="F2771" s="336" t="s">
        <v>780</v>
      </c>
      <c r="G2771" s="336" t="s">
        <v>794</v>
      </c>
      <c r="H2771" s="336" t="s">
        <v>726</v>
      </c>
      <c r="I2771" s="337">
        <v>5</v>
      </c>
      <c r="J2771" s="337">
        <v>65</v>
      </c>
      <c r="K2771" s="337">
        <v>132.4</v>
      </c>
      <c r="L2771" s="337">
        <v>92.8</v>
      </c>
      <c r="M2771" s="338"/>
      <c r="N2771" s="338"/>
      <c r="O2771" s="337">
        <v>800</v>
      </c>
      <c r="P2771" s="337">
        <v>10.1</v>
      </c>
      <c r="Q2771" s="337">
        <v>79.2</v>
      </c>
      <c r="R2771" s="337">
        <v>25000</v>
      </c>
      <c r="S2771" s="337">
        <v>4000</v>
      </c>
      <c r="T2771" s="337">
        <v>83</v>
      </c>
      <c r="U2771" s="337">
        <v>1</v>
      </c>
      <c r="V2771" s="337">
        <v>-20</v>
      </c>
      <c r="W2771" s="336" t="s">
        <v>769</v>
      </c>
      <c r="X2771" s="336" t="s">
        <v>7402</v>
      </c>
      <c r="Y2771" s="336" t="s">
        <v>789</v>
      </c>
      <c r="Z2771" s="339">
        <v>41913</v>
      </c>
      <c r="AA2771" s="339">
        <v>41921</v>
      </c>
      <c r="AB2771" s="336" t="s">
        <v>842</v>
      </c>
    </row>
    <row r="2772" spans="1:28" s="340" customFormat="1">
      <c r="A2772" s="336" t="s">
        <v>8147</v>
      </c>
      <c r="B2772" s="336" t="s">
        <v>6086</v>
      </c>
      <c r="C2772" s="336" t="s">
        <v>6094</v>
      </c>
      <c r="D2772" s="336" t="s">
        <v>6097</v>
      </c>
      <c r="E2772" s="336" t="s">
        <v>818</v>
      </c>
      <c r="F2772" s="336" t="s">
        <v>780</v>
      </c>
      <c r="G2772" s="336" t="s">
        <v>794</v>
      </c>
      <c r="H2772" s="336" t="s">
        <v>726</v>
      </c>
      <c r="I2772" s="337">
        <v>5</v>
      </c>
      <c r="J2772" s="337">
        <v>115</v>
      </c>
      <c r="K2772" s="337">
        <v>160</v>
      </c>
      <c r="L2772" s="337">
        <v>124.9</v>
      </c>
      <c r="M2772" s="338"/>
      <c r="N2772" s="338"/>
      <c r="O2772" s="337">
        <v>1650</v>
      </c>
      <c r="P2772" s="337">
        <v>20</v>
      </c>
      <c r="Q2772" s="337">
        <v>82.5</v>
      </c>
      <c r="R2772" s="337">
        <v>25000</v>
      </c>
      <c r="S2772" s="337">
        <v>3000</v>
      </c>
      <c r="T2772" s="337">
        <v>83</v>
      </c>
      <c r="U2772" s="337">
        <v>1</v>
      </c>
      <c r="V2772" s="337">
        <v>-20</v>
      </c>
      <c r="W2772" s="336" t="s">
        <v>769</v>
      </c>
      <c r="X2772" s="336" t="s">
        <v>7402</v>
      </c>
      <c r="Y2772" s="336" t="s">
        <v>948</v>
      </c>
      <c r="Z2772" s="339">
        <v>41955</v>
      </c>
      <c r="AA2772" s="339">
        <v>41955</v>
      </c>
      <c r="AB2772" s="336" t="s">
        <v>842</v>
      </c>
    </row>
    <row r="2773" spans="1:28" s="340" customFormat="1">
      <c r="A2773" s="336" t="s">
        <v>8147</v>
      </c>
      <c r="B2773" s="336" t="s">
        <v>6086</v>
      </c>
      <c r="C2773" s="336" t="s">
        <v>6094</v>
      </c>
      <c r="D2773" s="336" t="s">
        <v>6099</v>
      </c>
      <c r="E2773" s="336" t="s">
        <v>818</v>
      </c>
      <c r="F2773" s="336" t="s">
        <v>780</v>
      </c>
      <c r="G2773" s="336" t="s">
        <v>794</v>
      </c>
      <c r="H2773" s="336" t="s">
        <v>726</v>
      </c>
      <c r="I2773" s="337">
        <v>5</v>
      </c>
      <c r="J2773" s="337">
        <v>115</v>
      </c>
      <c r="K2773" s="337">
        <v>160</v>
      </c>
      <c r="L2773" s="337">
        <v>124.9</v>
      </c>
      <c r="M2773" s="338"/>
      <c r="N2773" s="338"/>
      <c r="O2773" s="337">
        <v>1650</v>
      </c>
      <c r="P2773" s="337">
        <v>20</v>
      </c>
      <c r="Q2773" s="337">
        <v>82.5</v>
      </c>
      <c r="R2773" s="337">
        <v>25000</v>
      </c>
      <c r="S2773" s="337">
        <v>4000</v>
      </c>
      <c r="T2773" s="337">
        <v>86</v>
      </c>
      <c r="U2773" s="337">
        <v>1</v>
      </c>
      <c r="V2773" s="337">
        <v>-20</v>
      </c>
      <c r="W2773" s="336" t="s">
        <v>769</v>
      </c>
      <c r="X2773" s="336" t="s">
        <v>7402</v>
      </c>
      <c r="Y2773" s="336" t="s">
        <v>948</v>
      </c>
      <c r="Z2773" s="339">
        <v>41955</v>
      </c>
      <c r="AA2773" s="339">
        <v>41955</v>
      </c>
      <c r="AB2773" s="336" t="s">
        <v>842</v>
      </c>
    </row>
    <row r="2774" spans="1:28" s="340" customFormat="1">
      <c r="A2774" s="336" t="s">
        <v>8147</v>
      </c>
      <c r="B2774" s="336" t="s">
        <v>8347</v>
      </c>
      <c r="C2774" s="336" t="s">
        <v>8348</v>
      </c>
      <c r="D2774" s="336" t="s">
        <v>8348</v>
      </c>
      <c r="E2774" s="336" t="s">
        <v>703</v>
      </c>
      <c r="F2774" s="336" t="s">
        <v>780</v>
      </c>
      <c r="G2774" s="336" t="s">
        <v>1239</v>
      </c>
      <c r="H2774" s="336" t="s">
        <v>726</v>
      </c>
      <c r="I2774" s="337">
        <v>3</v>
      </c>
      <c r="J2774" s="337">
        <v>50</v>
      </c>
      <c r="K2774" s="337">
        <v>56</v>
      </c>
      <c r="L2774" s="337">
        <v>50.2</v>
      </c>
      <c r="M2774" s="338"/>
      <c r="N2774" s="337">
        <v>30</v>
      </c>
      <c r="O2774" s="337">
        <v>570</v>
      </c>
      <c r="P2774" s="337">
        <v>6</v>
      </c>
      <c r="Q2774" s="337">
        <v>95</v>
      </c>
      <c r="R2774" s="337">
        <v>25000</v>
      </c>
      <c r="S2774" s="337">
        <v>3000</v>
      </c>
      <c r="T2774" s="337">
        <v>83</v>
      </c>
      <c r="U2774" s="337">
        <v>1</v>
      </c>
      <c r="V2774" s="337">
        <v>-20</v>
      </c>
      <c r="W2774" s="336" t="s">
        <v>769</v>
      </c>
      <c r="X2774" s="336" t="s">
        <v>7406</v>
      </c>
      <c r="Y2774" s="336" t="s">
        <v>826</v>
      </c>
      <c r="Z2774" s="339">
        <v>41942</v>
      </c>
      <c r="AA2774" s="339">
        <v>41989</v>
      </c>
      <c r="AB2774" s="336" t="s">
        <v>784</v>
      </c>
    </row>
    <row r="2775" spans="1:28" s="340" customFormat="1">
      <c r="A2775" s="336" t="s">
        <v>8147</v>
      </c>
      <c r="B2775" s="336" t="s">
        <v>6135</v>
      </c>
      <c r="C2775" s="336" t="s">
        <v>682</v>
      </c>
      <c r="D2775" s="336" t="s">
        <v>6136</v>
      </c>
      <c r="E2775" s="336" t="s">
        <v>732</v>
      </c>
      <c r="F2775" s="336" t="s">
        <v>780</v>
      </c>
      <c r="G2775" s="336" t="s">
        <v>794</v>
      </c>
      <c r="H2775" s="336" t="s">
        <v>726</v>
      </c>
      <c r="I2775" s="337">
        <v>3</v>
      </c>
      <c r="J2775" s="338"/>
      <c r="K2775" s="337">
        <v>130</v>
      </c>
      <c r="L2775" s="337">
        <v>95</v>
      </c>
      <c r="M2775" s="338"/>
      <c r="N2775" s="338"/>
      <c r="O2775" s="337">
        <v>850</v>
      </c>
      <c r="P2775" s="337">
        <v>11</v>
      </c>
      <c r="Q2775" s="337">
        <v>77.3</v>
      </c>
      <c r="R2775" s="337">
        <v>25000</v>
      </c>
      <c r="S2775" s="337">
        <v>5000</v>
      </c>
      <c r="T2775" s="337">
        <v>84</v>
      </c>
      <c r="U2775" s="337">
        <v>0.9</v>
      </c>
      <c r="V2775" s="337">
        <v>-20</v>
      </c>
      <c r="W2775" s="336" t="s">
        <v>769</v>
      </c>
      <c r="X2775" s="336" t="s">
        <v>7402</v>
      </c>
      <c r="Y2775" s="336" t="s">
        <v>783</v>
      </c>
      <c r="Z2775" s="339">
        <v>41915</v>
      </c>
      <c r="AA2775" s="339">
        <v>41915</v>
      </c>
      <c r="AB2775" s="336" t="s">
        <v>842</v>
      </c>
    </row>
    <row r="2776" spans="1:28" s="340" customFormat="1">
      <c r="A2776" s="336" t="s">
        <v>8147</v>
      </c>
      <c r="B2776" s="336" t="s">
        <v>27</v>
      </c>
      <c r="C2776" s="336" t="s">
        <v>5977</v>
      </c>
      <c r="D2776" s="336" t="s">
        <v>5977</v>
      </c>
      <c r="E2776" s="336" t="s">
        <v>732</v>
      </c>
      <c r="F2776" s="336" t="s">
        <v>780</v>
      </c>
      <c r="G2776" s="336" t="s">
        <v>794</v>
      </c>
      <c r="H2776" s="336" t="s">
        <v>726</v>
      </c>
      <c r="I2776" s="337">
        <v>5</v>
      </c>
      <c r="J2776" s="337">
        <v>65</v>
      </c>
      <c r="K2776" s="337">
        <v>135</v>
      </c>
      <c r="L2776" s="337">
        <v>122</v>
      </c>
      <c r="M2776" s="338"/>
      <c r="N2776" s="338"/>
      <c r="O2776" s="337">
        <v>650</v>
      </c>
      <c r="P2776" s="337">
        <v>10</v>
      </c>
      <c r="Q2776" s="337">
        <v>65</v>
      </c>
      <c r="R2776" s="337">
        <v>25000</v>
      </c>
      <c r="S2776" s="337">
        <v>2700</v>
      </c>
      <c r="T2776" s="337">
        <v>84</v>
      </c>
      <c r="U2776" s="337">
        <v>0.9</v>
      </c>
      <c r="V2776" s="337">
        <v>-30</v>
      </c>
      <c r="W2776" s="336" t="s">
        <v>769</v>
      </c>
      <c r="X2776" s="336" t="s">
        <v>7405</v>
      </c>
      <c r="Y2776" s="336" t="s">
        <v>1308</v>
      </c>
      <c r="Z2776" s="339">
        <v>41446</v>
      </c>
      <c r="AA2776" s="339">
        <v>41815</v>
      </c>
      <c r="AB2776" s="336" t="s">
        <v>842</v>
      </c>
    </row>
    <row r="2777" spans="1:28" s="340" customFormat="1">
      <c r="A2777" s="336" t="s">
        <v>8147</v>
      </c>
      <c r="B2777" s="336" t="s">
        <v>27</v>
      </c>
      <c r="C2777" s="336" t="s">
        <v>5983</v>
      </c>
      <c r="D2777" s="336" t="s">
        <v>5983</v>
      </c>
      <c r="E2777" s="336" t="s">
        <v>732</v>
      </c>
      <c r="F2777" s="336" t="s">
        <v>780</v>
      </c>
      <c r="G2777" s="336" t="s">
        <v>794</v>
      </c>
      <c r="H2777" s="336" t="s">
        <v>726</v>
      </c>
      <c r="I2777" s="337">
        <v>5</v>
      </c>
      <c r="J2777" s="337">
        <v>65</v>
      </c>
      <c r="K2777" s="337">
        <v>135</v>
      </c>
      <c r="L2777" s="337">
        <v>122</v>
      </c>
      <c r="M2777" s="338"/>
      <c r="N2777" s="338"/>
      <c r="O2777" s="337">
        <v>675</v>
      </c>
      <c r="P2777" s="337">
        <v>10</v>
      </c>
      <c r="Q2777" s="337">
        <v>77.8</v>
      </c>
      <c r="R2777" s="337">
        <v>25000</v>
      </c>
      <c r="S2777" s="337">
        <v>3000</v>
      </c>
      <c r="T2777" s="337">
        <v>83</v>
      </c>
      <c r="U2777" s="337">
        <v>0.9</v>
      </c>
      <c r="V2777" s="337">
        <v>-30</v>
      </c>
      <c r="W2777" s="336" t="s">
        <v>769</v>
      </c>
      <c r="X2777" s="336" t="s">
        <v>7405</v>
      </c>
      <c r="Y2777" s="336" t="s">
        <v>1308</v>
      </c>
      <c r="Z2777" s="339">
        <v>41446</v>
      </c>
      <c r="AA2777" s="339">
        <v>41815</v>
      </c>
      <c r="AB2777" s="336" t="s">
        <v>842</v>
      </c>
    </row>
    <row r="2778" spans="1:28" s="340" customFormat="1">
      <c r="A2778" s="336" t="s">
        <v>8147</v>
      </c>
      <c r="B2778" s="336" t="s">
        <v>27</v>
      </c>
      <c r="C2778" s="336" t="s">
        <v>8349</v>
      </c>
      <c r="D2778" s="336" t="s">
        <v>8349</v>
      </c>
      <c r="E2778" s="336" t="s">
        <v>732</v>
      </c>
      <c r="F2778" s="336" t="s">
        <v>780</v>
      </c>
      <c r="G2778" s="336" t="s">
        <v>794</v>
      </c>
      <c r="H2778" s="336" t="s">
        <v>726</v>
      </c>
      <c r="I2778" s="337">
        <v>5</v>
      </c>
      <c r="J2778" s="337">
        <v>65</v>
      </c>
      <c r="K2778" s="337">
        <v>135</v>
      </c>
      <c r="L2778" s="337">
        <v>122</v>
      </c>
      <c r="M2778" s="338"/>
      <c r="N2778" s="338"/>
      <c r="O2778" s="337">
        <v>675</v>
      </c>
      <c r="P2778" s="337">
        <v>10</v>
      </c>
      <c r="Q2778" s="337">
        <v>67.5</v>
      </c>
      <c r="R2778" s="337">
        <v>25000</v>
      </c>
      <c r="S2778" s="337">
        <v>3000</v>
      </c>
      <c r="T2778" s="337">
        <v>83</v>
      </c>
      <c r="U2778" s="337">
        <v>0.9</v>
      </c>
      <c r="V2778" s="337">
        <v>-30</v>
      </c>
      <c r="W2778" s="336" t="s">
        <v>769</v>
      </c>
      <c r="X2778" s="336" t="s">
        <v>7405</v>
      </c>
      <c r="Y2778" s="336" t="s">
        <v>1308</v>
      </c>
      <c r="Z2778" s="339">
        <v>41446</v>
      </c>
      <c r="AA2778" s="339">
        <v>41991</v>
      </c>
      <c r="AB2778" s="336" t="s">
        <v>842</v>
      </c>
    </row>
    <row r="2779" spans="1:28" s="340" customFormat="1">
      <c r="A2779" s="336" t="s">
        <v>8147</v>
      </c>
      <c r="B2779" s="336" t="s">
        <v>27</v>
      </c>
      <c r="C2779" s="336" t="s">
        <v>5987</v>
      </c>
      <c r="D2779" s="336" t="s">
        <v>5987</v>
      </c>
      <c r="E2779" s="336" t="s">
        <v>732</v>
      </c>
      <c r="F2779" s="336" t="s">
        <v>780</v>
      </c>
      <c r="G2779" s="336" t="s">
        <v>794</v>
      </c>
      <c r="H2779" s="336" t="s">
        <v>726</v>
      </c>
      <c r="I2779" s="337">
        <v>5</v>
      </c>
      <c r="J2779" s="337">
        <v>65</v>
      </c>
      <c r="K2779" s="337">
        <v>135</v>
      </c>
      <c r="L2779" s="337">
        <v>122</v>
      </c>
      <c r="M2779" s="338"/>
      <c r="N2779" s="338"/>
      <c r="O2779" s="337">
        <v>700</v>
      </c>
      <c r="P2779" s="337">
        <v>10</v>
      </c>
      <c r="Q2779" s="337">
        <v>70</v>
      </c>
      <c r="R2779" s="337">
        <v>25000</v>
      </c>
      <c r="S2779" s="337">
        <v>4000</v>
      </c>
      <c r="T2779" s="337">
        <v>84</v>
      </c>
      <c r="U2779" s="337">
        <v>0.9</v>
      </c>
      <c r="V2779" s="337">
        <v>-30</v>
      </c>
      <c r="W2779" s="336" t="s">
        <v>769</v>
      </c>
      <c r="X2779" s="336" t="s">
        <v>7405</v>
      </c>
      <c r="Y2779" s="336" t="s">
        <v>1308</v>
      </c>
      <c r="Z2779" s="339">
        <v>41446</v>
      </c>
      <c r="AA2779" s="339">
        <v>41801</v>
      </c>
      <c r="AB2779" s="336" t="s">
        <v>842</v>
      </c>
    </row>
    <row r="2780" spans="1:28" s="340" customFormat="1">
      <c r="A2780" s="336" t="s">
        <v>8147</v>
      </c>
      <c r="B2780" s="336" t="s">
        <v>4353</v>
      </c>
      <c r="C2780" s="336" t="s">
        <v>4415</v>
      </c>
      <c r="D2780" s="336" t="s">
        <v>8350</v>
      </c>
      <c r="E2780" s="336" t="s">
        <v>830</v>
      </c>
      <c r="F2780" s="336" t="s">
        <v>780</v>
      </c>
      <c r="G2780" s="336" t="s">
        <v>794</v>
      </c>
      <c r="H2780" s="336" t="s">
        <v>726</v>
      </c>
      <c r="I2780" s="337">
        <v>5</v>
      </c>
      <c r="J2780" s="337">
        <v>60</v>
      </c>
      <c r="K2780" s="337">
        <v>114</v>
      </c>
      <c r="L2780" s="337">
        <v>96</v>
      </c>
      <c r="M2780" s="338"/>
      <c r="N2780" s="337">
        <v>25</v>
      </c>
      <c r="O2780" s="337">
        <v>850</v>
      </c>
      <c r="P2780" s="337">
        <v>13</v>
      </c>
      <c r="Q2780" s="337">
        <v>65.400000000000006</v>
      </c>
      <c r="R2780" s="337">
        <v>25000</v>
      </c>
      <c r="S2780" s="337">
        <v>5000</v>
      </c>
      <c r="T2780" s="337">
        <v>86</v>
      </c>
      <c r="U2780" s="337">
        <v>1</v>
      </c>
      <c r="V2780" s="337">
        <v>-20</v>
      </c>
      <c r="W2780" s="336" t="s">
        <v>769</v>
      </c>
      <c r="X2780" s="336" t="s">
        <v>7</v>
      </c>
      <c r="Y2780" s="336" t="s">
        <v>826</v>
      </c>
      <c r="Z2780" s="339">
        <v>41640</v>
      </c>
      <c r="AA2780" s="339">
        <v>41967</v>
      </c>
      <c r="AB2780" s="336" t="s">
        <v>842</v>
      </c>
    </row>
    <row r="2781" spans="1:28" s="340" customFormat="1">
      <c r="A2781" s="336" t="s">
        <v>8147</v>
      </c>
      <c r="B2781" s="336" t="s">
        <v>6419</v>
      </c>
      <c r="C2781" s="336" t="s">
        <v>6433</v>
      </c>
      <c r="D2781" s="336" t="s">
        <v>6433</v>
      </c>
      <c r="E2781" s="336" t="s">
        <v>732</v>
      </c>
      <c r="F2781" s="336" t="s">
        <v>780</v>
      </c>
      <c r="G2781" s="336" t="s">
        <v>794</v>
      </c>
      <c r="H2781" s="336" t="s">
        <v>726</v>
      </c>
      <c r="I2781" s="337">
        <v>3</v>
      </c>
      <c r="J2781" s="337">
        <v>65</v>
      </c>
      <c r="K2781" s="337">
        <v>130</v>
      </c>
      <c r="L2781" s="337">
        <v>95</v>
      </c>
      <c r="M2781" s="338"/>
      <c r="N2781" s="337">
        <v>110</v>
      </c>
      <c r="O2781" s="337">
        <v>850</v>
      </c>
      <c r="P2781" s="337">
        <v>11</v>
      </c>
      <c r="Q2781" s="337">
        <v>77.3</v>
      </c>
      <c r="R2781" s="337">
        <v>25000</v>
      </c>
      <c r="S2781" s="337">
        <v>3000</v>
      </c>
      <c r="T2781" s="337">
        <v>83</v>
      </c>
      <c r="U2781" s="337">
        <v>0.9</v>
      </c>
      <c r="V2781" s="337">
        <v>-20</v>
      </c>
      <c r="W2781" s="336" t="s">
        <v>769</v>
      </c>
      <c r="X2781" s="336" t="s">
        <v>7402</v>
      </c>
      <c r="Y2781" s="336" t="s">
        <v>783</v>
      </c>
      <c r="Z2781" s="339">
        <v>41800</v>
      </c>
      <c r="AA2781" s="339">
        <v>41835</v>
      </c>
      <c r="AB2781" s="336" t="s">
        <v>784</v>
      </c>
    </row>
    <row r="2782" spans="1:28" s="340" customFormat="1">
      <c r="A2782" s="336" t="s">
        <v>8147</v>
      </c>
      <c r="B2782" s="336" t="s">
        <v>6419</v>
      </c>
      <c r="C2782" s="336" t="s">
        <v>6435</v>
      </c>
      <c r="D2782" s="336" t="s">
        <v>6435</v>
      </c>
      <c r="E2782" s="336" t="s">
        <v>733</v>
      </c>
      <c r="F2782" s="336" t="s">
        <v>780</v>
      </c>
      <c r="G2782" s="336" t="s">
        <v>794</v>
      </c>
      <c r="H2782" s="336" t="s">
        <v>726</v>
      </c>
      <c r="I2782" s="337">
        <v>3</v>
      </c>
      <c r="J2782" s="337">
        <v>75</v>
      </c>
      <c r="K2782" s="337">
        <v>160</v>
      </c>
      <c r="L2782" s="337">
        <v>120</v>
      </c>
      <c r="M2782" s="338"/>
      <c r="N2782" s="337">
        <v>110</v>
      </c>
      <c r="O2782" s="337">
        <v>1050</v>
      </c>
      <c r="P2782" s="337">
        <v>13</v>
      </c>
      <c r="Q2782" s="337">
        <v>80.8</v>
      </c>
      <c r="R2782" s="337">
        <v>25000</v>
      </c>
      <c r="S2782" s="337">
        <v>3000</v>
      </c>
      <c r="T2782" s="337">
        <v>83</v>
      </c>
      <c r="U2782" s="337">
        <v>0.9</v>
      </c>
      <c r="V2782" s="337">
        <v>-20</v>
      </c>
      <c r="W2782" s="336" t="s">
        <v>769</v>
      </c>
      <c r="X2782" s="336" t="s">
        <v>7402</v>
      </c>
      <c r="Y2782" s="336" t="s">
        <v>783</v>
      </c>
      <c r="Z2782" s="339">
        <v>41800</v>
      </c>
      <c r="AA2782" s="339">
        <v>41835</v>
      </c>
      <c r="AB2782" s="336" t="s">
        <v>784</v>
      </c>
    </row>
    <row r="2783" spans="1:28" s="340" customFormat="1">
      <c r="A2783" s="336" t="s">
        <v>8147</v>
      </c>
      <c r="B2783" s="336" t="s">
        <v>6419</v>
      </c>
      <c r="C2783" s="336" t="s">
        <v>6439</v>
      </c>
      <c r="D2783" s="336" t="s">
        <v>6439</v>
      </c>
      <c r="E2783" s="336" t="s">
        <v>813</v>
      </c>
      <c r="F2783" s="336" t="s">
        <v>780</v>
      </c>
      <c r="G2783" s="336" t="s">
        <v>794</v>
      </c>
      <c r="H2783" s="336" t="s">
        <v>726</v>
      </c>
      <c r="I2783" s="337">
        <v>3</v>
      </c>
      <c r="J2783" s="337">
        <v>50</v>
      </c>
      <c r="K2783" s="337">
        <v>98</v>
      </c>
      <c r="L2783" s="337">
        <v>64</v>
      </c>
      <c r="M2783" s="338"/>
      <c r="N2783" s="337">
        <v>110</v>
      </c>
      <c r="O2783" s="337">
        <v>550</v>
      </c>
      <c r="P2783" s="337">
        <v>7</v>
      </c>
      <c r="Q2783" s="337">
        <v>78.599999999999994</v>
      </c>
      <c r="R2783" s="337">
        <v>25000</v>
      </c>
      <c r="S2783" s="337">
        <v>3000</v>
      </c>
      <c r="T2783" s="337">
        <v>83</v>
      </c>
      <c r="U2783" s="337">
        <v>0.9</v>
      </c>
      <c r="V2783" s="337">
        <v>-20</v>
      </c>
      <c r="W2783" s="336" t="s">
        <v>769</v>
      </c>
      <c r="X2783" s="336" t="s">
        <v>7404</v>
      </c>
      <c r="Y2783" s="336" t="s">
        <v>783</v>
      </c>
      <c r="Z2783" s="339">
        <v>41800</v>
      </c>
      <c r="AA2783" s="339">
        <v>41835</v>
      </c>
      <c r="AB2783" s="336" t="s">
        <v>784</v>
      </c>
    </row>
    <row r="2784" spans="1:28" s="340" customFormat="1">
      <c r="A2784" s="336" t="s">
        <v>8147</v>
      </c>
      <c r="B2784" s="336" t="s">
        <v>8122</v>
      </c>
      <c r="C2784" s="336" t="s">
        <v>8351</v>
      </c>
      <c r="D2784" s="336" t="s">
        <v>8351</v>
      </c>
      <c r="E2784" s="336" t="s">
        <v>732</v>
      </c>
      <c r="F2784" s="336" t="s">
        <v>780</v>
      </c>
      <c r="G2784" s="336" t="s">
        <v>794</v>
      </c>
      <c r="H2784" s="336" t="s">
        <v>726</v>
      </c>
      <c r="I2784" s="337">
        <v>3</v>
      </c>
      <c r="J2784" s="337">
        <v>65</v>
      </c>
      <c r="K2784" s="337">
        <v>134.19999999999999</v>
      </c>
      <c r="L2784" s="337">
        <v>95.4</v>
      </c>
      <c r="M2784" s="338"/>
      <c r="N2784" s="337">
        <v>120</v>
      </c>
      <c r="O2784" s="337">
        <v>800</v>
      </c>
      <c r="P2784" s="337">
        <v>11</v>
      </c>
      <c r="Q2784" s="337">
        <v>72.7</v>
      </c>
      <c r="R2784" s="337">
        <v>25000</v>
      </c>
      <c r="S2784" s="337">
        <v>3000</v>
      </c>
      <c r="T2784" s="337">
        <v>83</v>
      </c>
      <c r="U2784" s="337">
        <v>1</v>
      </c>
      <c r="V2784" s="337">
        <v>-40</v>
      </c>
      <c r="W2784" s="336" t="s">
        <v>769</v>
      </c>
      <c r="X2784" s="336" t="s">
        <v>7406</v>
      </c>
      <c r="Y2784" s="336" t="s">
        <v>789</v>
      </c>
      <c r="Z2784" s="339">
        <v>41988</v>
      </c>
      <c r="AA2784" s="339">
        <v>41989</v>
      </c>
      <c r="AB2784" s="336" t="s">
        <v>784</v>
      </c>
    </row>
    <row r="2785" spans="1:28" s="340" customFormat="1">
      <c r="A2785" s="336" t="s">
        <v>8147</v>
      </c>
      <c r="B2785" s="336" t="s">
        <v>8122</v>
      </c>
      <c r="C2785" s="336" t="s">
        <v>8352</v>
      </c>
      <c r="D2785" s="336" t="s">
        <v>8352</v>
      </c>
      <c r="E2785" s="336" t="s">
        <v>733</v>
      </c>
      <c r="F2785" s="336" t="s">
        <v>780</v>
      </c>
      <c r="G2785" s="336" t="s">
        <v>794</v>
      </c>
      <c r="H2785" s="336" t="s">
        <v>726</v>
      </c>
      <c r="I2785" s="337">
        <v>3</v>
      </c>
      <c r="J2785" s="337">
        <v>85</v>
      </c>
      <c r="K2785" s="337">
        <v>157.19999999999999</v>
      </c>
      <c r="L2785" s="337">
        <v>122</v>
      </c>
      <c r="M2785" s="338"/>
      <c r="N2785" s="337">
        <v>120</v>
      </c>
      <c r="O2785" s="337">
        <v>1150</v>
      </c>
      <c r="P2785" s="337">
        <v>15</v>
      </c>
      <c r="Q2785" s="337">
        <v>76.7</v>
      </c>
      <c r="R2785" s="337">
        <v>25000</v>
      </c>
      <c r="S2785" s="337">
        <v>3000</v>
      </c>
      <c r="T2785" s="337">
        <v>83</v>
      </c>
      <c r="U2785" s="337">
        <v>1</v>
      </c>
      <c r="V2785" s="337">
        <v>-40</v>
      </c>
      <c r="W2785" s="336" t="s">
        <v>769</v>
      </c>
      <c r="X2785" s="336" t="s">
        <v>7406</v>
      </c>
      <c r="Y2785" s="336" t="s">
        <v>789</v>
      </c>
      <c r="Z2785" s="339">
        <v>41988</v>
      </c>
      <c r="AA2785" s="339">
        <v>41989</v>
      </c>
      <c r="AB2785" s="336" t="s">
        <v>784</v>
      </c>
    </row>
    <row r="2786" spans="1:28" s="340" customFormat="1">
      <c r="A2786" s="336" t="s">
        <v>8147</v>
      </c>
      <c r="B2786" s="336" t="s">
        <v>4353</v>
      </c>
      <c r="C2786" s="336" t="s">
        <v>4354</v>
      </c>
      <c r="D2786" s="336" t="s">
        <v>8353</v>
      </c>
      <c r="E2786" s="336" t="s">
        <v>735</v>
      </c>
      <c r="F2786" s="336" t="s">
        <v>780</v>
      </c>
      <c r="G2786" s="336" t="s">
        <v>794</v>
      </c>
      <c r="H2786" s="336" t="s">
        <v>726</v>
      </c>
      <c r="I2786" s="337">
        <v>5</v>
      </c>
      <c r="J2786" s="337">
        <v>90</v>
      </c>
      <c r="K2786" s="337">
        <v>127</v>
      </c>
      <c r="L2786" s="337">
        <v>122</v>
      </c>
      <c r="M2786" s="338"/>
      <c r="N2786" s="337">
        <v>40</v>
      </c>
      <c r="O2786" s="337">
        <v>1150</v>
      </c>
      <c r="P2786" s="337">
        <v>17</v>
      </c>
      <c r="Q2786" s="337">
        <v>67.7</v>
      </c>
      <c r="R2786" s="337">
        <v>25000</v>
      </c>
      <c r="S2786" s="337">
        <v>2700</v>
      </c>
      <c r="T2786" s="337">
        <v>86</v>
      </c>
      <c r="U2786" s="337">
        <v>0.9</v>
      </c>
      <c r="V2786" s="337">
        <v>-20</v>
      </c>
      <c r="W2786" s="336" t="s">
        <v>769</v>
      </c>
      <c r="X2786" s="336" t="s">
        <v>7</v>
      </c>
      <c r="Y2786" s="336" t="s">
        <v>826</v>
      </c>
      <c r="Z2786" s="339">
        <v>41760</v>
      </c>
      <c r="AA2786" s="339">
        <v>41912</v>
      </c>
      <c r="AB2786" s="336" t="s">
        <v>842</v>
      </c>
    </row>
    <row r="2787" spans="1:28" s="340" customFormat="1">
      <c r="A2787" s="336" t="s">
        <v>8147</v>
      </c>
      <c r="B2787" s="336" t="s">
        <v>6543</v>
      </c>
      <c r="C2787" s="336" t="s">
        <v>682</v>
      </c>
      <c r="D2787" s="336" t="s">
        <v>8354</v>
      </c>
      <c r="E2787" s="336" t="s">
        <v>732</v>
      </c>
      <c r="F2787" s="336" t="s">
        <v>780</v>
      </c>
      <c r="G2787" s="336" t="s">
        <v>794</v>
      </c>
      <c r="H2787" s="336" t="s">
        <v>726</v>
      </c>
      <c r="I2787" s="337">
        <v>3</v>
      </c>
      <c r="J2787" s="337">
        <v>65</v>
      </c>
      <c r="K2787" s="337">
        <v>134</v>
      </c>
      <c r="L2787" s="337">
        <v>95</v>
      </c>
      <c r="M2787" s="338"/>
      <c r="N2787" s="338"/>
      <c r="O2787" s="337">
        <v>650</v>
      </c>
      <c r="P2787" s="337">
        <v>10</v>
      </c>
      <c r="Q2787" s="337">
        <v>65</v>
      </c>
      <c r="R2787" s="337">
        <v>25000</v>
      </c>
      <c r="S2787" s="337">
        <v>2700</v>
      </c>
      <c r="T2787" s="337">
        <v>83</v>
      </c>
      <c r="U2787" s="337">
        <v>0.9</v>
      </c>
      <c r="V2787" s="337">
        <v>-25</v>
      </c>
      <c r="W2787" s="336" t="s">
        <v>769</v>
      </c>
      <c r="X2787" s="336" t="s">
        <v>7402</v>
      </c>
      <c r="Y2787" s="336" t="s">
        <v>783</v>
      </c>
      <c r="Z2787" s="339">
        <v>41915</v>
      </c>
      <c r="AA2787" s="339">
        <v>41926</v>
      </c>
      <c r="AB2787" s="336" t="s">
        <v>827</v>
      </c>
    </row>
    <row r="2788" spans="1:28" s="340" customFormat="1">
      <c r="A2788" s="336" t="s">
        <v>8147</v>
      </c>
      <c r="B2788" s="336" t="s">
        <v>27</v>
      </c>
      <c r="C2788" s="336" t="s">
        <v>6583</v>
      </c>
      <c r="D2788" s="336" t="s">
        <v>6583</v>
      </c>
      <c r="E2788" s="336" t="s">
        <v>731</v>
      </c>
      <c r="F2788" s="336" t="s">
        <v>780</v>
      </c>
      <c r="G2788" s="336" t="s">
        <v>794</v>
      </c>
      <c r="H2788" s="336" t="s">
        <v>726</v>
      </c>
      <c r="I2788" s="337">
        <v>5</v>
      </c>
      <c r="J2788" s="337">
        <v>75</v>
      </c>
      <c r="K2788" s="337">
        <v>121.9</v>
      </c>
      <c r="L2788" s="337">
        <v>96.5</v>
      </c>
      <c r="M2788" s="338"/>
      <c r="N2788" s="337">
        <v>40</v>
      </c>
      <c r="O2788" s="337">
        <v>1000</v>
      </c>
      <c r="P2788" s="337">
        <v>12</v>
      </c>
      <c r="Q2788" s="337">
        <v>71.8</v>
      </c>
      <c r="R2788" s="337">
        <v>25000</v>
      </c>
      <c r="S2788" s="337">
        <v>4000</v>
      </c>
      <c r="T2788" s="337">
        <v>83</v>
      </c>
      <c r="U2788" s="337">
        <v>0.9</v>
      </c>
      <c r="V2788" s="337">
        <v>-20</v>
      </c>
      <c r="W2788" s="336" t="s">
        <v>769</v>
      </c>
      <c r="X2788" s="336" t="s">
        <v>7405</v>
      </c>
      <c r="Y2788" s="336" t="s">
        <v>1308</v>
      </c>
      <c r="Z2788" s="339">
        <v>41453</v>
      </c>
      <c r="AA2788" s="339">
        <v>41751</v>
      </c>
      <c r="AB2788" s="336" t="s">
        <v>842</v>
      </c>
    </row>
    <row r="2789" spans="1:28" s="340" customFormat="1">
      <c r="A2789" s="336" t="s">
        <v>8147</v>
      </c>
      <c r="B2789" s="336" t="s">
        <v>27</v>
      </c>
      <c r="C2789" s="336" t="s">
        <v>6589</v>
      </c>
      <c r="D2789" s="336" t="s">
        <v>6589</v>
      </c>
      <c r="E2789" s="336" t="s">
        <v>731</v>
      </c>
      <c r="F2789" s="336" t="s">
        <v>780</v>
      </c>
      <c r="G2789" s="336" t="s">
        <v>794</v>
      </c>
      <c r="H2789" s="336" t="s">
        <v>726</v>
      </c>
      <c r="I2789" s="337">
        <v>5</v>
      </c>
      <c r="J2789" s="337">
        <v>75</v>
      </c>
      <c r="K2789" s="337">
        <v>121.9</v>
      </c>
      <c r="L2789" s="337">
        <v>96.5</v>
      </c>
      <c r="M2789" s="338"/>
      <c r="N2789" s="337">
        <v>15</v>
      </c>
      <c r="O2789" s="337">
        <v>800</v>
      </c>
      <c r="P2789" s="337">
        <v>12</v>
      </c>
      <c r="Q2789" s="337">
        <v>66.5</v>
      </c>
      <c r="R2789" s="337">
        <v>25000</v>
      </c>
      <c r="S2789" s="337">
        <v>4000</v>
      </c>
      <c r="T2789" s="337">
        <v>87</v>
      </c>
      <c r="U2789" s="337">
        <v>0.9</v>
      </c>
      <c r="V2789" s="337">
        <v>-20</v>
      </c>
      <c r="W2789" s="336" t="s">
        <v>769</v>
      </c>
      <c r="X2789" s="336" t="s">
        <v>7405</v>
      </c>
      <c r="Y2789" s="336" t="s">
        <v>1308</v>
      </c>
      <c r="Z2789" s="339">
        <v>41453</v>
      </c>
      <c r="AA2789" s="339">
        <v>41751</v>
      </c>
      <c r="AB2789" s="336" t="s">
        <v>842</v>
      </c>
    </row>
    <row r="2790" spans="1:28" s="340" customFormat="1">
      <c r="A2790" s="336" t="s">
        <v>8147</v>
      </c>
      <c r="B2790" s="336" t="s">
        <v>4537</v>
      </c>
      <c r="C2790" s="336" t="s">
        <v>4558</v>
      </c>
      <c r="D2790" s="336" t="s">
        <v>4559</v>
      </c>
      <c r="E2790" s="336" t="s">
        <v>703</v>
      </c>
      <c r="F2790" s="336" t="s">
        <v>780</v>
      </c>
      <c r="G2790" s="336" t="s">
        <v>781</v>
      </c>
      <c r="H2790" s="336" t="s">
        <v>726</v>
      </c>
      <c r="I2790" s="337">
        <v>3</v>
      </c>
      <c r="J2790" s="337">
        <v>35</v>
      </c>
      <c r="K2790" s="337">
        <v>53.5</v>
      </c>
      <c r="L2790" s="337">
        <v>50</v>
      </c>
      <c r="M2790" s="338"/>
      <c r="N2790" s="337">
        <v>25</v>
      </c>
      <c r="O2790" s="337">
        <v>470</v>
      </c>
      <c r="P2790" s="337">
        <v>7</v>
      </c>
      <c r="Q2790" s="337">
        <v>67</v>
      </c>
      <c r="R2790" s="337">
        <v>25000</v>
      </c>
      <c r="S2790" s="337">
        <v>4000</v>
      </c>
      <c r="T2790" s="337">
        <v>84</v>
      </c>
      <c r="U2790" s="337">
        <v>0.9</v>
      </c>
      <c r="V2790" s="337">
        <v>0</v>
      </c>
      <c r="W2790" s="336" t="s">
        <v>769</v>
      </c>
      <c r="X2790" s="336" t="s">
        <v>7406</v>
      </c>
      <c r="Y2790" s="336" t="s">
        <v>850</v>
      </c>
      <c r="Z2790" s="339">
        <v>41883</v>
      </c>
      <c r="AA2790" s="339">
        <v>41928</v>
      </c>
      <c r="AB2790" s="336" t="s">
        <v>842</v>
      </c>
    </row>
    <row r="2791" spans="1:28" s="340" customFormat="1">
      <c r="A2791" s="336" t="s">
        <v>8147</v>
      </c>
      <c r="B2791" s="336" t="s">
        <v>4537</v>
      </c>
      <c r="C2791" s="336" t="s">
        <v>4749</v>
      </c>
      <c r="D2791" s="336" t="s">
        <v>4750</v>
      </c>
      <c r="E2791" s="336" t="s">
        <v>703</v>
      </c>
      <c r="F2791" s="336" t="s">
        <v>780</v>
      </c>
      <c r="G2791" s="336" t="s">
        <v>781</v>
      </c>
      <c r="H2791" s="336" t="s">
        <v>726</v>
      </c>
      <c r="I2791" s="337">
        <v>3</v>
      </c>
      <c r="J2791" s="337">
        <v>35</v>
      </c>
      <c r="K2791" s="337">
        <v>53.3</v>
      </c>
      <c r="L2791" s="337">
        <v>50</v>
      </c>
      <c r="M2791" s="338"/>
      <c r="N2791" s="337">
        <v>35</v>
      </c>
      <c r="O2791" s="337">
        <v>470</v>
      </c>
      <c r="P2791" s="337">
        <v>7</v>
      </c>
      <c r="Q2791" s="337">
        <v>67</v>
      </c>
      <c r="R2791" s="337">
        <v>25000</v>
      </c>
      <c r="S2791" s="337">
        <v>4000</v>
      </c>
      <c r="T2791" s="337">
        <v>84</v>
      </c>
      <c r="U2791" s="337">
        <v>0.9</v>
      </c>
      <c r="V2791" s="337">
        <v>0</v>
      </c>
      <c r="W2791" s="336" t="s">
        <v>769</v>
      </c>
      <c r="X2791" s="336" t="s">
        <v>7406</v>
      </c>
      <c r="Y2791" s="336" t="s">
        <v>850</v>
      </c>
      <c r="Z2791" s="339">
        <v>41883</v>
      </c>
      <c r="AA2791" s="339">
        <v>41928</v>
      </c>
      <c r="AB2791" s="336" t="s">
        <v>842</v>
      </c>
    </row>
    <row r="2792" spans="1:28" s="340" customFormat="1">
      <c r="A2792" s="336" t="s">
        <v>8147</v>
      </c>
      <c r="B2792" s="336" t="s">
        <v>834</v>
      </c>
      <c r="C2792" s="336" t="s">
        <v>8355</v>
      </c>
      <c r="D2792" s="336" t="s">
        <v>8355</v>
      </c>
      <c r="E2792" s="336" t="s">
        <v>835</v>
      </c>
      <c r="F2792" s="336" t="s">
        <v>723</v>
      </c>
      <c r="G2792" s="336" t="s">
        <v>788</v>
      </c>
      <c r="H2792" s="336" t="s">
        <v>723</v>
      </c>
      <c r="I2792" s="337">
        <v>3</v>
      </c>
      <c r="J2792" s="337">
        <v>40</v>
      </c>
      <c r="K2792" s="337">
        <v>97</v>
      </c>
      <c r="L2792" s="337">
        <v>35</v>
      </c>
      <c r="M2792" s="338"/>
      <c r="N2792" s="338"/>
      <c r="O2792" s="337">
        <v>325</v>
      </c>
      <c r="P2792" s="337">
        <v>5</v>
      </c>
      <c r="Q2792" s="337">
        <v>65</v>
      </c>
      <c r="R2792" s="337">
        <v>25000</v>
      </c>
      <c r="S2792" s="337">
        <v>2700</v>
      </c>
      <c r="T2792" s="337">
        <v>83</v>
      </c>
      <c r="U2792" s="337">
        <v>0.9</v>
      </c>
      <c r="V2792" s="337">
        <v>-20</v>
      </c>
      <c r="W2792" s="336" t="s">
        <v>769</v>
      </c>
      <c r="X2792" s="336" t="s">
        <v>7404</v>
      </c>
      <c r="Y2792" s="336" t="s">
        <v>783</v>
      </c>
      <c r="Z2792" s="339">
        <v>41765</v>
      </c>
      <c r="AA2792" s="339">
        <v>41765</v>
      </c>
      <c r="AB2792" s="336" t="s">
        <v>784</v>
      </c>
    </row>
    <row r="2793" spans="1:28" s="340" customFormat="1">
      <c r="A2793" s="336" t="s">
        <v>8147</v>
      </c>
      <c r="B2793" s="336" t="s">
        <v>1679</v>
      </c>
      <c r="C2793" s="336" t="s">
        <v>682</v>
      </c>
      <c r="D2793" s="336" t="s">
        <v>1835</v>
      </c>
      <c r="E2793" s="336" t="s">
        <v>787</v>
      </c>
      <c r="F2793" s="336" t="s">
        <v>723</v>
      </c>
      <c r="G2793" s="336" t="s">
        <v>788</v>
      </c>
      <c r="H2793" s="336" t="s">
        <v>723</v>
      </c>
      <c r="I2793" s="337">
        <v>5</v>
      </c>
      <c r="J2793" s="337">
        <v>40</v>
      </c>
      <c r="K2793" s="337">
        <v>103</v>
      </c>
      <c r="L2793" s="337">
        <v>35</v>
      </c>
      <c r="M2793" s="338"/>
      <c r="N2793" s="338"/>
      <c r="O2793" s="337">
        <v>315</v>
      </c>
      <c r="P2793" s="337">
        <v>5</v>
      </c>
      <c r="Q2793" s="337">
        <v>64.3</v>
      </c>
      <c r="R2793" s="337">
        <v>40000</v>
      </c>
      <c r="S2793" s="337">
        <v>3000</v>
      </c>
      <c r="T2793" s="337">
        <v>84</v>
      </c>
      <c r="U2793" s="337">
        <v>0.7</v>
      </c>
      <c r="V2793" s="337">
        <v>-40</v>
      </c>
      <c r="W2793" s="336" t="s">
        <v>769</v>
      </c>
      <c r="X2793" s="336" t="s">
        <v>7402</v>
      </c>
      <c r="Y2793" s="336" t="s">
        <v>783</v>
      </c>
      <c r="Z2793" s="339">
        <v>41871</v>
      </c>
      <c r="AA2793" s="339">
        <v>41884</v>
      </c>
      <c r="AB2793" s="336" t="s">
        <v>842</v>
      </c>
    </row>
    <row r="2794" spans="1:28" s="340" customFormat="1">
      <c r="A2794" s="336" t="s">
        <v>8147</v>
      </c>
      <c r="B2794" s="336" t="s">
        <v>1038</v>
      </c>
      <c r="C2794" s="336" t="s">
        <v>682</v>
      </c>
      <c r="D2794" s="336" t="s">
        <v>1039</v>
      </c>
      <c r="E2794" s="336" t="s">
        <v>787</v>
      </c>
      <c r="F2794" s="336" t="s">
        <v>723</v>
      </c>
      <c r="G2794" s="336" t="s">
        <v>788</v>
      </c>
      <c r="H2794" s="336" t="s">
        <v>723</v>
      </c>
      <c r="I2794" s="337">
        <v>3</v>
      </c>
      <c r="J2794" s="337">
        <v>40</v>
      </c>
      <c r="K2794" s="337">
        <v>103</v>
      </c>
      <c r="L2794" s="337">
        <v>35</v>
      </c>
      <c r="M2794" s="338"/>
      <c r="N2794" s="338"/>
      <c r="O2794" s="337">
        <v>315</v>
      </c>
      <c r="P2794" s="337">
        <v>5</v>
      </c>
      <c r="Q2794" s="337">
        <v>64.3</v>
      </c>
      <c r="R2794" s="337">
        <v>40000</v>
      </c>
      <c r="S2794" s="337">
        <v>3000</v>
      </c>
      <c r="T2794" s="337">
        <v>83</v>
      </c>
      <c r="U2794" s="337">
        <v>0.7</v>
      </c>
      <c r="V2794" s="337">
        <v>-20</v>
      </c>
      <c r="W2794" s="336" t="s">
        <v>769</v>
      </c>
      <c r="X2794" s="336" t="s">
        <v>7402</v>
      </c>
      <c r="Y2794" s="336" t="s">
        <v>783</v>
      </c>
      <c r="Z2794" s="339">
        <v>41792</v>
      </c>
      <c r="AA2794" s="339">
        <v>41787</v>
      </c>
      <c r="AB2794" s="336" t="s">
        <v>784</v>
      </c>
    </row>
    <row r="2795" spans="1:28" s="340" customFormat="1">
      <c r="A2795" s="336" t="s">
        <v>8147</v>
      </c>
      <c r="B2795" s="336" t="s">
        <v>1066</v>
      </c>
      <c r="C2795" s="336" t="s">
        <v>682</v>
      </c>
      <c r="D2795" s="336" t="s">
        <v>1208</v>
      </c>
      <c r="E2795" s="336" t="s">
        <v>787</v>
      </c>
      <c r="F2795" s="336" t="s">
        <v>723</v>
      </c>
      <c r="G2795" s="336" t="s">
        <v>788</v>
      </c>
      <c r="H2795" s="336" t="s">
        <v>723</v>
      </c>
      <c r="I2795" s="337">
        <v>4</v>
      </c>
      <c r="J2795" s="337">
        <v>40</v>
      </c>
      <c r="K2795" s="337">
        <v>116.8</v>
      </c>
      <c r="L2795" s="337">
        <v>35.6</v>
      </c>
      <c r="M2795" s="338"/>
      <c r="N2795" s="338"/>
      <c r="O2795" s="337">
        <v>315</v>
      </c>
      <c r="P2795" s="337">
        <v>5</v>
      </c>
      <c r="Q2795" s="337">
        <v>62</v>
      </c>
      <c r="R2795" s="337">
        <v>40000</v>
      </c>
      <c r="S2795" s="337">
        <v>3000</v>
      </c>
      <c r="T2795" s="337">
        <v>83</v>
      </c>
      <c r="U2795" s="337">
        <v>0.7</v>
      </c>
      <c r="V2795" s="337">
        <v>-40</v>
      </c>
      <c r="W2795" s="336" t="s">
        <v>769</v>
      </c>
      <c r="X2795" s="336" t="s">
        <v>7402</v>
      </c>
      <c r="Y2795" s="336" t="s">
        <v>783</v>
      </c>
      <c r="Z2795" s="339">
        <v>41690</v>
      </c>
      <c r="AA2795" s="339">
        <v>41676</v>
      </c>
      <c r="AB2795" s="336" t="s">
        <v>827</v>
      </c>
    </row>
    <row r="2796" spans="1:28" s="340" customFormat="1">
      <c r="A2796" s="336" t="s">
        <v>8147</v>
      </c>
      <c r="B2796" s="336" t="s">
        <v>2466</v>
      </c>
      <c r="C2796" s="336" t="s">
        <v>2547</v>
      </c>
      <c r="D2796" s="336" t="s">
        <v>8356</v>
      </c>
      <c r="E2796" s="336" t="s">
        <v>787</v>
      </c>
      <c r="F2796" s="336" t="s">
        <v>723</v>
      </c>
      <c r="G2796" s="336" t="s">
        <v>788</v>
      </c>
      <c r="H2796" s="336" t="s">
        <v>723</v>
      </c>
      <c r="I2796" s="337">
        <v>5</v>
      </c>
      <c r="J2796" s="337">
        <v>40</v>
      </c>
      <c r="K2796" s="337">
        <v>110</v>
      </c>
      <c r="L2796" s="337">
        <v>36</v>
      </c>
      <c r="M2796" s="338"/>
      <c r="N2796" s="338"/>
      <c r="O2796" s="337">
        <v>350</v>
      </c>
      <c r="P2796" s="337">
        <v>4.5</v>
      </c>
      <c r="Q2796" s="337">
        <v>78</v>
      </c>
      <c r="R2796" s="337">
        <v>15000</v>
      </c>
      <c r="S2796" s="337">
        <v>5000</v>
      </c>
      <c r="T2796" s="337">
        <v>84</v>
      </c>
      <c r="U2796" s="337">
        <v>0.8</v>
      </c>
      <c r="V2796" s="337">
        <v>-20</v>
      </c>
      <c r="W2796" s="336" t="s">
        <v>769</v>
      </c>
      <c r="X2796" s="336" t="s">
        <v>7406</v>
      </c>
      <c r="Y2796" s="336" t="s">
        <v>826</v>
      </c>
      <c r="Z2796" s="339">
        <v>41803</v>
      </c>
      <c r="AA2796" s="339">
        <v>41820</v>
      </c>
      <c r="AB2796" s="336" t="s">
        <v>842</v>
      </c>
    </row>
    <row r="2797" spans="1:28" s="340" customFormat="1">
      <c r="A2797" s="336" t="s">
        <v>8147</v>
      </c>
      <c r="B2797" s="336" t="s">
        <v>2466</v>
      </c>
      <c r="C2797" s="336" t="s">
        <v>2549</v>
      </c>
      <c r="D2797" s="336" t="s">
        <v>176</v>
      </c>
      <c r="E2797" s="336" t="s">
        <v>787</v>
      </c>
      <c r="F2797" s="336" t="s">
        <v>723</v>
      </c>
      <c r="G2797" s="336" t="s">
        <v>788</v>
      </c>
      <c r="H2797" s="336" t="s">
        <v>723</v>
      </c>
      <c r="I2797" s="337">
        <v>5</v>
      </c>
      <c r="J2797" s="337">
        <v>40</v>
      </c>
      <c r="K2797" s="337">
        <v>110</v>
      </c>
      <c r="L2797" s="337">
        <v>36</v>
      </c>
      <c r="M2797" s="338"/>
      <c r="N2797" s="338"/>
      <c r="O2797" s="337">
        <v>350</v>
      </c>
      <c r="P2797" s="337">
        <v>4.5</v>
      </c>
      <c r="Q2797" s="337">
        <v>78</v>
      </c>
      <c r="R2797" s="337">
        <v>15000</v>
      </c>
      <c r="S2797" s="337">
        <v>5000</v>
      </c>
      <c r="T2797" s="337">
        <v>84</v>
      </c>
      <c r="U2797" s="337">
        <v>0.8</v>
      </c>
      <c r="V2797" s="337">
        <v>-20</v>
      </c>
      <c r="W2797" s="336" t="s">
        <v>769</v>
      </c>
      <c r="X2797" s="336" t="s">
        <v>7406</v>
      </c>
      <c r="Y2797" s="336" t="s">
        <v>826</v>
      </c>
      <c r="Z2797" s="339">
        <v>41803</v>
      </c>
      <c r="AA2797" s="339">
        <v>41820</v>
      </c>
      <c r="AB2797" s="336" t="s">
        <v>842</v>
      </c>
    </row>
    <row r="2798" spans="1:28" s="340" customFormat="1">
      <c r="A2798" s="336" t="s">
        <v>8147</v>
      </c>
      <c r="B2798" s="336" t="s">
        <v>2466</v>
      </c>
      <c r="C2798" s="336" t="s">
        <v>2555</v>
      </c>
      <c r="D2798" s="336" t="s">
        <v>8357</v>
      </c>
      <c r="E2798" s="336" t="s">
        <v>787</v>
      </c>
      <c r="F2798" s="336" t="s">
        <v>723</v>
      </c>
      <c r="G2798" s="336" t="s">
        <v>794</v>
      </c>
      <c r="H2798" s="336" t="s">
        <v>723</v>
      </c>
      <c r="I2798" s="337">
        <v>5</v>
      </c>
      <c r="J2798" s="337">
        <v>40</v>
      </c>
      <c r="K2798" s="337">
        <v>107</v>
      </c>
      <c r="L2798" s="337">
        <v>36</v>
      </c>
      <c r="M2798" s="338"/>
      <c r="N2798" s="338"/>
      <c r="O2798" s="337">
        <v>350</v>
      </c>
      <c r="P2798" s="337">
        <v>4.5</v>
      </c>
      <c r="Q2798" s="337">
        <v>78</v>
      </c>
      <c r="R2798" s="337">
        <v>15000</v>
      </c>
      <c r="S2798" s="337">
        <v>5000</v>
      </c>
      <c r="T2798" s="337">
        <v>84</v>
      </c>
      <c r="U2798" s="337">
        <v>0.8</v>
      </c>
      <c r="V2798" s="337">
        <v>-20</v>
      </c>
      <c r="W2798" s="336" t="s">
        <v>769</v>
      </c>
      <c r="X2798" s="336" t="s">
        <v>7406</v>
      </c>
      <c r="Y2798" s="336" t="s">
        <v>826</v>
      </c>
      <c r="Z2798" s="339">
        <v>41803</v>
      </c>
      <c r="AA2798" s="339">
        <v>41820</v>
      </c>
      <c r="AB2798" s="336" t="s">
        <v>842</v>
      </c>
    </row>
    <row r="2799" spans="1:28" s="340" customFormat="1">
      <c r="A2799" s="336" t="s">
        <v>8147</v>
      </c>
      <c r="B2799" s="336" t="s">
        <v>2466</v>
      </c>
      <c r="C2799" s="336" t="s">
        <v>2557</v>
      </c>
      <c r="D2799" s="336" t="s">
        <v>179</v>
      </c>
      <c r="E2799" s="336" t="s">
        <v>787</v>
      </c>
      <c r="F2799" s="336" t="s">
        <v>723</v>
      </c>
      <c r="G2799" s="336" t="s">
        <v>794</v>
      </c>
      <c r="H2799" s="336" t="s">
        <v>723</v>
      </c>
      <c r="I2799" s="337">
        <v>5</v>
      </c>
      <c r="J2799" s="337">
        <v>40</v>
      </c>
      <c r="K2799" s="337">
        <v>107</v>
      </c>
      <c r="L2799" s="337">
        <v>36</v>
      </c>
      <c r="M2799" s="338"/>
      <c r="N2799" s="338"/>
      <c r="O2799" s="337">
        <v>350</v>
      </c>
      <c r="P2799" s="337">
        <v>4.5</v>
      </c>
      <c r="Q2799" s="337">
        <v>78</v>
      </c>
      <c r="R2799" s="337">
        <v>15000</v>
      </c>
      <c r="S2799" s="337">
        <v>5000</v>
      </c>
      <c r="T2799" s="337">
        <v>84</v>
      </c>
      <c r="U2799" s="337">
        <v>0.8</v>
      </c>
      <c r="V2799" s="337">
        <v>-20</v>
      </c>
      <c r="W2799" s="336" t="s">
        <v>769</v>
      </c>
      <c r="X2799" s="336" t="s">
        <v>7406</v>
      </c>
      <c r="Y2799" s="336" t="s">
        <v>826</v>
      </c>
      <c r="Z2799" s="339">
        <v>41803</v>
      </c>
      <c r="AA2799" s="339">
        <v>41820</v>
      </c>
      <c r="AB2799" s="336" t="s">
        <v>842</v>
      </c>
    </row>
    <row r="2800" spans="1:28" s="340" customFormat="1">
      <c r="A2800" s="336" t="s">
        <v>8147</v>
      </c>
      <c r="B2800" s="336" t="s">
        <v>2466</v>
      </c>
      <c r="C2800" s="336" t="s">
        <v>2563</v>
      </c>
      <c r="D2800" s="336" t="s">
        <v>8358</v>
      </c>
      <c r="E2800" s="336" t="s">
        <v>787</v>
      </c>
      <c r="F2800" s="336" t="s">
        <v>723</v>
      </c>
      <c r="G2800" s="336" t="s">
        <v>788</v>
      </c>
      <c r="H2800" s="336" t="s">
        <v>723</v>
      </c>
      <c r="I2800" s="337">
        <v>3</v>
      </c>
      <c r="J2800" s="337">
        <v>40</v>
      </c>
      <c r="K2800" s="337">
        <v>110</v>
      </c>
      <c r="L2800" s="337">
        <v>36</v>
      </c>
      <c r="M2800" s="338"/>
      <c r="N2800" s="338"/>
      <c r="O2800" s="337">
        <v>350</v>
      </c>
      <c r="P2800" s="337">
        <v>4</v>
      </c>
      <c r="Q2800" s="337">
        <v>87.5</v>
      </c>
      <c r="R2800" s="337">
        <v>15000</v>
      </c>
      <c r="S2800" s="337">
        <v>5000</v>
      </c>
      <c r="T2800" s="337">
        <v>84</v>
      </c>
      <c r="U2800" s="337">
        <v>0.8</v>
      </c>
      <c r="V2800" s="337">
        <v>-20</v>
      </c>
      <c r="W2800" s="336" t="s">
        <v>769</v>
      </c>
      <c r="X2800" s="336" t="s">
        <v>7406</v>
      </c>
      <c r="Y2800" s="336" t="s">
        <v>826</v>
      </c>
      <c r="Z2800" s="339">
        <v>41821</v>
      </c>
      <c r="AA2800" s="339">
        <v>41844</v>
      </c>
      <c r="AB2800" s="336" t="s">
        <v>842</v>
      </c>
    </row>
    <row r="2801" spans="1:28" s="340" customFormat="1">
      <c r="A2801" s="336" t="s">
        <v>8147</v>
      </c>
      <c r="B2801" s="336" t="s">
        <v>2466</v>
      </c>
      <c r="C2801" s="336" t="s">
        <v>2565</v>
      </c>
      <c r="D2801" s="336" t="s">
        <v>178</v>
      </c>
      <c r="E2801" s="336" t="s">
        <v>787</v>
      </c>
      <c r="F2801" s="336" t="s">
        <v>723</v>
      </c>
      <c r="G2801" s="336" t="s">
        <v>788</v>
      </c>
      <c r="H2801" s="336" t="s">
        <v>723</v>
      </c>
      <c r="I2801" s="337">
        <v>3</v>
      </c>
      <c r="J2801" s="337">
        <v>40</v>
      </c>
      <c r="K2801" s="337">
        <v>110</v>
      </c>
      <c r="L2801" s="337">
        <v>36</v>
      </c>
      <c r="M2801" s="338"/>
      <c r="N2801" s="338"/>
      <c r="O2801" s="337">
        <v>350</v>
      </c>
      <c r="P2801" s="337">
        <v>4</v>
      </c>
      <c r="Q2801" s="337">
        <v>87.5</v>
      </c>
      <c r="R2801" s="337">
        <v>15000</v>
      </c>
      <c r="S2801" s="337">
        <v>5000</v>
      </c>
      <c r="T2801" s="337">
        <v>84</v>
      </c>
      <c r="U2801" s="337">
        <v>0.8</v>
      </c>
      <c r="V2801" s="337">
        <v>-20</v>
      </c>
      <c r="W2801" s="336" t="s">
        <v>769</v>
      </c>
      <c r="X2801" s="336" t="s">
        <v>7406</v>
      </c>
      <c r="Y2801" s="336" t="s">
        <v>826</v>
      </c>
      <c r="Z2801" s="339">
        <v>41821</v>
      </c>
      <c r="AA2801" s="339">
        <v>41844</v>
      </c>
      <c r="AB2801" s="336" t="s">
        <v>842</v>
      </c>
    </row>
    <row r="2802" spans="1:28" s="340" customFormat="1">
      <c r="A2802" s="336" t="s">
        <v>8147</v>
      </c>
      <c r="B2802" s="336" t="s">
        <v>2466</v>
      </c>
      <c r="C2802" s="336" t="s">
        <v>2567</v>
      </c>
      <c r="D2802" s="336" t="s">
        <v>8359</v>
      </c>
      <c r="E2802" s="336" t="s">
        <v>787</v>
      </c>
      <c r="F2802" s="336" t="s">
        <v>723</v>
      </c>
      <c r="G2802" s="336" t="s">
        <v>788</v>
      </c>
      <c r="H2802" s="336" t="s">
        <v>723</v>
      </c>
      <c r="I2802" s="337">
        <v>3</v>
      </c>
      <c r="J2802" s="337">
        <v>40</v>
      </c>
      <c r="K2802" s="337">
        <v>110</v>
      </c>
      <c r="L2802" s="337">
        <v>36</v>
      </c>
      <c r="M2802" s="338"/>
      <c r="N2802" s="338"/>
      <c r="O2802" s="337">
        <v>300</v>
      </c>
      <c r="P2802" s="337">
        <v>4</v>
      </c>
      <c r="Q2802" s="337">
        <v>75</v>
      </c>
      <c r="R2802" s="337">
        <v>15000</v>
      </c>
      <c r="S2802" s="337">
        <v>2700</v>
      </c>
      <c r="T2802" s="337">
        <v>83</v>
      </c>
      <c r="U2802" s="337">
        <v>0.8</v>
      </c>
      <c r="V2802" s="337">
        <v>-20</v>
      </c>
      <c r="W2802" s="336" t="s">
        <v>769</v>
      </c>
      <c r="X2802" s="336" t="s">
        <v>7406</v>
      </c>
      <c r="Y2802" s="336" t="s">
        <v>826</v>
      </c>
      <c r="Z2802" s="339">
        <v>41821</v>
      </c>
      <c r="AA2802" s="339">
        <v>41850</v>
      </c>
      <c r="AB2802" s="336" t="s">
        <v>842</v>
      </c>
    </row>
    <row r="2803" spans="1:28" s="340" customFormat="1">
      <c r="A2803" s="336" t="s">
        <v>8147</v>
      </c>
      <c r="B2803" s="336" t="s">
        <v>2466</v>
      </c>
      <c r="C2803" s="336" t="s">
        <v>2569</v>
      </c>
      <c r="D2803" s="336" t="s">
        <v>8360</v>
      </c>
      <c r="E2803" s="336" t="s">
        <v>787</v>
      </c>
      <c r="F2803" s="336" t="s">
        <v>723</v>
      </c>
      <c r="G2803" s="336" t="s">
        <v>788</v>
      </c>
      <c r="H2803" s="336" t="s">
        <v>723</v>
      </c>
      <c r="I2803" s="337">
        <v>3</v>
      </c>
      <c r="J2803" s="337">
        <v>40</v>
      </c>
      <c r="K2803" s="337">
        <v>110</v>
      </c>
      <c r="L2803" s="337">
        <v>36</v>
      </c>
      <c r="M2803" s="338"/>
      <c r="N2803" s="338"/>
      <c r="O2803" s="337">
        <v>300</v>
      </c>
      <c r="P2803" s="337">
        <v>4</v>
      </c>
      <c r="Q2803" s="337">
        <v>75</v>
      </c>
      <c r="R2803" s="337">
        <v>15000</v>
      </c>
      <c r="S2803" s="337">
        <v>2700</v>
      </c>
      <c r="T2803" s="337">
        <v>83</v>
      </c>
      <c r="U2803" s="337">
        <v>0.8</v>
      </c>
      <c r="V2803" s="337">
        <v>-20</v>
      </c>
      <c r="W2803" s="336" t="s">
        <v>769</v>
      </c>
      <c r="X2803" s="336" t="s">
        <v>7406</v>
      </c>
      <c r="Y2803" s="336" t="s">
        <v>826</v>
      </c>
      <c r="Z2803" s="339">
        <v>41821</v>
      </c>
      <c r="AA2803" s="339">
        <v>41844</v>
      </c>
      <c r="AB2803" s="336" t="s">
        <v>827</v>
      </c>
    </row>
    <row r="2804" spans="1:28" s="340" customFormat="1">
      <c r="A2804" s="336" t="s">
        <v>8147</v>
      </c>
      <c r="B2804" s="336" t="s">
        <v>2466</v>
      </c>
      <c r="C2804" s="336" t="s">
        <v>2571</v>
      </c>
      <c r="D2804" s="336" t="s">
        <v>8361</v>
      </c>
      <c r="E2804" s="336" t="s">
        <v>787</v>
      </c>
      <c r="F2804" s="336" t="s">
        <v>723</v>
      </c>
      <c r="G2804" s="336" t="s">
        <v>788</v>
      </c>
      <c r="H2804" s="336" t="s">
        <v>723</v>
      </c>
      <c r="I2804" s="337">
        <v>3</v>
      </c>
      <c r="J2804" s="337">
        <v>40</v>
      </c>
      <c r="K2804" s="337">
        <v>110</v>
      </c>
      <c r="L2804" s="337">
        <v>36</v>
      </c>
      <c r="M2804" s="338"/>
      <c r="N2804" s="338"/>
      <c r="O2804" s="337">
        <v>300</v>
      </c>
      <c r="P2804" s="337">
        <v>4</v>
      </c>
      <c r="Q2804" s="337">
        <v>75</v>
      </c>
      <c r="R2804" s="337">
        <v>15000</v>
      </c>
      <c r="S2804" s="337">
        <v>2700</v>
      </c>
      <c r="T2804" s="337">
        <v>83</v>
      </c>
      <c r="U2804" s="337">
        <v>0.8</v>
      </c>
      <c r="V2804" s="337">
        <v>-20</v>
      </c>
      <c r="W2804" s="336" t="s">
        <v>769</v>
      </c>
      <c r="X2804" s="336" t="s">
        <v>7406</v>
      </c>
      <c r="Y2804" s="336" t="s">
        <v>826</v>
      </c>
      <c r="Z2804" s="339">
        <v>41821</v>
      </c>
      <c r="AA2804" s="339">
        <v>41844</v>
      </c>
      <c r="AB2804" s="336" t="s">
        <v>842</v>
      </c>
    </row>
    <row r="2805" spans="1:28" s="340" customFormat="1">
      <c r="A2805" s="336" t="s">
        <v>8147</v>
      </c>
      <c r="B2805" s="336" t="s">
        <v>2466</v>
      </c>
      <c r="C2805" s="336" t="s">
        <v>2573</v>
      </c>
      <c r="D2805" s="336" t="s">
        <v>433</v>
      </c>
      <c r="E2805" s="336" t="s">
        <v>787</v>
      </c>
      <c r="F2805" s="336" t="s">
        <v>723</v>
      </c>
      <c r="G2805" s="336" t="s">
        <v>788</v>
      </c>
      <c r="H2805" s="336" t="s">
        <v>723</v>
      </c>
      <c r="I2805" s="337">
        <v>3</v>
      </c>
      <c r="J2805" s="337">
        <v>40</v>
      </c>
      <c r="K2805" s="337">
        <v>110</v>
      </c>
      <c r="L2805" s="337">
        <v>36</v>
      </c>
      <c r="M2805" s="338"/>
      <c r="N2805" s="338"/>
      <c r="O2805" s="337">
        <v>300</v>
      </c>
      <c r="P2805" s="337">
        <v>4</v>
      </c>
      <c r="Q2805" s="337">
        <v>75</v>
      </c>
      <c r="R2805" s="337">
        <v>15000</v>
      </c>
      <c r="S2805" s="337">
        <v>2700</v>
      </c>
      <c r="T2805" s="337">
        <v>83</v>
      </c>
      <c r="U2805" s="337">
        <v>0.8</v>
      </c>
      <c r="V2805" s="337">
        <v>-20</v>
      </c>
      <c r="W2805" s="336" t="s">
        <v>769</v>
      </c>
      <c r="X2805" s="336" t="s">
        <v>7406</v>
      </c>
      <c r="Y2805" s="336" t="s">
        <v>826</v>
      </c>
      <c r="Z2805" s="339">
        <v>41821</v>
      </c>
      <c r="AA2805" s="339">
        <v>41844</v>
      </c>
      <c r="AB2805" s="336" t="s">
        <v>842</v>
      </c>
    </row>
    <row r="2806" spans="1:28" s="340" customFormat="1">
      <c r="A2806" s="336" t="s">
        <v>8147</v>
      </c>
      <c r="B2806" s="336" t="s">
        <v>2466</v>
      </c>
      <c r="C2806" s="336" t="s">
        <v>2644</v>
      </c>
      <c r="D2806" s="336" t="s">
        <v>8362</v>
      </c>
      <c r="E2806" s="336" t="s">
        <v>787</v>
      </c>
      <c r="F2806" s="336" t="s">
        <v>723</v>
      </c>
      <c r="G2806" s="336" t="s">
        <v>794</v>
      </c>
      <c r="H2806" s="336" t="s">
        <v>723</v>
      </c>
      <c r="I2806" s="337">
        <v>3</v>
      </c>
      <c r="J2806" s="337">
        <v>40</v>
      </c>
      <c r="K2806" s="337">
        <v>107</v>
      </c>
      <c r="L2806" s="337">
        <v>36</v>
      </c>
      <c r="M2806" s="338"/>
      <c r="N2806" s="338"/>
      <c r="O2806" s="337">
        <v>300</v>
      </c>
      <c r="P2806" s="337">
        <v>4</v>
      </c>
      <c r="Q2806" s="337">
        <v>75</v>
      </c>
      <c r="R2806" s="337">
        <v>15000</v>
      </c>
      <c r="S2806" s="337">
        <v>2700</v>
      </c>
      <c r="T2806" s="337">
        <v>83</v>
      </c>
      <c r="U2806" s="337">
        <v>0.8</v>
      </c>
      <c r="V2806" s="337">
        <v>-20</v>
      </c>
      <c r="W2806" s="336" t="s">
        <v>769</v>
      </c>
      <c r="X2806" s="336" t="s">
        <v>7406</v>
      </c>
      <c r="Y2806" s="336" t="s">
        <v>826</v>
      </c>
      <c r="Z2806" s="339">
        <v>41835</v>
      </c>
      <c r="AA2806" s="339">
        <v>41855</v>
      </c>
      <c r="AB2806" s="336" t="s">
        <v>842</v>
      </c>
    </row>
    <row r="2807" spans="1:28" s="340" customFormat="1">
      <c r="A2807" s="336" t="s">
        <v>8147</v>
      </c>
      <c r="B2807" s="336" t="s">
        <v>2466</v>
      </c>
      <c r="C2807" s="336" t="s">
        <v>2646</v>
      </c>
      <c r="D2807" s="336" t="s">
        <v>8363</v>
      </c>
      <c r="E2807" s="336" t="s">
        <v>787</v>
      </c>
      <c r="F2807" s="336" t="s">
        <v>723</v>
      </c>
      <c r="G2807" s="336" t="s">
        <v>794</v>
      </c>
      <c r="H2807" s="336" t="s">
        <v>723</v>
      </c>
      <c r="I2807" s="337">
        <v>3</v>
      </c>
      <c r="J2807" s="337">
        <v>40</v>
      </c>
      <c r="K2807" s="337">
        <v>107</v>
      </c>
      <c r="L2807" s="337">
        <v>36</v>
      </c>
      <c r="M2807" s="338"/>
      <c r="N2807" s="338"/>
      <c r="O2807" s="337">
        <v>350</v>
      </c>
      <c r="P2807" s="337">
        <v>4</v>
      </c>
      <c r="Q2807" s="337">
        <v>87.5</v>
      </c>
      <c r="R2807" s="337">
        <v>15000</v>
      </c>
      <c r="S2807" s="337">
        <v>5000</v>
      </c>
      <c r="T2807" s="337">
        <v>84</v>
      </c>
      <c r="U2807" s="337">
        <v>0.8</v>
      </c>
      <c r="V2807" s="337">
        <v>-20</v>
      </c>
      <c r="W2807" s="336" t="s">
        <v>769</v>
      </c>
      <c r="X2807" s="336" t="s">
        <v>7406</v>
      </c>
      <c r="Y2807" s="336" t="s">
        <v>826</v>
      </c>
      <c r="Z2807" s="339">
        <v>41821</v>
      </c>
      <c r="AA2807" s="339">
        <v>41844</v>
      </c>
      <c r="AB2807" s="336" t="s">
        <v>842</v>
      </c>
    </row>
    <row r="2808" spans="1:28" s="340" customFormat="1">
      <c r="A2808" s="336" t="s">
        <v>8147</v>
      </c>
      <c r="B2808" s="336" t="s">
        <v>2466</v>
      </c>
      <c r="C2808" s="336" t="s">
        <v>2648</v>
      </c>
      <c r="D2808" s="336" t="s">
        <v>180</v>
      </c>
      <c r="E2808" s="336" t="s">
        <v>787</v>
      </c>
      <c r="F2808" s="336" t="s">
        <v>723</v>
      </c>
      <c r="G2808" s="336" t="s">
        <v>794</v>
      </c>
      <c r="H2808" s="336" t="s">
        <v>723</v>
      </c>
      <c r="I2808" s="337">
        <v>3</v>
      </c>
      <c r="J2808" s="337">
        <v>40</v>
      </c>
      <c r="K2808" s="337">
        <v>107</v>
      </c>
      <c r="L2808" s="337">
        <v>36</v>
      </c>
      <c r="M2808" s="338"/>
      <c r="N2808" s="338"/>
      <c r="O2808" s="337">
        <v>350</v>
      </c>
      <c r="P2808" s="337">
        <v>4</v>
      </c>
      <c r="Q2808" s="337">
        <v>87.5</v>
      </c>
      <c r="R2808" s="337">
        <v>15000</v>
      </c>
      <c r="S2808" s="337">
        <v>5000</v>
      </c>
      <c r="T2808" s="337">
        <v>84</v>
      </c>
      <c r="U2808" s="337">
        <v>0.8</v>
      </c>
      <c r="V2808" s="337">
        <v>-20</v>
      </c>
      <c r="W2808" s="336" t="s">
        <v>769</v>
      </c>
      <c r="X2808" s="336" t="s">
        <v>7406</v>
      </c>
      <c r="Y2808" s="336" t="s">
        <v>826</v>
      </c>
      <c r="Z2808" s="339">
        <v>41821</v>
      </c>
      <c r="AA2808" s="339">
        <v>41844</v>
      </c>
      <c r="AB2808" s="336" t="s">
        <v>842</v>
      </c>
    </row>
    <row r="2809" spans="1:28" s="340" customFormat="1">
      <c r="A2809" s="336" t="s">
        <v>8147</v>
      </c>
      <c r="B2809" s="336" t="s">
        <v>2466</v>
      </c>
      <c r="C2809" s="336" t="s">
        <v>2650</v>
      </c>
      <c r="D2809" s="336" t="s">
        <v>8364</v>
      </c>
      <c r="E2809" s="336" t="s">
        <v>787</v>
      </c>
      <c r="F2809" s="336" t="s">
        <v>723</v>
      </c>
      <c r="G2809" s="336" t="s">
        <v>794</v>
      </c>
      <c r="H2809" s="336" t="s">
        <v>723</v>
      </c>
      <c r="I2809" s="337">
        <v>3</v>
      </c>
      <c r="J2809" s="337">
        <v>40</v>
      </c>
      <c r="K2809" s="337">
        <v>107</v>
      </c>
      <c r="L2809" s="337">
        <v>36</v>
      </c>
      <c r="M2809" s="338"/>
      <c r="N2809" s="338"/>
      <c r="O2809" s="337">
        <v>300</v>
      </c>
      <c r="P2809" s="337">
        <v>4</v>
      </c>
      <c r="Q2809" s="337">
        <v>75</v>
      </c>
      <c r="R2809" s="337">
        <v>15000</v>
      </c>
      <c r="S2809" s="337">
        <v>2700</v>
      </c>
      <c r="T2809" s="337">
        <v>83</v>
      </c>
      <c r="U2809" s="337">
        <v>0.8</v>
      </c>
      <c r="V2809" s="337">
        <v>-20</v>
      </c>
      <c r="W2809" s="336" t="s">
        <v>769</v>
      </c>
      <c r="X2809" s="336" t="s">
        <v>7406</v>
      </c>
      <c r="Y2809" s="336" t="s">
        <v>826</v>
      </c>
      <c r="Z2809" s="339">
        <v>41821</v>
      </c>
      <c r="AA2809" s="339">
        <v>41850</v>
      </c>
      <c r="AB2809" s="336" t="s">
        <v>842</v>
      </c>
    </row>
    <row r="2810" spans="1:28" s="340" customFormat="1">
      <c r="A2810" s="336" t="s">
        <v>8147</v>
      </c>
      <c r="B2810" s="336" t="s">
        <v>2466</v>
      </c>
      <c r="C2810" s="336" t="s">
        <v>2652</v>
      </c>
      <c r="D2810" s="336" t="s">
        <v>8365</v>
      </c>
      <c r="E2810" s="336" t="s">
        <v>787</v>
      </c>
      <c r="F2810" s="336" t="s">
        <v>723</v>
      </c>
      <c r="G2810" s="336" t="s">
        <v>794</v>
      </c>
      <c r="H2810" s="336" t="s">
        <v>723</v>
      </c>
      <c r="I2810" s="337">
        <v>3</v>
      </c>
      <c r="J2810" s="337">
        <v>40</v>
      </c>
      <c r="K2810" s="337">
        <v>107</v>
      </c>
      <c r="L2810" s="337">
        <v>36</v>
      </c>
      <c r="M2810" s="338"/>
      <c r="N2810" s="338"/>
      <c r="O2810" s="337">
        <v>300</v>
      </c>
      <c r="P2810" s="337">
        <v>4</v>
      </c>
      <c r="Q2810" s="337">
        <v>75</v>
      </c>
      <c r="R2810" s="337">
        <v>15000</v>
      </c>
      <c r="S2810" s="337">
        <v>2700</v>
      </c>
      <c r="T2810" s="337">
        <v>83</v>
      </c>
      <c r="U2810" s="337">
        <v>0.8</v>
      </c>
      <c r="V2810" s="337">
        <v>-20</v>
      </c>
      <c r="W2810" s="336" t="s">
        <v>769</v>
      </c>
      <c r="X2810" s="336" t="s">
        <v>7406</v>
      </c>
      <c r="Y2810" s="336" t="s">
        <v>826</v>
      </c>
      <c r="Z2810" s="339">
        <v>41821</v>
      </c>
      <c r="AA2810" s="339">
        <v>41844</v>
      </c>
      <c r="AB2810" s="336" t="s">
        <v>827</v>
      </c>
    </row>
    <row r="2811" spans="1:28" s="340" customFormat="1">
      <c r="A2811" s="336" t="s">
        <v>8147</v>
      </c>
      <c r="B2811" s="336" t="s">
        <v>2466</v>
      </c>
      <c r="C2811" s="336" t="s">
        <v>2654</v>
      </c>
      <c r="D2811" s="336" t="s">
        <v>8366</v>
      </c>
      <c r="E2811" s="336" t="s">
        <v>787</v>
      </c>
      <c r="F2811" s="336" t="s">
        <v>723</v>
      </c>
      <c r="G2811" s="336" t="s">
        <v>794</v>
      </c>
      <c r="H2811" s="336" t="s">
        <v>723</v>
      </c>
      <c r="I2811" s="337">
        <v>3</v>
      </c>
      <c r="J2811" s="337">
        <v>40</v>
      </c>
      <c r="K2811" s="337">
        <v>107</v>
      </c>
      <c r="L2811" s="337">
        <v>36</v>
      </c>
      <c r="M2811" s="338"/>
      <c r="N2811" s="338"/>
      <c r="O2811" s="337">
        <v>300</v>
      </c>
      <c r="P2811" s="337">
        <v>4</v>
      </c>
      <c r="Q2811" s="337">
        <v>75</v>
      </c>
      <c r="R2811" s="337">
        <v>15000</v>
      </c>
      <c r="S2811" s="337">
        <v>2700</v>
      </c>
      <c r="T2811" s="337">
        <v>83</v>
      </c>
      <c r="U2811" s="337">
        <v>0.8</v>
      </c>
      <c r="V2811" s="337">
        <v>-20</v>
      </c>
      <c r="W2811" s="336" t="s">
        <v>769</v>
      </c>
      <c r="X2811" s="336" t="s">
        <v>7406</v>
      </c>
      <c r="Y2811" s="336" t="s">
        <v>826</v>
      </c>
      <c r="Z2811" s="339">
        <v>41821</v>
      </c>
      <c r="AA2811" s="339">
        <v>41844</v>
      </c>
      <c r="AB2811" s="336" t="s">
        <v>842</v>
      </c>
    </row>
    <row r="2812" spans="1:28" s="340" customFormat="1">
      <c r="A2812" s="336" t="s">
        <v>8147</v>
      </c>
      <c r="B2812" s="336" t="s">
        <v>2466</v>
      </c>
      <c r="C2812" s="336" t="s">
        <v>2656</v>
      </c>
      <c r="D2812" s="336" t="s">
        <v>435</v>
      </c>
      <c r="E2812" s="336" t="s">
        <v>787</v>
      </c>
      <c r="F2812" s="336" t="s">
        <v>723</v>
      </c>
      <c r="G2812" s="336" t="s">
        <v>794</v>
      </c>
      <c r="H2812" s="336" t="s">
        <v>723</v>
      </c>
      <c r="I2812" s="337">
        <v>3</v>
      </c>
      <c r="J2812" s="337">
        <v>40</v>
      </c>
      <c r="K2812" s="337">
        <v>107</v>
      </c>
      <c r="L2812" s="337">
        <v>36</v>
      </c>
      <c r="M2812" s="338"/>
      <c r="N2812" s="338"/>
      <c r="O2812" s="337">
        <v>300</v>
      </c>
      <c r="P2812" s="337">
        <v>4</v>
      </c>
      <c r="Q2812" s="337">
        <v>75</v>
      </c>
      <c r="R2812" s="337">
        <v>15000</v>
      </c>
      <c r="S2812" s="337">
        <v>2700</v>
      </c>
      <c r="T2812" s="337">
        <v>83</v>
      </c>
      <c r="U2812" s="337">
        <v>0.8</v>
      </c>
      <c r="V2812" s="337">
        <v>-20</v>
      </c>
      <c r="W2812" s="336" t="s">
        <v>769</v>
      </c>
      <c r="X2812" s="336" t="s">
        <v>7406</v>
      </c>
      <c r="Y2812" s="336" t="s">
        <v>826</v>
      </c>
      <c r="Z2812" s="339">
        <v>41821</v>
      </c>
      <c r="AA2812" s="339">
        <v>41844</v>
      </c>
      <c r="AB2812" s="336" t="s">
        <v>842</v>
      </c>
    </row>
    <row r="2813" spans="1:28" s="340" customFormat="1">
      <c r="A2813" s="336" t="s">
        <v>8147</v>
      </c>
      <c r="B2813" s="336" t="s">
        <v>1066</v>
      </c>
      <c r="C2813" s="336" t="s">
        <v>1125</v>
      </c>
      <c r="D2813" s="336" t="s">
        <v>1125</v>
      </c>
      <c r="E2813" s="336" t="s">
        <v>835</v>
      </c>
      <c r="F2813" s="336" t="s">
        <v>723</v>
      </c>
      <c r="G2813" s="336" t="s">
        <v>788</v>
      </c>
      <c r="H2813" s="336" t="s">
        <v>723</v>
      </c>
      <c r="I2813" s="337">
        <v>3</v>
      </c>
      <c r="J2813" s="337">
        <v>40</v>
      </c>
      <c r="K2813" s="337">
        <v>97</v>
      </c>
      <c r="L2813" s="337">
        <v>35</v>
      </c>
      <c r="M2813" s="338"/>
      <c r="N2813" s="338"/>
      <c r="O2813" s="337">
        <v>350</v>
      </c>
      <c r="P2813" s="337">
        <v>5.5</v>
      </c>
      <c r="Q2813" s="337">
        <v>63.6</v>
      </c>
      <c r="R2813" s="337">
        <v>25000</v>
      </c>
      <c r="S2813" s="337">
        <v>2700</v>
      </c>
      <c r="T2813" s="337">
        <v>83</v>
      </c>
      <c r="U2813" s="337">
        <v>0.9</v>
      </c>
      <c r="V2813" s="337">
        <v>-40</v>
      </c>
      <c r="W2813" s="336" t="s">
        <v>769</v>
      </c>
      <c r="X2813" s="336" t="s">
        <v>7404</v>
      </c>
      <c r="Y2813" s="336" t="s">
        <v>826</v>
      </c>
      <c r="Z2813" s="339">
        <v>41840</v>
      </c>
      <c r="AA2813" s="339">
        <v>41848</v>
      </c>
      <c r="AB2813" s="336" t="s">
        <v>842</v>
      </c>
    </row>
    <row r="2814" spans="1:28" s="340" customFormat="1">
      <c r="A2814" s="336" t="s">
        <v>8147</v>
      </c>
      <c r="B2814" s="336" t="s">
        <v>1066</v>
      </c>
      <c r="C2814" s="336" t="s">
        <v>1127</v>
      </c>
      <c r="D2814" s="336" t="s">
        <v>1127</v>
      </c>
      <c r="E2814" s="336" t="s">
        <v>835</v>
      </c>
      <c r="F2814" s="336" t="s">
        <v>723</v>
      </c>
      <c r="G2814" s="336" t="s">
        <v>794</v>
      </c>
      <c r="H2814" s="336" t="s">
        <v>723</v>
      </c>
      <c r="I2814" s="337">
        <v>3</v>
      </c>
      <c r="J2814" s="337">
        <v>40</v>
      </c>
      <c r="K2814" s="337">
        <v>97</v>
      </c>
      <c r="L2814" s="337">
        <v>35</v>
      </c>
      <c r="M2814" s="338"/>
      <c r="N2814" s="338"/>
      <c r="O2814" s="337">
        <v>350</v>
      </c>
      <c r="P2814" s="337">
        <v>5.5</v>
      </c>
      <c r="Q2814" s="337">
        <v>63.6</v>
      </c>
      <c r="R2814" s="337">
        <v>15000</v>
      </c>
      <c r="S2814" s="337">
        <v>2700</v>
      </c>
      <c r="T2814" s="337">
        <v>83</v>
      </c>
      <c r="U2814" s="337">
        <v>0.9</v>
      </c>
      <c r="V2814" s="337">
        <v>-40</v>
      </c>
      <c r="W2814" s="336" t="s">
        <v>769</v>
      </c>
      <c r="X2814" s="336" t="s">
        <v>7402</v>
      </c>
      <c r="Y2814" s="336" t="s">
        <v>783</v>
      </c>
      <c r="Z2814" s="339">
        <v>41840</v>
      </c>
      <c r="AA2814" s="339">
        <v>41878</v>
      </c>
      <c r="AB2814" s="336" t="s">
        <v>842</v>
      </c>
    </row>
    <row r="2815" spans="1:28" s="340" customFormat="1">
      <c r="A2815" s="336" t="s">
        <v>8147</v>
      </c>
      <c r="B2815" s="336" t="s">
        <v>1535</v>
      </c>
      <c r="C2815" s="336" t="s">
        <v>919</v>
      </c>
      <c r="D2815" s="336" t="s">
        <v>1573</v>
      </c>
      <c r="E2815" s="336" t="s">
        <v>1575</v>
      </c>
      <c r="F2815" s="336" t="s">
        <v>723</v>
      </c>
      <c r="G2815" s="336" t="s">
        <v>788</v>
      </c>
      <c r="H2815" s="336" t="s">
        <v>723</v>
      </c>
      <c r="I2815" s="337">
        <v>5</v>
      </c>
      <c r="J2815" s="337">
        <v>60</v>
      </c>
      <c r="K2815" s="337">
        <v>124</v>
      </c>
      <c r="L2815" s="337">
        <v>32</v>
      </c>
      <c r="M2815" s="338"/>
      <c r="N2815" s="338"/>
      <c r="O2815" s="337">
        <v>500</v>
      </c>
      <c r="P2815" s="337">
        <v>6</v>
      </c>
      <c r="Q2815" s="337">
        <v>86.8</v>
      </c>
      <c r="R2815" s="337">
        <v>35000</v>
      </c>
      <c r="S2815" s="337">
        <v>3000</v>
      </c>
      <c r="T2815" s="337">
        <v>83</v>
      </c>
      <c r="U2815" s="337">
        <v>0.8</v>
      </c>
      <c r="V2815" s="337">
        <v>-20</v>
      </c>
      <c r="W2815" s="336" t="s">
        <v>769</v>
      </c>
      <c r="X2815" s="336" t="s">
        <v>7406</v>
      </c>
      <c r="Y2815" s="336" t="s">
        <v>783</v>
      </c>
      <c r="Z2815" s="339">
        <v>41558</v>
      </c>
      <c r="AA2815" s="339">
        <v>41893</v>
      </c>
      <c r="AB2815" s="336" t="s">
        <v>842</v>
      </c>
    </row>
    <row r="2816" spans="1:28" s="340" customFormat="1">
      <c r="A2816" s="336" t="s">
        <v>8147</v>
      </c>
      <c r="B2816" s="336" t="s">
        <v>1633</v>
      </c>
      <c r="C2816" s="336" t="s">
        <v>682</v>
      </c>
      <c r="D2816" s="336" t="s">
        <v>1642</v>
      </c>
      <c r="E2816" s="336" t="s">
        <v>787</v>
      </c>
      <c r="F2816" s="336" t="s">
        <v>723</v>
      </c>
      <c r="G2816" s="336" t="s">
        <v>788</v>
      </c>
      <c r="H2816" s="336" t="s">
        <v>723</v>
      </c>
      <c r="I2816" s="337">
        <v>3</v>
      </c>
      <c r="J2816" s="337">
        <v>40</v>
      </c>
      <c r="K2816" s="337">
        <v>103</v>
      </c>
      <c r="L2816" s="337">
        <v>35</v>
      </c>
      <c r="M2816" s="338"/>
      <c r="N2816" s="338"/>
      <c r="O2816" s="337">
        <v>315</v>
      </c>
      <c r="P2816" s="337">
        <v>4.9000000000000004</v>
      </c>
      <c r="Q2816" s="337">
        <v>64.3</v>
      </c>
      <c r="R2816" s="337">
        <v>40000</v>
      </c>
      <c r="S2816" s="337">
        <v>3000</v>
      </c>
      <c r="T2816" s="337">
        <v>84</v>
      </c>
      <c r="U2816" s="337">
        <v>0.7</v>
      </c>
      <c r="V2816" s="337">
        <v>-20</v>
      </c>
      <c r="W2816" s="336" t="s">
        <v>769</v>
      </c>
      <c r="X2816" s="336" t="s">
        <v>7402</v>
      </c>
      <c r="Y2816" s="336" t="s">
        <v>1143</v>
      </c>
      <c r="Z2816" s="339">
        <v>41861</v>
      </c>
      <c r="AA2816" s="339">
        <v>41845</v>
      </c>
      <c r="AB2816" s="336" t="s">
        <v>784</v>
      </c>
    </row>
    <row r="2817" spans="1:28" s="340" customFormat="1">
      <c r="A2817" s="336" t="s">
        <v>8147</v>
      </c>
      <c r="B2817" s="336" t="s">
        <v>4172</v>
      </c>
      <c r="C2817" s="336" t="s">
        <v>1009</v>
      </c>
      <c r="D2817" s="336" t="s">
        <v>4421</v>
      </c>
      <c r="E2817" s="336" t="s">
        <v>787</v>
      </c>
      <c r="F2817" s="336" t="s">
        <v>723</v>
      </c>
      <c r="G2817" s="336" t="s">
        <v>788</v>
      </c>
      <c r="H2817" s="336" t="s">
        <v>723</v>
      </c>
      <c r="I2817" s="337">
        <v>5</v>
      </c>
      <c r="J2817" s="337">
        <v>40</v>
      </c>
      <c r="K2817" s="337">
        <v>103</v>
      </c>
      <c r="L2817" s="337">
        <v>35</v>
      </c>
      <c r="M2817" s="338"/>
      <c r="N2817" s="338"/>
      <c r="O2817" s="337">
        <v>315</v>
      </c>
      <c r="P2817" s="337">
        <v>5</v>
      </c>
      <c r="Q2817" s="337">
        <v>64.3</v>
      </c>
      <c r="R2817" s="337">
        <v>40000</v>
      </c>
      <c r="S2817" s="337">
        <v>3000</v>
      </c>
      <c r="T2817" s="337">
        <v>83</v>
      </c>
      <c r="U2817" s="337">
        <v>0.7</v>
      </c>
      <c r="V2817" s="337">
        <v>-40</v>
      </c>
      <c r="W2817" s="336" t="s">
        <v>769</v>
      </c>
      <c r="X2817" s="336" t="s">
        <v>7402</v>
      </c>
      <c r="Y2817" s="336" t="s">
        <v>783</v>
      </c>
      <c r="Z2817" s="339">
        <v>41777</v>
      </c>
      <c r="AA2817" s="339">
        <v>41781</v>
      </c>
      <c r="AB2817" s="336" t="s">
        <v>842</v>
      </c>
    </row>
    <row r="2818" spans="1:28" s="340" customFormat="1">
      <c r="A2818" s="336" t="s">
        <v>8147</v>
      </c>
      <c r="B2818" s="336" t="s">
        <v>5127</v>
      </c>
      <c r="C2818" s="336" t="s">
        <v>5281</v>
      </c>
      <c r="D2818" s="336" t="s">
        <v>5282</v>
      </c>
      <c r="E2818" s="336" t="s">
        <v>787</v>
      </c>
      <c r="F2818" s="336" t="s">
        <v>723</v>
      </c>
      <c r="G2818" s="336" t="s">
        <v>788</v>
      </c>
      <c r="H2818" s="336" t="s">
        <v>723</v>
      </c>
      <c r="I2818" s="337">
        <v>3</v>
      </c>
      <c r="J2818" s="337">
        <v>40</v>
      </c>
      <c r="K2818" s="337">
        <v>96</v>
      </c>
      <c r="L2818" s="337">
        <v>34.9</v>
      </c>
      <c r="M2818" s="338"/>
      <c r="N2818" s="338"/>
      <c r="O2818" s="337">
        <v>310</v>
      </c>
      <c r="P2818" s="337">
        <v>5</v>
      </c>
      <c r="Q2818" s="337">
        <v>62</v>
      </c>
      <c r="R2818" s="337">
        <v>25000</v>
      </c>
      <c r="S2818" s="337">
        <v>3000</v>
      </c>
      <c r="T2818" s="337">
        <v>83</v>
      </c>
      <c r="U2818" s="337">
        <v>0.7</v>
      </c>
      <c r="V2818" s="337">
        <v>-20</v>
      </c>
      <c r="W2818" s="336" t="s">
        <v>769</v>
      </c>
      <c r="X2818" s="336" t="s">
        <v>7405</v>
      </c>
      <c r="Y2818" s="336" t="s">
        <v>783</v>
      </c>
      <c r="Z2818" s="339">
        <v>41800</v>
      </c>
      <c r="AA2818" s="339">
        <v>41808</v>
      </c>
      <c r="AB2818" s="336" t="s">
        <v>784</v>
      </c>
    </row>
    <row r="2819" spans="1:28" s="340" customFormat="1">
      <c r="A2819" s="336" t="s">
        <v>8147</v>
      </c>
      <c r="B2819" s="336" t="s">
        <v>5127</v>
      </c>
      <c r="C2819" s="336" t="s">
        <v>5281</v>
      </c>
      <c r="D2819" s="336" t="s">
        <v>5284</v>
      </c>
      <c r="E2819" s="336" t="s">
        <v>787</v>
      </c>
      <c r="F2819" s="336" t="s">
        <v>723</v>
      </c>
      <c r="G2819" s="336" t="s">
        <v>794</v>
      </c>
      <c r="H2819" s="336" t="s">
        <v>723</v>
      </c>
      <c r="I2819" s="337">
        <v>3</v>
      </c>
      <c r="J2819" s="337">
        <v>40</v>
      </c>
      <c r="K2819" s="337">
        <v>96</v>
      </c>
      <c r="L2819" s="337">
        <v>34.9</v>
      </c>
      <c r="M2819" s="338"/>
      <c r="N2819" s="338"/>
      <c r="O2819" s="337">
        <v>310</v>
      </c>
      <c r="P2819" s="337">
        <v>5</v>
      </c>
      <c r="Q2819" s="337">
        <v>62</v>
      </c>
      <c r="R2819" s="337">
        <v>25000</v>
      </c>
      <c r="S2819" s="337">
        <v>3000</v>
      </c>
      <c r="T2819" s="337">
        <v>83</v>
      </c>
      <c r="U2819" s="337">
        <v>0.7</v>
      </c>
      <c r="V2819" s="337">
        <v>-20</v>
      </c>
      <c r="W2819" s="336" t="s">
        <v>769</v>
      </c>
      <c r="X2819" s="336" t="s">
        <v>7405</v>
      </c>
      <c r="Y2819" s="336" t="s">
        <v>783</v>
      </c>
      <c r="Z2819" s="339">
        <v>41805</v>
      </c>
      <c r="AA2819" s="339">
        <v>41808</v>
      </c>
      <c r="AB2819" s="336" t="s">
        <v>784</v>
      </c>
    </row>
    <row r="2820" spans="1:28" s="340" customFormat="1">
      <c r="A2820" s="336" t="s">
        <v>8147</v>
      </c>
      <c r="B2820" s="336" t="s">
        <v>2170</v>
      </c>
      <c r="C2820" s="336" t="s">
        <v>2171</v>
      </c>
      <c r="D2820" s="336" t="s">
        <v>2172</v>
      </c>
      <c r="E2820" s="336" t="s">
        <v>835</v>
      </c>
      <c r="F2820" s="336" t="s">
        <v>723</v>
      </c>
      <c r="G2820" s="336" t="s">
        <v>788</v>
      </c>
      <c r="H2820" s="336" t="s">
        <v>723</v>
      </c>
      <c r="I2820" s="337">
        <v>3</v>
      </c>
      <c r="J2820" s="337">
        <v>40</v>
      </c>
      <c r="K2820" s="337">
        <v>97</v>
      </c>
      <c r="L2820" s="337">
        <v>35</v>
      </c>
      <c r="M2820" s="338"/>
      <c r="N2820" s="338"/>
      <c r="O2820" s="337">
        <v>325</v>
      </c>
      <c r="P2820" s="337">
        <v>5</v>
      </c>
      <c r="Q2820" s="337">
        <v>65</v>
      </c>
      <c r="R2820" s="337">
        <v>25000</v>
      </c>
      <c r="S2820" s="337">
        <v>2700</v>
      </c>
      <c r="T2820" s="337">
        <v>83</v>
      </c>
      <c r="U2820" s="337">
        <v>0.9</v>
      </c>
      <c r="V2820" s="337">
        <v>-20</v>
      </c>
      <c r="W2820" s="336" t="s">
        <v>769</v>
      </c>
      <c r="X2820" s="336" t="s">
        <v>7404</v>
      </c>
      <c r="Y2820" s="336" t="s">
        <v>783</v>
      </c>
      <c r="Z2820" s="339">
        <v>41772</v>
      </c>
      <c r="AA2820" s="339">
        <v>41772</v>
      </c>
      <c r="AB2820" s="336" t="s">
        <v>784</v>
      </c>
    </row>
    <row r="2821" spans="1:28" s="340" customFormat="1">
      <c r="A2821" s="336" t="s">
        <v>8147</v>
      </c>
      <c r="B2821" s="336" t="s">
        <v>1942</v>
      </c>
      <c r="C2821" s="336" t="s">
        <v>2025</v>
      </c>
      <c r="D2821" s="336" t="s">
        <v>2026</v>
      </c>
      <c r="E2821" s="336" t="s">
        <v>1305</v>
      </c>
      <c r="F2821" s="336" t="s">
        <v>736</v>
      </c>
      <c r="G2821" s="336" t="s">
        <v>788</v>
      </c>
      <c r="H2821" s="336" t="s">
        <v>723</v>
      </c>
      <c r="I2821" s="337">
        <v>5</v>
      </c>
      <c r="J2821" s="337">
        <v>40</v>
      </c>
      <c r="K2821" s="337">
        <v>74</v>
      </c>
      <c r="L2821" s="337">
        <v>49</v>
      </c>
      <c r="M2821" s="338"/>
      <c r="N2821" s="338"/>
      <c r="O2821" s="337">
        <v>350</v>
      </c>
      <c r="P2821" s="337">
        <v>4.5</v>
      </c>
      <c r="Q2821" s="337">
        <v>77.8</v>
      </c>
      <c r="R2821" s="337">
        <v>25000</v>
      </c>
      <c r="S2821" s="337">
        <v>3000</v>
      </c>
      <c r="T2821" s="337">
        <v>83</v>
      </c>
      <c r="U2821" s="337">
        <v>0.9</v>
      </c>
      <c r="V2821" s="337">
        <v>-20</v>
      </c>
      <c r="W2821" s="336" t="s">
        <v>769</v>
      </c>
      <c r="X2821" s="336" t="s">
        <v>7402</v>
      </c>
      <c r="Y2821" s="336" t="s">
        <v>783</v>
      </c>
      <c r="Z2821" s="339">
        <v>41764</v>
      </c>
      <c r="AA2821" s="339">
        <v>41912</v>
      </c>
      <c r="AB2821" s="336" t="s">
        <v>842</v>
      </c>
    </row>
    <row r="2822" spans="1:28" s="340" customFormat="1">
      <c r="A2822" s="336" t="s">
        <v>8147</v>
      </c>
      <c r="B2822" s="336" t="s">
        <v>1942</v>
      </c>
      <c r="C2822" s="336" t="s">
        <v>2025</v>
      </c>
      <c r="D2822" s="336" t="s">
        <v>2028</v>
      </c>
      <c r="E2822" s="336" t="s">
        <v>1305</v>
      </c>
      <c r="F2822" s="336" t="s">
        <v>736</v>
      </c>
      <c r="G2822" s="336" t="s">
        <v>794</v>
      </c>
      <c r="H2822" s="336" t="s">
        <v>723</v>
      </c>
      <c r="I2822" s="337">
        <v>5</v>
      </c>
      <c r="J2822" s="337">
        <v>40</v>
      </c>
      <c r="K2822" s="337">
        <v>74</v>
      </c>
      <c r="L2822" s="337">
        <v>49</v>
      </c>
      <c r="M2822" s="338"/>
      <c r="N2822" s="338"/>
      <c r="O2822" s="337">
        <v>350</v>
      </c>
      <c r="P2822" s="337">
        <v>4.5</v>
      </c>
      <c r="Q2822" s="337">
        <v>77.8</v>
      </c>
      <c r="R2822" s="337">
        <v>25000</v>
      </c>
      <c r="S2822" s="337">
        <v>3000</v>
      </c>
      <c r="T2822" s="337">
        <v>83</v>
      </c>
      <c r="U2822" s="337">
        <v>0.9</v>
      </c>
      <c r="V2822" s="337">
        <v>-20</v>
      </c>
      <c r="W2822" s="336" t="s">
        <v>769</v>
      </c>
      <c r="X2822" s="336" t="s">
        <v>7402</v>
      </c>
      <c r="Y2822" s="336" t="s">
        <v>783</v>
      </c>
      <c r="Z2822" s="339">
        <v>41764</v>
      </c>
      <c r="AA2822" s="339">
        <v>41912</v>
      </c>
      <c r="AB2822" s="336" t="s">
        <v>842</v>
      </c>
    </row>
    <row r="2823" spans="1:28" s="340" customFormat="1">
      <c r="A2823" s="336" t="s">
        <v>8147</v>
      </c>
      <c r="B2823" s="336" t="s">
        <v>6674</v>
      </c>
      <c r="C2823" s="336" t="s">
        <v>682</v>
      </c>
      <c r="D2823" s="336" t="s">
        <v>6677</v>
      </c>
      <c r="E2823" s="336" t="s">
        <v>787</v>
      </c>
      <c r="F2823" s="336" t="s">
        <v>723</v>
      </c>
      <c r="G2823" s="336" t="s">
        <v>788</v>
      </c>
      <c r="H2823" s="336" t="s">
        <v>723</v>
      </c>
      <c r="I2823" s="337">
        <v>5</v>
      </c>
      <c r="J2823" s="337">
        <v>40</v>
      </c>
      <c r="K2823" s="337">
        <v>103</v>
      </c>
      <c r="L2823" s="337">
        <v>35</v>
      </c>
      <c r="M2823" s="338"/>
      <c r="N2823" s="338"/>
      <c r="O2823" s="337">
        <v>315</v>
      </c>
      <c r="P2823" s="337">
        <v>5</v>
      </c>
      <c r="Q2823" s="337">
        <v>64.3</v>
      </c>
      <c r="R2823" s="337">
        <v>40000</v>
      </c>
      <c r="S2823" s="337">
        <v>3000</v>
      </c>
      <c r="T2823" s="337">
        <v>83</v>
      </c>
      <c r="U2823" s="337">
        <v>0.7</v>
      </c>
      <c r="V2823" s="337">
        <v>-40</v>
      </c>
      <c r="W2823" s="336" t="s">
        <v>769</v>
      </c>
      <c r="X2823" s="336" t="s">
        <v>7402</v>
      </c>
      <c r="Y2823" s="336" t="s">
        <v>783</v>
      </c>
      <c r="Z2823" s="339">
        <v>41792</v>
      </c>
      <c r="AA2823" s="339">
        <v>41787</v>
      </c>
      <c r="AB2823" s="336" t="s">
        <v>784</v>
      </c>
    </row>
    <row r="2824" spans="1:28" s="340" customFormat="1">
      <c r="A2824" s="336" t="s">
        <v>8147</v>
      </c>
      <c r="B2824" s="336" t="s">
        <v>1129</v>
      </c>
      <c r="C2824" s="336" t="s">
        <v>682</v>
      </c>
      <c r="D2824" s="336" t="s">
        <v>8367</v>
      </c>
      <c r="E2824" s="336" t="s">
        <v>787</v>
      </c>
      <c r="F2824" s="336" t="s">
        <v>723</v>
      </c>
      <c r="G2824" s="336" t="s">
        <v>788</v>
      </c>
      <c r="H2824" s="336" t="s">
        <v>723</v>
      </c>
      <c r="I2824" s="337">
        <v>3</v>
      </c>
      <c r="J2824" s="337">
        <v>40</v>
      </c>
      <c r="K2824" s="337">
        <v>116</v>
      </c>
      <c r="L2824" s="337">
        <v>35</v>
      </c>
      <c r="M2824" s="338"/>
      <c r="N2824" s="338"/>
      <c r="O2824" s="337">
        <v>315</v>
      </c>
      <c r="P2824" s="337">
        <v>4.9000000000000004</v>
      </c>
      <c r="Q2824" s="337">
        <v>64.3</v>
      </c>
      <c r="R2824" s="337">
        <v>40000</v>
      </c>
      <c r="S2824" s="337">
        <v>3000</v>
      </c>
      <c r="T2824" s="337">
        <v>83</v>
      </c>
      <c r="U2824" s="337">
        <v>0.7</v>
      </c>
      <c r="V2824" s="337">
        <v>-40</v>
      </c>
      <c r="W2824" s="336" t="s">
        <v>769</v>
      </c>
      <c r="X2824" s="336" t="s">
        <v>7402</v>
      </c>
      <c r="Y2824" s="336" t="s">
        <v>783</v>
      </c>
      <c r="Z2824" s="339">
        <v>41593</v>
      </c>
      <c r="AA2824" s="339">
        <v>41837</v>
      </c>
      <c r="AB2824" s="336" t="s">
        <v>784</v>
      </c>
    </row>
    <row r="2825" spans="1:28" s="340" customFormat="1">
      <c r="A2825" s="336" t="s">
        <v>8147</v>
      </c>
      <c r="B2825" s="336" t="s">
        <v>3443</v>
      </c>
      <c r="C2825" s="336" t="s">
        <v>3756</v>
      </c>
      <c r="D2825" s="336" t="s">
        <v>3756</v>
      </c>
      <c r="E2825" s="336" t="s">
        <v>3757</v>
      </c>
      <c r="F2825" s="336" t="s">
        <v>723</v>
      </c>
      <c r="G2825" s="336" t="s">
        <v>788</v>
      </c>
      <c r="H2825" s="336" t="s">
        <v>723</v>
      </c>
      <c r="I2825" s="337">
        <v>3</v>
      </c>
      <c r="J2825" s="337">
        <v>25</v>
      </c>
      <c r="K2825" s="337">
        <v>93.5</v>
      </c>
      <c r="L2825" s="337">
        <v>36.299999999999997</v>
      </c>
      <c r="M2825" s="338"/>
      <c r="N2825" s="338"/>
      <c r="O2825" s="337">
        <v>275</v>
      </c>
      <c r="P2825" s="337">
        <v>4</v>
      </c>
      <c r="Q2825" s="337">
        <v>68.8</v>
      </c>
      <c r="R2825" s="337">
        <v>25000</v>
      </c>
      <c r="S2825" s="337">
        <v>2700</v>
      </c>
      <c r="T2825" s="337">
        <v>84</v>
      </c>
      <c r="U2825" s="337">
        <v>0.9</v>
      </c>
      <c r="V2825" s="337">
        <v>-20</v>
      </c>
      <c r="W2825" s="336" t="s">
        <v>769</v>
      </c>
      <c r="X2825" s="336" t="s">
        <v>7406</v>
      </c>
      <c r="Y2825" s="336" t="s">
        <v>900</v>
      </c>
      <c r="Z2825" s="339">
        <v>41942</v>
      </c>
      <c r="AA2825" s="339">
        <v>41953</v>
      </c>
      <c r="AB2825" s="336" t="s">
        <v>784</v>
      </c>
    </row>
    <row r="2826" spans="1:28" s="340" customFormat="1">
      <c r="A2826" s="336" t="s">
        <v>8147</v>
      </c>
      <c r="B2826" s="336" t="s">
        <v>4211</v>
      </c>
      <c r="C2826" s="336" t="s">
        <v>4265</v>
      </c>
      <c r="D2826" s="336" t="s">
        <v>4265</v>
      </c>
      <c r="E2826" s="336" t="s">
        <v>787</v>
      </c>
      <c r="F2826" s="336" t="s">
        <v>723</v>
      </c>
      <c r="G2826" s="336" t="s">
        <v>788</v>
      </c>
      <c r="H2826" s="336" t="s">
        <v>723</v>
      </c>
      <c r="I2826" s="337">
        <v>5</v>
      </c>
      <c r="J2826" s="337">
        <v>40</v>
      </c>
      <c r="K2826" s="337">
        <v>97</v>
      </c>
      <c r="L2826" s="337">
        <v>35</v>
      </c>
      <c r="M2826" s="338"/>
      <c r="N2826" s="338"/>
      <c r="O2826" s="337">
        <v>325</v>
      </c>
      <c r="P2826" s="337">
        <v>5.3</v>
      </c>
      <c r="Q2826" s="337">
        <v>65</v>
      </c>
      <c r="R2826" s="337">
        <v>15000</v>
      </c>
      <c r="S2826" s="337">
        <v>2700</v>
      </c>
      <c r="T2826" s="337">
        <v>83</v>
      </c>
      <c r="U2826" s="337">
        <v>0.9</v>
      </c>
      <c r="V2826" s="337">
        <v>-20</v>
      </c>
      <c r="W2826" s="336" t="s">
        <v>769</v>
      </c>
      <c r="X2826" s="336" t="s">
        <v>7402</v>
      </c>
      <c r="Y2826" s="336" t="s">
        <v>826</v>
      </c>
      <c r="Z2826" s="339">
        <v>41904</v>
      </c>
      <c r="AA2826" s="339">
        <v>41911</v>
      </c>
      <c r="AB2826" s="336" t="s">
        <v>784</v>
      </c>
    </row>
    <row r="2827" spans="1:28" s="340" customFormat="1">
      <c r="A2827" s="336" t="s">
        <v>8147</v>
      </c>
      <c r="B2827" s="336" t="s">
        <v>4057</v>
      </c>
      <c r="C2827" s="336" t="s">
        <v>682</v>
      </c>
      <c r="D2827" s="336" t="s">
        <v>4194</v>
      </c>
      <c r="E2827" s="336" t="s">
        <v>787</v>
      </c>
      <c r="F2827" s="336" t="s">
        <v>723</v>
      </c>
      <c r="G2827" s="336" t="s">
        <v>788</v>
      </c>
      <c r="H2827" s="336" t="s">
        <v>723</v>
      </c>
      <c r="I2827" s="337">
        <v>3</v>
      </c>
      <c r="J2827" s="337">
        <v>40</v>
      </c>
      <c r="K2827" s="337">
        <v>103</v>
      </c>
      <c r="L2827" s="337">
        <v>35</v>
      </c>
      <c r="M2827" s="338"/>
      <c r="N2827" s="338"/>
      <c r="O2827" s="337">
        <v>315</v>
      </c>
      <c r="P2827" s="337">
        <v>5</v>
      </c>
      <c r="Q2827" s="337">
        <v>64.3</v>
      </c>
      <c r="R2827" s="337">
        <v>40000</v>
      </c>
      <c r="S2827" s="337">
        <v>3000</v>
      </c>
      <c r="T2827" s="337">
        <v>83</v>
      </c>
      <c r="U2827" s="337">
        <v>0.7</v>
      </c>
      <c r="V2827" s="337">
        <v>-40</v>
      </c>
      <c r="W2827" s="336" t="s">
        <v>769</v>
      </c>
      <c r="X2827" s="336" t="s">
        <v>7402</v>
      </c>
      <c r="Y2827" s="336" t="s">
        <v>783</v>
      </c>
      <c r="Z2827" s="339">
        <v>41779</v>
      </c>
      <c r="AA2827" s="339">
        <v>41781</v>
      </c>
      <c r="AB2827" s="336" t="s">
        <v>784</v>
      </c>
    </row>
    <row r="2828" spans="1:28" s="340" customFormat="1">
      <c r="A2828" s="336" t="s">
        <v>8147</v>
      </c>
      <c r="B2828" s="336" t="s">
        <v>4115</v>
      </c>
      <c r="C2828" s="336" t="s">
        <v>4118</v>
      </c>
      <c r="D2828" s="336" t="s">
        <v>4118</v>
      </c>
      <c r="E2828" s="336" t="s">
        <v>835</v>
      </c>
      <c r="F2828" s="336" t="s">
        <v>723</v>
      </c>
      <c r="G2828" s="336" t="s">
        <v>788</v>
      </c>
      <c r="H2828" s="336" t="s">
        <v>723</v>
      </c>
      <c r="I2828" s="337">
        <v>3</v>
      </c>
      <c r="J2828" s="337">
        <v>40</v>
      </c>
      <c r="K2828" s="337">
        <v>97</v>
      </c>
      <c r="L2828" s="337">
        <v>35</v>
      </c>
      <c r="M2828" s="338"/>
      <c r="N2828" s="338"/>
      <c r="O2828" s="337">
        <v>325</v>
      </c>
      <c r="P2828" s="337">
        <v>5</v>
      </c>
      <c r="Q2828" s="337">
        <v>65</v>
      </c>
      <c r="R2828" s="337">
        <v>25000</v>
      </c>
      <c r="S2828" s="337">
        <v>2700</v>
      </c>
      <c r="T2828" s="337">
        <v>83</v>
      </c>
      <c r="U2828" s="337">
        <v>0.9</v>
      </c>
      <c r="V2828" s="337">
        <v>-20</v>
      </c>
      <c r="W2828" s="336" t="s">
        <v>769</v>
      </c>
      <c r="X2828" s="336" t="s">
        <v>7404</v>
      </c>
      <c r="Y2828" s="336" t="s">
        <v>783</v>
      </c>
      <c r="Z2828" s="339">
        <v>41765</v>
      </c>
      <c r="AA2828" s="339">
        <v>41771</v>
      </c>
      <c r="AB2828" s="336" t="s">
        <v>784</v>
      </c>
    </row>
    <row r="2829" spans="1:28" s="340" customFormat="1">
      <c r="A2829" s="336" t="s">
        <v>8147</v>
      </c>
      <c r="B2829" s="336" t="s">
        <v>4900</v>
      </c>
      <c r="C2829" s="336" t="s">
        <v>682</v>
      </c>
      <c r="D2829" s="336" t="s">
        <v>8368</v>
      </c>
      <c r="E2829" s="336" t="s">
        <v>787</v>
      </c>
      <c r="F2829" s="336" t="s">
        <v>723</v>
      </c>
      <c r="G2829" s="336" t="s">
        <v>788</v>
      </c>
      <c r="H2829" s="336" t="s">
        <v>723</v>
      </c>
      <c r="I2829" s="337">
        <v>3</v>
      </c>
      <c r="J2829" s="337">
        <v>40</v>
      </c>
      <c r="K2829" s="337">
        <v>103</v>
      </c>
      <c r="L2829" s="337">
        <v>35</v>
      </c>
      <c r="M2829" s="338"/>
      <c r="N2829" s="338"/>
      <c r="O2829" s="337">
        <v>315</v>
      </c>
      <c r="P2829" s="337">
        <v>4.9000000000000004</v>
      </c>
      <c r="Q2829" s="337">
        <v>64.3</v>
      </c>
      <c r="R2829" s="337">
        <v>25000</v>
      </c>
      <c r="S2829" s="337">
        <v>3000</v>
      </c>
      <c r="T2829" s="337">
        <v>83</v>
      </c>
      <c r="U2829" s="337">
        <v>0.7</v>
      </c>
      <c r="V2829" s="337">
        <v>-40</v>
      </c>
      <c r="W2829" s="336" t="s">
        <v>769</v>
      </c>
      <c r="X2829" s="336" t="s">
        <v>7402</v>
      </c>
      <c r="Y2829" s="336" t="s">
        <v>783</v>
      </c>
      <c r="Z2829" s="339">
        <v>41792</v>
      </c>
      <c r="AA2829" s="339">
        <v>41787</v>
      </c>
      <c r="AB2829" s="336" t="s">
        <v>784</v>
      </c>
    </row>
    <row r="2830" spans="1:28" s="340" customFormat="1">
      <c r="A2830" s="336" t="s">
        <v>8147</v>
      </c>
      <c r="B2830" s="336" t="s">
        <v>4925</v>
      </c>
      <c r="C2830" s="336" t="s">
        <v>5239</v>
      </c>
      <c r="D2830" s="336" t="s">
        <v>5239</v>
      </c>
      <c r="E2830" s="336" t="s">
        <v>787</v>
      </c>
      <c r="F2830" s="336" t="s">
        <v>723</v>
      </c>
      <c r="G2830" s="336" t="s">
        <v>794</v>
      </c>
      <c r="H2830" s="336" t="s">
        <v>723</v>
      </c>
      <c r="I2830" s="337">
        <v>3</v>
      </c>
      <c r="J2830" s="337">
        <v>25</v>
      </c>
      <c r="K2830" s="337">
        <v>98.3</v>
      </c>
      <c r="L2830" s="337">
        <v>34.700000000000003</v>
      </c>
      <c r="M2830" s="338"/>
      <c r="N2830" s="338"/>
      <c r="O2830" s="337">
        <v>300</v>
      </c>
      <c r="P2830" s="337">
        <v>4</v>
      </c>
      <c r="Q2830" s="337">
        <v>97</v>
      </c>
      <c r="R2830" s="337">
        <v>25000</v>
      </c>
      <c r="S2830" s="337">
        <v>5000</v>
      </c>
      <c r="T2830" s="337">
        <v>83</v>
      </c>
      <c r="U2830" s="337">
        <v>0.9</v>
      </c>
      <c r="V2830" s="337">
        <v>-29</v>
      </c>
      <c r="W2830" s="336" t="s">
        <v>769</v>
      </c>
      <c r="X2830" s="336" t="s">
        <v>7405</v>
      </c>
      <c r="Y2830" s="336" t="s">
        <v>783</v>
      </c>
      <c r="Z2830" s="339">
        <v>41745</v>
      </c>
      <c r="AA2830" s="339">
        <v>41848</v>
      </c>
      <c r="AB2830" s="336" t="s">
        <v>842</v>
      </c>
    </row>
    <row r="2831" spans="1:28" s="340" customFormat="1">
      <c r="A2831" s="336" t="s">
        <v>8147</v>
      </c>
      <c r="B2831" s="336" t="s">
        <v>4925</v>
      </c>
      <c r="C2831" s="336" t="s">
        <v>5241</v>
      </c>
      <c r="D2831" s="336" t="s">
        <v>5241</v>
      </c>
      <c r="E2831" s="336" t="s">
        <v>787</v>
      </c>
      <c r="F2831" s="336" t="s">
        <v>723</v>
      </c>
      <c r="G2831" s="336" t="s">
        <v>794</v>
      </c>
      <c r="H2831" s="336" t="s">
        <v>723</v>
      </c>
      <c r="I2831" s="337">
        <v>3</v>
      </c>
      <c r="J2831" s="337">
        <v>25</v>
      </c>
      <c r="K2831" s="337">
        <v>98.3</v>
      </c>
      <c r="L2831" s="337">
        <v>34.700000000000003</v>
      </c>
      <c r="M2831" s="338"/>
      <c r="N2831" s="338"/>
      <c r="O2831" s="337">
        <v>300</v>
      </c>
      <c r="P2831" s="337">
        <v>4</v>
      </c>
      <c r="Q2831" s="337">
        <v>97</v>
      </c>
      <c r="R2831" s="337">
        <v>25000</v>
      </c>
      <c r="S2831" s="337">
        <v>5000</v>
      </c>
      <c r="T2831" s="337">
        <v>83</v>
      </c>
      <c r="U2831" s="337">
        <v>0.9</v>
      </c>
      <c r="V2831" s="337">
        <v>-20</v>
      </c>
      <c r="W2831" s="336" t="s">
        <v>769</v>
      </c>
      <c r="X2831" s="336" t="s">
        <v>7402</v>
      </c>
      <c r="Y2831" s="336" t="s">
        <v>5234</v>
      </c>
      <c r="Z2831" s="339">
        <v>41745</v>
      </c>
      <c r="AA2831" s="339">
        <v>41764</v>
      </c>
      <c r="AB2831" s="336" t="s">
        <v>842</v>
      </c>
    </row>
    <row r="2832" spans="1:28" s="340" customFormat="1">
      <c r="A2832" s="336" t="s">
        <v>8147</v>
      </c>
      <c r="B2832" s="336" t="s">
        <v>4925</v>
      </c>
      <c r="C2832" s="336" t="s">
        <v>5243</v>
      </c>
      <c r="D2832" s="336" t="s">
        <v>5243</v>
      </c>
      <c r="E2832" s="336" t="s">
        <v>787</v>
      </c>
      <c r="F2832" s="336" t="s">
        <v>723</v>
      </c>
      <c r="G2832" s="336" t="s">
        <v>788</v>
      </c>
      <c r="H2832" s="336" t="s">
        <v>723</v>
      </c>
      <c r="I2832" s="337">
        <v>3</v>
      </c>
      <c r="J2832" s="337">
        <v>25</v>
      </c>
      <c r="K2832" s="337">
        <v>98</v>
      </c>
      <c r="L2832" s="337">
        <v>34.700000000000003</v>
      </c>
      <c r="M2832" s="338"/>
      <c r="N2832" s="338"/>
      <c r="O2832" s="337">
        <v>300</v>
      </c>
      <c r="P2832" s="337">
        <v>4</v>
      </c>
      <c r="Q2832" s="337">
        <v>75</v>
      </c>
      <c r="R2832" s="337">
        <v>25000</v>
      </c>
      <c r="S2832" s="337">
        <v>5000</v>
      </c>
      <c r="T2832" s="337">
        <v>83</v>
      </c>
      <c r="U2832" s="337">
        <v>0.9</v>
      </c>
      <c r="V2832" s="337">
        <v>-29</v>
      </c>
      <c r="W2832" s="336" t="s">
        <v>769</v>
      </c>
      <c r="X2832" s="336" t="s">
        <v>7405</v>
      </c>
      <c r="Y2832" s="336" t="s">
        <v>5237</v>
      </c>
      <c r="Z2832" s="339">
        <v>41745</v>
      </c>
      <c r="AA2832" s="339">
        <v>41963</v>
      </c>
      <c r="AB2832" s="336" t="s">
        <v>842</v>
      </c>
    </row>
    <row r="2833" spans="1:28" s="340" customFormat="1">
      <c r="A2833" s="336" t="s">
        <v>8147</v>
      </c>
      <c r="B2833" s="336" t="s">
        <v>4925</v>
      </c>
      <c r="C2833" s="336" t="s">
        <v>591</v>
      </c>
      <c r="D2833" s="336" t="s">
        <v>591</v>
      </c>
      <c r="E2833" s="336" t="s">
        <v>821</v>
      </c>
      <c r="F2833" s="336" t="s">
        <v>736</v>
      </c>
      <c r="G2833" s="336" t="s">
        <v>794</v>
      </c>
      <c r="H2833" s="336" t="s">
        <v>723</v>
      </c>
      <c r="I2833" s="337">
        <v>3</v>
      </c>
      <c r="J2833" s="337">
        <v>40</v>
      </c>
      <c r="K2833" s="337">
        <v>102</v>
      </c>
      <c r="L2833" s="337">
        <v>79</v>
      </c>
      <c r="M2833" s="338"/>
      <c r="N2833" s="338"/>
      <c r="O2833" s="337">
        <v>350</v>
      </c>
      <c r="P2833" s="337">
        <v>5</v>
      </c>
      <c r="Q2833" s="337">
        <v>70</v>
      </c>
      <c r="R2833" s="337">
        <v>25000</v>
      </c>
      <c r="S2833" s="337">
        <v>2700</v>
      </c>
      <c r="T2833" s="337">
        <v>83</v>
      </c>
      <c r="U2833" s="337">
        <v>0.9</v>
      </c>
      <c r="V2833" s="337">
        <v>-29</v>
      </c>
      <c r="W2833" s="336" t="s">
        <v>769</v>
      </c>
      <c r="X2833" s="336" t="s">
        <v>7405</v>
      </c>
      <c r="Y2833" s="336" t="s">
        <v>783</v>
      </c>
      <c r="Z2833" s="339">
        <v>41621</v>
      </c>
      <c r="AA2833" s="339">
        <v>41848</v>
      </c>
      <c r="AB2833" s="336" t="s">
        <v>842</v>
      </c>
    </row>
    <row r="2834" spans="1:28" s="340" customFormat="1">
      <c r="A2834" s="336" t="s">
        <v>8147</v>
      </c>
      <c r="B2834" s="336" t="s">
        <v>4925</v>
      </c>
      <c r="C2834" s="336" t="s">
        <v>5249</v>
      </c>
      <c r="D2834" s="336" t="s">
        <v>5249</v>
      </c>
      <c r="E2834" s="336" t="s">
        <v>821</v>
      </c>
      <c r="F2834" s="336" t="s">
        <v>736</v>
      </c>
      <c r="G2834" s="336" t="s">
        <v>794</v>
      </c>
      <c r="H2834" s="336" t="s">
        <v>723</v>
      </c>
      <c r="I2834" s="337">
        <v>3</v>
      </c>
      <c r="J2834" s="337">
        <v>40</v>
      </c>
      <c r="K2834" s="337">
        <v>102</v>
      </c>
      <c r="L2834" s="337">
        <v>79</v>
      </c>
      <c r="M2834" s="338"/>
      <c r="N2834" s="338"/>
      <c r="O2834" s="337">
        <v>400</v>
      </c>
      <c r="P2834" s="337">
        <v>5</v>
      </c>
      <c r="Q2834" s="337">
        <v>80</v>
      </c>
      <c r="R2834" s="337">
        <v>25000</v>
      </c>
      <c r="S2834" s="337">
        <v>5000</v>
      </c>
      <c r="T2834" s="337">
        <v>83</v>
      </c>
      <c r="U2834" s="337">
        <v>0.9</v>
      </c>
      <c r="V2834" s="337">
        <v>-29</v>
      </c>
      <c r="W2834" s="336" t="s">
        <v>769</v>
      </c>
      <c r="X2834" s="336" t="s">
        <v>7402</v>
      </c>
      <c r="Y2834" s="336" t="s">
        <v>783</v>
      </c>
      <c r="Z2834" s="339">
        <v>41621</v>
      </c>
      <c r="AA2834" s="339">
        <v>41884</v>
      </c>
      <c r="AB2834" s="336" t="s">
        <v>842</v>
      </c>
    </row>
    <row r="2835" spans="1:28" s="340" customFormat="1">
      <c r="A2835" s="336" t="s">
        <v>8147</v>
      </c>
      <c r="B2835" s="336" t="s">
        <v>6198</v>
      </c>
      <c r="C2835" s="336" t="s">
        <v>682</v>
      </c>
      <c r="D2835" s="336" t="s">
        <v>8369</v>
      </c>
      <c r="E2835" s="336" t="s">
        <v>787</v>
      </c>
      <c r="F2835" s="336" t="s">
        <v>723</v>
      </c>
      <c r="G2835" s="336" t="s">
        <v>788</v>
      </c>
      <c r="H2835" s="336" t="s">
        <v>723</v>
      </c>
      <c r="I2835" s="337">
        <v>3</v>
      </c>
      <c r="J2835" s="337">
        <v>40</v>
      </c>
      <c r="K2835" s="337">
        <v>103</v>
      </c>
      <c r="L2835" s="337">
        <v>35</v>
      </c>
      <c r="M2835" s="338"/>
      <c r="N2835" s="338"/>
      <c r="O2835" s="337">
        <v>315</v>
      </c>
      <c r="P2835" s="337">
        <v>5</v>
      </c>
      <c r="Q2835" s="337">
        <v>64.3</v>
      </c>
      <c r="R2835" s="337">
        <v>40000</v>
      </c>
      <c r="S2835" s="337">
        <v>3000</v>
      </c>
      <c r="T2835" s="337">
        <v>84</v>
      </c>
      <c r="U2835" s="337">
        <v>0.7</v>
      </c>
      <c r="V2835" s="337">
        <v>-20</v>
      </c>
      <c r="W2835" s="336" t="s">
        <v>769</v>
      </c>
      <c r="X2835" s="336" t="s">
        <v>7402</v>
      </c>
      <c r="Y2835" s="336" t="s">
        <v>1203</v>
      </c>
      <c r="Z2835" s="339">
        <v>41861</v>
      </c>
      <c r="AA2835" s="339">
        <v>41856</v>
      </c>
      <c r="AB2835" s="336" t="s">
        <v>842</v>
      </c>
    </row>
    <row r="2836" spans="1:28" s="340" customFormat="1">
      <c r="A2836" s="336" t="s">
        <v>8147</v>
      </c>
      <c r="B2836" s="336" t="s">
        <v>6399</v>
      </c>
      <c r="C2836" s="336" t="s">
        <v>3756</v>
      </c>
      <c r="D2836" s="336" t="s">
        <v>3756</v>
      </c>
      <c r="E2836" s="336" t="s">
        <v>3757</v>
      </c>
      <c r="F2836" s="336" t="s">
        <v>723</v>
      </c>
      <c r="G2836" s="336" t="s">
        <v>788</v>
      </c>
      <c r="H2836" s="336" t="s">
        <v>723</v>
      </c>
      <c r="I2836" s="337">
        <v>3</v>
      </c>
      <c r="J2836" s="337">
        <v>25</v>
      </c>
      <c r="K2836" s="337">
        <v>93.5</v>
      </c>
      <c r="L2836" s="337">
        <v>36.299999999999997</v>
      </c>
      <c r="M2836" s="338"/>
      <c r="N2836" s="338"/>
      <c r="O2836" s="337">
        <v>275</v>
      </c>
      <c r="P2836" s="337">
        <v>4</v>
      </c>
      <c r="Q2836" s="337">
        <v>68.8</v>
      </c>
      <c r="R2836" s="337">
        <v>25000</v>
      </c>
      <c r="S2836" s="337">
        <v>2700</v>
      </c>
      <c r="T2836" s="337">
        <v>84</v>
      </c>
      <c r="U2836" s="337">
        <v>0.9</v>
      </c>
      <c r="V2836" s="337">
        <v>-20</v>
      </c>
      <c r="W2836" s="336" t="s">
        <v>769</v>
      </c>
      <c r="X2836" s="336" t="s">
        <v>7406</v>
      </c>
      <c r="Y2836" s="336" t="s">
        <v>900</v>
      </c>
      <c r="Z2836" s="339">
        <v>41942</v>
      </c>
      <c r="AA2836" s="339">
        <v>41972</v>
      </c>
      <c r="AB2836" s="336" t="s">
        <v>784</v>
      </c>
    </row>
    <row r="2837" spans="1:28" s="340" customFormat="1">
      <c r="A2837" s="336" t="s">
        <v>8147</v>
      </c>
      <c r="B2837" s="336" t="s">
        <v>27</v>
      </c>
      <c r="C2837" s="336" t="s">
        <v>7109</v>
      </c>
      <c r="D2837" s="336" t="s">
        <v>7109</v>
      </c>
      <c r="E2837" s="336" t="s">
        <v>1305</v>
      </c>
      <c r="F2837" s="336" t="s">
        <v>736</v>
      </c>
      <c r="G2837" s="336" t="s">
        <v>794</v>
      </c>
      <c r="H2837" s="336" t="s">
        <v>723</v>
      </c>
      <c r="I2837" s="337">
        <v>5</v>
      </c>
      <c r="J2837" s="337">
        <v>25</v>
      </c>
      <c r="K2837" s="337">
        <v>49.7</v>
      </c>
      <c r="L2837" s="337">
        <v>92.3</v>
      </c>
      <c r="M2837" s="338"/>
      <c r="N2837" s="338"/>
      <c r="O2837" s="337">
        <v>250</v>
      </c>
      <c r="P2837" s="337">
        <v>4</v>
      </c>
      <c r="Q2837" s="337">
        <v>62.5</v>
      </c>
      <c r="R2837" s="337">
        <v>25000</v>
      </c>
      <c r="S2837" s="337">
        <v>2700</v>
      </c>
      <c r="T2837" s="337">
        <v>83</v>
      </c>
      <c r="U2837" s="337">
        <v>0.9</v>
      </c>
      <c r="V2837" s="337">
        <v>-29</v>
      </c>
      <c r="W2837" s="336" t="s">
        <v>769</v>
      </c>
      <c r="X2837" s="336" t="s">
        <v>7405</v>
      </c>
      <c r="Y2837" s="336" t="s">
        <v>1308</v>
      </c>
      <c r="Z2837" s="339">
        <v>41640</v>
      </c>
      <c r="AA2837" s="339">
        <v>41927</v>
      </c>
      <c r="AB2837" s="336" t="s">
        <v>842</v>
      </c>
    </row>
    <row r="2838" spans="1:28" s="340" customFormat="1">
      <c r="A2838" s="336" t="s">
        <v>8147</v>
      </c>
      <c r="B2838" s="336" t="s">
        <v>27</v>
      </c>
      <c r="C2838" s="336" t="s">
        <v>7115</v>
      </c>
      <c r="D2838" s="336" t="s">
        <v>7115</v>
      </c>
      <c r="E2838" s="336" t="s">
        <v>1305</v>
      </c>
      <c r="F2838" s="336" t="s">
        <v>736</v>
      </c>
      <c r="G2838" s="336" t="s">
        <v>788</v>
      </c>
      <c r="H2838" s="336" t="s">
        <v>723</v>
      </c>
      <c r="I2838" s="337">
        <v>5</v>
      </c>
      <c r="J2838" s="337">
        <v>40</v>
      </c>
      <c r="K2838" s="337">
        <v>90</v>
      </c>
      <c r="L2838" s="337">
        <v>50</v>
      </c>
      <c r="M2838" s="338"/>
      <c r="N2838" s="338"/>
      <c r="O2838" s="337">
        <v>350</v>
      </c>
      <c r="P2838" s="337">
        <v>5</v>
      </c>
      <c r="Q2838" s="337">
        <v>70</v>
      </c>
      <c r="R2838" s="337">
        <v>25000</v>
      </c>
      <c r="S2838" s="337">
        <v>2700</v>
      </c>
      <c r="T2838" s="337">
        <v>83</v>
      </c>
      <c r="U2838" s="337">
        <v>0.9</v>
      </c>
      <c r="V2838" s="337">
        <v>-26</v>
      </c>
      <c r="W2838" s="336" t="s">
        <v>769</v>
      </c>
      <c r="X2838" s="336" t="s">
        <v>7405</v>
      </c>
      <c r="Y2838" s="336" t="s">
        <v>5252</v>
      </c>
      <c r="Z2838" s="339">
        <v>41640</v>
      </c>
      <c r="AA2838" s="339">
        <v>41908</v>
      </c>
      <c r="AB2838" s="336" t="s">
        <v>842</v>
      </c>
    </row>
    <row r="2839" spans="1:28" s="340" customFormat="1">
      <c r="A2839" s="336" t="s">
        <v>8147</v>
      </c>
      <c r="B2839" s="336" t="s">
        <v>27</v>
      </c>
      <c r="C2839" s="336" t="s">
        <v>5379</v>
      </c>
      <c r="D2839" s="336" t="s">
        <v>5379</v>
      </c>
      <c r="E2839" s="336" t="s">
        <v>1575</v>
      </c>
      <c r="F2839" s="336" t="s">
        <v>723</v>
      </c>
      <c r="G2839" s="336" t="s">
        <v>794</v>
      </c>
      <c r="H2839" s="336" t="s">
        <v>723</v>
      </c>
      <c r="I2839" s="337">
        <v>3</v>
      </c>
      <c r="J2839" s="337">
        <v>25</v>
      </c>
      <c r="K2839" s="337">
        <v>98.3</v>
      </c>
      <c r="L2839" s="337">
        <v>34.700000000000003</v>
      </c>
      <c r="M2839" s="338"/>
      <c r="N2839" s="338"/>
      <c r="O2839" s="337">
        <v>300</v>
      </c>
      <c r="P2839" s="337">
        <v>4</v>
      </c>
      <c r="Q2839" s="337">
        <v>75</v>
      </c>
      <c r="R2839" s="337">
        <v>25000</v>
      </c>
      <c r="S2839" s="337">
        <v>5000</v>
      </c>
      <c r="T2839" s="337">
        <v>83</v>
      </c>
      <c r="U2839" s="337">
        <v>0.8</v>
      </c>
      <c r="V2839" s="337">
        <v>-29</v>
      </c>
      <c r="W2839" s="336" t="s">
        <v>769</v>
      </c>
      <c r="X2839" s="336" t="s">
        <v>7402</v>
      </c>
      <c r="Y2839" s="336" t="s">
        <v>783</v>
      </c>
      <c r="Z2839" s="339">
        <v>41745</v>
      </c>
      <c r="AA2839" s="339">
        <v>41852</v>
      </c>
      <c r="AB2839" s="336" t="s">
        <v>842</v>
      </c>
    </row>
    <row r="2840" spans="1:28" s="340" customFormat="1">
      <c r="A2840" s="336" t="s">
        <v>8147</v>
      </c>
      <c r="B2840" s="336" t="s">
        <v>27</v>
      </c>
      <c r="C2840" s="336" t="s">
        <v>5415</v>
      </c>
      <c r="D2840" s="336" t="s">
        <v>5415</v>
      </c>
      <c r="E2840" s="336" t="s">
        <v>1305</v>
      </c>
      <c r="F2840" s="336" t="s">
        <v>736</v>
      </c>
      <c r="G2840" s="336" t="s">
        <v>794</v>
      </c>
      <c r="H2840" s="336" t="s">
        <v>723</v>
      </c>
      <c r="I2840" s="337">
        <v>3</v>
      </c>
      <c r="J2840" s="337">
        <v>25</v>
      </c>
      <c r="K2840" s="337">
        <v>49.7</v>
      </c>
      <c r="L2840" s="337">
        <v>92.3</v>
      </c>
      <c r="M2840" s="338"/>
      <c r="N2840" s="338"/>
      <c r="O2840" s="337">
        <v>250</v>
      </c>
      <c r="P2840" s="337">
        <v>4</v>
      </c>
      <c r="Q2840" s="337">
        <v>62.5</v>
      </c>
      <c r="R2840" s="337">
        <v>25000</v>
      </c>
      <c r="S2840" s="337">
        <v>2700</v>
      </c>
      <c r="T2840" s="337">
        <v>83</v>
      </c>
      <c r="U2840" s="337">
        <v>0.9</v>
      </c>
      <c r="V2840" s="337">
        <v>-29</v>
      </c>
      <c r="W2840" s="336" t="s">
        <v>769</v>
      </c>
      <c r="X2840" s="336" t="s">
        <v>7405</v>
      </c>
      <c r="Y2840" s="336" t="s">
        <v>1308</v>
      </c>
      <c r="Z2840" s="339">
        <v>41640</v>
      </c>
      <c r="AA2840" s="339">
        <v>41955</v>
      </c>
      <c r="AB2840" s="336" t="s">
        <v>784</v>
      </c>
    </row>
    <row r="2841" spans="1:28" s="340" customFormat="1">
      <c r="A2841" s="336" t="s">
        <v>8147</v>
      </c>
      <c r="B2841" s="336" t="s">
        <v>27</v>
      </c>
      <c r="C2841" s="336" t="s">
        <v>5418</v>
      </c>
      <c r="D2841" s="336" t="s">
        <v>5418</v>
      </c>
      <c r="E2841" s="336" t="s">
        <v>1305</v>
      </c>
      <c r="F2841" s="336" t="s">
        <v>736</v>
      </c>
      <c r="G2841" s="336" t="s">
        <v>794</v>
      </c>
      <c r="H2841" s="336" t="s">
        <v>723</v>
      </c>
      <c r="I2841" s="337">
        <v>5</v>
      </c>
      <c r="J2841" s="337">
        <v>40</v>
      </c>
      <c r="K2841" s="337">
        <v>90</v>
      </c>
      <c r="L2841" s="337">
        <v>50</v>
      </c>
      <c r="M2841" s="338"/>
      <c r="N2841" s="338"/>
      <c r="O2841" s="337">
        <v>350</v>
      </c>
      <c r="P2841" s="337">
        <v>5</v>
      </c>
      <c r="Q2841" s="337">
        <v>70</v>
      </c>
      <c r="R2841" s="337">
        <v>25000</v>
      </c>
      <c r="S2841" s="337">
        <v>2700</v>
      </c>
      <c r="T2841" s="337">
        <v>83</v>
      </c>
      <c r="U2841" s="337">
        <v>0.9</v>
      </c>
      <c r="V2841" s="337">
        <v>-26</v>
      </c>
      <c r="W2841" s="336" t="s">
        <v>769</v>
      </c>
      <c r="X2841" s="336" t="s">
        <v>7405</v>
      </c>
      <c r="Y2841" s="336" t="s">
        <v>5252</v>
      </c>
      <c r="Z2841" s="339">
        <v>41640</v>
      </c>
      <c r="AA2841" s="339">
        <v>41913</v>
      </c>
      <c r="AB2841" s="336" t="s">
        <v>842</v>
      </c>
    </row>
    <row r="2842" spans="1:28" s="340" customFormat="1">
      <c r="A2842" s="336" t="s">
        <v>8147</v>
      </c>
      <c r="B2842" s="336" t="s">
        <v>27</v>
      </c>
      <c r="C2842" s="336" t="s">
        <v>5424</v>
      </c>
      <c r="D2842" s="336" t="s">
        <v>5424</v>
      </c>
      <c r="E2842" s="336" t="s">
        <v>1575</v>
      </c>
      <c r="F2842" s="336" t="s">
        <v>723</v>
      </c>
      <c r="G2842" s="336" t="s">
        <v>794</v>
      </c>
      <c r="H2842" s="336" t="s">
        <v>723</v>
      </c>
      <c r="I2842" s="337">
        <v>3</v>
      </c>
      <c r="J2842" s="337">
        <v>25</v>
      </c>
      <c r="K2842" s="337">
        <v>98.3</v>
      </c>
      <c r="L2842" s="337">
        <v>34.700000000000003</v>
      </c>
      <c r="M2842" s="338"/>
      <c r="N2842" s="338"/>
      <c r="O2842" s="337">
        <v>300</v>
      </c>
      <c r="P2842" s="337">
        <v>4</v>
      </c>
      <c r="Q2842" s="337">
        <v>75</v>
      </c>
      <c r="R2842" s="337">
        <v>25000</v>
      </c>
      <c r="S2842" s="337">
        <v>5000</v>
      </c>
      <c r="T2842" s="337">
        <v>83</v>
      </c>
      <c r="U2842" s="337">
        <v>0.8</v>
      </c>
      <c r="V2842" s="337">
        <v>-29</v>
      </c>
      <c r="W2842" s="336" t="s">
        <v>769</v>
      </c>
      <c r="X2842" s="336" t="s">
        <v>7402</v>
      </c>
      <c r="Y2842" s="336" t="s">
        <v>783</v>
      </c>
      <c r="Z2842" s="339">
        <v>41745</v>
      </c>
      <c r="AA2842" s="339">
        <v>41890</v>
      </c>
      <c r="AB2842" s="336" t="s">
        <v>842</v>
      </c>
    </row>
    <row r="2843" spans="1:28" s="340" customFormat="1">
      <c r="A2843" s="336" t="s">
        <v>8147</v>
      </c>
      <c r="B2843" s="336" t="s">
        <v>27</v>
      </c>
      <c r="C2843" s="336" t="s">
        <v>5431</v>
      </c>
      <c r="D2843" s="336" t="s">
        <v>5431</v>
      </c>
      <c r="E2843" s="336" t="s">
        <v>821</v>
      </c>
      <c r="F2843" s="336" t="s">
        <v>736</v>
      </c>
      <c r="G2843" s="336" t="s">
        <v>794</v>
      </c>
      <c r="H2843" s="336" t="s">
        <v>723</v>
      </c>
      <c r="I2843" s="337">
        <v>3</v>
      </c>
      <c r="J2843" s="337">
        <v>40</v>
      </c>
      <c r="K2843" s="337">
        <v>102</v>
      </c>
      <c r="L2843" s="337">
        <v>79</v>
      </c>
      <c r="M2843" s="338"/>
      <c r="N2843" s="338"/>
      <c r="O2843" s="337">
        <v>350</v>
      </c>
      <c r="P2843" s="337">
        <v>5</v>
      </c>
      <c r="Q2843" s="337">
        <v>70</v>
      </c>
      <c r="R2843" s="337">
        <v>25000</v>
      </c>
      <c r="S2843" s="337">
        <v>2700</v>
      </c>
      <c r="T2843" s="337">
        <v>83</v>
      </c>
      <c r="U2843" s="337">
        <v>0.9</v>
      </c>
      <c r="V2843" s="337">
        <v>-29</v>
      </c>
      <c r="W2843" s="336" t="s">
        <v>769</v>
      </c>
      <c r="X2843" s="336" t="s">
        <v>7402</v>
      </c>
      <c r="Y2843" s="336" t="s">
        <v>783</v>
      </c>
      <c r="Z2843" s="339">
        <v>41621</v>
      </c>
      <c r="AA2843" s="339">
        <v>41890</v>
      </c>
      <c r="AB2843" s="336" t="s">
        <v>842</v>
      </c>
    </row>
    <row r="2844" spans="1:28" s="340" customFormat="1">
      <c r="A2844" s="336" t="s">
        <v>8147</v>
      </c>
      <c r="B2844" s="336" t="s">
        <v>27</v>
      </c>
      <c r="C2844" s="336" t="s">
        <v>5437</v>
      </c>
      <c r="D2844" s="336" t="s">
        <v>5437</v>
      </c>
      <c r="E2844" s="336" t="s">
        <v>821</v>
      </c>
      <c r="F2844" s="336" t="s">
        <v>736</v>
      </c>
      <c r="G2844" s="336" t="s">
        <v>794</v>
      </c>
      <c r="H2844" s="336" t="s">
        <v>723</v>
      </c>
      <c r="I2844" s="337">
        <v>3</v>
      </c>
      <c r="J2844" s="337">
        <v>40</v>
      </c>
      <c r="K2844" s="337">
        <v>102</v>
      </c>
      <c r="L2844" s="337">
        <v>79</v>
      </c>
      <c r="M2844" s="338"/>
      <c r="N2844" s="338"/>
      <c r="O2844" s="337">
        <v>400</v>
      </c>
      <c r="P2844" s="337">
        <v>5</v>
      </c>
      <c r="Q2844" s="337">
        <v>80</v>
      </c>
      <c r="R2844" s="337">
        <v>25000</v>
      </c>
      <c r="S2844" s="337">
        <v>5000</v>
      </c>
      <c r="T2844" s="337">
        <v>83</v>
      </c>
      <c r="U2844" s="337">
        <v>0.9</v>
      </c>
      <c r="V2844" s="337">
        <v>-29</v>
      </c>
      <c r="W2844" s="336" t="s">
        <v>769</v>
      </c>
      <c r="X2844" s="336" t="s">
        <v>7402</v>
      </c>
      <c r="Y2844" s="336" t="s">
        <v>783</v>
      </c>
      <c r="Z2844" s="339">
        <v>41621</v>
      </c>
      <c r="AA2844" s="339">
        <v>41884</v>
      </c>
      <c r="AB2844" s="336" t="s">
        <v>842</v>
      </c>
    </row>
    <row r="2845" spans="1:28" s="340" customFormat="1">
      <c r="A2845" s="336" t="s">
        <v>8147</v>
      </c>
      <c r="B2845" s="336" t="s">
        <v>27</v>
      </c>
      <c r="C2845" s="336" t="s">
        <v>5787</v>
      </c>
      <c r="D2845" s="336" t="s">
        <v>5787</v>
      </c>
      <c r="E2845" s="336" t="s">
        <v>1305</v>
      </c>
      <c r="F2845" s="336" t="s">
        <v>736</v>
      </c>
      <c r="G2845" s="336" t="s">
        <v>794</v>
      </c>
      <c r="H2845" s="336" t="s">
        <v>723</v>
      </c>
      <c r="I2845" s="337">
        <v>3</v>
      </c>
      <c r="J2845" s="337">
        <v>25</v>
      </c>
      <c r="K2845" s="337">
        <v>49.7</v>
      </c>
      <c r="L2845" s="337">
        <v>92.3</v>
      </c>
      <c r="M2845" s="338"/>
      <c r="N2845" s="338"/>
      <c r="O2845" s="337">
        <v>250</v>
      </c>
      <c r="P2845" s="337">
        <v>4</v>
      </c>
      <c r="Q2845" s="337">
        <v>62.5</v>
      </c>
      <c r="R2845" s="337">
        <v>25000</v>
      </c>
      <c r="S2845" s="337">
        <v>2700</v>
      </c>
      <c r="T2845" s="337">
        <v>83</v>
      </c>
      <c r="U2845" s="337">
        <v>0.9</v>
      </c>
      <c r="V2845" s="337">
        <v>-29</v>
      </c>
      <c r="W2845" s="336" t="s">
        <v>769</v>
      </c>
      <c r="X2845" s="336" t="s">
        <v>7405</v>
      </c>
      <c r="Y2845" s="336" t="s">
        <v>1308</v>
      </c>
      <c r="Z2845" s="339">
        <v>41640</v>
      </c>
      <c r="AA2845" s="339">
        <v>41955</v>
      </c>
      <c r="AB2845" s="336" t="s">
        <v>827</v>
      </c>
    </row>
    <row r="2846" spans="1:28" s="340" customFormat="1">
      <c r="A2846" s="336" t="s">
        <v>8147</v>
      </c>
      <c r="B2846" s="336" t="s">
        <v>6112</v>
      </c>
      <c r="C2846" s="336" t="s">
        <v>6116</v>
      </c>
      <c r="D2846" s="336" t="s">
        <v>6117</v>
      </c>
      <c r="E2846" s="336" t="s">
        <v>787</v>
      </c>
      <c r="F2846" s="336" t="s">
        <v>723</v>
      </c>
      <c r="G2846" s="336" t="s">
        <v>788</v>
      </c>
      <c r="H2846" s="336" t="s">
        <v>723</v>
      </c>
      <c r="I2846" s="337">
        <v>3</v>
      </c>
      <c r="J2846" s="337">
        <v>40</v>
      </c>
      <c r="K2846" s="337">
        <v>97</v>
      </c>
      <c r="L2846" s="337">
        <v>35</v>
      </c>
      <c r="M2846" s="338"/>
      <c r="N2846" s="338"/>
      <c r="O2846" s="337">
        <v>358</v>
      </c>
      <c r="P2846" s="337">
        <v>5</v>
      </c>
      <c r="Q2846" s="337">
        <v>68.3</v>
      </c>
      <c r="R2846" s="337">
        <v>25000</v>
      </c>
      <c r="S2846" s="337">
        <v>2700</v>
      </c>
      <c r="T2846" s="337">
        <v>83</v>
      </c>
      <c r="U2846" s="337">
        <v>0.9</v>
      </c>
      <c r="V2846" s="337">
        <v>-20</v>
      </c>
      <c r="W2846" s="336" t="s">
        <v>769</v>
      </c>
      <c r="X2846" s="336" t="s">
        <v>7402</v>
      </c>
      <c r="Y2846" s="336" t="s">
        <v>783</v>
      </c>
      <c r="Z2846" s="339">
        <v>41744</v>
      </c>
      <c r="AA2846" s="339">
        <v>41940</v>
      </c>
      <c r="AB2846" s="336" t="s">
        <v>842</v>
      </c>
    </row>
    <row r="2847" spans="1:28" s="340" customFormat="1">
      <c r="A2847" s="336" t="s">
        <v>8370</v>
      </c>
      <c r="B2847" s="336" t="s">
        <v>4438</v>
      </c>
      <c r="C2847" s="336" t="s">
        <v>8371</v>
      </c>
      <c r="D2847" s="336" t="s">
        <v>8371</v>
      </c>
      <c r="E2847" s="336" t="s">
        <v>792</v>
      </c>
      <c r="F2847" s="336" t="s">
        <v>793</v>
      </c>
      <c r="G2847" s="336" t="s">
        <v>794</v>
      </c>
      <c r="H2847" s="336" t="s">
        <v>795</v>
      </c>
      <c r="I2847" s="337">
        <v>5</v>
      </c>
      <c r="J2847" s="337">
        <v>60</v>
      </c>
      <c r="K2847" s="337">
        <v>112</v>
      </c>
      <c r="L2847" s="337">
        <v>61</v>
      </c>
      <c r="M2847" s="338"/>
      <c r="N2847" s="338"/>
      <c r="O2847" s="337">
        <v>800</v>
      </c>
      <c r="P2847" s="337">
        <v>10.4</v>
      </c>
      <c r="Q2847" s="337">
        <v>76.900000000000006</v>
      </c>
      <c r="R2847" s="337">
        <v>25000</v>
      </c>
      <c r="S2847" s="337">
        <v>3000</v>
      </c>
      <c r="T2847" s="337">
        <v>91</v>
      </c>
      <c r="U2847" s="337">
        <v>0.9</v>
      </c>
      <c r="V2847" s="337">
        <v>-20</v>
      </c>
      <c r="W2847" s="336" t="s">
        <v>769</v>
      </c>
      <c r="X2847" s="336" t="s">
        <v>7402</v>
      </c>
      <c r="Y2847" s="336" t="s">
        <v>974</v>
      </c>
      <c r="Z2847" s="339">
        <v>42000</v>
      </c>
      <c r="AA2847" s="339">
        <v>42009</v>
      </c>
      <c r="AB2847" s="336" t="s">
        <v>784</v>
      </c>
    </row>
    <row r="2848" spans="1:28" s="340" customFormat="1">
      <c r="A2848" s="336" t="s">
        <v>8370</v>
      </c>
      <c r="B2848" s="336" t="s">
        <v>4438</v>
      </c>
      <c r="C2848" s="336" t="s">
        <v>8372</v>
      </c>
      <c r="D2848" s="336" t="s">
        <v>8372</v>
      </c>
      <c r="E2848" s="336" t="s">
        <v>792</v>
      </c>
      <c r="F2848" s="336" t="s">
        <v>793</v>
      </c>
      <c r="G2848" s="336" t="s">
        <v>794</v>
      </c>
      <c r="H2848" s="336" t="s">
        <v>795</v>
      </c>
      <c r="I2848" s="337">
        <v>5</v>
      </c>
      <c r="J2848" s="337">
        <v>60</v>
      </c>
      <c r="K2848" s="337">
        <v>112</v>
      </c>
      <c r="L2848" s="337">
        <v>61</v>
      </c>
      <c r="M2848" s="338"/>
      <c r="N2848" s="338"/>
      <c r="O2848" s="337">
        <v>800</v>
      </c>
      <c r="P2848" s="337">
        <v>11</v>
      </c>
      <c r="Q2848" s="337">
        <v>72.7</v>
      </c>
      <c r="R2848" s="337">
        <v>25000</v>
      </c>
      <c r="S2848" s="337">
        <v>3000</v>
      </c>
      <c r="T2848" s="337">
        <v>91</v>
      </c>
      <c r="U2848" s="337">
        <v>0.9</v>
      </c>
      <c r="V2848" s="337">
        <v>-20</v>
      </c>
      <c r="W2848" s="336" t="s">
        <v>769</v>
      </c>
      <c r="X2848" s="336" t="s">
        <v>7402</v>
      </c>
      <c r="Y2848" s="336" t="s">
        <v>826</v>
      </c>
      <c r="Z2848" s="339">
        <v>42000</v>
      </c>
      <c r="AA2848" s="339">
        <v>42012</v>
      </c>
      <c r="AB2848" s="336" t="s">
        <v>784</v>
      </c>
    </row>
    <row r="2849" spans="1:28" s="340" customFormat="1">
      <c r="A2849" s="336" t="s">
        <v>8370</v>
      </c>
      <c r="B2849" s="336" t="s">
        <v>5504</v>
      </c>
      <c r="C2849" s="336" t="s">
        <v>5505</v>
      </c>
      <c r="D2849" s="336" t="s">
        <v>5506</v>
      </c>
      <c r="E2849" s="336" t="s">
        <v>792</v>
      </c>
      <c r="F2849" s="336" t="s">
        <v>793</v>
      </c>
      <c r="G2849" s="336" t="s">
        <v>794</v>
      </c>
      <c r="H2849" s="336" t="s">
        <v>795</v>
      </c>
      <c r="I2849" s="337">
        <v>5</v>
      </c>
      <c r="J2849" s="337">
        <v>60</v>
      </c>
      <c r="K2849" s="337">
        <v>106.3</v>
      </c>
      <c r="L2849" s="337">
        <v>61.8</v>
      </c>
      <c r="M2849" s="338"/>
      <c r="N2849" s="338"/>
      <c r="O2849" s="337">
        <v>800</v>
      </c>
      <c r="P2849" s="337">
        <v>10</v>
      </c>
      <c r="Q2849" s="337">
        <v>80</v>
      </c>
      <c r="R2849" s="337">
        <v>25000</v>
      </c>
      <c r="S2849" s="337">
        <v>3000</v>
      </c>
      <c r="T2849" s="337">
        <v>96</v>
      </c>
      <c r="U2849" s="337">
        <v>1</v>
      </c>
      <c r="V2849" s="337">
        <v>-25</v>
      </c>
      <c r="W2849" s="336" t="s">
        <v>769</v>
      </c>
      <c r="X2849" s="336" t="s">
        <v>7406</v>
      </c>
      <c r="Y2849" s="336" t="s">
        <v>783</v>
      </c>
      <c r="Z2849" s="339">
        <v>41650</v>
      </c>
      <c r="AA2849" s="339">
        <v>41940</v>
      </c>
      <c r="AB2849" s="336" t="s">
        <v>5507</v>
      </c>
    </row>
    <row r="2850" spans="1:28" s="340" customFormat="1">
      <c r="A2850" s="336" t="s">
        <v>8370</v>
      </c>
      <c r="B2850" s="336" t="s">
        <v>5504</v>
      </c>
      <c r="C2850" s="336" t="s">
        <v>5505</v>
      </c>
      <c r="D2850" s="336" t="s">
        <v>5511</v>
      </c>
      <c r="E2850" s="336" t="s">
        <v>792</v>
      </c>
      <c r="F2850" s="336" t="s">
        <v>793</v>
      </c>
      <c r="G2850" s="336" t="s">
        <v>794</v>
      </c>
      <c r="H2850" s="336" t="s">
        <v>795</v>
      </c>
      <c r="I2850" s="337">
        <v>5</v>
      </c>
      <c r="J2850" s="337">
        <v>75</v>
      </c>
      <c r="K2850" s="337">
        <v>106.3</v>
      </c>
      <c r="L2850" s="337">
        <v>61.8</v>
      </c>
      <c r="M2850" s="338"/>
      <c r="N2850" s="338"/>
      <c r="O2850" s="337">
        <v>1100</v>
      </c>
      <c r="P2850" s="337">
        <v>13.8</v>
      </c>
      <c r="Q2850" s="337">
        <v>81.5</v>
      </c>
      <c r="R2850" s="337">
        <v>25000</v>
      </c>
      <c r="S2850" s="337">
        <v>3000</v>
      </c>
      <c r="T2850" s="337">
        <v>95</v>
      </c>
      <c r="U2850" s="337">
        <v>1</v>
      </c>
      <c r="V2850" s="337">
        <v>-25</v>
      </c>
      <c r="W2850" s="336" t="s">
        <v>769</v>
      </c>
      <c r="X2850" s="336" t="s">
        <v>7406</v>
      </c>
      <c r="Y2850" s="336" t="s">
        <v>783</v>
      </c>
      <c r="Z2850" s="339">
        <v>41650</v>
      </c>
      <c r="AA2850" s="339">
        <v>41955</v>
      </c>
      <c r="AB2850" s="336" t="s">
        <v>5507</v>
      </c>
    </row>
    <row r="2851" spans="1:28" s="340" customFormat="1">
      <c r="A2851" s="336" t="s">
        <v>8370</v>
      </c>
      <c r="B2851" s="336" t="s">
        <v>5504</v>
      </c>
      <c r="C2851" s="336" t="s">
        <v>5505</v>
      </c>
      <c r="D2851" s="336" t="s">
        <v>5573</v>
      </c>
      <c r="E2851" s="336" t="s">
        <v>792</v>
      </c>
      <c r="F2851" s="336" t="s">
        <v>793</v>
      </c>
      <c r="G2851" s="336" t="s">
        <v>794</v>
      </c>
      <c r="H2851" s="336" t="s">
        <v>795</v>
      </c>
      <c r="I2851" s="337">
        <v>5</v>
      </c>
      <c r="J2851" s="337">
        <v>75</v>
      </c>
      <c r="K2851" s="337">
        <v>106.3</v>
      </c>
      <c r="L2851" s="337">
        <v>61.8</v>
      </c>
      <c r="M2851" s="338"/>
      <c r="N2851" s="338"/>
      <c r="O2851" s="337">
        <v>1100</v>
      </c>
      <c r="P2851" s="337">
        <v>13.5</v>
      </c>
      <c r="Q2851" s="337">
        <v>81.5</v>
      </c>
      <c r="R2851" s="337">
        <v>25000</v>
      </c>
      <c r="S2851" s="337">
        <v>5000</v>
      </c>
      <c r="T2851" s="337">
        <v>96</v>
      </c>
      <c r="U2851" s="337">
        <v>1</v>
      </c>
      <c r="V2851" s="337">
        <v>-25</v>
      </c>
      <c r="W2851" s="336" t="s">
        <v>769</v>
      </c>
      <c r="X2851" s="336" t="s">
        <v>7406</v>
      </c>
      <c r="Y2851" s="336" t="s">
        <v>783</v>
      </c>
      <c r="Z2851" s="339">
        <v>41650</v>
      </c>
      <c r="AA2851" s="339">
        <v>41947</v>
      </c>
      <c r="AB2851" s="336" t="s">
        <v>5507</v>
      </c>
    </row>
    <row r="2852" spans="1:28" s="340" customFormat="1">
      <c r="A2852" s="336" t="s">
        <v>8370</v>
      </c>
      <c r="B2852" s="336" t="s">
        <v>5504</v>
      </c>
      <c r="C2852" s="336" t="s">
        <v>5505</v>
      </c>
      <c r="D2852" s="336" t="s">
        <v>5577</v>
      </c>
      <c r="E2852" s="336" t="s">
        <v>792</v>
      </c>
      <c r="F2852" s="336" t="s">
        <v>793</v>
      </c>
      <c r="G2852" s="336" t="s">
        <v>794</v>
      </c>
      <c r="H2852" s="336" t="s">
        <v>795</v>
      </c>
      <c r="I2852" s="337">
        <v>5</v>
      </c>
      <c r="J2852" s="337">
        <v>100</v>
      </c>
      <c r="K2852" s="337">
        <v>106.3</v>
      </c>
      <c r="L2852" s="337">
        <v>61.8</v>
      </c>
      <c r="M2852" s="338"/>
      <c r="N2852" s="338"/>
      <c r="O2852" s="337">
        <v>1600</v>
      </c>
      <c r="P2852" s="337">
        <v>15.2</v>
      </c>
      <c r="Q2852" s="337">
        <v>105.3</v>
      </c>
      <c r="R2852" s="337">
        <v>25000</v>
      </c>
      <c r="S2852" s="337">
        <v>5000</v>
      </c>
      <c r="T2852" s="337">
        <v>92</v>
      </c>
      <c r="U2852" s="337">
        <v>1</v>
      </c>
      <c r="V2852" s="337">
        <v>-25</v>
      </c>
      <c r="W2852" s="336" t="s">
        <v>769</v>
      </c>
      <c r="X2852" s="336" t="s">
        <v>7406</v>
      </c>
      <c r="Y2852" s="336" t="s">
        <v>783</v>
      </c>
      <c r="Z2852" s="339">
        <v>41650</v>
      </c>
      <c r="AA2852" s="339">
        <v>41955</v>
      </c>
      <c r="AB2852" s="336" t="s">
        <v>5507</v>
      </c>
    </row>
    <row r="2853" spans="1:28" s="340" customFormat="1">
      <c r="A2853" s="336" t="s">
        <v>8370</v>
      </c>
      <c r="B2853" s="336" t="s">
        <v>27</v>
      </c>
      <c r="C2853" s="336" t="s">
        <v>6184</v>
      </c>
      <c r="D2853" s="336" t="s">
        <v>6184</v>
      </c>
      <c r="E2853" s="336" t="s">
        <v>792</v>
      </c>
      <c r="F2853" s="336" t="s">
        <v>793</v>
      </c>
      <c r="G2853" s="336" t="s">
        <v>794</v>
      </c>
      <c r="H2853" s="336" t="s">
        <v>795</v>
      </c>
      <c r="I2853" s="337">
        <v>5</v>
      </c>
      <c r="J2853" s="337">
        <v>60</v>
      </c>
      <c r="K2853" s="337">
        <v>112</v>
      </c>
      <c r="L2853" s="337">
        <v>61</v>
      </c>
      <c r="M2853" s="338"/>
      <c r="N2853" s="338"/>
      <c r="O2853" s="337">
        <v>800</v>
      </c>
      <c r="P2853" s="337">
        <v>11</v>
      </c>
      <c r="Q2853" s="337">
        <v>72.7</v>
      </c>
      <c r="R2853" s="337">
        <v>25000</v>
      </c>
      <c r="S2853" s="337">
        <v>2700</v>
      </c>
      <c r="T2853" s="337">
        <v>93</v>
      </c>
      <c r="U2853" s="337">
        <v>0.9</v>
      </c>
      <c r="V2853" s="337">
        <v>-30</v>
      </c>
      <c r="W2853" s="336" t="s">
        <v>769</v>
      </c>
      <c r="X2853" s="336" t="s">
        <v>7405</v>
      </c>
      <c r="Y2853" s="336" t="s">
        <v>783</v>
      </c>
      <c r="Z2853" s="339">
        <v>41883</v>
      </c>
      <c r="AA2853" s="339">
        <v>41893</v>
      </c>
      <c r="AB2853" s="336" t="s">
        <v>842</v>
      </c>
    </row>
    <row r="2854" spans="1:28" s="340" customFormat="1">
      <c r="A2854" s="336" t="s">
        <v>8370</v>
      </c>
      <c r="B2854" s="336" t="s">
        <v>1066</v>
      </c>
      <c r="C2854" s="336" t="s">
        <v>735</v>
      </c>
      <c r="D2854" s="336" t="s">
        <v>8373</v>
      </c>
      <c r="E2854" s="336" t="s">
        <v>735</v>
      </c>
      <c r="F2854" s="336" t="s">
        <v>780</v>
      </c>
      <c r="G2854" s="336" t="s">
        <v>794</v>
      </c>
      <c r="H2854" s="336" t="s">
        <v>726</v>
      </c>
      <c r="I2854" s="337">
        <v>3</v>
      </c>
      <c r="J2854" s="337">
        <v>120</v>
      </c>
      <c r="K2854" s="337">
        <v>128.1</v>
      </c>
      <c r="L2854" s="337">
        <v>118.8</v>
      </c>
      <c r="M2854" s="338"/>
      <c r="N2854" s="337">
        <v>25</v>
      </c>
      <c r="O2854" s="337">
        <v>1200</v>
      </c>
      <c r="P2854" s="337">
        <v>17</v>
      </c>
      <c r="Q2854" s="337">
        <v>70.599999999999994</v>
      </c>
      <c r="R2854" s="337">
        <v>25000</v>
      </c>
      <c r="S2854" s="337">
        <v>3000</v>
      </c>
      <c r="T2854" s="337">
        <v>92</v>
      </c>
      <c r="U2854" s="337">
        <v>1</v>
      </c>
      <c r="V2854" s="337">
        <v>-40</v>
      </c>
      <c r="W2854" s="336" t="s">
        <v>769</v>
      </c>
      <c r="X2854" s="336" t="s">
        <v>7402</v>
      </c>
      <c r="Y2854" s="336" t="s">
        <v>1070</v>
      </c>
      <c r="Z2854" s="339">
        <v>41991</v>
      </c>
      <c r="AA2854" s="339">
        <v>41991</v>
      </c>
      <c r="AB2854" s="336" t="s">
        <v>842</v>
      </c>
    </row>
    <row r="2855" spans="1:28" s="340" customFormat="1">
      <c r="A2855" s="336" t="s">
        <v>8370</v>
      </c>
      <c r="B2855" s="336" t="s">
        <v>1066</v>
      </c>
      <c r="C2855" s="336" t="s">
        <v>735</v>
      </c>
      <c r="D2855" s="336" t="s">
        <v>8374</v>
      </c>
      <c r="E2855" s="336" t="s">
        <v>735</v>
      </c>
      <c r="F2855" s="336" t="s">
        <v>780</v>
      </c>
      <c r="G2855" s="336" t="s">
        <v>794</v>
      </c>
      <c r="H2855" s="336" t="s">
        <v>726</v>
      </c>
      <c r="I2855" s="337">
        <v>3</v>
      </c>
      <c r="J2855" s="337">
        <v>120</v>
      </c>
      <c r="K2855" s="337">
        <v>128.1</v>
      </c>
      <c r="L2855" s="337">
        <v>118.8</v>
      </c>
      <c r="M2855" s="338"/>
      <c r="N2855" s="337">
        <v>40</v>
      </c>
      <c r="O2855" s="337">
        <v>1200</v>
      </c>
      <c r="P2855" s="337">
        <v>17</v>
      </c>
      <c r="Q2855" s="337">
        <v>70.599999999999994</v>
      </c>
      <c r="R2855" s="337">
        <v>25000</v>
      </c>
      <c r="S2855" s="337">
        <v>3000</v>
      </c>
      <c r="T2855" s="337">
        <v>92</v>
      </c>
      <c r="U2855" s="337">
        <v>1</v>
      </c>
      <c r="V2855" s="337">
        <v>-40</v>
      </c>
      <c r="W2855" s="336" t="s">
        <v>769</v>
      </c>
      <c r="X2855" s="336" t="s">
        <v>7402</v>
      </c>
      <c r="Y2855" s="336" t="s">
        <v>1070</v>
      </c>
      <c r="Z2855" s="339">
        <v>41991</v>
      </c>
      <c r="AA2855" s="339">
        <v>41991</v>
      </c>
      <c r="AB2855" s="336" t="s">
        <v>842</v>
      </c>
    </row>
    <row r="2856" spans="1:28" s="340" customFormat="1">
      <c r="A2856" s="336" t="s">
        <v>8370</v>
      </c>
      <c r="B2856" s="336" t="s">
        <v>1066</v>
      </c>
      <c r="C2856" s="336" t="s">
        <v>735</v>
      </c>
      <c r="D2856" s="336" t="s">
        <v>8375</v>
      </c>
      <c r="E2856" s="336" t="s">
        <v>735</v>
      </c>
      <c r="F2856" s="336" t="s">
        <v>780</v>
      </c>
      <c r="G2856" s="336" t="s">
        <v>794</v>
      </c>
      <c r="H2856" s="336" t="s">
        <v>726</v>
      </c>
      <c r="I2856" s="337">
        <v>3</v>
      </c>
      <c r="J2856" s="337">
        <v>120</v>
      </c>
      <c r="K2856" s="337">
        <v>128.1</v>
      </c>
      <c r="L2856" s="337">
        <v>118.8</v>
      </c>
      <c r="M2856" s="338"/>
      <c r="N2856" s="337">
        <v>40</v>
      </c>
      <c r="O2856" s="337">
        <v>1250</v>
      </c>
      <c r="P2856" s="337">
        <v>17</v>
      </c>
      <c r="Q2856" s="337">
        <v>73.5</v>
      </c>
      <c r="R2856" s="337">
        <v>25000</v>
      </c>
      <c r="S2856" s="337">
        <v>5000</v>
      </c>
      <c r="T2856" s="337">
        <v>92</v>
      </c>
      <c r="U2856" s="337">
        <v>1</v>
      </c>
      <c r="V2856" s="337">
        <v>-40</v>
      </c>
      <c r="W2856" s="336" t="s">
        <v>769</v>
      </c>
      <c r="X2856" s="336" t="s">
        <v>7402</v>
      </c>
      <c r="Y2856" s="336" t="s">
        <v>1070</v>
      </c>
      <c r="Z2856" s="339">
        <v>41991</v>
      </c>
      <c r="AA2856" s="339">
        <v>41991</v>
      </c>
      <c r="AB2856" s="336" t="s">
        <v>842</v>
      </c>
    </row>
    <row r="2857" spans="1:28" s="340" customFormat="1">
      <c r="A2857" s="336" t="s">
        <v>8370</v>
      </c>
      <c r="B2857" s="336" t="s">
        <v>1066</v>
      </c>
      <c r="C2857" s="336" t="s">
        <v>1067</v>
      </c>
      <c r="D2857" s="336" t="s">
        <v>1068</v>
      </c>
      <c r="E2857" s="336" t="s">
        <v>735</v>
      </c>
      <c r="F2857" s="336" t="s">
        <v>780</v>
      </c>
      <c r="G2857" s="336" t="s">
        <v>794</v>
      </c>
      <c r="H2857" s="336" t="s">
        <v>726</v>
      </c>
      <c r="I2857" s="337">
        <v>3</v>
      </c>
      <c r="J2857" s="337">
        <v>120</v>
      </c>
      <c r="K2857" s="337">
        <v>128.1</v>
      </c>
      <c r="L2857" s="337">
        <v>118.8</v>
      </c>
      <c r="M2857" s="338"/>
      <c r="N2857" s="337">
        <v>40</v>
      </c>
      <c r="O2857" s="337">
        <v>1250</v>
      </c>
      <c r="P2857" s="337">
        <v>17</v>
      </c>
      <c r="Q2857" s="337">
        <v>73.5</v>
      </c>
      <c r="R2857" s="337">
        <v>25000</v>
      </c>
      <c r="S2857" s="337">
        <v>5000</v>
      </c>
      <c r="T2857" s="337">
        <v>92</v>
      </c>
      <c r="U2857" s="337">
        <v>1</v>
      </c>
      <c r="V2857" s="337">
        <v>-40</v>
      </c>
      <c r="W2857" s="336" t="s">
        <v>769</v>
      </c>
      <c r="X2857" s="336" t="s">
        <v>7402</v>
      </c>
      <c r="Y2857" s="336" t="s">
        <v>789</v>
      </c>
      <c r="Z2857" s="339">
        <v>41937</v>
      </c>
      <c r="AA2857" s="339">
        <v>41969</v>
      </c>
      <c r="AB2857" s="336" t="s">
        <v>842</v>
      </c>
    </row>
    <row r="2858" spans="1:28" s="340" customFormat="1">
      <c r="A2858" s="336" t="s">
        <v>8370</v>
      </c>
      <c r="B2858" s="336" t="s">
        <v>1066</v>
      </c>
      <c r="C2858" s="336" t="s">
        <v>1067</v>
      </c>
      <c r="D2858" s="336" t="s">
        <v>1068</v>
      </c>
      <c r="E2858" s="336" t="s">
        <v>735</v>
      </c>
      <c r="F2858" s="336" t="s">
        <v>780</v>
      </c>
      <c r="G2858" s="336" t="s">
        <v>794</v>
      </c>
      <c r="H2858" s="336" t="s">
        <v>726</v>
      </c>
      <c r="I2858" s="337">
        <v>3</v>
      </c>
      <c r="J2858" s="337">
        <v>120</v>
      </c>
      <c r="K2858" s="337">
        <v>128.1</v>
      </c>
      <c r="L2858" s="337">
        <v>118.8</v>
      </c>
      <c r="M2858" s="338"/>
      <c r="N2858" s="337">
        <v>40</v>
      </c>
      <c r="O2858" s="337">
        <v>1250</v>
      </c>
      <c r="P2858" s="337">
        <v>17</v>
      </c>
      <c r="Q2858" s="337">
        <v>73.5</v>
      </c>
      <c r="R2858" s="337">
        <v>25000</v>
      </c>
      <c r="S2858" s="337">
        <v>5000</v>
      </c>
      <c r="T2858" s="337">
        <v>92</v>
      </c>
      <c r="U2858" s="337">
        <v>1</v>
      </c>
      <c r="V2858" s="337">
        <v>-40</v>
      </c>
      <c r="W2858" s="336" t="s">
        <v>769</v>
      </c>
      <c r="X2858" s="336" t="s">
        <v>7402</v>
      </c>
      <c r="Y2858" s="336" t="s">
        <v>1070</v>
      </c>
      <c r="Z2858" s="339">
        <v>41937</v>
      </c>
      <c r="AA2858" s="339">
        <v>41982</v>
      </c>
      <c r="AB2858" s="336" t="s">
        <v>842</v>
      </c>
    </row>
    <row r="2859" spans="1:28" s="340" customFormat="1">
      <c r="A2859" s="336" t="s">
        <v>8370</v>
      </c>
      <c r="B2859" s="336" t="s">
        <v>1066</v>
      </c>
      <c r="C2859" s="336" t="s">
        <v>682</v>
      </c>
      <c r="D2859" s="336" t="s">
        <v>8376</v>
      </c>
      <c r="E2859" s="336" t="s">
        <v>732</v>
      </c>
      <c r="F2859" s="336" t="s">
        <v>780</v>
      </c>
      <c r="G2859" s="336" t="s">
        <v>794</v>
      </c>
      <c r="H2859" s="336" t="s">
        <v>726</v>
      </c>
      <c r="I2859" s="337">
        <v>5</v>
      </c>
      <c r="J2859" s="337">
        <v>65</v>
      </c>
      <c r="K2859" s="337">
        <v>132.1</v>
      </c>
      <c r="L2859" s="337">
        <v>94.8</v>
      </c>
      <c r="M2859" s="338"/>
      <c r="N2859" s="337">
        <v>105</v>
      </c>
      <c r="O2859" s="337">
        <v>800</v>
      </c>
      <c r="P2859" s="337">
        <v>11</v>
      </c>
      <c r="Q2859" s="337">
        <v>72.7</v>
      </c>
      <c r="R2859" s="337">
        <v>40000</v>
      </c>
      <c r="S2859" s="337">
        <v>2700</v>
      </c>
      <c r="T2859" s="337">
        <v>92</v>
      </c>
      <c r="U2859" s="337">
        <v>1</v>
      </c>
      <c r="V2859" s="337">
        <v>-40</v>
      </c>
      <c r="W2859" s="336" t="s">
        <v>769</v>
      </c>
      <c r="X2859" s="336" t="s">
        <v>7402</v>
      </c>
      <c r="Y2859" s="336" t="s">
        <v>826</v>
      </c>
      <c r="Z2859" s="339">
        <v>42007</v>
      </c>
      <c r="AA2859" s="339">
        <v>42010</v>
      </c>
      <c r="AB2859" s="336" t="s">
        <v>842</v>
      </c>
    </row>
    <row r="2860" spans="1:28" s="340" customFormat="1">
      <c r="A2860" s="336" t="s">
        <v>8370</v>
      </c>
      <c r="B2860" s="336" t="s">
        <v>1066</v>
      </c>
      <c r="C2860" s="336" t="s">
        <v>682</v>
      </c>
      <c r="D2860" s="336" t="s">
        <v>1232</v>
      </c>
      <c r="E2860" s="336" t="s">
        <v>731</v>
      </c>
      <c r="F2860" s="336" t="s">
        <v>780</v>
      </c>
      <c r="G2860" s="336" t="s">
        <v>794</v>
      </c>
      <c r="H2860" s="336" t="s">
        <v>726</v>
      </c>
      <c r="I2860" s="337">
        <v>4</v>
      </c>
      <c r="J2860" s="337">
        <v>75</v>
      </c>
      <c r="K2860" s="337">
        <v>119</v>
      </c>
      <c r="L2860" s="337">
        <v>94</v>
      </c>
      <c r="M2860" s="338"/>
      <c r="N2860" s="337">
        <v>40</v>
      </c>
      <c r="O2860" s="337">
        <v>800</v>
      </c>
      <c r="P2860" s="337">
        <v>10</v>
      </c>
      <c r="Q2860" s="337">
        <v>80</v>
      </c>
      <c r="R2860" s="337">
        <v>25000</v>
      </c>
      <c r="S2860" s="337">
        <v>3000</v>
      </c>
      <c r="T2860" s="337">
        <v>91</v>
      </c>
      <c r="U2860" s="337">
        <v>0.9</v>
      </c>
      <c r="V2860" s="337">
        <v>-40</v>
      </c>
      <c r="W2860" s="336" t="s">
        <v>769</v>
      </c>
      <c r="X2860" s="336" t="s">
        <v>7402</v>
      </c>
      <c r="Y2860" s="336" t="s">
        <v>783</v>
      </c>
      <c r="Z2860" s="339">
        <v>41887</v>
      </c>
      <c r="AA2860" s="339">
        <v>41894</v>
      </c>
      <c r="AB2860" s="336" t="s">
        <v>827</v>
      </c>
    </row>
    <row r="2861" spans="1:28" s="340" customFormat="1">
      <c r="A2861" s="336" t="s">
        <v>8370</v>
      </c>
      <c r="B2861" s="336" t="s">
        <v>2466</v>
      </c>
      <c r="C2861" s="336" t="s">
        <v>2769</v>
      </c>
      <c r="D2861" s="336" t="s">
        <v>8377</v>
      </c>
      <c r="E2861" s="336" t="s">
        <v>735</v>
      </c>
      <c r="F2861" s="336" t="s">
        <v>780</v>
      </c>
      <c r="G2861" s="336" t="s">
        <v>794</v>
      </c>
      <c r="H2861" s="336" t="s">
        <v>726</v>
      </c>
      <c r="I2861" s="337">
        <v>5</v>
      </c>
      <c r="J2861" s="337">
        <v>75</v>
      </c>
      <c r="K2861" s="337">
        <v>133</v>
      </c>
      <c r="L2861" s="337">
        <v>124</v>
      </c>
      <c r="M2861" s="338"/>
      <c r="N2861" s="337">
        <v>15</v>
      </c>
      <c r="O2861" s="337">
        <v>1100</v>
      </c>
      <c r="P2861" s="337">
        <v>18</v>
      </c>
      <c r="Q2861" s="337">
        <v>75</v>
      </c>
      <c r="R2861" s="337">
        <v>25000</v>
      </c>
      <c r="S2861" s="337">
        <v>2700</v>
      </c>
      <c r="T2861" s="337">
        <v>95</v>
      </c>
      <c r="U2861" s="337">
        <v>0.9</v>
      </c>
      <c r="V2861" s="337">
        <v>-20</v>
      </c>
      <c r="W2861" s="336" t="s">
        <v>769</v>
      </c>
      <c r="X2861" s="336" t="s">
        <v>7406</v>
      </c>
      <c r="Y2861" s="336" t="s">
        <v>850</v>
      </c>
      <c r="Z2861" s="339">
        <v>41639</v>
      </c>
      <c r="AA2861" s="339">
        <v>41626</v>
      </c>
      <c r="AB2861" s="336" t="s">
        <v>842</v>
      </c>
    </row>
    <row r="2862" spans="1:28" s="340" customFormat="1">
      <c r="A2862" s="336" t="s">
        <v>8370</v>
      </c>
      <c r="B2862" s="336" t="s">
        <v>2466</v>
      </c>
      <c r="C2862" s="336" t="s">
        <v>2771</v>
      </c>
      <c r="D2862" s="336" t="s">
        <v>8378</v>
      </c>
      <c r="E2862" s="336" t="s">
        <v>735</v>
      </c>
      <c r="F2862" s="336" t="s">
        <v>780</v>
      </c>
      <c r="G2862" s="336" t="s">
        <v>794</v>
      </c>
      <c r="H2862" s="336" t="s">
        <v>726</v>
      </c>
      <c r="I2862" s="337">
        <v>5</v>
      </c>
      <c r="J2862" s="337">
        <v>95</v>
      </c>
      <c r="K2862" s="337">
        <v>133</v>
      </c>
      <c r="L2862" s="337">
        <v>125</v>
      </c>
      <c r="M2862" s="338"/>
      <c r="N2862" s="337">
        <v>25</v>
      </c>
      <c r="O2862" s="337">
        <v>1100</v>
      </c>
      <c r="P2862" s="337">
        <v>18</v>
      </c>
      <c r="Q2862" s="337">
        <v>67</v>
      </c>
      <c r="R2862" s="337">
        <v>25000</v>
      </c>
      <c r="S2862" s="337">
        <v>2700</v>
      </c>
      <c r="T2862" s="337">
        <v>95</v>
      </c>
      <c r="U2862" s="337">
        <v>0.9</v>
      </c>
      <c r="V2862" s="337">
        <v>-20</v>
      </c>
      <c r="W2862" s="336" t="s">
        <v>769</v>
      </c>
      <c r="X2862" s="336" t="s">
        <v>7406</v>
      </c>
      <c r="Y2862" s="336" t="s">
        <v>850</v>
      </c>
      <c r="Z2862" s="339">
        <v>41639</v>
      </c>
      <c r="AA2862" s="339">
        <v>41626</v>
      </c>
      <c r="AB2862" s="336" t="s">
        <v>842</v>
      </c>
    </row>
    <row r="2863" spans="1:28" s="340" customFormat="1">
      <c r="A2863" s="336" t="s">
        <v>8370</v>
      </c>
      <c r="B2863" s="336" t="s">
        <v>2466</v>
      </c>
      <c r="C2863" s="336" t="s">
        <v>2774</v>
      </c>
      <c r="D2863" s="336" t="s">
        <v>8379</v>
      </c>
      <c r="E2863" s="336" t="s">
        <v>735</v>
      </c>
      <c r="F2863" s="336" t="s">
        <v>780</v>
      </c>
      <c r="G2863" s="336" t="s">
        <v>794</v>
      </c>
      <c r="H2863" s="336" t="s">
        <v>726</v>
      </c>
      <c r="I2863" s="337">
        <v>5</v>
      </c>
      <c r="J2863" s="337">
        <v>120</v>
      </c>
      <c r="K2863" s="337">
        <v>133</v>
      </c>
      <c r="L2863" s="337">
        <v>124</v>
      </c>
      <c r="M2863" s="338"/>
      <c r="N2863" s="337">
        <v>40</v>
      </c>
      <c r="O2863" s="337">
        <v>1100</v>
      </c>
      <c r="P2863" s="337">
        <v>18</v>
      </c>
      <c r="Q2863" s="337">
        <v>68</v>
      </c>
      <c r="R2863" s="337">
        <v>25000</v>
      </c>
      <c r="S2863" s="337">
        <v>2700</v>
      </c>
      <c r="T2863" s="337">
        <v>95</v>
      </c>
      <c r="U2863" s="337">
        <v>0.9</v>
      </c>
      <c r="V2863" s="337">
        <v>-20</v>
      </c>
      <c r="W2863" s="336" t="s">
        <v>769</v>
      </c>
      <c r="X2863" s="336" t="s">
        <v>7406</v>
      </c>
      <c r="Y2863" s="336" t="s">
        <v>850</v>
      </c>
      <c r="Z2863" s="339">
        <v>41639</v>
      </c>
      <c r="AA2863" s="339">
        <v>41626</v>
      </c>
      <c r="AB2863" s="336" t="s">
        <v>842</v>
      </c>
    </row>
    <row r="2864" spans="1:28" s="340" customFormat="1">
      <c r="A2864" s="336" t="s">
        <v>8370</v>
      </c>
      <c r="B2864" s="336" t="s">
        <v>2466</v>
      </c>
      <c r="C2864" s="336" t="s">
        <v>2776</v>
      </c>
      <c r="D2864" s="336" t="s">
        <v>8380</v>
      </c>
      <c r="E2864" s="336" t="s">
        <v>735</v>
      </c>
      <c r="F2864" s="336" t="s">
        <v>780</v>
      </c>
      <c r="G2864" s="336" t="s">
        <v>794</v>
      </c>
      <c r="H2864" s="336" t="s">
        <v>726</v>
      </c>
      <c r="I2864" s="337">
        <v>5</v>
      </c>
      <c r="J2864" s="337">
        <v>75</v>
      </c>
      <c r="K2864" s="337">
        <v>133</v>
      </c>
      <c r="L2864" s="337">
        <v>124</v>
      </c>
      <c r="M2864" s="338"/>
      <c r="N2864" s="337">
        <v>15</v>
      </c>
      <c r="O2864" s="337">
        <v>1200</v>
      </c>
      <c r="P2864" s="337">
        <v>18</v>
      </c>
      <c r="Q2864" s="337">
        <v>70</v>
      </c>
      <c r="R2864" s="337">
        <v>25000</v>
      </c>
      <c r="S2864" s="337">
        <v>3000</v>
      </c>
      <c r="T2864" s="337">
        <v>95</v>
      </c>
      <c r="U2864" s="337">
        <v>0.9</v>
      </c>
      <c r="V2864" s="337">
        <v>-20</v>
      </c>
      <c r="W2864" s="336" t="s">
        <v>769</v>
      </c>
      <c r="X2864" s="336" t="s">
        <v>7406</v>
      </c>
      <c r="Y2864" s="336" t="s">
        <v>850</v>
      </c>
      <c r="Z2864" s="339">
        <v>41639</v>
      </c>
      <c r="AA2864" s="339">
        <v>41626</v>
      </c>
      <c r="AB2864" s="336" t="s">
        <v>842</v>
      </c>
    </row>
    <row r="2865" spans="1:28" s="340" customFormat="1">
      <c r="A2865" s="336" t="s">
        <v>8370</v>
      </c>
      <c r="B2865" s="336" t="s">
        <v>2466</v>
      </c>
      <c r="C2865" s="336" t="s">
        <v>2778</v>
      </c>
      <c r="D2865" s="336" t="s">
        <v>8381</v>
      </c>
      <c r="E2865" s="336" t="s">
        <v>735</v>
      </c>
      <c r="F2865" s="336" t="s">
        <v>780</v>
      </c>
      <c r="G2865" s="336" t="s">
        <v>794</v>
      </c>
      <c r="H2865" s="336" t="s">
        <v>726</v>
      </c>
      <c r="I2865" s="337">
        <v>5</v>
      </c>
      <c r="J2865" s="337">
        <v>100</v>
      </c>
      <c r="K2865" s="337">
        <v>133</v>
      </c>
      <c r="L2865" s="337">
        <v>124</v>
      </c>
      <c r="M2865" s="338"/>
      <c r="N2865" s="337">
        <v>25</v>
      </c>
      <c r="O2865" s="337">
        <v>1200</v>
      </c>
      <c r="P2865" s="337">
        <v>18</v>
      </c>
      <c r="Q2865" s="337">
        <v>72</v>
      </c>
      <c r="R2865" s="337">
        <v>25000</v>
      </c>
      <c r="S2865" s="337">
        <v>3000</v>
      </c>
      <c r="T2865" s="337">
        <v>95</v>
      </c>
      <c r="U2865" s="337">
        <v>0.9</v>
      </c>
      <c r="V2865" s="337">
        <v>-20</v>
      </c>
      <c r="W2865" s="336" t="s">
        <v>769</v>
      </c>
      <c r="X2865" s="336" t="s">
        <v>7406</v>
      </c>
      <c r="Y2865" s="336" t="s">
        <v>850</v>
      </c>
      <c r="Z2865" s="339">
        <v>41639</v>
      </c>
      <c r="AA2865" s="339">
        <v>41626</v>
      </c>
      <c r="AB2865" s="336" t="s">
        <v>842</v>
      </c>
    </row>
    <row r="2866" spans="1:28" s="340" customFormat="1">
      <c r="A2866" s="336" t="s">
        <v>8370</v>
      </c>
      <c r="B2866" s="336" t="s">
        <v>2466</v>
      </c>
      <c r="C2866" s="336" t="s">
        <v>2780</v>
      </c>
      <c r="D2866" s="336" t="s">
        <v>8382</v>
      </c>
      <c r="E2866" s="336" t="s">
        <v>735</v>
      </c>
      <c r="F2866" s="336" t="s">
        <v>780</v>
      </c>
      <c r="G2866" s="336" t="s">
        <v>794</v>
      </c>
      <c r="H2866" s="336" t="s">
        <v>726</v>
      </c>
      <c r="I2866" s="337">
        <v>5</v>
      </c>
      <c r="J2866" s="337">
        <v>120</v>
      </c>
      <c r="K2866" s="337">
        <v>133</v>
      </c>
      <c r="L2866" s="337">
        <v>124</v>
      </c>
      <c r="M2866" s="338"/>
      <c r="N2866" s="337">
        <v>40</v>
      </c>
      <c r="O2866" s="337">
        <v>1200</v>
      </c>
      <c r="P2866" s="337">
        <v>18</v>
      </c>
      <c r="Q2866" s="337">
        <v>72</v>
      </c>
      <c r="R2866" s="337">
        <v>25000</v>
      </c>
      <c r="S2866" s="337">
        <v>3000</v>
      </c>
      <c r="T2866" s="337">
        <v>95</v>
      </c>
      <c r="U2866" s="337">
        <v>0.9</v>
      </c>
      <c r="V2866" s="337">
        <v>-20</v>
      </c>
      <c r="W2866" s="336" t="s">
        <v>769</v>
      </c>
      <c r="X2866" s="336" t="s">
        <v>7406</v>
      </c>
      <c r="Y2866" s="336" t="s">
        <v>850</v>
      </c>
      <c r="Z2866" s="339">
        <v>41639</v>
      </c>
      <c r="AA2866" s="339">
        <v>41626</v>
      </c>
      <c r="AB2866" s="336" t="s">
        <v>842</v>
      </c>
    </row>
    <row r="2867" spans="1:28" s="340" customFormat="1">
      <c r="A2867" s="336" t="s">
        <v>8370</v>
      </c>
      <c r="B2867" s="336" t="s">
        <v>2466</v>
      </c>
      <c r="C2867" s="336" t="s">
        <v>2782</v>
      </c>
      <c r="D2867" s="336" t="s">
        <v>8383</v>
      </c>
      <c r="E2867" s="336" t="s">
        <v>735</v>
      </c>
      <c r="F2867" s="336" t="s">
        <v>780</v>
      </c>
      <c r="G2867" s="336" t="s">
        <v>794</v>
      </c>
      <c r="H2867" s="336" t="s">
        <v>726</v>
      </c>
      <c r="I2867" s="337">
        <v>5</v>
      </c>
      <c r="J2867" s="337">
        <v>75</v>
      </c>
      <c r="K2867" s="337">
        <v>135</v>
      </c>
      <c r="L2867" s="337">
        <v>124</v>
      </c>
      <c r="M2867" s="338"/>
      <c r="N2867" s="337">
        <v>15</v>
      </c>
      <c r="O2867" s="337">
        <v>1200</v>
      </c>
      <c r="P2867" s="337">
        <v>18</v>
      </c>
      <c r="Q2867" s="337">
        <v>67</v>
      </c>
      <c r="R2867" s="337">
        <v>25000</v>
      </c>
      <c r="S2867" s="337">
        <v>3000</v>
      </c>
      <c r="T2867" s="337">
        <v>91</v>
      </c>
      <c r="U2867" s="337">
        <v>1</v>
      </c>
      <c r="V2867" s="337">
        <v>-20</v>
      </c>
      <c r="W2867" s="336" t="s">
        <v>769</v>
      </c>
      <c r="X2867" s="336" t="s">
        <v>7406</v>
      </c>
      <c r="Y2867" s="336" t="s">
        <v>850</v>
      </c>
      <c r="Z2867" s="339">
        <v>41771</v>
      </c>
      <c r="AA2867" s="339">
        <v>41774</v>
      </c>
      <c r="AB2867" s="336" t="s">
        <v>784</v>
      </c>
    </row>
    <row r="2868" spans="1:28" s="340" customFormat="1">
      <c r="A2868" s="336" t="s">
        <v>8370</v>
      </c>
      <c r="B2868" s="336" t="s">
        <v>1137</v>
      </c>
      <c r="C2868" s="336" t="s">
        <v>682</v>
      </c>
      <c r="D2868" s="336" t="s">
        <v>1148</v>
      </c>
      <c r="E2868" s="336" t="s">
        <v>830</v>
      </c>
      <c r="F2868" s="336" t="s">
        <v>780</v>
      </c>
      <c r="G2868" s="336" t="s">
        <v>794</v>
      </c>
      <c r="H2868" s="336" t="s">
        <v>726</v>
      </c>
      <c r="I2868" s="337">
        <v>3</v>
      </c>
      <c r="J2868" s="337">
        <v>75</v>
      </c>
      <c r="K2868" s="337">
        <v>119</v>
      </c>
      <c r="L2868" s="337">
        <v>94</v>
      </c>
      <c r="M2868" s="338"/>
      <c r="N2868" s="337">
        <v>40</v>
      </c>
      <c r="O2868" s="338"/>
      <c r="P2868" s="337">
        <v>10</v>
      </c>
      <c r="Q2868" s="337">
        <v>80</v>
      </c>
      <c r="R2868" s="337">
        <v>25000</v>
      </c>
      <c r="S2868" s="337">
        <v>3000</v>
      </c>
      <c r="T2868" s="337">
        <v>91</v>
      </c>
      <c r="U2868" s="337">
        <v>0.9</v>
      </c>
      <c r="V2868" s="337">
        <v>-40</v>
      </c>
      <c r="W2868" s="336" t="s">
        <v>769</v>
      </c>
      <c r="X2868" s="336" t="s">
        <v>7402</v>
      </c>
      <c r="Y2868" s="336" t="s">
        <v>783</v>
      </c>
      <c r="Z2868" s="339">
        <v>41915</v>
      </c>
      <c r="AA2868" s="339">
        <v>41943</v>
      </c>
      <c r="AB2868" s="336" t="s">
        <v>827</v>
      </c>
    </row>
    <row r="2869" spans="1:28" s="340" customFormat="1">
      <c r="A2869" s="336" t="s">
        <v>8370</v>
      </c>
      <c r="B2869" s="336" t="s">
        <v>1137</v>
      </c>
      <c r="C2869" s="336" t="s">
        <v>682</v>
      </c>
      <c r="D2869" s="336" t="s">
        <v>1152</v>
      </c>
      <c r="E2869" s="336" t="s">
        <v>735</v>
      </c>
      <c r="F2869" s="336" t="s">
        <v>780</v>
      </c>
      <c r="G2869" s="336" t="s">
        <v>794</v>
      </c>
      <c r="H2869" s="336" t="s">
        <v>726</v>
      </c>
      <c r="I2869" s="337">
        <v>3</v>
      </c>
      <c r="J2869" s="337">
        <v>120</v>
      </c>
      <c r="K2869" s="337">
        <v>130</v>
      </c>
      <c r="L2869" s="337">
        <v>120</v>
      </c>
      <c r="M2869" s="338"/>
      <c r="N2869" s="337">
        <v>40</v>
      </c>
      <c r="O2869" s="338"/>
      <c r="P2869" s="337">
        <v>17</v>
      </c>
      <c r="Q2869" s="337">
        <v>70.599999999999994</v>
      </c>
      <c r="R2869" s="337">
        <v>25000</v>
      </c>
      <c r="S2869" s="337">
        <v>3000</v>
      </c>
      <c r="T2869" s="337">
        <v>92</v>
      </c>
      <c r="U2869" s="337">
        <v>1</v>
      </c>
      <c r="V2869" s="337">
        <v>-40</v>
      </c>
      <c r="W2869" s="336" t="s">
        <v>769</v>
      </c>
      <c r="X2869" s="336" t="s">
        <v>7402</v>
      </c>
      <c r="Y2869" s="336" t="s">
        <v>783</v>
      </c>
      <c r="Z2869" s="339">
        <v>41915</v>
      </c>
      <c r="AA2869" s="339">
        <v>41936</v>
      </c>
      <c r="AB2869" s="336" t="s">
        <v>827</v>
      </c>
    </row>
    <row r="2870" spans="1:28" s="340" customFormat="1">
      <c r="A2870" s="336" t="s">
        <v>8370</v>
      </c>
      <c r="B2870" s="336" t="s">
        <v>1513</v>
      </c>
      <c r="C2870" s="336" t="s">
        <v>1513</v>
      </c>
      <c r="D2870" s="336" t="s">
        <v>1514</v>
      </c>
      <c r="E2870" s="336" t="s">
        <v>703</v>
      </c>
      <c r="F2870" s="336" t="s">
        <v>780</v>
      </c>
      <c r="G2870" s="336" t="s">
        <v>794</v>
      </c>
      <c r="H2870" s="336" t="s">
        <v>726</v>
      </c>
      <c r="I2870" s="337">
        <v>3</v>
      </c>
      <c r="J2870" s="337">
        <v>50</v>
      </c>
      <c r="K2870" s="337">
        <v>50.8</v>
      </c>
      <c r="L2870" s="337">
        <v>50.8</v>
      </c>
      <c r="M2870" s="338"/>
      <c r="N2870" s="337">
        <v>25</v>
      </c>
      <c r="O2870" s="337">
        <v>589</v>
      </c>
      <c r="P2870" s="337">
        <v>8.9</v>
      </c>
      <c r="Q2870" s="337">
        <v>66.3</v>
      </c>
      <c r="R2870" s="337">
        <v>25000</v>
      </c>
      <c r="S2870" s="337">
        <v>3000</v>
      </c>
      <c r="T2870" s="337">
        <v>92</v>
      </c>
      <c r="U2870" s="337">
        <v>0.9</v>
      </c>
      <c r="V2870" s="337">
        <v>-25</v>
      </c>
      <c r="W2870" s="336" t="s">
        <v>769</v>
      </c>
      <c r="X2870" s="336" t="s">
        <v>7625</v>
      </c>
      <c r="Y2870" s="336" t="s">
        <v>826</v>
      </c>
      <c r="Z2870" s="339">
        <v>41879</v>
      </c>
      <c r="AA2870" s="339">
        <v>41900</v>
      </c>
      <c r="AB2870" s="336" t="s">
        <v>842</v>
      </c>
    </row>
    <row r="2871" spans="1:28" s="340" customFormat="1">
      <c r="A2871" s="336" t="s">
        <v>8370</v>
      </c>
      <c r="B2871" s="336" t="s">
        <v>1518</v>
      </c>
      <c r="C2871" s="336" t="s">
        <v>1518</v>
      </c>
      <c r="D2871" s="336" t="s">
        <v>1519</v>
      </c>
      <c r="E2871" s="336" t="s">
        <v>735</v>
      </c>
      <c r="F2871" s="336" t="s">
        <v>780</v>
      </c>
      <c r="G2871" s="336" t="s">
        <v>794</v>
      </c>
      <c r="H2871" s="336" t="s">
        <v>726</v>
      </c>
      <c r="I2871" s="337">
        <v>3</v>
      </c>
      <c r="J2871" s="337">
        <v>85</v>
      </c>
      <c r="K2871" s="337">
        <v>129</v>
      </c>
      <c r="L2871" s="337">
        <v>122</v>
      </c>
      <c r="M2871" s="338"/>
      <c r="N2871" s="337">
        <v>25</v>
      </c>
      <c r="O2871" s="337">
        <v>950</v>
      </c>
      <c r="P2871" s="337">
        <v>13.5</v>
      </c>
      <c r="Q2871" s="337">
        <v>70.400000000000006</v>
      </c>
      <c r="R2871" s="337">
        <v>50000</v>
      </c>
      <c r="S2871" s="337">
        <v>2700</v>
      </c>
      <c r="T2871" s="337">
        <v>92</v>
      </c>
      <c r="U2871" s="337">
        <v>0.9</v>
      </c>
      <c r="V2871" s="337">
        <v>-25</v>
      </c>
      <c r="W2871" s="336" t="s">
        <v>769</v>
      </c>
      <c r="X2871" s="336" t="s">
        <v>7402</v>
      </c>
      <c r="Y2871" s="336" t="s">
        <v>1159</v>
      </c>
      <c r="Z2871" s="339">
        <v>41105</v>
      </c>
      <c r="AA2871" s="339">
        <v>41939</v>
      </c>
      <c r="AB2871" s="336" t="s">
        <v>784</v>
      </c>
    </row>
    <row r="2872" spans="1:28" s="340" customFormat="1">
      <c r="A2872" s="336" t="s">
        <v>8370</v>
      </c>
      <c r="B2872" s="336" t="s">
        <v>1518</v>
      </c>
      <c r="C2872" s="336" t="s">
        <v>1518</v>
      </c>
      <c r="D2872" s="336" t="s">
        <v>1521</v>
      </c>
      <c r="E2872" s="336" t="s">
        <v>735</v>
      </c>
      <c r="F2872" s="336" t="s">
        <v>780</v>
      </c>
      <c r="G2872" s="336" t="s">
        <v>1011</v>
      </c>
      <c r="H2872" s="336" t="s">
        <v>726</v>
      </c>
      <c r="I2872" s="337">
        <v>3</v>
      </c>
      <c r="J2872" s="337">
        <v>85</v>
      </c>
      <c r="K2872" s="337">
        <v>129</v>
      </c>
      <c r="L2872" s="337">
        <v>122</v>
      </c>
      <c r="M2872" s="338"/>
      <c r="N2872" s="337">
        <v>25</v>
      </c>
      <c r="O2872" s="337">
        <v>950</v>
      </c>
      <c r="P2872" s="337">
        <v>13.5</v>
      </c>
      <c r="Q2872" s="337">
        <v>70.400000000000006</v>
      </c>
      <c r="R2872" s="337">
        <v>50000</v>
      </c>
      <c r="S2872" s="337">
        <v>2700</v>
      </c>
      <c r="T2872" s="337">
        <v>92</v>
      </c>
      <c r="U2872" s="337">
        <v>0.9</v>
      </c>
      <c r="V2872" s="337">
        <v>-25</v>
      </c>
      <c r="W2872" s="336" t="s">
        <v>769</v>
      </c>
      <c r="X2872" s="336" t="s">
        <v>7402</v>
      </c>
      <c r="Y2872" s="336" t="s">
        <v>1159</v>
      </c>
      <c r="Z2872" s="339">
        <v>41105</v>
      </c>
      <c r="AA2872" s="339">
        <v>41939</v>
      </c>
      <c r="AB2872" s="336" t="s">
        <v>784</v>
      </c>
    </row>
    <row r="2873" spans="1:28" s="340" customFormat="1">
      <c r="A2873" s="336" t="s">
        <v>8370</v>
      </c>
      <c r="B2873" s="336" t="s">
        <v>1518</v>
      </c>
      <c r="C2873" s="336" t="s">
        <v>1518</v>
      </c>
      <c r="D2873" s="336" t="s">
        <v>1523</v>
      </c>
      <c r="E2873" s="336" t="s">
        <v>735</v>
      </c>
      <c r="F2873" s="336" t="s">
        <v>780</v>
      </c>
      <c r="G2873" s="336" t="s">
        <v>794</v>
      </c>
      <c r="H2873" s="336" t="s">
        <v>726</v>
      </c>
      <c r="I2873" s="337">
        <v>3</v>
      </c>
      <c r="J2873" s="337">
        <v>85</v>
      </c>
      <c r="K2873" s="337">
        <v>129</v>
      </c>
      <c r="L2873" s="337">
        <v>122</v>
      </c>
      <c r="M2873" s="338"/>
      <c r="N2873" s="337">
        <v>25</v>
      </c>
      <c r="O2873" s="337">
        <v>950</v>
      </c>
      <c r="P2873" s="337">
        <v>13.5</v>
      </c>
      <c r="Q2873" s="337">
        <v>70.400000000000006</v>
      </c>
      <c r="R2873" s="337">
        <v>50000</v>
      </c>
      <c r="S2873" s="337">
        <v>2700</v>
      </c>
      <c r="T2873" s="337">
        <v>92</v>
      </c>
      <c r="U2873" s="337">
        <v>0.9</v>
      </c>
      <c r="V2873" s="337">
        <v>-25</v>
      </c>
      <c r="W2873" s="336" t="s">
        <v>769</v>
      </c>
      <c r="X2873" s="336" t="s">
        <v>7402</v>
      </c>
      <c r="Y2873" s="336" t="s">
        <v>1159</v>
      </c>
      <c r="Z2873" s="339">
        <v>41105</v>
      </c>
      <c r="AA2873" s="339">
        <v>41939</v>
      </c>
      <c r="AB2873" s="336" t="s">
        <v>784</v>
      </c>
    </row>
    <row r="2874" spans="1:28" s="340" customFormat="1">
      <c r="A2874" s="336" t="s">
        <v>8370</v>
      </c>
      <c r="B2874" s="336" t="s">
        <v>1518</v>
      </c>
      <c r="C2874" s="336" t="s">
        <v>1518</v>
      </c>
      <c r="D2874" s="336" t="s">
        <v>1525</v>
      </c>
      <c r="E2874" s="336" t="s">
        <v>735</v>
      </c>
      <c r="F2874" s="336" t="s">
        <v>780</v>
      </c>
      <c r="G2874" s="336" t="s">
        <v>1011</v>
      </c>
      <c r="H2874" s="336" t="s">
        <v>726</v>
      </c>
      <c r="I2874" s="337">
        <v>3</v>
      </c>
      <c r="J2874" s="337">
        <v>85</v>
      </c>
      <c r="K2874" s="337">
        <v>129</v>
      </c>
      <c r="L2874" s="337">
        <v>122</v>
      </c>
      <c r="M2874" s="338"/>
      <c r="N2874" s="337">
        <v>25</v>
      </c>
      <c r="O2874" s="337">
        <v>950</v>
      </c>
      <c r="P2874" s="337">
        <v>13.5</v>
      </c>
      <c r="Q2874" s="337">
        <v>70.400000000000006</v>
      </c>
      <c r="R2874" s="337">
        <v>50000</v>
      </c>
      <c r="S2874" s="337">
        <v>2700</v>
      </c>
      <c r="T2874" s="337">
        <v>92</v>
      </c>
      <c r="U2874" s="337">
        <v>0.9</v>
      </c>
      <c r="V2874" s="337">
        <v>-25</v>
      </c>
      <c r="W2874" s="336" t="s">
        <v>769</v>
      </c>
      <c r="X2874" s="336" t="s">
        <v>7402</v>
      </c>
      <c r="Y2874" s="336" t="s">
        <v>1159</v>
      </c>
      <c r="Z2874" s="339">
        <v>41105</v>
      </c>
      <c r="AA2874" s="339">
        <v>41939</v>
      </c>
      <c r="AB2874" s="336" t="s">
        <v>784</v>
      </c>
    </row>
    <row r="2875" spans="1:28" s="340" customFormat="1">
      <c r="A2875" s="336" t="s">
        <v>8370</v>
      </c>
      <c r="B2875" s="336" t="s">
        <v>1518</v>
      </c>
      <c r="C2875" s="336" t="s">
        <v>1518</v>
      </c>
      <c r="D2875" s="336" t="s">
        <v>1527</v>
      </c>
      <c r="E2875" s="336" t="s">
        <v>735</v>
      </c>
      <c r="F2875" s="336" t="s">
        <v>780</v>
      </c>
      <c r="G2875" s="336" t="s">
        <v>794</v>
      </c>
      <c r="H2875" s="336" t="s">
        <v>726</v>
      </c>
      <c r="I2875" s="337">
        <v>3</v>
      </c>
      <c r="J2875" s="337">
        <v>90</v>
      </c>
      <c r="K2875" s="337">
        <v>129</v>
      </c>
      <c r="L2875" s="337">
        <v>122</v>
      </c>
      <c r="M2875" s="338"/>
      <c r="N2875" s="337">
        <v>25</v>
      </c>
      <c r="O2875" s="337">
        <v>1000</v>
      </c>
      <c r="P2875" s="337">
        <v>13.5</v>
      </c>
      <c r="Q2875" s="337">
        <v>74.099999999999994</v>
      </c>
      <c r="R2875" s="337">
        <v>50000</v>
      </c>
      <c r="S2875" s="337">
        <v>3000</v>
      </c>
      <c r="T2875" s="337">
        <v>94</v>
      </c>
      <c r="U2875" s="337">
        <v>0.9</v>
      </c>
      <c r="V2875" s="337">
        <v>-25</v>
      </c>
      <c r="W2875" s="336" t="s">
        <v>769</v>
      </c>
      <c r="X2875" s="336" t="s">
        <v>7402</v>
      </c>
      <c r="Y2875" s="336" t="s">
        <v>1159</v>
      </c>
      <c r="Z2875" s="339">
        <v>41105</v>
      </c>
      <c r="AA2875" s="339">
        <v>41939</v>
      </c>
      <c r="AB2875" s="336" t="s">
        <v>784</v>
      </c>
    </row>
    <row r="2876" spans="1:28" s="340" customFormat="1">
      <c r="A2876" s="336" t="s">
        <v>8370</v>
      </c>
      <c r="B2876" s="336" t="s">
        <v>1518</v>
      </c>
      <c r="C2876" s="336" t="s">
        <v>1518</v>
      </c>
      <c r="D2876" s="336" t="s">
        <v>1529</v>
      </c>
      <c r="E2876" s="336" t="s">
        <v>735</v>
      </c>
      <c r="F2876" s="336" t="s">
        <v>780</v>
      </c>
      <c r="G2876" s="336" t="s">
        <v>1011</v>
      </c>
      <c r="H2876" s="336" t="s">
        <v>726</v>
      </c>
      <c r="I2876" s="337">
        <v>3</v>
      </c>
      <c r="J2876" s="337">
        <v>90</v>
      </c>
      <c r="K2876" s="337">
        <v>129</v>
      </c>
      <c r="L2876" s="337">
        <v>122</v>
      </c>
      <c r="M2876" s="338"/>
      <c r="N2876" s="337">
        <v>25</v>
      </c>
      <c r="O2876" s="337">
        <v>1000</v>
      </c>
      <c r="P2876" s="337">
        <v>13.5</v>
      </c>
      <c r="Q2876" s="337">
        <v>74.099999999999994</v>
      </c>
      <c r="R2876" s="337">
        <v>50000</v>
      </c>
      <c r="S2876" s="337">
        <v>3000</v>
      </c>
      <c r="T2876" s="337">
        <v>94</v>
      </c>
      <c r="U2876" s="337">
        <v>0.9</v>
      </c>
      <c r="V2876" s="337">
        <v>-25</v>
      </c>
      <c r="W2876" s="336" t="s">
        <v>769</v>
      </c>
      <c r="X2876" s="336" t="s">
        <v>7402</v>
      </c>
      <c r="Y2876" s="336" t="s">
        <v>1159</v>
      </c>
      <c r="Z2876" s="339">
        <v>41105</v>
      </c>
      <c r="AA2876" s="339">
        <v>41939</v>
      </c>
      <c r="AB2876" s="336" t="s">
        <v>784</v>
      </c>
    </row>
    <row r="2877" spans="1:28" s="340" customFormat="1">
      <c r="A2877" s="336" t="s">
        <v>8370</v>
      </c>
      <c r="B2877" s="336" t="s">
        <v>1518</v>
      </c>
      <c r="C2877" s="336" t="s">
        <v>1518</v>
      </c>
      <c r="D2877" s="336" t="s">
        <v>1531</v>
      </c>
      <c r="E2877" s="336" t="s">
        <v>735</v>
      </c>
      <c r="F2877" s="336" t="s">
        <v>780</v>
      </c>
      <c r="G2877" s="336" t="s">
        <v>794</v>
      </c>
      <c r="H2877" s="336" t="s">
        <v>726</v>
      </c>
      <c r="I2877" s="337">
        <v>3</v>
      </c>
      <c r="J2877" s="337">
        <v>90</v>
      </c>
      <c r="K2877" s="337">
        <v>129</v>
      </c>
      <c r="L2877" s="337">
        <v>122</v>
      </c>
      <c r="M2877" s="338"/>
      <c r="N2877" s="337">
        <v>25</v>
      </c>
      <c r="O2877" s="337">
        <v>1000</v>
      </c>
      <c r="P2877" s="337">
        <v>13.5</v>
      </c>
      <c r="Q2877" s="337">
        <v>74.099999999999994</v>
      </c>
      <c r="R2877" s="337">
        <v>50000</v>
      </c>
      <c r="S2877" s="337">
        <v>3000</v>
      </c>
      <c r="T2877" s="337">
        <v>94</v>
      </c>
      <c r="U2877" s="337">
        <v>0.9</v>
      </c>
      <c r="V2877" s="337">
        <v>-25</v>
      </c>
      <c r="W2877" s="336" t="s">
        <v>769</v>
      </c>
      <c r="X2877" s="336" t="s">
        <v>7402</v>
      </c>
      <c r="Y2877" s="336" t="s">
        <v>1159</v>
      </c>
      <c r="Z2877" s="339">
        <v>41105</v>
      </c>
      <c r="AA2877" s="339">
        <v>41939</v>
      </c>
      <c r="AB2877" s="336" t="s">
        <v>784</v>
      </c>
    </row>
    <row r="2878" spans="1:28" s="340" customFormat="1">
      <c r="A2878" s="336" t="s">
        <v>8370</v>
      </c>
      <c r="B2878" s="336" t="s">
        <v>1518</v>
      </c>
      <c r="C2878" s="336" t="s">
        <v>1518</v>
      </c>
      <c r="D2878" s="336" t="s">
        <v>1533</v>
      </c>
      <c r="E2878" s="336" t="s">
        <v>735</v>
      </c>
      <c r="F2878" s="336" t="s">
        <v>780</v>
      </c>
      <c r="G2878" s="336" t="s">
        <v>1011</v>
      </c>
      <c r="H2878" s="336" t="s">
        <v>726</v>
      </c>
      <c r="I2878" s="337">
        <v>3</v>
      </c>
      <c r="J2878" s="337">
        <v>90</v>
      </c>
      <c r="K2878" s="337">
        <v>129</v>
      </c>
      <c r="L2878" s="337">
        <v>122</v>
      </c>
      <c r="M2878" s="338"/>
      <c r="N2878" s="337">
        <v>25</v>
      </c>
      <c r="O2878" s="337">
        <v>1000</v>
      </c>
      <c r="P2878" s="337">
        <v>13.5</v>
      </c>
      <c r="Q2878" s="337">
        <v>74.099999999999994</v>
      </c>
      <c r="R2878" s="337">
        <v>50000</v>
      </c>
      <c r="S2878" s="337">
        <v>3000</v>
      </c>
      <c r="T2878" s="337">
        <v>94</v>
      </c>
      <c r="U2878" s="337">
        <v>0.9</v>
      </c>
      <c r="V2878" s="337">
        <v>-25</v>
      </c>
      <c r="W2878" s="336" t="s">
        <v>769</v>
      </c>
      <c r="X2878" s="336" t="s">
        <v>7402</v>
      </c>
      <c r="Y2878" s="336" t="s">
        <v>1159</v>
      </c>
      <c r="Z2878" s="339">
        <v>41105</v>
      </c>
      <c r="AA2878" s="339">
        <v>41939</v>
      </c>
      <c r="AB2878" s="336" t="s">
        <v>784</v>
      </c>
    </row>
    <row r="2879" spans="1:28" s="340" customFormat="1">
      <c r="A2879" s="336" t="s">
        <v>8370</v>
      </c>
      <c r="B2879" s="336" t="s">
        <v>1633</v>
      </c>
      <c r="C2879" s="336" t="s">
        <v>682</v>
      </c>
      <c r="D2879" s="336" t="s">
        <v>8384</v>
      </c>
      <c r="E2879" s="336" t="s">
        <v>830</v>
      </c>
      <c r="F2879" s="336" t="s">
        <v>780</v>
      </c>
      <c r="G2879" s="336" t="s">
        <v>794</v>
      </c>
      <c r="H2879" s="336" t="s">
        <v>726</v>
      </c>
      <c r="I2879" s="337">
        <v>10</v>
      </c>
      <c r="J2879" s="337">
        <v>75</v>
      </c>
      <c r="K2879" s="337">
        <v>119</v>
      </c>
      <c r="L2879" s="337">
        <v>94</v>
      </c>
      <c r="M2879" s="338"/>
      <c r="N2879" s="337">
        <v>40</v>
      </c>
      <c r="O2879" s="337">
        <v>800</v>
      </c>
      <c r="P2879" s="337">
        <v>10</v>
      </c>
      <c r="Q2879" s="337">
        <v>80</v>
      </c>
      <c r="R2879" s="337">
        <v>25000</v>
      </c>
      <c r="S2879" s="337">
        <v>3000</v>
      </c>
      <c r="T2879" s="337">
        <v>91</v>
      </c>
      <c r="U2879" s="337">
        <v>0.9</v>
      </c>
      <c r="V2879" s="337">
        <v>-20</v>
      </c>
      <c r="W2879" s="336" t="s">
        <v>769</v>
      </c>
      <c r="X2879" s="336" t="s">
        <v>7923</v>
      </c>
      <c r="Y2879" s="336" t="s">
        <v>783</v>
      </c>
      <c r="Z2879" s="339">
        <v>42009</v>
      </c>
      <c r="AA2879" s="339">
        <v>42010</v>
      </c>
      <c r="AB2879" s="336" t="s">
        <v>784</v>
      </c>
    </row>
    <row r="2880" spans="1:28" s="340" customFormat="1">
      <c r="A2880" s="336" t="s">
        <v>8370</v>
      </c>
      <c r="B2880" s="336" t="s">
        <v>1633</v>
      </c>
      <c r="C2880" s="336" t="s">
        <v>682</v>
      </c>
      <c r="D2880" s="336" t="s">
        <v>8385</v>
      </c>
      <c r="E2880" s="336" t="s">
        <v>731</v>
      </c>
      <c r="F2880" s="336" t="s">
        <v>780</v>
      </c>
      <c r="G2880" s="336" t="s">
        <v>794</v>
      </c>
      <c r="H2880" s="336" t="s">
        <v>726</v>
      </c>
      <c r="I2880" s="337">
        <v>10</v>
      </c>
      <c r="J2880" s="337">
        <v>75</v>
      </c>
      <c r="K2880" s="337">
        <v>87</v>
      </c>
      <c r="L2880" s="337">
        <v>94</v>
      </c>
      <c r="M2880" s="338"/>
      <c r="N2880" s="337">
        <v>40</v>
      </c>
      <c r="O2880" s="337">
        <v>800</v>
      </c>
      <c r="P2880" s="337">
        <v>10.5</v>
      </c>
      <c r="Q2880" s="337">
        <v>76.2</v>
      </c>
      <c r="R2880" s="337">
        <v>25000</v>
      </c>
      <c r="S2880" s="337">
        <v>3000</v>
      </c>
      <c r="T2880" s="337">
        <v>90</v>
      </c>
      <c r="U2880" s="337">
        <v>0.9</v>
      </c>
      <c r="V2880" s="337">
        <v>-20</v>
      </c>
      <c r="W2880" s="336" t="s">
        <v>769</v>
      </c>
      <c r="X2880" s="336" t="s">
        <v>7402</v>
      </c>
      <c r="Y2880" s="336" t="s">
        <v>783</v>
      </c>
      <c r="Z2880" s="339">
        <v>42009</v>
      </c>
      <c r="AA2880" s="339">
        <v>42009</v>
      </c>
      <c r="AB2880" s="336" t="s">
        <v>784</v>
      </c>
    </row>
    <row r="2881" spans="1:28" s="340" customFormat="1">
      <c r="A2881" s="336" t="s">
        <v>8370</v>
      </c>
      <c r="B2881" s="336" t="s">
        <v>5127</v>
      </c>
      <c r="C2881" s="336" t="s">
        <v>5263</v>
      </c>
      <c r="D2881" s="336" t="s">
        <v>5264</v>
      </c>
      <c r="E2881" s="336" t="s">
        <v>732</v>
      </c>
      <c r="F2881" s="336" t="s">
        <v>780</v>
      </c>
      <c r="G2881" s="336" t="s">
        <v>1011</v>
      </c>
      <c r="H2881" s="336" t="s">
        <v>726</v>
      </c>
      <c r="I2881" s="337">
        <v>3</v>
      </c>
      <c r="J2881" s="337">
        <v>65</v>
      </c>
      <c r="K2881" s="337">
        <v>126.4</v>
      </c>
      <c r="L2881" s="337">
        <v>94.8</v>
      </c>
      <c r="M2881" s="338"/>
      <c r="N2881" s="337">
        <v>108</v>
      </c>
      <c r="O2881" s="337">
        <v>650</v>
      </c>
      <c r="P2881" s="337">
        <v>10</v>
      </c>
      <c r="Q2881" s="337">
        <v>65</v>
      </c>
      <c r="R2881" s="337">
        <v>25000</v>
      </c>
      <c r="S2881" s="337">
        <v>2700</v>
      </c>
      <c r="T2881" s="337">
        <v>95</v>
      </c>
      <c r="U2881" s="337">
        <v>1</v>
      </c>
      <c r="V2881" s="337">
        <v>-20</v>
      </c>
      <c r="W2881" s="336" t="s">
        <v>769</v>
      </c>
      <c r="X2881" s="336" t="s">
        <v>7405</v>
      </c>
      <c r="Y2881" s="336" t="s">
        <v>826</v>
      </c>
      <c r="Z2881" s="339">
        <v>41813</v>
      </c>
      <c r="AA2881" s="339">
        <v>41813</v>
      </c>
      <c r="AB2881" s="336" t="s">
        <v>784</v>
      </c>
    </row>
    <row r="2882" spans="1:28" s="340" customFormat="1">
      <c r="A2882" s="336" t="s">
        <v>8370</v>
      </c>
      <c r="B2882" s="336" t="s">
        <v>2235</v>
      </c>
      <c r="C2882" s="336" t="s">
        <v>2459</v>
      </c>
      <c r="D2882" s="336" t="s">
        <v>2460</v>
      </c>
      <c r="E2882" s="336" t="s">
        <v>733</v>
      </c>
      <c r="F2882" s="336" t="s">
        <v>780</v>
      </c>
      <c r="G2882" s="336" t="s">
        <v>794</v>
      </c>
      <c r="H2882" s="336" t="s">
        <v>726</v>
      </c>
      <c r="I2882" s="337">
        <v>5</v>
      </c>
      <c r="J2882" s="337">
        <v>75</v>
      </c>
      <c r="K2882" s="337">
        <v>162.30000000000001</v>
      </c>
      <c r="L2882" s="337">
        <v>120.1</v>
      </c>
      <c r="M2882" s="338"/>
      <c r="N2882" s="337">
        <v>110</v>
      </c>
      <c r="O2882" s="337">
        <v>1065</v>
      </c>
      <c r="P2882" s="337">
        <v>16</v>
      </c>
      <c r="Q2882" s="337">
        <v>66.599999999999994</v>
      </c>
      <c r="R2882" s="337">
        <v>25000</v>
      </c>
      <c r="S2882" s="337">
        <v>2700</v>
      </c>
      <c r="T2882" s="337">
        <v>95</v>
      </c>
      <c r="U2882" s="337">
        <v>1</v>
      </c>
      <c r="V2882" s="337">
        <v>-25</v>
      </c>
      <c r="W2882" s="336" t="s">
        <v>769</v>
      </c>
      <c r="X2882" s="336" t="s">
        <v>7405</v>
      </c>
      <c r="Y2882" s="336" t="s">
        <v>2239</v>
      </c>
      <c r="Z2882" s="339">
        <v>41892</v>
      </c>
      <c r="AA2882" s="339">
        <v>41949</v>
      </c>
      <c r="AB2882" s="336" t="s">
        <v>784</v>
      </c>
    </row>
    <row r="2883" spans="1:28" s="340" customFormat="1">
      <c r="A2883" s="336" t="s">
        <v>8370</v>
      </c>
      <c r="B2883" s="336" t="s">
        <v>27</v>
      </c>
      <c r="C2883" s="336" t="s">
        <v>6327</v>
      </c>
      <c r="D2883" s="336" t="s">
        <v>6327</v>
      </c>
      <c r="E2883" s="336" t="s">
        <v>732</v>
      </c>
      <c r="F2883" s="336" t="s">
        <v>780</v>
      </c>
      <c r="G2883" s="336" t="s">
        <v>794</v>
      </c>
      <c r="H2883" s="336" t="s">
        <v>726</v>
      </c>
      <c r="I2883" s="337">
        <v>5</v>
      </c>
      <c r="J2883" s="337">
        <v>85</v>
      </c>
      <c r="K2883" s="337">
        <v>135</v>
      </c>
      <c r="L2883" s="337">
        <v>122</v>
      </c>
      <c r="M2883" s="338"/>
      <c r="N2883" s="338"/>
      <c r="O2883" s="337">
        <v>850</v>
      </c>
      <c r="P2883" s="337">
        <v>12</v>
      </c>
      <c r="Q2883" s="337">
        <v>70.8</v>
      </c>
      <c r="R2883" s="337">
        <v>25000</v>
      </c>
      <c r="S2883" s="337">
        <v>2700</v>
      </c>
      <c r="T2883" s="337">
        <v>90</v>
      </c>
      <c r="U2883" s="337">
        <v>0.9</v>
      </c>
      <c r="V2883" s="337">
        <v>-30</v>
      </c>
      <c r="W2883" s="336" t="s">
        <v>769</v>
      </c>
      <c r="X2883" s="336" t="s">
        <v>8312</v>
      </c>
      <c r="Y2883" s="336" t="s">
        <v>1308</v>
      </c>
      <c r="Z2883" s="339">
        <v>41446</v>
      </c>
      <c r="AA2883" s="339">
        <v>41907</v>
      </c>
      <c r="AB2883" s="336" t="s">
        <v>842</v>
      </c>
    </row>
    <row r="2884" spans="1:28" s="340" customFormat="1">
      <c r="A2884" s="336" t="s">
        <v>8370</v>
      </c>
      <c r="B2884" s="336" t="s">
        <v>27</v>
      </c>
      <c r="C2884" s="336" t="s">
        <v>6331</v>
      </c>
      <c r="D2884" s="336" t="s">
        <v>6331</v>
      </c>
      <c r="E2884" s="336" t="s">
        <v>732</v>
      </c>
      <c r="F2884" s="336" t="s">
        <v>780</v>
      </c>
      <c r="G2884" s="336" t="s">
        <v>794</v>
      </c>
      <c r="H2884" s="336" t="s">
        <v>726</v>
      </c>
      <c r="I2884" s="337">
        <v>5</v>
      </c>
      <c r="J2884" s="337">
        <v>85</v>
      </c>
      <c r="K2884" s="337">
        <v>133.69999999999999</v>
      </c>
      <c r="L2884" s="337">
        <v>95.1</v>
      </c>
      <c r="M2884" s="338"/>
      <c r="N2884" s="338"/>
      <c r="O2884" s="337">
        <v>875</v>
      </c>
      <c r="P2884" s="337">
        <v>12</v>
      </c>
      <c r="Q2884" s="337">
        <v>73</v>
      </c>
      <c r="R2884" s="337">
        <v>25000</v>
      </c>
      <c r="S2884" s="337">
        <v>3000</v>
      </c>
      <c r="T2884" s="337">
        <v>96</v>
      </c>
      <c r="U2884" s="337">
        <v>0.9</v>
      </c>
      <c r="V2884" s="337">
        <v>-29</v>
      </c>
      <c r="W2884" s="336" t="s">
        <v>769</v>
      </c>
      <c r="X2884" s="336" t="s">
        <v>7405</v>
      </c>
      <c r="Y2884" s="336" t="s">
        <v>1308</v>
      </c>
      <c r="Z2884" s="339">
        <v>41852</v>
      </c>
      <c r="AA2884" s="339">
        <v>41940</v>
      </c>
      <c r="AB2884" s="336" t="s">
        <v>842</v>
      </c>
    </row>
    <row r="2885" spans="1:28" s="340" customFormat="1">
      <c r="A2885" s="336" t="s">
        <v>8370</v>
      </c>
      <c r="B2885" s="336" t="s">
        <v>4392</v>
      </c>
      <c r="C2885" s="336" t="s">
        <v>4393</v>
      </c>
      <c r="D2885" s="336" t="s">
        <v>8386</v>
      </c>
      <c r="E2885" s="336" t="s">
        <v>732</v>
      </c>
      <c r="F2885" s="336" t="s">
        <v>780</v>
      </c>
      <c r="G2885" s="336" t="s">
        <v>794</v>
      </c>
      <c r="H2885" s="336" t="s">
        <v>726</v>
      </c>
      <c r="I2885" s="337">
        <v>5</v>
      </c>
      <c r="J2885" s="337">
        <v>65</v>
      </c>
      <c r="K2885" s="337">
        <v>131.80000000000001</v>
      </c>
      <c r="L2885" s="337">
        <v>94.5</v>
      </c>
      <c r="M2885" s="338"/>
      <c r="N2885" s="337">
        <v>105</v>
      </c>
      <c r="O2885" s="337">
        <v>650</v>
      </c>
      <c r="P2885" s="337">
        <v>10</v>
      </c>
      <c r="Q2885" s="337">
        <v>65</v>
      </c>
      <c r="R2885" s="337">
        <v>25000</v>
      </c>
      <c r="S2885" s="337">
        <v>2700</v>
      </c>
      <c r="T2885" s="337">
        <v>95</v>
      </c>
      <c r="U2885" s="337">
        <v>1</v>
      </c>
      <c r="V2885" s="337">
        <v>-20</v>
      </c>
      <c r="W2885" s="336" t="s">
        <v>769</v>
      </c>
      <c r="X2885" s="336" t="s">
        <v>7405</v>
      </c>
      <c r="Y2885" s="336" t="s">
        <v>783</v>
      </c>
      <c r="Z2885" s="339">
        <v>41808</v>
      </c>
      <c r="AA2885" s="339">
        <v>41809</v>
      </c>
      <c r="AB2885" s="336" t="s">
        <v>784</v>
      </c>
    </row>
    <row r="2886" spans="1:28" s="340" customFormat="1">
      <c r="A2886" s="336" t="s">
        <v>8370</v>
      </c>
      <c r="B2886" s="336" t="s">
        <v>4392</v>
      </c>
      <c r="C2886" s="336" t="s">
        <v>4405</v>
      </c>
      <c r="D2886" s="336" t="s">
        <v>8387</v>
      </c>
      <c r="E2886" s="336" t="s">
        <v>732</v>
      </c>
      <c r="F2886" s="336" t="s">
        <v>780</v>
      </c>
      <c r="G2886" s="336" t="s">
        <v>794</v>
      </c>
      <c r="H2886" s="336" t="s">
        <v>726</v>
      </c>
      <c r="I2886" s="337">
        <v>5</v>
      </c>
      <c r="J2886" s="337">
        <v>75</v>
      </c>
      <c r="K2886" s="337">
        <v>134.6</v>
      </c>
      <c r="L2886" s="337">
        <v>96.5</v>
      </c>
      <c r="M2886" s="338"/>
      <c r="N2886" s="338"/>
      <c r="O2886" s="337">
        <v>1000</v>
      </c>
      <c r="P2886" s="337">
        <v>15</v>
      </c>
      <c r="Q2886" s="337">
        <v>66.7</v>
      </c>
      <c r="R2886" s="337">
        <v>30000</v>
      </c>
      <c r="S2886" s="337">
        <v>2700</v>
      </c>
      <c r="T2886" s="337">
        <v>95</v>
      </c>
      <c r="U2886" s="337">
        <v>0.9</v>
      </c>
      <c r="V2886" s="337">
        <v>-20</v>
      </c>
      <c r="W2886" s="336" t="s">
        <v>769</v>
      </c>
      <c r="X2886" s="336" t="s">
        <v>7491</v>
      </c>
      <c r="Y2886" s="336" t="s">
        <v>783</v>
      </c>
      <c r="Z2886" s="339">
        <v>41712</v>
      </c>
      <c r="AA2886" s="339">
        <v>41712</v>
      </c>
      <c r="AB2886" s="336" t="s">
        <v>842</v>
      </c>
    </row>
    <row r="2887" spans="1:28" s="340" customFormat="1">
      <c r="A2887" s="336" t="s">
        <v>8370</v>
      </c>
      <c r="B2887" s="336" t="s">
        <v>4392</v>
      </c>
      <c r="C2887" s="336" t="s">
        <v>4504</v>
      </c>
      <c r="D2887" s="336" t="s">
        <v>8388</v>
      </c>
      <c r="E2887" s="336" t="s">
        <v>733</v>
      </c>
      <c r="F2887" s="336" t="s">
        <v>780</v>
      </c>
      <c r="G2887" s="336" t="s">
        <v>794</v>
      </c>
      <c r="H2887" s="336" t="s">
        <v>726</v>
      </c>
      <c r="I2887" s="337">
        <v>5</v>
      </c>
      <c r="J2887" s="337">
        <v>90</v>
      </c>
      <c r="K2887" s="337">
        <v>160.1</v>
      </c>
      <c r="L2887" s="337">
        <v>127.2</v>
      </c>
      <c r="M2887" s="338"/>
      <c r="N2887" s="338"/>
      <c r="O2887" s="337">
        <v>1300</v>
      </c>
      <c r="P2887" s="337">
        <v>16</v>
      </c>
      <c r="Q2887" s="337">
        <v>81.3</v>
      </c>
      <c r="R2887" s="337">
        <v>30000</v>
      </c>
      <c r="S2887" s="337">
        <v>2700</v>
      </c>
      <c r="T2887" s="337">
        <v>93</v>
      </c>
      <c r="U2887" s="337">
        <v>1</v>
      </c>
      <c r="V2887" s="337">
        <v>-20</v>
      </c>
      <c r="W2887" s="336" t="s">
        <v>769</v>
      </c>
      <c r="X2887" s="336" t="s">
        <v>7415</v>
      </c>
      <c r="Y2887" s="336" t="s">
        <v>783</v>
      </c>
      <c r="Z2887" s="339">
        <v>41715</v>
      </c>
      <c r="AA2887" s="339">
        <v>41715</v>
      </c>
      <c r="AB2887" s="336" t="s">
        <v>842</v>
      </c>
    </row>
    <row r="2888" spans="1:28" s="340" customFormat="1">
      <c r="A2888" s="336" t="s">
        <v>8370</v>
      </c>
      <c r="B2888" s="336" t="s">
        <v>2466</v>
      </c>
      <c r="C2888" s="336" t="s">
        <v>2505</v>
      </c>
      <c r="D2888" s="336" t="s">
        <v>8389</v>
      </c>
      <c r="E2888" s="336" t="s">
        <v>735</v>
      </c>
      <c r="F2888" s="336" t="s">
        <v>780</v>
      </c>
      <c r="G2888" s="336" t="s">
        <v>794</v>
      </c>
      <c r="H2888" s="336" t="s">
        <v>726</v>
      </c>
      <c r="I2888" s="337">
        <v>3</v>
      </c>
      <c r="J2888" s="337">
        <v>85</v>
      </c>
      <c r="K2888" s="337">
        <v>135</v>
      </c>
      <c r="L2888" s="337">
        <v>124</v>
      </c>
      <c r="M2888" s="338"/>
      <c r="N2888" s="337">
        <v>15</v>
      </c>
      <c r="O2888" s="337">
        <v>820</v>
      </c>
      <c r="P2888" s="337">
        <v>12.5</v>
      </c>
      <c r="Q2888" s="337">
        <v>65.599999999999994</v>
      </c>
      <c r="R2888" s="337">
        <v>25000</v>
      </c>
      <c r="S2888" s="337">
        <v>2700</v>
      </c>
      <c r="T2888" s="337">
        <v>91</v>
      </c>
      <c r="U2888" s="337">
        <v>0.9</v>
      </c>
      <c r="V2888" s="337">
        <v>-20</v>
      </c>
      <c r="W2888" s="336" t="s">
        <v>769</v>
      </c>
      <c r="X2888" s="336" t="s">
        <v>7406</v>
      </c>
      <c r="Y2888" s="336" t="s">
        <v>783</v>
      </c>
      <c r="Z2888" s="339">
        <v>41882</v>
      </c>
      <c r="AA2888" s="339">
        <v>41922</v>
      </c>
      <c r="AB2888" s="336" t="s">
        <v>842</v>
      </c>
    </row>
    <row r="2889" spans="1:28" s="340" customFormat="1">
      <c r="A2889" s="336" t="s">
        <v>8370</v>
      </c>
      <c r="B2889" s="336" t="s">
        <v>2466</v>
      </c>
      <c r="C2889" s="336" t="s">
        <v>2507</v>
      </c>
      <c r="D2889" s="336" t="s">
        <v>8390</v>
      </c>
      <c r="E2889" s="336" t="s">
        <v>735</v>
      </c>
      <c r="F2889" s="336" t="s">
        <v>780</v>
      </c>
      <c r="G2889" s="336" t="s">
        <v>794</v>
      </c>
      <c r="H2889" s="336" t="s">
        <v>726</v>
      </c>
      <c r="I2889" s="337">
        <v>3</v>
      </c>
      <c r="J2889" s="337">
        <v>85</v>
      </c>
      <c r="K2889" s="337">
        <v>135</v>
      </c>
      <c r="L2889" s="337">
        <v>124</v>
      </c>
      <c r="M2889" s="338"/>
      <c r="N2889" s="337">
        <v>25</v>
      </c>
      <c r="O2889" s="337">
        <v>820</v>
      </c>
      <c r="P2889" s="337">
        <v>12.5</v>
      </c>
      <c r="Q2889" s="337">
        <v>65.599999999999994</v>
      </c>
      <c r="R2889" s="337">
        <v>25000</v>
      </c>
      <c r="S2889" s="337">
        <v>2700</v>
      </c>
      <c r="T2889" s="337">
        <v>91</v>
      </c>
      <c r="U2889" s="337">
        <v>0.9</v>
      </c>
      <c r="V2889" s="337">
        <v>-20</v>
      </c>
      <c r="W2889" s="336" t="s">
        <v>769</v>
      </c>
      <c r="X2889" s="336" t="s">
        <v>7406</v>
      </c>
      <c r="Y2889" s="336" t="s">
        <v>783</v>
      </c>
      <c r="Z2889" s="339">
        <v>41882</v>
      </c>
      <c r="AA2889" s="339">
        <v>41922</v>
      </c>
      <c r="AB2889" s="336" t="s">
        <v>842</v>
      </c>
    </row>
    <row r="2890" spans="1:28" s="340" customFormat="1">
      <c r="A2890" s="336" t="s">
        <v>8370</v>
      </c>
      <c r="B2890" s="336" t="s">
        <v>2466</v>
      </c>
      <c r="C2890" s="336" t="s">
        <v>2509</v>
      </c>
      <c r="D2890" s="336" t="s">
        <v>8391</v>
      </c>
      <c r="E2890" s="336" t="s">
        <v>735</v>
      </c>
      <c r="F2890" s="336" t="s">
        <v>780</v>
      </c>
      <c r="G2890" s="336" t="s">
        <v>794</v>
      </c>
      <c r="H2890" s="336" t="s">
        <v>726</v>
      </c>
      <c r="I2890" s="337">
        <v>3</v>
      </c>
      <c r="J2890" s="337">
        <v>85</v>
      </c>
      <c r="K2890" s="337">
        <v>135</v>
      </c>
      <c r="L2890" s="337">
        <v>124</v>
      </c>
      <c r="M2890" s="338"/>
      <c r="N2890" s="337">
        <v>40</v>
      </c>
      <c r="O2890" s="337">
        <v>820</v>
      </c>
      <c r="P2890" s="337">
        <v>12.5</v>
      </c>
      <c r="Q2890" s="337">
        <v>65.599999999999994</v>
      </c>
      <c r="R2890" s="337">
        <v>25000</v>
      </c>
      <c r="S2890" s="337">
        <v>2700</v>
      </c>
      <c r="T2890" s="337">
        <v>91</v>
      </c>
      <c r="U2890" s="337">
        <v>0.9</v>
      </c>
      <c r="V2890" s="337">
        <v>-20</v>
      </c>
      <c r="W2890" s="336" t="s">
        <v>769</v>
      </c>
      <c r="X2890" s="336" t="s">
        <v>7406</v>
      </c>
      <c r="Y2890" s="336" t="s">
        <v>783</v>
      </c>
      <c r="Z2890" s="339">
        <v>41882</v>
      </c>
      <c r="AA2890" s="339">
        <v>41922</v>
      </c>
      <c r="AB2890" s="336" t="s">
        <v>842</v>
      </c>
    </row>
    <row r="2891" spans="1:28" s="340" customFormat="1">
      <c r="A2891" s="336" t="s">
        <v>8370</v>
      </c>
      <c r="B2891" s="336" t="s">
        <v>2466</v>
      </c>
      <c r="C2891" s="336" t="s">
        <v>2511</v>
      </c>
      <c r="D2891" s="336" t="s">
        <v>8392</v>
      </c>
      <c r="E2891" s="336" t="s">
        <v>735</v>
      </c>
      <c r="F2891" s="336" t="s">
        <v>780</v>
      </c>
      <c r="G2891" s="336" t="s">
        <v>794</v>
      </c>
      <c r="H2891" s="336" t="s">
        <v>726</v>
      </c>
      <c r="I2891" s="337">
        <v>3</v>
      </c>
      <c r="J2891" s="337">
        <v>85</v>
      </c>
      <c r="K2891" s="337">
        <v>135</v>
      </c>
      <c r="L2891" s="337">
        <v>124</v>
      </c>
      <c r="M2891" s="338"/>
      <c r="N2891" s="337">
        <v>15</v>
      </c>
      <c r="O2891" s="337">
        <v>860</v>
      </c>
      <c r="P2891" s="337">
        <v>12.5</v>
      </c>
      <c r="Q2891" s="337">
        <v>68.8</v>
      </c>
      <c r="R2891" s="337">
        <v>25000</v>
      </c>
      <c r="S2891" s="337">
        <v>3000</v>
      </c>
      <c r="T2891" s="337">
        <v>91</v>
      </c>
      <c r="U2891" s="337">
        <v>0.9</v>
      </c>
      <c r="V2891" s="337">
        <v>-20</v>
      </c>
      <c r="W2891" s="336" t="s">
        <v>769</v>
      </c>
      <c r="X2891" s="336" t="s">
        <v>7406</v>
      </c>
      <c r="Y2891" s="336" t="s">
        <v>783</v>
      </c>
      <c r="Z2891" s="339">
        <v>41882</v>
      </c>
      <c r="AA2891" s="339">
        <v>41922</v>
      </c>
      <c r="AB2891" s="336" t="s">
        <v>842</v>
      </c>
    </row>
    <row r="2892" spans="1:28" s="340" customFormat="1">
      <c r="A2892" s="336" t="s">
        <v>8370</v>
      </c>
      <c r="B2892" s="336" t="s">
        <v>2466</v>
      </c>
      <c r="C2892" s="336" t="s">
        <v>2513</v>
      </c>
      <c r="D2892" s="336" t="s">
        <v>8393</v>
      </c>
      <c r="E2892" s="336" t="s">
        <v>735</v>
      </c>
      <c r="F2892" s="336" t="s">
        <v>780</v>
      </c>
      <c r="G2892" s="336" t="s">
        <v>794</v>
      </c>
      <c r="H2892" s="336" t="s">
        <v>726</v>
      </c>
      <c r="I2892" s="337">
        <v>3</v>
      </c>
      <c r="J2892" s="337">
        <v>85</v>
      </c>
      <c r="K2892" s="337">
        <v>135</v>
      </c>
      <c r="L2892" s="337">
        <v>124</v>
      </c>
      <c r="M2892" s="338"/>
      <c r="N2892" s="337">
        <v>25</v>
      </c>
      <c r="O2892" s="337">
        <v>860</v>
      </c>
      <c r="P2892" s="337">
        <v>12.5</v>
      </c>
      <c r="Q2892" s="337">
        <v>68.8</v>
      </c>
      <c r="R2892" s="337">
        <v>25000</v>
      </c>
      <c r="S2892" s="337">
        <v>3000</v>
      </c>
      <c r="T2892" s="337">
        <v>91</v>
      </c>
      <c r="U2892" s="337">
        <v>0.9</v>
      </c>
      <c r="V2892" s="337">
        <v>-20</v>
      </c>
      <c r="W2892" s="336" t="s">
        <v>769</v>
      </c>
      <c r="X2892" s="336" t="s">
        <v>7406</v>
      </c>
      <c r="Y2892" s="336" t="s">
        <v>783</v>
      </c>
      <c r="Z2892" s="339">
        <v>41882</v>
      </c>
      <c r="AA2892" s="339">
        <v>41922</v>
      </c>
      <c r="AB2892" s="336" t="s">
        <v>842</v>
      </c>
    </row>
    <row r="2893" spans="1:28" s="340" customFormat="1">
      <c r="A2893" s="336" t="s">
        <v>8370</v>
      </c>
      <c r="B2893" s="336" t="s">
        <v>2466</v>
      </c>
      <c r="C2893" s="336" t="s">
        <v>2515</v>
      </c>
      <c r="D2893" s="336" t="s">
        <v>8394</v>
      </c>
      <c r="E2893" s="336" t="s">
        <v>735</v>
      </c>
      <c r="F2893" s="336" t="s">
        <v>780</v>
      </c>
      <c r="G2893" s="336" t="s">
        <v>794</v>
      </c>
      <c r="H2893" s="336" t="s">
        <v>726</v>
      </c>
      <c r="I2893" s="337">
        <v>3</v>
      </c>
      <c r="J2893" s="337">
        <v>85</v>
      </c>
      <c r="K2893" s="337">
        <v>135</v>
      </c>
      <c r="L2893" s="337">
        <v>124</v>
      </c>
      <c r="M2893" s="338"/>
      <c r="N2893" s="337">
        <v>40</v>
      </c>
      <c r="O2893" s="337">
        <v>860</v>
      </c>
      <c r="P2893" s="337">
        <v>12.5</v>
      </c>
      <c r="Q2893" s="337">
        <v>68.8</v>
      </c>
      <c r="R2893" s="337">
        <v>25000</v>
      </c>
      <c r="S2893" s="337">
        <v>3000</v>
      </c>
      <c r="T2893" s="337">
        <v>91</v>
      </c>
      <c r="U2893" s="337">
        <v>0.9</v>
      </c>
      <c r="V2893" s="337">
        <v>-20</v>
      </c>
      <c r="W2893" s="336" t="s">
        <v>769</v>
      </c>
      <c r="X2893" s="336" t="s">
        <v>7406</v>
      </c>
      <c r="Y2893" s="336" t="s">
        <v>783</v>
      </c>
      <c r="Z2893" s="339">
        <v>41882</v>
      </c>
      <c r="AA2893" s="339">
        <v>41922</v>
      </c>
      <c r="AB2893" s="336" t="s">
        <v>842</v>
      </c>
    </row>
    <row r="2894" spans="1:28" s="340" customFormat="1">
      <c r="A2894" s="336" t="s">
        <v>8370</v>
      </c>
      <c r="B2894" s="336" t="s">
        <v>99</v>
      </c>
      <c r="C2894" s="336" t="s">
        <v>2903</v>
      </c>
      <c r="D2894" s="336" t="s">
        <v>2903</v>
      </c>
      <c r="E2894" s="336" t="s">
        <v>732</v>
      </c>
      <c r="F2894" s="336" t="s">
        <v>780</v>
      </c>
      <c r="G2894" s="336" t="s">
        <v>794</v>
      </c>
      <c r="H2894" s="336" t="s">
        <v>726</v>
      </c>
      <c r="I2894" s="337">
        <v>5</v>
      </c>
      <c r="J2894" s="337">
        <v>65</v>
      </c>
      <c r="K2894" s="337">
        <v>131.80000000000001</v>
      </c>
      <c r="L2894" s="337">
        <v>94.5</v>
      </c>
      <c r="M2894" s="338"/>
      <c r="N2894" s="338"/>
      <c r="O2894" s="337">
        <v>650</v>
      </c>
      <c r="P2894" s="337">
        <v>10</v>
      </c>
      <c r="Q2894" s="337">
        <v>65</v>
      </c>
      <c r="R2894" s="337">
        <v>25000</v>
      </c>
      <c r="S2894" s="337">
        <v>2700</v>
      </c>
      <c r="T2894" s="337">
        <v>95</v>
      </c>
      <c r="U2894" s="337">
        <v>1</v>
      </c>
      <c r="V2894" s="337">
        <v>-20</v>
      </c>
      <c r="W2894" s="336" t="s">
        <v>769</v>
      </c>
      <c r="X2894" s="336" t="s">
        <v>7405</v>
      </c>
      <c r="Y2894" s="336" t="s">
        <v>826</v>
      </c>
      <c r="Z2894" s="339">
        <v>41818</v>
      </c>
      <c r="AA2894" s="339">
        <v>41884</v>
      </c>
      <c r="AB2894" s="336" t="s">
        <v>784</v>
      </c>
    </row>
    <row r="2895" spans="1:28" s="340" customFormat="1">
      <c r="A2895" s="336" t="s">
        <v>8370</v>
      </c>
      <c r="B2895" s="336" t="s">
        <v>99</v>
      </c>
      <c r="C2895" s="336" t="s">
        <v>3039</v>
      </c>
      <c r="D2895" s="336" t="s">
        <v>3039</v>
      </c>
      <c r="E2895" s="336" t="s">
        <v>738</v>
      </c>
      <c r="F2895" s="336" t="s">
        <v>780</v>
      </c>
      <c r="G2895" s="336" t="s">
        <v>794</v>
      </c>
      <c r="H2895" s="336" t="s">
        <v>726</v>
      </c>
      <c r="I2895" s="337">
        <v>3</v>
      </c>
      <c r="J2895" s="337">
        <v>50</v>
      </c>
      <c r="K2895" s="337">
        <v>84</v>
      </c>
      <c r="L2895" s="337">
        <v>63</v>
      </c>
      <c r="M2895" s="338"/>
      <c r="N2895" s="337">
        <v>25</v>
      </c>
      <c r="O2895" s="337">
        <v>470</v>
      </c>
      <c r="P2895" s="337">
        <v>7</v>
      </c>
      <c r="Q2895" s="337">
        <v>67.099999999999994</v>
      </c>
      <c r="R2895" s="337">
        <v>25000</v>
      </c>
      <c r="S2895" s="337">
        <v>3000</v>
      </c>
      <c r="T2895" s="337">
        <v>92</v>
      </c>
      <c r="U2895" s="337">
        <v>0.9</v>
      </c>
      <c r="V2895" s="337">
        <v>-20</v>
      </c>
      <c r="W2895" s="336" t="s">
        <v>769</v>
      </c>
      <c r="X2895" s="336" t="s">
        <v>7402</v>
      </c>
      <c r="Y2895" s="336" t="s">
        <v>826</v>
      </c>
      <c r="Z2895" s="339">
        <v>41813</v>
      </c>
      <c r="AA2895" s="339">
        <v>41822</v>
      </c>
      <c r="AB2895" s="336" t="s">
        <v>842</v>
      </c>
    </row>
    <row r="2896" spans="1:28" s="340" customFormat="1">
      <c r="A2896" s="336" t="s">
        <v>8370</v>
      </c>
      <c r="B2896" s="336" t="s">
        <v>3050</v>
      </c>
      <c r="C2896" s="336" t="s">
        <v>3148</v>
      </c>
      <c r="D2896" s="336" t="s">
        <v>8395</v>
      </c>
      <c r="E2896" s="336" t="s">
        <v>732</v>
      </c>
      <c r="F2896" s="336" t="s">
        <v>780</v>
      </c>
      <c r="G2896" s="336" t="s">
        <v>794</v>
      </c>
      <c r="H2896" s="336" t="s">
        <v>726</v>
      </c>
      <c r="I2896" s="337">
        <v>5</v>
      </c>
      <c r="J2896" s="337">
        <v>65</v>
      </c>
      <c r="K2896" s="337">
        <v>131.80000000000001</v>
      </c>
      <c r="L2896" s="337">
        <v>94.5</v>
      </c>
      <c r="M2896" s="338"/>
      <c r="N2896" s="337">
        <v>107</v>
      </c>
      <c r="O2896" s="337">
        <v>650</v>
      </c>
      <c r="P2896" s="337">
        <v>10</v>
      </c>
      <c r="Q2896" s="337">
        <v>65</v>
      </c>
      <c r="R2896" s="337">
        <v>25000</v>
      </c>
      <c r="S2896" s="337">
        <v>2700</v>
      </c>
      <c r="T2896" s="337">
        <v>95</v>
      </c>
      <c r="U2896" s="337">
        <v>1</v>
      </c>
      <c r="V2896" s="337">
        <v>-20</v>
      </c>
      <c r="W2896" s="336" t="s">
        <v>769</v>
      </c>
      <c r="X2896" s="336" t="s">
        <v>7405</v>
      </c>
      <c r="Y2896" s="336" t="s">
        <v>783</v>
      </c>
      <c r="Z2896" s="339">
        <v>41807</v>
      </c>
      <c r="AA2896" s="339">
        <v>41817</v>
      </c>
      <c r="AB2896" s="336" t="s">
        <v>784</v>
      </c>
    </row>
    <row r="2897" spans="1:28" s="340" customFormat="1">
      <c r="A2897" s="336" t="s">
        <v>8370</v>
      </c>
      <c r="B2897" s="336" t="s">
        <v>1129</v>
      </c>
      <c r="C2897" s="336" t="s">
        <v>682</v>
      </c>
      <c r="D2897" s="336" t="s">
        <v>8396</v>
      </c>
      <c r="E2897" s="336" t="s">
        <v>731</v>
      </c>
      <c r="F2897" s="336" t="s">
        <v>780</v>
      </c>
      <c r="G2897" s="336" t="s">
        <v>794</v>
      </c>
      <c r="H2897" s="336" t="s">
        <v>726</v>
      </c>
      <c r="I2897" s="337">
        <v>3</v>
      </c>
      <c r="J2897" s="337">
        <v>75</v>
      </c>
      <c r="K2897" s="337">
        <v>87</v>
      </c>
      <c r="L2897" s="337">
        <v>94</v>
      </c>
      <c r="M2897" s="338"/>
      <c r="N2897" s="337">
        <v>40</v>
      </c>
      <c r="O2897" s="337">
        <v>850</v>
      </c>
      <c r="P2897" s="337">
        <v>10.7</v>
      </c>
      <c r="Q2897" s="337">
        <v>79.599999999999994</v>
      </c>
      <c r="R2897" s="337">
        <v>25000</v>
      </c>
      <c r="S2897" s="337">
        <v>5000</v>
      </c>
      <c r="T2897" s="337">
        <v>91</v>
      </c>
      <c r="U2897" s="337">
        <v>0.9</v>
      </c>
      <c r="V2897" s="337">
        <v>-40</v>
      </c>
      <c r="W2897" s="336" t="s">
        <v>769</v>
      </c>
      <c r="X2897" s="336" t="s">
        <v>7402</v>
      </c>
      <c r="Y2897" s="336" t="s">
        <v>783</v>
      </c>
      <c r="Z2897" s="339">
        <v>41973</v>
      </c>
      <c r="AA2897" s="339">
        <v>41982</v>
      </c>
      <c r="AB2897" s="336" t="s">
        <v>784</v>
      </c>
    </row>
    <row r="2898" spans="1:28" s="340" customFormat="1">
      <c r="A2898" s="336" t="s">
        <v>8370</v>
      </c>
      <c r="B2898" s="336" t="s">
        <v>1129</v>
      </c>
      <c r="C2898" s="336" t="s">
        <v>682</v>
      </c>
      <c r="D2898" s="336" t="s">
        <v>8397</v>
      </c>
      <c r="E2898" s="336" t="s">
        <v>731</v>
      </c>
      <c r="F2898" s="336" t="s">
        <v>780</v>
      </c>
      <c r="G2898" s="336" t="s">
        <v>794</v>
      </c>
      <c r="H2898" s="336" t="s">
        <v>726</v>
      </c>
      <c r="I2898" s="337">
        <v>3</v>
      </c>
      <c r="J2898" s="337">
        <v>75</v>
      </c>
      <c r="K2898" s="337">
        <v>87</v>
      </c>
      <c r="L2898" s="337">
        <v>94</v>
      </c>
      <c r="M2898" s="338"/>
      <c r="N2898" s="337">
        <v>25</v>
      </c>
      <c r="O2898" s="337">
        <v>850</v>
      </c>
      <c r="P2898" s="337">
        <v>10.7</v>
      </c>
      <c r="Q2898" s="337">
        <v>79.599999999999994</v>
      </c>
      <c r="R2898" s="337">
        <v>25000</v>
      </c>
      <c r="S2898" s="337">
        <v>5000</v>
      </c>
      <c r="T2898" s="337">
        <v>91</v>
      </c>
      <c r="U2898" s="337">
        <v>0.9</v>
      </c>
      <c r="V2898" s="337">
        <v>-40</v>
      </c>
      <c r="W2898" s="336" t="s">
        <v>769</v>
      </c>
      <c r="X2898" s="336" t="s">
        <v>7402</v>
      </c>
      <c r="Y2898" s="336" t="s">
        <v>783</v>
      </c>
      <c r="Z2898" s="339">
        <v>41973</v>
      </c>
      <c r="AA2898" s="339">
        <v>41982</v>
      </c>
      <c r="AB2898" s="336" t="s">
        <v>784</v>
      </c>
    </row>
    <row r="2899" spans="1:28" s="340" customFormat="1">
      <c r="A2899" s="336" t="s">
        <v>8370</v>
      </c>
      <c r="B2899" s="336" t="s">
        <v>3250</v>
      </c>
      <c r="C2899" s="336" t="s">
        <v>1281</v>
      </c>
      <c r="D2899" s="336" t="s">
        <v>3315</v>
      </c>
      <c r="E2899" s="336" t="s">
        <v>732</v>
      </c>
      <c r="F2899" s="336" t="s">
        <v>780</v>
      </c>
      <c r="G2899" s="336" t="s">
        <v>794</v>
      </c>
      <c r="H2899" s="336" t="s">
        <v>726</v>
      </c>
      <c r="I2899" s="337">
        <v>3</v>
      </c>
      <c r="J2899" s="337">
        <v>75</v>
      </c>
      <c r="K2899" s="337">
        <v>134.6</v>
      </c>
      <c r="L2899" s="337">
        <v>96.5</v>
      </c>
      <c r="M2899" s="338"/>
      <c r="N2899" s="337">
        <v>110</v>
      </c>
      <c r="O2899" s="337">
        <v>1000</v>
      </c>
      <c r="P2899" s="337">
        <v>15</v>
      </c>
      <c r="Q2899" s="337">
        <v>66.7</v>
      </c>
      <c r="R2899" s="337">
        <v>30000</v>
      </c>
      <c r="S2899" s="337">
        <v>2700</v>
      </c>
      <c r="T2899" s="337">
        <v>95</v>
      </c>
      <c r="U2899" s="337">
        <v>1</v>
      </c>
      <c r="V2899" s="337">
        <v>-20</v>
      </c>
      <c r="W2899" s="336" t="s">
        <v>769</v>
      </c>
      <c r="X2899" s="336" t="s">
        <v>7415</v>
      </c>
      <c r="Y2899" s="336" t="s">
        <v>783</v>
      </c>
      <c r="Z2899" s="339">
        <v>41703</v>
      </c>
      <c r="AA2899" s="339">
        <v>41696</v>
      </c>
      <c r="AB2899" s="336" t="s">
        <v>784</v>
      </c>
    </row>
    <row r="2900" spans="1:28" s="340" customFormat="1">
      <c r="A2900" s="336" t="s">
        <v>8370</v>
      </c>
      <c r="B2900" s="336" t="s">
        <v>3250</v>
      </c>
      <c r="C2900" s="336" t="s">
        <v>3251</v>
      </c>
      <c r="D2900" s="336" t="s">
        <v>3255</v>
      </c>
      <c r="E2900" s="336" t="s">
        <v>733</v>
      </c>
      <c r="F2900" s="336" t="s">
        <v>780</v>
      </c>
      <c r="G2900" s="336" t="s">
        <v>794</v>
      </c>
      <c r="H2900" s="336" t="s">
        <v>726</v>
      </c>
      <c r="I2900" s="337">
        <v>3</v>
      </c>
      <c r="J2900" s="337">
        <v>85</v>
      </c>
      <c r="K2900" s="337">
        <v>160</v>
      </c>
      <c r="L2900" s="337">
        <v>127</v>
      </c>
      <c r="M2900" s="338"/>
      <c r="N2900" s="337">
        <v>110</v>
      </c>
      <c r="O2900" s="337">
        <v>1065</v>
      </c>
      <c r="P2900" s="337">
        <v>16</v>
      </c>
      <c r="Q2900" s="337">
        <v>66.599999999999994</v>
      </c>
      <c r="R2900" s="337">
        <v>30000</v>
      </c>
      <c r="S2900" s="337">
        <v>2700</v>
      </c>
      <c r="T2900" s="337">
        <v>93</v>
      </c>
      <c r="U2900" s="337">
        <v>1</v>
      </c>
      <c r="V2900" s="337">
        <v>-20</v>
      </c>
      <c r="W2900" s="336" t="s">
        <v>769</v>
      </c>
      <c r="X2900" s="336" t="s">
        <v>7415</v>
      </c>
      <c r="Y2900" s="336" t="s">
        <v>783</v>
      </c>
      <c r="Z2900" s="339">
        <v>41703</v>
      </c>
      <c r="AA2900" s="339">
        <v>41696</v>
      </c>
      <c r="AB2900" s="336" t="s">
        <v>784</v>
      </c>
    </row>
    <row r="2901" spans="1:28" s="340" customFormat="1">
      <c r="A2901" s="336" t="s">
        <v>8370</v>
      </c>
      <c r="B2901" s="336" t="s">
        <v>1129</v>
      </c>
      <c r="C2901" s="336" t="s">
        <v>682</v>
      </c>
      <c r="D2901" s="336" t="s">
        <v>8398</v>
      </c>
      <c r="E2901" s="336" t="s">
        <v>731</v>
      </c>
      <c r="F2901" s="336" t="s">
        <v>780</v>
      </c>
      <c r="G2901" s="336" t="s">
        <v>794</v>
      </c>
      <c r="H2901" s="336" t="s">
        <v>726</v>
      </c>
      <c r="I2901" s="337">
        <v>3</v>
      </c>
      <c r="J2901" s="337">
        <v>75</v>
      </c>
      <c r="K2901" s="337">
        <v>87</v>
      </c>
      <c r="L2901" s="337">
        <v>94</v>
      </c>
      <c r="M2901" s="338"/>
      <c r="N2901" s="337">
        <v>25</v>
      </c>
      <c r="O2901" s="337">
        <v>750</v>
      </c>
      <c r="P2901" s="337">
        <v>10.5</v>
      </c>
      <c r="Q2901" s="337">
        <v>71.599999999999994</v>
      </c>
      <c r="R2901" s="337">
        <v>25000</v>
      </c>
      <c r="S2901" s="337">
        <v>2700</v>
      </c>
      <c r="T2901" s="337">
        <v>90</v>
      </c>
      <c r="U2901" s="337">
        <v>0.9</v>
      </c>
      <c r="V2901" s="337">
        <v>-40</v>
      </c>
      <c r="W2901" s="336" t="s">
        <v>769</v>
      </c>
      <c r="X2901" s="336" t="s">
        <v>7402</v>
      </c>
      <c r="Y2901" s="336" t="s">
        <v>783</v>
      </c>
      <c r="Z2901" s="339">
        <v>41973</v>
      </c>
      <c r="AA2901" s="339">
        <v>41982</v>
      </c>
      <c r="AB2901" s="336" t="s">
        <v>784</v>
      </c>
    </row>
    <row r="2902" spans="1:28" s="340" customFormat="1">
      <c r="A2902" s="336" t="s">
        <v>8370</v>
      </c>
      <c r="B2902" s="336" t="s">
        <v>1129</v>
      </c>
      <c r="C2902" s="336" t="s">
        <v>682</v>
      </c>
      <c r="D2902" s="336" t="s">
        <v>8399</v>
      </c>
      <c r="E2902" s="336" t="s">
        <v>731</v>
      </c>
      <c r="F2902" s="336" t="s">
        <v>780</v>
      </c>
      <c r="G2902" s="336" t="s">
        <v>794</v>
      </c>
      <c r="H2902" s="336" t="s">
        <v>726</v>
      </c>
      <c r="I2902" s="337">
        <v>3</v>
      </c>
      <c r="J2902" s="337">
        <v>75</v>
      </c>
      <c r="K2902" s="337">
        <v>87</v>
      </c>
      <c r="L2902" s="337">
        <v>94</v>
      </c>
      <c r="M2902" s="338"/>
      <c r="N2902" s="337">
        <v>25</v>
      </c>
      <c r="O2902" s="337">
        <v>820</v>
      </c>
      <c r="P2902" s="337">
        <v>10.5</v>
      </c>
      <c r="Q2902" s="337">
        <v>78.2</v>
      </c>
      <c r="R2902" s="337">
        <v>25000</v>
      </c>
      <c r="S2902" s="337">
        <v>4000</v>
      </c>
      <c r="T2902" s="337">
        <v>93</v>
      </c>
      <c r="U2902" s="337">
        <v>0.9</v>
      </c>
      <c r="V2902" s="337">
        <v>-40</v>
      </c>
      <c r="W2902" s="336" t="s">
        <v>769</v>
      </c>
      <c r="X2902" s="336" t="s">
        <v>7402</v>
      </c>
      <c r="Y2902" s="336" t="s">
        <v>783</v>
      </c>
      <c r="Z2902" s="339">
        <v>41973</v>
      </c>
      <c r="AA2902" s="339">
        <v>41982</v>
      </c>
      <c r="AB2902" s="336" t="s">
        <v>784</v>
      </c>
    </row>
    <row r="2903" spans="1:28" s="340" customFormat="1">
      <c r="A2903" s="336" t="s">
        <v>8370</v>
      </c>
      <c r="B2903" s="336" t="s">
        <v>1129</v>
      </c>
      <c r="C2903" s="336" t="s">
        <v>682</v>
      </c>
      <c r="D2903" s="336" t="s">
        <v>8400</v>
      </c>
      <c r="E2903" s="336" t="s">
        <v>731</v>
      </c>
      <c r="F2903" s="336" t="s">
        <v>780</v>
      </c>
      <c r="G2903" s="336" t="s">
        <v>794</v>
      </c>
      <c r="H2903" s="336" t="s">
        <v>726</v>
      </c>
      <c r="I2903" s="337">
        <v>3</v>
      </c>
      <c r="J2903" s="337">
        <v>75</v>
      </c>
      <c r="K2903" s="337">
        <v>87</v>
      </c>
      <c r="L2903" s="337">
        <v>94</v>
      </c>
      <c r="M2903" s="338"/>
      <c r="N2903" s="337">
        <v>40</v>
      </c>
      <c r="O2903" s="337">
        <v>750</v>
      </c>
      <c r="P2903" s="337">
        <v>10.5</v>
      </c>
      <c r="Q2903" s="337">
        <v>71.599999999999994</v>
      </c>
      <c r="R2903" s="337">
        <v>25000</v>
      </c>
      <c r="S2903" s="337">
        <v>2700</v>
      </c>
      <c r="T2903" s="337">
        <v>90</v>
      </c>
      <c r="U2903" s="337">
        <v>0.9</v>
      </c>
      <c r="V2903" s="337">
        <v>-40</v>
      </c>
      <c r="W2903" s="336" t="s">
        <v>769</v>
      </c>
      <c r="X2903" s="336" t="s">
        <v>7402</v>
      </c>
      <c r="Y2903" s="336" t="s">
        <v>783</v>
      </c>
      <c r="Z2903" s="339">
        <v>41973</v>
      </c>
      <c r="AA2903" s="339">
        <v>41982</v>
      </c>
      <c r="AB2903" s="336" t="s">
        <v>784</v>
      </c>
    </row>
    <row r="2904" spans="1:28" s="340" customFormat="1">
      <c r="A2904" s="336" t="s">
        <v>8370</v>
      </c>
      <c r="B2904" s="336" t="s">
        <v>1129</v>
      </c>
      <c r="C2904" s="336" t="s">
        <v>682</v>
      </c>
      <c r="D2904" s="336" t="s">
        <v>8401</v>
      </c>
      <c r="E2904" s="336" t="s">
        <v>731</v>
      </c>
      <c r="F2904" s="336" t="s">
        <v>780</v>
      </c>
      <c r="G2904" s="336" t="s">
        <v>794</v>
      </c>
      <c r="H2904" s="336" t="s">
        <v>726</v>
      </c>
      <c r="I2904" s="337">
        <v>3</v>
      </c>
      <c r="J2904" s="337">
        <v>75</v>
      </c>
      <c r="K2904" s="337">
        <v>87</v>
      </c>
      <c r="L2904" s="337">
        <v>94</v>
      </c>
      <c r="M2904" s="338"/>
      <c r="N2904" s="337">
        <v>40</v>
      </c>
      <c r="O2904" s="337">
        <v>820</v>
      </c>
      <c r="P2904" s="337">
        <v>10.5</v>
      </c>
      <c r="Q2904" s="337">
        <v>78.2</v>
      </c>
      <c r="R2904" s="337">
        <v>25000</v>
      </c>
      <c r="S2904" s="337">
        <v>4000</v>
      </c>
      <c r="T2904" s="337">
        <v>93</v>
      </c>
      <c r="U2904" s="337">
        <v>0.9</v>
      </c>
      <c r="V2904" s="337">
        <v>-40</v>
      </c>
      <c r="W2904" s="336" t="s">
        <v>769</v>
      </c>
      <c r="X2904" s="336" t="s">
        <v>7402</v>
      </c>
      <c r="Y2904" s="336" t="s">
        <v>783</v>
      </c>
      <c r="Z2904" s="339">
        <v>41973</v>
      </c>
      <c r="AA2904" s="339">
        <v>41982</v>
      </c>
      <c r="AB2904" s="336" t="s">
        <v>784</v>
      </c>
    </row>
    <row r="2905" spans="1:28" s="340" customFormat="1">
      <c r="A2905" s="336" t="s">
        <v>8370</v>
      </c>
      <c r="B2905" s="336" t="s">
        <v>1129</v>
      </c>
      <c r="C2905" s="336" t="s">
        <v>682</v>
      </c>
      <c r="D2905" s="336" t="s">
        <v>8402</v>
      </c>
      <c r="E2905" s="336" t="s">
        <v>738</v>
      </c>
      <c r="F2905" s="336" t="s">
        <v>780</v>
      </c>
      <c r="G2905" s="336" t="s">
        <v>794</v>
      </c>
      <c r="H2905" s="336" t="s">
        <v>726</v>
      </c>
      <c r="I2905" s="337">
        <v>3</v>
      </c>
      <c r="J2905" s="337">
        <v>50</v>
      </c>
      <c r="K2905" s="337">
        <v>85</v>
      </c>
      <c r="L2905" s="337">
        <v>63</v>
      </c>
      <c r="M2905" s="338"/>
      <c r="N2905" s="337">
        <v>40</v>
      </c>
      <c r="O2905" s="337">
        <v>470</v>
      </c>
      <c r="P2905" s="337">
        <v>7</v>
      </c>
      <c r="Q2905" s="337">
        <v>67.099999999999994</v>
      </c>
      <c r="R2905" s="337">
        <v>25000</v>
      </c>
      <c r="S2905" s="337">
        <v>3000</v>
      </c>
      <c r="T2905" s="337">
        <v>91</v>
      </c>
      <c r="U2905" s="337">
        <v>8.3000000000000007</v>
      </c>
      <c r="V2905" s="337">
        <v>-40</v>
      </c>
      <c r="W2905" s="336" t="s">
        <v>769</v>
      </c>
      <c r="X2905" s="336" t="s">
        <v>7402</v>
      </c>
      <c r="Y2905" s="336" t="s">
        <v>1146</v>
      </c>
      <c r="Z2905" s="339">
        <v>41892</v>
      </c>
      <c r="AA2905" s="339">
        <v>41893</v>
      </c>
      <c r="AB2905" s="336" t="s">
        <v>784</v>
      </c>
    </row>
    <row r="2906" spans="1:28" s="340" customFormat="1">
      <c r="A2906" s="336" t="s">
        <v>8370</v>
      </c>
      <c r="B2906" s="336" t="s">
        <v>1129</v>
      </c>
      <c r="C2906" s="336" t="s">
        <v>682</v>
      </c>
      <c r="D2906" s="336" t="s">
        <v>8403</v>
      </c>
      <c r="E2906" s="336" t="s">
        <v>731</v>
      </c>
      <c r="F2906" s="336" t="s">
        <v>780</v>
      </c>
      <c r="G2906" s="336" t="s">
        <v>794</v>
      </c>
      <c r="H2906" s="336" t="s">
        <v>726</v>
      </c>
      <c r="I2906" s="337">
        <v>3</v>
      </c>
      <c r="J2906" s="337">
        <v>75</v>
      </c>
      <c r="K2906" s="337">
        <v>87</v>
      </c>
      <c r="L2906" s="337">
        <v>94</v>
      </c>
      <c r="M2906" s="338"/>
      <c r="N2906" s="337">
        <v>25</v>
      </c>
      <c r="O2906" s="337">
        <v>800</v>
      </c>
      <c r="P2906" s="337">
        <v>10.5</v>
      </c>
      <c r="Q2906" s="337">
        <v>76.3</v>
      </c>
      <c r="R2906" s="337">
        <v>25000</v>
      </c>
      <c r="S2906" s="337">
        <v>3000</v>
      </c>
      <c r="T2906" s="337">
        <v>90</v>
      </c>
      <c r="U2906" s="337">
        <v>0.9</v>
      </c>
      <c r="V2906" s="337">
        <v>-40</v>
      </c>
      <c r="W2906" s="336" t="s">
        <v>769</v>
      </c>
      <c r="X2906" s="336" t="s">
        <v>7402</v>
      </c>
      <c r="Y2906" s="336" t="s">
        <v>783</v>
      </c>
      <c r="Z2906" s="339">
        <v>41973</v>
      </c>
      <c r="AA2906" s="339">
        <v>41982</v>
      </c>
      <c r="AB2906" s="336" t="s">
        <v>784</v>
      </c>
    </row>
    <row r="2907" spans="1:28" s="340" customFormat="1">
      <c r="A2907" s="336" t="s">
        <v>8370</v>
      </c>
      <c r="B2907" s="336" t="s">
        <v>1129</v>
      </c>
      <c r="C2907" s="336" t="s">
        <v>682</v>
      </c>
      <c r="D2907" s="336" t="s">
        <v>8404</v>
      </c>
      <c r="E2907" s="336" t="s">
        <v>731</v>
      </c>
      <c r="F2907" s="336" t="s">
        <v>780</v>
      </c>
      <c r="G2907" s="336" t="s">
        <v>794</v>
      </c>
      <c r="H2907" s="336" t="s">
        <v>726</v>
      </c>
      <c r="I2907" s="337">
        <v>3</v>
      </c>
      <c r="J2907" s="337">
        <v>75</v>
      </c>
      <c r="K2907" s="337">
        <v>87</v>
      </c>
      <c r="L2907" s="337">
        <v>94</v>
      </c>
      <c r="M2907" s="338"/>
      <c r="N2907" s="337">
        <v>40</v>
      </c>
      <c r="O2907" s="337">
        <v>800</v>
      </c>
      <c r="P2907" s="337">
        <v>10.5</v>
      </c>
      <c r="Q2907" s="337">
        <v>76.400000000000006</v>
      </c>
      <c r="R2907" s="337">
        <v>25000</v>
      </c>
      <c r="S2907" s="337">
        <v>3000</v>
      </c>
      <c r="T2907" s="337">
        <v>90</v>
      </c>
      <c r="U2907" s="337">
        <v>0.9</v>
      </c>
      <c r="V2907" s="337">
        <v>-40</v>
      </c>
      <c r="W2907" s="336" t="s">
        <v>769</v>
      </c>
      <c r="X2907" s="336" t="s">
        <v>7402</v>
      </c>
      <c r="Y2907" s="336" t="s">
        <v>783</v>
      </c>
      <c r="Z2907" s="339">
        <v>41973</v>
      </c>
      <c r="AA2907" s="339">
        <v>41982</v>
      </c>
      <c r="AB2907" s="336" t="s">
        <v>784</v>
      </c>
    </row>
    <row r="2908" spans="1:28" s="340" customFormat="1">
      <c r="A2908" s="336" t="s">
        <v>8370</v>
      </c>
      <c r="B2908" s="336" t="s">
        <v>3843</v>
      </c>
      <c r="C2908" s="336" t="s">
        <v>682</v>
      </c>
      <c r="D2908" s="336" t="s">
        <v>8405</v>
      </c>
      <c r="E2908" s="336" t="s">
        <v>830</v>
      </c>
      <c r="F2908" s="336" t="s">
        <v>780</v>
      </c>
      <c r="G2908" s="336" t="s">
        <v>794</v>
      </c>
      <c r="H2908" s="336" t="s">
        <v>726</v>
      </c>
      <c r="I2908" s="337">
        <v>5</v>
      </c>
      <c r="J2908" s="337">
        <v>75</v>
      </c>
      <c r="K2908" s="337">
        <v>119</v>
      </c>
      <c r="L2908" s="337">
        <v>94</v>
      </c>
      <c r="M2908" s="338"/>
      <c r="N2908" s="337">
        <v>40</v>
      </c>
      <c r="O2908" s="337">
        <v>800</v>
      </c>
      <c r="P2908" s="337">
        <v>10</v>
      </c>
      <c r="Q2908" s="337">
        <v>80</v>
      </c>
      <c r="R2908" s="337">
        <v>25000</v>
      </c>
      <c r="S2908" s="337">
        <v>3000</v>
      </c>
      <c r="T2908" s="337">
        <v>91</v>
      </c>
      <c r="U2908" s="337">
        <v>0.9</v>
      </c>
      <c r="V2908" s="337">
        <v>-40</v>
      </c>
      <c r="W2908" s="336" t="s">
        <v>769</v>
      </c>
      <c r="X2908" s="336" t="s">
        <v>7402</v>
      </c>
      <c r="Y2908" s="336" t="s">
        <v>783</v>
      </c>
      <c r="Z2908" s="339">
        <v>41993</v>
      </c>
      <c r="AA2908" s="339">
        <v>42010</v>
      </c>
      <c r="AB2908" s="336" t="s">
        <v>842</v>
      </c>
    </row>
    <row r="2909" spans="1:28" s="340" customFormat="1">
      <c r="A2909" s="336" t="s">
        <v>8370</v>
      </c>
      <c r="B2909" s="336" t="s">
        <v>7932</v>
      </c>
      <c r="C2909" s="336" t="s">
        <v>3538</v>
      </c>
      <c r="D2909" s="336" t="s">
        <v>8406</v>
      </c>
      <c r="E2909" s="336" t="s">
        <v>731</v>
      </c>
      <c r="F2909" s="336" t="s">
        <v>780</v>
      </c>
      <c r="G2909" s="336" t="s">
        <v>794</v>
      </c>
      <c r="H2909" s="336" t="s">
        <v>726</v>
      </c>
      <c r="I2909" s="337">
        <v>5</v>
      </c>
      <c r="J2909" s="337">
        <v>75</v>
      </c>
      <c r="K2909" s="337">
        <v>119</v>
      </c>
      <c r="L2909" s="337">
        <v>94</v>
      </c>
      <c r="M2909" s="338"/>
      <c r="N2909" s="337">
        <v>40</v>
      </c>
      <c r="O2909" s="337">
        <v>800</v>
      </c>
      <c r="P2909" s="337">
        <v>10</v>
      </c>
      <c r="Q2909" s="337">
        <v>80</v>
      </c>
      <c r="R2909" s="337">
        <v>25000</v>
      </c>
      <c r="S2909" s="337">
        <v>2700</v>
      </c>
      <c r="T2909" s="337">
        <v>91</v>
      </c>
      <c r="U2909" s="337">
        <v>0.9</v>
      </c>
      <c r="V2909" s="337">
        <v>-20</v>
      </c>
      <c r="W2909" s="336" t="s">
        <v>769</v>
      </c>
      <c r="X2909" s="336" t="s">
        <v>7402</v>
      </c>
      <c r="Y2909" s="336" t="s">
        <v>1070</v>
      </c>
      <c r="Z2909" s="339">
        <v>41993</v>
      </c>
      <c r="AA2909" s="339">
        <v>41995</v>
      </c>
      <c r="AB2909" s="336" t="s">
        <v>842</v>
      </c>
    </row>
    <row r="2910" spans="1:28" s="340" customFormat="1">
      <c r="A2910" s="336" t="s">
        <v>8370</v>
      </c>
      <c r="B2910" s="336" t="s">
        <v>7932</v>
      </c>
      <c r="C2910" s="336" t="s">
        <v>3538</v>
      </c>
      <c r="D2910" s="336" t="s">
        <v>8407</v>
      </c>
      <c r="E2910" s="336" t="s">
        <v>731</v>
      </c>
      <c r="F2910" s="336" t="s">
        <v>780</v>
      </c>
      <c r="G2910" s="336" t="s">
        <v>794</v>
      </c>
      <c r="H2910" s="336" t="s">
        <v>726</v>
      </c>
      <c r="I2910" s="337">
        <v>5</v>
      </c>
      <c r="J2910" s="337">
        <v>75</v>
      </c>
      <c r="K2910" s="337">
        <v>119</v>
      </c>
      <c r="L2910" s="337">
        <v>94</v>
      </c>
      <c r="M2910" s="338"/>
      <c r="N2910" s="337">
        <v>40</v>
      </c>
      <c r="O2910" s="337">
        <v>800</v>
      </c>
      <c r="P2910" s="337">
        <v>10</v>
      </c>
      <c r="Q2910" s="337">
        <v>80</v>
      </c>
      <c r="R2910" s="337">
        <v>25000</v>
      </c>
      <c r="S2910" s="337">
        <v>3000</v>
      </c>
      <c r="T2910" s="337">
        <v>91</v>
      </c>
      <c r="U2910" s="337">
        <v>0.9</v>
      </c>
      <c r="V2910" s="337">
        <v>-20</v>
      </c>
      <c r="W2910" s="336" t="s">
        <v>769</v>
      </c>
      <c r="X2910" s="336" t="s">
        <v>7402</v>
      </c>
      <c r="Y2910" s="336" t="s">
        <v>1070</v>
      </c>
      <c r="Z2910" s="339">
        <v>41993</v>
      </c>
      <c r="AA2910" s="339">
        <v>41995</v>
      </c>
      <c r="AB2910" s="336" t="s">
        <v>842</v>
      </c>
    </row>
    <row r="2911" spans="1:28" s="340" customFormat="1">
      <c r="A2911" s="336" t="s">
        <v>8370</v>
      </c>
      <c r="B2911" s="336" t="s">
        <v>7932</v>
      </c>
      <c r="C2911" s="336" t="s">
        <v>3541</v>
      </c>
      <c r="D2911" s="336" t="s">
        <v>8408</v>
      </c>
      <c r="E2911" s="336" t="s">
        <v>735</v>
      </c>
      <c r="F2911" s="336" t="s">
        <v>780</v>
      </c>
      <c r="G2911" s="336" t="s">
        <v>794</v>
      </c>
      <c r="H2911" s="336" t="s">
        <v>726</v>
      </c>
      <c r="I2911" s="337">
        <v>5</v>
      </c>
      <c r="J2911" s="337">
        <v>120</v>
      </c>
      <c r="K2911" s="337">
        <v>128.1</v>
      </c>
      <c r="L2911" s="337">
        <v>118.8</v>
      </c>
      <c r="M2911" s="338"/>
      <c r="N2911" s="337">
        <v>40</v>
      </c>
      <c r="O2911" s="337">
        <v>1200</v>
      </c>
      <c r="P2911" s="337">
        <v>17</v>
      </c>
      <c r="Q2911" s="337">
        <v>70.599999999999994</v>
      </c>
      <c r="R2911" s="337">
        <v>25000</v>
      </c>
      <c r="S2911" s="337">
        <v>2700</v>
      </c>
      <c r="T2911" s="337">
        <v>91</v>
      </c>
      <c r="U2911" s="337">
        <v>1</v>
      </c>
      <c r="V2911" s="337">
        <v>-20</v>
      </c>
      <c r="W2911" s="336" t="s">
        <v>769</v>
      </c>
      <c r="X2911" s="336" t="s">
        <v>7402</v>
      </c>
      <c r="Y2911" s="336" t="s">
        <v>1070</v>
      </c>
      <c r="Z2911" s="339">
        <v>41993</v>
      </c>
      <c r="AA2911" s="339">
        <v>41995</v>
      </c>
      <c r="AB2911" s="336" t="s">
        <v>842</v>
      </c>
    </row>
    <row r="2912" spans="1:28" s="340" customFormat="1">
      <c r="A2912" s="336" t="s">
        <v>8370</v>
      </c>
      <c r="B2912" s="336" t="s">
        <v>7932</v>
      </c>
      <c r="C2912" s="336" t="s">
        <v>3541</v>
      </c>
      <c r="D2912" s="336" t="s">
        <v>8409</v>
      </c>
      <c r="E2912" s="336" t="s">
        <v>735</v>
      </c>
      <c r="F2912" s="336" t="s">
        <v>780</v>
      </c>
      <c r="G2912" s="336" t="s">
        <v>794</v>
      </c>
      <c r="H2912" s="336" t="s">
        <v>726</v>
      </c>
      <c r="I2912" s="337">
        <v>5</v>
      </c>
      <c r="J2912" s="337">
        <v>120</v>
      </c>
      <c r="K2912" s="337">
        <v>128.1</v>
      </c>
      <c r="L2912" s="337">
        <v>118.8</v>
      </c>
      <c r="M2912" s="338"/>
      <c r="N2912" s="337">
        <v>40</v>
      </c>
      <c r="O2912" s="337">
        <v>1200</v>
      </c>
      <c r="P2912" s="337">
        <v>17</v>
      </c>
      <c r="Q2912" s="337">
        <v>70.599999999999994</v>
      </c>
      <c r="R2912" s="337">
        <v>25000</v>
      </c>
      <c r="S2912" s="337">
        <v>3000</v>
      </c>
      <c r="T2912" s="337">
        <v>92</v>
      </c>
      <c r="U2912" s="337">
        <v>1</v>
      </c>
      <c r="V2912" s="337">
        <v>-20</v>
      </c>
      <c r="W2912" s="336" t="s">
        <v>769</v>
      </c>
      <c r="X2912" s="336" t="s">
        <v>7402</v>
      </c>
      <c r="Y2912" s="336" t="s">
        <v>1070</v>
      </c>
      <c r="Z2912" s="339">
        <v>41993</v>
      </c>
      <c r="AA2912" s="339">
        <v>41995</v>
      </c>
      <c r="AB2912" s="336" t="s">
        <v>842</v>
      </c>
    </row>
    <row r="2913" spans="1:28" s="340" customFormat="1">
      <c r="A2913" s="336" t="s">
        <v>8370</v>
      </c>
      <c r="B2913" s="336" t="s">
        <v>4070</v>
      </c>
      <c r="C2913" s="336" t="s">
        <v>4076</v>
      </c>
      <c r="D2913" s="336" t="s">
        <v>4079</v>
      </c>
      <c r="E2913" s="336" t="s">
        <v>738</v>
      </c>
      <c r="F2913" s="336" t="s">
        <v>780</v>
      </c>
      <c r="G2913" s="336" t="s">
        <v>794</v>
      </c>
      <c r="H2913" s="336" t="s">
        <v>726</v>
      </c>
      <c r="I2913" s="337">
        <v>5</v>
      </c>
      <c r="J2913" s="337">
        <v>50</v>
      </c>
      <c r="K2913" s="337">
        <v>84.9</v>
      </c>
      <c r="L2913" s="337">
        <v>63.2</v>
      </c>
      <c r="M2913" s="338"/>
      <c r="N2913" s="337">
        <v>40</v>
      </c>
      <c r="O2913" s="337">
        <v>545</v>
      </c>
      <c r="P2913" s="337">
        <v>8</v>
      </c>
      <c r="Q2913" s="337">
        <v>68.099999999999994</v>
      </c>
      <c r="R2913" s="337">
        <v>25000</v>
      </c>
      <c r="S2913" s="337">
        <v>2700</v>
      </c>
      <c r="T2913" s="337">
        <v>91</v>
      </c>
      <c r="U2913" s="337">
        <v>1</v>
      </c>
      <c r="V2913" s="337">
        <v>-20</v>
      </c>
      <c r="W2913" s="336" t="s">
        <v>769</v>
      </c>
      <c r="X2913" s="336" t="s">
        <v>7402</v>
      </c>
      <c r="Y2913" s="336" t="s">
        <v>831</v>
      </c>
      <c r="Z2913" s="339">
        <v>41932</v>
      </c>
      <c r="AA2913" s="339">
        <v>41939</v>
      </c>
      <c r="AB2913" s="336" t="s">
        <v>842</v>
      </c>
    </row>
    <row r="2914" spans="1:28" s="340" customFormat="1">
      <c r="A2914" s="336" t="s">
        <v>8370</v>
      </c>
      <c r="B2914" s="336" t="s">
        <v>4070</v>
      </c>
      <c r="C2914" s="336" t="s">
        <v>4076</v>
      </c>
      <c r="D2914" s="336" t="s">
        <v>8410</v>
      </c>
      <c r="E2914" s="336" t="s">
        <v>738</v>
      </c>
      <c r="F2914" s="336" t="s">
        <v>780</v>
      </c>
      <c r="G2914" s="336" t="s">
        <v>794</v>
      </c>
      <c r="H2914" s="336" t="s">
        <v>726</v>
      </c>
      <c r="I2914" s="337">
        <v>5</v>
      </c>
      <c r="J2914" s="337">
        <v>50</v>
      </c>
      <c r="K2914" s="337">
        <v>84.7</v>
      </c>
      <c r="L2914" s="337">
        <v>62.7</v>
      </c>
      <c r="M2914" s="338"/>
      <c r="N2914" s="337">
        <v>40</v>
      </c>
      <c r="O2914" s="337">
        <v>570</v>
      </c>
      <c r="P2914" s="337">
        <v>8</v>
      </c>
      <c r="Q2914" s="337">
        <v>71.3</v>
      </c>
      <c r="R2914" s="337">
        <v>25000</v>
      </c>
      <c r="S2914" s="337">
        <v>2700</v>
      </c>
      <c r="T2914" s="337">
        <v>98</v>
      </c>
      <c r="U2914" s="337">
        <v>1</v>
      </c>
      <c r="V2914" s="337">
        <v>-20</v>
      </c>
      <c r="W2914" s="336" t="s">
        <v>769</v>
      </c>
      <c r="X2914" s="336" t="s">
        <v>7402</v>
      </c>
      <c r="Y2914" s="336" t="s">
        <v>6380</v>
      </c>
      <c r="Z2914" s="339">
        <v>41985</v>
      </c>
      <c r="AA2914" s="339">
        <v>41985</v>
      </c>
      <c r="AB2914" s="336" t="s">
        <v>842</v>
      </c>
    </row>
    <row r="2915" spans="1:28" s="340" customFormat="1">
      <c r="A2915" s="336" t="s">
        <v>8370</v>
      </c>
      <c r="B2915" s="336" t="s">
        <v>4900</v>
      </c>
      <c r="C2915" s="336" t="s">
        <v>682</v>
      </c>
      <c r="D2915" s="336" t="s">
        <v>8411</v>
      </c>
      <c r="E2915" s="336" t="s">
        <v>830</v>
      </c>
      <c r="F2915" s="336" t="s">
        <v>780</v>
      </c>
      <c r="G2915" s="336" t="s">
        <v>794</v>
      </c>
      <c r="H2915" s="336" t="s">
        <v>726</v>
      </c>
      <c r="I2915" s="337">
        <v>5</v>
      </c>
      <c r="J2915" s="337">
        <v>75</v>
      </c>
      <c r="K2915" s="337">
        <v>119</v>
      </c>
      <c r="L2915" s="337">
        <v>94</v>
      </c>
      <c r="M2915" s="338"/>
      <c r="N2915" s="337">
        <v>25</v>
      </c>
      <c r="O2915" s="337">
        <v>800</v>
      </c>
      <c r="P2915" s="337">
        <v>10</v>
      </c>
      <c r="Q2915" s="337">
        <v>80</v>
      </c>
      <c r="R2915" s="337">
        <v>25000</v>
      </c>
      <c r="S2915" s="337">
        <v>2700</v>
      </c>
      <c r="T2915" s="337">
        <v>91</v>
      </c>
      <c r="U2915" s="337">
        <v>0.9</v>
      </c>
      <c r="V2915" s="337">
        <v>-40</v>
      </c>
      <c r="W2915" s="336" t="s">
        <v>769</v>
      </c>
      <c r="X2915" s="336" t="s">
        <v>7402</v>
      </c>
      <c r="Y2915" s="336" t="s">
        <v>783</v>
      </c>
      <c r="Z2915" s="339">
        <v>41993</v>
      </c>
      <c r="AA2915" s="339">
        <v>42010</v>
      </c>
      <c r="AB2915" s="336" t="s">
        <v>784</v>
      </c>
    </row>
    <row r="2916" spans="1:28" s="340" customFormat="1">
      <c r="A2916" s="336" t="s">
        <v>8370</v>
      </c>
      <c r="B2916" s="336" t="s">
        <v>4900</v>
      </c>
      <c r="C2916" s="336" t="s">
        <v>682</v>
      </c>
      <c r="D2916" s="336" t="s">
        <v>8412</v>
      </c>
      <c r="E2916" s="336" t="s">
        <v>830</v>
      </c>
      <c r="F2916" s="336" t="s">
        <v>780</v>
      </c>
      <c r="G2916" s="336" t="s">
        <v>794</v>
      </c>
      <c r="H2916" s="336" t="s">
        <v>726</v>
      </c>
      <c r="I2916" s="337">
        <v>5</v>
      </c>
      <c r="J2916" s="337">
        <v>75</v>
      </c>
      <c r="K2916" s="337">
        <v>119</v>
      </c>
      <c r="L2916" s="337">
        <v>94</v>
      </c>
      <c r="M2916" s="338"/>
      <c r="N2916" s="337">
        <v>40</v>
      </c>
      <c r="O2916" s="337">
        <v>800</v>
      </c>
      <c r="P2916" s="337">
        <v>10</v>
      </c>
      <c r="Q2916" s="337">
        <v>80</v>
      </c>
      <c r="R2916" s="337">
        <v>25000</v>
      </c>
      <c r="S2916" s="337">
        <v>2700</v>
      </c>
      <c r="T2916" s="337">
        <v>91</v>
      </c>
      <c r="U2916" s="337">
        <v>0.9</v>
      </c>
      <c r="V2916" s="337">
        <v>-40</v>
      </c>
      <c r="W2916" s="336" t="s">
        <v>769</v>
      </c>
      <c r="X2916" s="336" t="s">
        <v>7402</v>
      </c>
      <c r="Y2916" s="336" t="s">
        <v>783</v>
      </c>
      <c r="Z2916" s="339">
        <v>41993</v>
      </c>
      <c r="AA2916" s="339">
        <v>42010</v>
      </c>
      <c r="AB2916" s="336" t="s">
        <v>784</v>
      </c>
    </row>
    <row r="2917" spans="1:28" s="340" customFormat="1">
      <c r="A2917" s="336" t="s">
        <v>8370</v>
      </c>
      <c r="B2917" s="336" t="s">
        <v>4900</v>
      </c>
      <c r="C2917" s="336" t="s">
        <v>682</v>
      </c>
      <c r="D2917" s="336" t="s">
        <v>8413</v>
      </c>
      <c r="E2917" s="336" t="s">
        <v>830</v>
      </c>
      <c r="F2917" s="336" t="s">
        <v>780</v>
      </c>
      <c r="G2917" s="336" t="s">
        <v>794</v>
      </c>
      <c r="H2917" s="336" t="s">
        <v>726</v>
      </c>
      <c r="I2917" s="337">
        <v>5</v>
      </c>
      <c r="J2917" s="337">
        <v>75</v>
      </c>
      <c r="K2917" s="337">
        <v>119</v>
      </c>
      <c r="L2917" s="337">
        <v>94</v>
      </c>
      <c r="M2917" s="338"/>
      <c r="N2917" s="337">
        <v>25</v>
      </c>
      <c r="O2917" s="337">
        <v>800</v>
      </c>
      <c r="P2917" s="337">
        <v>10</v>
      </c>
      <c r="Q2917" s="337">
        <v>80</v>
      </c>
      <c r="R2917" s="337">
        <v>25000</v>
      </c>
      <c r="S2917" s="337">
        <v>3000</v>
      </c>
      <c r="T2917" s="337">
        <v>91</v>
      </c>
      <c r="U2917" s="337">
        <v>0.9</v>
      </c>
      <c r="V2917" s="337">
        <v>-40</v>
      </c>
      <c r="W2917" s="336" t="s">
        <v>769</v>
      </c>
      <c r="X2917" s="336" t="s">
        <v>7402</v>
      </c>
      <c r="Y2917" s="336" t="s">
        <v>783</v>
      </c>
      <c r="Z2917" s="339">
        <v>41993</v>
      </c>
      <c r="AA2917" s="339">
        <v>42010</v>
      </c>
      <c r="AB2917" s="336" t="s">
        <v>784</v>
      </c>
    </row>
    <row r="2918" spans="1:28" s="340" customFormat="1">
      <c r="A2918" s="336" t="s">
        <v>8370</v>
      </c>
      <c r="B2918" s="336" t="s">
        <v>4900</v>
      </c>
      <c r="C2918" s="336" t="s">
        <v>682</v>
      </c>
      <c r="D2918" s="336" t="s">
        <v>8414</v>
      </c>
      <c r="E2918" s="336" t="s">
        <v>830</v>
      </c>
      <c r="F2918" s="336" t="s">
        <v>780</v>
      </c>
      <c r="G2918" s="336" t="s">
        <v>794</v>
      </c>
      <c r="H2918" s="336" t="s">
        <v>726</v>
      </c>
      <c r="I2918" s="337">
        <v>5</v>
      </c>
      <c r="J2918" s="337">
        <v>75</v>
      </c>
      <c r="K2918" s="337">
        <v>119</v>
      </c>
      <c r="L2918" s="337">
        <v>94</v>
      </c>
      <c r="M2918" s="338"/>
      <c r="N2918" s="337">
        <v>40</v>
      </c>
      <c r="O2918" s="337">
        <v>800</v>
      </c>
      <c r="P2918" s="337">
        <v>10</v>
      </c>
      <c r="Q2918" s="337">
        <v>80</v>
      </c>
      <c r="R2918" s="337">
        <v>25000</v>
      </c>
      <c r="S2918" s="337">
        <v>3000</v>
      </c>
      <c r="T2918" s="337">
        <v>91</v>
      </c>
      <c r="U2918" s="337">
        <v>0.9</v>
      </c>
      <c r="V2918" s="337">
        <v>-40</v>
      </c>
      <c r="W2918" s="336" t="s">
        <v>769</v>
      </c>
      <c r="X2918" s="336" t="s">
        <v>7402</v>
      </c>
      <c r="Y2918" s="336" t="s">
        <v>783</v>
      </c>
      <c r="Z2918" s="339">
        <v>41993</v>
      </c>
      <c r="AA2918" s="339">
        <v>42010</v>
      </c>
      <c r="AB2918" s="336" t="s">
        <v>784</v>
      </c>
    </row>
    <row r="2919" spans="1:28" s="340" customFormat="1">
      <c r="A2919" s="336" t="s">
        <v>8370</v>
      </c>
      <c r="B2919" s="336" t="s">
        <v>4900</v>
      </c>
      <c r="C2919" s="336" t="s">
        <v>682</v>
      </c>
      <c r="D2919" s="336" t="s">
        <v>8415</v>
      </c>
      <c r="E2919" s="336" t="s">
        <v>830</v>
      </c>
      <c r="F2919" s="336" t="s">
        <v>780</v>
      </c>
      <c r="G2919" s="336" t="s">
        <v>794</v>
      </c>
      <c r="H2919" s="336" t="s">
        <v>726</v>
      </c>
      <c r="I2919" s="337">
        <v>5</v>
      </c>
      <c r="J2919" s="337">
        <v>75</v>
      </c>
      <c r="K2919" s="337">
        <v>119</v>
      </c>
      <c r="L2919" s="337">
        <v>94</v>
      </c>
      <c r="M2919" s="338"/>
      <c r="N2919" s="337">
        <v>25</v>
      </c>
      <c r="O2919" s="337">
        <v>800</v>
      </c>
      <c r="P2919" s="337">
        <v>10</v>
      </c>
      <c r="Q2919" s="337">
        <v>80</v>
      </c>
      <c r="R2919" s="337">
        <v>25000</v>
      </c>
      <c r="S2919" s="337">
        <v>4000</v>
      </c>
      <c r="T2919" s="337">
        <v>92</v>
      </c>
      <c r="U2919" s="337">
        <v>0.9</v>
      </c>
      <c r="V2919" s="337">
        <v>-40</v>
      </c>
      <c r="W2919" s="336" t="s">
        <v>769</v>
      </c>
      <c r="X2919" s="336" t="s">
        <v>7402</v>
      </c>
      <c r="Y2919" s="336" t="s">
        <v>783</v>
      </c>
      <c r="Z2919" s="339">
        <v>41993</v>
      </c>
      <c r="AA2919" s="339">
        <v>42010</v>
      </c>
      <c r="AB2919" s="336" t="s">
        <v>784</v>
      </c>
    </row>
    <row r="2920" spans="1:28" s="340" customFormat="1">
      <c r="A2920" s="336" t="s">
        <v>8370</v>
      </c>
      <c r="B2920" s="336" t="s">
        <v>4900</v>
      </c>
      <c r="C2920" s="336" t="s">
        <v>682</v>
      </c>
      <c r="D2920" s="336" t="s">
        <v>8416</v>
      </c>
      <c r="E2920" s="336" t="s">
        <v>830</v>
      </c>
      <c r="F2920" s="336" t="s">
        <v>780</v>
      </c>
      <c r="G2920" s="336" t="s">
        <v>794</v>
      </c>
      <c r="H2920" s="336" t="s">
        <v>726</v>
      </c>
      <c r="I2920" s="337">
        <v>5</v>
      </c>
      <c r="J2920" s="337">
        <v>75</v>
      </c>
      <c r="K2920" s="337">
        <v>119</v>
      </c>
      <c r="L2920" s="337">
        <v>94</v>
      </c>
      <c r="M2920" s="338"/>
      <c r="N2920" s="337">
        <v>40</v>
      </c>
      <c r="O2920" s="337">
        <v>800</v>
      </c>
      <c r="P2920" s="337">
        <v>10</v>
      </c>
      <c r="Q2920" s="337">
        <v>80</v>
      </c>
      <c r="R2920" s="337">
        <v>25000</v>
      </c>
      <c r="S2920" s="337">
        <v>4000</v>
      </c>
      <c r="T2920" s="337">
        <v>92</v>
      </c>
      <c r="U2920" s="337">
        <v>0.9</v>
      </c>
      <c r="V2920" s="337">
        <v>-40</v>
      </c>
      <c r="W2920" s="336" t="s">
        <v>769</v>
      </c>
      <c r="X2920" s="336" t="s">
        <v>7402</v>
      </c>
      <c r="Y2920" s="336" t="s">
        <v>783</v>
      </c>
      <c r="Z2920" s="339">
        <v>41993</v>
      </c>
      <c r="AA2920" s="339">
        <v>42010</v>
      </c>
      <c r="AB2920" s="336" t="s">
        <v>784</v>
      </c>
    </row>
    <row r="2921" spans="1:28" s="340" customFormat="1">
      <c r="A2921" s="336" t="s">
        <v>8370</v>
      </c>
      <c r="B2921" s="336" t="s">
        <v>4900</v>
      </c>
      <c r="C2921" s="336" t="s">
        <v>682</v>
      </c>
      <c r="D2921" s="336" t="s">
        <v>8417</v>
      </c>
      <c r="E2921" s="336" t="s">
        <v>735</v>
      </c>
      <c r="F2921" s="336" t="s">
        <v>780</v>
      </c>
      <c r="G2921" s="336" t="s">
        <v>794</v>
      </c>
      <c r="H2921" s="336" t="s">
        <v>726</v>
      </c>
      <c r="I2921" s="337">
        <v>5</v>
      </c>
      <c r="J2921" s="337">
        <v>120</v>
      </c>
      <c r="K2921" s="337">
        <v>130</v>
      </c>
      <c r="L2921" s="337">
        <v>120</v>
      </c>
      <c r="M2921" s="338"/>
      <c r="N2921" s="337">
        <v>25</v>
      </c>
      <c r="O2921" s="337">
        <v>1150</v>
      </c>
      <c r="P2921" s="337">
        <v>17</v>
      </c>
      <c r="Q2921" s="337">
        <v>67.599999999999994</v>
      </c>
      <c r="R2921" s="337">
        <v>25000</v>
      </c>
      <c r="S2921" s="337">
        <v>2700</v>
      </c>
      <c r="T2921" s="337">
        <v>91</v>
      </c>
      <c r="U2921" s="337">
        <v>1</v>
      </c>
      <c r="V2921" s="337">
        <v>-20</v>
      </c>
      <c r="W2921" s="336" t="s">
        <v>769</v>
      </c>
      <c r="X2921" s="336" t="s">
        <v>7402</v>
      </c>
      <c r="Y2921" s="336" t="s">
        <v>783</v>
      </c>
      <c r="Z2921" s="339">
        <v>41993</v>
      </c>
      <c r="AA2921" s="339">
        <v>41992</v>
      </c>
      <c r="AB2921" s="336" t="s">
        <v>784</v>
      </c>
    </row>
    <row r="2922" spans="1:28" s="340" customFormat="1">
      <c r="A2922" s="336" t="s">
        <v>8370</v>
      </c>
      <c r="B2922" s="336" t="s">
        <v>4900</v>
      </c>
      <c r="C2922" s="336" t="s">
        <v>682</v>
      </c>
      <c r="D2922" s="336" t="s">
        <v>8418</v>
      </c>
      <c r="E2922" s="336" t="s">
        <v>735</v>
      </c>
      <c r="F2922" s="336" t="s">
        <v>780</v>
      </c>
      <c r="G2922" s="336" t="s">
        <v>794</v>
      </c>
      <c r="H2922" s="336" t="s">
        <v>726</v>
      </c>
      <c r="I2922" s="337">
        <v>5</v>
      </c>
      <c r="J2922" s="337">
        <v>120</v>
      </c>
      <c r="K2922" s="337">
        <v>130</v>
      </c>
      <c r="L2922" s="337">
        <v>120</v>
      </c>
      <c r="M2922" s="338"/>
      <c r="N2922" s="337">
        <v>40</v>
      </c>
      <c r="O2922" s="337">
        <v>1150</v>
      </c>
      <c r="P2922" s="337">
        <v>17</v>
      </c>
      <c r="Q2922" s="337">
        <v>67.599999999999994</v>
      </c>
      <c r="R2922" s="337">
        <v>25000</v>
      </c>
      <c r="S2922" s="337">
        <v>2700</v>
      </c>
      <c r="T2922" s="337">
        <v>91</v>
      </c>
      <c r="U2922" s="337">
        <v>1</v>
      </c>
      <c r="V2922" s="337">
        <v>-20</v>
      </c>
      <c r="W2922" s="336" t="s">
        <v>769</v>
      </c>
      <c r="X2922" s="336" t="s">
        <v>7402</v>
      </c>
      <c r="Y2922" s="336" t="s">
        <v>783</v>
      </c>
      <c r="Z2922" s="339">
        <v>41993</v>
      </c>
      <c r="AA2922" s="339">
        <v>41992</v>
      </c>
      <c r="AB2922" s="336" t="s">
        <v>784</v>
      </c>
    </row>
    <row r="2923" spans="1:28" s="340" customFormat="1">
      <c r="A2923" s="336" t="s">
        <v>8370</v>
      </c>
      <c r="B2923" s="336" t="s">
        <v>4900</v>
      </c>
      <c r="C2923" s="336" t="s">
        <v>682</v>
      </c>
      <c r="D2923" s="336" t="s">
        <v>8419</v>
      </c>
      <c r="E2923" s="336" t="s">
        <v>735</v>
      </c>
      <c r="F2923" s="336" t="s">
        <v>780</v>
      </c>
      <c r="G2923" s="336" t="s">
        <v>794</v>
      </c>
      <c r="H2923" s="336" t="s">
        <v>726</v>
      </c>
      <c r="I2923" s="337">
        <v>5</v>
      </c>
      <c r="J2923" s="337">
        <v>120</v>
      </c>
      <c r="K2923" s="337">
        <v>130</v>
      </c>
      <c r="L2923" s="337">
        <v>120</v>
      </c>
      <c r="M2923" s="338"/>
      <c r="N2923" s="337">
        <v>25</v>
      </c>
      <c r="O2923" s="337">
        <v>1200</v>
      </c>
      <c r="P2923" s="337">
        <v>17</v>
      </c>
      <c r="Q2923" s="337">
        <v>70.599999999999994</v>
      </c>
      <c r="R2923" s="337">
        <v>25000</v>
      </c>
      <c r="S2923" s="337">
        <v>3000</v>
      </c>
      <c r="T2923" s="337">
        <v>92</v>
      </c>
      <c r="U2923" s="337">
        <v>1</v>
      </c>
      <c r="V2923" s="337">
        <v>-20</v>
      </c>
      <c r="W2923" s="336" t="s">
        <v>769</v>
      </c>
      <c r="X2923" s="336" t="s">
        <v>7402</v>
      </c>
      <c r="Y2923" s="336" t="s">
        <v>783</v>
      </c>
      <c r="Z2923" s="339">
        <v>41993</v>
      </c>
      <c r="AA2923" s="339">
        <v>41992</v>
      </c>
      <c r="AB2923" s="336" t="s">
        <v>784</v>
      </c>
    </row>
    <row r="2924" spans="1:28" s="340" customFormat="1">
      <c r="A2924" s="336" t="s">
        <v>8370</v>
      </c>
      <c r="B2924" s="336" t="s">
        <v>4900</v>
      </c>
      <c r="C2924" s="336" t="s">
        <v>682</v>
      </c>
      <c r="D2924" s="336" t="s">
        <v>8420</v>
      </c>
      <c r="E2924" s="336" t="s">
        <v>735</v>
      </c>
      <c r="F2924" s="336" t="s">
        <v>780</v>
      </c>
      <c r="G2924" s="336" t="s">
        <v>794</v>
      </c>
      <c r="H2924" s="336" t="s">
        <v>726</v>
      </c>
      <c r="I2924" s="337">
        <v>5</v>
      </c>
      <c r="J2924" s="337">
        <v>120</v>
      </c>
      <c r="K2924" s="337">
        <v>130</v>
      </c>
      <c r="L2924" s="337">
        <v>120</v>
      </c>
      <c r="M2924" s="338"/>
      <c r="N2924" s="337">
        <v>40</v>
      </c>
      <c r="O2924" s="337">
        <v>1200</v>
      </c>
      <c r="P2924" s="337">
        <v>17</v>
      </c>
      <c r="Q2924" s="337">
        <v>70.599999999999994</v>
      </c>
      <c r="R2924" s="337">
        <v>25000</v>
      </c>
      <c r="S2924" s="337">
        <v>3000</v>
      </c>
      <c r="T2924" s="337">
        <v>92</v>
      </c>
      <c r="U2924" s="337">
        <v>1</v>
      </c>
      <c r="V2924" s="337">
        <v>-20</v>
      </c>
      <c r="W2924" s="336" t="s">
        <v>769</v>
      </c>
      <c r="X2924" s="336" t="s">
        <v>7402</v>
      </c>
      <c r="Y2924" s="336" t="s">
        <v>783</v>
      </c>
      <c r="Z2924" s="339">
        <v>41993</v>
      </c>
      <c r="AA2924" s="339">
        <v>41992</v>
      </c>
      <c r="AB2924" s="336" t="s">
        <v>784</v>
      </c>
    </row>
    <row r="2925" spans="1:28" s="340" customFormat="1">
      <c r="A2925" s="336" t="s">
        <v>8370</v>
      </c>
      <c r="B2925" s="336" t="s">
        <v>4900</v>
      </c>
      <c r="C2925" s="336" t="s">
        <v>682</v>
      </c>
      <c r="D2925" s="336" t="s">
        <v>8421</v>
      </c>
      <c r="E2925" s="336" t="s">
        <v>735</v>
      </c>
      <c r="F2925" s="336" t="s">
        <v>780</v>
      </c>
      <c r="G2925" s="336" t="s">
        <v>794</v>
      </c>
      <c r="H2925" s="336" t="s">
        <v>726</v>
      </c>
      <c r="I2925" s="337">
        <v>5</v>
      </c>
      <c r="J2925" s="337">
        <v>120</v>
      </c>
      <c r="K2925" s="337">
        <v>130</v>
      </c>
      <c r="L2925" s="337">
        <v>120</v>
      </c>
      <c r="M2925" s="338"/>
      <c r="N2925" s="337">
        <v>40</v>
      </c>
      <c r="O2925" s="337">
        <v>1220</v>
      </c>
      <c r="P2925" s="337">
        <v>17</v>
      </c>
      <c r="Q2925" s="337">
        <v>71.8</v>
      </c>
      <c r="R2925" s="337">
        <v>25000</v>
      </c>
      <c r="S2925" s="337">
        <v>4000</v>
      </c>
      <c r="T2925" s="337">
        <v>93</v>
      </c>
      <c r="U2925" s="337">
        <v>1</v>
      </c>
      <c r="V2925" s="337">
        <v>-20</v>
      </c>
      <c r="W2925" s="336" t="s">
        <v>769</v>
      </c>
      <c r="X2925" s="336" t="s">
        <v>7402</v>
      </c>
      <c r="Y2925" s="336" t="s">
        <v>783</v>
      </c>
      <c r="Z2925" s="339">
        <v>41993</v>
      </c>
      <c r="AA2925" s="339">
        <v>41992</v>
      </c>
      <c r="AB2925" s="336" t="s">
        <v>784</v>
      </c>
    </row>
    <row r="2926" spans="1:28" s="340" customFormat="1">
      <c r="A2926" s="336" t="s">
        <v>8370</v>
      </c>
      <c r="B2926" s="336" t="s">
        <v>4900</v>
      </c>
      <c r="C2926" s="336" t="s">
        <v>682</v>
      </c>
      <c r="D2926" s="336" t="s">
        <v>8422</v>
      </c>
      <c r="E2926" s="336" t="s">
        <v>735</v>
      </c>
      <c r="F2926" s="336" t="s">
        <v>780</v>
      </c>
      <c r="G2926" s="336" t="s">
        <v>794</v>
      </c>
      <c r="H2926" s="336" t="s">
        <v>726</v>
      </c>
      <c r="I2926" s="337">
        <v>5</v>
      </c>
      <c r="J2926" s="337">
        <v>120</v>
      </c>
      <c r="K2926" s="337">
        <v>130</v>
      </c>
      <c r="L2926" s="337">
        <v>120</v>
      </c>
      <c r="M2926" s="338"/>
      <c r="N2926" s="337">
        <v>25</v>
      </c>
      <c r="O2926" s="337">
        <v>1220</v>
      </c>
      <c r="P2926" s="337">
        <v>17</v>
      </c>
      <c r="Q2926" s="337">
        <v>71.8</v>
      </c>
      <c r="R2926" s="337">
        <v>25000</v>
      </c>
      <c r="S2926" s="337">
        <v>4000</v>
      </c>
      <c r="T2926" s="337">
        <v>93</v>
      </c>
      <c r="U2926" s="337">
        <v>1</v>
      </c>
      <c r="V2926" s="337">
        <v>-20</v>
      </c>
      <c r="W2926" s="336" t="s">
        <v>769</v>
      </c>
      <c r="X2926" s="336" t="s">
        <v>7402</v>
      </c>
      <c r="Y2926" s="336" t="s">
        <v>783</v>
      </c>
      <c r="Z2926" s="339">
        <v>41993</v>
      </c>
      <c r="AA2926" s="339">
        <v>41992</v>
      </c>
      <c r="AB2926" s="336" t="s">
        <v>784</v>
      </c>
    </row>
    <row r="2927" spans="1:28" s="340" customFormat="1">
      <c r="A2927" s="336" t="s">
        <v>8370</v>
      </c>
      <c r="B2927" s="336" t="s">
        <v>5838</v>
      </c>
      <c r="C2927" s="336" t="s">
        <v>5841</v>
      </c>
      <c r="D2927" s="336" t="s">
        <v>5841</v>
      </c>
      <c r="E2927" s="336" t="s">
        <v>732</v>
      </c>
      <c r="F2927" s="336" t="s">
        <v>780</v>
      </c>
      <c r="G2927" s="336" t="s">
        <v>794</v>
      </c>
      <c r="H2927" s="336" t="s">
        <v>726</v>
      </c>
      <c r="I2927" s="337">
        <v>5</v>
      </c>
      <c r="J2927" s="337">
        <v>65</v>
      </c>
      <c r="K2927" s="337">
        <v>131.80000000000001</v>
      </c>
      <c r="L2927" s="337">
        <v>94.5</v>
      </c>
      <c r="M2927" s="338"/>
      <c r="N2927" s="337">
        <v>108</v>
      </c>
      <c r="O2927" s="337">
        <v>650</v>
      </c>
      <c r="P2927" s="337">
        <v>10</v>
      </c>
      <c r="Q2927" s="337">
        <v>65</v>
      </c>
      <c r="R2927" s="337">
        <v>25000</v>
      </c>
      <c r="S2927" s="337">
        <v>2700</v>
      </c>
      <c r="T2927" s="337">
        <v>95</v>
      </c>
      <c r="U2927" s="337">
        <v>1</v>
      </c>
      <c r="V2927" s="337">
        <v>-40</v>
      </c>
      <c r="W2927" s="336" t="s">
        <v>769</v>
      </c>
      <c r="X2927" s="336" t="s">
        <v>7405</v>
      </c>
      <c r="Y2927" s="336" t="s">
        <v>783</v>
      </c>
      <c r="Z2927" s="339">
        <v>41808</v>
      </c>
      <c r="AA2927" s="339">
        <v>41810</v>
      </c>
      <c r="AB2927" s="336" t="s">
        <v>784</v>
      </c>
    </row>
    <row r="2928" spans="1:28" s="340" customFormat="1">
      <c r="A2928" s="336" t="s">
        <v>8370</v>
      </c>
      <c r="B2928" s="336" t="s">
        <v>6001</v>
      </c>
      <c r="C2928" s="336" t="s">
        <v>682</v>
      </c>
      <c r="D2928" s="336" t="s">
        <v>8423</v>
      </c>
      <c r="E2928" s="336" t="s">
        <v>731</v>
      </c>
      <c r="F2928" s="336" t="s">
        <v>780</v>
      </c>
      <c r="G2928" s="336" t="s">
        <v>794</v>
      </c>
      <c r="H2928" s="336" t="s">
        <v>726</v>
      </c>
      <c r="I2928" s="337">
        <v>5</v>
      </c>
      <c r="J2928" s="337">
        <v>75</v>
      </c>
      <c r="K2928" s="337">
        <v>87</v>
      </c>
      <c r="L2928" s="337">
        <v>94</v>
      </c>
      <c r="M2928" s="338"/>
      <c r="N2928" s="337">
        <v>40</v>
      </c>
      <c r="O2928" s="337">
        <v>800</v>
      </c>
      <c r="P2928" s="337">
        <v>10.5</v>
      </c>
      <c r="Q2928" s="337">
        <v>76.400000000000006</v>
      </c>
      <c r="R2928" s="337">
        <v>25000</v>
      </c>
      <c r="S2928" s="337">
        <v>3000</v>
      </c>
      <c r="T2928" s="337">
        <v>90</v>
      </c>
      <c r="U2928" s="337">
        <v>0.9</v>
      </c>
      <c r="V2928" s="337">
        <v>-20</v>
      </c>
      <c r="W2928" s="336" t="s">
        <v>769</v>
      </c>
      <c r="X2928" s="336" t="s">
        <v>7402</v>
      </c>
      <c r="Y2928" s="336" t="s">
        <v>783</v>
      </c>
      <c r="Z2928" s="339">
        <v>41993</v>
      </c>
      <c r="AA2928" s="339">
        <v>41982</v>
      </c>
      <c r="AB2928" s="336" t="s">
        <v>784</v>
      </c>
    </row>
    <row r="2929" spans="1:28" s="340" customFormat="1">
      <c r="A2929" s="336" t="s">
        <v>8370</v>
      </c>
      <c r="B2929" s="336" t="s">
        <v>6001</v>
      </c>
      <c r="C2929" s="336" t="s">
        <v>682</v>
      </c>
      <c r="D2929" s="336" t="s">
        <v>8424</v>
      </c>
      <c r="E2929" s="336" t="s">
        <v>731</v>
      </c>
      <c r="F2929" s="336" t="s">
        <v>780</v>
      </c>
      <c r="G2929" s="336" t="s">
        <v>794</v>
      </c>
      <c r="H2929" s="336" t="s">
        <v>726</v>
      </c>
      <c r="I2929" s="337">
        <v>5</v>
      </c>
      <c r="J2929" s="337">
        <v>75</v>
      </c>
      <c r="K2929" s="337">
        <v>87</v>
      </c>
      <c r="L2929" s="337">
        <v>94</v>
      </c>
      <c r="M2929" s="338"/>
      <c r="N2929" s="337">
        <v>40</v>
      </c>
      <c r="O2929" s="337">
        <v>850</v>
      </c>
      <c r="P2929" s="337">
        <v>10.7</v>
      </c>
      <c r="Q2929" s="337">
        <v>79.599999999999994</v>
      </c>
      <c r="R2929" s="337">
        <v>25000</v>
      </c>
      <c r="S2929" s="337">
        <v>5000</v>
      </c>
      <c r="T2929" s="337">
        <v>91</v>
      </c>
      <c r="U2929" s="337">
        <v>0.9</v>
      </c>
      <c r="V2929" s="337">
        <v>-20</v>
      </c>
      <c r="W2929" s="336" t="s">
        <v>769</v>
      </c>
      <c r="X2929" s="336" t="s">
        <v>7402</v>
      </c>
      <c r="Y2929" s="336" t="s">
        <v>783</v>
      </c>
      <c r="Z2929" s="339">
        <v>41993</v>
      </c>
      <c r="AA2929" s="339">
        <v>41982</v>
      </c>
      <c r="AB2929" s="336" t="s">
        <v>784</v>
      </c>
    </row>
    <row r="2930" spans="1:28" s="340" customFormat="1">
      <c r="A2930" s="336" t="s">
        <v>8370</v>
      </c>
      <c r="B2930" s="336" t="s">
        <v>6001</v>
      </c>
      <c r="C2930" s="336" t="s">
        <v>682</v>
      </c>
      <c r="D2930" s="336" t="s">
        <v>8425</v>
      </c>
      <c r="E2930" s="336" t="s">
        <v>830</v>
      </c>
      <c r="F2930" s="336" t="s">
        <v>780</v>
      </c>
      <c r="G2930" s="336" t="s">
        <v>794</v>
      </c>
      <c r="H2930" s="336" t="s">
        <v>726</v>
      </c>
      <c r="I2930" s="337">
        <v>5</v>
      </c>
      <c r="J2930" s="337">
        <v>75</v>
      </c>
      <c r="K2930" s="337">
        <v>119</v>
      </c>
      <c r="L2930" s="337">
        <v>94</v>
      </c>
      <c r="M2930" s="338"/>
      <c r="N2930" s="337">
        <v>40</v>
      </c>
      <c r="O2930" s="337">
        <v>800</v>
      </c>
      <c r="P2930" s="337">
        <v>10</v>
      </c>
      <c r="Q2930" s="337">
        <v>80</v>
      </c>
      <c r="R2930" s="337">
        <v>25000</v>
      </c>
      <c r="S2930" s="337">
        <v>3000</v>
      </c>
      <c r="T2930" s="337">
        <v>91</v>
      </c>
      <c r="U2930" s="337">
        <v>0.9</v>
      </c>
      <c r="V2930" s="337">
        <v>-20</v>
      </c>
      <c r="W2930" s="336" t="s">
        <v>769</v>
      </c>
      <c r="X2930" s="336" t="s">
        <v>7402</v>
      </c>
      <c r="Y2930" s="336" t="s">
        <v>783</v>
      </c>
      <c r="Z2930" s="339">
        <v>41993</v>
      </c>
      <c r="AA2930" s="339">
        <v>42010</v>
      </c>
      <c r="AB2930" s="336" t="s">
        <v>784</v>
      </c>
    </row>
    <row r="2931" spans="1:28" s="340" customFormat="1">
      <c r="A2931" s="336" t="s">
        <v>8370</v>
      </c>
      <c r="B2931" s="336" t="s">
        <v>6001</v>
      </c>
      <c r="C2931" s="336" t="s">
        <v>682</v>
      </c>
      <c r="D2931" s="336" t="s">
        <v>8426</v>
      </c>
      <c r="E2931" s="336" t="s">
        <v>830</v>
      </c>
      <c r="F2931" s="336" t="s">
        <v>780</v>
      </c>
      <c r="G2931" s="336" t="s">
        <v>794</v>
      </c>
      <c r="H2931" s="336" t="s">
        <v>726</v>
      </c>
      <c r="I2931" s="337">
        <v>5</v>
      </c>
      <c r="J2931" s="337">
        <v>75</v>
      </c>
      <c r="K2931" s="337">
        <v>119</v>
      </c>
      <c r="L2931" s="337">
        <v>94</v>
      </c>
      <c r="M2931" s="338"/>
      <c r="N2931" s="337">
        <v>40</v>
      </c>
      <c r="O2931" s="337">
        <v>850</v>
      </c>
      <c r="P2931" s="337">
        <v>10.4</v>
      </c>
      <c r="Q2931" s="337">
        <v>81.5</v>
      </c>
      <c r="R2931" s="337">
        <v>25000</v>
      </c>
      <c r="S2931" s="337">
        <v>5000</v>
      </c>
      <c r="T2931" s="337">
        <v>93</v>
      </c>
      <c r="U2931" s="337">
        <v>0.9</v>
      </c>
      <c r="V2931" s="337">
        <v>-20</v>
      </c>
      <c r="W2931" s="336" t="s">
        <v>769</v>
      </c>
      <c r="X2931" s="336" t="s">
        <v>7402</v>
      </c>
      <c r="Y2931" s="336" t="s">
        <v>783</v>
      </c>
      <c r="Z2931" s="339">
        <v>41993</v>
      </c>
      <c r="AA2931" s="339">
        <v>42010</v>
      </c>
      <c r="AB2931" s="336" t="s">
        <v>784</v>
      </c>
    </row>
    <row r="2932" spans="1:28" s="340" customFormat="1">
      <c r="A2932" s="336" t="s">
        <v>8370</v>
      </c>
      <c r="B2932" s="336" t="s">
        <v>6001</v>
      </c>
      <c r="C2932" s="336" t="s">
        <v>682</v>
      </c>
      <c r="D2932" s="336" t="s">
        <v>8427</v>
      </c>
      <c r="E2932" s="336" t="s">
        <v>735</v>
      </c>
      <c r="F2932" s="336" t="s">
        <v>780</v>
      </c>
      <c r="G2932" s="336" t="s">
        <v>794</v>
      </c>
      <c r="H2932" s="336" t="s">
        <v>726</v>
      </c>
      <c r="I2932" s="337">
        <v>5</v>
      </c>
      <c r="J2932" s="337">
        <v>100</v>
      </c>
      <c r="K2932" s="337">
        <v>130</v>
      </c>
      <c r="L2932" s="337">
        <v>120</v>
      </c>
      <c r="M2932" s="338"/>
      <c r="N2932" s="337">
        <v>40</v>
      </c>
      <c r="O2932" s="337">
        <v>1200</v>
      </c>
      <c r="P2932" s="337">
        <v>17</v>
      </c>
      <c r="Q2932" s="337">
        <v>70.599999999999994</v>
      </c>
      <c r="R2932" s="337">
        <v>25000</v>
      </c>
      <c r="S2932" s="337">
        <v>3000</v>
      </c>
      <c r="T2932" s="337">
        <v>92</v>
      </c>
      <c r="U2932" s="337">
        <v>1</v>
      </c>
      <c r="V2932" s="337">
        <v>-20</v>
      </c>
      <c r="W2932" s="336" t="s">
        <v>769</v>
      </c>
      <c r="X2932" s="336" t="s">
        <v>7402</v>
      </c>
      <c r="Y2932" s="336" t="s">
        <v>4161</v>
      </c>
      <c r="Z2932" s="339">
        <v>41993</v>
      </c>
      <c r="AA2932" s="339">
        <v>41978</v>
      </c>
      <c r="AB2932" s="336" t="s">
        <v>784</v>
      </c>
    </row>
    <row r="2933" spans="1:28" s="340" customFormat="1">
      <c r="A2933" s="336" t="s">
        <v>8370</v>
      </c>
      <c r="B2933" s="336" t="s">
        <v>6001</v>
      </c>
      <c r="C2933" s="336" t="s">
        <v>682</v>
      </c>
      <c r="D2933" s="336" t="s">
        <v>8428</v>
      </c>
      <c r="E2933" s="336" t="s">
        <v>735</v>
      </c>
      <c r="F2933" s="336" t="s">
        <v>780</v>
      </c>
      <c r="G2933" s="336" t="s">
        <v>794</v>
      </c>
      <c r="H2933" s="336" t="s">
        <v>726</v>
      </c>
      <c r="I2933" s="337">
        <v>5</v>
      </c>
      <c r="J2933" s="337">
        <v>100</v>
      </c>
      <c r="K2933" s="337">
        <v>130</v>
      </c>
      <c r="L2933" s="337">
        <v>120</v>
      </c>
      <c r="M2933" s="338"/>
      <c r="N2933" s="337">
        <v>40</v>
      </c>
      <c r="O2933" s="337">
        <v>1250</v>
      </c>
      <c r="P2933" s="337">
        <v>17</v>
      </c>
      <c r="Q2933" s="337">
        <v>73.5</v>
      </c>
      <c r="R2933" s="337">
        <v>25000</v>
      </c>
      <c r="S2933" s="337">
        <v>5000</v>
      </c>
      <c r="T2933" s="337">
        <v>92</v>
      </c>
      <c r="U2933" s="337">
        <v>1</v>
      </c>
      <c r="V2933" s="337">
        <v>-20</v>
      </c>
      <c r="W2933" s="336" t="s">
        <v>769</v>
      </c>
      <c r="X2933" s="336" t="s">
        <v>7402</v>
      </c>
      <c r="Y2933" s="336" t="s">
        <v>4161</v>
      </c>
      <c r="Z2933" s="339">
        <v>41993</v>
      </c>
      <c r="AA2933" s="339">
        <v>41978</v>
      </c>
      <c r="AB2933" s="336" t="s">
        <v>784</v>
      </c>
    </row>
    <row r="2934" spans="1:28" s="340" customFormat="1">
      <c r="A2934" s="336" t="s">
        <v>8370</v>
      </c>
      <c r="B2934" s="336" t="s">
        <v>5127</v>
      </c>
      <c r="C2934" s="336" t="s">
        <v>5131</v>
      </c>
      <c r="D2934" s="336" t="s">
        <v>5132</v>
      </c>
      <c r="E2934" s="336" t="s">
        <v>732</v>
      </c>
      <c r="F2934" s="336" t="s">
        <v>780</v>
      </c>
      <c r="G2934" s="336" t="s">
        <v>794</v>
      </c>
      <c r="H2934" s="336" t="s">
        <v>726</v>
      </c>
      <c r="I2934" s="337">
        <v>3</v>
      </c>
      <c r="J2934" s="337">
        <v>65</v>
      </c>
      <c r="K2934" s="337">
        <v>131.80000000000001</v>
      </c>
      <c r="L2934" s="337">
        <v>94.5</v>
      </c>
      <c r="M2934" s="338"/>
      <c r="N2934" s="337">
        <v>108</v>
      </c>
      <c r="O2934" s="337">
        <v>650</v>
      </c>
      <c r="P2934" s="337">
        <v>10</v>
      </c>
      <c r="Q2934" s="337">
        <v>65</v>
      </c>
      <c r="R2934" s="337">
        <v>25000</v>
      </c>
      <c r="S2934" s="337">
        <v>2700</v>
      </c>
      <c r="T2934" s="337">
        <v>95</v>
      </c>
      <c r="U2934" s="337">
        <v>1</v>
      </c>
      <c r="V2934" s="337">
        <v>-20</v>
      </c>
      <c r="W2934" s="336" t="s">
        <v>769</v>
      </c>
      <c r="X2934" s="336" t="s">
        <v>7405</v>
      </c>
      <c r="Y2934" s="336" t="s">
        <v>826</v>
      </c>
      <c r="Z2934" s="339">
        <v>41807</v>
      </c>
      <c r="AA2934" s="339">
        <v>41808</v>
      </c>
      <c r="AB2934" s="336" t="s">
        <v>784</v>
      </c>
    </row>
    <row r="2935" spans="1:28" s="340" customFormat="1">
      <c r="A2935" s="336" t="s">
        <v>8370</v>
      </c>
      <c r="B2935" s="336" t="s">
        <v>27</v>
      </c>
      <c r="C2935" s="336" t="s">
        <v>5449</v>
      </c>
      <c r="D2935" s="336" t="s">
        <v>5449</v>
      </c>
      <c r="E2935" s="336" t="s">
        <v>731</v>
      </c>
      <c r="F2935" s="336" t="s">
        <v>780</v>
      </c>
      <c r="G2935" s="336" t="s">
        <v>794</v>
      </c>
      <c r="H2935" s="336" t="s">
        <v>726</v>
      </c>
      <c r="I2935" s="337">
        <v>3</v>
      </c>
      <c r="J2935" s="337">
        <v>75</v>
      </c>
      <c r="K2935" s="337">
        <v>122</v>
      </c>
      <c r="L2935" s="337">
        <v>97</v>
      </c>
      <c r="M2935" s="338"/>
      <c r="N2935" s="337">
        <v>40</v>
      </c>
      <c r="O2935" s="337">
        <v>950</v>
      </c>
      <c r="P2935" s="337">
        <v>14.2</v>
      </c>
      <c r="Q2935" s="337">
        <v>67</v>
      </c>
      <c r="R2935" s="337">
        <v>25000</v>
      </c>
      <c r="S2935" s="337">
        <v>3000</v>
      </c>
      <c r="T2935" s="337">
        <v>95</v>
      </c>
      <c r="U2935" s="337">
        <v>0.9</v>
      </c>
      <c r="V2935" s="337">
        <v>-29</v>
      </c>
      <c r="W2935" s="336" t="s">
        <v>769</v>
      </c>
      <c r="X2935" s="336" t="s">
        <v>7405</v>
      </c>
      <c r="Y2935" s="336" t="s">
        <v>1308</v>
      </c>
      <c r="Z2935" s="339">
        <v>41275</v>
      </c>
      <c r="AA2935" s="339">
        <v>41900</v>
      </c>
      <c r="AB2935" s="336" t="s">
        <v>842</v>
      </c>
    </row>
    <row r="2936" spans="1:28" s="340" customFormat="1">
      <c r="A2936" s="336" t="s">
        <v>8370</v>
      </c>
      <c r="B2936" s="336" t="s">
        <v>27</v>
      </c>
      <c r="C2936" s="336" t="s">
        <v>8429</v>
      </c>
      <c r="D2936" s="336" t="s">
        <v>8429</v>
      </c>
      <c r="E2936" s="336" t="s">
        <v>735</v>
      </c>
      <c r="F2936" s="336" t="s">
        <v>780</v>
      </c>
      <c r="G2936" s="336" t="s">
        <v>794</v>
      </c>
      <c r="H2936" s="336" t="s">
        <v>726</v>
      </c>
      <c r="I2936" s="337">
        <v>5</v>
      </c>
      <c r="J2936" s="337">
        <v>90</v>
      </c>
      <c r="K2936" s="337">
        <v>135</v>
      </c>
      <c r="L2936" s="337">
        <v>122</v>
      </c>
      <c r="M2936" s="338"/>
      <c r="N2936" s="337">
        <v>40</v>
      </c>
      <c r="O2936" s="337">
        <v>1200</v>
      </c>
      <c r="P2936" s="337">
        <v>17</v>
      </c>
      <c r="Q2936" s="337">
        <v>70.599999999999994</v>
      </c>
      <c r="R2936" s="337">
        <v>25000</v>
      </c>
      <c r="S2936" s="337">
        <v>3000</v>
      </c>
      <c r="T2936" s="337">
        <v>93</v>
      </c>
      <c r="U2936" s="337">
        <v>0.9</v>
      </c>
      <c r="V2936" s="337">
        <v>-29</v>
      </c>
      <c r="W2936" s="336" t="s">
        <v>769</v>
      </c>
      <c r="X2936" s="336" t="s">
        <v>7405</v>
      </c>
      <c r="Y2936" s="336" t="s">
        <v>1308</v>
      </c>
      <c r="Z2936" s="339">
        <v>41499</v>
      </c>
      <c r="AA2936" s="339">
        <v>41991</v>
      </c>
      <c r="AB2936" s="336" t="s">
        <v>842</v>
      </c>
    </row>
    <row r="2937" spans="1:28" s="340" customFormat="1">
      <c r="A2937" s="336" t="s">
        <v>8370</v>
      </c>
      <c r="B2937" s="336" t="s">
        <v>27</v>
      </c>
      <c r="C2937" s="336" t="s">
        <v>5981</v>
      </c>
      <c r="D2937" s="336" t="s">
        <v>5981</v>
      </c>
      <c r="E2937" s="336" t="s">
        <v>732</v>
      </c>
      <c r="F2937" s="336" t="s">
        <v>780</v>
      </c>
      <c r="G2937" s="336" t="s">
        <v>794</v>
      </c>
      <c r="H2937" s="336" t="s">
        <v>726</v>
      </c>
      <c r="I2937" s="337">
        <v>5</v>
      </c>
      <c r="J2937" s="337">
        <v>65</v>
      </c>
      <c r="K2937" s="337">
        <v>135</v>
      </c>
      <c r="L2937" s="337">
        <v>122</v>
      </c>
      <c r="M2937" s="338"/>
      <c r="N2937" s="338"/>
      <c r="O2937" s="337">
        <v>650</v>
      </c>
      <c r="P2937" s="337">
        <v>10</v>
      </c>
      <c r="Q2937" s="337">
        <v>65</v>
      </c>
      <c r="R2937" s="337">
        <v>25000</v>
      </c>
      <c r="S2937" s="337">
        <v>2700</v>
      </c>
      <c r="T2937" s="337">
        <v>95</v>
      </c>
      <c r="U2937" s="337">
        <v>0.9</v>
      </c>
      <c r="V2937" s="337">
        <v>-29</v>
      </c>
      <c r="W2937" s="336" t="s">
        <v>769</v>
      </c>
      <c r="X2937" s="336" t="s">
        <v>7405</v>
      </c>
      <c r="Y2937" s="336" t="s">
        <v>1308</v>
      </c>
      <c r="Z2937" s="339">
        <v>41446</v>
      </c>
      <c r="AA2937" s="339">
        <v>41880</v>
      </c>
      <c r="AB2937" s="336" t="s">
        <v>842</v>
      </c>
    </row>
    <row r="2938" spans="1:28" s="340" customFormat="1">
      <c r="A2938" s="336" t="s">
        <v>8370</v>
      </c>
      <c r="B2938" s="336" t="s">
        <v>27</v>
      </c>
      <c r="C2938" s="336" t="s">
        <v>5985</v>
      </c>
      <c r="D2938" s="336" t="s">
        <v>5985</v>
      </c>
      <c r="E2938" s="336" t="s">
        <v>732</v>
      </c>
      <c r="F2938" s="336" t="s">
        <v>780</v>
      </c>
      <c r="G2938" s="336" t="s">
        <v>794</v>
      </c>
      <c r="H2938" s="336" t="s">
        <v>726</v>
      </c>
      <c r="I2938" s="337">
        <v>5</v>
      </c>
      <c r="J2938" s="337">
        <v>65</v>
      </c>
      <c r="K2938" s="337">
        <v>135</v>
      </c>
      <c r="L2938" s="337">
        <v>122</v>
      </c>
      <c r="M2938" s="338"/>
      <c r="N2938" s="338"/>
      <c r="O2938" s="337">
        <v>675</v>
      </c>
      <c r="P2938" s="337">
        <v>10</v>
      </c>
      <c r="Q2938" s="337">
        <v>67.5</v>
      </c>
      <c r="R2938" s="337">
        <v>25000</v>
      </c>
      <c r="S2938" s="337">
        <v>3000</v>
      </c>
      <c r="T2938" s="337">
        <v>96</v>
      </c>
      <c r="U2938" s="337">
        <v>0.9</v>
      </c>
      <c r="V2938" s="337">
        <v>-29</v>
      </c>
      <c r="W2938" s="336" t="s">
        <v>769</v>
      </c>
      <c r="X2938" s="336" t="s">
        <v>7405</v>
      </c>
      <c r="Y2938" s="336" t="s">
        <v>1308</v>
      </c>
      <c r="Z2938" s="339">
        <v>41852</v>
      </c>
      <c r="AA2938" s="339">
        <v>41921</v>
      </c>
      <c r="AB2938" s="336" t="s">
        <v>842</v>
      </c>
    </row>
  </sheetData>
  <autoFilter ref="A9:AB2526"/>
  <mergeCells count="7">
    <mergeCell ref="A7:M7"/>
    <mergeCell ref="A1:M1"/>
    <mergeCell ref="A2:M2"/>
    <mergeCell ref="A3:M3"/>
    <mergeCell ref="A4:M4"/>
    <mergeCell ref="A5:M5"/>
    <mergeCell ref="A6:M6"/>
  </mergeCells>
  <hyperlinks>
    <hyperlink ref="A5:M5" location="'CEE Tier 1 Replacement Lamps'!A1" display="CEE Tier 1 Refrigerators ≥ 10% more efficient than the Measured Federal Standard"/>
    <hyperlink ref="A7:M7" location="'CEE Tier 3 Replacement Lamps'!A1" display="CEE Tier 3 Refrigerators ≥ 20% more efficient than the Measured Federal Standard"/>
    <hyperlink ref="A3:M3" r:id="rId1" display="This list is updated monthly. Please see the CEE website (www.cee1.org) for the most recent listing."/>
    <hyperlink ref="A6:M6" location="'CEE Tier 2 Replacement Lamps'!A1" display="CEE Tier 2 Refrigerators ≥ 15% more efficient than the Measured Federal Standard"/>
    <hyperlink ref="A4:M4" r:id="rId2" display="This list based on the 2015 CEE Specification for Integral Replacement Lamps sold at Retail."/>
  </hyperlinks>
  <printOptions horizontalCentered="1"/>
  <pageMargins left="0.25" right="0.25" top="0.85" bottom="0.5" header="0.25" footer="0.25"/>
  <pageSetup scale="59" fitToHeight="40" orientation="landscape" r:id="rId3"/>
  <headerFooter alignWithMargins="0">
    <oddHeader>&amp;L&amp;G</oddHeader>
    <oddFooter>&amp;L&amp;D&amp;CCEE Residential Refrigerator Qualifying Product List&amp;RPage &amp;P of &amp;N</oddFooter>
  </headerFooter>
  <drawing r:id="rId4"/>
  <legacyDrawingHF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M14" sqref="M14"/>
    </sheetView>
  </sheetViews>
  <sheetFormatPr defaultRowHeight="15"/>
  <cols>
    <col min="1" max="1" width="35.5703125" bestFit="1" customWidth="1"/>
  </cols>
  <sheetData>
    <row r="1" spans="1:4">
      <c r="A1" t="s">
        <v>7277</v>
      </c>
      <c r="B1" s="207">
        <v>41640</v>
      </c>
      <c r="C1" s="207">
        <v>41852</v>
      </c>
      <c r="D1" s="207">
        <v>42339</v>
      </c>
    </row>
    <row r="2" spans="1:4">
      <c r="A2" t="s">
        <v>7278</v>
      </c>
      <c r="B2" s="208">
        <v>11.1</v>
      </c>
      <c r="C2" s="208">
        <v>8.89</v>
      </c>
      <c r="D2" s="208">
        <v>6.11</v>
      </c>
    </row>
    <row r="3" spans="1:4">
      <c r="A3" t="s">
        <v>7279</v>
      </c>
      <c r="B3" s="208">
        <v>13.16</v>
      </c>
      <c r="C3" s="208">
        <v>9.1199999999999992</v>
      </c>
      <c r="D3" s="208">
        <v>6.81</v>
      </c>
    </row>
    <row r="4" spans="1:4">
      <c r="A4" t="s">
        <v>732</v>
      </c>
      <c r="B4" s="208">
        <v>17.16</v>
      </c>
      <c r="C4" s="208">
        <v>15.07</v>
      </c>
      <c r="D4" s="208">
        <v>12.18</v>
      </c>
    </row>
    <row r="5" spans="1:4">
      <c r="A5" t="s">
        <v>731</v>
      </c>
      <c r="B5" s="208">
        <v>29.32</v>
      </c>
      <c r="C5" s="208">
        <v>25.89</v>
      </c>
      <c r="D5" s="208">
        <v>21.13</v>
      </c>
    </row>
    <row r="6" spans="1:4">
      <c r="A6" t="s">
        <v>735</v>
      </c>
      <c r="B6" s="208">
        <v>26.219000000000001</v>
      </c>
      <c r="C6" s="208">
        <v>23.46</v>
      </c>
      <c r="D6" s="208">
        <v>19.59</v>
      </c>
    </row>
    <row r="7" spans="1:4">
      <c r="B7" s="208"/>
      <c r="C7" s="208"/>
      <c r="D7" s="208"/>
    </row>
    <row r="8" spans="1:4">
      <c r="B8" s="208"/>
      <c r="C8" s="208"/>
      <c r="D8" s="208"/>
    </row>
    <row r="9" spans="1:4">
      <c r="B9" s="208"/>
      <c r="C9" s="208"/>
      <c r="D9" s="208"/>
    </row>
    <row r="10" spans="1:4">
      <c r="B10" s="208"/>
      <c r="C10" s="208"/>
      <c r="D10" s="208"/>
    </row>
    <row r="11" spans="1:4">
      <c r="B11" s="208"/>
      <c r="C11" s="208"/>
      <c r="D11" s="208"/>
    </row>
    <row r="12" spans="1:4">
      <c r="B12" s="208"/>
      <c r="C12" s="208"/>
      <c r="D12" s="208"/>
    </row>
    <row r="13" spans="1:4">
      <c r="B13" s="208"/>
      <c r="C13" s="208"/>
      <c r="D13" s="208"/>
    </row>
    <row r="14" spans="1:4">
      <c r="B14" s="208"/>
      <c r="C14" s="208"/>
      <c r="D14" s="208"/>
    </row>
    <row r="15" spans="1:4">
      <c r="B15" s="208"/>
      <c r="C15" s="208"/>
      <c r="D15" s="208"/>
    </row>
    <row r="16" spans="1:4">
      <c r="B16" s="208"/>
      <c r="C16" s="208"/>
      <c r="D16" s="208"/>
    </row>
    <row r="17" spans="2:4">
      <c r="B17" s="208"/>
      <c r="C17" s="208"/>
      <c r="D17" s="20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I2863"/>
  <sheetViews>
    <sheetView topLeftCell="N1327" workbookViewId="0">
      <selection activeCell="Q325" sqref="Q325"/>
    </sheetView>
  </sheetViews>
  <sheetFormatPr defaultRowHeight="15"/>
  <cols>
    <col min="1" max="1" width="41.42578125" customWidth="1"/>
    <col min="3" max="3" width="28" customWidth="1"/>
    <col min="4" max="4" width="28.85546875" customWidth="1"/>
    <col min="12" max="12" width="25.85546875" customWidth="1"/>
    <col min="13" max="13" width="20.5703125" customWidth="1"/>
    <col min="22" max="22" width="22.85546875" customWidth="1"/>
  </cols>
  <sheetData>
    <row r="1" spans="1:35">
      <c r="A1" t="s">
        <v>742</v>
      </c>
      <c r="B1" t="s">
        <v>743</v>
      </c>
      <c r="C1" t="s">
        <v>744</v>
      </c>
      <c r="D1" t="s">
        <v>745</v>
      </c>
      <c r="E1" t="s">
        <v>746</v>
      </c>
      <c r="F1" t="s">
        <v>747</v>
      </c>
      <c r="G1" t="s">
        <v>748</v>
      </c>
      <c r="H1" t="s">
        <v>749</v>
      </c>
      <c r="I1" t="s">
        <v>750</v>
      </c>
      <c r="J1" t="s">
        <v>751</v>
      </c>
      <c r="K1" t="s">
        <v>752</v>
      </c>
      <c r="L1" t="s">
        <v>753</v>
      </c>
      <c r="M1" t="s">
        <v>754</v>
      </c>
      <c r="N1" t="s">
        <v>755</v>
      </c>
      <c r="O1" t="s">
        <v>756</v>
      </c>
      <c r="P1" t="s">
        <v>757</v>
      </c>
      <c r="Q1" t="s">
        <v>758</v>
      </c>
      <c r="R1" t="s">
        <v>759</v>
      </c>
      <c r="S1" t="s">
        <v>760</v>
      </c>
      <c r="T1" t="s">
        <v>761</v>
      </c>
      <c r="U1" t="s">
        <v>762</v>
      </c>
      <c r="V1" t="s">
        <v>763</v>
      </c>
      <c r="W1" t="s">
        <v>764</v>
      </c>
      <c r="X1" t="s">
        <v>765</v>
      </c>
      <c r="Y1" t="s">
        <v>766</v>
      </c>
      <c r="Z1" t="s">
        <v>767</v>
      </c>
      <c r="AA1" t="s">
        <v>768</v>
      </c>
      <c r="AB1" t="s">
        <v>769</v>
      </c>
      <c r="AC1" t="s">
        <v>770</v>
      </c>
      <c r="AD1" t="s">
        <v>771</v>
      </c>
      <c r="AE1" t="s">
        <v>772</v>
      </c>
      <c r="AF1" t="s">
        <v>773</v>
      </c>
      <c r="AG1" t="s">
        <v>774</v>
      </c>
      <c r="AH1" t="s">
        <v>775</v>
      </c>
      <c r="AI1" t="s">
        <v>776</v>
      </c>
    </row>
    <row r="2" spans="1:35" hidden="1">
      <c r="A2" t="s">
        <v>777</v>
      </c>
      <c r="B2" t="s">
        <v>778</v>
      </c>
      <c r="C2" t="s">
        <v>779</v>
      </c>
      <c r="D2" t="s">
        <v>779</v>
      </c>
      <c r="F2" t="s">
        <v>703</v>
      </c>
      <c r="G2" t="s">
        <v>780</v>
      </c>
      <c r="H2" t="s">
        <v>781</v>
      </c>
      <c r="I2" t="s">
        <v>726</v>
      </c>
      <c r="J2" t="s">
        <v>682</v>
      </c>
      <c r="K2">
        <v>5</v>
      </c>
      <c r="L2">
        <v>35</v>
      </c>
      <c r="M2">
        <v>48.7</v>
      </c>
      <c r="N2">
        <v>49.9</v>
      </c>
      <c r="O2">
        <v>1201</v>
      </c>
      <c r="R2">
        <v>515</v>
      </c>
      <c r="S2">
        <v>7.7</v>
      </c>
      <c r="T2">
        <v>66.3</v>
      </c>
      <c r="U2" t="s">
        <v>782</v>
      </c>
      <c r="V2">
        <v>25000</v>
      </c>
      <c r="W2">
        <v>3000</v>
      </c>
      <c r="X2">
        <v>82</v>
      </c>
      <c r="Y2">
        <v>12</v>
      </c>
      <c r="Z2">
        <v>0.6</v>
      </c>
      <c r="AA2">
        <v>-20</v>
      </c>
      <c r="AB2" t="s">
        <v>769</v>
      </c>
      <c r="AC2">
        <v>0.1</v>
      </c>
      <c r="AD2" t="s">
        <v>783</v>
      </c>
      <c r="AE2">
        <v>41925</v>
      </c>
      <c r="AF2">
        <v>41963</v>
      </c>
      <c r="AG2" t="s">
        <v>784</v>
      </c>
      <c r="AH2" t="s">
        <v>785</v>
      </c>
      <c r="AI2">
        <v>2225558</v>
      </c>
    </row>
    <row r="3" spans="1:35">
      <c r="A3" t="s">
        <v>777</v>
      </c>
      <c r="B3" t="s">
        <v>778</v>
      </c>
      <c r="C3" t="s">
        <v>786</v>
      </c>
      <c r="D3" t="s">
        <v>786</v>
      </c>
      <c r="F3" t="s">
        <v>787</v>
      </c>
      <c r="G3" t="s">
        <v>723</v>
      </c>
      <c r="H3" t="s">
        <v>788</v>
      </c>
      <c r="I3" t="s">
        <v>723</v>
      </c>
      <c r="J3" t="s">
        <v>682</v>
      </c>
      <c r="K3">
        <v>5</v>
      </c>
      <c r="L3">
        <v>40</v>
      </c>
      <c r="M3">
        <v>116.3</v>
      </c>
      <c r="N3">
        <v>34.799999999999997</v>
      </c>
      <c r="R3">
        <v>316</v>
      </c>
      <c r="S3">
        <v>5</v>
      </c>
      <c r="T3">
        <v>62.8</v>
      </c>
      <c r="U3" t="s">
        <v>782</v>
      </c>
      <c r="V3">
        <v>40000</v>
      </c>
      <c r="W3">
        <v>3000</v>
      </c>
      <c r="X3">
        <v>83</v>
      </c>
      <c r="Y3">
        <v>21</v>
      </c>
      <c r="Z3">
        <v>0.6</v>
      </c>
      <c r="AA3">
        <v>-20</v>
      </c>
      <c r="AB3" t="s">
        <v>769</v>
      </c>
      <c r="AC3">
        <v>0.1</v>
      </c>
      <c r="AD3" t="s">
        <v>789</v>
      </c>
      <c r="AE3">
        <v>41925</v>
      </c>
      <c r="AF3">
        <v>41963</v>
      </c>
      <c r="AG3" t="s">
        <v>784</v>
      </c>
      <c r="AH3" t="s">
        <v>790</v>
      </c>
      <c r="AI3">
        <v>2225532</v>
      </c>
    </row>
    <row r="4" spans="1:35" hidden="1">
      <c r="A4" t="s">
        <v>777</v>
      </c>
      <c r="B4" t="s">
        <v>778</v>
      </c>
      <c r="C4" t="s">
        <v>791</v>
      </c>
      <c r="D4" t="s">
        <v>791</v>
      </c>
      <c r="F4" t="s">
        <v>792</v>
      </c>
      <c r="G4" t="s">
        <v>793</v>
      </c>
      <c r="H4" t="s">
        <v>794</v>
      </c>
      <c r="I4" t="s">
        <v>795</v>
      </c>
      <c r="J4" t="s">
        <v>682</v>
      </c>
      <c r="K4">
        <v>5</v>
      </c>
      <c r="L4">
        <v>40</v>
      </c>
      <c r="M4">
        <v>112</v>
      </c>
      <c r="N4">
        <v>60</v>
      </c>
      <c r="R4">
        <v>450</v>
      </c>
      <c r="S4">
        <v>6</v>
      </c>
      <c r="T4">
        <v>75</v>
      </c>
      <c r="U4" t="s">
        <v>782</v>
      </c>
      <c r="V4">
        <v>25000</v>
      </c>
      <c r="W4">
        <v>2700</v>
      </c>
      <c r="X4">
        <v>81</v>
      </c>
      <c r="Y4">
        <v>5</v>
      </c>
      <c r="Z4">
        <v>0.9</v>
      </c>
      <c r="AA4">
        <v>-20</v>
      </c>
      <c r="AB4" t="s">
        <v>769</v>
      </c>
      <c r="AC4">
        <v>0.1</v>
      </c>
      <c r="AD4" t="s">
        <v>796</v>
      </c>
      <c r="AE4">
        <v>41907</v>
      </c>
      <c r="AF4">
        <v>41933</v>
      </c>
      <c r="AG4" t="s">
        <v>784</v>
      </c>
      <c r="AH4" t="s">
        <v>797</v>
      </c>
      <c r="AI4">
        <v>2222927</v>
      </c>
    </row>
    <row r="5" spans="1:35" hidden="1">
      <c r="A5" t="s">
        <v>777</v>
      </c>
      <c r="B5" t="s">
        <v>778</v>
      </c>
      <c r="C5" t="s">
        <v>798</v>
      </c>
      <c r="D5" t="s">
        <v>798</v>
      </c>
      <c r="F5" t="s">
        <v>792</v>
      </c>
      <c r="G5" t="s">
        <v>793</v>
      </c>
      <c r="H5" t="s">
        <v>794</v>
      </c>
      <c r="I5" t="s">
        <v>795</v>
      </c>
      <c r="J5" t="s">
        <v>682</v>
      </c>
      <c r="K5">
        <v>5</v>
      </c>
      <c r="L5">
        <v>40</v>
      </c>
      <c r="M5">
        <v>60</v>
      </c>
      <c r="N5">
        <v>112</v>
      </c>
      <c r="R5">
        <v>450</v>
      </c>
      <c r="S5">
        <v>6</v>
      </c>
      <c r="T5">
        <v>75</v>
      </c>
      <c r="U5" t="s">
        <v>782</v>
      </c>
      <c r="V5">
        <v>25000</v>
      </c>
      <c r="W5">
        <v>3000</v>
      </c>
      <c r="X5">
        <v>80</v>
      </c>
      <c r="Y5">
        <v>6</v>
      </c>
      <c r="Z5">
        <v>0.9</v>
      </c>
      <c r="AA5">
        <v>-20</v>
      </c>
      <c r="AB5" t="s">
        <v>769</v>
      </c>
      <c r="AC5">
        <v>0.2</v>
      </c>
      <c r="AD5" t="s">
        <v>783</v>
      </c>
      <c r="AE5">
        <v>41869</v>
      </c>
      <c r="AF5">
        <v>41852</v>
      </c>
      <c r="AG5" t="s">
        <v>784</v>
      </c>
      <c r="AH5" t="s">
        <v>799</v>
      </c>
      <c r="AI5">
        <v>2216935</v>
      </c>
    </row>
    <row r="6" spans="1:35" hidden="1">
      <c r="A6" t="s">
        <v>777</v>
      </c>
      <c r="B6" t="s">
        <v>778</v>
      </c>
      <c r="C6" t="s">
        <v>800</v>
      </c>
      <c r="D6" t="s">
        <v>800</v>
      </c>
      <c r="F6" t="s">
        <v>792</v>
      </c>
      <c r="G6" t="s">
        <v>793</v>
      </c>
      <c r="H6" t="s">
        <v>794</v>
      </c>
      <c r="I6" t="s">
        <v>795</v>
      </c>
      <c r="J6" t="s">
        <v>682</v>
      </c>
      <c r="K6">
        <v>5</v>
      </c>
      <c r="L6">
        <v>40</v>
      </c>
      <c r="M6">
        <v>60</v>
      </c>
      <c r="N6">
        <v>112</v>
      </c>
      <c r="R6">
        <v>450</v>
      </c>
      <c r="S6">
        <v>6</v>
      </c>
      <c r="T6">
        <v>75</v>
      </c>
      <c r="U6" t="s">
        <v>782</v>
      </c>
      <c r="V6">
        <v>25000</v>
      </c>
      <c r="W6">
        <v>4000</v>
      </c>
      <c r="X6">
        <v>84</v>
      </c>
      <c r="Y6">
        <v>22</v>
      </c>
      <c r="Z6">
        <v>0.9</v>
      </c>
      <c r="AA6">
        <v>-20</v>
      </c>
      <c r="AB6" t="s">
        <v>769</v>
      </c>
      <c r="AC6">
        <v>0.2</v>
      </c>
      <c r="AD6" t="s">
        <v>783</v>
      </c>
      <c r="AE6">
        <v>41869</v>
      </c>
      <c r="AF6">
        <v>41852</v>
      </c>
      <c r="AG6" t="s">
        <v>784</v>
      </c>
      <c r="AH6" t="s">
        <v>801</v>
      </c>
      <c r="AI6">
        <v>2216936</v>
      </c>
    </row>
    <row r="7" spans="1:35" hidden="1">
      <c r="A7" t="s">
        <v>777</v>
      </c>
      <c r="B7" t="s">
        <v>778</v>
      </c>
      <c r="C7" t="s">
        <v>802</v>
      </c>
      <c r="D7" t="s">
        <v>802</v>
      </c>
      <c r="F7" t="s">
        <v>792</v>
      </c>
      <c r="G7" t="s">
        <v>793</v>
      </c>
      <c r="H7" t="s">
        <v>794</v>
      </c>
      <c r="I7" t="s">
        <v>795</v>
      </c>
      <c r="J7" t="s">
        <v>682</v>
      </c>
      <c r="K7">
        <v>5</v>
      </c>
      <c r="L7">
        <v>40</v>
      </c>
      <c r="M7">
        <v>60</v>
      </c>
      <c r="N7">
        <v>112</v>
      </c>
      <c r="R7">
        <v>450</v>
      </c>
      <c r="S7">
        <v>6</v>
      </c>
      <c r="T7">
        <v>75</v>
      </c>
      <c r="U7" t="s">
        <v>782</v>
      </c>
      <c r="V7">
        <v>25000</v>
      </c>
      <c r="W7">
        <v>5000</v>
      </c>
      <c r="X7">
        <v>83</v>
      </c>
      <c r="Y7">
        <v>11</v>
      </c>
      <c r="Z7">
        <v>0.9</v>
      </c>
      <c r="AA7">
        <v>-20</v>
      </c>
      <c r="AB7" t="s">
        <v>769</v>
      </c>
      <c r="AC7">
        <v>0.2</v>
      </c>
      <c r="AD7" t="s">
        <v>783</v>
      </c>
      <c r="AE7">
        <v>41869</v>
      </c>
      <c r="AF7">
        <v>41852</v>
      </c>
      <c r="AG7" t="s">
        <v>784</v>
      </c>
      <c r="AH7" t="s">
        <v>803</v>
      </c>
      <c r="AI7">
        <v>2216952</v>
      </c>
    </row>
    <row r="8" spans="1:35" hidden="1">
      <c r="A8" t="s">
        <v>777</v>
      </c>
      <c r="B8" t="s">
        <v>778</v>
      </c>
      <c r="C8" t="s">
        <v>804</v>
      </c>
      <c r="D8" t="s">
        <v>804</v>
      </c>
      <c r="F8" t="s">
        <v>792</v>
      </c>
      <c r="G8" t="s">
        <v>793</v>
      </c>
      <c r="H8" t="s">
        <v>794</v>
      </c>
      <c r="I8" t="s">
        <v>795</v>
      </c>
      <c r="J8" t="s">
        <v>682</v>
      </c>
      <c r="K8">
        <v>5</v>
      </c>
      <c r="L8">
        <v>60</v>
      </c>
      <c r="M8">
        <v>112</v>
      </c>
      <c r="N8">
        <v>60</v>
      </c>
      <c r="R8">
        <v>800</v>
      </c>
      <c r="S8">
        <v>8.6999999999999993</v>
      </c>
      <c r="T8">
        <v>91.9</v>
      </c>
      <c r="U8" t="s">
        <v>782</v>
      </c>
      <c r="V8">
        <v>25000</v>
      </c>
      <c r="W8">
        <v>2700</v>
      </c>
      <c r="X8">
        <v>80</v>
      </c>
      <c r="Y8">
        <v>5</v>
      </c>
      <c r="Z8">
        <v>0.9</v>
      </c>
      <c r="AA8">
        <v>-20</v>
      </c>
      <c r="AB8" t="s">
        <v>769</v>
      </c>
      <c r="AC8">
        <v>0.1</v>
      </c>
      <c r="AD8" t="s">
        <v>796</v>
      </c>
      <c r="AE8">
        <v>41907</v>
      </c>
      <c r="AF8">
        <v>41933</v>
      </c>
      <c r="AG8" t="s">
        <v>784</v>
      </c>
      <c r="AH8" t="s">
        <v>805</v>
      </c>
      <c r="AI8">
        <v>2222928</v>
      </c>
    </row>
    <row r="9" spans="1:35" hidden="1">
      <c r="A9" t="s">
        <v>777</v>
      </c>
      <c r="B9" t="s">
        <v>778</v>
      </c>
      <c r="C9" t="s">
        <v>806</v>
      </c>
      <c r="D9" t="s">
        <v>806</v>
      </c>
      <c r="F9" t="s">
        <v>792</v>
      </c>
      <c r="G9" t="s">
        <v>793</v>
      </c>
      <c r="H9" t="s">
        <v>794</v>
      </c>
      <c r="I9" t="s">
        <v>795</v>
      </c>
      <c r="J9" t="s">
        <v>682</v>
      </c>
      <c r="K9">
        <v>5</v>
      </c>
      <c r="L9">
        <v>60</v>
      </c>
      <c r="M9">
        <v>60</v>
      </c>
      <c r="N9">
        <v>112</v>
      </c>
      <c r="R9">
        <v>800</v>
      </c>
      <c r="S9">
        <v>8.5</v>
      </c>
      <c r="T9">
        <v>94</v>
      </c>
      <c r="U9" t="s">
        <v>782</v>
      </c>
      <c r="V9">
        <v>25000</v>
      </c>
      <c r="W9">
        <v>3000</v>
      </c>
      <c r="X9">
        <v>81</v>
      </c>
      <c r="Y9">
        <v>6</v>
      </c>
      <c r="Z9">
        <v>0.9</v>
      </c>
      <c r="AA9">
        <v>-20</v>
      </c>
      <c r="AB9" t="s">
        <v>769</v>
      </c>
      <c r="AC9">
        <v>0.2</v>
      </c>
      <c r="AD9" t="s">
        <v>783</v>
      </c>
      <c r="AE9">
        <v>41869</v>
      </c>
      <c r="AF9">
        <v>41852</v>
      </c>
      <c r="AG9" t="s">
        <v>784</v>
      </c>
      <c r="AH9" t="s">
        <v>807</v>
      </c>
      <c r="AI9">
        <v>2216951</v>
      </c>
    </row>
    <row r="10" spans="1:35" hidden="1">
      <c r="A10" t="s">
        <v>777</v>
      </c>
      <c r="B10" t="s">
        <v>778</v>
      </c>
      <c r="C10" t="s">
        <v>808</v>
      </c>
      <c r="D10" t="s">
        <v>808</v>
      </c>
      <c r="F10" t="s">
        <v>792</v>
      </c>
      <c r="G10" t="s">
        <v>793</v>
      </c>
      <c r="H10" t="s">
        <v>794</v>
      </c>
      <c r="I10" t="s">
        <v>795</v>
      </c>
      <c r="J10" t="s">
        <v>682</v>
      </c>
      <c r="K10">
        <v>5</v>
      </c>
      <c r="L10">
        <v>60</v>
      </c>
      <c r="M10">
        <v>60</v>
      </c>
      <c r="N10">
        <v>112</v>
      </c>
      <c r="R10">
        <v>800</v>
      </c>
      <c r="S10">
        <v>8.5</v>
      </c>
      <c r="T10">
        <v>94</v>
      </c>
      <c r="U10" t="s">
        <v>782</v>
      </c>
      <c r="V10">
        <v>25000</v>
      </c>
      <c r="W10">
        <v>4000</v>
      </c>
      <c r="X10">
        <v>85</v>
      </c>
      <c r="Y10">
        <v>23</v>
      </c>
      <c r="Z10">
        <v>0.9</v>
      </c>
      <c r="AA10">
        <v>-20</v>
      </c>
      <c r="AB10" t="s">
        <v>769</v>
      </c>
      <c r="AC10">
        <v>0.2</v>
      </c>
      <c r="AD10" t="s">
        <v>783</v>
      </c>
      <c r="AE10">
        <v>41869</v>
      </c>
      <c r="AF10">
        <v>41852</v>
      </c>
      <c r="AG10" t="s">
        <v>784</v>
      </c>
      <c r="AH10" t="s">
        <v>809</v>
      </c>
      <c r="AI10">
        <v>2216953</v>
      </c>
    </row>
    <row r="11" spans="1:35" hidden="1">
      <c r="A11" t="s">
        <v>777</v>
      </c>
      <c r="B11" t="s">
        <v>778</v>
      </c>
      <c r="C11" t="s">
        <v>810</v>
      </c>
      <c r="D11" t="s">
        <v>810</v>
      </c>
      <c r="F11" t="s">
        <v>792</v>
      </c>
      <c r="G11" t="s">
        <v>793</v>
      </c>
      <c r="H11" t="s">
        <v>794</v>
      </c>
      <c r="I11" t="s">
        <v>795</v>
      </c>
      <c r="J11" t="s">
        <v>682</v>
      </c>
      <c r="K11">
        <v>5</v>
      </c>
      <c r="L11">
        <v>60</v>
      </c>
      <c r="M11">
        <v>60</v>
      </c>
      <c r="N11">
        <v>112</v>
      </c>
      <c r="R11">
        <v>800</v>
      </c>
      <c r="S11">
        <v>8.5</v>
      </c>
      <c r="T11">
        <v>94</v>
      </c>
      <c r="U11" t="s">
        <v>782</v>
      </c>
      <c r="V11">
        <v>25000</v>
      </c>
      <c r="W11">
        <v>5000</v>
      </c>
      <c r="X11">
        <v>83</v>
      </c>
      <c r="Y11">
        <v>11</v>
      </c>
      <c r="Z11">
        <v>0.9</v>
      </c>
      <c r="AA11">
        <v>-20</v>
      </c>
      <c r="AB11" t="s">
        <v>769</v>
      </c>
      <c r="AC11">
        <v>0.2</v>
      </c>
      <c r="AD11" t="s">
        <v>783</v>
      </c>
      <c r="AE11">
        <v>41869</v>
      </c>
      <c r="AF11">
        <v>41852</v>
      </c>
      <c r="AG11" t="s">
        <v>784</v>
      </c>
      <c r="AH11" t="s">
        <v>811</v>
      </c>
      <c r="AI11">
        <v>2216954</v>
      </c>
    </row>
    <row r="12" spans="1:35" hidden="1">
      <c r="A12" t="s">
        <v>777</v>
      </c>
      <c r="B12" t="s">
        <v>778</v>
      </c>
      <c r="C12" t="s">
        <v>812</v>
      </c>
      <c r="D12" t="s">
        <v>812</v>
      </c>
      <c r="F12" t="s">
        <v>813</v>
      </c>
      <c r="G12" t="s">
        <v>780</v>
      </c>
      <c r="H12" t="s">
        <v>794</v>
      </c>
      <c r="I12" t="s">
        <v>726</v>
      </c>
      <c r="J12" t="s">
        <v>682</v>
      </c>
      <c r="K12">
        <v>5</v>
      </c>
      <c r="L12">
        <v>50</v>
      </c>
      <c r="M12">
        <v>94.5</v>
      </c>
      <c r="N12">
        <v>63.4</v>
      </c>
      <c r="R12">
        <v>525</v>
      </c>
      <c r="S12">
        <v>7.5</v>
      </c>
      <c r="T12">
        <v>70</v>
      </c>
      <c r="U12" t="s">
        <v>782</v>
      </c>
      <c r="V12">
        <v>25000</v>
      </c>
      <c r="W12">
        <v>2700</v>
      </c>
      <c r="X12">
        <v>82</v>
      </c>
      <c r="Y12">
        <v>5</v>
      </c>
      <c r="Z12">
        <v>0.9</v>
      </c>
      <c r="AA12">
        <v>-20</v>
      </c>
      <c r="AB12" t="s">
        <v>769</v>
      </c>
      <c r="AC12">
        <v>0.1</v>
      </c>
      <c r="AD12" t="s">
        <v>789</v>
      </c>
      <c r="AE12">
        <v>41954</v>
      </c>
      <c r="AF12">
        <v>41963</v>
      </c>
      <c r="AG12" t="s">
        <v>784</v>
      </c>
      <c r="AH12" t="s">
        <v>814</v>
      </c>
      <c r="AI12">
        <v>2225560</v>
      </c>
    </row>
    <row r="13" spans="1:35" hidden="1">
      <c r="A13" t="s">
        <v>777</v>
      </c>
      <c r="B13" t="s">
        <v>778</v>
      </c>
      <c r="C13" t="s">
        <v>815</v>
      </c>
      <c r="D13" t="s">
        <v>815</v>
      </c>
      <c r="F13" t="s">
        <v>732</v>
      </c>
      <c r="G13" t="s">
        <v>780</v>
      </c>
      <c r="H13" t="s">
        <v>794</v>
      </c>
      <c r="I13" t="s">
        <v>726</v>
      </c>
      <c r="J13" t="s">
        <v>682</v>
      </c>
      <c r="K13">
        <v>5</v>
      </c>
      <c r="L13">
        <v>65</v>
      </c>
      <c r="M13">
        <v>133</v>
      </c>
      <c r="N13">
        <v>94.9</v>
      </c>
      <c r="R13">
        <v>650</v>
      </c>
      <c r="S13">
        <v>10</v>
      </c>
      <c r="T13">
        <v>65</v>
      </c>
      <c r="U13" t="s">
        <v>782</v>
      </c>
      <c r="V13">
        <v>25000</v>
      </c>
      <c r="W13">
        <v>2700</v>
      </c>
      <c r="X13">
        <v>82</v>
      </c>
      <c r="Y13">
        <v>13</v>
      </c>
      <c r="Z13">
        <v>0.9</v>
      </c>
      <c r="AA13">
        <v>-20</v>
      </c>
      <c r="AB13" t="s">
        <v>769</v>
      </c>
      <c r="AC13">
        <v>0.1</v>
      </c>
      <c r="AD13" t="s">
        <v>783</v>
      </c>
      <c r="AE13">
        <v>41925</v>
      </c>
      <c r="AF13">
        <v>41963</v>
      </c>
      <c r="AG13" t="s">
        <v>784</v>
      </c>
      <c r="AH13" t="s">
        <v>816</v>
      </c>
      <c r="AI13">
        <v>2225559</v>
      </c>
    </row>
    <row r="14" spans="1:35" hidden="1">
      <c r="A14" t="s">
        <v>777</v>
      </c>
      <c r="B14" t="s">
        <v>778</v>
      </c>
      <c r="C14" t="s">
        <v>817</v>
      </c>
      <c r="D14" t="s">
        <v>817</v>
      </c>
      <c r="F14" t="s">
        <v>818</v>
      </c>
      <c r="G14" t="s">
        <v>780</v>
      </c>
      <c r="H14" t="s">
        <v>794</v>
      </c>
      <c r="I14" t="s">
        <v>726</v>
      </c>
      <c r="J14" t="s">
        <v>682</v>
      </c>
      <c r="K14">
        <v>5</v>
      </c>
      <c r="L14">
        <v>85</v>
      </c>
      <c r="M14">
        <v>157</v>
      </c>
      <c r="N14">
        <v>125</v>
      </c>
      <c r="R14">
        <v>1070</v>
      </c>
      <c r="S14">
        <v>17</v>
      </c>
      <c r="T14">
        <v>62.9</v>
      </c>
      <c r="U14" t="s">
        <v>782</v>
      </c>
      <c r="V14">
        <v>25000</v>
      </c>
      <c r="W14">
        <v>2700</v>
      </c>
      <c r="X14">
        <v>82</v>
      </c>
      <c r="Y14">
        <v>4</v>
      </c>
      <c r="Z14">
        <v>0.9</v>
      </c>
      <c r="AA14">
        <v>-20</v>
      </c>
      <c r="AB14" t="s">
        <v>769</v>
      </c>
      <c r="AC14">
        <v>0.15</v>
      </c>
      <c r="AD14" t="s">
        <v>789</v>
      </c>
      <c r="AE14">
        <v>41954</v>
      </c>
      <c r="AF14">
        <v>41963</v>
      </c>
      <c r="AG14" t="s">
        <v>784</v>
      </c>
      <c r="AH14" t="s">
        <v>819</v>
      </c>
      <c r="AI14">
        <v>2225561</v>
      </c>
    </row>
    <row r="15" spans="1:35" hidden="1">
      <c r="A15" t="s">
        <v>777</v>
      </c>
      <c r="B15" t="s">
        <v>778</v>
      </c>
      <c r="C15" t="s">
        <v>820</v>
      </c>
      <c r="D15" t="s">
        <v>820</v>
      </c>
      <c r="F15" t="s">
        <v>821</v>
      </c>
      <c r="G15" t="s">
        <v>736</v>
      </c>
      <c r="H15" t="s">
        <v>794</v>
      </c>
      <c r="I15" t="s">
        <v>723</v>
      </c>
      <c r="J15" t="s">
        <v>682</v>
      </c>
      <c r="K15">
        <v>5</v>
      </c>
      <c r="L15">
        <v>60</v>
      </c>
      <c r="M15">
        <v>114</v>
      </c>
      <c r="N15">
        <v>80</v>
      </c>
      <c r="R15">
        <v>500</v>
      </c>
      <c r="S15">
        <v>8.1</v>
      </c>
      <c r="T15">
        <v>62.5</v>
      </c>
      <c r="U15" t="s">
        <v>782</v>
      </c>
      <c r="V15">
        <v>25000</v>
      </c>
      <c r="W15">
        <v>3000</v>
      </c>
      <c r="X15">
        <v>82</v>
      </c>
      <c r="Y15">
        <v>14</v>
      </c>
      <c r="Z15">
        <v>0.9</v>
      </c>
      <c r="AA15">
        <v>-20</v>
      </c>
      <c r="AB15" t="s">
        <v>769</v>
      </c>
      <c r="AC15">
        <v>0.1</v>
      </c>
      <c r="AD15" t="s">
        <v>783</v>
      </c>
      <c r="AE15">
        <v>41873</v>
      </c>
      <c r="AF15">
        <v>41852</v>
      </c>
      <c r="AG15" t="s">
        <v>784</v>
      </c>
      <c r="AH15" t="s">
        <v>822</v>
      </c>
      <c r="AI15">
        <v>2219238</v>
      </c>
    </row>
    <row r="16" spans="1:35" hidden="1">
      <c r="A16" t="s">
        <v>823</v>
      </c>
      <c r="B16" t="s">
        <v>824</v>
      </c>
      <c r="C16" t="s">
        <v>825</v>
      </c>
      <c r="D16" t="s">
        <v>825</v>
      </c>
      <c r="F16" t="s">
        <v>738</v>
      </c>
      <c r="G16" t="s">
        <v>780</v>
      </c>
      <c r="H16" t="s">
        <v>794</v>
      </c>
      <c r="I16" t="s">
        <v>726</v>
      </c>
      <c r="J16" t="s">
        <v>682</v>
      </c>
      <c r="K16">
        <v>3</v>
      </c>
      <c r="L16">
        <v>40</v>
      </c>
      <c r="M16">
        <v>86.2</v>
      </c>
      <c r="N16">
        <v>62.7</v>
      </c>
      <c r="O16">
        <v>652</v>
      </c>
      <c r="Q16">
        <v>40</v>
      </c>
      <c r="R16">
        <v>500</v>
      </c>
      <c r="S16">
        <v>9</v>
      </c>
      <c r="T16">
        <v>55.6</v>
      </c>
      <c r="U16" t="s">
        <v>782</v>
      </c>
      <c r="V16">
        <v>25000</v>
      </c>
      <c r="W16">
        <v>2700</v>
      </c>
      <c r="X16">
        <v>82</v>
      </c>
      <c r="Y16">
        <v>11</v>
      </c>
      <c r="Z16">
        <v>0.9</v>
      </c>
      <c r="AA16">
        <v>-20</v>
      </c>
      <c r="AB16" t="s">
        <v>769</v>
      </c>
      <c r="AC16">
        <v>0.11</v>
      </c>
      <c r="AD16" t="s">
        <v>826</v>
      </c>
      <c r="AE16">
        <v>41879</v>
      </c>
      <c r="AF16">
        <v>41880</v>
      </c>
      <c r="AG16" t="s">
        <v>827</v>
      </c>
      <c r="AH16" t="s">
        <v>828</v>
      </c>
      <c r="AI16">
        <v>2218574</v>
      </c>
    </row>
    <row r="17" spans="1:35" hidden="1">
      <c r="A17" t="s">
        <v>823</v>
      </c>
      <c r="B17" t="s">
        <v>824</v>
      </c>
      <c r="C17" t="s">
        <v>829</v>
      </c>
      <c r="D17" t="s">
        <v>829</v>
      </c>
      <c r="F17" t="s">
        <v>830</v>
      </c>
      <c r="G17" t="s">
        <v>780</v>
      </c>
      <c r="H17" t="s">
        <v>794</v>
      </c>
      <c r="I17" t="s">
        <v>726</v>
      </c>
      <c r="J17" t="s">
        <v>682</v>
      </c>
      <c r="K17">
        <v>3</v>
      </c>
      <c r="L17">
        <v>75</v>
      </c>
      <c r="M17">
        <v>116.4</v>
      </c>
      <c r="N17">
        <v>95.4</v>
      </c>
      <c r="O17">
        <v>1437</v>
      </c>
      <c r="Q17">
        <v>40</v>
      </c>
      <c r="R17">
        <v>800</v>
      </c>
      <c r="S17">
        <v>12</v>
      </c>
      <c r="T17">
        <v>66.7</v>
      </c>
      <c r="U17" t="s">
        <v>782</v>
      </c>
      <c r="V17">
        <v>25000</v>
      </c>
      <c r="W17">
        <v>2700</v>
      </c>
      <c r="X17">
        <v>82</v>
      </c>
      <c r="Y17">
        <v>12</v>
      </c>
      <c r="Z17">
        <v>1</v>
      </c>
      <c r="AA17">
        <v>-20</v>
      </c>
      <c r="AB17" t="s">
        <v>769</v>
      </c>
      <c r="AC17">
        <v>0.2</v>
      </c>
      <c r="AD17" t="s">
        <v>831</v>
      </c>
      <c r="AE17">
        <v>41885</v>
      </c>
      <c r="AF17">
        <v>41884</v>
      </c>
      <c r="AG17" t="s">
        <v>827</v>
      </c>
      <c r="AH17" t="s">
        <v>832</v>
      </c>
      <c r="AI17">
        <v>2218576</v>
      </c>
    </row>
    <row r="18" spans="1:35" hidden="1">
      <c r="A18" t="s">
        <v>833</v>
      </c>
      <c r="B18" t="s">
        <v>834</v>
      </c>
      <c r="C18">
        <v>1800905</v>
      </c>
      <c r="D18">
        <v>1800905</v>
      </c>
      <c r="F18" t="s">
        <v>835</v>
      </c>
      <c r="G18" t="s">
        <v>723</v>
      </c>
      <c r="H18" t="s">
        <v>788</v>
      </c>
      <c r="I18" t="s">
        <v>723</v>
      </c>
      <c r="J18" t="s">
        <v>682</v>
      </c>
      <c r="K18">
        <v>3</v>
      </c>
      <c r="L18">
        <v>40</v>
      </c>
      <c r="M18">
        <v>97</v>
      </c>
      <c r="N18">
        <v>35</v>
      </c>
      <c r="R18">
        <v>325</v>
      </c>
      <c r="S18">
        <v>5</v>
      </c>
      <c r="T18">
        <v>65</v>
      </c>
      <c r="U18" t="s">
        <v>782</v>
      </c>
      <c r="V18">
        <v>25000</v>
      </c>
      <c r="W18">
        <v>2700</v>
      </c>
      <c r="X18">
        <v>83</v>
      </c>
      <c r="Y18">
        <v>21</v>
      </c>
      <c r="Z18">
        <v>0.9</v>
      </c>
      <c r="AA18">
        <v>-20</v>
      </c>
      <c r="AB18" t="s">
        <v>769</v>
      </c>
      <c r="AC18">
        <v>0.09</v>
      </c>
      <c r="AD18" t="s">
        <v>783</v>
      </c>
      <c r="AE18">
        <v>41765</v>
      </c>
      <c r="AF18">
        <v>41765</v>
      </c>
      <c r="AG18" t="s">
        <v>784</v>
      </c>
      <c r="AH18" t="s">
        <v>836</v>
      </c>
      <c r="AI18">
        <v>2210176</v>
      </c>
    </row>
    <row r="19" spans="1:35" hidden="1">
      <c r="A19" t="s">
        <v>833</v>
      </c>
      <c r="B19" t="s">
        <v>834</v>
      </c>
      <c r="C19">
        <v>1800916</v>
      </c>
      <c r="D19">
        <v>1800916</v>
      </c>
      <c r="F19" t="s">
        <v>703</v>
      </c>
      <c r="G19" t="s">
        <v>780</v>
      </c>
      <c r="H19" t="s">
        <v>781</v>
      </c>
      <c r="I19" t="s">
        <v>726</v>
      </c>
      <c r="J19" t="s">
        <v>682</v>
      </c>
      <c r="K19">
        <v>3</v>
      </c>
      <c r="L19">
        <v>50</v>
      </c>
      <c r="M19">
        <v>50.4</v>
      </c>
      <c r="N19">
        <v>50</v>
      </c>
      <c r="O19">
        <v>3338</v>
      </c>
      <c r="Q19">
        <v>20</v>
      </c>
      <c r="R19">
        <v>400</v>
      </c>
      <c r="S19">
        <v>7</v>
      </c>
      <c r="T19">
        <v>57.1</v>
      </c>
      <c r="U19" t="s">
        <v>782</v>
      </c>
      <c r="V19">
        <v>25000</v>
      </c>
      <c r="W19">
        <v>3000</v>
      </c>
      <c r="X19">
        <v>82</v>
      </c>
      <c r="Y19">
        <v>14</v>
      </c>
      <c r="Z19">
        <v>0.7</v>
      </c>
      <c r="AA19">
        <v>-20</v>
      </c>
      <c r="AD19" t="s">
        <v>783</v>
      </c>
      <c r="AE19">
        <v>41766</v>
      </c>
      <c r="AF19">
        <v>41766</v>
      </c>
      <c r="AG19" t="s">
        <v>784</v>
      </c>
      <c r="AH19" t="s">
        <v>837</v>
      </c>
      <c r="AI19">
        <v>2210162</v>
      </c>
    </row>
    <row r="20" spans="1:35" hidden="1">
      <c r="A20" t="s">
        <v>833</v>
      </c>
      <c r="B20" t="s">
        <v>834</v>
      </c>
      <c r="C20">
        <v>1800917</v>
      </c>
      <c r="D20">
        <v>1800917</v>
      </c>
      <c r="F20" t="s">
        <v>703</v>
      </c>
      <c r="G20" t="s">
        <v>780</v>
      </c>
      <c r="H20" t="s">
        <v>781</v>
      </c>
      <c r="I20" t="s">
        <v>726</v>
      </c>
      <c r="J20" t="s">
        <v>682</v>
      </c>
      <c r="K20">
        <v>3</v>
      </c>
      <c r="L20">
        <v>42</v>
      </c>
      <c r="M20">
        <v>50.4</v>
      </c>
      <c r="N20">
        <v>50</v>
      </c>
      <c r="O20">
        <v>950</v>
      </c>
      <c r="Q20">
        <v>40</v>
      </c>
      <c r="R20">
        <v>400</v>
      </c>
      <c r="S20">
        <v>7</v>
      </c>
      <c r="T20">
        <v>57.1</v>
      </c>
      <c r="U20" t="s">
        <v>782</v>
      </c>
      <c r="V20">
        <v>25000</v>
      </c>
      <c r="W20">
        <v>3000</v>
      </c>
      <c r="X20">
        <v>82</v>
      </c>
      <c r="Y20">
        <v>14</v>
      </c>
      <c r="Z20">
        <v>0.7</v>
      </c>
      <c r="AA20">
        <v>-20</v>
      </c>
      <c r="AD20" t="s">
        <v>783</v>
      </c>
      <c r="AE20">
        <v>41765</v>
      </c>
      <c r="AF20">
        <v>41766</v>
      </c>
      <c r="AG20" t="s">
        <v>784</v>
      </c>
      <c r="AH20" t="s">
        <v>838</v>
      </c>
      <c r="AI20">
        <v>2210163</v>
      </c>
    </row>
    <row r="21" spans="1:35" hidden="1">
      <c r="A21" t="s">
        <v>833</v>
      </c>
      <c r="B21" t="s">
        <v>834</v>
      </c>
      <c r="C21">
        <v>1800919</v>
      </c>
      <c r="D21">
        <v>1800919</v>
      </c>
      <c r="F21" t="s">
        <v>792</v>
      </c>
      <c r="G21" t="s">
        <v>793</v>
      </c>
      <c r="H21" t="s">
        <v>794</v>
      </c>
      <c r="I21" t="s">
        <v>795</v>
      </c>
      <c r="J21" t="s">
        <v>682</v>
      </c>
      <c r="K21">
        <v>5</v>
      </c>
      <c r="L21">
        <v>60</v>
      </c>
      <c r="M21">
        <v>112.7</v>
      </c>
      <c r="N21">
        <v>63.3</v>
      </c>
      <c r="R21">
        <v>800</v>
      </c>
      <c r="S21">
        <v>12</v>
      </c>
      <c r="T21">
        <v>66.7</v>
      </c>
      <c r="U21" t="s">
        <v>782</v>
      </c>
      <c r="V21">
        <v>25000</v>
      </c>
      <c r="W21">
        <v>3000</v>
      </c>
      <c r="X21">
        <v>96</v>
      </c>
      <c r="Y21">
        <v>69</v>
      </c>
      <c r="Z21">
        <v>0.9</v>
      </c>
      <c r="AA21">
        <v>-20</v>
      </c>
      <c r="AB21" t="s">
        <v>769</v>
      </c>
      <c r="AC21">
        <v>0.1</v>
      </c>
      <c r="AD21" t="s">
        <v>783</v>
      </c>
      <c r="AE21">
        <v>41784</v>
      </c>
      <c r="AF21">
        <v>41850</v>
      </c>
      <c r="AG21" t="s">
        <v>784</v>
      </c>
      <c r="AH21" t="s">
        <v>839</v>
      </c>
      <c r="AI21">
        <v>2216793</v>
      </c>
    </row>
    <row r="22" spans="1:35" hidden="1">
      <c r="A22" t="s">
        <v>833</v>
      </c>
      <c r="B22" t="s">
        <v>834</v>
      </c>
      <c r="C22">
        <v>1800920</v>
      </c>
      <c r="D22">
        <v>1800920</v>
      </c>
      <c r="F22" t="s">
        <v>813</v>
      </c>
      <c r="G22" t="s">
        <v>780</v>
      </c>
      <c r="H22" t="s">
        <v>794</v>
      </c>
      <c r="I22" t="s">
        <v>726</v>
      </c>
      <c r="J22" t="s">
        <v>682</v>
      </c>
      <c r="K22">
        <v>3</v>
      </c>
      <c r="L22">
        <v>40</v>
      </c>
      <c r="M22">
        <v>98</v>
      </c>
      <c r="N22">
        <v>64</v>
      </c>
      <c r="Q22">
        <v>107</v>
      </c>
      <c r="R22">
        <v>550</v>
      </c>
      <c r="S22">
        <v>7</v>
      </c>
      <c r="T22">
        <v>78.599999999999994</v>
      </c>
      <c r="U22" t="s">
        <v>782</v>
      </c>
      <c r="V22">
        <v>25000</v>
      </c>
      <c r="W22">
        <v>2700</v>
      </c>
      <c r="X22">
        <v>82</v>
      </c>
      <c r="Y22">
        <v>13</v>
      </c>
      <c r="Z22">
        <v>0.9</v>
      </c>
      <c r="AA22">
        <v>-20</v>
      </c>
      <c r="AB22" t="s">
        <v>769</v>
      </c>
      <c r="AC22">
        <v>0.09</v>
      </c>
      <c r="AD22" t="s">
        <v>783</v>
      </c>
      <c r="AE22">
        <v>41730</v>
      </c>
      <c r="AF22">
        <v>41758</v>
      </c>
      <c r="AG22" t="s">
        <v>784</v>
      </c>
      <c r="AH22" t="s">
        <v>840</v>
      </c>
      <c r="AI22">
        <v>2209989</v>
      </c>
    </row>
    <row r="23" spans="1:35" hidden="1">
      <c r="A23" t="s">
        <v>833</v>
      </c>
      <c r="B23" t="s">
        <v>834</v>
      </c>
      <c r="C23">
        <v>1800930</v>
      </c>
      <c r="D23">
        <v>1800930</v>
      </c>
      <c r="F23" t="s">
        <v>732</v>
      </c>
      <c r="G23" t="s">
        <v>780</v>
      </c>
      <c r="H23" t="s">
        <v>794</v>
      </c>
      <c r="I23" t="s">
        <v>726</v>
      </c>
      <c r="J23" t="s">
        <v>682</v>
      </c>
      <c r="K23">
        <v>5</v>
      </c>
      <c r="L23">
        <v>60</v>
      </c>
      <c r="M23">
        <v>130.1</v>
      </c>
      <c r="N23">
        <v>95.2</v>
      </c>
      <c r="R23">
        <v>800</v>
      </c>
      <c r="S23">
        <v>14</v>
      </c>
      <c r="T23">
        <v>57.1</v>
      </c>
      <c r="U23" t="s">
        <v>782</v>
      </c>
      <c r="V23">
        <v>25000</v>
      </c>
      <c r="W23">
        <v>3000</v>
      </c>
      <c r="X23">
        <v>95</v>
      </c>
      <c r="Y23">
        <v>66</v>
      </c>
      <c r="Z23">
        <v>0.9</v>
      </c>
      <c r="AA23">
        <v>-20</v>
      </c>
      <c r="AB23" t="s">
        <v>769</v>
      </c>
      <c r="AC23">
        <v>0.1</v>
      </c>
      <c r="AD23" t="s">
        <v>783</v>
      </c>
      <c r="AE23">
        <v>41784</v>
      </c>
      <c r="AF23">
        <v>41850</v>
      </c>
      <c r="AG23" t="s">
        <v>784</v>
      </c>
      <c r="AH23" t="s">
        <v>841</v>
      </c>
      <c r="AI23">
        <v>2216807</v>
      </c>
    </row>
    <row r="24" spans="1:35" hidden="1">
      <c r="A24" t="s">
        <v>833</v>
      </c>
      <c r="B24" t="s">
        <v>834</v>
      </c>
      <c r="C24">
        <v>1800931</v>
      </c>
      <c r="D24">
        <v>1800931</v>
      </c>
      <c r="F24" t="s">
        <v>732</v>
      </c>
      <c r="G24" t="s">
        <v>780</v>
      </c>
      <c r="H24" t="s">
        <v>794</v>
      </c>
      <c r="I24" t="s">
        <v>726</v>
      </c>
      <c r="J24" t="s">
        <v>682</v>
      </c>
      <c r="K24">
        <v>3</v>
      </c>
      <c r="L24">
        <v>60</v>
      </c>
      <c r="M24">
        <v>129.9</v>
      </c>
      <c r="N24">
        <v>95</v>
      </c>
      <c r="R24">
        <v>800</v>
      </c>
      <c r="S24">
        <v>14</v>
      </c>
      <c r="T24">
        <v>57.1</v>
      </c>
      <c r="U24" t="s">
        <v>782</v>
      </c>
      <c r="V24">
        <v>25000</v>
      </c>
      <c r="W24">
        <v>2700</v>
      </c>
      <c r="X24">
        <v>93</v>
      </c>
      <c r="Y24">
        <v>64</v>
      </c>
      <c r="Z24">
        <v>0.9</v>
      </c>
      <c r="AA24">
        <v>-20</v>
      </c>
      <c r="AB24" t="s">
        <v>769</v>
      </c>
      <c r="AC24">
        <v>0.1</v>
      </c>
      <c r="AD24" t="s">
        <v>783</v>
      </c>
      <c r="AE24">
        <v>41893</v>
      </c>
      <c r="AF24">
        <v>41893</v>
      </c>
      <c r="AG24" t="s">
        <v>842</v>
      </c>
      <c r="AH24" t="s">
        <v>843</v>
      </c>
      <c r="AI24">
        <v>2219251</v>
      </c>
    </row>
    <row r="25" spans="1:35" hidden="1">
      <c r="A25" t="s">
        <v>833</v>
      </c>
      <c r="B25" t="s">
        <v>834</v>
      </c>
      <c r="C25">
        <v>1800932</v>
      </c>
      <c r="D25">
        <v>1800932</v>
      </c>
      <c r="F25" t="s">
        <v>732</v>
      </c>
      <c r="G25" t="s">
        <v>780</v>
      </c>
      <c r="H25" t="s">
        <v>794</v>
      </c>
      <c r="I25" t="s">
        <v>726</v>
      </c>
      <c r="J25" t="s">
        <v>682</v>
      </c>
      <c r="K25">
        <v>3</v>
      </c>
      <c r="L25">
        <v>65</v>
      </c>
      <c r="M25">
        <v>130</v>
      </c>
      <c r="N25">
        <v>95</v>
      </c>
      <c r="Q25">
        <v>120</v>
      </c>
      <c r="R25">
        <v>850</v>
      </c>
      <c r="S25">
        <v>11</v>
      </c>
      <c r="T25">
        <v>77.3</v>
      </c>
      <c r="U25" t="s">
        <v>782</v>
      </c>
      <c r="V25">
        <v>25000</v>
      </c>
      <c r="W25">
        <v>2700</v>
      </c>
      <c r="X25">
        <v>82</v>
      </c>
      <c r="Y25">
        <v>14</v>
      </c>
      <c r="Z25">
        <v>0.9</v>
      </c>
      <c r="AA25">
        <v>-20</v>
      </c>
      <c r="AB25" t="s">
        <v>769</v>
      </c>
      <c r="AC25">
        <v>0.1</v>
      </c>
      <c r="AD25" t="s">
        <v>826</v>
      </c>
      <c r="AE25">
        <v>41907</v>
      </c>
      <c r="AF25">
        <v>41907</v>
      </c>
      <c r="AG25" t="s">
        <v>842</v>
      </c>
      <c r="AH25" t="s">
        <v>844</v>
      </c>
      <c r="AI25">
        <v>2220359</v>
      </c>
    </row>
    <row r="26" spans="1:35" hidden="1">
      <c r="A26" t="s">
        <v>833</v>
      </c>
      <c r="B26" t="s">
        <v>834</v>
      </c>
      <c r="C26">
        <v>1800938</v>
      </c>
      <c r="D26">
        <v>1800938</v>
      </c>
      <c r="F26" t="s">
        <v>735</v>
      </c>
      <c r="G26" t="s">
        <v>780</v>
      </c>
      <c r="H26" t="s">
        <v>794</v>
      </c>
      <c r="I26" t="s">
        <v>726</v>
      </c>
      <c r="J26" t="s">
        <v>682</v>
      </c>
      <c r="K26">
        <v>3</v>
      </c>
      <c r="L26">
        <v>120</v>
      </c>
      <c r="M26">
        <v>132.4</v>
      </c>
      <c r="N26">
        <v>120.2</v>
      </c>
      <c r="O26">
        <v>6158</v>
      </c>
      <c r="Q26">
        <v>25</v>
      </c>
      <c r="R26">
        <v>1050</v>
      </c>
      <c r="S26">
        <v>15</v>
      </c>
      <c r="T26">
        <v>70</v>
      </c>
      <c r="U26" t="s">
        <v>782</v>
      </c>
      <c r="V26">
        <v>25000</v>
      </c>
      <c r="W26">
        <v>2700</v>
      </c>
      <c r="X26">
        <v>81</v>
      </c>
      <c r="Y26">
        <v>9</v>
      </c>
      <c r="Z26">
        <v>0.9</v>
      </c>
      <c r="AA26">
        <v>-20</v>
      </c>
      <c r="AB26" t="s">
        <v>769</v>
      </c>
      <c r="AC26">
        <v>0.1</v>
      </c>
      <c r="AD26" t="s">
        <v>783</v>
      </c>
      <c r="AE26">
        <v>41733</v>
      </c>
      <c r="AF26">
        <v>41789</v>
      </c>
      <c r="AG26" t="s">
        <v>784</v>
      </c>
      <c r="AH26" t="s">
        <v>845</v>
      </c>
      <c r="AI26">
        <v>2212107</v>
      </c>
    </row>
    <row r="27" spans="1:35" hidden="1">
      <c r="A27" t="s">
        <v>833</v>
      </c>
      <c r="B27" t="s">
        <v>834</v>
      </c>
      <c r="C27">
        <v>1800940</v>
      </c>
      <c r="D27">
        <v>1800940</v>
      </c>
      <c r="F27" t="s">
        <v>733</v>
      </c>
      <c r="G27" t="s">
        <v>780</v>
      </c>
      <c r="H27" t="s">
        <v>794</v>
      </c>
      <c r="I27" t="s">
        <v>726</v>
      </c>
      <c r="J27" t="s">
        <v>682</v>
      </c>
      <c r="K27">
        <v>3</v>
      </c>
      <c r="L27">
        <v>75</v>
      </c>
      <c r="M27">
        <v>160</v>
      </c>
      <c r="N27">
        <v>120</v>
      </c>
      <c r="Q27">
        <v>110</v>
      </c>
      <c r="R27">
        <v>1050</v>
      </c>
      <c r="S27">
        <v>13</v>
      </c>
      <c r="T27">
        <v>80.7</v>
      </c>
      <c r="U27" t="s">
        <v>782</v>
      </c>
      <c r="V27">
        <v>25000</v>
      </c>
      <c r="W27">
        <v>2700</v>
      </c>
      <c r="X27">
        <v>82</v>
      </c>
      <c r="Y27">
        <v>14</v>
      </c>
      <c r="Z27">
        <v>0.9</v>
      </c>
      <c r="AA27">
        <v>-20</v>
      </c>
      <c r="AB27" t="s">
        <v>769</v>
      </c>
      <c r="AC27">
        <v>0.1</v>
      </c>
      <c r="AD27" t="s">
        <v>783</v>
      </c>
      <c r="AE27">
        <v>41765</v>
      </c>
      <c r="AF27">
        <v>41765</v>
      </c>
      <c r="AG27" t="s">
        <v>784</v>
      </c>
      <c r="AH27" t="s">
        <v>846</v>
      </c>
      <c r="AI27">
        <v>2210175</v>
      </c>
    </row>
    <row r="28" spans="1:35" hidden="1">
      <c r="A28" t="s">
        <v>833</v>
      </c>
      <c r="B28" t="s">
        <v>834</v>
      </c>
      <c r="C28">
        <v>1800941</v>
      </c>
      <c r="D28">
        <v>1800941</v>
      </c>
      <c r="F28" t="s">
        <v>733</v>
      </c>
      <c r="G28" t="s">
        <v>780</v>
      </c>
      <c r="H28" t="s">
        <v>794</v>
      </c>
      <c r="I28" t="s">
        <v>726</v>
      </c>
      <c r="J28" t="s">
        <v>682</v>
      </c>
      <c r="K28">
        <v>3</v>
      </c>
      <c r="L28">
        <v>75</v>
      </c>
      <c r="M28">
        <v>163.5</v>
      </c>
      <c r="N28">
        <v>118.3</v>
      </c>
      <c r="R28">
        <v>1000</v>
      </c>
      <c r="S28">
        <v>16</v>
      </c>
      <c r="T28">
        <v>62.5</v>
      </c>
      <c r="U28" t="s">
        <v>782</v>
      </c>
      <c r="V28">
        <v>25000</v>
      </c>
      <c r="W28">
        <v>2700</v>
      </c>
      <c r="X28">
        <v>92</v>
      </c>
      <c r="Y28">
        <v>64</v>
      </c>
      <c r="Z28">
        <v>0.9</v>
      </c>
      <c r="AA28">
        <v>-20</v>
      </c>
      <c r="AB28" t="s">
        <v>769</v>
      </c>
      <c r="AC28">
        <v>0.1</v>
      </c>
      <c r="AD28" t="s">
        <v>783</v>
      </c>
      <c r="AE28">
        <v>41893</v>
      </c>
      <c r="AF28">
        <v>41893</v>
      </c>
      <c r="AG28" t="s">
        <v>842</v>
      </c>
      <c r="AH28" t="s">
        <v>847</v>
      </c>
      <c r="AI28">
        <v>2219252</v>
      </c>
    </row>
    <row r="29" spans="1:35" hidden="1">
      <c r="A29" t="s">
        <v>833</v>
      </c>
      <c r="B29" t="s">
        <v>834</v>
      </c>
      <c r="C29">
        <v>1810916</v>
      </c>
      <c r="D29">
        <v>1810916</v>
      </c>
      <c r="F29" t="s">
        <v>703</v>
      </c>
      <c r="G29" t="s">
        <v>780</v>
      </c>
      <c r="H29" t="s">
        <v>781</v>
      </c>
      <c r="I29" t="s">
        <v>726</v>
      </c>
      <c r="J29" t="s">
        <v>682</v>
      </c>
      <c r="K29">
        <v>3</v>
      </c>
      <c r="L29">
        <v>35</v>
      </c>
      <c r="M29">
        <v>50</v>
      </c>
      <c r="N29">
        <v>50.4</v>
      </c>
      <c r="O29">
        <v>745</v>
      </c>
      <c r="Q29">
        <v>40</v>
      </c>
      <c r="R29">
        <v>450</v>
      </c>
      <c r="S29">
        <v>6</v>
      </c>
      <c r="T29">
        <v>75</v>
      </c>
      <c r="U29" t="s">
        <v>782</v>
      </c>
      <c r="V29">
        <v>25000</v>
      </c>
      <c r="W29">
        <v>2700</v>
      </c>
      <c r="X29">
        <v>83</v>
      </c>
      <c r="Y29">
        <v>14</v>
      </c>
      <c r="Z29">
        <v>0.7</v>
      </c>
      <c r="AA29">
        <v>-20</v>
      </c>
      <c r="AD29" t="s">
        <v>831</v>
      </c>
      <c r="AE29">
        <v>41897</v>
      </c>
      <c r="AF29">
        <v>41897</v>
      </c>
      <c r="AG29" t="s">
        <v>784</v>
      </c>
      <c r="AH29" t="s">
        <v>848</v>
      </c>
      <c r="AI29">
        <v>2221812</v>
      </c>
    </row>
    <row r="30" spans="1:35" hidden="1">
      <c r="A30" t="s">
        <v>833</v>
      </c>
      <c r="B30" t="s">
        <v>834</v>
      </c>
      <c r="C30">
        <v>1810919</v>
      </c>
      <c r="D30">
        <v>1810919</v>
      </c>
      <c r="F30" t="s">
        <v>792</v>
      </c>
      <c r="G30" t="s">
        <v>793</v>
      </c>
      <c r="H30" t="s">
        <v>794</v>
      </c>
      <c r="I30" t="s">
        <v>795</v>
      </c>
      <c r="J30" t="s">
        <v>682</v>
      </c>
      <c r="K30">
        <v>3</v>
      </c>
      <c r="L30">
        <v>60</v>
      </c>
      <c r="M30">
        <v>112.7</v>
      </c>
      <c r="N30">
        <v>59.9</v>
      </c>
      <c r="R30">
        <v>800</v>
      </c>
      <c r="S30">
        <v>12</v>
      </c>
      <c r="T30">
        <v>66.7</v>
      </c>
      <c r="U30" t="s">
        <v>782</v>
      </c>
      <c r="V30">
        <v>25000</v>
      </c>
      <c r="W30">
        <v>2700</v>
      </c>
      <c r="X30">
        <v>82</v>
      </c>
      <c r="Y30">
        <v>14</v>
      </c>
      <c r="Z30">
        <v>0.9</v>
      </c>
      <c r="AA30">
        <v>-20</v>
      </c>
      <c r="AB30" t="s">
        <v>769</v>
      </c>
      <c r="AC30">
        <v>0.1</v>
      </c>
      <c r="AD30" t="s">
        <v>826</v>
      </c>
      <c r="AE30">
        <v>41848</v>
      </c>
      <c r="AF30">
        <v>41893</v>
      </c>
      <c r="AG30" t="s">
        <v>784</v>
      </c>
      <c r="AH30" t="s">
        <v>849</v>
      </c>
      <c r="AI30">
        <v>2219896</v>
      </c>
    </row>
    <row r="31" spans="1:35" hidden="1">
      <c r="A31" t="s">
        <v>833</v>
      </c>
      <c r="B31" t="s">
        <v>834</v>
      </c>
      <c r="C31">
        <v>1810920</v>
      </c>
      <c r="D31">
        <v>1810920</v>
      </c>
      <c r="F31" t="s">
        <v>738</v>
      </c>
      <c r="G31" t="s">
        <v>780</v>
      </c>
      <c r="H31" t="s">
        <v>794</v>
      </c>
      <c r="I31" t="s">
        <v>726</v>
      </c>
      <c r="J31" t="s">
        <v>682</v>
      </c>
      <c r="K31">
        <v>3</v>
      </c>
      <c r="L31">
        <v>40</v>
      </c>
      <c r="M31">
        <v>86.2</v>
      </c>
      <c r="N31">
        <v>62.7</v>
      </c>
      <c r="O31">
        <v>652</v>
      </c>
      <c r="Q31">
        <v>40</v>
      </c>
      <c r="R31">
        <v>500</v>
      </c>
      <c r="S31">
        <v>9</v>
      </c>
      <c r="T31">
        <v>55.6</v>
      </c>
      <c r="U31" t="s">
        <v>782</v>
      </c>
      <c r="V31">
        <v>25000</v>
      </c>
      <c r="W31">
        <v>2700</v>
      </c>
      <c r="X31">
        <v>82</v>
      </c>
      <c r="Y31">
        <v>11</v>
      </c>
      <c r="Z31">
        <v>0.9</v>
      </c>
      <c r="AA31">
        <v>-20</v>
      </c>
      <c r="AB31" t="s">
        <v>769</v>
      </c>
      <c r="AC31">
        <v>0.11</v>
      </c>
      <c r="AD31" t="s">
        <v>850</v>
      </c>
      <c r="AE31">
        <v>41879</v>
      </c>
      <c r="AF31">
        <v>41880</v>
      </c>
      <c r="AG31" t="s">
        <v>784</v>
      </c>
      <c r="AH31" t="s">
        <v>851</v>
      </c>
      <c r="AI31">
        <v>2218579</v>
      </c>
    </row>
    <row r="32" spans="1:35" hidden="1">
      <c r="A32" t="s">
        <v>833</v>
      </c>
      <c r="B32" t="s">
        <v>834</v>
      </c>
      <c r="C32">
        <v>1810930</v>
      </c>
      <c r="D32">
        <v>1810930</v>
      </c>
      <c r="F32" t="s">
        <v>732</v>
      </c>
      <c r="G32" t="s">
        <v>780</v>
      </c>
      <c r="H32" t="s">
        <v>794</v>
      </c>
      <c r="I32" t="s">
        <v>726</v>
      </c>
      <c r="J32" t="s">
        <v>682</v>
      </c>
      <c r="K32">
        <v>3</v>
      </c>
      <c r="L32">
        <v>65</v>
      </c>
      <c r="M32">
        <v>129.69999999999999</v>
      </c>
      <c r="N32">
        <v>95.1</v>
      </c>
      <c r="R32">
        <v>800</v>
      </c>
      <c r="S32">
        <v>12</v>
      </c>
      <c r="T32">
        <v>66.7</v>
      </c>
      <c r="U32" t="s">
        <v>782</v>
      </c>
      <c r="V32">
        <v>25000</v>
      </c>
      <c r="W32">
        <v>2700</v>
      </c>
      <c r="X32">
        <v>82</v>
      </c>
      <c r="Y32">
        <v>16</v>
      </c>
      <c r="Z32">
        <v>0.9</v>
      </c>
      <c r="AA32">
        <v>-20</v>
      </c>
      <c r="AB32" t="s">
        <v>769</v>
      </c>
      <c r="AC32">
        <v>0.1</v>
      </c>
      <c r="AD32" t="s">
        <v>831</v>
      </c>
      <c r="AE32">
        <v>41897</v>
      </c>
      <c r="AF32">
        <v>41908</v>
      </c>
      <c r="AG32" t="s">
        <v>784</v>
      </c>
      <c r="AH32" t="s">
        <v>852</v>
      </c>
      <c r="AI32">
        <v>2221814</v>
      </c>
    </row>
    <row r="33" spans="1:35" hidden="1">
      <c r="A33" t="s">
        <v>833</v>
      </c>
      <c r="B33" t="s">
        <v>834</v>
      </c>
      <c r="C33">
        <v>1810931</v>
      </c>
      <c r="D33">
        <v>1810931</v>
      </c>
      <c r="F33" t="s">
        <v>830</v>
      </c>
      <c r="G33" t="s">
        <v>780</v>
      </c>
      <c r="H33" t="s">
        <v>794</v>
      </c>
      <c r="I33" t="s">
        <v>726</v>
      </c>
      <c r="J33" t="s">
        <v>682</v>
      </c>
      <c r="K33">
        <v>3</v>
      </c>
      <c r="L33">
        <v>75</v>
      </c>
      <c r="M33">
        <v>116.4</v>
      </c>
      <c r="N33">
        <v>95.4</v>
      </c>
      <c r="O33">
        <v>1437</v>
      </c>
      <c r="Q33">
        <v>40</v>
      </c>
      <c r="R33">
        <v>800</v>
      </c>
      <c r="S33">
        <v>12</v>
      </c>
      <c r="T33">
        <v>66.7</v>
      </c>
      <c r="U33" t="s">
        <v>782</v>
      </c>
      <c r="V33">
        <v>25000</v>
      </c>
      <c r="W33">
        <v>2700</v>
      </c>
      <c r="X33">
        <v>82</v>
      </c>
      <c r="Y33">
        <v>12</v>
      </c>
      <c r="Z33">
        <v>1</v>
      </c>
      <c r="AA33">
        <v>-20</v>
      </c>
      <c r="AB33" t="s">
        <v>769</v>
      </c>
      <c r="AC33">
        <v>0.2</v>
      </c>
      <c r="AD33" t="s">
        <v>831</v>
      </c>
      <c r="AE33">
        <v>41897</v>
      </c>
      <c r="AF33">
        <v>41919</v>
      </c>
      <c r="AG33" t="s">
        <v>784</v>
      </c>
      <c r="AH33" t="s">
        <v>853</v>
      </c>
      <c r="AI33">
        <v>2222071</v>
      </c>
    </row>
    <row r="34" spans="1:35" hidden="1">
      <c r="A34" t="s">
        <v>833</v>
      </c>
      <c r="B34" t="s">
        <v>834</v>
      </c>
      <c r="C34">
        <v>1810938</v>
      </c>
      <c r="D34">
        <v>1810938</v>
      </c>
      <c r="F34" t="s">
        <v>735</v>
      </c>
      <c r="G34" t="s">
        <v>780</v>
      </c>
      <c r="H34" t="s">
        <v>794</v>
      </c>
      <c r="I34" t="s">
        <v>726</v>
      </c>
      <c r="J34" t="s">
        <v>682</v>
      </c>
      <c r="K34">
        <v>3</v>
      </c>
      <c r="L34">
        <v>85</v>
      </c>
      <c r="M34">
        <v>128.4</v>
      </c>
      <c r="N34">
        <v>120.3</v>
      </c>
      <c r="O34">
        <v>1535</v>
      </c>
      <c r="Q34">
        <v>40</v>
      </c>
      <c r="R34">
        <v>1000</v>
      </c>
      <c r="S34">
        <v>15</v>
      </c>
      <c r="T34">
        <v>66.7</v>
      </c>
      <c r="U34" t="s">
        <v>782</v>
      </c>
      <c r="V34">
        <v>25000</v>
      </c>
      <c r="W34">
        <v>2700</v>
      </c>
      <c r="X34">
        <v>82</v>
      </c>
      <c r="Y34">
        <v>12</v>
      </c>
      <c r="Z34">
        <v>0.9</v>
      </c>
      <c r="AA34">
        <v>-20</v>
      </c>
      <c r="AB34" t="s">
        <v>769</v>
      </c>
      <c r="AC34">
        <v>0.1</v>
      </c>
      <c r="AD34" t="s">
        <v>831</v>
      </c>
      <c r="AE34">
        <v>41897</v>
      </c>
      <c r="AF34">
        <v>41897</v>
      </c>
      <c r="AG34" t="s">
        <v>784</v>
      </c>
      <c r="AH34" t="s">
        <v>854</v>
      </c>
      <c r="AI34">
        <v>2222072</v>
      </c>
    </row>
    <row r="35" spans="1:35" hidden="1">
      <c r="A35" t="s">
        <v>833</v>
      </c>
      <c r="B35" t="s">
        <v>834</v>
      </c>
      <c r="C35">
        <v>1810940</v>
      </c>
      <c r="D35">
        <v>1810940</v>
      </c>
      <c r="F35" t="s">
        <v>733</v>
      </c>
      <c r="G35" t="s">
        <v>780</v>
      </c>
      <c r="H35" t="s">
        <v>794</v>
      </c>
      <c r="I35" t="s">
        <v>726</v>
      </c>
      <c r="J35" t="s">
        <v>682</v>
      </c>
      <c r="K35">
        <v>3</v>
      </c>
      <c r="L35">
        <v>85</v>
      </c>
      <c r="M35">
        <v>164.5</v>
      </c>
      <c r="N35">
        <v>121.3</v>
      </c>
      <c r="R35">
        <v>1200</v>
      </c>
      <c r="S35">
        <v>17</v>
      </c>
      <c r="T35">
        <v>70.599999999999994</v>
      </c>
      <c r="U35" t="s">
        <v>782</v>
      </c>
      <c r="V35">
        <v>25000</v>
      </c>
      <c r="W35">
        <v>2700</v>
      </c>
      <c r="X35">
        <v>82</v>
      </c>
      <c r="Y35">
        <v>16</v>
      </c>
      <c r="Z35">
        <v>0.9</v>
      </c>
      <c r="AA35">
        <v>-20</v>
      </c>
      <c r="AB35" t="s">
        <v>769</v>
      </c>
      <c r="AC35">
        <v>0.1</v>
      </c>
      <c r="AD35" t="s">
        <v>831</v>
      </c>
      <c r="AE35">
        <v>41897</v>
      </c>
      <c r="AF35">
        <v>41919</v>
      </c>
      <c r="AG35" t="s">
        <v>784</v>
      </c>
      <c r="AH35" t="s">
        <v>855</v>
      </c>
      <c r="AI35">
        <v>2222070</v>
      </c>
    </row>
    <row r="36" spans="1:35" hidden="1">
      <c r="A36" t="s">
        <v>856</v>
      </c>
      <c r="B36" t="s">
        <v>857</v>
      </c>
      <c r="C36" t="s">
        <v>858</v>
      </c>
      <c r="D36" t="s">
        <v>859</v>
      </c>
      <c r="F36" t="s">
        <v>732</v>
      </c>
      <c r="G36" t="s">
        <v>780</v>
      </c>
      <c r="H36" t="s">
        <v>794</v>
      </c>
      <c r="I36" t="s">
        <v>726</v>
      </c>
      <c r="J36" t="s">
        <v>682</v>
      </c>
      <c r="K36">
        <v>5</v>
      </c>
      <c r="L36">
        <v>65</v>
      </c>
      <c r="M36">
        <v>127</v>
      </c>
      <c r="N36">
        <v>95</v>
      </c>
      <c r="O36">
        <v>421</v>
      </c>
      <c r="R36">
        <v>800</v>
      </c>
      <c r="S36">
        <v>12.5</v>
      </c>
      <c r="T36">
        <v>64</v>
      </c>
      <c r="U36" t="s">
        <v>782</v>
      </c>
      <c r="V36">
        <v>25000</v>
      </c>
      <c r="W36">
        <v>3000</v>
      </c>
      <c r="X36">
        <v>83</v>
      </c>
      <c r="Y36">
        <v>19</v>
      </c>
      <c r="Z36">
        <v>0.9</v>
      </c>
      <c r="AA36">
        <v>-20</v>
      </c>
      <c r="AB36" t="s">
        <v>769</v>
      </c>
      <c r="AC36">
        <v>0.1</v>
      </c>
      <c r="AD36" t="s">
        <v>783</v>
      </c>
      <c r="AE36">
        <v>41640</v>
      </c>
      <c r="AF36">
        <v>41933</v>
      </c>
      <c r="AG36" t="s">
        <v>842</v>
      </c>
      <c r="AH36" t="s">
        <v>860</v>
      </c>
      <c r="AI36">
        <v>2223093</v>
      </c>
    </row>
    <row r="37" spans="1:35" hidden="1">
      <c r="A37" t="s">
        <v>856</v>
      </c>
      <c r="B37" t="s">
        <v>857</v>
      </c>
      <c r="C37" t="s">
        <v>858</v>
      </c>
      <c r="D37" t="s">
        <v>861</v>
      </c>
      <c r="F37" t="s">
        <v>732</v>
      </c>
      <c r="G37" t="s">
        <v>780</v>
      </c>
      <c r="H37" t="s">
        <v>794</v>
      </c>
      <c r="I37" t="s">
        <v>726</v>
      </c>
      <c r="J37" t="s">
        <v>682</v>
      </c>
      <c r="K37">
        <v>3</v>
      </c>
      <c r="L37">
        <v>65</v>
      </c>
      <c r="M37">
        <v>127</v>
      </c>
      <c r="N37">
        <v>95</v>
      </c>
      <c r="O37">
        <v>421</v>
      </c>
      <c r="R37">
        <v>800</v>
      </c>
      <c r="S37">
        <v>12.5</v>
      </c>
      <c r="T37">
        <v>64</v>
      </c>
      <c r="U37" t="s">
        <v>782</v>
      </c>
      <c r="V37">
        <v>25000</v>
      </c>
      <c r="W37">
        <v>3000</v>
      </c>
      <c r="X37">
        <v>83</v>
      </c>
      <c r="Y37">
        <v>19</v>
      </c>
      <c r="Z37">
        <v>0.9</v>
      </c>
      <c r="AA37">
        <v>-20</v>
      </c>
      <c r="AB37" t="s">
        <v>769</v>
      </c>
      <c r="AC37">
        <v>0.1</v>
      </c>
      <c r="AD37" t="s">
        <v>783</v>
      </c>
      <c r="AE37">
        <v>41640</v>
      </c>
      <c r="AF37">
        <v>41933</v>
      </c>
      <c r="AG37" t="s">
        <v>842</v>
      </c>
      <c r="AH37" t="s">
        <v>862</v>
      </c>
      <c r="AI37">
        <v>2223094</v>
      </c>
    </row>
    <row r="38" spans="1:35" hidden="1">
      <c r="A38" t="s">
        <v>856</v>
      </c>
      <c r="B38" t="s">
        <v>857</v>
      </c>
      <c r="C38" t="s">
        <v>863</v>
      </c>
      <c r="D38" t="s">
        <v>864</v>
      </c>
      <c r="F38" t="s">
        <v>830</v>
      </c>
      <c r="G38" t="s">
        <v>780</v>
      </c>
      <c r="H38" t="s">
        <v>794</v>
      </c>
      <c r="I38" t="s">
        <v>726</v>
      </c>
      <c r="J38" t="s">
        <v>682</v>
      </c>
      <c r="K38">
        <v>3</v>
      </c>
      <c r="L38">
        <v>75</v>
      </c>
      <c r="M38">
        <v>112</v>
      </c>
      <c r="N38">
        <v>95</v>
      </c>
      <c r="O38">
        <v>3162</v>
      </c>
      <c r="Q38">
        <v>25</v>
      </c>
      <c r="R38">
        <v>800</v>
      </c>
      <c r="S38">
        <v>12.5</v>
      </c>
      <c r="T38">
        <v>64</v>
      </c>
      <c r="U38" t="s">
        <v>782</v>
      </c>
      <c r="V38">
        <v>25000</v>
      </c>
      <c r="W38">
        <v>3000</v>
      </c>
      <c r="X38">
        <v>83</v>
      </c>
      <c r="Y38">
        <v>19</v>
      </c>
      <c r="Z38">
        <v>0.9</v>
      </c>
      <c r="AA38">
        <v>-20</v>
      </c>
      <c r="AB38" t="s">
        <v>769</v>
      </c>
      <c r="AC38">
        <v>0.1</v>
      </c>
      <c r="AD38" t="s">
        <v>783</v>
      </c>
      <c r="AE38">
        <v>41640</v>
      </c>
      <c r="AF38">
        <v>41933</v>
      </c>
      <c r="AG38" t="s">
        <v>842</v>
      </c>
      <c r="AH38" t="s">
        <v>865</v>
      </c>
      <c r="AI38">
        <v>2223092</v>
      </c>
    </row>
    <row r="39" spans="1:35" hidden="1">
      <c r="A39" t="s">
        <v>856</v>
      </c>
      <c r="B39" t="s">
        <v>857</v>
      </c>
      <c r="C39" t="s">
        <v>863</v>
      </c>
      <c r="D39" t="s">
        <v>866</v>
      </c>
      <c r="F39" t="s">
        <v>735</v>
      </c>
      <c r="G39" t="s">
        <v>780</v>
      </c>
      <c r="H39" t="s">
        <v>794</v>
      </c>
      <c r="I39" t="s">
        <v>726</v>
      </c>
      <c r="J39" t="s">
        <v>682</v>
      </c>
      <c r="K39">
        <v>3</v>
      </c>
      <c r="L39">
        <v>100</v>
      </c>
      <c r="M39">
        <v>130</v>
      </c>
      <c r="N39">
        <v>121</v>
      </c>
      <c r="O39">
        <v>7337</v>
      </c>
      <c r="Q39">
        <v>25</v>
      </c>
      <c r="S39">
        <v>19.5</v>
      </c>
      <c r="T39">
        <v>71</v>
      </c>
      <c r="U39" t="s">
        <v>782</v>
      </c>
      <c r="V39">
        <v>25000</v>
      </c>
      <c r="W39">
        <v>3000</v>
      </c>
      <c r="X39">
        <v>82</v>
      </c>
      <c r="Y39">
        <v>19</v>
      </c>
      <c r="Z39">
        <v>1</v>
      </c>
      <c r="AA39">
        <v>-20</v>
      </c>
      <c r="AB39" t="s">
        <v>769</v>
      </c>
      <c r="AC39">
        <v>0.1</v>
      </c>
      <c r="AD39" t="s">
        <v>783</v>
      </c>
      <c r="AE39">
        <v>41640</v>
      </c>
      <c r="AF39">
        <v>41933</v>
      </c>
      <c r="AG39" t="s">
        <v>842</v>
      </c>
      <c r="AH39" t="s">
        <v>867</v>
      </c>
      <c r="AI39">
        <v>2223090</v>
      </c>
    </row>
    <row r="40" spans="1:35" hidden="1">
      <c r="A40" t="s">
        <v>856</v>
      </c>
      <c r="B40" t="s">
        <v>857</v>
      </c>
      <c r="C40" t="s">
        <v>863</v>
      </c>
      <c r="D40" t="s">
        <v>868</v>
      </c>
      <c r="F40" t="s">
        <v>830</v>
      </c>
      <c r="G40" t="s">
        <v>780</v>
      </c>
      <c r="H40" t="s">
        <v>794</v>
      </c>
      <c r="I40" t="s">
        <v>726</v>
      </c>
      <c r="J40" t="s">
        <v>682</v>
      </c>
      <c r="K40">
        <v>5</v>
      </c>
      <c r="L40">
        <v>75</v>
      </c>
      <c r="M40">
        <v>112</v>
      </c>
      <c r="N40">
        <v>95</v>
      </c>
      <c r="O40">
        <v>3162</v>
      </c>
      <c r="Q40">
        <v>25</v>
      </c>
      <c r="R40">
        <v>800</v>
      </c>
      <c r="S40">
        <v>12.5</v>
      </c>
      <c r="T40">
        <v>64</v>
      </c>
      <c r="U40" t="s">
        <v>782</v>
      </c>
      <c r="V40">
        <v>25000</v>
      </c>
      <c r="W40">
        <v>3000</v>
      </c>
      <c r="X40">
        <v>83</v>
      </c>
      <c r="Y40">
        <v>19</v>
      </c>
      <c r="Z40">
        <v>0.9</v>
      </c>
      <c r="AA40">
        <v>-20</v>
      </c>
      <c r="AB40" t="s">
        <v>769</v>
      </c>
      <c r="AC40">
        <v>0.1</v>
      </c>
      <c r="AD40" t="s">
        <v>783</v>
      </c>
      <c r="AE40">
        <v>41640</v>
      </c>
      <c r="AF40">
        <v>41933</v>
      </c>
      <c r="AG40" t="s">
        <v>842</v>
      </c>
      <c r="AH40" t="s">
        <v>869</v>
      </c>
      <c r="AI40">
        <v>2223091</v>
      </c>
    </row>
    <row r="41" spans="1:35" hidden="1">
      <c r="A41" t="s">
        <v>856</v>
      </c>
      <c r="B41" t="s">
        <v>857</v>
      </c>
      <c r="C41" t="s">
        <v>863</v>
      </c>
      <c r="D41" t="s">
        <v>870</v>
      </c>
      <c r="F41" t="s">
        <v>735</v>
      </c>
      <c r="G41" t="s">
        <v>780</v>
      </c>
      <c r="H41" t="s">
        <v>794</v>
      </c>
      <c r="I41" t="s">
        <v>726</v>
      </c>
      <c r="J41" t="s">
        <v>682</v>
      </c>
      <c r="K41">
        <v>5</v>
      </c>
      <c r="L41">
        <v>100</v>
      </c>
      <c r="M41">
        <v>130</v>
      </c>
      <c r="N41">
        <v>121</v>
      </c>
      <c r="O41">
        <v>7337</v>
      </c>
      <c r="Q41">
        <v>25</v>
      </c>
      <c r="S41">
        <v>19.5</v>
      </c>
      <c r="T41">
        <v>71</v>
      </c>
      <c r="U41" t="s">
        <v>782</v>
      </c>
      <c r="V41">
        <v>25000</v>
      </c>
      <c r="W41">
        <v>3000</v>
      </c>
      <c r="X41">
        <v>82</v>
      </c>
      <c r="Y41">
        <v>19</v>
      </c>
      <c r="Z41">
        <v>1</v>
      </c>
      <c r="AA41">
        <v>-20</v>
      </c>
      <c r="AB41" t="s">
        <v>769</v>
      </c>
      <c r="AC41">
        <v>0.1</v>
      </c>
      <c r="AD41" t="s">
        <v>783</v>
      </c>
      <c r="AE41">
        <v>41640</v>
      </c>
      <c r="AF41">
        <v>41933</v>
      </c>
      <c r="AG41" t="s">
        <v>842</v>
      </c>
      <c r="AH41" t="s">
        <v>871</v>
      </c>
      <c r="AI41">
        <v>2223089</v>
      </c>
    </row>
    <row r="42" spans="1:35" hidden="1">
      <c r="A42" t="s">
        <v>856</v>
      </c>
      <c r="B42" t="s">
        <v>857</v>
      </c>
      <c r="C42" t="s">
        <v>872</v>
      </c>
      <c r="D42" t="s">
        <v>873</v>
      </c>
      <c r="F42" t="s">
        <v>703</v>
      </c>
      <c r="G42" t="s">
        <v>780</v>
      </c>
      <c r="H42" t="s">
        <v>781</v>
      </c>
      <c r="I42" t="s">
        <v>726</v>
      </c>
      <c r="J42" t="s">
        <v>682</v>
      </c>
      <c r="K42">
        <v>3</v>
      </c>
      <c r="L42">
        <v>50</v>
      </c>
      <c r="M42">
        <v>50</v>
      </c>
      <c r="N42">
        <v>50</v>
      </c>
      <c r="O42">
        <v>1347</v>
      </c>
      <c r="Q42">
        <v>35</v>
      </c>
      <c r="S42">
        <v>7</v>
      </c>
      <c r="T42">
        <v>71.400000000000006</v>
      </c>
      <c r="U42" t="s">
        <v>782</v>
      </c>
      <c r="V42">
        <v>25000</v>
      </c>
      <c r="W42">
        <v>3000</v>
      </c>
      <c r="X42">
        <v>82</v>
      </c>
      <c r="Y42">
        <v>13</v>
      </c>
      <c r="Z42">
        <v>1</v>
      </c>
      <c r="AA42">
        <v>-20</v>
      </c>
      <c r="AB42" t="s">
        <v>769</v>
      </c>
      <c r="AC42">
        <v>0.1</v>
      </c>
      <c r="AD42" t="s">
        <v>783</v>
      </c>
      <c r="AE42">
        <v>41640</v>
      </c>
      <c r="AF42">
        <v>41955</v>
      </c>
      <c r="AG42" t="s">
        <v>842</v>
      </c>
      <c r="AH42" t="s">
        <v>874</v>
      </c>
      <c r="AI42">
        <v>2225041</v>
      </c>
    </row>
    <row r="43" spans="1:35" hidden="1">
      <c r="A43" t="s">
        <v>856</v>
      </c>
      <c r="B43" t="s">
        <v>856</v>
      </c>
      <c r="C43" t="s">
        <v>875</v>
      </c>
      <c r="D43" t="s">
        <v>875</v>
      </c>
      <c r="F43" t="s">
        <v>735</v>
      </c>
      <c r="G43" t="s">
        <v>780</v>
      </c>
      <c r="H43" t="s">
        <v>794</v>
      </c>
      <c r="I43" t="s">
        <v>726</v>
      </c>
      <c r="J43" t="s">
        <v>682</v>
      </c>
      <c r="K43">
        <v>5</v>
      </c>
      <c r="L43">
        <v>85</v>
      </c>
      <c r="M43">
        <v>128.6</v>
      </c>
      <c r="N43">
        <v>121.9</v>
      </c>
      <c r="O43">
        <v>4416</v>
      </c>
      <c r="R43">
        <v>900</v>
      </c>
      <c r="S43">
        <v>15</v>
      </c>
      <c r="T43">
        <v>60</v>
      </c>
      <c r="U43" t="s">
        <v>782</v>
      </c>
      <c r="V43">
        <v>25000</v>
      </c>
      <c r="W43">
        <v>2700</v>
      </c>
      <c r="X43">
        <v>81</v>
      </c>
      <c r="Y43">
        <v>10</v>
      </c>
      <c r="Z43">
        <v>1</v>
      </c>
      <c r="AA43">
        <v>-18</v>
      </c>
      <c r="AB43" t="s">
        <v>769</v>
      </c>
      <c r="AD43" t="s">
        <v>876</v>
      </c>
      <c r="AE43">
        <v>41299</v>
      </c>
      <c r="AF43">
        <v>41935</v>
      </c>
      <c r="AG43" t="s">
        <v>784</v>
      </c>
      <c r="AH43" t="s">
        <v>877</v>
      </c>
      <c r="AI43">
        <v>2223291</v>
      </c>
    </row>
    <row r="44" spans="1:35" hidden="1">
      <c r="A44" t="s">
        <v>856</v>
      </c>
      <c r="B44" t="s">
        <v>856</v>
      </c>
      <c r="C44" t="s">
        <v>878</v>
      </c>
      <c r="D44" t="s">
        <v>878</v>
      </c>
      <c r="F44" t="s">
        <v>735</v>
      </c>
      <c r="G44" t="s">
        <v>780</v>
      </c>
      <c r="H44" t="s">
        <v>794</v>
      </c>
      <c r="I44" t="s">
        <v>726</v>
      </c>
      <c r="J44" t="s">
        <v>682</v>
      </c>
      <c r="K44">
        <v>5</v>
      </c>
      <c r="L44">
        <v>90</v>
      </c>
      <c r="M44">
        <v>128.30000000000001</v>
      </c>
      <c r="N44">
        <v>121.9</v>
      </c>
      <c r="O44">
        <v>4659</v>
      </c>
      <c r="R44">
        <v>1000</v>
      </c>
      <c r="S44">
        <v>15</v>
      </c>
      <c r="T44">
        <v>66.7</v>
      </c>
      <c r="U44" t="s">
        <v>782</v>
      </c>
      <c r="V44">
        <v>25000</v>
      </c>
      <c r="W44">
        <v>3000</v>
      </c>
      <c r="X44">
        <v>81</v>
      </c>
      <c r="Y44">
        <v>12</v>
      </c>
      <c r="Z44">
        <v>1</v>
      </c>
      <c r="AA44">
        <v>-20</v>
      </c>
      <c r="AB44" t="s">
        <v>769</v>
      </c>
      <c r="AD44" t="s">
        <v>876</v>
      </c>
      <c r="AE44">
        <v>41299</v>
      </c>
      <c r="AF44">
        <v>41935</v>
      </c>
      <c r="AG44" t="s">
        <v>784</v>
      </c>
      <c r="AH44" t="s">
        <v>879</v>
      </c>
      <c r="AI44">
        <v>2223292</v>
      </c>
    </row>
    <row r="45" spans="1:35" hidden="1">
      <c r="A45" t="s">
        <v>880</v>
      </c>
      <c r="B45" t="s">
        <v>881</v>
      </c>
      <c r="C45" t="s">
        <v>882</v>
      </c>
      <c r="D45" t="s">
        <v>882</v>
      </c>
      <c r="E45" t="s">
        <v>883</v>
      </c>
      <c r="F45" t="s">
        <v>813</v>
      </c>
      <c r="G45" t="s">
        <v>780</v>
      </c>
      <c r="H45" t="s">
        <v>794</v>
      </c>
      <c r="I45" t="s">
        <v>726</v>
      </c>
      <c r="J45" t="s">
        <v>682</v>
      </c>
      <c r="K45">
        <v>3</v>
      </c>
      <c r="L45">
        <v>45</v>
      </c>
      <c r="M45">
        <v>98</v>
      </c>
      <c r="N45">
        <v>63</v>
      </c>
      <c r="R45">
        <v>490</v>
      </c>
      <c r="S45">
        <v>8.1</v>
      </c>
      <c r="T45">
        <v>61.3</v>
      </c>
      <c r="U45" t="s">
        <v>782</v>
      </c>
      <c r="V45">
        <v>25000</v>
      </c>
      <c r="W45">
        <v>2700</v>
      </c>
      <c r="X45">
        <v>82</v>
      </c>
      <c r="Y45">
        <v>15</v>
      </c>
      <c r="Z45">
        <v>1</v>
      </c>
      <c r="AA45">
        <v>-20</v>
      </c>
      <c r="AB45" t="s">
        <v>769</v>
      </c>
      <c r="AC45">
        <v>0.06</v>
      </c>
      <c r="AD45" t="s">
        <v>796</v>
      </c>
      <c r="AE45">
        <v>41395</v>
      </c>
      <c r="AF45">
        <v>41858</v>
      </c>
      <c r="AG45" t="s">
        <v>842</v>
      </c>
      <c r="AH45" t="s">
        <v>884</v>
      </c>
      <c r="AI45">
        <v>2217111</v>
      </c>
    </row>
    <row r="46" spans="1:35" hidden="1">
      <c r="A46" t="s">
        <v>880</v>
      </c>
      <c r="B46" t="s">
        <v>881</v>
      </c>
      <c r="C46" t="s">
        <v>885</v>
      </c>
      <c r="D46" t="s">
        <v>885</v>
      </c>
      <c r="E46" t="s">
        <v>886</v>
      </c>
      <c r="F46" t="s">
        <v>732</v>
      </c>
      <c r="G46" t="s">
        <v>780</v>
      </c>
      <c r="H46" t="s">
        <v>794</v>
      </c>
      <c r="I46" t="s">
        <v>726</v>
      </c>
      <c r="J46" t="s">
        <v>682</v>
      </c>
      <c r="K46">
        <v>3</v>
      </c>
      <c r="L46">
        <v>65</v>
      </c>
      <c r="M46">
        <v>134</v>
      </c>
      <c r="N46">
        <v>95</v>
      </c>
      <c r="R46">
        <v>830</v>
      </c>
      <c r="S46">
        <v>12.5</v>
      </c>
      <c r="T46">
        <v>67.599999999999994</v>
      </c>
      <c r="U46" t="s">
        <v>782</v>
      </c>
      <c r="V46">
        <v>25000</v>
      </c>
      <c r="W46">
        <v>2700</v>
      </c>
      <c r="X46">
        <v>82</v>
      </c>
      <c r="Y46">
        <v>14</v>
      </c>
      <c r="Z46">
        <v>1</v>
      </c>
      <c r="AA46">
        <v>-20</v>
      </c>
      <c r="AB46" t="s">
        <v>769</v>
      </c>
      <c r="AC46">
        <v>0.06</v>
      </c>
      <c r="AD46" t="s">
        <v>796</v>
      </c>
      <c r="AE46">
        <v>41395</v>
      </c>
      <c r="AF46">
        <v>41858</v>
      </c>
      <c r="AG46" t="s">
        <v>842</v>
      </c>
      <c r="AH46" t="s">
        <v>887</v>
      </c>
      <c r="AI46">
        <v>2217110</v>
      </c>
    </row>
    <row r="47" spans="1:35" hidden="1">
      <c r="A47" t="s">
        <v>880</v>
      </c>
      <c r="B47" t="s">
        <v>881</v>
      </c>
      <c r="C47" t="s">
        <v>888</v>
      </c>
      <c r="D47" t="s">
        <v>888</v>
      </c>
      <c r="E47" t="s">
        <v>889</v>
      </c>
      <c r="F47" t="s">
        <v>733</v>
      </c>
      <c r="G47" t="s">
        <v>780</v>
      </c>
      <c r="H47" t="s">
        <v>794</v>
      </c>
      <c r="I47" t="s">
        <v>726</v>
      </c>
      <c r="J47" t="s">
        <v>682</v>
      </c>
      <c r="K47">
        <v>3</v>
      </c>
      <c r="L47">
        <v>80</v>
      </c>
      <c r="M47">
        <v>161</v>
      </c>
      <c r="N47">
        <v>125</v>
      </c>
      <c r="R47">
        <v>1045</v>
      </c>
      <c r="S47">
        <v>17</v>
      </c>
      <c r="T47">
        <v>68</v>
      </c>
      <c r="U47" t="s">
        <v>782</v>
      </c>
      <c r="V47">
        <v>25000</v>
      </c>
      <c r="W47">
        <v>2700</v>
      </c>
      <c r="X47">
        <v>81</v>
      </c>
      <c r="Y47">
        <v>12</v>
      </c>
      <c r="Z47">
        <v>1</v>
      </c>
      <c r="AA47">
        <v>-20</v>
      </c>
      <c r="AB47" t="s">
        <v>769</v>
      </c>
      <c r="AC47">
        <v>0.05</v>
      </c>
      <c r="AD47" t="s">
        <v>796</v>
      </c>
      <c r="AE47">
        <v>41395</v>
      </c>
      <c r="AF47">
        <v>41858</v>
      </c>
      <c r="AG47" t="s">
        <v>842</v>
      </c>
      <c r="AH47" t="s">
        <v>890</v>
      </c>
      <c r="AI47">
        <v>2217109</v>
      </c>
    </row>
    <row r="48" spans="1:35" hidden="1">
      <c r="A48" t="s">
        <v>891</v>
      </c>
      <c r="B48" t="s">
        <v>892</v>
      </c>
      <c r="C48" t="s">
        <v>893</v>
      </c>
      <c r="D48" t="s">
        <v>894</v>
      </c>
      <c r="F48" t="s">
        <v>792</v>
      </c>
      <c r="G48" t="s">
        <v>793</v>
      </c>
      <c r="H48" t="s">
        <v>794</v>
      </c>
      <c r="I48" t="s">
        <v>795</v>
      </c>
      <c r="J48" t="s">
        <v>682</v>
      </c>
      <c r="K48">
        <v>5</v>
      </c>
      <c r="L48">
        <v>40</v>
      </c>
      <c r="M48">
        <v>112</v>
      </c>
      <c r="N48">
        <v>60</v>
      </c>
      <c r="R48">
        <v>450</v>
      </c>
      <c r="S48">
        <v>7</v>
      </c>
      <c r="T48">
        <v>64.3</v>
      </c>
      <c r="U48" t="s">
        <v>782</v>
      </c>
      <c r="V48">
        <v>25000</v>
      </c>
      <c r="W48">
        <v>3000</v>
      </c>
      <c r="X48">
        <v>85</v>
      </c>
      <c r="Y48">
        <v>16</v>
      </c>
      <c r="Z48">
        <v>0.9</v>
      </c>
      <c r="AA48">
        <v>-20</v>
      </c>
      <c r="AB48" t="s">
        <v>769</v>
      </c>
      <c r="AC48">
        <v>0.1</v>
      </c>
      <c r="AD48" t="s">
        <v>789</v>
      </c>
      <c r="AE48">
        <v>41953</v>
      </c>
      <c r="AF48">
        <v>41955</v>
      </c>
      <c r="AG48" t="s">
        <v>784</v>
      </c>
      <c r="AH48" t="s">
        <v>895</v>
      </c>
      <c r="AI48">
        <v>2225688</v>
      </c>
    </row>
    <row r="49" spans="1:35" hidden="1">
      <c r="A49" t="s">
        <v>891</v>
      </c>
      <c r="B49" t="s">
        <v>892</v>
      </c>
      <c r="C49" t="s">
        <v>893</v>
      </c>
      <c r="D49" t="s">
        <v>896</v>
      </c>
      <c r="F49" t="s">
        <v>792</v>
      </c>
      <c r="G49" t="s">
        <v>793</v>
      </c>
      <c r="H49" t="s">
        <v>794</v>
      </c>
      <c r="I49" t="s">
        <v>795</v>
      </c>
      <c r="J49" t="s">
        <v>682</v>
      </c>
      <c r="K49">
        <v>5</v>
      </c>
      <c r="L49">
        <v>60</v>
      </c>
      <c r="M49">
        <v>112</v>
      </c>
      <c r="N49">
        <v>60</v>
      </c>
      <c r="R49">
        <v>800</v>
      </c>
      <c r="S49">
        <v>12</v>
      </c>
      <c r="T49">
        <v>66.7</v>
      </c>
      <c r="U49" t="s">
        <v>782</v>
      </c>
      <c r="V49">
        <v>25000</v>
      </c>
      <c r="W49">
        <v>3000</v>
      </c>
      <c r="X49">
        <v>81</v>
      </c>
      <c r="Y49">
        <v>3</v>
      </c>
      <c r="Z49">
        <v>0.9</v>
      </c>
      <c r="AA49">
        <v>-20</v>
      </c>
      <c r="AB49" t="s">
        <v>769</v>
      </c>
      <c r="AC49">
        <v>0.1</v>
      </c>
      <c r="AD49" t="s">
        <v>789</v>
      </c>
      <c r="AE49">
        <v>41953</v>
      </c>
      <c r="AF49">
        <v>41955</v>
      </c>
      <c r="AG49" t="s">
        <v>784</v>
      </c>
      <c r="AH49" t="s">
        <v>897</v>
      </c>
      <c r="AI49">
        <v>2225687</v>
      </c>
    </row>
    <row r="50" spans="1:35">
      <c r="A50" t="s">
        <v>891</v>
      </c>
      <c r="B50" t="s">
        <v>892</v>
      </c>
      <c r="C50" t="s">
        <v>898</v>
      </c>
      <c r="D50" t="s">
        <v>899</v>
      </c>
      <c r="F50" t="s">
        <v>732</v>
      </c>
      <c r="G50" t="s">
        <v>780</v>
      </c>
      <c r="H50" t="s">
        <v>794</v>
      </c>
      <c r="I50" t="s">
        <v>726</v>
      </c>
      <c r="J50" t="s">
        <v>682</v>
      </c>
      <c r="K50">
        <v>5</v>
      </c>
      <c r="L50">
        <v>75</v>
      </c>
      <c r="M50">
        <v>134.6</v>
      </c>
      <c r="N50">
        <v>96.5</v>
      </c>
      <c r="Q50">
        <v>110</v>
      </c>
      <c r="R50">
        <v>1000</v>
      </c>
      <c r="S50">
        <v>15</v>
      </c>
      <c r="T50">
        <v>66.7</v>
      </c>
      <c r="U50" t="s">
        <v>782</v>
      </c>
      <c r="V50">
        <v>30000</v>
      </c>
      <c r="W50">
        <v>3000</v>
      </c>
      <c r="X50">
        <v>83</v>
      </c>
      <c r="Y50">
        <v>18</v>
      </c>
      <c r="Z50">
        <v>1</v>
      </c>
      <c r="AA50">
        <v>-20</v>
      </c>
      <c r="AB50" t="s">
        <v>769</v>
      </c>
      <c r="AC50">
        <v>0.1</v>
      </c>
      <c r="AD50" t="s">
        <v>900</v>
      </c>
      <c r="AE50">
        <v>41708</v>
      </c>
      <c r="AF50">
        <v>41703</v>
      </c>
      <c r="AG50" t="s">
        <v>784</v>
      </c>
      <c r="AH50" t="s">
        <v>901</v>
      </c>
      <c r="AI50">
        <v>2206145</v>
      </c>
    </row>
    <row r="51" spans="1:35">
      <c r="A51" t="s">
        <v>891</v>
      </c>
      <c r="B51" t="s">
        <v>892</v>
      </c>
      <c r="C51" t="s">
        <v>902</v>
      </c>
      <c r="D51" t="s">
        <v>903</v>
      </c>
      <c r="F51" t="s">
        <v>733</v>
      </c>
      <c r="G51" t="s">
        <v>780</v>
      </c>
      <c r="H51" t="s">
        <v>794</v>
      </c>
      <c r="I51" t="s">
        <v>726</v>
      </c>
      <c r="J51" t="s">
        <v>682</v>
      </c>
      <c r="K51">
        <v>5</v>
      </c>
      <c r="L51">
        <v>90</v>
      </c>
      <c r="M51">
        <v>162.6</v>
      </c>
      <c r="N51">
        <v>129.5</v>
      </c>
      <c r="Q51">
        <v>110</v>
      </c>
      <c r="R51">
        <v>1300</v>
      </c>
      <c r="S51">
        <v>16</v>
      </c>
      <c r="T51">
        <v>81.3</v>
      </c>
      <c r="U51" t="s">
        <v>782</v>
      </c>
      <c r="V51">
        <v>30000</v>
      </c>
      <c r="W51">
        <v>3000</v>
      </c>
      <c r="X51">
        <v>83</v>
      </c>
      <c r="Y51">
        <v>19</v>
      </c>
      <c r="Z51">
        <v>1</v>
      </c>
      <c r="AA51">
        <v>-20</v>
      </c>
      <c r="AB51" t="s">
        <v>769</v>
      </c>
      <c r="AC51">
        <v>0.1</v>
      </c>
      <c r="AD51" t="s">
        <v>900</v>
      </c>
      <c r="AE51">
        <v>41708</v>
      </c>
      <c r="AF51">
        <v>41703</v>
      </c>
      <c r="AG51" t="s">
        <v>784</v>
      </c>
      <c r="AH51" t="s">
        <v>904</v>
      </c>
      <c r="AI51">
        <v>2206137</v>
      </c>
    </row>
    <row r="52" spans="1:35">
      <c r="A52" t="s">
        <v>891</v>
      </c>
      <c r="B52" t="s">
        <v>892</v>
      </c>
      <c r="C52" t="s">
        <v>905</v>
      </c>
      <c r="D52" t="s">
        <v>906</v>
      </c>
      <c r="F52" t="s">
        <v>738</v>
      </c>
      <c r="G52" t="s">
        <v>780</v>
      </c>
      <c r="H52" t="s">
        <v>794</v>
      </c>
      <c r="I52" t="s">
        <v>726</v>
      </c>
      <c r="J52" t="s">
        <v>682</v>
      </c>
      <c r="K52">
        <v>5</v>
      </c>
      <c r="L52">
        <v>50</v>
      </c>
      <c r="M52">
        <v>86.4</v>
      </c>
      <c r="N52">
        <v>63.5</v>
      </c>
      <c r="O52">
        <v>953</v>
      </c>
      <c r="Q52">
        <v>40</v>
      </c>
      <c r="R52">
        <v>500</v>
      </c>
      <c r="S52">
        <v>8</v>
      </c>
      <c r="T52">
        <v>62.5</v>
      </c>
      <c r="U52" t="s">
        <v>782</v>
      </c>
      <c r="V52">
        <v>30000</v>
      </c>
      <c r="W52">
        <v>3000</v>
      </c>
      <c r="X52">
        <v>86</v>
      </c>
      <c r="Y52">
        <v>30</v>
      </c>
      <c r="Z52">
        <v>1</v>
      </c>
      <c r="AA52">
        <v>-20</v>
      </c>
      <c r="AB52" t="s">
        <v>769</v>
      </c>
      <c r="AC52">
        <v>0.01</v>
      </c>
      <c r="AD52" t="s">
        <v>900</v>
      </c>
      <c r="AE52">
        <v>41713</v>
      </c>
      <c r="AF52">
        <v>41677</v>
      </c>
      <c r="AG52" t="s">
        <v>784</v>
      </c>
      <c r="AH52" t="s">
        <v>907</v>
      </c>
      <c r="AI52">
        <v>2206155</v>
      </c>
    </row>
    <row r="53" spans="1:35">
      <c r="A53" t="s">
        <v>891</v>
      </c>
      <c r="B53" t="s">
        <v>892</v>
      </c>
      <c r="C53" t="s">
        <v>908</v>
      </c>
      <c r="D53" t="s">
        <v>909</v>
      </c>
      <c r="F53" t="s">
        <v>830</v>
      </c>
      <c r="G53" t="s">
        <v>780</v>
      </c>
      <c r="H53" t="s">
        <v>794</v>
      </c>
      <c r="I53" t="s">
        <v>726</v>
      </c>
      <c r="J53" t="s">
        <v>682</v>
      </c>
      <c r="K53">
        <v>5</v>
      </c>
      <c r="L53">
        <v>75</v>
      </c>
      <c r="M53">
        <v>114.3</v>
      </c>
      <c r="N53">
        <v>96.5</v>
      </c>
      <c r="O53">
        <v>1890</v>
      </c>
      <c r="Q53">
        <v>40</v>
      </c>
      <c r="R53">
        <v>800</v>
      </c>
      <c r="S53">
        <v>15</v>
      </c>
      <c r="T53">
        <v>53.3</v>
      </c>
      <c r="U53" t="s">
        <v>782</v>
      </c>
      <c r="V53">
        <v>30000</v>
      </c>
      <c r="W53">
        <v>3000</v>
      </c>
      <c r="X53">
        <v>86</v>
      </c>
      <c r="Y53">
        <v>28</v>
      </c>
      <c r="Z53">
        <v>1</v>
      </c>
      <c r="AA53">
        <v>-20</v>
      </c>
      <c r="AB53" t="s">
        <v>769</v>
      </c>
      <c r="AC53">
        <v>0.1</v>
      </c>
      <c r="AD53" t="s">
        <v>900</v>
      </c>
      <c r="AE53">
        <v>41708</v>
      </c>
      <c r="AF53">
        <v>41703</v>
      </c>
      <c r="AG53" t="s">
        <v>784</v>
      </c>
      <c r="AH53" t="s">
        <v>910</v>
      </c>
      <c r="AI53">
        <v>2206148</v>
      </c>
    </row>
    <row r="54" spans="1:35">
      <c r="A54" t="s">
        <v>891</v>
      </c>
      <c r="B54" t="s">
        <v>892</v>
      </c>
      <c r="C54" t="s">
        <v>911</v>
      </c>
      <c r="D54" t="s">
        <v>912</v>
      </c>
      <c r="F54" t="s">
        <v>735</v>
      </c>
      <c r="G54" t="s">
        <v>780</v>
      </c>
      <c r="H54" t="s">
        <v>794</v>
      </c>
      <c r="I54" t="s">
        <v>726</v>
      </c>
      <c r="J54" t="s">
        <v>682</v>
      </c>
      <c r="K54">
        <v>5</v>
      </c>
      <c r="L54">
        <v>90</v>
      </c>
      <c r="M54">
        <v>129.5</v>
      </c>
      <c r="N54">
        <v>121.9</v>
      </c>
      <c r="O54">
        <v>3714</v>
      </c>
      <c r="Q54">
        <v>25</v>
      </c>
      <c r="R54">
        <v>950</v>
      </c>
      <c r="S54">
        <v>16</v>
      </c>
      <c r="T54">
        <v>59.4</v>
      </c>
      <c r="U54" t="s">
        <v>782</v>
      </c>
      <c r="V54">
        <v>30000</v>
      </c>
      <c r="W54">
        <v>3000</v>
      </c>
      <c r="X54">
        <v>87</v>
      </c>
      <c r="Y54">
        <v>32</v>
      </c>
      <c r="Z54">
        <v>1</v>
      </c>
      <c r="AA54">
        <v>-20</v>
      </c>
      <c r="AB54" t="s">
        <v>769</v>
      </c>
      <c r="AC54">
        <v>0.1</v>
      </c>
      <c r="AD54" t="s">
        <v>900</v>
      </c>
      <c r="AE54">
        <v>41708</v>
      </c>
      <c r="AF54">
        <v>41703</v>
      </c>
      <c r="AG54" t="s">
        <v>784</v>
      </c>
      <c r="AH54" t="s">
        <v>913</v>
      </c>
      <c r="AI54">
        <v>2206140</v>
      </c>
    </row>
    <row r="55" spans="1:35">
      <c r="A55" t="s">
        <v>891</v>
      </c>
      <c r="B55" t="s">
        <v>892</v>
      </c>
      <c r="C55" t="s">
        <v>914</v>
      </c>
      <c r="D55" t="s">
        <v>915</v>
      </c>
      <c r="F55" t="s">
        <v>813</v>
      </c>
      <c r="G55" t="s">
        <v>780</v>
      </c>
      <c r="H55" t="s">
        <v>794</v>
      </c>
      <c r="I55" t="s">
        <v>726</v>
      </c>
      <c r="J55" t="s">
        <v>682</v>
      </c>
      <c r="K55">
        <v>5</v>
      </c>
      <c r="L55">
        <v>50</v>
      </c>
      <c r="M55">
        <v>99.1</v>
      </c>
      <c r="N55">
        <v>63.5</v>
      </c>
      <c r="Q55">
        <v>110</v>
      </c>
      <c r="R55">
        <v>500</v>
      </c>
      <c r="S55">
        <v>8</v>
      </c>
      <c r="T55">
        <v>62.5</v>
      </c>
      <c r="U55" t="s">
        <v>782</v>
      </c>
      <c r="V55">
        <v>30000</v>
      </c>
      <c r="W55">
        <v>3000</v>
      </c>
      <c r="X55">
        <v>85</v>
      </c>
      <c r="Y55">
        <v>21</v>
      </c>
      <c r="Z55">
        <v>1</v>
      </c>
      <c r="AA55">
        <v>-20</v>
      </c>
      <c r="AB55" t="s">
        <v>769</v>
      </c>
      <c r="AC55">
        <v>0.01</v>
      </c>
      <c r="AD55" t="s">
        <v>900</v>
      </c>
      <c r="AE55">
        <v>41713</v>
      </c>
      <c r="AF55">
        <v>41677</v>
      </c>
      <c r="AG55" t="s">
        <v>784</v>
      </c>
      <c r="AH55" t="s">
        <v>916</v>
      </c>
      <c r="AI55">
        <v>2206135</v>
      </c>
    </row>
    <row r="56" spans="1:35" hidden="1">
      <c r="A56" t="s">
        <v>917</v>
      </c>
      <c r="B56" t="s">
        <v>918</v>
      </c>
      <c r="C56" t="s">
        <v>919</v>
      </c>
      <c r="D56" t="s">
        <v>920</v>
      </c>
      <c r="F56" t="s">
        <v>738</v>
      </c>
      <c r="G56" t="s">
        <v>780</v>
      </c>
      <c r="H56" t="s">
        <v>794</v>
      </c>
      <c r="I56" t="s">
        <v>726</v>
      </c>
      <c r="J56" t="s">
        <v>682</v>
      </c>
      <c r="K56">
        <v>5</v>
      </c>
      <c r="L56">
        <v>50</v>
      </c>
      <c r="M56">
        <v>88.8</v>
      </c>
      <c r="N56">
        <v>62</v>
      </c>
      <c r="O56">
        <v>1577</v>
      </c>
      <c r="Q56">
        <v>38</v>
      </c>
      <c r="R56">
        <v>580</v>
      </c>
      <c r="S56">
        <v>8</v>
      </c>
      <c r="T56">
        <v>70</v>
      </c>
      <c r="U56" t="s">
        <v>782</v>
      </c>
      <c r="V56">
        <v>25000</v>
      </c>
      <c r="W56">
        <v>3000</v>
      </c>
      <c r="X56">
        <v>83</v>
      </c>
      <c r="Y56">
        <v>18</v>
      </c>
      <c r="Z56">
        <v>0.9</v>
      </c>
      <c r="AA56">
        <v>-25</v>
      </c>
      <c r="AB56" t="s">
        <v>769</v>
      </c>
      <c r="AC56">
        <v>0.2</v>
      </c>
      <c r="AD56" t="s">
        <v>783</v>
      </c>
      <c r="AE56">
        <v>41791</v>
      </c>
      <c r="AF56">
        <v>41831</v>
      </c>
      <c r="AG56" t="s">
        <v>842</v>
      </c>
      <c r="AH56" t="s">
        <v>921</v>
      </c>
      <c r="AI56">
        <v>2215593</v>
      </c>
    </row>
    <row r="57" spans="1:35" hidden="1">
      <c r="A57" t="s">
        <v>917</v>
      </c>
      <c r="B57" t="s">
        <v>918</v>
      </c>
      <c r="C57" t="s">
        <v>919</v>
      </c>
      <c r="D57" t="s">
        <v>920</v>
      </c>
      <c r="F57" t="s">
        <v>738</v>
      </c>
      <c r="G57" t="s">
        <v>780</v>
      </c>
      <c r="H57" t="s">
        <v>794</v>
      </c>
      <c r="I57" t="s">
        <v>726</v>
      </c>
      <c r="J57" t="s">
        <v>682</v>
      </c>
      <c r="K57">
        <v>5</v>
      </c>
      <c r="L57">
        <v>50</v>
      </c>
      <c r="M57">
        <v>88.8</v>
      </c>
      <c r="N57">
        <v>62</v>
      </c>
      <c r="O57">
        <v>1665</v>
      </c>
      <c r="Q57">
        <v>38</v>
      </c>
      <c r="R57">
        <v>580</v>
      </c>
      <c r="S57">
        <v>8</v>
      </c>
      <c r="T57">
        <v>71.3</v>
      </c>
      <c r="U57" t="s">
        <v>782</v>
      </c>
      <c r="V57">
        <v>25000</v>
      </c>
      <c r="W57">
        <v>4000</v>
      </c>
      <c r="X57">
        <v>84</v>
      </c>
      <c r="Y57">
        <v>14</v>
      </c>
      <c r="Z57">
        <v>0.9</v>
      </c>
      <c r="AA57">
        <v>-25</v>
      </c>
      <c r="AB57" t="s">
        <v>769</v>
      </c>
      <c r="AC57">
        <v>0.2</v>
      </c>
      <c r="AD57" t="s">
        <v>783</v>
      </c>
      <c r="AE57">
        <v>41791</v>
      </c>
      <c r="AF57">
        <v>41831</v>
      </c>
      <c r="AG57" t="s">
        <v>842</v>
      </c>
      <c r="AH57" t="s">
        <v>922</v>
      </c>
      <c r="AI57">
        <v>2215595</v>
      </c>
    </row>
    <row r="58" spans="1:35" hidden="1">
      <c r="A58" t="s">
        <v>917</v>
      </c>
      <c r="B58" t="s">
        <v>918</v>
      </c>
      <c r="C58" t="s">
        <v>919</v>
      </c>
      <c r="D58" t="s">
        <v>920</v>
      </c>
      <c r="F58" t="s">
        <v>738</v>
      </c>
      <c r="G58" t="s">
        <v>780</v>
      </c>
      <c r="H58" t="s">
        <v>794</v>
      </c>
      <c r="I58" t="s">
        <v>726</v>
      </c>
      <c r="J58" t="s">
        <v>682</v>
      </c>
      <c r="K58">
        <v>5</v>
      </c>
      <c r="L58">
        <v>50</v>
      </c>
      <c r="M58">
        <v>88.8</v>
      </c>
      <c r="N58">
        <v>62</v>
      </c>
      <c r="O58">
        <v>1806</v>
      </c>
      <c r="Q58">
        <v>38</v>
      </c>
      <c r="R58">
        <v>580</v>
      </c>
      <c r="S58">
        <v>8</v>
      </c>
      <c r="T58">
        <v>70</v>
      </c>
      <c r="U58" t="s">
        <v>782</v>
      </c>
      <c r="V58">
        <v>25000</v>
      </c>
      <c r="W58">
        <v>5000</v>
      </c>
      <c r="X58">
        <v>83</v>
      </c>
      <c r="Y58">
        <v>18</v>
      </c>
      <c r="Z58">
        <v>0.9</v>
      </c>
      <c r="AA58">
        <v>-25</v>
      </c>
      <c r="AB58" t="s">
        <v>769</v>
      </c>
      <c r="AC58">
        <v>0.2</v>
      </c>
      <c r="AD58" t="s">
        <v>783</v>
      </c>
      <c r="AE58">
        <v>41791</v>
      </c>
      <c r="AF58">
        <v>41831</v>
      </c>
      <c r="AG58" t="s">
        <v>842</v>
      </c>
      <c r="AH58" t="s">
        <v>923</v>
      </c>
      <c r="AI58">
        <v>2215597</v>
      </c>
    </row>
    <row r="59" spans="1:35" hidden="1">
      <c r="A59" t="s">
        <v>917</v>
      </c>
      <c r="B59" t="s">
        <v>918</v>
      </c>
      <c r="C59" t="s">
        <v>919</v>
      </c>
      <c r="D59" t="s">
        <v>920</v>
      </c>
      <c r="F59" t="s">
        <v>738</v>
      </c>
      <c r="G59" t="s">
        <v>780</v>
      </c>
      <c r="H59" t="s">
        <v>794</v>
      </c>
      <c r="I59" t="s">
        <v>726</v>
      </c>
      <c r="J59" t="s">
        <v>682</v>
      </c>
      <c r="K59">
        <v>5</v>
      </c>
      <c r="L59">
        <v>50</v>
      </c>
      <c r="M59">
        <v>88.8</v>
      </c>
      <c r="N59">
        <v>62</v>
      </c>
      <c r="O59">
        <v>2378</v>
      </c>
      <c r="Q59">
        <v>24</v>
      </c>
      <c r="R59">
        <v>580</v>
      </c>
      <c r="S59">
        <v>8</v>
      </c>
      <c r="T59">
        <v>75.7</v>
      </c>
      <c r="U59" t="s">
        <v>782</v>
      </c>
      <c r="V59">
        <v>25000</v>
      </c>
      <c r="W59">
        <v>3000</v>
      </c>
      <c r="X59">
        <v>83</v>
      </c>
      <c r="Y59">
        <v>13</v>
      </c>
      <c r="Z59">
        <v>0.9</v>
      </c>
      <c r="AA59">
        <v>-25</v>
      </c>
      <c r="AB59" t="s">
        <v>769</v>
      </c>
      <c r="AC59">
        <v>0.2</v>
      </c>
      <c r="AD59" t="s">
        <v>783</v>
      </c>
      <c r="AE59">
        <v>41791</v>
      </c>
      <c r="AF59">
        <v>41831</v>
      </c>
      <c r="AG59" t="s">
        <v>842</v>
      </c>
      <c r="AH59" t="s">
        <v>924</v>
      </c>
      <c r="AI59">
        <v>2215594</v>
      </c>
    </row>
    <row r="60" spans="1:35" hidden="1">
      <c r="A60" t="s">
        <v>917</v>
      </c>
      <c r="B60" t="s">
        <v>918</v>
      </c>
      <c r="C60" t="s">
        <v>919</v>
      </c>
      <c r="D60" t="s">
        <v>920</v>
      </c>
      <c r="F60" t="s">
        <v>738</v>
      </c>
      <c r="G60" t="s">
        <v>780</v>
      </c>
      <c r="H60" t="s">
        <v>794</v>
      </c>
      <c r="I60" t="s">
        <v>726</v>
      </c>
      <c r="J60" t="s">
        <v>682</v>
      </c>
      <c r="K60">
        <v>5</v>
      </c>
      <c r="L60">
        <v>50</v>
      </c>
      <c r="M60">
        <v>88.8</v>
      </c>
      <c r="N60">
        <v>62</v>
      </c>
      <c r="O60">
        <v>2488</v>
      </c>
      <c r="Q60">
        <v>24</v>
      </c>
      <c r="R60">
        <v>580</v>
      </c>
      <c r="S60">
        <v>8</v>
      </c>
      <c r="T60">
        <v>70</v>
      </c>
      <c r="U60" t="s">
        <v>782</v>
      </c>
      <c r="V60">
        <v>25000</v>
      </c>
      <c r="W60">
        <v>5000</v>
      </c>
      <c r="X60">
        <v>83</v>
      </c>
      <c r="Y60">
        <v>18</v>
      </c>
      <c r="Z60">
        <v>0.9</v>
      </c>
      <c r="AA60">
        <v>-25</v>
      </c>
      <c r="AB60" t="s">
        <v>769</v>
      </c>
      <c r="AC60">
        <v>0.2</v>
      </c>
      <c r="AD60" t="s">
        <v>783</v>
      </c>
      <c r="AE60">
        <v>41791</v>
      </c>
      <c r="AF60">
        <v>41831</v>
      </c>
      <c r="AG60" t="s">
        <v>842</v>
      </c>
      <c r="AH60" t="s">
        <v>925</v>
      </c>
      <c r="AI60">
        <v>2215598</v>
      </c>
    </row>
    <row r="61" spans="1:35" hidden="1">
      <c r="A61" t="s">
        <v>917</v>
      </c>
      <c r="B61" t="s">
        <v>918</v>
      </c>
      <c r="C61" t="s">
        <v>919</v>
      </c>
      <c r="D61" t="s">
        <v>920</v>
      </c>
      <c r="F61" t="s">
        <v>738</v>
      </c>
      <c r="G61" t="s">
        <v>780</v>
      </c>
      <c r="H61" t="s">
        <v>794</v>
      </c>
      <c r="I61" t="s">
        <v>726</v>
      </c>
      <c r="J61" t="s">
        <v>682</v>
      </c>
      <c r="K61">
        <v>5</v>
      </c>
      <c r="L61">
        <v>50</v>
      </c>
      <c r="M61">
        <v>88.8</v>
      </c>
      <c r="N61">
        <v>62</v>
      </c>
      <c r="O61">
        <v>2519</v>
      </c>
      <c r="Q61">
        <v>24</v>
      </c>
      <c r="R61">
        <v>580</v>
      </c>
      <c r="S61">
        <v>8</v>
      </c>
      <c r="T61">
        <v>70</v>
      </c>
      <c r="U61" t="s">
        <v>782</v>
      </c>
      <c r="V61">
        <v>25000</v>
      </c>
      <c r="W61">
        <v>4000</v>
      </c>
      <c r="X61">
        <v>83</v>
      </c>
      <c r="Y61">
        <v>18</v>
      </c>
      <c r="Z61">
        <v>0.9</v>
      </c>
      <c r="AA61">
        <v>-25</v>
      </c>
      <c r="AB61" t="s">
        <v>769</v>
      </c>
      <c r="AC61">
        <v>0.2</v>
      </c>
      <c r="AD61" t="s">
        <v>783</v>
      </c>
      <c r="AE61">
        <v>41791</v>
      </c>
      <c r="AF61">
        <v>41831</v>
      </c>
      <c r="AG61" t="s">
        <v>842</v>
      </c>
      <c r="AH61" t="s">
        <v>926</v>
      </c>
      <c r="AI61">
        <v>2215596</v>
      </c>
    </row>
    <row r="62" spans="1:35" hidden="1">
      <c r="A62" t="s">
        <v>917</v>
      </c>
      <c r="B62" t="s">
        <v>918</v>
      </c>
      <c r="C62" t="s">
        <v>919</v>
      </c>
      <c r="D62" t="s">
        <v>927</v>
      </c>
      <c r="F62" t="s">
        <v>731</v>
      </c>
      <c r="G62" t="s">
        <v>780</v>
      </c>
      <c r="H62" t="s">
        <v>794</v>
      </c>
      <c r="I62" t="s">
        <v>726</v>
      </c>
      <c r="J62" t="s">
        <v>682</v>
      </c>
      <c r="K62">
        <v>5</v>
      </c>
      <c r="L62">
        <v>75</v>
      </c>
      <c r="M62">
        <v>114</v>
      </c>
      <c r="N62">
        <v>94</v>
      </c>
      <c r="O62">
        <v>2207</v>
      </c>
      <c r="Q62">
        <v>38</v>
      </c>
      <c r="R62">
        <v>860</v>
      </c>
      <c r="S62">
        <v>12</v>
      </c>
      <c r="T62">
        <v>68.900000000000006</v>
      </c>
      <c r="U62" t="s">
        <v>782</v>
      </c>
      <c r="V62">
        <v>25000</v>
      </c>
      <c r="W62">
        <v>3000</v>
      </c>
      <c r="X62">
        <v>82</v>
      </c>
      <c r="Y62">
        <v>13</v>
      </c>
      <c r="Z62">
        <v>0.9</v>
      </c>
      <c r="AA62">
        <v>-25</v>
      </c>
      <c r="AB62" t="s">
        <v>769</v>
      </c>
      <c r="AC62">
        <v>0.2</v>
      </c>
      <c r="AD62" t="s">
        <v>783</v>
      </c>
      <c r="AE62">
        <v>41791</v>
      </c>
      <c r="AF62">
        <v>41831</v>
      </c>
      <c r="AG62" t="s">
        <v>842</v>
      </c>
      <c r="AH62" t="s">
        <v>928</v>
      </c>
      <c r="AI62">
        <v>2215587</v>
      </c>
    </row>
    <row r="63" spans="1:35" hidden="1">
      <c r="A63" t="s">
        <v>917</v>
      </c>
      <c r="B63" t="s">
        <v>918</v>
      </c>
      <c r="C63" t="s">
        <v>919</v>
      </c>
      <c r="D63" t="s">
        <v>927</v>
      </c>
      <c r="F63" t="s">
        <v>731</v>
      </c>
      <c r="G63" t="s">
        <v>780</v>
      </c>
      <c r="H63" t="s">
        <v>794</v>
      </c>
      <c r="I63" t="s">
        <v>726</v>
      </c>
      <c r="J63" t="s">
        <v>682</v>
      </c>
      <c r="K63">
        <v>5</v>
      </c>
      <c r="L63">
        <v>75</v>
      </c>
      <c r="M63">
        <v>114</v>
      </c>
      <c r="N63">
        <v>94</v>
      </c>
      <c r="O63">
        <v>2307</v>
      </c>
      <c r="Q63">
        <v>38</v>
      </c>
      <c r="R63">
        <v>860</v>
      </c>
      <c r="S63">
        <v>12</v>
      </c>
      <c r="T63">
        <v>75.599999999999994</v>
      </c>
      <c r="U63" t="s">
        <v>782</v>
      </c>
      <c r="V63">
        <v>25000</v>
      </c>
      <c r="W63">
        <v>5000</v>
      </c>
      <c r="X63">
        <v>81</v>
      </c>
      <c r="Y63">
        <v>12</v>
      </c>
      <c r="Z63">
        <v>0.9</v>
      </c>
      <c r="AA63">
        <v>-25</v>
      </c>
      <c r="AB63" t="s">
        <v>769</v>
      </c>
      <c r="AC63">
        <v>0.2</v>
      </c>
      <c r="AD63" t="s">
        <v>783</v>
      </c>
      <c r="AE63">
        <v>41791</v>
      </c>
      <c r="AF63">
        <v>41831</v>
      </c>
      <c r="AG63" t="s">
        <v>842</v>
      </c>
      <c r="AH63" t="s">
        <v>929</v>
      </c>
      <c r="AI63">
        <v>2215589</v>
      </c>
    </row>
    <row r="64" spans="1:35" hidden="1">
      <c r="A64" t="s">
        <v>917</v>
      </c>
      <c r="B64" t="s">
        <v>918</v>
      </c>
      <c r="C64" t="s">
        <v>919</v>
      </c>
      <c r="D64" t="s">
        <v>927</v>
      </c>
      <c r="F64" t="s">
        <v>731</v>
      </c>
      <c r="G64" t="s">
        <v>780</v>
      </c>
      <c r="H64" t="s">
        <v>794</v>
      </c>
      <c r="I64" t="s">
        <v>726</v>
      </c>
      <c r="J64" t="s">
        <v>682</v>
      </c>
      <c r="K64">
        <v>5</v>
      </c>
      <c r="L64">
        <v>75</v>
      </c>
      <c r="M64">
        <v>114</v>
      </c>
      <c r="N64">
        <v>94</v>
      </c>
      <c r="O64">
        <v>2452</v>
      </c>
      <c r="Q64">
        <v>38</v>
      </c>
      <c r="R64">
        <v>860</v>
      </c>
      <c r="S64">
        <v>12</v>
      </c>
      <c r="T64">
        <v>76.599999999999994</v>
      </c>
      <c r="U64" t="s">
        <v>782</v>
      </c>
      <c r="V64">
        <v>25000</v>
      </c>
      <c r="W64">
        <v>4000</v>
      </c>
      <c r="X64">
        <v>81</v>
      </c>
      <c r="Y64">
        <v>7</v>
      </c>
      <c r="Z64">
        <v>0.9</v>
      </c>
      <c r="AA64">
        <v>-25</v>
      </c>
      <c r="AB64" t="s">
        <v>769</v>
      </c>
      <c r="AC64">
        <v>0.2</v>
      </c>
      <c r="AD64" t="s">
        <v>783</v>
      </c>
      <c r="AE64">
        <v>41791</v>
      </c>
      <c r="AF64">
        <v>41831</v>
      </c>
      <c r="AG64" t="s">
        <v>842</v>
      </c>
      <c r="AH64" t="s">
        <v>930</v>
      </c>
      <c r="AI64">
        <v>2215588</v>
      </c>
    </row>
    <row r="65" spans="1:35" hidden="1">
      <c r="A65" t="s">
        <v>917</v>
      </c>
      <c r="B65" t="s">
        <v>918</v>
      </c>
      <c r="C65" t="s">
        <v>919</v>
      </c>
      <c r="D65" t="s">
        <v>927</v>
      </c>
      <c r="F65" t="s">
        <v>731</v>
      </c>
      <c r="G65" t="s">
        <v>780</v>
      </c>
      <c r="H65" t="s">
        <v>794</v>
      </c>
      <c r="I65" t="s">
        <v>726</v>
      </c>
      <c r="J65" t="s">
        <v>682</v>
      </c>
      <c r="K65">
        <v>5</v>
      </c>
      <c r="L65">
        <v>75</v>
      </c>
      <c r="M65">
        <v>114</v>
      </c>
      <c r="N65">
        <v>94</v>
      </c>
      <c r="O65">
        <v>3134</v>
      </c>
      <c r="Q65">
        <v>24</v>
      </c>
      <c r="R65">
        <v>860</v>
      </c>
      <c r="S65">
        <v>12</v>
      </c>
      <c r="T65">
        <v>68.900000000000006</v>
      </c>
      <c r="U65" t="s">
        <v>782</v>
      </c>
      <c r="V65">
        <v>25000</v>
      </c>
      <c r="W65">
        <v>4000</v>
      </c>
      <c r="X65">
        <v>82</v>
      </c>
      <c r="Y65">
        <v>13</v>
      </c>
      <c r="Z65">
        <v>0.9</v>
      </c>
      <c r="AA65">
        <v>-25</v>
      </c>
      <c r="AB65" t="s">
        <v>769</v>
      </c>
      <c r="AC65">
        <v>0.2</v>
      </c>
      <c r="AD65" t="s">
        <v>783</v>
      </c>
      <c r="AE65">
        <v>41791</v>
      </c>
      <c r="AF65">
        <v>41831</v>
      </c>
      <c r="AG65" t="s">
        <v>842</v>
      </c>
      <c r="AH65" t="s">
        <v>931</v>
      </c>
      <c r="AI65">
        <v>2215591</v>
      </c>
    </row>
    <row r="66" spans="1:35" hidden="1">
      <c r="A66" t="s">
        <v>917</v>
      </c>
      <c r="B66" t="s">
        <v>918</v>
      </c>
      <c r="C66" t="s">
        <v>919</v>
      </c>
      <c r="D66" t="s">
        <v>927</v>
      </c>
      <c r="F66" t="s">
        <v>731</v>
      </c>
      <c r="G66" t="s">
        <v>780</v>
      </c>
      <c r="H66" t="s">
        <v>794</v>
      </c>
      <c r="I66" t="s">
        <v>726</v>
      </c>
      <c r="J66" t="s">
        <v>682</v>
      </c>
      <c r="K66">
        <v>5</v>
      </c>
      <c r="L66">
        <v>75</v>
      </c>
      <c r="M66">
        <v>114</v>
      </c>
      <c r="N66">
        <v>94</v>
      </c>
      <c r="O66">
        <v>3191</v>
      </c>
      <c r="Q66">
        <v>24</v>
      </c>
      <c r="R66">
        <v>860</v>
      </c>
      <c r="S66">
        <v>12</v>
      </c>
      <c r="T66">
        <v>68.900000000000006</v>
      </c>
      <c r="U66" t="s">
        <v>782</v>
      </c>
      <c r="V66">
        <v>25000</v>
      </c>
      <c r="W66">
        <v>3000</v>
      </c>
      <c r="X66">
        <v>82</v>
      </c>
      <c r="Y66">
        <v>13</v>
      </c>
      <c r="Z66">
        <v>0.9</v>
      </c>
      <c r="AA66">
        <v>-25</v>
      </c>
      <c r="AB66" t="s">
        <v>769</v>
      </c>
      <c r="AC66">
        <v>0.2</v>
      </c>
      <c r="AD66" t="s">
        <v>783</v>
      </c>
      <c r="AE66">
        <v>41791</v>
      </c>
      <c r="AF66">
        <v>41831</v>
      </c>
      <c r="AG66" t="s">
        <v>842</v>
      </c>
      <c r="AH66" t="s">
        <v>932</v>
      </c>
      <c r="AI66">
        <v>2215590</v>
      </c>
    </row>
    <row r="67" spans="1:35" hidden="1">
      <c r="A67" t="s">
        <v>917</v>
      </c>
      <c r="B67" t="s">
        <v>918</v>
      </c>
      <c r="C67" t="s">
        <v>919</v>
      </c>
      <c r="D67" t="s">
        <v>927</v>
      </c>
      <c r="F67" t="s">
        <v>731</v>
      </c>
      <c r="G67" t="s">
        <v>780</v>
      </c>
      <c r="H67" t="s">
        <v>794</v>
      </c>
      <c r="I67" t="s">
        <v>726</v>
      </c>
      <c r="J67" t="s">
        <v>682</v>
      </c>
      <c r="K67">
        <v>5</v>
      </c>
      <c r="L67">
        <v>75</v>
      </c>
      <c r="M67">
        <v>114</v>
      </c>
      <c r="N67">
        <v>94</v>
      </c>
      <c r="O67">
        <v>3206</v>
      </c>
      <c r="Q67">
        <v>24</v>
      </c>
      <c r="R67">
        <v>860</v>
      </c>
      <c r="S67">
        <v>12</v>
      </c>
      <c r="T67">
        <v>68.900000000000006</v>
      </c>
      <c r="U67" t="s">
        <v>782</v>
      </c>
      <c r="V67">
        <v>25000</v>
      </c>
      <c r="W67">
        <v>5000</v>
      </c>
      <c r="X67">
        <v>82</v>
      </c>
      <c r="Y67">
        <v>13</v>
      </c>
      <c r="Z67">
        <v>0.9</v>
      </c>
      <c r="AA67">
        <v>-25</v>
      </c>
      <c r="AB67" t="s">
        <v>769</v>
      </c>
      <c r="AC67">
        <v>0.2</v>
      </c>
      <c r="AD67" t="s">
        <v>783</v>
      </c>
      <c r="AE67">
        <v>41791</v>
      </c>
      <c r="AF67">
        <v>41831</v>
      </c>
      <c r="AG67" t="s">
        <v>842</v>
      </c>
      <c r="AH67" t="s">
        <v>933</v>
      </c>
      <c r="AI67">
        <v>2215592</v>
      </c>
    </row>
    <row r="68" spans="1:35" hidden="1">
      <c r="A68" t="s">
        <v>917</v>
      </c>
      <c r="B68" t="s">
        <v>918</v>
      </c>
      <c r="C68" t="s">
        <v>919</v>
      </c>
      <c r="D68" t="s">
        <v>934</v>
      </c>
      <c r="F68" t="s">
        <v>735</v>
      </c>
      <c r="G68" t="s">
        <v>780</v>
      </c>
      <c r="H68" t="s">
        <v>794</v>
      </c>
      <c r="I68" t="s">
        <v>726</v>
      </c>
      <c r="J68" t="s">
        <v>682</v>
      </c>
      <c r="K68">
        <v>5</v>
      </c>
      <c r="L68">
        <v>100</v>
      </c>
      <c r="M68">
        <v>128</v>
      </c>
      <c r="N68">
        <v>119</v>
      </c>
      <c r="O68">
        <v>3535</v>
      </c>
      <c r="Q68">
        <v>38</v>
      </c>
      <c r="R68">
        <v>1300</v>
      </c>
      <c r="S68">
        <v>17</v>
      </c>
      <c r="T68">
        <v>75</v>
      </c>
      <c r="U68" t="s">
        <v>782</v>
      </c>
      <c r="V68">
        <v>25000</v>
      </c>
      <c r="W68">
        <v>3000</v>
      </c>
      <c r="X68">
        <v>82</v>
      </c>
      <c r="Y68">
        <v>11</v>
      </c>
      <c r="Z68">
        <v>1</v>
      </c>
      <c r="AA68">
        <v>-25</v>
      </c>
      <c r="AB68" t="s">
        <v>769</v>
      </c>
      <c r="AC68">
        <v>0.2</v>
      </c>
      <c r="AD68" t="s">
        <v>783</v>
      </c>
      <c r="AE68">
        <v>41791</v>
      </c>
      <c r="AF68">
        <v>41831</v>
      </c>
      <c r="AG68" t="s">
        <v>842</v>
      </c>
      <c r="AH68" t="s">
        <v>935</v>
      </c>
      <c r="AI68">
        <v>2215580</v>
      </c>
    </row>
    <row r="69" spans="1:35" hidden="1">
      <c r="A69" t="s">
        <v>917</v>
      </c>
      <c r="B69" t="s">
        <v>918</v>
      </c>
      <c r="C69" t="s">
        <v>919</v>
      </c>
      <c r="D69" t="s">
        <v>934</v>
      </c>
      <c r="F69" t="s">
        <v>735</v>
      </c>
      <c r="G69" t="s">
        <v>780</v>
      </c>
      <c r="H69" t="s">
        <v>794</v>
      </c>
      <c r="I69" t="s">
        <v>726</v>
      </c>
      <c r="J69" t="s">
        <v>682</v>
      </c>
      <c r="K69">
        <v>5</v>
      </c>
      <c r="L69">
        <v>100</v>
      </c>
      <c r="M69">
        <v>128</v>
      </c>
      <c r="N69">
        <v>119</v>
      </c>
      <c r="O69">
        <v>4104</v>
      </c>
      <c r="Q69">
        <v>38</v>
      </c>
      <c r="R69">
        <v>1300</v>
      </c>
      <c r="S69">
        <v>17</v>
      </c>
      <c r="T69">
        <v>75</v>
      </c>
      <c r="U69" t="s">
        <v>782</v>
      </c>
      <c r="V69">
        <v>25000</v>
      </c>
      <c r="W69">
        <v>3000</v>
      </c>
      <c r="X69">
        <v>82</v>
      </c>
      <c r="Y69">
        <v>11</v>
      </c>
      <c r="Z69">
        <v>1</v>
      </c>
      <c r="AA69">
        <v>-25</v>
      </c>
      <c r="AB69" t="s">
        <v>769</v>
      </c>
      <c r="AC69">
        <v>0.2</v>
      </c>
      <c r="AD69" t="s">
        <v>783</v>
      </c>
      <c r="AE69">
        <v>41791</v>
      </c>
      <c r="AF69">
        <v>41831</v>
      </c>
      <c r="AG69" t="s">
        <v>842</v>
      </c>
      <c r="AH69" t="s">
        <v>936</v>
      </c>
      <c r="AI69">
        <v>2215584</v>
      </c>
    </row>
    <row r="70" spans="1:35" hidden="1">
      <c r="A70" t="s">
        <v>917</v>
      </c>
      <c r="B70" t="s">
        <v>918</v>
      </c>
      <c r="C70" t="s">
        <v>919</v>
      </c>
      <c r="D70" t="s">
        <v>934</v>
      </c>
      <c r="F70" t="s">
        <v>735</v>
      </c>
      <c r="G70" t="s">
        <v>780</v>
      </c>
      <c r="H70" t="s">
        <v>794</v>
      </c>
      <c r="I70" t="s">
        <v>726</v>
      </c>
      <c r="J70" t="s">
        <v>682</v>
      </c>
      <c r="K70">
        <v>5</v>
      </c>
      <c r="L70">
        <v>100</v>
      </c>
      <c r="M70">
        <v>128</v>
      </c>
      <c r="N70">
        <v>119</v>
      </c>
      <c r="O70">
        <v>4289</v>
      </c>
      <c r="Q70">
        <v>38</v>
      </c>
      <c r="R70">
        <v>1300</v>
      </c>
      <c r="S70">
        <v>17</v>
      </c>
      <c r="T70">
        <v>75</v>
      </c>
      <c r="U70" t="s">
        <v>782</v>
      </c>
      <c r="V70">
        <v>25000</v>
      </c>
      <c r="W70">
        <v>5000</v>
      </c>
      <c r="X70">
        <v>83</v>
      </c>
      <c r="Y70">
        <v>17</v>
      </c>
      <c r="Z70">
        <v>1</v>
      </c>
      <c r="AA70">
        <v>-25</v>
      </c>
      <c r="AB70" t="s">
        <v>769</v>
      </c>
      <c r="AC70">
        <v>0.2</v>
      </c>
      <c r="AD70" t="s">
        <v>783</v>
      </c>
      <c r="AE70">
        <v>41791</v>
      </c>
      <c r="AF70">
        <v>41831</v>
      </c>
      <c r="AG70" t="s">
        <v>842</v>
      </c>
      <c r="AH70" t="s">
        <v>937</v>
      </c>
      <c r="AI70">
        <v>2215582</v>
      </c>
    </row>
    <row r="71" spans="1:35" hidden="1">
      <c r="A71" t="s">
        <v>917</v>
      </c>
      <c r="B71" t="s">
        <v>918</v>
      </c>
      <c r="C71" t="s">
        <v>919</v>
      </c>
      <c r="D71" t="s">
        <v>934</v>
      </c>
      <c r="F71" t="s">
        <v>735</v>
      </c>
      <c r="G71" t="s">
        <v>780</v>
      </c>
      <c r="H71" t="s">
        <v>794</v>
      </c>
      <c r="I71" t="s">
        <v>726</v>
      </c>
      <c r="J71" t="s">
        <v>682</v>
      </c>
      <c r="K71">
        <v>5</v>
      </c>
      <c r="L71">
        <v>100</v>
      </c>
      <c r="M71">
        <v>128</v>
      </c>
      <c r="N71">
        <v>119</v>
      </c>
      <c r="O71">
        <v>9642</v>
      </c>
      <c r="Q71">
        <v>24</v>
      </c>
      <c r="R71">
        <v>1300</v>
      </c>
      <c r="S71">
        <v>17</v>
      </c>
      <c r="T71">
        <v>75</v>
      </c>
      <c r="U71" t="s">
        <v>782</v>
      </c>
      <c r="V71">
        <v>25000</v>
      </c>
      <c r="W71">
        <v>3000</v>
      </c>
      <c r="X71">
        <v>82</v>
      </c>
      <c r="Y71">
        <v>11</v>
      </c>
      <c r="Z71">
        <v>1</v>
      </c>
      <c r="AA71">
        <v>-25</v>
      </c>
      <c r="AB71" t="s">
        <v>769</v>
      </c>
      <c r="AC71">
        <v>0.2</v>
      </c>
      <c r="AD71" t="s">
        <v>783</v>
      </c>
      <c r="AE71">
        <v>41791</v>
      </c>
      <c r="AF71">
        <v>41831</v>
      </c>
      <c r="AG71" t="s">
        <v>842</v>
      </c>
      <c r="AH71" t="s">
        <v>938</v>
      </c>
      <c r="AI71">
        <v>2215579</v>
      </c>
    </row>
    <row r="72" spans="1:35" hidden="1">
      <c r="A72" t="s">
        <v>917</v>
      </c>
      <c r="B72" t="s">
        <v>918</v>
      </c>
      <c r="C72" t="s">
        <v>919</v>
      </c>
      <c r="D72" t="s">
        <v>934</v>
      </c>
      <c r="F72" t="s">
        <v>735</v>
      </c>
      <c r="G72" t="s">
        <v>780</v>
      </c>
      <c r="H72" t="s">
        <v>794</v>
      </c>
      <c r="I72" t="s">
        <v>726</v>
      </c>
      <c r="J72" t="s">
        <v>682</v>
      </c>
      <c r="K72">
        <v>5</v>
      </c>
      <c r="L72">
        <v>100</v>
      </c>
      <c r="M72">
        <v>128</v>
      </c>
      <c r="N72">
        <v>119</v>
      </c>
      <c r="O72">
        <v>10240</v>
      </c>
      <c r="Q72">
        <v>24</v>
      </c>
      <c r="R72">
        <v>1300</v>
      </c>
      <c r="S72">
        <v>17</v>
      </c>
      <c r="T72">
        <v>85</v>
      </c>
      <c r="U72" t="s">
        <v>782</v>
      </c>
      <c r="V72">
        <v>25000</v>
      </c>
      <c r="W72">
        <v>4000</v>
      </c>
      <c r="X72">
        <v>82</v>
      </c>
      <c r="Y72">
        <v>12</v>
      </c>
      <c r="Z72">
        <v>1</v>
      </c>
      <c r="AA72">
        <v>-25</v>
      </c>
      <c r="AB72" t="s">
        <v>769</v>
      </c>
      <c r="AC72">
        <v>0.2</v>
      </c>
      <c r="AD72" t="s">
        <v>783</v>
      </c>
      <c r="AE72">
        <v>41791</v>
      </c>
      <c r="AF72">
        <v>41831</v>
      </c>
      <c r="AG72" t="s">
        <v>842</v>
      </c>
      <c r="AH72" t="s">
        <v>939</v>
      </c>
      <c r="AI72">
        <v>2215581</v>
      </c>
    </row>
    <row r="73" spans="1:35" hidden="1">
      <c r="A73" t="s">
        <v>917</v>
      </c>
      <c r="B73" t="s">
        <v>918</v>
      </c>
      <c r="C73" t="s">
        <v>919</v>
      </c>
      <c r="D73" t="s">
        <v>934</v>
      </c>
      <c r="F73" t="s">
        <v>735</v>
      </c>
      <c r="G73" t="s">
        <v>780</v>
      </c>
      <c r="H73" t="s">
        <v>794</v>
      </c>
      <c r="I73" t="s">
        <v>726</v>
      </c>
      <c r="J73" t="s">
        <v>682</v>
      </c>
      <c r="K73">
        <v>5</v>
      </c>
      <c r="L73">
        <v>100</v>
      </c>
      <c r="M73">
        <v>128</v>
      </c>
      <c r="N73">
        <v>119</v>
      </c>
      <c r="O73">
        <v>10852</v>
      </c>
      <c r="Q73">
        <v>24</v>
      </c>
      <c r="R73">
        <v>1300</v>
      </c>
      <c r="S73">
        <v>17</v>
      </c>
      <c r="T73">
        <v>75</v>
      </c>
      <c r="U73" t="s">
        <v>782</v>
      </c>
      <c r="V73">
        <v>25000</v>
      </c>
      <c r="W73">
        <v>3000</v>
      </c>
      <c r="X73">
        <v>82</v>
      </c>
      <c r="Y73">
        <v>11</v>
      </c>
      <c r="Z73">
        <v>1</v>
      </c>
      <c r="AA73">
        <v>-25</v>
      </c>
      <c r="AB73" t="s">
        <v>769</v>
      </c>
      <c r="AC73">
        <v>0.2</v>
      </c>
      <c r="AD73" t="s">
        <v>783</v>
      </c>
      <c r="AE73">
        <v>41791</v>
      </c>
      <c r="AF73">
        <v>41831</v>
      </c>
      <c r="AG73" t="s">
        <v>842</v>
      </c>
      <c r="AH73" t="s">
        <v>940</v>
      </c>
      <c r="AI73">
        <v>2215583</v>
      </c>
    </row>
    <row r="74" spans="1:35">
      <c r="A74" t="s">
        <v>941</v>
      </c>
      <c r="B74" t="s">
        <v>942</v>
      </c>
      <c r="C74" t="s">
        <v>682</v>
      </c>
      <c r="D74" t="s">
        <v>943</v>
      </c>
      <c r="F74" t="s">
        <v>738</v>
      </c>
      <c r="G74" t="s">
        <v>780</v>
      </c>
      <c r="H74" t="s">
        <v>794</v>
      </c>
      <c r="I74" t="s">
        <v>726</v>
      </c>
      <c r="J74" t="s">
        <v>682</v>
      </c>
      <c r="K74">
        <v>3</v>
      </c>
      <c r="L74">
        <v>50</v>
      </c>
      <c r="M74">
        <v>85</v>
      </c>
      <c r="N74">
        <v>62</v>
      </c>
      <c r="O74">
        <v>882</v>
      </c>
      <c r="Q74">
        <v>40</v>
      </c>
      <c r="S74">
        <v>8</v>
      </c>
      <c r="T74">
        <v>62.5</v>
      </c>
      <c r="U74" t="s">
        <v>782</v>
      </c>
      <c r="V74">
        <v>40000</v>
      </c>
      <c r="W74">
        <v>3000</v>
      </c>
      <c r="X74">
        <v>83</v>
      </c>
      <c r="Y74">
        <v>5</v>
      </c>
      <c r="Z74">
        <v>0.9</v>
      </c>
      <c r="AA74">
        <v>-40</v>
      </c>
      <c r="AB74" t="s">
        <v>769</v>
      </c>
      <c r="AC74">
        <v>0.1</v>
      </c>
      <c r="AD74" t="s">
        <v>783</v>
      </c>
      <c r="AE74">
        <v>41942</v>
      </c>
      <c r="AF74">
        <v>41934</v>
      </c>
      <c r="AG74" t="s">
        <v>784</v>
      </c>
      <c r="AH74" t="s">
        <v>944</v>
      </c>
      <c r="AI74">
        <v>2223592</v>
      </c>
    </row>
    <row r="75" spans="1:35">
      <c r="A75" t="s">
        <v>941</v>
      </c>
      <c r="B75" t="s">
        <v>942</v>
      </c>
      <c r="C75" t="s">
        <v>682</v>
      </c>
      <c r="D75" t="s">
        <v>945</v>
      </c>
      <c r="F75" t="s">
        <v>830</v>
      </c>
      <c r="G75" t="s">
        <v>780</v>
      </c>
      <c r="H75" t="s">
        <v>794</v>
      </c>
      <c r="I75" t="s">
        <v>726</v>
      </c>
      <c r="J75" t="s">
        <v>682</v>
      </c>
      <c r="K75">
        <v>3</v>
      </c>
      <c r="L75">
        <v>75</v>
      </c>
      <c r="M75">
        <v>118</v>
      </c>
      <c r="N75">
        <v>95</v>
      </c>
      <c r="O75">
        <v>1648</v>
      </c>
      <c r="Q75">
        <v>40</v>
      </c>
      <c r="S75">
        <v>14.2</v>
      </c>
      <c r="T75">
        <v>60.7</v>
      </c>
      <c r="U75" t="s">
        <v>782</v>
      </c>
      <c r="V75">
        <v>40000</v>
      </c>
      <c r="W75">
        <v>3000</v>
      </c>
      <c r="X75">
        <v>83</v>
      </c>
      <c r="Y75">
        <v>3</v>
      </c>
      <c r="Z75">
        <v>1</v>
      </c>
      <c r="AA75">
        <v>-40</v>
      </c>
      <c r="AB75" t="s">
        <v>769</v>
      </c>
      <c r="AC75">
        <v>0.1</v>
      </c>
      <c r="AD75" t="s">
        <v>789</v>
      </c>
      <c r="AE75">
        <v>41942</v>
      </c>
      <c r="AF75">
        <v>41934</v>
      </c>
      <c r="AG75" t="s">
        <v>784</v>
      </c>
      <c r="AH75" t="s">
        <v>946</v>
      </c>
      <c r="AI75">
        <v>2223591</v>
      </c>
    </row>
    <row r="76" spans="1:35">
      <c r="A76" t="s">
        <v>941</v>
      </c>
      <c r="B76" t="s">
        <v>942</v>
      </c>
      <c r="C76" t="s">
        <v>682</v>
      </c>
      <c r="D76" t="s">
        <v>947</v>
      </c>
      <c r="F76" t="s">
        <v>735</v>
      </c>
      <c r="G76" t="s">
        <v>780</v>
      </c>
      <c r="H76" t="s">
        <v>794</v>
      </c>
      <c r="I76" t="s">
        <v>726</v>
      </c>
      <c r="J76" t="s">
        <v>682</v>
      </c>
      <c r="K76">
        <v>3</v>
      </c>
      <c r="L76">
        <v>100</v>
      </c>
      <c r="M76">
        <v>128</v>
      </c>
      <c r="N76">
        <v>120</v>
      </c>
      <c r="O76">
        <v>2665</v>
      </c>
      <c r="Q76">
        <v>40</v>
      </c>
      <c r="S76">
        <v>20.7</v>
      </c>
      <c r="T76">
        <v>65.8</v>
      </c>
      <c r="U76" t="s">
        <v>782</v>
      </c>
      <c r="V76">
        <v>40000</v>
      </c>
      <c r="W76">
        <v>3000</v>
      </c>
      <c r="X76">
        <v>83</v>
      </c>
      <c r="Y76">
        <v>5</v>
      </c>
      <c r="Z76">
        <v>1</v>
      </c>
      <c r="AA76">
        <v>-40</v>
      </c>
      <c r="AB76" t="s">
        <v>769</v>
      </c>
      <c r="AC76">
        <v>0.1</v>
      </c>
      <c r="AD76" t="s">
        <v>948</v>
      </c>
      <c r="AE76">
        <v>41942</v>
      </c>
      <c r="AF76">
        <v>41934</v>
      </c>
      <c r="AG76" t="s">
        <v>784</v>
      </c>
      <c r="AH76" t="s">
        <v>949</v>
      </c>
      <c r="AI76">
        <v>2223590</v>
      </c>
    </row>
    <row r="77" spans="1:35">
      <c r="A77" t="s">
        <v>941</v>
      </c>
      <c r="B77" t="s">
        <v>950</v>
      </c>
      <c r="C77" t="s">
        <v>951</v>
      </c>
      <c r="D77" t="s">
        <v>952</v>
      </c>
      <c r="F77" t="s">
        <v>732</v>
      </c>
      <c r="G77" t="s">
        <v>780</v>
      </c>
      <c r="H77" t="s">
        <v>794</v>
      </c>
      <c r="I77" t="s">
        <v>726</v>
      </c>
      <c r="J77" t="s">
        <v>682</v>
      </c>
      <c r="K77">
        <v>3</v>
      </c>
      <c r="L77">
        <v>75</v>
      </c>
      <c r="M77">
        <v>134.6</v>
      </c>
      <c r="N77">
        <v>96.5</v>
      </c>
      <c r="Q77">
        <v>110</v>
      </c>
      <c r="R77">
        <v>1000</v>
      </c>
      <c r="S77">
        <v>15</v>
      </c>
      <c r="T77">
        <v>66.7</v>
      </c>
      <c r="U77" t="s">
        <v>782</v>
      </c>
      <c r="V77">
        <v>30000</v>
      </c>
      <c r="W77">
        <v>3000</v>
      </c>
      <c r="X77">
        <v>83</v>
      </c>
      <c r="Y77">
        <v>18</v>
      </c>
      <c r="Z77">
        <v>1</v>
      </c>
      <c r="AA77">
        <v>-20</v>
      </c>
      <c r="AB77" t="s">
        <v>769</v>
      </c>
      <c r="AC77">
        <v>0.1</v>
      </c>
      <c r="AD77" t="s">
        <v>900</v>
      </c>
      <c r="AE77">
        <v>41708</v>
      </c>
      <c r="AF77">
        <v>41703</v>
      </c>
      <c r="AG77" t="s">
        <v>784</v>
      </c>
      <c r="AH77" t="s">
        <v>953</v>
      </c>
      <c r="AI77">
        <v>2206144</v>
      </c>
    </row>
    <row r="78" spans="1:35">
      <c r="A78" t="s">
        <v>941</v>
      </c>
      <c r="B78" t="s">
        <v>950</v>
      </c>
      <c r="C78" t="s">
        <v>954</v>
      </c>
      <c r="D78" t="s">
        <v>955</v>
      </c>
      <c r="F78" t="s">
        <v>830</v>
      </c>
      <c r="G78" t="s">
        <v>780</v>
      </c>
      <c r="H78" t="s">
        <v>794</v>
      </c>
      <c r="I78" t="s">
        <v>726</v>
      </c>
      <c r="J78" t="s">
        <v>682</v>
      </c>
      <c r="K78">
        <v>3</v>
      </c>
      <c r="L78">
        <v>75</v>
      </c>
      <c r="M78">
        <v>114.3</v>
      </c>
      <c r="N78">
        <v>96.5</v>
      </c>
      <c r="O78">
        <v>1890</v>
      </c>
      <c r="Q78">
        <v>40</v>
      </c>
      <c r="R78">
        <v>800</v>
      </c>
      <c r="S78">
        <v>15</v>
      </c>
      <c r="T78">
        <v>53.3</v>
      </c>
      <c r="U78" t="s">
        <v>782</v>
      </c>
      <c r="V78">
        <v>30000</v>
      </c>
      <c r="W78">
        <v>3000</v>
      </c>
      <c r="X78">
        <v>86</v>
      </c>
      <c r="Y78">
        <v>28</v>
      </c>
      <c r="Z78">
        <v>1</v>
      </c>
      <c r="AA78">
        <v>-20</v>
      </c>
      <c r="AB78" t="s">
        <v>769</v>
      </c>
      <c r="AC78">
        <v>0.1</v>
      </c>
      <c r="AD78" t="s">
        <v>900</v>
      </c>
      <c r="AE78">
        <v>41708</v>
      </c>
      <c r="AF78">
        <v>41703</v>
      </c>
      <c r="AG78" t="s">
        <v>784</v>
      </c>
      <c r="AH78" t="s">
        <v>956</v>
      </c>
      <c r="AI78">
        <v>2206147</v>
      </c>
    </row>
    <row r="79" spans="1:35">
      <c r="A79" t="s">
        <v>941</v>
      </c>
      <c r="B79" t="s">
        <v>950</v>
      </c>
      <c r="C79" t="s">
        <v>957</v>
      </c>
      <c r="D79" t="s">
        <v>958</v>
      </c>
      <c r="F79" t="s">
        <v>733</v>
      </c>
      <c r="G79" t="s">
        <v>780</v>
      </c>
      <c r="H79" t="s">
        <v>794</v>
      </c>
      <c r="I79" t="s">
        <v>726</v>
      </c>
      <c r="J79" t="s">
        <v>682</v>
      </c>
      <c r="K79">
        <v>3</v>
      </c>
      <c r="L79">
        <v>90</v>
      </c>
      <c r="M79">
        <v>162.6</v>
      </c>
      <c r="N79">
        <v>129.5</v>
      </c>
      <c r="Q79">
        <v>110</v>
      </c>
      <c r="R79">
        <v>1300</v>
      </c>
      <c r="S79">
        <v>16</v>
      </c>
      <c r="T79">
        <v>81.3</v>
      </c>
      <c r="U79" t="s">
        <v>782</v>
      </c>
      <c r="V79">
        <v>30000</v>
      </c>
      <c r="W79">
        <v>3000</v>
      </c>
      <c r="X79">
        <v>83</v>
      </c>
      <c r="Y79">
        <v>19</v>
      </c>
      <c r="Z79">
        <v>1</v>
      </c>
      <c r="AA79">
        <v>-20</v>
      </c>
      <c r="AB79" t="s">
        <v>769</v>
      </c>
      <c r="AC79">
        <v>0.1</v>
      </c>
      <c r="AD79" t="s">
        <v>900</v>
      </c>
      <c r="AE79">
        <v>41708</v>
      </c>
      <c r="AF79">
        <v>41703</v>
      </c>
      <c r="AG79" t="s">
        <v>784</v>
      </c>
      <c r="AH79" t="s">
        <v>959</v>
      </c>
      <c r="AI79">
        <v>2206136</v>
      </c>
    </row>
    <row r="80" spans="1:35">
      <c r="A80" t="s">
        <v>941</v>
      </c>
      <c r="B80" t="s">
        <v>950</v>
      </c>
      <c r="C80" t="s">
        <v>960</v>
      </c>
      <c r="D80" t="s">
        <v>961</v>
      </c>
      <c r="F80" t="s">
        <v>735</v>
      </c>
      <c r="G80" t="s">
        <v>780</v>
      </c>
      <c r="H80" t="s">
        <v>794</v>
      </c>
      <c r="I80" t="s">
        <v>726</v>
      </c>
      <c r="J80" t="s">
        <v>682</v>
      </c>
      <c r="K80">
        <v>3</v>
      </c>
      <c r="L80">
        <v>90</v>
      </c>
      <c r="M80">
        <v>129.5</v>
      </c>
      <c r="N80">
        <v>121.9</v>
      </c>
      <c r="O80">
        <v>1824</v>
      </c>
      <c r="Q80">
        <v>40</v>
      </c>
      <c r="R80">
        <v>950</v>
      </c>
      <c r="S80">
        <v>16</v>
      </c>
      <c r="T80">
        <v>59.4</v>
      </c>
      <c r="U80" t="s">
        <v>782</v>
      </c>
      <c r="V80">
        <v>30000</v>
      </c>
      <c r="W80">
        <v>3000</v>
      </c>
      <c r="X80">
        <v>87</v>
      </c>
      <c r="Y80">
        <v>32</v>
      </c>
      <c r="Z80">
        <v>1</v>
      </c>
      <c r="AA80">
        <v>-20</v>
      </c>
      <c r="AB80" t="s">
        <v>769</v>
      </c>
      <c r="AC80">
        <v>0.1</v>
      </c>
      <c r="AD80" t="s">
        <v>900</v>
      </c>
      <c r="AE80">
        <v>41708</v>
      </c>
      <c r="AF80">
        <v>41703</v>
      </c>
      <c r="AG80" t="s">
        <v>784</v>
      </c>
      <c r="AH80" t="s">
        <v>962</v>
      </c>
      <c r="AI80">
        <v>2206139</v>
      </c>
    </row>
    <row r="81" spans="1:35">
      <c r="A81" t="s">
        <v>941</v>
      </c>
      <c r="B81" t="s">
        <v>950</v>
      </c>
      <c r="C81" t="s">
        <v>963</v>
      </c>
      <c r="D81" t="s">
        <v>964</v>
      </c>
      <c r="F81" t="s">
        <v>813</v>
      </c>
      <c r="G81" t="s">
        <v>780</v>
      </c>
      <c r="H81" t="s">
        <v>794</v>
      </c>
      <c r="I81" t="s">
        <v>726</v>
      </c>
      <c r="J81" t="s">
        <v>682</v>
      </c>
      <c r="K81">
        <v>3</v>
      </c>
      <c r="L81">
        <v>50</v>
      </c>
      <c r="M81">
        <v>99.1</v>
      </c>
      <c r="N81">
        <v>63.5</v>
      </c>
      <c r="Q81">
        <v>110</v>
      </c>
      <c r="R81">
        <v>500</v>
      </c>
      <c r="S81">
        <v>8</v>
      </c>
      <c r="T81">
        <v>62.5</v>
      </c>
      <c r="U81" t="s">
        <v>782</v>
      </c>
      <c r="V81">
        <v>30000</v>
      </c>
      <c r="W81">
        <v>3000</v>
      </c>
      <c r="X81">
        <v>85</v>
      </c>
      <c r="Y81">
        <v>21</v>
      </c>
      <c r="Z81">
        <v>1</v>
      </c>
      <c r="AA81">
        <v>-20</v>
      </c>
      <c r="AB81" t="s">
        <v>769</v>
      </c>
      <c r="AC81">
        <v>0.01</v>
      </c>
      <c r="AD81" t="s">
        <v>900</v>
      </c>
      <c r="AE81">
        <v>41713</v>
      </c>
      <c r="AF81">
        <v>41677</v>
      </c>
      <c r="AG81" t="s">
        <v>784</v>
      </c>
      <c r="AH81" t="s">
        <v>965</v>
      </c>
      <c r="AI81">
        <v>2206152</v>
      </c>
    </row>
    <row r="82" spans="1:35">
      <c r="A82" t="s">
        <v>941</v>
      </c>
      <c r="B82" t="s">
        <v>950</v>
      </c>
      <c r="C82" t="s">
        <v>966</v>
      </c>
      <c r="D82" t="s">
        <v>967</v>
      </c>
      <c r="F82" t="s">
        <v>738</v>
      </c>
      <c r="G82" t="s">
        <v>780</v>
      </c>
      <c r="H82" t="s">
        <v>794</v>
      </c>
      <c r="I82" t="s">
        <v>726</v>
      </c>
      <c r="J82" t="s">
        <v>682</v>
      </c>
      <c r="K82">
        <v>3</v>
      </c>
      <c r="L82">
        <v>50</v>
      </c>
      <c r="M82">
        <v>86.4</v>
      </c>
      <c r="N82">
        <v>63.5</v>
      </c>
      <c r="O82">
        <v>953</v>
      </c>
      <c r="Q82">
        <v>40</v>
      </c>
      <c r="R82">
        <v>500</v>
      </c>
      <c r="S82">
        <v>8</v>
      </c>
      <c r="T82">
        <v>62.5</v>
      </c>
      <c r="U82" t="s">
        <v>782</v>
      </c>
      <c r="V82">
        <v>30000</v>
      </c>
      <c r="W82">
        <v>3000</v>
      </c>
      <c r="X82">
        <v>86</v>
      </c>
      <c r="Y82">
        <v>30</v>
      </c>
      <c r="Z82">
        <v>1</v>
      </c>
      <c r="AA82">
        <v>-20</v>
      </c>
      <c r="AB82" t="s">
        <v>769</v>
      </c>
      <c r="AC82">
        <v>0.01</v>
      </c>
      <c r="AD82" t="s">
        <v>900</v>
      </c>
      <c r="AE82">
        <v>41713</v>
      </c>
      <c r="AF82">
        <v>41677</v>
      </c>
      <c r="AG82" t="s">
        <v>784</v>
      </c>
      <c r="AH82" t="s">
        <v>968</v>
      </c>
      <c r="AI82">
        <v>2206154</v>
      </c>
    </row>
    <row r="83" spans="1:35" hidden="1">
      <c r="A83" t="s">
        <v>969</v>
      </c>
      <c r="B83" t="s">
        <v>970</v>
      </c>
      <c r="C83" t="s">
        <v>971</v>
      </c>
      <c r="D83" t="s">
        <v>971</v>
      </c>
      <c r="F83" t="s">
        <v>792</v>
      </c>
      <c r="G83" t="s">
        <v>793</v>
      </c>
      <c r="H83" t="s">
        <v>794</v>
      </c>
      <c r="I83" t="s">
        <v>795</v>
      </c>
      <c r="J83" t="s">
        <v>682</v>
      </c>
      <c r="K83">
        <v>3</v>
      </c>
      <c r="L83">
        <v>60</v>
      </c>
      <c r="M83">
        <v>112.6</v>
      </c>
      <c r="N83">
        <v>63.5</v>
      </c>
      <c r="R83">
        <v>800</v>
      </c>
      <c r="S83">
        <v>11</v>
      </c>
      <c r="T83">
        <v>72.7</v>
      </c>
      <c r="U83" t="s">
        <v>782</v>
      </c>
      <c r="V83">
        <v>25000</v>
      </c>
      <c r="W83">
        <v>3000</v>
      </c>
      <c r="X83">
        <v>85</v>
      </c>
      <c r="Y83">
        <v>24</v>
      </c>
      <c r="Z83">
        <v>1</v>
      </c>
      <c r="AA83">
        <v>-20</v>
      </c>
      <c r="AB83" t="s">
        <v>769</v>
      </c>
      <c r="AC83">
        <v>0.1</v>
      </c>
      <c r="AD83" t="s">
        <v>948</v>
      </c>
      <c r="AE83">
        <v>41897</v>
      </c>
      <c r="AF83">
        <v>41897</v>
      </c>
      <c r="AG83" t="s">
        <v>784</v>
      </c>
      <c r="AH83" t="s">
        <v>972</v>
      </c>
      <c r="AI83">
        <v>2219548</v>
      </c>
    </row>
    <row r="84" spans="1:35" hidden="1">
      <c r="A84" t="s">
        <v>969</v>
      </c>
      <c r="B84" t="s">
        <v>970</v>
      </c>
      <c r="C84" t="s">
        <v>973</v>
      </c>
      <c r="D84" t="s">
        <v>973</v>
      </c>
      <c r="F84" t="s">
        <v>792</v>
      </c>
      <c r="G84" t="s">
        <v>793</v>
      </c>
      <c r="H84" t="s">
        <v>794</v>
      </c>
      <c r="I84" t="s">
        <v>795</v>
      </c>
      <c r="J84" t="s">
        <v>682</v>
      </c>
      <c r="K84">
        <v>3</v>
      </c>
      <c r="L84">
        <v>60</v>
      </c>
      <c r="M84">
        <v>112.3</v>
      </c>
      <c r="N84">
        <v>60.9</v>
      </c>
      <c r="R84">
        <v>800</v>
      </c>
      <c r="S84">
        <v>9.8000000000000007</v>
      </c>
      <c r="T84">
        <v>81.599999999999994</v>
      </c>
      <c r="U84" t="s">
        <v>782</v>
      </c>
      <c r="V84">
        <v>25000</v>
      </c>
      <c r="W84">
        <v>2700</v>
      </c>
      <c r="X84">
        <v>81</v>
      </c>
      <c r="Y84">
        <v>5</v>
      </c>
      <c r="Z84">
        <v>0.9</v>
      </c>
      <c r="AA84">
        <v>-20</v>
      </c>
      <c r="AB84" t="s">
        <v>769</v>
      </c>
      <c r="AC84">
        <v>0.1</v>
      </c>
      <c r="AD84" t="s">
        <v>974</v>
      </c>
      <c r="AE84">
        <v>41981</v>
      </c>
      <c r="AF84">
        <v>41981</v>
      </c>
      <c r="AG84" t="s">
        <v>842</v>
      </c>
      <c r="AH84" t="s">
        <v>975</v>
      </c>
      <c r="AI84">
        <v>2226911</v>
      </c>
    </row>
    <row r="85" spans="1:35" hidden="1">
      <c r="A85" t="s">
        <v>969</v>
      </c>
      <c r="B85" t="s">
        <v>970</v>
      </c>
      <c r="C85" t="s">
        <v>976</v>
      </c>
      <c r="D85" t="s">
        <v>976</v>
      </c>
      <c r="F85" t="s">
        <v>732</v>
      </c>
      <c r="G85" t="s">
        <v>780</v>
      </c>
      <c r="H85" t="s">
        <v>794</v>
      </c>
      <c r="I85" t="s">
        <v>726</v>
      </c>
      <c r="J85" t="s">
        <v>682</v>
      </c>
      <c r="K85">
        <v>3</v>
      </c>
      <c r="L85">
        <v>65</v>
      </c>
      <c r="M85">
        <v>130</v>
      </c>
      <c r="N85">
        <v>95</v>
      </c>
      <c r="Q85">
        <v>110</v>
      </c>
      <c r="R85">
        <v>850</v>
      </c>
      <c r="S85">
        <v>11</v>
      </c>
      <c r="T85">
        <v>77.2</v>
      </c>
      <c r="U85" t="s">
        <v>782</v>
      </c>
      <c r="V85">
        <v>25000</v>
      </c>
      <c r="W85">
        <v>2700</v>
      </c>
      <c r="X85">
        <v>82</v>
      </c>
      <c r="Y85">
        <v>14</v>
      </c>
      <c r="Z85">
        <v>0.9</v>
      </c>
      <c r="AA85">
        <v>-20</v>
      </c>
      <c r="AB85" t="s">
        <v>769</v>
      </c>
      <c r="AC85">
        <v>0.1</v>
      </c>
      <c r="AD85" t="s">
        <v>783</v>
      </c>
      <c r="AE85">
        <v>41856</v>
      </c>
      <c r="AF85">
        <v>41858</v>
      </c>
      <c r="AG85" t="s">
        <v>784</v>
      </c>
      <c r="AH85" t="s">
        <v>977</v>
      </c>
      <c r="AI85">
        <v>2217136</v>
      </c>
    </row>
    <row r="86" spans="1:35" hidden="1">
      <c r="A86" t="s">
        <v>969</v>
      </c>
      <c r="B86" t="s">
        <v>970</v>
      </c>
      <c r="C86" t="s">
        <v>976</v>
      </c>
      <c r="D86" t="s">
        <v>976</v>
      </c>
      <c r="F86" t="s">
        <v>732</v>
      </c>
      <c r="G86" t="s">
        <v>780</v>
      </c>
      <c r="H86" t="s">
        <v>794</v>
      </c>
      <c r="I86" t="s">
        <v>726</v>
      </c>
      <c r="J86" t="s">
        <v>682</v>
      </c>
      <c r="K86">
        <v>3</v>
      </c>
      <c r="L86">
        <v>65</v>
      </c>
      <c r="M86">
        <v>130</v>
      </c>
      <c r="N86">
        <v>95</v>
      </c>
      <c r="R86">
        <v>850</v>
      </c>
      <c r="S86">
        <v>11</v>
      </c>
      <c r="T86">
        <v>77.3</v>
      </c>
      <c r="U86" t="s">
        <v>782</v>
      </c>
      <c r="V86">
        <v>25000</v>
      </c>
      <c r="W86">
        <v>2700</v>
      </c>
      <c r="X86">
        <v>82</v>
      </c>
      <c r="Y86">
        <v>14</v>
      </c>
      <c r="Z86">
        <v>0.9</v>
      </c>
      <c r="AA86">
        <v>-20</v>
      </c>
      <c r="AB86" t="s">
        <v>769</v>
      </c>
      <c r="AC86">
        <v>0.1</v>
      </c>
      <c r="AD86" t="s">
        <v>783</v>
      </c>
      <c r="AE86">
        <v>41872</v>
      </c>
      <c r="AF86">
        <v>41872</v>
      </c>
      <c r="AG86" t="s">
        <v>784</v>
      </c>
      <c r="AH86" t="s">
        <v>978</v>
      </c>
      <c r="AI86">
        <v>2217769</v>
      </c>
    </row>
    <row r="87" spans="1:35" hidden="1">
      <c r="A87" t="s">
        <v>969</v>
      </c>
      <c r="B87" t="s">
        <v>970</v>
      </c>
      <c r="C87" t="s">
        <v>979</v>
      </c>
      <c r="D87" t="s">
        <v>979</v>
      </c>
      <c r="F87" t="s">
        <v>732</v>
      </c>
      <c r="G87" t="s">
        <v>780</v>
      </c>
      <c r="H87" t="s">
        <v>794</v>
      </c>
      <c r="I87" t="s">
        <v>726</v>
      </c>
      <c r="J87" t="s">
        <v>682</v>
      </c>
      <c r="K87">
        <v>3</v>
      </c>
      <c r="L87">
        <v>65</v>
      </c>
      <c r="M87">
        <v>130</v>
      </c>
      <c r="N87">
        <v>95</v>
      </c>
      <c r="Q87">
        <v>110</v>
      </c>
      <c r="R87">
        <v>850</v>
      </c>
      <c r="S87">
        <v>11</v>
      </c>
      <c r="T87">
        <v>77.3</v>
      </c>
      <c r="U87" t="s">
        <v>782</v>
      </c>
      <c r="V87">
        <v>25000</v>
      </c>
      <c r="W87">
        <v>3000</v>
      </c>
      <c r="X87">
        <v>83</v>
      </c>
      <c r="Y87">
        <v>17</v>
      </c>
      <c r="Z87">
        <v>0.9</v>
      </c>
      <c r="AA87">
        <v>-20</v>
      </c>
      <c r="AB87" t="s">
        <v>769</v>
      </c>
      <c r="AC87">
        <v>0.01</v>
      </c>
      <c r="AD87" t="s">
        <v>783</v>
      </c>
      <c r="AE87">
        <v>41856</v>
      </c>
      <c r="AF87">
        <v>41858</v>
      </c>
      <c r="AG87" t="s">
        <v>784</v>
      </c>
      <c r="AH87" t="s">
        <v>980</v>
      </c>
      <c r="AI87">
        <v>2217137</v>
      </c>
    </row>
    <row r="88" spans="1:35" hidden="1">
      <c r="A88" t="s">
        <v>969</v>
      </c>
      <c r="B88" t="s">
        <v>970</v>
      </c>
      <c r="C88" t="s">
        <v>979</v>
      </c>
      <c r="D88" t="s">
        <v>979</v>
      </c>
      <c r="F88" t="s">
        <v>732</v>
      </c>
      <c r="G88" t="s">
        <v>780</v>
      </c>
      <c r="H88" t="s">
        <v>794</v>
      </c>
      <c r="I88" t="s">
        <v>726</v>
      </c>
      <c r="J88" t="s">
        <v>682</v>
      </c>
      <c r="K88">
        <v>3</v>
      </c>
      <c r="L88">
        <v>65</v>
      </c>
      <c r="M88">
        <v>130</v>
      </c>
      <c r="N88">
        <v>95</v>
      </c>
      <c r="Q88">
        <v>110</v>
      </c>
      <c r="R88">
        <v>850</v>
      </c>
      <c r="S88">
        <v>11</v>
      </c>
      <c r="T88">
        <v>77.3</v>
      </c>
      <c r="U88" t="s">
        <v>782</v>
      </c>
      <c r="V88">
        <v>25000</v>
      </c>
      <c r="W88">
        <v>3000</v>
      </c>
      <c r="X88">
        <v>83</v>
      </c>
      <c r="Y88">
        <v>17</v>
      </c>
      <c r="Z88">
        <v>0.9</v>
      </c>
      <c r="AA88">
        <v>-20</v>
      </c>
      <c r="AB88" t="s">
        <v>769</v>
      </c>
      <c r="AC88">
        <v>0.1</v>
      </c>
      <c r="AD88" t="s">
        <v>783</v>
      </c>
      <c r="AE88">
        <v>41873</v>
      </c>
      <c r="AF88">
        <v>41788</v>
      </c>
      <c r="AG88" t="s">
        <v>784</v>
      </c>
      <c r="AH88" t="s">
        <v>981</v>
      </c>
      <c r="AI88">
        <v>2217770</v>
      </c>
    </row>
    <row r="89" spans="1:35" hidden="1">
      <c r="A89" t="s">
        <v>982</v>
      </c>
      <c r="B89" t="s">
        <v>983</v>
      </c>
      <c r="C89" t="s">
        <v>984</v>
      </c>
      <c r="D89" t="s">
        <v>985</v>
      </c>
      <c r="F89" t="s">
        <v>735</v>
      </c>
      <c r="G89" t="s">
        <v>780</v>
      </c>
      <c r="H89" t="s">
        <v>794</v>
      </c>
      <c r="I89" t="s">
        <v>726</v>
      </c>
      <c r="J89" t="s">
        <v>682</v>
      </c>
      <c r="K89">
        <v>5</v>
      </c>
      <c r="L89">
        <v>100</v>
      </c>
      <c r="M89">
        <v>129.5</v>
      </c>
      <c r="N89">
        <v>119.4</v>
      </c>
      <c r="O89">
        <v>1869</v>
      </c>
      <c r="Q89">
        <v>40</v>
      </c>
      <c r="R89">
        <v>1164</v>
      </c>
      <c r="S89">
        <v>20</v>
      </c>
      <c r="T89">
        <v>58.2</v>
      </c>
      <c r="U89" t="s">
        <v>782</v>
      </c>
      <c r="V89">
        <v>25000</v>
      </c>
      <c r="W89">
        <v>3000</v>
      </c>
      <c r="X89">
        <v>83</v>
      </c>
      <c r="Y89">
        <v>15</v>
      </c>
      <c r="Z89">
        <v>1</v>
      </c>
      <c r="AA89">
        <v>-20</v>
      </c>
      <c r="AB89" t="s">
        <v>769</v>
      </c>
      <c r="AC89">
        <v>0.1</v>
      </c>
      <c r="AD89" t="s">
        <v>783</v>
      </c>
      <c r="AE89">
        <v>41722</v>
      </c>
      <c r="AF89">
        <v>41726</v>
      </c>
      <c r="AG89" t="s">
        <v>784</v>
      </c>
      <c r="AH89" t="s">
        <v>986</v>
      </c>
      <c r="AI89">
        <v>2207598</v>
      </c>
    </row>
    <row r="90" spans="1:35" hidden="1">
      <c r="A90" t="s">
        <v>982</v>
      </c>
      <c r="B90" t="s">
        <v>983</v>
      </c>
      <c r="C90" t="s">
        <v>984</v>
      </c>
      <c r="D90" t="s">
        <v>987</v>
      </c>
      <c r="F90" t="s">
        <v>830</v>
      </c>
      <c r="G90" t="s">
        <v>780</v>
      </c>
      <c r="H90" t="s">
        <v>794</v>
      </c>
      <c r="I90" t="s">
        <v>726</v>
      </c>
      <c r="J90" t="s">
        <v>682</v>
      </c>
      <c r="K90">
        <v>5</v>
      </c>
      <c r="L90">
        <v>75</v>
      </c>
      <c r="M90">
        <v>114.3</v>
      </c>
      <c r="N90">
        <v>96.5</v>
      </c>
      <c r="O90">
        <v>1526</v>
      </c>
      <c r="Q90">
        <v>40</v>
      </c>
      <c r="R90">
        <v>840</v>
      </c>
      <c r="S90">
        <v>14</v>
      </c>
      <c r="T90">
        <v>60</v>
      </c>
      <c r="U90" t="s">
        <v>782</v>
      </c>
      <c r="V90">
        <v>25000</v>
      </c>
      <c r="W90">
        <v>3000</v>
      </c>
      <c r="X90">
        <v>84</v>
      </c>
      <c r="Y90">
        <v>20</v>
      </c>
      <c r="Z90">
        <v>1</v>
      </c>
      <c r="AA90">
        <v>-20</v>
      </c>
      <c r="AB90" t="s">
        <v>769</v>
      </c>
      <c r="AC90">
        <v>0.1</v>
      </c>
      <c r="AD90" t="s">
        <v>783</v>
      </c>
      <c r="AE90">
        <v>41726</v>
      </c>
      <c r="AF90">
        <v>41726</v>
      </c>
      <c r="AG90" t="s">
        <v>784</v>
      </c>
      <c r="AH90" t="s">
        <v>988</v>
      </c>
      <c r="AI90">
        <v>2207597</v>
      </c>
    </row>
    <row r="91" spans="1:35" hidden="1">
      <c r="A91" t="s">
        <v>989</v>
      </c>
      <c r="B91" t="s">
        <v>990</v>
      </c>
      <c r="C91" t="s">
        <v>737</v>
      </c>
      <c r="D91" t="s">
        <v>991</v>
      </c>
      <c r="E91" t="s">
        <v>992</v>
      </c>
      <c r="F91" t="s">
        <v>737</v>
      </c>
      <c r="G91" t="s">
        <v>780</v>
      </c>
      <c r="H91" t="s">
        <v>794</v>
      </c>
      <c r="I91" t="s">
        <v>726</v>
      </c>
      <c r="J91" t="s">
        <v>682</v>
      </c>
      <c r="K91">
        <v>5</v>
      </c>
      <c r="L91">
        <v>60</v>
      </c>
      <c r="M91">
        <v>70.3</v>
      </c>
      <c r="N91">
        <v>50</v>
      </c>
      <c r="O91">
        <v>1210</v>
      </c>
      <c r="Q91">
        <v>40</v>
      </c>
      <c r="R91">
        <v>450</v>
      </c>
      <c r="S91">
        <v>7</v>
      </c>
      <c r="T91">
        <v>64.3</v>
      </c>
      <c r="U91" t="s">
        <v>782</v>
      </c>
      <c r="V91">
        <v>25000</v>
      </c>
      <c r="W91">
        <v>3000</v>
      </c>
      <c r="X91">
        <v>83</v>
      </c>
      <c r="Y91">
        <v>11</v>
      </c>
      <c r="Z91">
        <v>0.9</v>
      </c>
      <c r="AA91">
        <v>-20</v>
      </c>
      <c r="AB91" t="s">
        <v>769</v>
      </c>
      <c r="AC91">
        <v>0.15</v>
      </c>
      <c r="AD91" t="s">
        <v>783</v>
      </c>
      <c r="AE91">
        <v>41920</v>
      </c>
      <c r="AF91">
        <v>41941</v>
      </c>
      <c r="AG91" t="s">
        <v>842</v>
      </c>
      <c r="AH91" t="s">
        <v>993</v>
      </c>
      <c r="AI91">
        <v>2223907</v>
      </c>
    </row>
    <row r="92" spans="1:35" hidden="1">
      <c r="A92" t="s">
        <v>989</v>
      </c>
      <c r="B92" t="s">
        <v>990</v>
      </c>
      <c r="C92" t="s">
        <v>738</v>
      </c>
      <c r="D92" t="s">
        <v>994</v>
      </c>
      <c r="F92" t="s">
        <v>738</v>
      </c>
      <c r="G92" t="s">
        <v>780</v>
      </c>
      <c r="H92" t="s">
        <v>794</v>
      </c>
      <c r="I92" t="s">
        <v>726</v>
      </c>
      <c r="J92" t="s">
        <v>682</v>
      </c>
      <c r="K92">
        <v>5</v>
      </c>
      <c r="L92">
        <v>60</v>
      </c>
      <c r="M92">
        <v>959</v>
      </c>
      <c r="N92">
        <v>636</v>
      </c>
      <c r="O92">
        <v>983</v>
      </c>
      <c r="P92">
        <v>0</v>
      </c>
      <c r="Q92">
        <v>40</v>
      </c>
      <c r="R92">
        <v>550</v>
      </c>
      <c r="S92">
        <v>8</v>
      </c>
      <c r="T92">
        <v>69.7</v>
      </c>
      <c r="U92" t="s">
        <v>782</v>
      </c>
      <c r="V92">
        <v>25000</v>
      </c>
      <c r="W92">
        <v>3000</v>
      </c>
      <c r="X92">
        <v>82</v>
      </c>
      <c r="Y92">
        <v>14</v>
      </c>
      <c r="Z92">
        <v>0.9</v>
      </c>
      <c r="AA92">
        <v>-20</v>
      </c>
      <c r="AB92" t="s">
        <v>769</v>
      </c>
      <c r="AC92">
        <v>0.05</v>
      </c>
      <c r="AD92" t="s">
        <v>995</v>
      </c>
      <c r="AE92">
        <v>41896</v>
      </c>
      <c r="AF92">
        <v>41939</v>
      </c>
      <c r="AG92" t="s">
        <v>842</v>
      </c>
      <c r="AH92" t="s">
        <v>996</v>
      </c>
      <c r="AI92">
        <v>2223675</v>
      </c>
    </row>
    <row r="93" spans="1:35">
      <c r="A93" t="s">
        <v>777</v>
      </c>
      <c r="B93" t="s">
        <v>778</v>
      </c>
      <c r="C93" t="s">
        <v>997</v>
      </c>
      <c r="D93" t="s">
        <v>997</v>
      </c>
      <c r="F93" t="s">
        <v>732</v>
      </c>
      <c r="G93" t="s">
        <v>780</v>
      </c>
      <c r="H93" t="s">
        <v>794</v>
      </c>
      <c r="I93" t="s">
        <v>726</v>
      </c>
      <c r="J93" t="s">
        <v>682</v>
      </c>
      <c r="K93">
        <v>5</v>
      </c>
      <c r="L93">
        <v>65</v>
      </c>
      <c r="M93">
        <v>133.1</v>
      </c>
      <c r="N93">
        <v>95.1</v>
      </c>
      <c r="R93">
        <v>747</v>
      </c>
      <c r="S93">
        <v>9.8000000000000007</v>
      </c>
      <c r="T93">
        <v>76.3</v>
      </c>
      <c r="U93" t="s">
        <v>782</v>
      </c>
      <c r="V93">
        <v>40000</v>
      </c>
      <c r="W93">
        <v>3000</v>
      </c>
      <c r="X93">
        <v>84</v>
      </c>
      <c r="Y93">
        <v>24</v>
      </c>
      <c r="Z93">
        <v>0.9</v>
      </c>
      <c r="AA93">
        <v>-20</v>
      </c>
      <c r="AB93" t="s">
        <v>769</v>
      </c>
      <c r="AC93">
        <v>0.1</v>
      </c>
      <c r="AD93" t="s">
        <v>783</v>
      </c>
      <c r="AE93">
        <v>41925</v>
      </c>
      <c r="AF93">
        <v>41963</v>
      </c>
      <c r="AG93" t="s">
        <v>784</v>
      </c>
      <c r="AH93" t="s">
        <v>998</v>
      </c>
      <c r="AI93">
        <v>2225555</v>
      </c>
    </row>
    <row r="94" spans="1:35">
      <c r="A94" t="s">
        <v>777</v>
      </c>
      <c r="B94" t="s">
        <v>778</v>
      </c>
      <c r="C94" t="s">
        <v>999</v>
      </c>
      <c r="D94" t="s">
        <v>999</v>
      </c>
      <c r="F94" t="s">
        <v>733</v>
      </c>
      <c r="G94" t="s">
        <v>780</v>
      </c>
      <c r="H94" t="s">
        <v>794</v>
      </c>
      <c r="I94" t="s">
        <v>726</v>
      </c>
      <c r="J94" t="s">
        <v>682</v>
      </c>
      <c r="K94">
        <v>5</v>
      </c>
      <c r="L94">
        <v>75</v>
      </c>
      <c r="M94">
        <v>156.19999999999999</v>
      </c>
      <c r="N94">
        <v>123.7</v>
      </c>
      <c r="R94">
        <v>1066</v>
      </c>
      <c r="S94">
        <v>13.8</v>
      </c>
      <c r="T94">
        <v>76.8</v>
      </c>
      <c r="U94" t="s">
        <v>782</v>
      </c>
      <c r="V94">
        <v>40000</v>
      </c>
      <c r="W94">
        <v>3000</v>
      </c>
      <c r="X94">
        <v>82</v>
      </c>
      <c r="Y94">
        <v>19</v>
      </c>
      <c r="Z94">
        <v>0.9</v>
      </c>
      <c r="AA94">
        <v>-20</v>
      </c>
      <c r="AB94" t="s">
        <v>769</v>
      </c>
      <c r="AC94">
        <v>0.1</v>
      </c>
      <c r="AD94" t="s">
        <v>783</v>
      </c>
      <c r="AE94">
        <v>41925</v>
      </c>
      <c r="AF94">
        <v>41963</v>
      </c>
      <c r="AG94" t="s">
        <v>784</v>
      </c>
      <c r="AH94" t="s">
        <v>1000</v>
      </c>
      <c r="AI94">
        <v>2225557</v>
      </c>
    </row>
    <row r="95" spans="1:35">
      <c r="A95" t="s">
        <v>777</v>
      </c>
      <c r="B95" t="s">
        <v>778</v>
      </c>
      <c r="C95" t="s">
        <v>1001</v>
      </c>
      <c r="D95" t="s">
        <v>1001</v>
      </c>
      <c r="F95" t="s">
        <v>703</v>
      </c>
      <c r="G95" t="s">
        <v>780</v>
      </c>
      <c r="H95" t="s">
        <v>781</v>
      </c>
      <c r="I95" t="s">
        <v>726</v>
      </c>
      <c r="J95" t="s">
        <v>682</v>
      </c>
      <c r="K95">
        <v>5</v>
      </c>
      <c r="L95">
        <v>35</v>
      </c>
      <c r="M95">
        <v>48</v>
      </c>
      <c r="N95">
        <v>50</v>
      </c>
      <c r="O95">
        <v>981</v>
      </c>
      <c r="Q95">
        <v>38</v>
      </c>
      <c r="R95">
        <v>350</v>
      </c>
      <c r="S95">
        <v>6</v>
      </c>
      <c r="T95">
        <v>58.3</v>
      </c>
      <c r="U95" t="s">
        <v>782</v>
      </c>
      <c r="V95">
        <v>40000</v>
      </c>
      <c r="W95">
        <v>3000</v>
      </c>
      <c r="X95">
        <v>84</v>
      </c>
      <c r="Y95">
        <v>25</v>
      </c>
      <c r="Z95">
        <v>0.6</v>
      </c>
      <c r="AA95">
        <v>-20</v>
      </c>
      <c r="AB95" t="s">
        <v>769</v>
      </c>
      <c r="AC95">
        <v>0.1</v>
      </c>
      <c r="AD95" t="s">
        <v>783</v>
      </c>
      <c r="AE95">
        <v>41983</v>
      </c>
      <c r="AF95">
        <v>41982</v>
      </c>
      <c r="AG95" t="s">
        <v>784</v>
      </c>
      <c r="AH95" t="s">
        <v>1002</v>
      </c>
      <c r="AI95">
        <v>2229118</v>
      </c>
    </row>
    <row r="96" spans="1:35" hidden="1">
      <c r="A96" t="s">
        <v>833</v>
      </c>
      <c r="B96" t="s">
        <v>834</v>
      </c>
      <c r="C96" t="s">
        <v>1003</v>
      </c>
      <c r="D96" t="s">
        <v>1003</v>
      </c>
      <c r="F96" t="s">
        <v>792</v>
      </c>
      <c r="G96" t="s">
        <v>793</v>
      </c>
      <c r="H96" t="s">
        <v>794</v>
      </c>
      <c r="I96" t="s">
        <v>795</v>
      </c>
      <c r="J96" t="s">
        <v>682</v>
      </c>
      <c r="K96">
        <v>3</v>
      </c>
      <c r="L96">
        <v>40</v>
      </c>
      <c r="M96">
        <v>108.9</v>
      </c>
      <c r="N96">
        <v>59.8</v>
      </c>
      <c r="R96">
        <v>490</v>
      </c>
      <c r="S96">
        <v>7</v>
      </c>
      <c r="T96">
        <v>70</v>
      </c>
      <c r="U96" t="s">
        <v>782</v>
      </c>
      <c r="V96">
        <v>25000</v>
      </c>
      <c r="W96">
        <v>2700</v>
      </c>
      <c r="X96">
        <v>81</v>
      </c>
      <c r="Y96">
        <v>10</v>
      </c>
      <c r="Z96">
        <v>0.9</v>
      </c>
      <c r="AA96">
        <v>-20</v>
      </c>
      <c r="AB96" t="s">
        <v>769</v>
      </c>
      <c r="AC96">
        <v>0.1</v>
      </c>
      <c r="AD96" t="s">
        <v>850</v>
      </c>
      <c r="AE96">
        <v>41894</v>
      </c>
      <c r="AF96">
        <v>41893</v>
      </c>
      <c r="AG96" t="s">
        <v>784</v>
      </c>
      <c r="AH96" t="s">
        <v>1004</v>
      </c>
      <c r="AI96">
        <v>2219895</v>
      </c>
    </row>
    <row r="97" spans="1:35" hidden="1">
      <c r="A97" t="s">
        <v>833</v>
      </c>
      <c r="B97" t="s">
        <v>834</v>
      </c>
      <c r="C97" t="s">
        <v>1005</v>
      </c>
      <c r="D97">
        <v>1810918</v>
      </c>
      <c r="F97" t="s">
        <v>792</v>
      </c>
      <c r="G97" t="s">
        <v>793</v>
      </c>
      <c r="H97" t="s">
        <v>794</v>
      </c>
      <c r="I97" t="s">
        <v>795</v>
      </c>
      <c r="J97" t="s">
        <v>682</v>
      </c>
      <c r="K97">
        <v>3</v>
      </c>
      <c r="L97">
        <v>60</v>
      </c>
      <c r="M97">
        <v>116.3</v>
      </c>
      <c r="N97">
        <v>65.400000000000006</v>
      </c>
      <c r="R97">
        <v>800</v>
      </c>
      <c r="S97">
        <v>9.5</v>
      </c>
      <c r="T97">
        <v>84.2</v>
      </c>
      <c r="U97" t="s">
        <v>782</v>
      </c>
      <c r="V97">
        <v>25000</v>
      </c>
      <c r="W97">
        <v>2700</v>
      </c>
      <c r="X97">
        <v>82</v>
      </c>
      <c r="Y97">
        <v>6</v>
      </c>
      <c r="Z97">
        <v>1</v>
      </c>
      <c r="AA97">
        <v>-20</v>
      </c>
      <c r="AB97" t="s">
        <v>769</v>
      </c>
      <c r="AC97">
        <v>0.2</v>
      </c>
      <c r="AD97" t="s">
        <v>783</v>
      </c>
      <c r="AE97">
        <v>41975</v>
      </c>
      <c r="AF97">
        <v>41975</v>
      </c>
      <c r="AG97" t="s">
        <v>842</v>
      </c>
      <c r="AH97" t="s">
        <v>1006</v>
      </c>
      <c r="AI97">
        <v>2226666</v>
      </c>
    </row>
    <row r="98" spans="1:35">
      <c r="A98" t="s">
        <v>1007</v>
      </c>
      <c r="B98" t="s">
        <v>1008</v>
      </c>
      <c r="C98" t="s">
        <v>1009</v>
      </c>
      <c r="D98" t="s">
        <v>1010</v>
      </c>
      <c r="E98">
        <v>774062</v>
      </c>
      <c r="F98" t="s">
        <v>792</v>
      </c>
      <c r="G98" t="s">
        <v>793</v>
      </c>
      <c r="H98" t="s">
        <v>1011</v>
      </c>
      <c r="I98" t="s">
        <v>795</v>
      </c>
      <c r="J98" t="s">
        <v>682</v>
      </c>
      <c r="K98">
        <v>3</v>
      </c>
      <c r="L98">
        <v>60</v>
      </c>
      <c r="M98">
        <v>108</v>
      </c>
      <c r="N98">
        <v>56</v>
      </c>
      <c r="R98">
        <v>800</v>
      </c>
      <c r="S98">
        <v>12</v>
      </c>
      <c r="T98">
        <v>66.7</v>
      </c>
      <c r="U98" t="s">
        <v>782</v>
      </c>
      <c r="V98">
        <v>50000</v>
      </c>
      <c r="W98">
        <v>2700</v>
      </c>
      <c r="X98">
        <v>83</v>
      </c>
      <c r="Y98">
        <v>13</v>
      </c>
      <c r="Z98">
        <v>0.8</v>
      </c>
      <c r="AA98">
        <v>-20</v>
      </c>
      <c r="AB98" t="s">
        <v>769</v>
      </c>
      <c r="AC98">
        <v>0.1</v>
      </c>
      <c r="AD98" t="s">
        <v>783</v>
      </c>
      <c r="AE98">
        <v>41720</v>
      </c>
      <c r="AF98">
        <v>41730</v>
      </c>
      <c r="AG98" t="s">
        <v>784</v>
      </c>
      <c r="AH98" t="s">
        <v>1012</v>
      </c>
      <c r="AI98">
        <v>2209006</v>
      </c>
    </row>
    <row r="99" spans="1:35">
      <c r="A99" t="s">
        <v>1007</v>
      </c>
      <c r="B99" t="s">
        <v>1008</v>
      </c>
      <c r="C99" t="s">
        <v>1009</v>
      </c>
      <c r="D99" t="s">
        <v>1013</v>
      </c>
      <c r="E99">
        <v>774061</v>
      </c>
      <c r="F99" t="s">
        <v>792</v>
      </c>
      <c r="G99" t="s">
        <v>793</v>
      </c>
      <c r="H99" t="s">
        <v>1011</v>
      </c>
      <c r="I99" t="s">
        <v>795</v>
      </c>
      <c r="J99" t="s">
        <v>682</v>
      </c>
      <c r="K99">
        <v>3</v>
      </c>
      <c r="L99">
        <v>60</v>
      </c>
      <c r="M99">
        <v>108</v>
      </c>
      <c r="N99">
        <v>56</v>
      </c>
      <c r="R99">
        <v>800</v>
      </c>
      <c r="S99">
        <v>12</v>
      </c>
      <c r="T99">
        <v>66.7</v>
      </c>
      <c r="U99" t="s">
        <v>782</v>
      </c>
      <c r="V99">
        <v>50000</v>
      </c>
      <c r="W99">
        <v>3000</v>
      </c>
      <c r="X99">
        <v>81</v>
      </c>
      <c r="Y99">
        <v>7</v>
      </c>
      <c r="Z99">
        <v>0.8</v>
      </c>
      <c r="AA99">
        <v>-20</v>
      </c>
      <c r="AB99" t="s">
        <v>769</v>
      </c>
      <c r="AC99">
        <v>0.1</v>
      </c>
      <c r="AD99" t="s">
        <v>783</v>
      </c>
      <c r="AE99">
        <v>41720</v>
      </c>
      <c r="AF99">
        <v>41730</v>
      </c>
      <c r="AG99" t="s">
        <v>784</v>
      </c>
      <c r="AH99" t="s">
        <v>1014</v>
      </c>
      <c r="AI99">
        <v>2209008</v>
      </c>
    </row>
    <row r="100" spans="1:35">
      <c r="A100" t="s">
        <v>1007</v>
      </c>
      <c r="B100" t="s">
        <v>1008</v>
      </c>
      <c r="C100" t="s">
        <v>1009</v>
      </c>
      <c r="D100" t="s">
        <v>1015</v>
      </c>
      <c r="E100">
        <v>774052</v>
      </c>
      <c r="F100" t="s">
        <v>792</v>
      </c>
      <c r="G100" t="s">
        <v>793</v>
      </c>
      <c r="H100" t="s">
        <v>794</v>
      </c>
      <c r="I100" t="s">
        <v>795</v>
      </c>
      <c r="J100" t="s">
        <v>682</v>
      </c>
      <c r="K100">
        <v>3</v>
      </c>
      <c r="L100">
        <v>60</v>
      </c>
      <c r="M100">
        <v>108</v>
      </c>
      <c r="N100">
        <v>56</v>
      </c>
      <c r="R100">
        <v>800</v>
      </c>
      <c r="S100">
        <v>12</v>
      </c>
      <c r="T100">
        <v>66.7</v>
      </c>
      <c r="U100" t="s">
        <v>782</v>
      </c>
      <c r="V100">
        <v>50000</v>
      </c>
      <c r="W100">
        <v>2700</v>
      </c>
      <c r="X100">
        <v>83</v>
      </c>
      <c r="Y100">
        <v>13</v>
      </c>
      <c r="Z100">
        <v>0.8</v>
      </c>
      <c r="AA100">
        <v>-20</v>
      </c>
      <c r="AB100" t="s">
        <v>769</v>
      </c>
      <c r="AC100">
        <v>0.1</v>
      </c>
      <c r="AD100" t="s">
        <v>783</v>
      </c>
      <c r="AE100">
        <v>41720</v>
      </c>
      <c r="AF100">
        <v>41730</v>
      </c>
      <c r="AG100" t="s">
        <v>784</v>
      </c>
      <c r="AH100" t="s">
        <v>1016</v>
      </c>
      <c r="AI100">
        <v>2209005</v>
      </c>
    </row>
    <row r="101" spans="1:35">
      <c r="A101" t="s">
        <v>1007</v>
      </c>
      <c r="B101" t="s">
        <v>1008</v>
      </c>
      <c r="C101" t="s">
        <v>1009</v>
      </c>
      <c r="D101" t="s">
        <v>1017</v>
      </c>
      <c r="E101">
        <v>774051</v>
      </c>
      <c r="F101" t="s">
        <v>792</v>
      </c>
      <c r="G101" t="s">
        <v>793</v>
      </c>
      <c r="H101" t="s">
        <v>794</v>
      </c>
      <c r="I101" t="s">
        <v>795</v>
      </c>
      <c r="J101" t="s">
        <v>682</v>
      </c>
      <c r="K101">
        <v>3</v>
      </c>
      <c r="L101">
        <v>60</v>
      </c>
      <c r="M101">
        <v>108</v>
      </c>
      <c r="N101">
        <v>56</v>
      </c>
      <c r="R101">
        <v>800</v>
      </c>
      <c r="S101">
        <v>12</v>
      </c>
      <c r="T101">
        <v>66.7</v>
      </c>
      <c r="U101" t="s">
        <v>782</v>
      </c>
      <c r="V101">
        <v>50000</v>
      </c>
      <c r="W101">
        <v>3000</v>
      </c>
      <c r="X101">
        <v>81</v>
      </c>
      <c r="Y101">
        <v>7</v>
      </c>
      <c r="Z101">
        <v>0.8</v>
      </c>
      <c r="AA101">
        <v>-20</v>
      </c>
      <c r="AB101" t="s">
        <v>769</v>
      </c>
      <c r="AC101">
        <v>0.1</v>
      </c>
      <c r="AD101" t="s">
        <v>783</v>
      </c>
      <c r="AE101">
        <v>41720</v>
      </c>
      <c r="AF101">
        <v>41730</v>
      </c>
      <c r="AG101" t="s">
        <v>784</v>
      </c>
      <c r="AH101" t="s">
        <v>1018</v>
      </c>
      <c r="AI101">
        <v>2209007</v>
      </c>
    </row>
    <row r="102" spans="1:35">
      <c r="A102" t="s">
        <v>1007</v>
      </c>
      <c r="B102" t="s">
        <v>1008</v>
      </c>
      <c r="C102" t="s">
        <v>1009</v>
      </c>
      <c r="D102" t="s">
        <v>1019</v>
      </c>
      <c r="E102" t="s">
        <v>1020</v>
      </c>
      <c r="F102" t="s">
        <v>732</v>
      </c>
      <c r="G102" t="s">
        <v>780</v>
      </c>
      <c r="H102" t="s">
        <v>794</v>
      </c>
      <c r="I102" t="s">
        <v>726</v>
      </c>
      <c r="J102" t="s">
        <v>682</v>
      </c>
      <c r="K102">
        <v>5</v>
      </c>
      <c r="L102">
        <v>80</v>
      </c>
      <c r="M102">
        <v>134.6</v>
      </c>
      <c r="N102">
        <v>96.5</v>
      </c>
      <c r="Q102">
        <v>110</v>
      </c>
      <c r="R102">
        <v>1000</v>
      </c>
      <c r="S102">
        <v>15</v>
      </c>
      <c r="T102">
        <v>66.7</v>
      </c>
      <c r="U102" t="s">
        <v>782</v>
      </c>
      <c r="V102">
        <v>30000</v>
      </c>
      <c r="W102">
        <v>3000</v>
      </c>
      <c r="X102">
        <v>83</v>
      </c>
      <c r="Y102">
        <v>18</v>
      </c>
      <c r="Z102">
        <v>1</v>
      </c>
      <c r="AA102">
        <v>-20</v>
      </c>
      <c r="AB102" t="s">
        <v>769</v>
      </c>
      <c r="AC102">
        <v>0.1</v>
      </c>
      <c r="AD102" t="s">
        <v>783</v>
      </c>
      <c r="AE102">
        <v>41708</v>
      </c>
      <c r="AF102">
        <v>41703</v>
      </c>
      <c r="AG102" t="s">
        <v>784</v>
      </c>
      <c r="AH102" t="s">
        <v>1021</v>
      </c>
      <c r="AI102">
        <v>2206126</v>
      </c>
    </row>
    <row r="103" spans="1:35">
      <c r="A103" t="s">
        <v>1007</v>
      </c>
      <c r="B103" t="s">
        <v>1008</v>
      </c>
      <c r="C103" t="s">
        <v>1009</v>
      </c>
      <c r="D103" t="s">
        <v>1022</v>
      </c>
      <c r="E103">
        <v>773376</v>
      </c>
      <c r="F103" t="s">
        <v>830</v>
      </c>
      <c r="G103" t="s">
        <v>780</v>
      </c>
      <c r="H103" t="s">
        <v>794</v>
      </c>
      <c r="I103" t="s">
        <v>726</v>
      </c>
      <c r="J103" t="s">
        <v>682</v>
      </c>
      <c r="K103">
        <v>5</v>
      </c>
      <c r="L103">
        <v>75</v>
      </c>
      <c r="M103">
        <v>114.3</v>
      </c>
      <c r="N103">
        <v>96.5</v>
      </c>
      <c r="O103">
        <v>1890</v>
      </c>
      <c r="Q103">
        <v>40</v>
      </c>
      <c r="R103">
        <v>800</v>
      </c>
      <c r="S103">
        <v>15</v>
      </c>
      <c r="T103">
        <v>53.3</v>
      </c>
      <c r="U103" t="s">
        <v>782</v>
      </c>
      <c r="V103">
        <v>30000</v>
      </c>
      <c r="W103">
        <v>3000</v>
      </c>
      <c r="X103">
        <v>86</v>
      </c>
      <c r="Y103">
        <v>28</v>
      </c>
      <c r="Z103">
        <v>1</v>
      </c>
      <c r="AA103">
        <v>-20</v>
      </c>
      <c r="AB103" t="s">
        <v>769</v>
      </c>
      <c r="AC103">
        <v>0.1</v>
      </c>
      <c r="AD103" t="s">
        <v>783</v>
      </c>
      <c r="AE103">
        <v>41708</v>
      </c>
      <c r="AF103">
        <v>41703</v>
      </c>
      <c r="AG103" t="s">
        <v>784</v>
      </c>
      <c r="AH103" t="s">
        <v>1023</v>
      </c>
      <c r="AI103">
        <v>2206128</v>
      </c>
    </row>
    <row r="104" spans="1:35">
      <c r="A104" t="s">
        <v>1007</v>
      </c>
      <c r="B104" t="s">
        <v>1008</v>
      </c>
      <c r="C104" t="s">
        <v>1009</v>
      </c>
      <c r="D104" t="s">
        <v>1024</v>
      </c>
      <c r="E104">
        <v>773374</v>
      </c>
      <c r="F104" t="s">
        <v>830</v>
      </c>
      <c r="G104" t="s">
        <v>780</v>
      </c>
      <c r="H104" t="s">
        <v>794</v>
      </c>
      <c r="I104" t="s">
        <v>726</v>
      </c>
      <c r="J104" t="s">
        <v>682</v>
      </c>
      <c r="K104">
        <v>5</v>
      </c>
      <c r="L104">
        <v>75</v>
      </c>
      <c r="M104">
        <v>114.3</v>
      </c>
      <c r="N104">
        <v>96.5</v>
      </c>
      <c r="O104">
        <v>3431</v>
      </c>
      <c r="Q104">
        <v>25</v>
      </c>
      <c r="R104">
        <v>800</v>
      </c>
      <c r="S104">
        <v>15</v>
      </c>
      <c r="T104">
        <v>53.3</v>
      </c>
      <c r="U104" t="s">
        <v>782</v>
      </c>
      <c r="V104">
        <v>30000</v>
      </c>
      <c r="W104">
        <v>3000</v>
      </c>
      <c r="X104">
        <v>86</v>
      </c>
      <c r="Y104">
        <v>28</v>
      </c>
      <c r="Z104">
        <v>1</v>
      </c>
      <c r="AA104">
        <v>-20</v>
      </c>
      <c r="AB104" t="s">
        <v>769</v>
      </c>
      <c r="AC104">
        <v>0.1</v>
      </c>
      <c r="AD104" t="s">
        <v>783</v>
      </c>
      <c r="AE104">
        <v>41708</v>
      </c>
      <c r="AF104">
        <v>41703</v>
      </c>
      <c r="AG104" t="s">
        <v>784</v>
      </c>
      <c r="AH104" t="s">
        <v>1025</v>
      </c>
      <c r="AI104">
        <v>2206127</v>
      </c>
    </row>
    <row r="105" spans="1:35">
      <c r="A105" t="s">
        <v>1007</v>
      </c>
      <c r="B105" t="s">
        <v>1008</v>
      </c>
      <c r="C105" t="s">
        <v>1009</v>
      </c>
      <c r="D105" t="s">
        <v>1026</v>
      </c>
      <c r="E105">
        <v>773375</v>
      </c>
      <c r="F105" t="s">
        <v>830</v>
      </c>
      <c r="G105" t="s">
        <v>780</v>
      </c>
      <c r="H105" t="s">
        <v>794</v>
      </c>
      <c r="I105" t="s">
        <v>726</v>
      </c>
      <c r="J105" t="s">
        <v>682</v>
      </c>
      <c r="K105">
        <v>5</v>
      </c>
      <c r="L105">
        <v>75</v>
      </c>
      <c r="M105">
        <v>114.3</v>
      </c>
      <c r="N105">
        <v>96.5</v>
      </c>
      <c r="O105">
        <v>1231</v>
      </c>
      <c r="Q105">
        <v>60</v>
      </c>
      <c r="R105">
        <v>800</v>
      </c>
      <c r="S105">
        <v>15</v>
      </c>
      <c r="T105">
        <v>53.3</v>
      </c>
      <c r="U105" t="s">
        <v>782</v>
      </c>
      <c r="V105">
        <v>30000</v>
      </c>
      <c r="W105">
        <v>3000</v>
      </c>
      <c r="X105">
        <v>86</v>
      </c>
      <c r="Y105">
        <v>28</v>
      </c>
      <c r="Z105">
        <v>1</v>
      </c>
      <c r="AA105">
        <v>-20</v>
      </c>
      <c r="AB105" t="s">
        <v>769</v>
      </c>
      <c r="AC105">
        <v>0.1</v>
      </c>
      <c r="AD105" t="s">
        <v>783</v>
      </c>
      <c r="AE105">
        <v>41708</v>
      </c>
      <c r="AF105">
        <v>41703</v>
      </c>
      <c r="AG105" t="s">
        <v>784</v>
      </c>
      <c r="AH105" t="s">
        <v>1027</v>
      </c>
      <c r="AI105">
        <v>2206129</v>
      </c>
    </row>
    <row r="106" spans="1:35">
      <c r="A106" t="s">
        <v>1007</v>
      </c>
      <c r="B106" t="s">
        <v>1008</v>
      </c>
      <c r="C106" t="s">
        <v>1009</v>
      </c>
      <c r="D106" t="s">
        <v>1028</v>
      </c>
      <c r="E106" t="s">
        <v>1029</v>
      </c>
      <c r="F106" t="s">
        <v>733</v>
      </c>
      <c r="G106" t="s">
        <v>780</v>
      </c>
      <c r="H106" t="s">
        <v>794</v>
      </c>
      <c r="I106" t="s">
        <v>726</v>
      </c>
      <c r="J106" t="s">
        <v>682</v>
      </c>
      <c r="K106">
        <v>5</v>
      </c>
      <c r="L106">
        <v>95</v>
      </c>
      <c r="M106">
        <v>162.6</v>
      </c>
      <c r="N106">
        <v>129.5</v>
      </c>
      <c r="Q106">
        <v>110</v>
      </c>
      <c r="R106">
        <v>1300</v>
      </c>
      <c r="S106">
        <v>16</v>
      </c>
      <c r="T106">
        <v>81.3</v>
      </c>
      <c r="U106" t="s">
        <v>782</v>
      </c>
      <c r="V106">
        <v>30000</v>
      </c>
      <c r="W106">
        <v>3000</v>
      </c>
      <c r="X106">
        <v>83</v>
      </c>
      <c r="Y106">
        <v>19</v>
      </c>
      <c r="Z106">
        <v>1</v>
      </c>
      <c r="AA106">
        <v>-20</v>
      </c>
      <c r="AB106" t="s">
        <v>769</v>
      </c>
      <c r="AC106">
        <v>0.1</v>
      </c>
      <c r="AD106" t="s">
        <v>783</v>
      </c>
      <c r="AE106">
        <v>41708</v>
      </c>
      <c r="AF106">
        <v>41703</v>
      </c>
      <c r="AG106" t="s">
        <v>784</v>
      </c>
      <c r="AH106" t="s">
        <v>1030</v>
      </c>
      <c r="AI106">
        <v>2206122</v>
      </c>
    </row>
    <row r="107" spans="1:35">
      <c r="A107" t="s">
        <v>1007</v>
      </c>
      <c r="B107" t="s">
        <v>1008</v>
      </c>
      <c r="C107" t="s">
        <v>1009</v>
      </c>
      <c r="D107" t="s">
        <v>1031</v>
      </c>
      <c r="E107">
        <v>773460</v>
      </c>
      <c r="F107" t="s">
        <v>735</v>
      </c>
      <c r="G107" t="s">
        <v>780</v>
      </c>
      <c r="H107" t="s">
        <v>794</v>
      </c>
      <c r="I107" t="s">
        <v>726</v>
      </c>
      <c r="J107" t="s">
        <v>682</v>
      </c>
      <c r="K107">
        <v>5</v>
      </c>
      <c r="L107">
        <v>90</v>
      </c>
      <c r="M107">
        <v>129.5</v>
      </c>
      <c r="N107">
        <v>121.9</v>
      </c>
      <c r="O107">
        <v>1824</v>
      </c>
      <c r="Q107">
        <v>40</v>
      </c>
      <c r="R107">
        <v>950</v>
      </c>
      <c r="S107">
        <v>16</v>
      </c>
      <c r="T107">
        <v>59.4</v>
      </c>
      <c r="U107" t="s">
        <v>782</v>
      </c>
      <c r="V107">
        <v>30000</v>
      </c>
      <c r="W107">
        <v>3000</v>
      </c>
      <c r="X107">
        <v>87</v>
      </c>
      <c r="Y107">
        <v>32</v>
      </c>
      <c r="Z107">
        <v>1</v>
      </c>
      <c r="AA107">
        <v>-20</v>
      </c>
      <c r="AB107" t="s">
        <v>769</v>
      </c>
      <c r="AC107">
        <v>0.1</v>
      </c>
      <c r="AD107" t="s">
        <v>783</v>
      </c>
      <c r="AE107">
        <v>41708</v>
      </c>
      <c r="AF107">
        <v>41703</v>
      </c>
      <c r="AG107" t="s">
        <v>784</v>
      </c>
      <c r="AH107" t="s">
        <v>1032</v>
      </c>
      <c r="AI107">
        <v>2206124</v>
      </c>
    </row>
    <row r="108" spans="1:35">
      <c r="A108" t="s">
        <v>1007</v>
      </c>
      <c r="B108" t="s">
        <v>1008</v>
      </c>
      <c r="C108" t="s">
        <v>1009</v>
      </c>
      <c r="D108" t="s">
        <v>1033</v>
      </c>
      <c r="E108">
        <v>773458</v>
      </c>
      <c r="F108" t="s">
        <v>735</v>
      </c>
      <c r="G108" t="s">
        <v>780</v>
      </c>
      <c r="H108" t="s">
        <v>794</v>
      </c>
      <c r="I108" t="s">
        <v>726</v>
      </c>
      <c r="J108" t="s">
        <v>682</v>
      </c>
      <c r="K108">
        <v>5</v>
      </c>
      <c r="L108">
        <v>90</v>
      </c>
      <c r="M108">
        <v>129.5</v>
      </c>
      <c r="N108">
        <v>121.9</v>
      </c>
      <c r="O108">
        <v>3714</v>
      </c>
      <c r="Q108">
        <v>25</v>
      </c>
      <c r="R108">
        <v>950</v>
      </c>
      <c r="S108">
        <v>16</v>
      </c>
      <c r="T108">
        <v>59.4</v>
      </c>
      <c r="U108" t="s">
        <v>782</v>
      </c>
      <c r="V108">
        <v>30000</v>
      </c>
      <c r="W108">
        <v>3000</v>
      </c>
      <c r="X108">
        <v>87</v>
      </c>
      <c r="Y108">
        <v>32</v>
      </c>
      <c r="Z108">
        <v>1</v>
      </c>
      <c r="AA108">
        <v>-20</v>
      </c>
      <c r="AB108" t="s">
        <v>769</v>
      </c>
      <c r="AC108">
        <v>0.1</v>
      </c>
      <c r="AD108" t="s">
        <v>783</v>
      </c>
      <c r="AE108">
        <v>41708</v>
      </c>
      <c r="AF108">
        <v>41703</v>
      </c>
      <c r="AG108" t="s">
        <v>784</v>
      </c>
      <c r="AH108" t="s">
        <v>1034</v>
      </c>
      <c r="AI108">
        <v>2206123</v>
      </c>
    </row>
    <row r="109" spans="1:35">
      <c r="A109" t="s">
        <v>1007</v>
      </c>
      <c r="B109" t="s">
        <v>1008</v>
      </c>
      <c r="C109" t="s">
        <v>1009</v>
      </c>
      <c r="D109" t="s">
        <v>1035</v>
      </c>
      <c r="E109">
        <v>773459</v>
      </c>
      <c r="F109" t="s">
        <v>735</v>
      </c>
      <c r="G109" t="s">
        <v>780</v>
      </c>
      <c r="H109" t="s">
        <v>794</v>
      </c>
      <c r="I109" t="s">
        <v>726</v>
      </c>
      <c r="J109" t="s">
        <v>682</v>
      </c>
      <c r="K109">
        <v>5</v>
      </c>
      <c r="L109">
        <v>90</v>
      </c>
      <c r="M109">
        <v>129.5</v>
      </c>
      <c r="N109">
        <v>121.9</v>
      </c>
      <c r="O109">
        <v>1287</v>
      </c>
      <c r="Q109">
        <v>60</v>
      </c>
      <c r="R109">
        <v>950</v>
      </c>
      <c r="S109">
        <v>16</v>
      </c>
      <c r="T109">
        <v>59.4</v>
      </c>
      <c r="U109" t="s">
        <v>782</v>
      </c>
      <c r="V109">
        <v>30000</v>
      </c>
      <c r="W109">
        <v>3000</v>
      </c>
      <c r="X109">
        <v>87</v>
      </c>
      <c r="Y109">
        <v>32</v>
      </c>
      <c r="Z109">
        <v>1</v>
      </c>
      <c r="AA109">
        <v>-20</v>
      </c>
      <c r="AB109" t="s">
        <v>769</v>
      </c>
      <c r="AC109">
        <v>0.1</v>
      </c>
      <c r="AD109" t="s">
        <v>783</v>
      </c>
      <c r="AE109">
        <v>41708</v>
      </c>
      <c r="AF109">
        <v>41703</v>
      </c>
      <c r="AG109" t="s">
        <v>784</v>
      </c>
      <c r="AH109" t="s">
        <v>1036</v>
      </c>
      <c r="AI109">
        <v>2206125</v>
      </c>
    </row>
    <row r="110" spans="1:35">
      <c r="A110" t="s">
        <v>1037</v>
      </c>
      <c r="B110" t="s">
        <v>1038</v>
      </c>
      <c r="C110" t="s">
        <v>682</v>
      </c>
      <c r="D110" t="s">
        <v>1039</v>
      </c>
      <c r="F110" t="s">
        <v>787</v>
      </c>
      <c r="G110" t="s">
        <v>723</v>
      </c>
      <c r="H110" t="s">
        <v>788</v>
      </c>
      <c r="I110" t="s">
        <v>723</v>
      </c>
      <c r="J110" t="s">
        <v>682</v>
      </c>
      <c r="K110">
        <v>3</v>
      </c>
      <c r="L110">
        <v>40</v>
      </c>
      <c r="M110">
        <v>103</v>
      </c>
      <c r="N110">
        <v>35</v>
      </c>
      <c r="R110">
        <v>315</v>
      </c>
      <c r="S110">
        <v>5</v>
      </c>
      <c r="T110">
        <v>64.3</v>
      </c>
      <c r="U110" t="s">
        <v>782</v>
      </c>
      <c r="V110">
        <v>40000</v>
      </c>
      <c r="W110">
        <v>3000</v>
      </c>
      <c r="X110">
        <v>83</v>
      </c>
      <c r="Y110">
        <v>21</v>
      </c>
      <c r="Z110">
        <v>0.7</v>
      </c>
      <c r="AA110">
        <v>-20</v>
      </c>
      <c r="AB110" t="s">
        <v>769</v>
      </c>
      <c r="AC110">
        <v>0.1</v>
      </c>
      <c r="AD110" t="s">
        <v>783</v>
      </c>
      <c r="AE110">
        <v>41792</v>
      </c>
      <c r="AF110">
        <v>41787</v>
      </c>
      <c r="AG110" t="s">
        <v>784</v>
      </c>
      <c r="AH110" t="s">
        <v>1040</v>
      </c>
      <c r="AI110">
        <v>2212490</v>
      </c>
    </row>
    <row r="111" spans="1:35">
      <c r="A111" t="s">
        <v>1037</v>
      </c>
      <c r="B111" t="s">
        <v>1038</v>
      </c>
      <c r="C111" t="s">
        <v>1041</v>
      </c>
      <c r="D111" t="s">
        <v>1042</v>
      </c>
      <c r="F111" t="s">
        <v>830</v>
      </c>
      <c r="G111" t="s">
        <v>780</v>
      </c>
      <c r="H111" t="s">
        <v>794</v>
      </c>
      <c r="I111" t="s">
        <v>726</v>
      </c>
      <c r="J111" t="s">
        <v>682</v>
      </c>
      <c r="K111">
        <v>3</v>
      </c>
      <c r="L111">
        <v>75</v>
      </c>
      <c r="M111">
        <v>118</v>
      </c>
      <c r="N111">
        <v>95</v>
      </c>
      <c r="O111">
        <v>1648</v>
      </c>
      <c r="Q111">
        <v>40</v>
      </c>
      <c r="R111">
        <v>850</v>
      </c>
      <c r="S111">
        <v>14</v>
      </c>
      <c r="T111">
        <v>60.7</v>
      </c>
      <c r="U111" t="s">
        <v>782</v>
      </c>
      <c r="V111">
        <v>40000</v>
      </c>
      <c r="W111">
        <v>3000</v>
      </c>
      <c r="X111">
        <v>83</v>
      </c>
      <c r="Y111">
        <v>3</v>
      </c>
      <c r="Z111">
        <v>1</v>
      </c>
      <c r="AA111">
        <v>-20</v>
      </c>
      <c r="AB111" t="s">
        <v>769</v>
      </c>
      <c r="AC111">
        <v>0.1</v>
      </c>
      <c r="AD111" t="s">
        <v>1043</v>
      </c>
      <c r="AE111">
        <v>41805</v>
      </c>
      <c r="AF111">
        <v>41800</v>
      </c>
      <c r="AG111" t="s">
        <v>784</v>
      </c>
      <c r="AH111" t="s">
        <v>1044</v>
      </c>
      <c r="AI111">
        <v>2213561</v>
      </c>
    </row>
    <row r="112" spans="1:35">
      <c r="A112" t="s">
        <v>1037</v>
      </c>
      <c r="B112" t="s">
        <v>1038</v>
      </c>
      <c r="C112" t="s">
        <v>1041</v>
      </c>
      <c r="D112" t="s">
        <v>1045</v>
      </c>
      <c r="F112" t="s">
        <v>735</v>
      </c>
      <c r="G112" t="s">
        <v>780</v>
      </c>
      <c r="H112" t="s">
        <v>794</v>
      </c>
      <c r="I112" t="s">
        <v>726</v>
      </c>
      <c r="J112" t="s">
        <v>682</v>
      </c>
      <c r="K112">
        <v>3</v>
      </c>
      <c r="L112">
        <v>120</v>
      </c>
      <c r="M112">
        <v>128</v>
      </c>
      <c r="N112">
        <v>120</v>
      </c>
      <c r="O112">
        <v>2665</v>
      </c>
      <c r="Q112">
        <v>40</v>
      </c>
      <c r="R112">
        <v>1250</v>
      </c>
      <c r="S112">
        <v>19</v>
      </c>
      <c r="T112">
        <v>65.8</v>
      </c>
      <c r="U112" t="s">
        <v>782</v>
      </c>
      <c r="V112">
        <v>40000</v>
      </c>
      <c r="W112">
        <v>3000</v>
      </c>
      <c r="X112">
        <v>83</v>
      </c>
      <c r="Y112">
        <v>5</v>
      </c>
      <c r="Z112">
        <v>1</v>
      </c>
      <c r="AA112">
        <v>-20</v>
      </c>
      <c r="AB112" t="s">
        <v>769</v>
      </c>
      <c r="AC112">
        <v>0.1</v>
      </c>
      <c r="AD112" t="s">
        <v>1043</v>
      </c>
      <c r="AE112">
        <v>41805</v>
      </c>
      <c r="AF112">
        <v>41800</v>
      </c>
      <c r="AG112" t="s">
        <v>784</v>
      </c>
      <c r="AH112" t="s">
        <v>1046</v>
      </c>
      <c r="AI112">
        <v>2213560</v>
      </c>
    </row>
    <row r="113" spans="1:35" hidden="1">
      <c r="A113" t="s">
        <v>1037</v>
      </c>
      <c r="B113" t="s">
        <v>1047</v>
      </c>
      <c r="C113" t="s">
        <v>1048</v>
      </c>
      <c r="D113" t="s">
        <v>1048</v>
      </c>
      <c r="F113" t="s">
        <v>732</v>
      </c>
      <c r="G113" t="s">
        <v>780</v>
      </c>
      <c r="H113" t="s">
        <v>794</v>
      </c>
      <c r="I113" t="s">
        <v>726</v>
      </c>
      <c r="J113" t="s">
        <v>682</v>
      </c>
      <c r="K113">
        <v>3</v>
      </c>
      <c r="L113">
        <v>65</v>
      </c>
      <c r="M113">
        <v>130</v>
      </c>
      <c r="N113">
        <v>95</v>
      </c>
      <c r="Q113">
        <v>114</v>
      </c>
      <c r="R113">
        <v>850</v>
      </c>
      <c r="S113">
        <v>11</v>
      </c>
      <c r="T113">
        <v>77.3</v>
      </c>
      <c r="U113" t="s">
        <v>782</v>
      </c>
      <c r="V113">
        <v>25000</v>
      </c>
      <c r="W113">
        <v>2700</v>
      </c>
      <c r="X113">
        <v>82</v>
      </c>
      <c r="Y113">
        <v>14</v>
      </c>
      <c r="Z113">
        <v>0.9</v>
      </c>
      <c r="AA113">
        <v>-20</v>
      </c>
      <c r="AB113" t="s">
        <v>769</v>
      </c>
      <c r="AC113">
        <v>0.1</v>
      </c>
      <c r="AD113" t="s">
        <v>783</v>
      </c>
      <c r="AE113">
        <v>41799</v>
      </c>
      <c r="AF113">
        <v>41799</v>
      </c>
      <c r="AG113" t="s">
        <v>842</v>
      </c>
      <c r="AH113" t="s">
        <v>1049</v>
      </c>
      <c r="AI113">
        <v>2212736</v>
      </c>
    </row>
    <row r="114" spans="1:35" hidden="1">
      <c r="A114" t="s">
        <v>1037</v>
      </c>
      <c r="B114" t="s">
        <v>1047</v>
      </c>
      <c r="C114" t="s">
        <v>1050</v>
      </c>
      <c r="D114" t="s">
        <v>1050</v>
      </c>
      <c r="F114" t="s">
        <v>1051</v>
      </c>
      <c r="G114" t="s">
        <v>793</v>
      </c>
      <c r="H114" t="s">
        <v>794</v>
      </c>
      <c r="I114" t="s">
        <v>795</v>
      </c>
      <c r="J114" t="s">
        <v>682</v>
      </c>
      <c r="K114">
        <v>3</v>
      </c>
      <c r="L114">
        <v>100</v>
      </c>
      <c r="M114">
        <v>130</v>
      </c>
      <c r="N114">
        <v>70</v>
      </c>
      <c r="R114">
        <v>1600</v>
      </c>
      <c r="S114">
        <v>17</v>
      </c>
      <c r="T114">
        <v>94.1</v>
      </c>
      <c r="U114" t="s">
        <v>782</v>
      </c>
      <c r="V114">
        <v>25000</v>
      </c>
      <c r="W114">
        <v>2700</v>
      </c>
      <c r="X114">
        <v>82</v>
      </c>
      <c r="Y114">
        <v>14</v>
      </c>
      <c r="Z114">
        <v>0.9</v>
      </c>
      <c r="AA114">
        <v>-20</v>
      </c>
      <c r="AB114" t="s">
        <v>769</v>
      </c>
      <c r="AC114">
        <v>0.1</v>
      </c>
      <c r="AD114" t="s">
        <v>783</v>
      </c>
      <c r="AE114">
        <v>41799</v>
      </c>
      <c r="AF114">
        <v>41799</v>
      </c>
      <c r="AG114" t="s">
        <v>842</v>
      </c>
      <c r="AH114" t="s">
        <v>1052</v>
      </c>
      <c r="AI114">
        <v>2212739</v>
      </c>
    </row>
    <row r="115" spans="1:35" hidden="1">
      <c r="A115" t="s">
        <v>1037</v>
      </c>
      <c r="B115" t="s">
        <v>1047</v>
      </c>
      <c r="C115" t="s">
        <v>1009</v>
      </c>
      <c r="D115" t="s">
        <v>1053</v>
      </c>
      <c r="F115" t="s">
        <v>703</v>
      </c>
      <c r="G115" t="s">
        <v>780</v>
      </c>
      <c r="H115" t="s">
        <v>781</v>
      </c>
      <c r="I115" t="s">
        <v>726</v>
      </c>
      <c r="J115" t="s">
        <v>682</v>
      </c>
      <c r="K115">
        <v>3</v>
      </c>
      <c r="M115">
        <v>50.2</v>
      </c>
      <c r="N115">
        <v>49.6</v>
      </c>
      <c r="O115">
        <v>1198</v>
      </c>
      <c r="Q115">
        <v>40</v>
      </c>
      <c r="R115">
        <v>516</v>
      </c>
      <c r="S115">
        <v>7</v>
      </c>
      <c r="T115">
        <v>73.7</v>
      </c>
      <c r="U115" t="s">
        <v>782</v>
      </c>
      <c r="V115">
        <v>25000</v>
      </c>
      <c r="W115">
        <v>3000</v>
      </c>
      <c r="X115">
        <v>82</v>
      </c>
      <c r="Y115">
        <v>8</v>
      </c>
      <c r="Z115">
        <v>1</v>
      </c>
      <c r="AA115">
        <v>-20</v>
      </c>
      <c r="AB115" t="s">
        <v>769</v>
      </c>
      <c r="AC115">
        <v>0.2</v>
      </c>
      <c r="AD115" t="s">
        <v>789</v>
      </c>
      <c r="AE115">
        <v>41927</v>
      </c>
      <c r="AF115">
        <v>41933</v>
      </c>
      <c r="AG115" t="s">
        <v>842</v>
      </c>
      <c r="AH115" t="s">
        <v>1054</v>
      </c>
      <c r="AI115">
        <v>2223011</v>
      </c>
    </row>
    <row r="116" spans="1:35" hidden="1">
      <c r="A116" t="s">
        <v>1037</v>
      </c>
      <c r="B116" t="s">
        <v>1047</v>
      </c>
      <c r="C116" t="s">
        <v>1055</v>
      </c>
      <c r="D116" t="s">
        <v>1056</v>
      </c>
      <c r="F116" t="s">
        <v>792</v>
      </c>
      <c r="G116" t="s">
        <v>793</v>
      </c>
      <c r="H116" t="s">
        <v>794</v>
      </c>
      <c r="I116" t="s">
        <v>795</v>
      </c>
      <c r="J116" t="s">
        <v>682</v>
      </c>
      <c r="K116">
        <v>3</v>
      </c>
      <c r="L116">
        <v>60</v>
      </c>
      <c r="M116">
        <v>112.7</v>
      </c>
      <c r="N116">
        <v>59.9</v>
      </c>
      <c r="R116">
        <v>800</v>
      </c>
      <c r="S116">
        <v>12</v>
      </c>
      <c r="T116">
        <v>66.7</v>
      </c>
      <c r="U116" t="s">
        <v>782</v>
      </c>
      <c r="V116">
        <v>25000</v>
      </c>
      <c r="W116">
        <v>2700</v>
      </c>
      <c r="X116">
        <v>82</v>
      </c>
      <c r="Y116">
        <v>14</v>
      </c>
      <c r="Z116">
        <v>1</v>
      </c>
      <c r="AA116">
        <v>-20</v>
      </c>
      <c r="AB116" t="s">
        <v>769</v>
      </c>
      <c r="AC116">
        <v>0.1</v>
      </c>
      <c r="AD116" t="s">
        <v>783</v>
      </c>
      <c r="AE116">
        <v>41810</v>
      </c>
      <c r="AF116">
        <v>41810</v>
      </c>
      <c r="AG116" t="s">
        <v>842</v>
      </c>
      <c r="AH116" t="s">
        <v>1057</v>
      </c>
      <c r="AI116">
        <v>2213540</v>
      </c>
    </row>
    <row r="117" spans="1:35" hidden="1">
      <c r="A117" t="s">
        <v>1037</v>
      </c>
      <c r="B117" t="s">
        <v>1047</v>
      </c>
      <c r="C117" t="s">
        <v>1058</v>
      </c>
      <c r="D117" t="s">
        <v>1059</v>
      </c>
      <c r="F117" t="s">
        <v>830</v>
      </c>
      <c r="G117" t="s">
        <v>780</v>
      </c>
      <c r="H117" t="s">
        <v>794</v>
      </c>
      <c r="I117" t="s">
        <v>726</v>
      </c>
      <c r="J117" t="s">
        <v>682</v>
      </c>
      <c r="K117">
        <v>3</v>
      </c>
      <c r="L117">
        <v>75</v>
      </c>
      <c r="M117">
        <v>112</v>
      </c>
      <c r="N117">
        <v>95</v>
      </c>
      <c r="O117">
        <v>1781</v>
      </c>
      <c r="Q117">
        <v>40</v>
      </c>
      <c r="R117">
        <v>850</v>
      </c>
      <c r="S117">
        <v>12.5</v>
      </c>
      <c r="T117">
        <v>68</v>
      </c>
      <c r="U117" t="s">
        <v>782</v>
      </c>
      <c r="V117">
        <v>25000</v>
      </c>
      <c r="W117">
        <v>3000</v>
      </c>
      <c r="X117">
        <v>83</v>
      </c>
      <c r="Y117">
        <v>19</v>
      </c>
      <c r="Z117">
        <v>0.9</v>
      </c>
      <c r="AA117">
        <v>-20</v>
      </c>
      <c r="AB117" t="s">
        <v>769</v>
      </c>
      <c r="AC117">
        <v>0.1</v>
      </c>
      <c r="AD117" t="s">
        <v>826</v>
      </c>
      <c r="AE117">
        <v>41640</v>
      </c>
      <c r="AF117">
        <v>41801</v>
      </c>
      <c r="AG117" t="s">
        <v>784</v>
      </c>
      <c r="AH117" t="s">
        <v>1060</v>
      </c>
      <c r="AI117">
        <v>2213607</v>
      </c>
    </row>
    <row r="118" spans="1:35" hidden="1">
      <c r="A118" t="s">
        <v>1037</v>
      </c>
      <c r="B118" t="s">
        <v>1047</v>
      </c>
      <c r="C118" t="s">
        <v>1058</v>
      </c>
      <c r="D118" t="s">
        <v>1061</v>
      </c>
      <c r="F118" t="s">
        <v>731</v>
      </c>
      <c r="G118" t="s">
        <v>780</v>
      </c>
      <c r="H118" t="s">
        <v>794</v>
      </c>
      <c r="I118" t="s">
        <v>726</v>
      </c>
      <c r="J118" t="s">
        <v>682</v>
      </c>
      <c r="K118">
        <v>3</v>
      </c>
      <c r="L118">
        <v>75</v>
      </c>
      <c r="M118">
        <v>95</v>
      </c>
      <c r="N118">
        <v>88</v>
      </c>
      <c r="O118">
        <v>1863</v>
      </c>
      <c r="Q118">
        <v>40</v>
      </c>
      <c r="R118">
        <v>850</v>
      </c>
      <c r="S118">
        <v>12.5</v>
      </c>
      <c r="T118">
        <v>68</v>
      </c>
      <c r="U118" t="s">
        <v>782</v>
      </c>
      <c r="V118">
        <v>25000</v>
      </c>
      <c r="W118">
        <v>3000</v>
      </c>
      <c r="X118">
        <v>82</v>
      </c>
      <c r="Y118">
        <v>17</v>
      </c>
      <c r="Z118">
        <v>0.9</v>
      </c>
      <c r="AA118">
        <v>-20</v>
      </c>
      <c r="AB118" t="s">
        <v>769</v>
      </c>
      <c r="AC118">
        <v>0.1</v>
      </c>
      <c r="AD118" t="s">
        <v>826</v>
      </c>
      <c r="AE118">
        <v>41640</v>
      </c>
      <c r="AF118">
        <v>41801</v>
      </c>
      <c r="AG118" t="s">
        <v>784</v>
      </c>
      <c r="AH118" t="s">
        <v>1062</v>
      </c>
      <c r="AI118">
        <v>2213606</v>
      </c>
    </row>
    <row r="119" spans="1:35" hidden="1">
      <c r="A119" t="s">
        <v>1037</v>
      </c>
      <c r="B119" t="s">
        <v>1047</v>
      </c>
      <c r="C119" t="s">
        <v>1058</v>
      </c>
      <c r="D119" t="s">
        <v>1063</v>
      </c>
      <c r="F119" t="s">
        <v>735</v>
      </c>
      <c r="G119" t="s">
        <v>780</v>
      </c>
      <c r="H119" t="s">
        <v>794</v>
      </c>
      <c r="I119" t="s">
        <v>726</v>
      </c>
      <c r="J119" t="s">
        <v>682</v>
      </c>
      <c r="K119">
        <v>3</v>
      </c>
      <c r="L119">
        <v>100</v>
      </c>
      <c r="M119">
        <v>130</v>
      </c>
      <c r="N119">
        <v>121</v>
      </c>
      <c r="O119">
        <v>2772</v>
      </c>
      <c r="Q119">
        <v>40</v>
      </c>
      <c r="R119">
        <v>1350</v>
      </c>
      <c r="S119">
        <v>19</v>
      </c>
      <c r="T119">
        <v>71</v>
      </c>
      <c r="U119" t="s">
        <v>782</v>
      </c>
      <c r="V119">
        <v>25000</v>
      </c>
      <c r="W119">
        <v>3000</v>
      </c>
      <c r="X119">
        <v>82</v>
      </c>
      <c r="Y119">
        <v>19</v>
      </c>
      <c r="Z119">
        <v>1</v>
      </c>
      <c r="AA119">
        <v>-20</v>
      </c>
      <c r="AB119" t="s">
        <v>769</v>
      </c>
      <c r="AC119">
        <v>0.1</v>
      </c>
      <c r="AD119" t="s">
        <v>826</v>
      </c>
      <c r="AE119">
        <v>41640</v>
      </c>
      <c r="AF119">
        <v>41772</v>
      </c>
      <c r="AG119" t="s">
        <v>784</v>
      </c>
      <c r="AH119" t="s">
        <v>1064</v>
      </c>
      <c r="AI119">
        <v>2210716</v>
      </c>
    </row>
    <row r="120" spans="1:35" hidden="1">
      <c r="A120" t="s">
        <v>1065</v>
      </c>
      <c r="B120" t="s">
        <v>1066</v>
      </c>
      <c r="C120" t="s">
        <v>1067</v>
      </c>
      <c r="D120" t="s">
        <v>1068</v>
      </c>
      <c r="F120" t="s">
        <v>735</v>
      </c>
      <c r="G120" t="s">
        <v>780</v>
      </c>
      <c r="H120" t="s">
        <v>794</v>
      </c>
      <c r="I120" t="s">
        <v>726</v>
      </c>
      <c r="J120" t="s">
        <v>682</v>
      </c>
      <c r="K120">
        <v>3</v>
      </c>
      <c r="L120">
        <v>120</v>
      </c>
      <c r="M120">
        <v>128.1</v>
      </c>
      <c r="N120">
        <v>118.8</v>
      </c>
      <c r="O120">
        <v>2684</v>
      </c>
      <c r="Q120">
        <v>40</v>
      </c>
      <c r="R120">
        <v>1250</v>
      </c>
      <c r="S120">
        <v>17</v>
      </c>
      <c r="T120">
        <v>73.5</v>
      </c>
      <c r="U120" t="s">
        <v>782</v>
      </c>
      <c r="V120">
        <v>25000</v>
      </c>
      <c r="W120">
        <v>5000</v>
      </c>
      <c r="X120">
        <v>92</v>
      </c>
      <c r="Y120">
        <v>62</v>
      </c>
      <c r="Z120">
        <v>1</v>
      </c>
      <c r="AA120">
        <v>-40</v>
      </c>
      <c r="AB120" t="s">
        <v>769</v>
      </c>
      <c r="AC120">
        <v>0.1</v>
      </c>
      <c r="AD120" t="s">
        <v>789</v>
      </c>
      <c r="AE120">
        <v>41937</v>
      </c>
      <c r="AF120">
        <v>41969</v>
      </c>
      <c r="AG120" t="s">
        <v>842</v>
      </c>
      <c r="AH120" t="s">
        <v>1069</v>
      </c>
      <c r="AI120">
        <v>2226006</v>
      </c>
    </row>
    <row r="121" spans="1:35" hidden="1">
      <c r="A121" t="s">
        <v>1065</v>
      </c>
      <c r="B121" t="s">
        <v>1066</v>
      </c>
      <c r="C121" t="s">
        <v>1067</v>
      </c>
      <c r="D121" t="s">
        <v>1068</v>
      </c>
      <c r="F121" t="s">
        <v>735</v>
      </c>
      <c r="G121" t="s">
        <v>780</v>
      </c>
      <c r="H121" t="s">
        <v>794</v>
      </c>
      <c r="I121" t="s">
        <v>726</v>
      </c>
      <c r="J121" t="s">
        <v>682</v>
      </c>
      <c r="K121">
        <v>3</v>
      </c>
      <c r="L121">
        <v>120</v>
      </c>
      <c r="M121">
        <v>128.1</v>
      </c>
      <c r="N121">
        <v>118.8</v>
      </c>
      <c r="O121">
        <v>2684</v>
      </c>
      <c r="Q121">
        <v>40</v>
      </c>
      <c r="R121">
        <v>1250</v>
      </c>
      <c r="S121">
        <v>17</v>
      </c>
      <c r="T121">
        <v>73.5</v>
      </c>
      <c r="U121" t="s">
        <v>782</v>
      </c>
      <c r="V121">
        <v>25000</v>
      </c>
      <c r="W121">
        <v>5000</v>
      </c>
      <c r="X121">
        <v>92</v>
      </c>
      <c r="Y121">
        <v>62</v>
      </c>
      <c r="Z121">
        <v>1</v>
      </c>
      <c r="AA121">
        <v>-40</v>
      </c>
      <c r="AB121" t="s">
        <v>769</v>
      </c>
      <c r="AC121">
        <v>0.1</v>
      </c>
      <c r="AD121" t="s">
        <v>1070</v>
      </c>
      <c r="AE121">
        <v>41937</v>
      </c>
      <c r="AF121">
        <v>41982</v>
      </c>
      <c r="AG121" t="s">
        <v>842</v>
      </c>
      <c r="AH121" t="s">
        <v>1071</v>
      </c>
      <c r="AI121">
        <v>2229081</v>
      </c>
    </row>
    <row r="122" spans="1:35" hidden="1">
      <c r="A122" t="s">
        <v>1065</v>
      </c>
      <c r="B122" t="s">
        <v>1066</v>
      </c>
      <c r="C122" t="s">
        <v>1072</v>
      </c>
      <c r="D122" t="s">
        <v>1073</v>
      </c>
      <c r="F122" t="s">
        <v>792</v>
      </c>
      <c r="G122" t="s">
        <v>793</v>
      </c>
      <c r="H122" t="s">
        <v>794</v>
      </c>
      <c r="I122" t="s">
        <v>795</v>
      </c>
      <c r="J122" t="s">
        <v>682</v>
      </c>
      <c r="K122">
        <v>3</v>
      </c>
      <c r="L122">
        <v>40</v>
      </c>
      <c r="M122">
        <v>109</v>
      </c>
      <c r="N122">
        <v>60</v>
      </c>
      <c r="R122">
        <v>480</v>
      </c>
      <c r="S122">
        <v>7</v>
      </c>
      <c r="T122">
        <v>68.599999999999994</v>
      </c>
      <c r="U122" t="s">
        <v>782</v>
      </c>
      <c r="V122">
        <v>25000</v>
      </c>
      <c r="W122">
        <v>2700</v>
      </c>
      <c r="X122">
        <v>83</v>
      </c>
      <c r="Y122">
        <v>9</v>
      </c>
      <c r="Z122">
        <v>0.9</v>
      </c>
      <c r="AA122">
        <v>-40</v>
      </c>
      <c r="AB122" t="s">
        <v>769</v>
      </c>
      <c r="AC122">
        <v>0.1</v>
      </c>
      <c r="AD122" t="s">
        <v>783</v>
      </c>
      <c r="AE122">
        <v>41901</v>
      </c>
      <c r="AF122">
        <v>41908</v>
      </c>
      <c r="AG122" t="s">
        <v>842</v>
      </c>
      <c r="AH122" t="s">
        <v>1074</v>
      </c>
      <c r="AI122">
        <v>2220569</v>
      </c>
    </row>
    <row r="123" spans="1:35" hidden="1">
      <c r="A123" t="s">
        <v>1065</v>
      </c>
      <c r="B123" t="s">
        <v>1066</v>
      </c>
      <c r="C123" t="s">
        <v>1075</v>
      </c>
      <c r="D123" t="s">
        <v>1076</v>
      </c>
      <c r="F123" t="s">
        <v>1077</v>
      </c>
      <c r="G123" t="s">
        <v>723</v>
      </c>
      <c r="H123" t="s">
        <v>788</v>
      </c>
      <c r="I123" t="s">
        <v>795</v>
      </c>
      <c r="J123" t="s">
        <v>682</v>
      </c>
      <c r="K123">
        <v>3</v>
      </c>
      <c r="L123">
        <v>60</v>
      </c>
      <c r="M123">
        <v>115</v>
      </c>
      <c r="N123">
        <v>43</v>
      </c>
      <c r="R123">
        <v>500</v>
      </c>
      <c r="S123">
        <v>7.1</v>
      </c>
      <c r="T123">
        <v>70.400000000000006</v>
      </c>
      <c r="U123" t="s">
        <v>782</v>
      </c>
      <c r="V123">
        <v>25000</v>
      </c>
      <c r="W123">
        <v>2700</v>
      </c>
      <c r="X123">
        <v>81</v>
      </c>
      <c r="Y123">
        <v>13</v>
      </c>
      <c r="Z123">
        <v>0.7</v>
      </c>
      <c r="AA123">
        <v>-40</v>
      </c>
      <c r="AB123" t="s">
        <v>769</v>
      </c>
      <c r="AC123">
        <v>0.1</v>
      </c>
      <c r="AD123" t="s">
        <v>783</v>
      </c>
      <c r="AE123">
        <v>41901</v>
      </c>
      <c r="AF123">
        <v>41908</v>
      </c>
      <c r="AG123" t="s">
        <v>784</v>
      </c>
      <c r="AH123" t="s">
        <v>1078</v>
      </c>
      <c r="AI123">
        <v>2220566</v>
      </c>
    </row>
    <row r="124" spans="1:35" hidden="1">
      <c r="A124" t="s">
        <v>1065</v>
      </c>
      <c r="B124" t="s">
        <v>1066</v>
      </c>
      <c r="C124" t="s">
        <v>1079</v>
      </c>
      <c r="D124" t="s">
        <v>1080</v>
      </c>
      <c r="F124" t="s">
        <v>1077</v>
      </c>
      <c r="G124" t="s">
        <v>723</v>
      </c>
      <c r="H124" t="s">
        <v>794</v>
      </c>
      <c r="I124" t="s">
        <v>795</v>
      </c>
      <c r="J124" t="s">
        <v>682</v>
      </c>
      <c r="K124">
        <v>3</v>
      </c>
      <c r="L124">
        <v>60</v>
      </c>
      <c r="M124">
        <v>115</v>
      </c>
      <c r="N124">
        <v>43</v>
      </c>
      <c r="R124">
        <v>500</v>
      </c>
      <c r="S124">
        <v>7.1</v>
      </c>
      <c r="T124">
        <v>70.400000000000006</v>
      </c>
      <c r="U124" t="s">
        <v>782</v>
      </c>
      <c r="V124">
        <v>25000</v>
      </c>
      <c r="W124">
        <v>2700</v>
      </c>
      <c r="X124">
        <v>81</v>
      </c>
      <c r="Y124">
        <v>13</v>
      </c>
      <c r="Z124">
        <v>0.7</v>
      </c>
      <c r="AA124">
        <v>-40</v>
      </c>
      <c r="AB124" t="s">
        <v>769</v>
      </c>
      <c r="AC124">
        <v>0.1</v>
      </c>
      <c r="AD124" t="s">
        <v>783</v>
      </c>
      <c r="AE124">
        <v>41901</v>
      </c>
      <c r="AF124">
        <v>41908</v>
      </c>
      <c r="AG124" t="s">
        <v>784</v>
      </c>
      <c r="AH124" t="s">
        <v>1081</v>
      </c>
      <c r="AI124">
        <v>2220570</v>
      </c>
    </row>
    <row r="125" spans="1:35" hidden="1">
      <c r="A125" t="s">
        <v>1065</v>
      </c>
      <c r="B125" t="s">
        <v>1066</v>
      </c>
      <c r="C125" t="s">
        <v>1082</v>
      </c>
      <c r="D125" t="s">
        <v>1083</v>
      </c>
      <c r="F125" t="s">
        <v>792</v>
      </c>
      <c r="G125" t="s">
        <v>793</v>
      </c>
      <c r="H125" t="s">
        <v>794</v>
      </c>
      <c r="I125" t="s">
        <v>795</v>
      </c>
      <c r="J125" t="s">
        <v>682</v>
      </c>
      <c r="K125">
        <v>3</v>
      </c>
      <c r="L125">
        <v>60</v>
      </c>
      <c r="M125">
        <v>110</v>
      </c>
      <c r="N125">
        <v>60</v>
      </c>
      <c r="R125">
        <v>850</v>
      </c>
      <c r="S125">
        <v>9.5</v>
      </c>
      <c r="T125">
        <v>89.5</v>
      </c>
      <c r="U125" t="s">
        <v>782</v>
      </c>
      <c r="V125">
        <v>25000</v>
      </c>
      <c r="W125">
        <v>2700</v>
      </c>
      <c r="X125">
        <v>81</v>
      </c>
      <c r="Y125">
        <v>3</v>
      </c>
      <c r="Z125">
        <v>0.9</v>
      </c>
      <c r="AA125">
        <v>-40</v>
      </c>
      <c r="AB125" t="s">
        <v>769</v>
      </c>
      <c r="AC125">
        <v>0.1</v>
      </c>
      <c r="AD125" t="s">
        <v>974</v>
      </c>
      <c r="AE125">
        <v>41938</v>
      </c>
      <c r="AF125">
        <v>41946</v>
      </c>
      <c r="AG125" t="s">
        <v>784</v>
      </c>
      <c r="AH125" t="s">
        <v>1084</v>
      </c>
      <c r="AI125">
        <v>2224225</v>
      </c>
    </row>
    <row r="126" spans="1:35" hidden="1">
      <c r="A126" t="s">
        <v>1065</v>
      </c>
      <c r="B126" t="s">
        <v>1066</v>
      </c>
      <c r="C126" t="s">
        <v>1082</v>
      </c>
      <c r="D126" t="s">
        <v>1085</v>
      </c>
      <c r="F126" t="s">
        <v>792</v>
      </c>
      <c r="G126" t="s">
        <v>793</v>
      </c>
      <c r="H126" t="s">
        <v>794</v>
      </c>
      <c r="I126" t="s">
        <v>795</v>
      </c>
      <c r="J126" t="s">
        <v>682</v>
      </c>
      <c r="K126">
        <v>3</v>
      </c>
      <c r="L126">
        <v>60</v>
      </c>
      <c r="M126">
        <v>110</v>
      </c>
      <c r="N126">
        <v>60</v>
      </c>
      <c r="R126">
        <v>850</v>
      </c>
      <c r="S126">
        <v>9.5</v>
      </c>
      <c r="T126">
        <v>89.5</v>
      </c>
      <c r="U126" t="s">
        <v>782</v>
      </c>
      <c r="V126">
        <v>25000</v>
      </c>
      <c r="W126">
        <v>5000</v>
      </c>
      <c r="X126">
        <v>86</v>
      </c>
      <c r="Y126">
        <v>18</v>
      </c>
      <c r="Z126">
        <v>0.9</v>
      </c>
      <c r="AA126">
        <v>-40</v>
      </c>
      <c r="AB126" t="s">
        <v>769</v>
      </c>
      <c r="AC126">
        <v>0.1</v>
      </c>
      <c r="AD126" t="s">
        <v>974</v>
      </c>
      <c r="AE126">
        <v>41938</v>
      </c>
      <c r="AF126">
        <v>41946</v>
      </c>
      <c r="AG126" t="s">
        <v>784</v>
      </c>
      <c r="AH126" t="s">
        <v>1086</v>
      </c>
      <c r="AI126">
        <v>2224226</v>
      </c>
    </row>
    <row r="127" spans="1:35" hidden="1">
      <c r="A127" t="s">
        <v>1065</v>
      </c>
      <c r="B127" t="s">
        <v>1066</v>
      </c>
      <c r="C127" t="s">
        <v>1087</v>
      </c>
      <c r="D127" t="s">
        <v>1087</v>
      </c>
      <c r="F127" t="s">
        <v>738</v>
      </c>
      <c r="G127" t="s">
        <v>780</v>
      </c>
      <c r="H127" t="s">
        <v>794</v>
      </c>
      <c r="I127" t="s">
        <v>726</v>
      </c>
      <c r="J127" t="s">
        <v>682</v>
      </c>
      <c r="K127">
        <v>3</v>
      </c>
      <c r="L127">
        <v>50</v>
      </c>
      <c r="M127">
        <v>84</v>
      </c>
      <c r="N127">
        <v>63</v>
      </c>
      <c r="O127">
        <v>1750</v>
      </c>
      <c r="Q127">
        <v>25</v>
      </c>
      <c r="R127">
        <v>470</v>
      </c>
      <c r="S127">
        <v>7</v>
      </c>
      <c r="T127">
        <v>71.400000000000006</v>
      </c>
      <c r="U127" t="s">
        <v>782</v>
      </c>
      <c r="V127">
        <v>25000</v>
      </c>
      <c r="W127">
        <v>3000</v>
      </c>
      <c r="X127">
        <v>82</v>
      </c>
      <c r="Y127">
        <v>12</v>
      </c>
      <c r="Z127">
        <v>0.9</v>
      </c>
      <c r="AA127">
        <v>-20</v>
      </c>
      <c r="AB127" t="s">
        <v>769</v>
      </c>
      <c r="AC127">
        <v>0.1</v>
      </c>
      <c r="AD127" t="s">
        <v>783</v>
      </c>
      <c r="AE127">
        <v>41840</v>
      </c>
      <c r="AF127">
        <v>41881</v>
      </c>
      <c r="AG127" t="s">
        <v>842</v>
      </c>
      <c r="AH127" t="s">
        <v>1088</v>
      </c>
      <c r="AI127">
        <v>2218218</v>
      </c>
    </row>
    <row r="128" spans="1:35" hidden="1">
      <c r="A128" t="s">
        <v>1065</v>
      </c>
      <c r="B128" t="s">
        <v>1066</v>
      </c>
      <c r="C128" t="s">
        <v>1089</v>
      </c>
      <c r="D128" t="s">
        <v>1089</v>
      </c>
      <c r="F128" t="s">
        <v>738</v>
      </c>
      <c r="G128" t="s">
        <v>780</v>
      </c>
      <c r="H128" t="s">
        <v>794</v>
      </c>
      <c r="I128" t="s">
        <v>726</v>
      </c>
      <c r="J128" t="s">
        <v>682</v>
      </c>
      <c r="K128">
        <v>3</v>
      </c>
      <c r="L128">
        <v>50</v>
      </c>
      <c r="M128">
        <v>84</v>
      </c>
      <c r="N128">
        <v>63</v>
      </c>
      <c r="O128">
        <v>1127</v>
      </c>
      <c r="Q128">
        <v>40</v>
      </c>
      <c r="R128">
        <v>500</v>
      </c>
      <c r="S128">
        <v>7</v>
      </c>
      <c r="T128">
        <v>71.400000000000006</v>
      </c>
      <c r="U128" t="s">
        <v>782</v>
      </c>
      <c r="V128">
        <v>25000</v>
      </c>
      <c r="W128">
        <v>3000</v>
      </c>
      <c r="X128">
        <v>82</v>
      </c>
      <c r="Y128">
        <v>11</v>
      </c>
      <c r="Z128">
        <v>0.9</v>
      </c>
      <c r="AA128">
        <v>-20</v>
      </c>
      <c r="AB128" t="s">
        <v>769</v>
      </c>
      <c r="AC128">
        <v>0.1</v>
      </c>
      <c r="AD128" t="s">
        <v>826</v>
      </c>
      <c r="AE128">
        <v>41881</v>
      </c>
      <c r="AF128">
        <v>41881</v>
      </c>
      <c r="AG128" t="s">
        <v>842</v>
      </c>
      <c r="AH128" t="s">
        <v>1090</v>
      </c>
      <c r="AI128">
        <v>2218217</v>
      </c>
    </row>
    <row r="129" spans="1:35" hidden="1">
      <c r="A129" t="s">
        <v>1065</v>
      </c>
      <c r="B129" t="s">
        <v>1066</v>
      </c>
      <c r="C129" t="s">
        <v>1091</v>
      </c>
      <c r="D129" t="s">
        <v>1091</v>
      </c>
      <c r="F129" t="s">
        <v>1051</v>
      </c>
      <c r="G129" t="s">
        <v>793</v>
      </c>
      <c r="H129" t="s">
        <v>794</v>
      </c>
      <c r="I129" t="s">
        <v>795</v>
      </c>
      <c r="J129" t="s">
        <v>682</v>
      </c>
      <c r="K129">
        <v>3</v>
      </c>
      <c r="L129">
        <v>100</v>
      </c>
      <c r="M129">
        <v>130</v>
      </c>
      <c r="N129">
        <v>70</v>
      </c>
      <c r="R129">
        <v>1600</v>
      </c>
      <c r="S129">
        <v>17</v>
      </c>
      <c r="T129">
        <v>94.1</v>
      </c>
      <c r="U129" t="s">
        <v>782</v>
      </c>
      <c r="V129">
        <v>25000</v>
      </c>
      <c r="W129">
        <v>2700</v>
      </c>
      <c r="X129">
        <v>82</v>
      </c>
      <c r="Y129">
        <v>14</v>
      </c>
      <c r="Z129">
        <v>0.9</v>
      </c>
      <c r="AA129">
        <v>-40</v>
      </c>
      <c r="AB129" t="s">
        <v>769</v>
      </c>
      <c r="AC129">
        <v>0.1</v>
      </c>
      <c r="AD129" t="s">
        <v>783</v>
      </c>
      <c r="AE129">
        <v>41840</v>
      </c>
      <c r="AF129">
        <v>41848</v>
      </c>
      <c r="AG129" t="s">
        <v>842</v>
      </c>
      <c r="AH129" t="s">
        <v>1092</v>
      </c>
      <c r="AI129">
        <v>2216602</v>
      </c>
    </row>
    <row r="130" spans="1:35" hidden="1">
      <c r="A130" t="s">
        <v>1065</v>
      </c>
      <c r="B130" t="s">
        <v>1066</v>
      </c>
      <c r="C130" t="s">
        <v>1093</v>
      </c>
      <c r="D130" t="s">
        <v>1093</v>
      </c>
      <c r="F130" t="s">
        <v>821</v>
      </c>
      <c r="G130" t="s">
        <v>736</v>
      </c>
      <c r="H130" t="s">
        <v>794</v>
      </c>
      <c r="I130" t="s">
        <v>795</v>
      </c>
      <c r="J130" t="s">
        <v>682</v>
      </c>
      <c r="K130">
        <v>3</v>
      </c>
      <c r="L130">
        <v>40</v>
      </c>
      <c r="M130">
        <v>123</v>
      </c>
      <c r="N130">
        <v>79.900000000000006</v>
      </c>
      <c r="R130">
        <v>450</v>
      </c>
      <c r="S130">
        <v>6</v>
      </c>
      <c r="T130">
        <v>75</v>
      </c>
      <c r="U130" t="s">
        <v>782</v>
      </c>
      <c r="V130">
        <v>25000</v>
      </c>
      <c r="W130">
        <v>2700</v>
      </c>
      <c r="X130">
        <v>82</v>
      </c>
      <c r="Y130">
        <v>16</v>
      </c>
      <c r="Z130">
        <v>0.7</v>
      </c>
      <c r="AA130">
        <v>-40</v>
      </c>
      <c r="AB130" t="s">
        <v>769</v>
      </c>
      <c r="AC130">
        <v>0.09</v>
      </c>
      <c r="AD130" t="s">
        <v>783</v>
      </c>
      <c r="AE130">
        <v>41840</v>
      </c>
      <c r="AF130">
        <v>41848</v>
      </c>
      <c r="AG130" t="s">
        <v>842</v>
      </c>
      <c r="AH130" t="s">
        <v>1094</v>
      </c>
      <c r="AI130">
        <v>2216603</v>
      </c>
    </row>
    <row r="131" spans="1:35" hidden="1">
      <c r="A131" t="s">
        <v>1065</v>
      </c>
      <c r="B131" t="s">
        <v>1066</v>
      </c>
      <c r="C131" t="s">
        <v>1095</v>
      </c>
      <c r="D131" t="s">
        <v>1095</v>
      </c>
      <c r="F131" t="s">
        <v>787</v>
      </c>
      <c r="G131" t="s">
        <v>723</v>
      </c>
      <c r="H131" t="s">
        <v>794</v>
      </c>
      <c r="I131" t="s">
        <v>723</v>
      </c>
      <c r="J131" t="s">
        <v>682</v>
      </c>
      <c r="K131">
        <v>3</v>
      </c>
      <c r="L131">
        <v>40</v>
      </c>
      <c r="M131">
        <v>82.7</v>
      </c>
      <c r="N131">
        <v>49.8</v>
      </c>
      <c r="R131">
        <v>350</v>
      </c>
      <c r="S131">
        <v>5</v>
      </c>
      <c r="T131">
        <v>70</v>
      </c>
      <c r="U131" t="s">
        <v>782</v>
      </c>
      <c r="V131">
        <v>25000</v>
      </c>
      <c r="W131">
        <v>2700</v>
      </c>
      <c r="X131">
        <v>82</v>
      </c>
      <c r="Y131">
        <v>16</v>
      </c>
      <c r="Z131">
        <v>0.7</v>
      </c>
      <c r="AA131">
        <v>-40</v>
      </c>
      <c r="AB131" t="s">
        <v>769</v>
      </c>
      <c r="AC131">
        <v>0.08</v>
      </c>
      <c r="AD131" t="s">
        <v>783</v>
      </c>
      <c r="AE131">
        <v>41840</v>
      </c>
      <c r="AF131">
        <v>41848</v>
      </c>
      <c r="AG131" t="s">
        <v>842</v>
      </c>
      <c r="AH131" t="s">
        <v>1096</v>
      </c>
      <c r="AI131">
        <v>2216604</v>
      </c>
    </row>
    <row r="132" spans="1:35" hidden="1">
      <c r="A132" t="s">
        <v>1065</v>
      </c>
      <c r="B132" t="s">
        <v>1066</v>
      </c>
      <c r="C132" t="s">
        <v>1097</v>
      </c>
      <c r="D132" t="s">
        <v>1097</v>
      </c>
      <c r="F132" t="s">
        <v>738</v>
      </c>
      <c r="G132" t="s">
        <v>780</v>
      </c>
      <c r="H132" t="s">
        <v>794</v>
      </c>
      <c r="I132" t="s">
        <v>726</v>
      </c>
      <c r="J132" t="s">
        <v>682</v>
      </c>
      <c r="K132">
        <v>3</v>
      </c>
      <c r="L132">
        <v>50</v>
      </c>
      <c r="M132">
        <v>84</v>
      </c>
      <c r="N132">
        <v>63</v>
      </c>
      <c r="O132">
        <v>1750</v>
      </c>
      <c r="Q132">
        <v>25</v>
      </c>
      <c r="R132">
        <v>500</v>
      </c>
      <c r="S132">
        <v>7</v>
      </c>
      <c r="T132">
        <v>71.400000000000006</v>
      </c>
      <c r="U132" t="s">
        <v>782</v>
      </c>
      <c r="V132">
        <v>25000</v>
      </c>
      <c r="W132">
        <v>3000</v>
      </c>
      <c r="X132">
        <v>82</v>
      </c>
      <c r="Y132">
        <v>12</v>
      </c>
      <c r="Z132">
        <v>0.9</v>
      </c>
      <c r="AA132">
        <v>-40</v>
      </c>
      <c r="AB132" t="s">
        <v>769</v>
      </c>
      <c r="AC132">
        <v>0.1</v>
      </c>
      <c r="AD132" t="s">
        <v>826</v>
      </c>
      <c r="AE132">
        <v>41871</v>
      </c>
      <c r="AF132">
        <v>41891</v>
      </c>
      <c r="AG132" t="s">
        <v>784</v>
      </c>
      <c r="AH132" t="s">
        <v>1098</v>
      </c>
      <c r="AI132">
        <v>2218786</v>
      </c>
    </row>
    <row r="133" spans="1:35" hidden="1">
      <c r="A133" t="s">
        <v>1065</v>
      </c>
      <c r="B133" t="s">
        <v>1066</v>
      </c>
      <c r="C133" t="s">
        <v>1099</v>
      </c>
      <c r="D133" t="s">
        <v>1099</v>
      </c>
      <c r="F133" t="s">
        <v>738</v>
      </c>
      <c r="G133" t="s">
        <v>780</v>
      </c>
      <c r="H133" t="s">
        <v>794</v>
      </c>
      <c r="I133" t="s">
        <v>726</v>
      </c>
      <c r="J133" t="s">
        <v>682</v>
      </c>
      <c r="K133">
        <v>3</v>
      </c>
      <c r="L133">
        <v>55</v>
      </c>
      <c r="M133">
        <v>84</v>
      </c>
      <c r="N133">
        <v>63</v>
      </c>
      <c r="O133">
        <v>1127</v>
      </c>
      <c r="Q133">
        <v>40</v>
      </c>
      <c r="R133">
        <v>500</v>
      </c>
      <c r="S133">
        <v>7</v>
      </c>
      <c r="T133">
        <v>71.400000000000006</v>
      </c>
      <c r="U133" t="s">
        <v>782</v>
      </c>
      <c r="V133">
        <v>25000</v>
      </c>
      <c r="W133">
        <v>3000</v>
      </c>
      <c r="X133">
        <v>82</v>
      </c>
      <c r="Y133">
        <v>11</v>
      </c>
      <c r="Z133">
        <v>0.9</v>
      </c>
      <c r="AA133">
        <v>-40</v>
      </c>
      <c r="AB133" t="s">
        <v>769</v>
      </c>
      <c r="AC133">
        <v>0.1</v>
      </c>
      <c r="AD133" t="s">
        <v>783</v>
      </c>
      <c r="AE133">
        <v>41840</v>
      </c>
      <c r="AF133">
        <v>41848</v>
      </c>
      <c r="AG133" t="s">
        <v>842</v>
      </c>
      <c r="AH133" t="s">
        <v>1100</v>
      </c>
      <c r="AI133">
        <v>2216606</v>
      </c>
    </row>
    <row r="134" spans="1:35" hidden="1">
      <c r="A134" t="s">
        <v>1065</v>
      </c>
      <c r="B134" t="s">
        <v>1066</v>
      </c>
      <c r="C134" t="s">
        <v>1101</v>
      </c>
      <c r="D134" t="s">
        <v>1101</v>
      </c>
      <c r="F134" t="s">
        <v>738</v>
      </c>
      <c r="G134" t="s">
        <v>780</v>
      </c>
      <c r="H134" t="s">
        <v>794</v>
      </c>
      <c r="I134" t="s">
        <v>726</v>
      </c>
      <c r="J134" t="s">
        <v>682</v>
      </c>
      <c r="K134">
        <v>3</v>
      </c>
      <c r="L134">
        <v>50</v>
      </c>
      <c r="M134">
        <v>84</v>
      </c>
      <c r="N134">
        <v>63</v>
      </c>
      <c r="O134">
        <v>1211</v>
      </c>
      <c r="Q134">
        <v>40</v>
      </c>
      <c r="R134">
        <v>500</v>
      </c>
      <c r="S134">
        <v>7.4</v>
      </c>
      <c r="T134">
        <v>67.599999999999994</v>
      </c>
      <c r="U134" t="s">
        <v>782</v>
      </c>
      <c r="V134">
        <v>25000</v>
      </c>
      <c r="W134">
        <v>5000</v>
      </c>
      <c r="X134">
        <v>83</v>
      </c>
      <c r="Y134">
        <v>11</v>
      </c>
      <c r="Z134">
        <v>0.9</v>
      </c>
      <c r="AA134">
        <v>-40</v>
      </c>
      <c r="AB134" t="s">
        <v>769</v>
      </c>
      <c r="AC134">
        <v>0.1</v>
      </c>
      <c r="AD134" t="s">
        <v>826</v>
      </c>
      <c r="AE134">
        <v>41901</v>
      </c>
      <c r="AF134">
        <v>41901</v>
      </c>
      <c r="AG134" t="s">
        <v>842</v>
      </c>
      <c r="AH134" t="s">
        <v>1102</v>
      </c>
      <c r="AI134">
        <v>2219860</v>
      </c>
    </row>
    <row r="135" spans="1:35" hidden="1">
      <c r="A135" t="s">
        <v>1065</v>
      </c>
      <c r="B135" t="s">
        <v>1066</v>
      </c>
      <c r="C135" t="s">
        <v>1103</v>
      </c>
      <c r="D135" t="s">
        <v>1103</v>
      </c>
      <c r="F135" t="s">
        <v>813</v>
      </c>
      <c r="G135" t="s">
        <v>780</v>
      </c>
      <c r="H135" t="s">
        <v>794</v>
      </c>
      <c r="I135" t="s">
        <v>726</v>
      </c>
      <c r="J135" t="s">
        <v>682</v>
      </c>
      <c r="K135">
        <v>3</v>
      </c>
      <c r="L135">
        <v>50</v>
      </c>
      <c r="M135">
        <v>98.9</v>
      </c>
      <c r="N135">
        <v>64</v>
      </c>
      <c r="Q135">
        <v>107</v>
      </c>
      <c r="R135">
        <v>500</v>
      </c>
      <c r="S135">
        <v>7</v>
      </c>
      <c r="T135">
        <v>71.400000000000006</v>
      </c>
      <c r="U135" t="s">
        <v>782</v>
      </c>
      <c r="V135">
        <v>25000</v>
      </c>
      <c r="W135">
        <v>2700</v>
      </c>
      <c r="X135">
        <v>82</v>
      </c>
      <c r="Y135">
        <v>13</v>
      </c>
      <c r="Z135">
        <v>0.9</v>
      </c>
      <c r="AA135">
        <v>-40</v>
      </c>
      <c r="AB135" t="s">
        <v>769</v>
      </c>
      <c r="AC135">
        <v>0.09</v>
      </c>
      <c r="AD135" t="s">
        <v>783</v>
      </c>
      <c r="AE135">
        <v>41840</v>
      </c>
      <c r="AF135">
        <v>41848</v>
      </c>
      <c r="AG135" t="s">
        <v>842</v>
      </c>
      <c r="AH135" t="s">
        <v>1104</v>
      </c>
      <c r="AI135">
        <v>2216605</v>
      </c>
    </row>
    <row r="136" spans="1:35" hidden="1">
      <c r="A136" t="s">
        <v>1065</v>
      </c>
      <c r="B136" t="s">
        <v>1066</v>
      </c>
      <c r="C136" t="s">
        <v>1105</v>
      </c>
      <c r="D136" t="s">
        <v>1105</v>
      </c>
      <c r="F136" t="s">
        <v>813</v>
      </c>
      <c r="G136" t="s">
        <v>780</v>
      </c>
      <c r="H136" t="s">
        <v>794</v>
      </c>
      <c r="I136" t="s">
        <v>726</v>
      </c>
      <c r="J136" t="s">
        <v>682</v>
      </c>
      <c r="K136">
        <v>3</v>
      </c>
      <c r="L136">
        <v>50</v>
      </c>
      <c r="M136">
        <v>98</v>
      </c>
      <c r="N136">
        <v>64</v>
      </c>
      <c r="R136">
        <v>500</v>
      </c>
      <c r="S136">
        <v>7.3</v>
      </c>
      <c r="T136">
        <v>68.5</v>
      </c>
      <c r="U136" t="s">
        <v>782</v>
      </c>
      <c r="V136">
        <v>25000</v>
      </c>
      <c r="W136">
        <v>5000</v>
      </c>
      <c r="X136">
        <v>85</v>
      </c>
      <c r="Y136">
        <v>24</v>
      </c>
      <c r="Z136">
        <v>0.9</v>
      </c>
      <c r="AA136">
        <v>-40</v>
      </c>
      <c r="AB136" t="s">
        <v>769</v>
      </c>
      <c r="AC136">
        <v>0.1</v>
      </c>
      <c r="AD136" t="s">
        <v>783</v>
      </c>
      <c r="AE136">
        <v>41900</v>
      </c>
      <c r="AF136">
        <v>41900</v>
      </c>
      <c r="AG136" t="s">
        <v>842</v>
      </c>
      <c r="AH136" t="s">
        <v>1106</v>
      </c>
      <c r="AI136">
        <v>2219854</v>
      </c>
    </row>
    <row r="137" spans="1:35" hidden="1">
      <c r="A137" t="s">
        <v>1065</v>
      </c>
      <c r="B137" t="s">
        <v>1066</v>
      </c>
      <c r="C137" t="s">
        <v>1107</v>
      </c>
      <c r="D137" t="s">
        <v>1107</v>
      </c>
      <c r="F137" t="s">
        <v>731</v>
      </c>
      <c r="G137" t="s">
        <v>780</v>
      </c>
      <c r="H137" t="s">
        <v>794</v>
      </c>
      <c r="I137" t="s">
        <v>726</v>
      </c>
      <c r="J137" t="s">
        <v>682</v>
      </c>
      <c r="K137">
        <v>3</v>
      </c>
      <c r="L137">
        <v>75</v>
      </c>
      <c r="M137">
        <v>115.5</v>
      </c>
      <c r="N137">
        <v>94.5</v>
      </c>
      <c r="O137">
        <v>4662</v>
      </c>
      <c r="Q137">
        <v>25</v>
      </c>
      <c r="R137">
        <v>800</v>
      </c>
      <c r="S137">
        <v>12</v>
      </c>
      <c r="T137">
        <v>66.7</v>
      </c>
      <c r="U137" t="s">
        <v>782</v>
      </c>
      <c r="V137">
        <v>25000</v>
      </c>
      <c r="W137">
        <v>3000</v>
      </c>
      <c r="X137">
        <v>81</v>
      </c>
      <c r="Y137">
        <v>13</v>
      </c>
      <c r="Z137">
        <v>0.9</v>
      </c>
      <c r="AA137">
        <v>-20</v>
      </c>
      <c r="AB137" t="s">
        <v>769</v>
      </c>
      <c r="AC137">
        <v>0.1</v>
      </c>
      <c r="AD137" t="s">
        <v>783</v>
      </c>
      <c r="AE137">
        <v>41871</v>
      </c>
      <c r="AF137">
        <v>41890</v>
      </c>
      <c r="AG137" t="s">
        <v>784</v>
      </c>
      <c r="AH137" t="s">
        <v>1108</v>
      </c>
      <c r="AI137">
        <v>2218784</v>
      </c>
    </row>
    <row r="138" spans="1:35" hidden="1">
      <c r="A138" t="s">
        <v>1065</v>
      </c>
      <c r="B138" t="s">
        <v>1066</v>
      </c>
      <c r="C138" t="s">
        <v>1109</v>
      </c>
      <c r="D138" t="s">
        <v>1109</v>
      </c>
      <c r="F138" t="s">
        <v>731</v>
      </c>
      <c r="G138" t="s">
        <v>780</v>
      </c>
      <c r="H138" t="s">
        <v>794</v>
      </c>
      <c r="I138" t="s">
        <v>726</v>
      </c>
      <c r="J138" t="s">
        <v>682</v>
      </c>
      <c r="K138">
        <v>3</v>
      </c>
      <c r="L138">
        <v>75</v>
      </c>
      <c r="M138">
        <v>115.5</v>
      </c>
      <c r="N138">
        <v>94.5</v>
      </c>
      <c r="O138">
        <v>2140</v>
      </c>
      <c r="Q138">
        <v>40</v>
      </c>
      <c r="R138">
        <v>800</v>
      </c>
      <c r="S138">
        <v>12</v>
      </c>
      <c r="T138">
        <v>66.7</v>
      </c>
      <c r="U138" t="s">
        <v>782</v>
      </c>
      <c r="V138">
        <v>25000</v>
      </c>
      <c r="W138">
        <v>3000</v>
      </c>
      <c r="X138">
        <v>81</v>
      </c>
      <c r="Y138">
        <v>12</v>
      </c>
      <c r="Z138">
        <v>0.9</v>
      </c>
      <c r="AA138">
        <v>-40</v>
      </c>
      <c r="AB138" t="s">
        <v>769</v>
      </c>
      <c r="AC138">
        <v>0.1</v>
      </c>
      <c r="AD138" t="s">
        <v>783</v>
      </c>
      <c r="AE138">
        <v>41840</v>
      </c>
      <c r="AF138">
        <v>41849</v>
      </c>
      <c r="AG138" t="s">
        <v>842</v>
      </c>
      <c r="AH138" t="s">
        <v>1110</v>
      </c>
      <c r="AI138">
        <v>2216608</v>
      </c>
    </row>
    <row r="139" spans="1:35" hidden="1">
      <c r="A139" t="s">
        <v>1065</v>
      </c>
      <c r="B139" t="s">
        <v>1066</v>
      </c>
      <c r="C139" t="s">
        <v>1111</v>
      </c>
      <c r="D139" t="s">
        <v>1111</v>
      </c>
      <c r="F139" t="s">
        <v>731</v>
      </c>
      <c r="G139" t="s">
        <v>780</v>
      </c>
      <c r="H139" t="s">
        <v>794</v>
      </c>
      <c r="I139" t="s">
        <v>726</v>
      </c>
      <c r="J139" t="s">
        <v>682</v>
      </c>
      <c r="K139">
        <v>3</v>
      </c>
      <c r="L139">
        <v>75</v>
      </c>
      <c r="M139">
        <v>115.5</v>
      </c>
      <c r="N139">
        <v>94.6</v>
      </c>
      <c r="O139">
        <v>1754</v>
      </c>
      <c r="Q139">
        <v>40</v>
      </c>
      <c r="R139">
        <v>800</v>
      </c>
      <c r="S139">
        <v>12</v>
      </c>
      <c r="T139">
        <v>66.7</v>
      </c>
      <c r="U139" t="s">
        <v>782</v>
      </c>
      <c r="V139">
        <v>25000</v>
      </c>
      <c r="W139">
        <v>5000</v>
      </c>
      <c r="X139">
        <v>84</v>
      </c>
      <c r="Y139">
        <v>15</v>
      </c>
      <c r="Z139">
        <v>0.9</v>
      </c>
      <c r="AA139">
        <v>-40</v>
      </c>
      <c r="AB139" t="s">
        <v>769</v>
      </c>
      <c r="AC139">
        <v>0.1</v>
      </c>
      <c r="AD139" t="s">
        <v>826</v>
      </c>
      <c r="AE139">
        <v>41901</v>
      </c>
      <c r="AF139">
        <v>41901</v>
      </c>
      <c r="AG139" t="s">
        <v>842</v>
      </c>
      <c r="AH139" t="s">
        <v>1112</v>
      </c>
      <c r="AI139">
        <v>2219861</v>
      </c>
    </row>
    <row r="140" spans="1:35" hidden="1">
      <c r="A140" t="s">
        <v>1065</v>
      </c>
      <c r="B140" t="s">
        <v>1066</v>
      </c>
      <c r="C140" t="s">
        <v>1113</v>
      </c>
      <c r="D140" t="s">
        <v>1113</v>
      </c>
      <c r="F140" t="s">
        <v>731</v>
      </c>
      <c r="G140" t="s">
        <v>780</v>
      </c>
      <c r="H140" t="s">
        <v>794</v>
      </c>
      <c r="I140" t="s">
        <v>726</v>
      </c>
      <c r="J140" t="s">
        <v>682</v>
      </c>
      <c r="K140">
        <v>3</v>
      </c>
      <c r="L140">
        <v>75</v>
      </c>
      <c r="M140">
        <v>92.2</v>
      </c>
      <c r="N140">
        <v>95.3</v>
      </c>
      <c r="O140">
        <v>2024</v>
      </c>
      <c r="Q140">
        <v>25</v>
      </c>
      <c r="R140">
        <v>800</v>
      </c>
      <c r="S140">
        <v>12</v>
      </c>
      <c r="T140">
        <v>66.7</v>
      </c>
      <c r="U140" t="s">
        <v>782</v>
      </c>
      <c r="V140">
        <v>25000</v>
      </c>
      <c r="W140">
        <v>3000</v>
      </c>
      <c r="X140">
        <v>80</v>
      </c>
      <c r="Y140">
        <v>8</v>
      </c>
      <c r="Z140">
        <v>0.9</v>
      </c>
      <c r="AA140">
        <v>-40</v>
      </c>
      <c r="AB140" t="s">
        <v>769</v>
      </c>
      <c r="AC140">
        <v>0.1</v>
      </c>
      <c r="AD140" t="s">
        <v>783</v>
      </c>
      <c r="AE140">
        <v>41871</v>
      </c>
      <c r="AF140">
        <v>41887</v>
      </c>
      <c r="AG140" t="s">
        <v>784</v>
      </c>
      <c r="AH140" t="s">
        <v>1114</v>
      </c>
      <c r="AI140">
        <v>2218740</v>
      </c>
    </row>
    <row r="141" spans="1:35" hidden="1">
      <c r="A141" t="s">
        <v>1065</v>
      </c>
      <c r="B141" t="s">
        <v>1066</v>
      </c>
      <c r="C141" t="s">
        <v>1115</v>
      </c>
      <c r="D141" t="s">
        <v>1115</v>
      </c>
      <c r="F141" t="s">
        <v>731</v>
      </c>
      <c r="G141" t="s">
        <v>780</v>
      </c>
      <c r="H141" t="s">
        <v>794</v>
      </c>
      <c r="I141" t="s">
        <v>726</v>
      </c>
      <c r="J141" t="s">
        <v>682</v>
      </c>
      <c r="K141">
        <v>3</v>
      </c>
      <c r="L141">
        <v>75</v>
      </c>
      <c r="M141">
        <v>92.2</v>
      </c>
      <c r="N141">
        <v>95.3</v>
      </c>
      <c r="O141">
        <v>2024</v>
      </c>
      <c r="Q141">
        <v>40</v>
      </c>
      <c r="R141">
        <v>800</v>
      </c>
      <c r="S141">
        <v>12</v>
      </c>
      <c r="T141">
        <v>66.7</v>
      </c>
      <c r="U141" t="s">
        <v>782</v>
      </c>
      <c r="V141">
        <v>25000</v>
      </c>
      <c r="W141">
        <v>3000</v>
      </c>
      <c r="X141">
        <v>80</v>
      </c>
      <c r="Y141">
        <v>8</v>
      </c>
      <c r="Z141">
        <v>0.9</v>
      </c>
      <c r="AA141">
        <v>-20</v>
      </c>
      <c r="AB141" t="s">
        <v>769</v>
      </c>
      <c r="AC141">
        <v>0.1</v>
      </c>
      <c r="AD141" t="s">
        <v>826</v>
      </c>
      <c r="AE141">
        <v>41880</v>
      </c>
      <c r="AF141">
        <v>41881</v>
      </c>
      <c r="AG141" t="s">
        <v>842</v>
      </c>
      <c r="AH141" t="s">
        <v>1116</v>
      </c>
      <c r="AI141">
        <v>2218216</v>
      </c>
    </row>
    <row r="142" spans="1:35" hidden="1">
      <c r="A142" t="s">
        <v>1065</v>
      </c>
      <c r="B142" t="s">
        <v>1066</v>
      </c>
      <c r="C142" t="s">
        <v>1117</v>
      </c>
      <c r="D142" t="s">
        <v>1117</v>
      </c>
      <c r="F142" t="s">
        <v>732</v>
      </c>
      <c r="G142" t="s">
        <v>780</v>
      </c>
      <c r="H142" t="s">
        <v>794</v>
      </c>
      <c r="I142" t="s">
        <v>726</v>
      </c>
      <c r="J142" t="s">
        <v>682</v>
      </c>
      <c r="K142">
        <v>3</v>
      </c>
      <c r="L142">
        <v>65</v>
      </c>
      <c r="M142">
        <v>130</v>
      </c>
      <c r="N142">
        <v>95</v>
      </c>
      <c r="Q142">
        <v>113</v>
      </c>
      <c r="R142">
        <v>800</v>
      </c>
      <c r="S142">
        <v>11</v>
      </c>
      <c r="T142">
        <v>72.7</v>
      </c>
      <c r="U142" t="s">
        <v>782</v>
      </c>
      <c r="V142">
        <v>25000</v>
      </c>
      <c r="W142">
        <v>2700</v>
      </c>
      <c r="X142">
        <v>82</v>
      </c>
      <c r="Y142">
        <v>14</v>
      </c>
      <c r="Z142">
        <v>0.9</v>
      </c>
      <c r="AA142">
        <v>-40</v>
      </c>
      <c r="AB142" t="s">
        <v>769</v>
      </c>
      <c r="AC142">
        <v>0.1</v>
      </c>
      <c r="AD142" t="s">
        <v>783</v>
      </c>
      <c r="AE142">
        <v>41840</v>
      </c>
      <c r="AF142">
        <v>41848</v>
      </c>
      <c r="AG142" t="s">
        <v>842</v>
      </c>
      <c r="AH142" t="s">
        <v>1118</v>
      </c>
      <c r="AI142">
        <v>2216607</v>
      </c>
    </row>
    <row r="143" spans="1:35" hidden="1">
      <c r="A143" t="s">
        <v>1065</v>
      </c>
      <c r="B143" t="s">
        <v>1066</v>
      </c>
      <c r="C143" t="s">
        <v>1119</v>
      </c>
      <c r="D143" t="s">
        <v>1119</v>
      </c>
      <c r="F143" t="s">
        <v>732</v>
      </c>
      <c r="G143" t="s">
        <v>780</v>
      </c>
      <c r="H143" t="s">
        <v>794</v>
      </c>
      <c r="I143" t="s">
        <v>726</v>
      </c>
      <c r="J143" t="s">
        <v>682</v>
      </c>
      <c r="K143">
        <v>3</v>
      </c>
      <c r="L143">
        <v>65</v>
      </c>
      <c r="M143">
        <v>130</v>
      </c>
      <c r="N143">
        <v>95</v>
      </c>
      <c r="R143">
        <v>800</v>
      </c>
      <c r="S143">
        <v>11</v>
      </c>
      <c r="T143">
        <v>72.7</v>
      </c>
      <c r="U143" t="s">
        <v>782</v>
      </c>
      <c r="V143">
        <v>25000</v>
      </c>
      <c r="W143">
        <v>5000</v>
      </c>
      <c r="X143">
        <v>84</v>
      </c>
      <c r="Y143">
        <v>24</v>
      </c>
      <c r="Z143">
        <v>0.9</v>
      </c>
      <c r="AA143">
        <v>-40</v>
      </c>
      <c r="AB143" t="s">
        <v>769</v>
      </c>
      <c r="AC143">
        <v>0.1</v>
      </c>
      <c r="AD143" t="s">
        <v>783</v>
      </c>
      <c r="AE143">
        <v>41900</v>
      </c>
      <c r="AF143">
        <v>41900</v>
      </c>
      <c r="AG143" t="s">
        <v>842</v>
      </c>
      <c r="AH143" t="s">
        <v>1120</v>
      </c>
      <c r="AI143">
        <v>2219855</v>
      </c>
    </row>
    <row r="144" spans="1:35" hidden="1">
      <c r="A144" t="s">
        <v>1065</v>
      </c>
      <c r="B144" t="s">
        <v>1066</v>
      </c>
      <c r="C144" t="s">
        <v>1121</v>
      </c>
      <c r="D144" t="s">
        <v>1121</v>
      </c>
      <c r="F144" t="s">
        <v>733</v>
      </c>
      <c r="G144" t="s">
        <v>780</v>
      </c>
      <c r="H144" t="s">
        <v>794</v>
      </c>
      <c r="I144" t="s">
        <v>726</v>
      </c>
      <c r="J144" t="s">
        <v>682</v>
      </c>
      <c r="K144">
        <v>3</v>
      </c>
      <c r="L144">
        <v>100</v>
      </c>
      <c r="M144">
        <v>160.1</v>
      </c>
      <c r="N144">
        <v>119.8</v>
      </c>
      <c r="Q144">
        <v>111</v>
      </c>
      <c r="R144">
        <v>1400</v>
      </c>
      <c r="S144">
        <v>17</v>
      </c>
      <c r="T144">
        <v>82.4</v>
      </c>
      <c r="U144" t="s">
        <v>782</v>
      </c>
      <c r="V144">
        <v>25000</v>
      </c>
      <c r="W144">
        <v>2700</v>
      </c>
      <c r="X144">
        <v>82</v>
      </c>
      <c r="Y144">
        <v>12</v>
      </c>
      <c r="Z144">
        <v>0.9</v>
      </c>
      <c r="AA144">
        <v>-40</v>
      </c>
      <c r="AB144" t="s">
        <v>769</v>
      </c>
      <c r="AC144">
        <v>0.1</v>
      </c>
      <c r="AD144" t="s">
        <v>783</v>
      </c>
      <c r="AE144">
        <v>41840</v>
      </c>
      <c r="AF144">
        <v>41848</v>
      </c>
      <c r="AG144" t="s">
        <v>842</v>
      </c>
      <c r="AH144" t="s">
        <v>1122</v>
      </c>
      <c r="AI144">
        <v>2216609</v>
      </c>
    </row>
    <row r="145" spans="1:35" hidden="1">
      <c r="A145" t="s">
        <v>1065</v>
      </c>
      <c r="B145" t="s">
        <v>1066</v>
      </c>
      <c r="C145" t="s">
        <v>1123</v>
      </c>
      <c r="D145" t="s">
        <v>1123</v>
      </c>
      <c r="F145" t="s">
        <v>733</v>
      </c>
      <c r="G145" t="s">
        <v>780</v>
      </c>
      <c r="H145" t="s">
        <v>794</v>
      </c>
      <c r="I145" t="s">
        <v>726</v>
      </c>
      <c r="J145" t="s">
        <v>682</v>
      </c>
      <c r="K145">
        <v>3</v>
      </c>
      <c r="L145">
        <v>100</v>
      </c>
      <c r="M145">
        <v>160.1</v>
      </c>
      <c r="N145">
        <v>119.9</v>
      </c>
      <c r="R145">
        <v>1400</v>
      </c>
      <c r="S145">
        <v>17</v>
      </c>
      <c r="T145">
        <v>82.4</v>
      </c>
      <c r="U145" t="s">
        <v>782</v>
      </c>
      <c r="V145">
        <v>25000</v>
      </c>
      <c r="W145">
        <v>5000</v>
      </c>
      <c r="X145">
        <v>84</v>
      </c>
      <c r="Y145">
        <v>24</v>
      </c>
      <c r="AA145">
        <v>-40</v>
      </c>
      <c r="AB145" t="s">
        <v>769</v>
      </c>
      <c r="AC145">
        <v>0.1</v>
      </c>
      <c r="AD145" t="s">
        <v>826</v>
      </c>
      <c r="AE145">
        <v>41901</v>
      </c>
      <c r="AF145">
        <v>41901</v>
      </c>
      <c r="AG145" t="s">
        <v>842</v>
      </c>
      <c r="AH145" t="s">
        <v>1124</v>
      </c>
      <c r="AI145">
        <v>2219862</v>
      </c>
    </row>
    <row r="146" spans="1:35" hidden="1">
      <c r="A146" t="s">
        <v>1065</v>
      </c>
      <c r="B146" t="s">
        <v>1066</v>
      </c>
      <c r="C146" t="s">
        <v>1125</v>
      </c>
      <c r="D146" t="s">
        <v>1125</v>
      </c>
      <c r="F146" t="s">
        <v>835</v>
      </c>
      <c r="G146" t="s">
        <v>723</v>
      </c>
      <c r="H146" t="s">
        <v>788</v>
      </c>
      <c r="I146" t="s">
        <v>723</v>
      </c>
      <c r="J146" t="s">
        <v>682</v>
      </c>
      <c r="K146">
        <v>3</v>
      </c>
      <c r="L146">
        <v>40</v>
      </c>
      <c r="M146">
        <v>97</v>
      </c>
      <c r="N146">
        <v>35</v>
      </c>
      <c r="R146">
        <v>350</v>
      </c>
      <c r="S146">
        <v>5.5</v>
      </c>
      <c r="T146">
        <v>63.6</v>
      </c>
      <c r="U146" t="s">
        <v>782</v>
      </c>
      <c r="V146">
        <v>25000</v>
      </c>
      <c r="W146">
        <v>2700</v>
      </c>
      <c r="X146">
        <v>83</v>
      </c>
      <c r="Y146">
        <v>21</v>
      </c>
      <c r="Z146">
        <v>0.9</v>
      </c>
      <c r="AA146">
        <v>-40</v>
      </c>
      <c r="AB146" t="s">
        <v>769</v>
      </c>
      <c r="AC146">
        <v>0.09</v>
      </c>
      <c r="AD146" t="s">
        <v>826</v>
      </c>
      <c r="AE146">
        <v>41840</v>
      </c>
      <c r="AF146">
        <v>41848</v>
      </c>
      <c r="AG146" t="s">
        <v>842</v>
      </c>
      <c r="AH146" t="s">
        <v>1126</v>
      </c>
      <c r="AI146">
        <v>2216610</v>
      </c>
    </row>
    <row r="147" spans="1:35" hidden="1">
      <c r="A147" t="s">
        <v>1065</v>
      </c>
      <c r="B147" t="s">
        <v>1066</v>
      </c>
      <c r="C147" t="s">
        <v>1127</v>
      </c>
      <c r="D147" t="s">
        <v>1127</v>
      </c>
      <c r="F147" t="s">
        <v>835</v>
      </c>
      <c r="G147" t="s">
        <v>723</v>
      </c>
      <c r="H147" t="s">
        <v>794</v>
      </c>
      <c r="I147" t="s">
        <v>723</v>
      </c>
      <c r="J147" t="s">
        <v>682</v>
      </c>
      <c r="K147">
        <v>3</v>
      </c>
      <c r="L147">
        <v>40</v>
      </c>
      <c r="M147">
        <v>97</v>
      </c>
      <c r="N147">
        <v>35</v>
      </c>
      <c r="R147">
        <v>350</v>
      </c>
      <c r="S147">
        <v>5.5</v>
      </c>
      <c r="T147">
        <v>63.6</v>
      </c>
      <c r="U147" t="s">
        <v>782</v>
      </c>
      <c r="V147">
        <v>15000</v>
      </c>
      <c r="W147">
        <v>2700</v>
      </c>
      <c r="X147">
        <v>83</v>
      </c>
      <c r="Y147">
        <v>21</v>
      </c>
      <c r="Z147">
        <v>0.9</v>
      </c>
      <c r="AA147">
        <v>-40</v>
      </c>
      <c r="AB147" t="s">
        <v>769</v>
      </c>
      <c r="AC147">
        <v>0.1</v>
      </c>
      <c r="AD147" t="s">
        <v>783</v>
      </c>
      <c r="AE147">
        <v>41840</v>
      </c>
      <c r="AF147">
        <v>41878</v>
      </c>
      <c r="AG147" t="s">
        <v>842</v>
      </c>
      <c r="AH147" t="s">
        <v>1128</v>
      </c>
      <c r="AI147">
        <v>2218093</v>
      </c>
    </row>
    <row r="148" spans="1:35">
      <c r="A148" t="s">
        <v>1065</v>
      </c>
      <c r="B148" t="s">
        <v>1129</v>
      </c>
      <c r="C148" t="s">
        <v>682</v>
      </c>
      <c r="D148" t="s">
        <v>1130</v>
      </c>
      <c r="E148" t="s">
        <v>1131</v>
      </c>
      <c r="F148" t="s">
        <v>830</v>
      </c>
      <c r="G148" t="s">
        <v>780</v>
      </c>
      <c r="H148" t="s">
        <v>794</v>
      </c>
      <c r="I148" t="s">
        <v>726</v>
      </c>
      <c r="J148" t="s">
        <v>682</v>
      </c>
      <c r="K148">
        <v>4</v>
      </c>
      <c r="L148">
        <v>75</v>
      </c>
      <c r="M148">
        <v>118</v>
      </c>
      <c r="N148">
        <v>95</v>
      </c>
      <c r="O148">
        <v>1648</v>
      </c>
      <c r="Q148">
        <v>40</v>
      </c>
      <c r="R148">
        <v>850</v>
      </c>
      <c r="S148">
        <v>14</v>
      </c>
      <c r="T148">
        <v>60</v>
      </c>
      <c r="U148" t="s">
        <v>782</v>
      </c>
      <c r="V148">
        <v>40000</v>
      </c>
      <c r="W148">
        <v>3000</v>
      </c>
      <c r="X148">
        <v>83</v>
      </c>
      <c r="Y148">
        <v>3</v>
      </c>
      <c r="Z148">
        <v>1</v>
      </c>
      <c r="AA148">
        <v>-40</v>
      </c>
      <c r="AB148" t="s">
        <v>769</v>
      </c>
      <c r="AC148">
        <v>0.1</v>
      </c>
      <c r="AD148" t="s">
        <v>1132</v>
      </c>
      <c r="AE148">
        <v>41820</v>
      </c>
      <c r="AF148">
        <v>41843</v>
      </c>
      <c r="AG148" t="s">
        <v>827</v>
      </c>
      <c r="AH148" t="s">
        <v>1133</v>
      </c>
      <c r="AI148">
        <v>2216443</v>
      </c>
    </row>
    <row r="149" spans="1:35">
      <c r="A149" t="s">
        <v>1065</v>
      </c>
      <c r="B149" t="s">
        <v>1129</v>
      </c>
      <c r="C149" t="s">
        <v>682</v>
      </c>
      <c r="D149" t="s">
        <v>1134</v>
      </c>
      <c r="F149" t="s">
        <v>830</v>
      </c>
      <c r="G149" t="s">
        <v>780</v>
      </c>
      <c r="H149" t="s">
        <v>794</v>
      </c>
      <c r="I149" t="s">
        <v>726</v>
      </c>
      <c r="J149" t="s">
        <v>682</v>
      </c>
      <c r="K149">
        <v>4</v>
      </c>
      <c r="L149">
        <v>75</v>
      </c>
      <c r="M149">
        <v>118</v>
      </c>
      <c r="N149">
        <v>95</v>
      </c>
      <c r="O149">
        <v>3025</v>
      </c>
      <c r="Q149">
        <v>25</v>
      </c>
      <c r="R149">
        <v>850</v>
      </c>
      <c r="S149">
        <v>14</v>
      </c>
      <c r="T149">
        <v>60</v>
      </c>
      <c r="U149" t="s">
        <v>782</v>
      </c>
      <c r="V149">
        <v>40000</v>
      </c>
      <c r="W149">
        <v>3000</v>
      </c>
      <c r="X149">
        <v>83</v>
      </c>
      <c r="Y149">
        <v>3</v>
      </c>
      <c r="Z149">
        <v>1</v>
      </c>
      <c r="AA149">
        <v>-40</v>
      </c>
      <c r="AB149" t="s">
        <v>769</v>
      </c>
      <c r="AC149">
        <v>0.1</v>
      </c>
      <c r="AD149" t="s">
        <v>1132</v>
      </c>
      <c r="AE149">
        <v>41820</v>
      </c>
      <c r="AF149">
        <v>41843</v>
      </c>
      <c r="AG149" t="s">
        <v>827</v>
      </c>
      <c r="AH149" t="s">
        <v>1135</v>
      </c>
      <c r="AI149">
        <v>2216444</v>
      </c>
    </row>
    <row r="150" spans="1:35">
      <c r="A150" t="s">
        <v>1136</v>
      </c>
      <c r="B150" t="s">
        <v>1137</v>
      </c>
      <c r="C150" t="s">
        <v>682</v>
      </c>
      <c r="D150" t="s">
        <v>1138</v>
      </c>
      <c r="F150" t="s">
        <v>792</v>
      </c>
      <c r="G150" t="s">
        <v>793</v>
      </c>
      <c r="H150" t="s">
        <v>794</v>
      </c>
      <c r="I150" t="s">
        <v>795</v>
      </c>
      <c r="J150" t="s">
        <v>682</v>
      </c>
      <c r="K150">
        <v>3</v>
      </c>
      <c r="L150">
        <v>60</v>
      </c>
      <c r="M150">
        <v>106.7</v>
      </c>
      <c r="N150">
        <v>55.9</v>
      </c>
      <c r="R150">
        <v>800</v>
      </c>
      <c r="S150">
        <v>11.5</v>
      </c>
      <c r="T150">
        <v>69.599999999999994</v>
      </c>
      <c r="U150" t="s">
        <v>782</v>
      </c>
      <c r="V150">
        <v>40000</v>
      </c>
      <c r="W150">
        <v>3000</v>
      </c>
      <c r="X150">
        <v>84</v>
      </c>
      <c r="Y150">
        <v>22</v>
      </c>
      <c r="Z150">
        <v>1</v>
      </c>
      <c r="AA150">
        <v>-40</v>
      </c>
      <c r="AB150" t="s">
        <v>769</v>
      </c>
      <c r="AC150">
        <v>0.1</v>
      </c>
      <c r="AD150" t="s">
        <v>783</v>
      </c>
      <c r="AE150">
        <v>41744</v>
      </c>
      <c r="AF150">
        <v>41745</v>
      </c>
      <c r="AG150" t="s">
        <v>827</v>
      </c>
      <c r="AH150" t="s">
        <v>1139</v>
      </c>
      <c r="AI150">
        <v>2209607</v>
      </c>
    </row>
    <row r="151" spans="1:35" hidden="1">
      <c r="A151" t="s">
        <v>1136</v>
      </c>
      <c r="B151" t="s">
        <v>1137</v>
      </c>
      <c r="C151" t="s">
        <v>682</v>
      </c>
      <c r="D151" t="s">
        <v>1140</v>
      </c>
      <c r="F151" t="s">
        <v>792</v>
      </c>
      <c r="G151" t="s">
        <v>793</v>
      </c>
      <c r="H151" t="s">
        <v>794</v>
      </c>
      <c r="I151" t="s">
        <v>795</v>
      </c>
      <c r="J151" t="s">
        <v>682</v>
      </c>
      <c r="K151">
        <v>3</v>
      </c>
      <c r="L151">
        <v>60</v>
      </c>
      <c r="M151">
        <v>111</v>
      </c>
      <c r="N151">
        <v>60</v>
      </c>
      <c r="R151">
        <v>800</v>
      </c>
      <c r="S151">
        <v>9.5</v>
      </c>
      <c r="T151">
        <v>84.2</v>
      </c>
      <c r="U151" t="s">
        <v>782</v>
      </c>
      <c r="V151">
        <v>25000</v>
      </c>
      <c r="W151">
        <v>3000</v>
      </c>
      <c r="X151">
        <v>83</v>
      </c>
      <c r="Y151">
        <v>9</v>
      </c>
      <c r="Z151">
        <v>0.9</v>
      </c>
      <c r="AA151">
        <v>-40</v>
      </c>
      <c r="AB151" t="s">
        <v>769</v>
      </c>
      <c r="AC151">
        <v>0.1</v>
      </c>
      <c r="AD151" t="s">
        <v>974</v>
      </c>
      <c r="AE151">
        <v>41953</v>
      </c>
      <c r="AF151">
        <v>41953</v>
      </c>
      <c r="AG151" t="s">
        <v>842</v>
      </c>
      <c r="AH151" t="s">
        <v>1141</v>
      </c>
      <c r="AI151">
        <v>2224554</v>
      </c>
    </row>
    <row r="152" spans="1:35">
      <c r="A152" t="s">
        <v>1136</v>
      </c>
      <c r="B152" t="s">
        <v>1137</v>
      </c>
      <c r="C152" t="s">
        <v>682</v>
      </c>
      <c r="D152" t="s">
        <v>1142</v>
      </c>
      <c r="F152" t="s">
        <v>732</v>
      </c>
      <c r="G152" t="s">
        <v>780</v>
      </c>
      <c r="H152" t="s">
        <v>794</v>
      </c>
      <c r="I152" t="s">
        <v>726</v>
      </c>
      <c r="J152" t="s">
        <v>682</v>
      </c>
      <c r="K152">
        <v>3</v>
      </c>
      <c r="L152">
        <v>65</v>
      </c>
      <c r="M152">
        <v>133</v>
      </c>
      <c r="N152">
        <v>95</v>
      </c>
      <c r="R152">
        <v>865</v>
      </c>
      <c r="S152">
        <v>12</v>
      </c>
      <c r="T152">
        <v>72.099999999999994</v>
      </c>
      <c r="U152" t="s">
        <v>782</v>
      </c>
      <c r="V152">
        <v>40000</v>
      </c>
      <c r="W152">
        <v>3000</v>
      </c>
      <c r="X152">
        <v>84</v>
      </c>
      <c r="Y152">
        <v>24</v>
      </c>
      <c r="Z152">
        <v>0.9</v>
      </c>
      <c r="AA152">
        <v>-40</v>
      </c>
      <c r="AB152" t="s">
        <v>769</v>
      </c>
      <c r="AC152">
        <v>0.1</v>
      </c>
      <c r="AD152" t="s">
        <v>1143</v>
      </c>
      <c r="AE152">
        <v>41830</v>
      </c>
      <c r="AF152">
        <v>41842</v>
      </c>
      <c r="AG152" t="s">
        <v>827</v>
      </c>
      <c r="AH152" t="s">
        <v>1144</v>
      </c>
      <c r="AI152">
        <v>2216415</v>
      </c>
    </row>
    <row r="153" spans="1:35">
      <c r="A153" t="s">
        <v>1136</v>
      </c>
      <c r="B153" t="s">
        <v>1137</v>
      </c>
      <c r="C153" t="s">
        <v>682</v>
      </c>
      <c r="D153" t="s">
        <v>1145</v>
      </c>
      <c r="F153" t="s">
        <v>830</v>
      </c>
      <c r="G153" t="s">
        <v>780</v>
      </c>
      <c r="H153" t="s">
        <v>794</v>
      </c>
      <c r="I153" t="s">
        <v>726</v>
      </c>
      <c r="J153" t="s">
        <v>682</v>
      </c>
      <c r="K153">
        <v>3</v>
      </c>
      <c r="L153">
        <v>75</v>
      </c>
      <c r="M153">
        <v>118</v>
      </c>
      <c r="N153">
        <v>95</v>
      </c>
      <c r="O153">
        <v>1648</v>
      </c>
      <c r="Q153">
        <v>40</v>
      </c>
      <c r="R153">
        <v>850</v>
      </c>
      <c r="S153">
        <v>14</v>
      </c>
      <c r="T153">
        <v>60.7</v>
      </c>
      <c r="U153" t="s">
        <v>782</v>
      </c>
      <c r="V153">
        <v>40000</v>
      </c>
      <c r="W153">
        <v>3000</v>
      </c>
      <c r="X153">
        <v>83</v>
      </c>
      <c r="Y153">
        <v>3</v>
      </c>
      <c r="Z153">
        <v>1</v>
      </c>
      <c r="AA153">
        <v>-40</v>
      </c>
      <c r="AB153" t="s">
        <v>769</v>
      </c>
      <c r="AC153">
        <v>0.1</v>
      </c>
      <c r="AD153" t="s">
        <v>1146</v>
      </c>
      <c r="AE153">
        <v>41820</v>
      </c>
      <c r="AF153">
        <v>41842</v>
      </c>
      <c r="AG153" t="s">
        <v>827</v>
      </c>
      <c r="AH153" t="s">
        <v>1147</v>
      </c>
      <c r="AI153">
        <v>2216422</v>
      </c>
    </row>
    <row r="154" spans="1:35" hidden="1">
      <c r="A154" t="s">
        <v>1136</v>
      </c>
      <c r="B154" t="s">
        <v>1137</v>
      </c>
      <c r="C154" t="s">
        <v>682</v>
      </c>
      <c r="D154" t="s">
        <v>1148</v>
      </c>
      <c r="F154" t="s">
        <v>830</v>
      </c>
      <c r="G154" t="s">
        <v>780</v>
      </c>
      <c r="H154" t="s">
        <v>794</v>
      </c>
      <c r="I154" t="s">
        <v>726</v>
      </c>
      <c r="J154" t="s">
        <v>682</v>
      </c>
      <c r="K154">
        <v>3</v>
      </c>
      <c r="L154">
        <v>75</v>
      </c>
      <c r="M154">
        <v>119</v>
      </c>
      <c r="N154">
        <v>94</v>
      </c>
      <c r="O154">
        <v>1564</v>
      </c>
      <c r="Q154">
        <v>40</v>
      </c>
      <c r="S154">
        <v>10</v>
      </c>
      <c r="T154">
        <v>80</v>
      </c>
      <c r="U154" t="s">
        <v>782</v>
      </c>
      <c r="V154">
        <v>25000</v>
      </c>
      <c r="W154">
        <v>3000</v>
      </c>
      <c r="X154">
        <v>91</v>
      </c>
      <c r="Y154">
        <v>52</v>
      </c>
      <c r="Z154">
        <v>0.9</v>
      </c>
      <c r="AA154">
        <v>-40</v>
      </c>
      <c r="AB154" t="s">
        <v>769</v>
      </c>
      <c r="AC154">
        <v>0.1</v>
      </c>
      <c r="AD154" t="s">
        <v>783</v>
      </c>
      <c r="AE154">
        <v>41915</v>
      </c>
      <c r="AF154">
        <v>41943</v>
      </c>
      <c r="AG154" t="s">
        <v>827</v>
      </c>
      <c r="AH154" t="s">
        <v>1149</v>
      </c>
      <c r="AI154">
        <v>2224045</v>
      </c>
    </row>
    <row r="155" spans="1:35">
      <c r="A155" t="s">
        <v>1136</v>
      </c>
      <c r="B155" t="s">
        <v>1137</v>
      </c>
      <c r="C155" t="s">
        <v>682</v>
      </c>
      <c r="D155" t="s">
        <v>1150</v>
      </c>
      <c r="F155" t="s">
        <v>735</v>
      </c>
      <c r="G155" t="s">
        <v>780</v>
      </c>
      <c r="H155" t="s">
        <v>794</v>
      </c>
      <c r="I155" t="s">
        <v>726</v>
      </c>
      <c r="J155" t="s">
        <v>682</v>
      </c>
      <c r="K155">
        <v>3</v>
      </c>
      <c r="L155">
        <v>120</v>
      </c>
      <c r="M155">
        <v>128</v>
      </c>
      <c r="N155">
        <v>120</v>
      </c>
      <c r="O155">
        <v>2665</v>
      </c>
      <c r="Q155">
        <v>40</v>
      </c>
      <c r="R155">
        <v>1250</v>
      </c>
      <c r="S155">
        <v>19</v>
      </c>
      <c r="T155">
        <v>65.8</v>
      </c>
      <c r="U155" t="s">
        <v>782</v>
      </c>
      <c r="V155">
        <v>40000</v>
      </c>
      <c r="W155">
        <v>3000</v>
      </c>
      <c r="X155">
        <v>83</v>
      </c>
      <c r="Y155">
        <v>5</v>
      </c>
      <c r="Z155">
        <v>1</v>
      </c>
      <c r="AA155">
        <v>-40</v>
      </c>
      <c r="AB155" t="s">
        <v>769</v>
      </c>
      <c r="AC155">
        <v>0.1</v>
      </c>
      <c r="AD155" t="s">
        <v>1132</v>
      </c>
      <c r="AE155">
        <v>41820</v>
      </c>
      <c r="AF155">
        <v>41842</v>
      </c>
      <c r="AG155" t="s">
        <v>827</v>
      </c>
      <c r="AH155" t="s">
        <v>1151</v>
      </c>
      <c r="AI155">
        <v>2216421</v>
      </c>
    </row>
    <row r="156" spans="1:35" hidden="1">
      <c r="A156" t="s">
        <v>1136</v>
      </c>
      <c r="B156" t="s">
        <v>1137</v>
      </c>
      <c r="C156" t="s">
        <v>682</v>
      </c>
      <c r="D156" t="s">
        <v>1152</v>
      </c>
      <c r="F156" t="s">
        <v>735</v>
      </c>
      <c r="G156" t="s">
        <v>780</v>
      </c>
      <c r="H156" t="s">
        <v>794</v>
      </c>
      <c r="I156" t="s">
        <v>726</v>
      </c>
      <c r="J156" t="s">
        <v>682</v>
      </c>
      <c r="K156">
        <v>3</v>
      </c>
      <c r="L156">
        <v>120</v>
      </c>
      <c r="M156">
        <v>130</v>
      </c>
      <c r="N156">
        <v>120</v>
      </c>
      <c r="O156">
        <v>2449</v>
      </c>
      <c r="Q156">
        <v>40</v>
      </c>
      <c r="S156">
        <v>17</v>
      </c>
      <c r="T156">
        <v>70.599999999999994</v>
      </c>
      <c r="U156" t="s">
        <v>782</v>
      </c>
      <c r="V156">
        <v>25000</v>
      </c>
      <c r="W156">
        <v>3000</v>
      </c>
      <c r="X156">
        <v>92</v>
      </c>
      <c r="Y156">
        <v>53</v>
      </c>
      <c r="Z156">
        <v>1</v>
      </c>
      <c r="AA156">
        <v>-40</v>
      </c>
      <c r="AB156" t="s">
        <v>769</v>
      </c>
      <c r="AC156">
        <v>0.1</v>
      </c>
      <c r="AD156" t="s">
        <v>783</v>
      </c>
      <c r="AE156">
        <v>41915</v>
      </c>
      <c r="AF156">
        <v>41936</v>
      </c>
      <c r="AG156" t="s">
        <v>827</v>
      </c>
      <c r="AH156" t="s">
        <v>1153</v>
      </c>
      <c r="AI156">
        <v>2223594</v>
      </c>
    </row>
    <row r="157" spans="1:35" hidden="1">
      <c r="A157" t="s">
        <v>1154</v>
      </c>
      <c r="B157" t="s">
        <v>1155</v>
      </c>
      <c r="C157" t="s">
        <v>1156</v>
      </c>
      <c r="D157" t="s">
        <v>1157</v>
      </c>
      <c r="E157" t="s">
        <v>1158</v>
      </c>
      <c r="F157" t="s">
        <v>792</v>
      </c>
      <c r="G157" t="s">
        <v>793</v>
      </c>
      <c r="H157" t="s">
        <v>794</v>
      </c>
      <c r="I157" t="s">
        <v>795</v>
      </c>
      <c r="J157" t="s">
        <v>682</v>
      </c>
      <c r="K157">
        <v>10</v>
      </c>
      <c r="L157">
        <v>60</v>
      </c>
      <c r="M157">
        <v>111.1</v>
      </c>
      <c r="N157">
        <v>60.3</v>
      </c>
      <c r="R157">
        <v>800</v>
      </c>
      <c r="S157">
        <v>9.5</v>
      </c>
      <c r="T157">
        <v>88.9</v>
      </c>
      <c r="U157" t="s">
        <v>782</v>
      </c>
      <c r="V157">
        <v>25000</v>
      </c>
      <c r="W157">
        <v>5000</v>
      </c>
      <c r="X157">
        <v>83</v>
      </c>
      <c r="Y157">
        <v>9</v>
      </c>
      <c r="Z157">
        <v>1</v>
      </c>
      <c r="AA157">
        <v>-25</v>
      </c>
      <c r="AB157" t="s">
        <v>769</v>
      </c>
      <c r="AC157">
        <v>0.2</v>
      </c>
      <c r="AD157" t="s">
        <v>1159</v>
      </c>
      <c r="AE157">
        <v>41487</v>
      </c>
      <c r="AF157">
        <v>41680</v>
      </c>
      <c r="AG157" t="s">
        <v>842</v>
      </c>
      <c r="AH157" t="s">
        <v>1160</v>
      </c>
      <c r="AI157">
        <v>2205722</v>
      </c>
    </row>
    <row r="158" spans="1:35" hidden="1">
      <c r="A158" t="s">
        <v>1154</v>
      </c>
      <c r="B158" t="s">
        <v>1155</v>
      </c>
      <c r="C158" t="s">
        <v>1156</v>
      </c>
      <c r="D158" t="s">
        <v>1161</v>
      </c>
      <c r="E158" t="s">
        <v>1162</v>
      </c>
      <c r="F158" t="s">
        <v>732</v>
      </c>
      <c r="G158" t="s">
        <v>780</v>
      </c>
      <c r="H158" t="s">
        <v>794</v>
      </c>
      <c r="I158" t="s">
        <v>726</v>
      </c>
      <c r="J158" t="s">
        <v>682</v>
      </c>
      <c r="K158">
        <v>10</v>
      </c>
      <c r="L158">
        <v>65</v>
      </c>
      <c r="M158">
        <v>129.30000000000001</v>
      </c>
      <c r="N158">
        <v>94.2</v>
      </c>
      <c r="R158">
        <v>650</v>
      </c>
      <c r="S158">
        <v>9.5</v>
      </c>
      <c r="T158">
        <v>68.400000000000006</v>
      </c>
      <c r="U158" t="s">
        <v>782</v>
      </c>
      <c r="V158">
        <v>25000</v>
      </c>
      <c r="W158">
        <v>5000</v>
      </c>
      <c r="X158">
        <v>82</v>
      </c>
      <c r="Y158">
        <v>9</v>
      </c>
      <c r="Z158">
        <v>0.9</v>
      </c>
      <c r="AA158">
        <v>-25</v>
      </c>
      <c r="AB158" t="s">
        <v>769</v>
      </c>
      <c r="AC158">
        <v>0.2</v>
      </c>
      <c r="AD158" t="s">
        <v>1163</v>
      </c>
      <c r="AE158">
        <v>41821</v>
      </c>
      <c r="AF158">
        <v>41837</v>
      </c>
      <c r="AG158" t="s">
        <v>842</v>
      </c>
      <c r="AH158" t="s">
        <v>1164</v>
      </c>
      <c r="AI158">
        <v>2215686</v>
      </c>
    </row>
    <row r="159" spans="1:35" hidden="1">
      <c r="A159" t="s">
        <v>1154</v>
      </c>
      <c r="B159" t="s">
        <v>1155</v>
      </c>
      <c r="C159" t="s">
        <v>1156</v>
      </c>
      <c r="D159" t="s">
        <v>1165</v>
      </c>
      <c r="E159" t="s">
        <v>1166</v>
      </c>
      <c r="F159" t="s">
        <v>735</v>
      </c>
      <c r="G159" t="s">
        <v>780</v>
      </c>
      <c r="H159" t="s">
        <v>794</v>
      </c>
      <c r="I159" t="s">
        <v>726</v>
      </c>
      <c r="J159" t="s">
        <v>682</v>
      </c>
      <c r="K159">
        <v>10</v>
      </c>
      <c r="L159">
        <v>90</v>
      </c>
      <c r="M159">
        <v>133.9</v>
      </c>
      <c r="N159">
        <v>125.5</v>
      </c>
      <c r="O159">
        <v>3418</v>
      </c>
      <c r="Q159">
        <v>27</v>
      </c>
      <c r="R159">
        <v>1500</v>
      </c>
      <c r="S159">
        <v>18</v>
      </c>
      <c r="T159">
        <v>83.3</v>
      </c>
      <c r="U159" t="s">
        <v>782</v>
      </c>
      <c r="V159">
        <v>25000</v>
      </c>
      <c r="W159">
        <v>3000</v>
      </c>
      <c r="X159">
        <v>82</v>
      </c>
      <c r="Y159">
        <v>7</v>
      </c>
      <c r="Z159">
        <v>0.9</v>
      </c>
      <c r="AA159">
        <v>-25</v>
      </c>
      <c r="AB159" t="s">
        <v>769</v>
      </c>
      <c r="AC159">
        <v>0.2</v>
      </c>
      <c r="AD159" t="s">
        <v>1163</v>
      </c>
      <c r="AE159">
        <v>41760</v>
      </c>
      <c r="AF159">
        <v>41857</v>
      </c>
      <c r="AG159" t="s">
        <v>842</v>
      </c>
      <c r="AH159" t="s">
        <v>1167</v>
      </c>
      <c r="AI159">
        <v>2217105</v>
      </c>
    </row>
    <row r="160" spans="1:35" hidden="1">
      <c r="A160" t="s">
        <v>1154</v>
      </c>
      <c r="B160" t="s">
        <v>1155</v>
      </c>
      <c r="C160" t="s">
        <v>1156</v>
      </c>
      <c r="D160" t="s">
        <v>1168</v>
      </c>
      <c r="E160" t="s">
        <v>1169</v>
      </c>
      <c r="F160" t="s">
        <v>735</v>
      </c>
      <c r="G160" t="s">
        <v>780</v>
      </c>
      <c r="H160" t="s">
        <v>794</v>
      </c>
      <c r="I160" t="s">
        <v>726</v>
      </c>
      <c r="J160" t="s">
        <v>682</v>
      </c>
      <c r="K160">
        <v>10</v>
      </c>
      <c r="L160">
        <v>90</v>
      </c>
      <c r="M160">
        <v>132.80000000000001</v>
      </c>
      <c r="N160">
        <v>125.7</v>
      </c>
      <c r="O160">
        <v>1707</v>
      </c>
      <c r="Q160">
        <v>47</v>
      </c>
      <c r="R160">
        <v>1500</v>
      </c>
      <c r="S160">
        <v>18</v>
      </c>
      <c r="T160">
        <v>83.3</v>
      </c>
      <c r="U160" t="s">
        <v>782</v>
      </c>
      <c r="V160">
        <v>25000</v>
      </c>
      <c r="W160">
        <v>3000</v>
      </c>
      <c r="X160">
        <v>81</v>
      </c>
      <c r="Y160">
        <v>5</v>
      </c>
      <c r="Z160">
        <v>0.9</v>
      </c>
      <c r="AA160">
        <v>-25</v>
      </c>
      <c r="AB160" t="s">
        <v>769</v>
      </c>
      <c r="AC160">
        <v>0.2</v>
      </c>
      <c r="AD160" t="s">
        <v>1163</v>
      </c>
      <c r="AE160">
        <v>41760</v>
      </c>
      <c r="AF160">
        <v>41857</v>
      </c>
      <c r="AG160" t="s">
        <v>842</v>
      </c>
      <c r="AH160" t="s">
        <v>1170</v>
      </c>
      <c r="AI160">
        <v>2217104</v>
      </c>
    </row>
    <row r="161" spans="1:35" hidden="1">
      <c r="A161" t="s">
        <v>1154</v>
      </c>
      <c r="B161" t="s">
        <v>1156</v>
      </c>
      <c r="C161" t="s">
        <v>1156</v>
      </c>
      <c r="D161" t="s">
        <v>1171</v>
      </c>
      <c r="E161" t="s">
        <v>1172</v>
      </c>
      <c r="F161" t="s">
        <v>792</v>
      </c>
      <c r="G161" t="s">
        <v>793</v>
      </c>
      <c r="H161" t="s">
        <v>794</v>
      </c>
      <c r="I161" t="s">
        <v>795</v>
      </c>
      <c r="J161" t="s">
        <v>682</v>
      </c>
      <c r="K161">
        <v>10</v>
      </c>
      <c r="L161">
        <v>60</v>
      </c>
      <c r="M161">
        <v>111.1</v>
      </c>
      <c r="N161">
        <v>60.1</v>
      </c>
      <c r="R161">
        <v>450</v>
      </c>
      <c r="S161">
        <v>6</v>
      </c>
      <c r="T161">
        <v>75</v>
      </c>
      <c r="U161" t="s">
        <v>782</v>
      </c>
      <c r="V161">
        <v>25000</v>
      </c>
      <c r="W161">
        <v>2700</v>
      </c>
      <c r="X161">
        <v>81</v>
      </c>
      <c r="Y161">
        <v>6</v>
      </c>
      <c r="Z161">
        <v>0.9</v>
      </c>
      <c r="AA161">
        <v>-25</v>
      </c>
      <c r="AB161" t="s">
        <v>769</v>
      </c>
      <c r="AC161">
        <v>0.2</v>
      </c>
      <c r="AD161" t="s">
        <v>1159</v>
      </c>
      <c r="AE161">
        <v>41487</v>
      </c>
      <c r="AF161">
        <v>41717</v>
      </c>
      <c r="AG161" t="s">
        <v>842</v>
      </c>
      <c r="AH161" t="s">
        <v>1173</v>
      </c>
      <c r="AI161">
        <v>2206584</v>
      </c>
    </row>
    <row r="162" spans="1:35" hidden="1">
      <c r="A162" t="s">
        <v>1154</v>
      </c>
      <c r="B162" t="s">
        <v>1156</v>
      </c>
      <c r="C162" t="s">
        <v>1156</v>
      </c>
      <c r="D162" t="s">
        <v>1174</v>
      </c>
      <c r="F162" t="s">
        <v>792</v>
      </c>
      <c r="G162" t="s">
        <v>793</v>
      </c>
      <c r="H162" t="s">
        <v>794</v>
      </c>
      <c r="I162" t="s">
        <v>795</v>
      </c>
      <c r="J162" t="s">
        <v>682</v>
      </c>
      <c r="K162">
        <v>3</v>
      </c>
      <c r="L162">
        <v>40</v>
      </c>
      <c r="M162">
        <v>111.5</v>
      </c>
      <c r="N162">
        <v>63.2</v>
      </c>
      <c r="R162">
        <v>460</v>
      </c>
      <c r="S162">
        <v>6.1</v>
      </c>
      <c r="T162">
        <v>75.400000000000006</v>
      </c>
      <c r="U162" t="s">
        <v>782</v>
      </c>
      <c r="V162">
        <v>25000</v>
      </c>
      <c r="W162">
        <v>2700</v>
      </c>
      <c r="X162">
        <v>83</v>
      </c>
      <c r="Y162">
        <v>12</v>
      </c>
      <c r="Z162">
        <v>0.9</v>
      </c>
      <c r="AA162">
        <v>-25</v>
      </c>
      <c r="AB162" t="s">
        <v>769</v>
      </c>
      <c r="AD162" t="s">
        <v>1159</v>
      </c>
      <c r="AE162">
        <v>41944</v>
      </c>
      <c r="AF162">
        <v>41960</v>
      </c>
      <c r="AG162" t="s">
        <v>784</v>
      </c>
      <c r="AH162" t="s">
        <v>1175</v>
      </c>
      <c r="AI162">
        <v>2225269</v>
      </c>
    </row>
    <row r="163" spans="1:35" hidden="1">
      <c r="A163" t="s">
        <v>1154</v>
      </c>
      <c r="B163" t="s">
        <v>1156</v>
      </c>
      <c r="C163" t="s">
        <v>1156</v>
      </c>
      <c r="D163" t="s">
        <v>1176</v>
      </c>
      <c r="E163" t="s">
        <v>1177</v>
      </c>
      <c r="F163" t="s">
        <v>792</v>
      </c>
      <c r="G163" t="s">
        <v>793</v>
      </c>
      <c r="H163" t="s">
        <v>794</v>
      </c>
      <c r="I163" t="s">
        <v>795</v>
      </c>
      <c r="J163" t="s">
        <v>682</v>
      </c>
      <c r="K163">
        <v>10</v>
      </c>
      <c r="L163">
        <v>60</v>
      </c>
      <c r="M163">
        <v>111.3</v>
      </c>
      <c r="N163">
        <v>59.9</v>
      </c>
      <c r="R163">
        <v>450</v>
      </c>
      <c r="S163">
        <v>6</v>
      </c>
      <c r="T163">
        <v>75</v>
      </c>
      <c r="U163" t="s">
        <v>782</v>
      </c>
      <c r="V163">
        <v>25000</v>
      </c>
      <c r="W163">
        <v>5000</v>
      </c>
      <c r="X163">
        <v>82</v>
      </c>
      <c r="Y163">
        <v>8</v>
      </c>
      <c r="Z163">
        <v>0.9</v>
      </c>
      <c r="AA163">
        <v>-25</v>
      </c>
      <c r="AB163" t="s">
        <v>769</v>
      </c>
      <c r="AC163">
        <v>0.2</v>
      </c>
      <c r="AD163" t="s">
        <v>1159</v>
      </c>
      <c r="AE163">
        <v>41693</v>
      </c>
      <c r="AF163">
        <v>41717</v>
      </c>
      <c r="AG163" t="s">
        <v>842</v>
      </c>
      <c r="AH163" t="s">
        <v>1178</v>
      </c>
      <c r="AI163">
        <v>2206585</v>
      </c>
    </row>
    <row r="164" spans="1:35" hidden="1">
      <c r="A164" t="s">
        <v>1154</v>
      </c>
      <c r="B164" t="s">
        <v>1156</v>
      </c>
      <c r="C164" t="s">
        <v>1156</v>
      </c>
      <c r="D164" t="s">
        <v>1179</v>
      </c>
      <c r="F164" t="s">
        <v>792</v>
      </c>
      <c r="G164" t="s">
        <v>793</v>
      </c>
      <c r="H164" t="s">
        <v>794</v>
      </c>
      <c r="I164" t="s">
        <v>795</v>
      </c>
      <c r="J164" t="s">
        <v>682</v>
      </c>
      <c r="K164">
        <v>3</v>
      </c>
      <c r="L164">
        <v>40</v>
      </c>
      <c r="M164">
        <v>112.8</v>
      </c>
      <c r="N164">
        <v>63.5</v>
      </c>
      <c r="R164">
        <v>460</v>
      </c>
      <c r="S164">
        <v>6.7</v>
      </c>
      <c r="T164">
        <v>68.7</v>
      </c>
      <c r="U164" t="s">
        <v>782</v>
      </c>
      <c r="V164">
        <v>25000</v>
      </c>
      <c r="W164">
        <v>5000</v>
      </c>
      <c r="X164">
        <v>82</v>
      </c>
      <c r="Y164">
        <v>14</v>
      </c>
      <c r="Z164">
        <v>0.9</v>
      </c>
      <c r="AA164">
        <v>-25</v>
      </c>
      <c r="AB164" t="s">
        <v>769</v>
      </c>
      <c r="AD164" t="s">
        <v>1159</v>
      </c>
      <c r="AE164">
        <v>41944</v>
      </c>
      <c r="AF164">
        <v>41960</v>
      </c>
      <c r="AG164" t="s">
        <v>784</v>
      </c>
      <c r="AH164" t="s">
        <v>1180</v>
      </c>
      <c r="AI164">
        <v>2225270</v>
      </c>
    </row>
    <row r="165" spans="1:35" hidden="1">
      <c r="A165" t="s">
        <v>1154</v>
      </c>
      <c r="B165" t="s">
        <v>1156</v>
      </c>
      <c r="C165" t="s">
        <v>1156</v>
      </c>
      <c r="D165" t="s">
        <v>1181</v>
      </c>
      <c r="E165" t="s">
        <v>1182</v>
      </c>
      <c r="F165" t="s">
        <v>792</v>
      </c>
      <c r="G165" t="s">
        <v>793</v>
      </c>
      <c r="H165" t="s">
        <v>794</v>
      </c>
      <c r="I165" t="s">
        <v>795</v>
      </c>
      <c r="J165" t="s">
        <v>682</v>
      </c>
      <c r="K165">
        <v>10</v>
      </c>
      <c r="L165">
        <v>60</v>
      </c>
      <c r="M165">
        <v>112.7</v>
      </c>
      <c r="N165">
        <v>60.3</v>
      </c>
      <c r="R165">
        <v>800</v>
      </c>
      <c r="S165">
        <v>9.5</v>
      </c>
      <c r="T165">
        <v>84.2</v>
      </c>
      <c r="U165" t="s">
        <v>782</v>
      </c>
      <c r="V165">
        <v>25000</v>
      </c>
      <c r="W165">
        <v>2700</v>
      </c>
      <c r="X165">
        <v>81</v>
      </c>
      <c r="Y165">
        <v>3</v>
      </c>
      <c r="Z165">
        <v>0.9</v>
      </c>
      <c r="AA165">
        <v>-25</v>
      </c>
      <c r="AB165" t="s">
        <v>769</v>
      </c>
      <c r="AC165">
        <v>0.2</v>
      </c>
      <c r="AD165" t="s">
        <v>1159</v>
      </c>
      <c r="AE165">
        <v>41487</v>
      </c>
      <c r="AF165">
        <v>41894</v>
      </c>
      <c r="AG165" t="s">
        <v>842</v>
      </c>
      <c r="AH165" t="s">
        <v>1183</v>
      </c>
      <c r="AI165">
        <v>2219366</v>
      </c>
    </row>
    <row r="166" spans="1:35" hidden="1">
      <c r="A166" t="s">
        <v>1154</v>
      </c>
      <c r="B166" t="s">
        <v>1156</v>
      </c>
      <c r="C166" t="s">
        <v>1156</v>
      </c>
      <c r="D166" t="s">
        <v>1184</v>
      </c>
      <c r="F166" t="s">
        <v>792</v>
      </c>
      <c r="G166" t="s">
        <v>793</v>
      </c>
      <c r="H166" t="s">
        <v>794</v>
      </c>
      <c r="I166" t="s">
        <v>795</v>
      </c>
      <c r="J166" t="s">
        <v>682</v>
      </c>
      <c r="K166">
        <v>3</v>
      </c>
      <c r="L166">
        <v>60</v>
      </c>
      <c r="M166">
        <v>112.8</v>
      </c>
      <c r="N166">
        <v>63.5</v>
      </c>
      <c r="R166">
        <v>815</v>
      </c>
      <c r="S166">
        <v>11</v>
      </c>
      <c r="T166">
        <v>74.099999999999994</v>
      </c>
      <c r="U166" t="s">
        <v>782</v>
      </c>
      <c r="V166">
        <v>25000</v>
      </c>
      <c r="W166">
        <v>2700</v>
      </c>
      <c r="X166">
        <v>82</v>
      </c>
      <c r="Y166">
        <v>10</v>
      </c>
      <c r="Z166">
        <v>0.9</v>
      </c>
      <c r="AA166">
        <v>-25</v>
      </c>
      <c r="AB166" t="s">
        <v>769</v>
      </c>
      <c r="AC166">
        <v>0.18</v>
      </c>
      <c r="AD166" t="s">
        <v>1159</v>
      </c>
      <c r="AE166">
        <v>41944</v>
      </c>
      <c r="AF166">
        <v>41954</v>
      </c>
      <c r="AG166" t="s">
        <v>784</v>
      </c>
      <c r="AH166" t="s">
        <v>1185</v>
      </c>
      <c r="AI166">
        <v>2224701</v>
      </c>
    </row>
    <row r="167" spans="1:35" hidden="1">
      <c r="A167" t="s">
        <v>1154</v>
      </c>
      <c r="B167" t="s">
        <v>1156</v>
      </c>
      <c r="C167" t="s">
        <v>1156</v>
      </c>
      <c r="D167" t="s">
        <v>1186</v>
      </c>
      <c r="F167" t="s">
        <v>792</v>
      </c>
      <c r="G167" t="s">
        <v>793</v>
      </c>
      <c r="H167" t="s">
        <v>794</v>
      </c>
      <c r="I167" t="s">
        <v>795</v>
      </c>
      <c r="J167" t="s">
        <v>682</v>
      </c>
      <c r="K167">
        <v>3</v>
      </c>
      <c r="L167">
        <v>60</v>
      </c>
      <c r="M167">
        <v>112.8</v>
      </c>
      <c r="N167">
        <v>63.5</v>
      </c>
      <c r="R167">
        <v>815</v>
      </c>
      <c r="S167">
        <v>11</v>
      </c>
      <c r="T167">
        <v>74.099999999999994</v>
      </c>
      <c r="U167" t="s">
        <v>782</v>
      </c>
      <c r="V167">
        <v>25000</v>
      </c>
      <c r="W167">
        <v>5000</v>
      </c>
      <c r="X167">
        <v>83</v>
      </c>
      <c r="Y167">
        <v>14</v>
      </c>
      <c r="Z167">
        <v>0.9</v>
      </c>
      <c r="AA167">
        <v>-25</v>
      </c>
      <c r="AB167" t="s">
        <v>769</v>
      </c>
      <c r="AC167">
        <v>0.18</v>
      </c>
      <c r="AD167" t="s">
        <v>1159</v>
      </c>
      <c r="AE167">
        <v>41944</v>
      </c>
      <c r="AF167">
        <v>41954</v>
      </c>
      <c r="AG167" t="s">
        <v>784</v>
      </c>
      <c r="AH167" t="s">
        <v>1187</v>
      </c>
      <c r="AI167">
        <v>2224702</v>
      </c>
    </row>
    <row r="168" spans="1:35" hidden="1">
      <c r="A168" t="s">
        <v>1154</v>
      </c>
      <c r="B168" t="s">
        <v>1156</v>
      </c>
      <c r="C168" t="s">
        <v>1156</v>
      </c>
      <c r="D168" t="s">
        <v>1188</v>
      </c>
      <c r="E168" t="s">
        <v>1189</v>
      </c>
      <c r="F168" t="s">
        <v>792</v>
      </c>
      <c r="G168" t="s">
        <v>793</v>
      </c>
      <c r="H168" t="s">
        <v>794</v>
      </c>
      <c r="I168" t="s">
        <v>795</v>
      </c>
      <c r="J168" t="s">
        <v>682</v>
      </c>
      <c r="K168">
        <v>10</v>
      </c>
      <c r="L168">
        <v>75</v>
      </c>
      <c r="M168">
        <v>111.6</v>
      </c>
      <c r="N168">
        <v>60.2</v>
      </c>
      <c r="R168">
        <v>1100</v>
      </c>
      <c r="S168">
        <v>13.5</v>
      </c>
      <c r="T168">
        <v>81.5</v>
      </c>
      <c r="U168" t="s">
        <v>782</v>
      </c>
      <c r="V168">
        <v>25000</v>
      </c>
      <c r="W168">
        <v>2700</v>
      </c>
      <c r="X168">
        <v>81</v>
      </c>
      <c r="Y168">
        <v>5</v>
      </c>
      <c r="Z168">
        <v>0.9</v>
      </c>
      <c r="AA168">
        <v>-25</v>
      </c>
      <c r="AB168" t="s">
        <v>769</v>
      </c>
      <c r="AC168">
        <v>0.2</v>
      </c>
      <c r="AD168" t="s">
        <v>1159</v>
      </c>
      <c r="AE168">
        <v>41579</v>
      </c>
      <c r="AF168">
        <v>41725</v>
      </c>
      <c r="AG168" t="s">
        <v>842</v>
      </c>
      <c r="AH168" t="s">
        <v>1190</v>
      </c>
      <c r="AI168">
        <v>2206930</v>
      </c>
    </row>
    <row r="169" spans="1:35" hidden="1">
      <c r="A169" t="s">
        <v>1065</v>
      </c>
      <c r="B169" t="s">
        <v>1066</v>
      </c>
      <c r="C169" t="s">
        <v>1191</v>
      </c>
      <c r="D169" t="s">
        <v>1192</v>
      </c>
      <c r="F169" t="s">
        <v>792</v>
      </c>
      <c r="G169" t="s">
        <v>793</v>
      </c>
      <c r="H169" t="s">
        <v>794</v>
      </c>
      <c r="I169" t="s">
        <v>795</v>
      </c>
      <c r="J169" t="s">
        <v>682</v>
      </c>
      <c r="K169">
        <v>3</v>
      </c>
      <c r="L169">
        <v>40</v>
      </c>
      <c r="M169">
        <v>109.1</v>
      </c>
      <c r="N169">
        <v>59.9</v>
      </c>
      <c r="R169">
        <v>480</v>
      </c>
      <c r="S169">
        <v>7</v>
      </c>
      <c r="T169">
        <v>68.599999999999994</v>
      </c>
      <c r="U169" t="s">
        <v>782</v>
      </c>
      <c r="V169">
        <v>25000</v>
      </c>
      <c r="W169">
        <v>5000</v>
      </c>
      <c r="X169">
        <v>86</v>
      </c>
      <c r="Y169">
        <v>20</v>
      </c>
      <c r="Z169">
        <v>0.9</v>
      </c>
      <c r="AA169">
        <v>-40</v>
      </c>
      <c r="AB169" t="s">
        <v>769</v>
      </c>
      <c r="AC169">
        <v>0.1</v>
      </c>
      <c r="AD169" t="s">
        <v>974</v>
      </c>
      <c r="AE169">
        <v>41956</v>
      </c>
      <c r="AF169">
        <v>41957</v>
      </c>
      <c r="AG169" t="s">
        <v>842</v>
      </c>
      <c r="AH169" t="s">
        <v>1193</v>
      </c>
      <c r="AI169">
        <v>2225195</v>
      </c>
    </row>
    <row r="170" spans="1:35">
      <c r="A170" t="s">
        <v>1065</v>
      </c>
      <c r="B170" t="s">
        <v>1066</v>
      </c>
      <c r="C170" t="s">
        <v>682</v>
      </c>
      <c r="D170" t="s">
        <v>1194</v>
      </c>
      <c r="F170" t="s">
        <v>732</v>
      </c>
      <c r="G170" t="s">
        <v>780</v>
      </c>
      <c r="H170" t="s">
        <v>794</v>
      </c>
      <c r="I170" t="s">
        <v>726</v>
      </c>
      <c r="J170" t="s">
        <v>682</v>
      </c>
      <c r="K170">
        <v>4</v>
      </c>
      <c r="L170">
        <v>65</v>
      </c>
      <c r="M170">
        <v>133</v>
      </c>
      <c r="N170">
        <v>95</v>
      </c>
      <c r="Q170">
        <v>113</v>
      </c>
      <c r="R170">
        <v>685</v>
      </c>
      <c r="S170">
        <v>10</v>
      </c>
      <c r="T170">
        <v>68</v>
      </c>
      <c r="U170" t="s">
        <v>782</v>
      </c>
      <c r="V170">
        <v>40000</v>
      </c>
      <c r="W170">
        <v>3000</v>
      </c>
      <c r="X170">
        <v>84</v>
      </c>
      <c r="Y170">
        <v>24</v>
      </c>
      <c r="Z170">
        <v>0.9</v>
      </c>
      <c r="AA170">
        <v>-40</v>
      </c>
      <c r="AB170" t="s">
        <v>769</v>
      </c>
      <c r="AC170">
        <v>0.1</v>
      </c>
      <c r="AD170" t="s">
        <v>783</v>
      </c>
      <c r="AE170">
        <v>41809</v>
      </c>
      <c r="AF170">
        <v>41814</v>
      </c>
      <c r="AG170" t="s">
        <v>827</v>
      </c>
      <c r="AH170" t="s">
        <v>1195</v>
      </c>
      <c r="AI170">
        <v>2214843</v>
      </c>
    </row>
    <row r="171" spans="1:35" hidden="1">
      <c r="A171" t="s">
        <v>1065</v>
      </c>
      <c r="B171" t="s">
        <v>1066</v>
      </c>
      <c r="C171" t="s">
        <v>682</v>
      </c>
      <c r="D171" t="s">
        <v>1196</v>
      </c>
      <c r="F171" t="s">
        <v>792</v>
      </c>
      <c r="G171" t="s">
        <v>793</v>
      </c>
      <c r="H171" t="s">
        <v>794</v>
      </c>
      <c r="I171" t="s">
        <v>795</v>
      </c>
      <c r="J171" t="s">
        <v>682</v>
      </c>
      <c r="K171">
        <v>4</v>
      </c>
      <c r="L171">
        <v>60</v>
      </c>
      <c r="M171">
        <v>111</v>
      </c>
      <c r="N171">
        <v>60</v>
      </c>
      <c r="R171">
        <v>800</v>
      </c>
      <c r="S171">
        <v>9.5</v>
      </c>
      <c r="T171">
        <v>84.2</v>
      </c>
      <c r="U171" t="s">
        <v>782</v>
      </c>
      <c r="V171">
        <v>25000</v>
      </c>
      <c r="W171">
        <v>3000</v>
      </c>
      <c r="X171">
        <v>83</v>
      </c>
      <c r="Y171">
        <v>9</v>
      </c>
      <c r="Z171">
        <v>0.9</v>
      </c>
      <c r="AA171">
        <v>-40</v>
      </c>
      <c r="AB171" t="s">
        <v>769</v>
      </c>
      <c r="AC171">
        <v>0.1</v>
      </c>
      <c r="AD171" t="s">
        <v>783</v>
      </c>
      <c r="AE171">
        <v>41881</v>
      </c>
      <c r="AF171">
        <v>41869</v>
      </c>
      <c r="AG171" t="s">
        <v>827</v>
      </c>
      <c r="AH171" t="s">
        <v>1197</v>
      </c>
      <c r="AI171">
        <v>2218060</v>
      </c>
    </row>
    <row r="172" spans="1:35">
      <c r="A172" t="s">
        <v>1065</v>
      </c>
      <c r="B172" t="s">
        <v>1066</v>
      </c>
      <c r="C172" t="s">
        <v>682</v>
      </c>
      <c r="D172" t="s">
        <v>1198</v>
      </c>
      <c r="E172" t="s">
        <v>1199</v>
      </c>
      <c r="F172" t="s">
        <v>792</v>
      </c>
      <c r="G172" t="s">
        <v>793</v>
      </c>
      <c r="H172" t="s">
        <v>794</v>
      </c>
      <c r="I172" t="s">
        <v>795</v>
      </c>
      <c r="J172" t="s">
        <v>682</v>
      </c>
      <c r="K172">
        <v>4</v>
      </c>
      <c r="L172">
        <v>60</v>
      </c>
      <c r="M172">
        <v>106.7</v>
      </c>
      <c r="N172">
        <v>55.9</v>
      </c>
      <c r="R172">
        <v>800</v>
      </c>
      <c r="S172">
        <v>11.5</v>
      </c>
      <c r="T172">
        <v>70</v>
      </c>
      <c r="U172" t="s">
        <v>782</v>
      </c>
      <c r="V172">
        <v>40000</v>
      </c>
      <c r="W172">
        <v>3000</v>
      </c>
      <c r="X172">
        <v>84</v>
      </c>
      <c r="Y172">
        <v>22</v>
      </c>
      <c r="Z172">
        <v>0.9</v>
      </c>
      <c r="AA172">
        <v>-40</v>
      </c>
      <c r="AB172" t="s">
        <v>769</v>
      </c>
      <c r="AC172">
        <v>0.1</v>
      </c>
      <c r="AD172" t="s">
        <v>783</v>
      </c>
      <c r="AE172">
        <v>41690</v>
      </c>
      <c r="AF172">
        <v>41676</v>
      </c>
      <c r="AG172" t="s">
        <v>827</v>
      </c>
      <c r="AH172" t="s">
        <v>1200</v>
      </c>
      <c r="AI172">
        <v>2205004</v>
      </c>
    </row>
    <row r="173" spans="1:35">
      <c r="A173" t="s">
        <v>1065</v>
      </c>
      <c r="B173" t="s">
        <v>1066</v>
      </c>
      <c r="C173" t="s">
        <v>682</v>
      </c>
      <c r="D173" t="s">
        <v>1201</v>
      </c>
      <c r="E173" t="s">
        <v>1202</v>
      </c>
      <c r="F173" t="s">
        <v>735</v>
      </c>
      <c r="G173" t="s">
        <v>780</v>
      </c>
      <c r="H173" t="s">
        <v>794</v>
      </c>
      <c r="I173" t="s">
        <v>726</v>
      </c>
      <c r="J173" t="s">
        <v>682</v>
      </c>
      <c r="K173">
        <v>4</v>
      </c>
      <c r="L173">
        <v>120</v>
      </c>
      <c r="M173">
        <v>128</v>
      </c>
      <c r="N173">
        <v>120</v>
      </c>
      <c r="O173">
        <v>2665</v>
      </c>
      <c r="Q173">
        <v>40</v>
      </c>
      <c r="R173">
        <v>1250</v>
      </c>
      <c r="S173">
        <v>19</v>
      </c>
      <c r="T173">
        <v>65.8</v>
      </c>
      <c r="U173" t="s">
        <v>782</v>
      </c>
      <c r="V173">
        <v>40000</v>
      </c>
      <c r="W173">
        <v>3000</v>
      </c>
      <c r="X173">
        <v>83</v>
      </c>
      <c r="Y173">
        <v>5</v>
      </c>
      <c r="Z173">
        <v>1</v>
      </c>
      <c r="AA173">
        <v>-40</v>
      </c>
      <c r="AB173" t="s">
        <v>769</v>
      </c>
      <c r="AC173">
        <v>0.1</v>
      </c>
      <c r="AD173" t="s">
        <v>1203</v>
      </c>
      <c r="AE173">
        <v>41820</v>
      </c>
      <c r="AF173">
        <v>41843</v>
      </c>
      <c r="AG173" t="s">
        <v>827</v>
      </c>
      <c r="AH173" t="s">
        <v>1204</v>
      </c>
      <c r="AI173">
        <v>2216441</v>
      </c>
    </row>
    <row r="174" spans="1:35">
      <c r="A174" t="s">
        <v>1065</v>
      </c>
      <c r="B174" t="s">
        <v>1066</v>
      </c>
      <c r="C174" t="s">
        <v>682</v>
      </c>
      <c r="D174" t="s">
        <v>1205</v>
      </c>
      <c r="E174" t="s">
        <v>1206</v>
      </c>
      <c r="F174" t="s">
        <v>732</v>
      </c>
      <c r="G174" t="s">
        <v>780</v>
      </c>
      <c r="H174" t="s">
        <v>794</v>
      </c>
      <c r="I174" t="s">
        <v>726</v>
      </c>
      <c r="J174" t="s">
        <v>682</v>
      </c>
      <c r="K174">
        <v>4</v>
      </c>
      <c r="L174">
        <v>65</v>
      </c>
      <c r="M174">
        <v>133</v>
      </c>
      <c r="N174">
        <v>95</v>
      </c>
      <c r="Q174">
        <v>113</v>
      </c>
      <c r="R174">
        <v>865</v>
      </c>
      <c r="S174">
        <v>12</v>
      </c>
      <c r="T174">
        <v>72.099999999999994</v>
      </c>
      <c r="U174" t="s">
        <v>782</v>
      </c>
      <c r="V174">
        <v>40000</v>
      </c>
      <c r="W174">
        <v>3000</v>
      </c>
      <c r="X174">
        <v>84</v>
      </c>
      <c r="Y174">
        <v>24</v>
      </c>
      <c r="Z174">
        <v>0.9</v>
      </c>
      <c r="AA174">
        <v>-40</v>
      </c>
      <c r="AB174" t="s">
        <v>769</v>
      </c>
      <c r="AC174">
        <v>0.1</v>
      </c>
      <c r="AD174" t="s">
        <v>783</v>
      </c>
      <c r="AE174">
        <v>41809</v>
      </c>
      <c r="AF174">
        <v>41814</v>
      </c>
      <c r="AG174" t="s">
        <v>827</v>
      </c>
      <c r="AH174" t="s">
        <v>1207</v>
      </c>
      <c r="AI174">
        <v>2214844</v>
      </c>
    </row>
    <row r="175" spans="1:35">
      <c r="A175" t="s">
        <v>1065</v>
      </c>
      <c r="B175" t="s">
        <v>1066</v>
      </c>
      <c r="C175" t="s">
        <v>682</v>
      </c>
      <c r="D175" t="s">
        <v>1208</v>
      </c>
      <c r="F175" t="s">
        <v>787</v>
      </c>
      <c r="G175" t="s">
        <v>723</v>
      </c>
      <c r="H175" t="s">
        <v>788</v>
      </c>
      <c r="I175" t="s">
        <v>723</v>
      </c>
      <c r="J175" t="s">
        <v>682</v>
      </c>
      <c r="K175">
        <v>4</v>
      </c>
      <c r="L175">
        <v>40</v>
      </c>
      <c r="M175">
        <v>116.8</v>
      </c>
      <c r="N175">
        <v>35.6</v>
      </c>
      <c r="R175">
        <v>315</v>
      </c>
      <c r="S175">
        <v>5</v>
      </c>
      <c r="T175">
        <v>62</v>
      </c>
      <c r="U175" t="s">
        <v>782</v>
      </c>
      <c r="V175">
        <v>40000</v>
      </c>
      <c r="W175">
        <v>3000</v>
      </c>
      <c r="X175">
        <v>83</v>
      </c>
      <c r="Y175">
        <v>21</v>
      </c>
      <c r="Z175">
        <v>0.7</v>
      </c>
      <c r="AA175">
        <v>-40</v>
      </c>
      <c r="AB175" t="s">
        <v>769</v>
      </c>
      <c r="AC175">
        <v>0.1</v>
      </c>
      <c r="AD175" t="s">
        <v>783</v>
      </c>
      <c r="AE175">
        <v>41690</v>
      </c>
      <c r="AF175">
        <v>41676</v>
      </c>
      <c r="AG175" t="s">
        <v>827</v>
      </c>
      <c r="AH175" t="s">
        <v>1209</v>
      </c>
      <c r="AI175">
        <v>2205003</v>
      </c>
    </row>
    <row r="176" spans="1:35" hidden="1">
      <c r="A176" t="s">
        <v>1065</v>
      </c>
      <c r="B176" t="s">
        <v>1066</v>
      </c>
      <c r="C176" t="s">
        <v>682</v>
      </c>
      <c r="D176" t="s">
        <v>1210</v>
      </c>
      <c r="F176" t="s">
        <v>787</v>
      </c>
      <c r="G176" t="s">
        <v>723</v>
      </c>
      <c r="H176" t="s">
        <v>788</v>
      </c>
      <c r="I176" t="s">
        <v>723</v>
      </c>
      <c r="J176" t="s">
        <v>682</v>
      </c>
      <c r="K176">
        <v>4</v>
      </c>
      <c r="L176">
        <v>40</v>
      </c>
      <c r="M176">
        <v>104</v>
      </c>
      <c r="N176">
        <v>35</v>
      </c>
      <c r="R176">
        <v>300</v>
      </c>
      <c r="S176">
        <v>4.7</v>
      </c>
      <c r="T176">
        <v>63.8</v>
      </c>
      <c r="U176" t="s">
        <v>782</v>
      </c>
      <c r="V176">
        <v>25000</v>
      </c>
      <c r="W176">
        <v>3000</v>
      </c>
      <c r="X176">
        <v>82</v>
      </c>
      <c r="Y176">
        <v>18</v>
      </c>
      <c r="Z176">
        <v>0.6</v>
      </c>
      <c r="AA176">
        <v>-40</v>
      </c>
      <c r="AB176" t="s">
        <v>769</v>
      </c>
      <c r="AC176">
        <v>0.1</v>
      </c>
      <c r="AD176" t="s">
        <v>783</v>
      </c>
      <c r="AE176">
        <v>41881</v>
      </c>
      <c r="AF176">
        <v>41869</v>
      </c>
      <c r="AG176" t="s">
        <v>827</v>
      </c>
      <c r="AH176" t="s">
        <v>1211</v>
      </c>
      <c r="AI176">
        <v>2219118</v>
      </c>
    </row>
    <row r="177" spans="1:35" hidden="1">
      <c r="A177" t="s">
        <v>1065</v>
      </c>
      <c r="B177" t="s">
        <v>1066</v>
      </c>
      <c r="C177" t="s">
        <v>682</v>
      </c>
      <c r="D177" t="s">
        <v>1212</v>
      </c>
      <c r="F177" t="s">
        <v>703</v>
      </c>
      <c r="G177" t="s">
        <v>780</v>
      </c>
      <c r="H177" t="s">
        <v>781</v>
      </c>
      <c r="I177" t="s">
        <v>726</v>
      </c>
      <c r="J177" t="s">
        <v>682</v>
      </c>
      <c r="K177">
        <v>3</v>
      </c>
      <c r="L177">
        <v>35</v>
      </c>
      <c r="M177">
        <v>50</v>
      </c>
      <c r="N177">
        <v>49</v>
      </c>
      <c r="O177">
        <v>896</v>
      </c>
      <c r="Q177">
        <v>38</v>
      </c>
      <c r="R177">
        <v>380</v>
      </c>
      <c r="S177">
        <v>6</v>
      </c>
      <c r="T177">
        <v>63.3</v>
      </c>
      <c r="U177" t="s">
        <v>782</v>
      </c>
      <c r="V177">
        <v>25000</v>
      </c>
      <c r="W177">
        <v>3000</v>
      </c>
      <c r="X177">
        <v>83</v>
      </c>
      <c r="Y177">
        <v>23</v>
      </c>
      <c r="Z177">
        <v>0.7</v>
      </c>
      <c r="AA177">
        <v>-40</v>
      </c>
      <c r="AD177" t="s">
        <v>1213</v>
      </c>
      <c r="AE177">
        <v>41881</v>
      </c>
      <c r="AF177">
        <v>41869</v>
      </c>
      <c r="AG177" t="s">
        <v>827</v>
      </c>
      <c r="AH177" t="s">
        <v>1214</v>
      </c>
      <c r="AI177">
        <v>2218061</v>
      </c>
    </row>
    <row r="178" spans="1:35" hidden="1">
      <c r="A178" t="s">
        <v>1065</v>
      </c>
      <c r="B178" t="s">
        <v>1066</v>
      </c>
      <c r="C178" t="s">
        <v>682</v>
      </c>
      <c r="D178" t="s">
        <v>1215</v>
      </c>
      <c r="F178" t="s">
        <v>703</v>
      </c>
      <c r="G178" t="s">
        <v>780</v>
      </c>
      <c r="H178" t="s">
        <v>1216</v>
      </c>
      <c r="I178" t="s">
        <v>726</v>
      </c>
      <c r="J178" t="s">
        <v>682</v>
      </c>
      <c r="K178">
        <v>3</v>
      </c>
      <c r="L178">
        <v>65</v>
      </c>
      <c r="M178">
        <v>48.6</v>
      </c>
      <c r="N178">
        <v>47.8</v>
      </c>
      <c r="O178">
        <v>1380</v>
      </c>
      <c r="Q178">
        <v>38</v>
      </c>
      <c r="R178">
        <v>500</v>
      </c>
      <c r="S178">
        <v>7.2</v>
      </c>
      <c r="T178">
        <v>69.400000000000006</v>
      </c>
      <c r="U178" t="s">
        <v>782</v>
      </c>
      <c r="V178">
        <v>25000</v>
      </c>
      <c r="W178">
        <v>3000</v>
      </c>
      <c r="X178">
        <v>84</v>
      </c>
      <c r="Y178">
        <v>23</v>
      </c>
      <c r="Z178">
        <v>0.7</v>
      </c>
      <c r="AA178">
        <v>-40</v>
      </c>
      <c r="AB178" t="s">
        <v>769</v>
      </c>
      <c r="AC178">
        <v>0.2</v>
      </c>
      <c r="AD178" t="s">
        <v>789</v>
      </c>
      <c r="AE178">
        <v>41929</v>
      </c>
      <c r="AF178">
        <v>41954</v>
      </c>
      <c r="AG178" t="s">
        <v>842</v>
      </c>
      <c r="AH178" t="s">
        <v>1217</v>
      </c>
      <c r="AI178">
        <v>2222682</v>
      </c>
    </row>
    <row r="179" spans="1:35" hidden="1">
      <c r="A179" t="s">
        <v>1065</v>
      </c>
      <c r="B179" t="s">
        <v>1066</v>
      </c>
      <c r="C179" t="s">
        <v>682</v>
      </c>
      <c r="D179" t="s">
        <v>1218</v>
      </c>
      <c r="F179" t="s">
        <v>737</v>
      </c>
      <c r="G179" t="s">
        <v>780</v>
      </c>
      <c r="H179" t="s">
        <v>794</v>
      </c>
      <c r="I179" t="s">
        <v>726</v>
      </c>
      <c r="J179" t="s">
        <v>682</v>
      </c>
      <c r="K179">
        <v>3</v>
      </c>
      <c r="L179">
        <v>60</v>
      </c>
      <c r="M179">
        <v>72.5</v>
      </c>
      <c r="N179">
        <v>48.9</v>
      </c>
      <c r="O179">
        <v>818</v>
      </c>
      <c r="Q179">
        <v>38</v>
      </c>
      <c r="R179">
        <v>380</v>
      </c>
      <c r="S179">
        <v>6.5</v>
      </c>
      <c r="T179">
        <v>58.5</v>
      </c>
      <c r="U179" t="s">
        <v>782</v>
      </c>
      <c r="V179">
        <v>25000</v>
      </c>
      <c r="W179">
        <v>3000</v>
      </c>
      <c r="X179">
        <v>83</v>
      </c>
      <c r="Y179">
        <v>21</v>
      </c>
      <c r="Z179">
        <v>0.7</v>
      </c>
      <c r="AA179">
        <v>-40</v>
      </c>
      <c r="AB179" t="s">
        <v>769</v>
      </c>
      <c r="AC179">
        <v>0.1</v>
      </c>
      <c r="AD179" t="s">
        <v>783</v>
      </c>
      <c r="AE179">
        <v>41872</v>
      </c>
      <c r="AF179">
        <v>41872</v>
      </c>
      <c r="AG179" t="s">
        <v>827</v>
      </c>
      <c r="AH179" t="s">
        <v>1219</v>
      </c>
      <c r="AI179">
        <v>2217767</v>
      </c>
    </row>
    <row r="180" spans="1:35" hidden="1">
      <c r="A180" t="s">
        <v>1065</v>
      </c>
      <c r="B180" t="s">
        <v>1066</v>
      </c>
      <c r="C180" t="s">
        <v>682</v>
      </c>
      <c r="D180" t="s">
        <v>1220</v>
      </c>
      <c r="F180" t="s">
        <v>737</v>
      </c>
      <c r="G180" t="s">
        <v>780</v>
      </c>
      <c r="H180" t="s">
        <v>794</v>
      </c>
      <c r="I180" t="s">
        <v>726</v>
      </c>
      <c r="J180" t="s">
        <v>682</v>
      </c>
      <c r="K180">
        <v>3</v>
      </c>
      <c r="L180">
        <v>75</v>
      </c>
      <c r="M180">
        <v>71</v>
      </c>
      <c r="N180">
        <v>48.1</v>
      </c>
      <c r="O180">
        <v>1355</v>
      </c>
      <c r="Q180">
        <v>38</v>
      </c>
      <c r="R180">
        <v>500</v>
      </c>
      <c r="S180">
        <v>7.3</v>
      </c>
      <c r="T180">
        <v>68.5</v>
      </c>
      <c r="U180" t="s">
        <v>782</v>
      </c>
      <c r="V180">
        <v>25000</v>
      </c>
      <c r="W180">
        <v>3000</v>
      </c>
      <c r="X180">
        <v>82</v>
      </c>
      <c r="Y180">
        <v>18</v>
      </c>
      <c r="Z180">
        <v>0.7</v>
      </c>
      <c r="AA180">
        <v>-40</v>
      </c>
      <c r="AB180" t="s">
        <v>769</v>
      </c>
      <c r="AC180">
        <v>0.1</v>
      </c>
      <c r="AD180" t="s">
        <v>783</v>
      </c>
      <c r="AE180">
        <v>41929</v>
      </c>
      <c r="AF180">
        <v>41954</v>
      </c>
      <c r="AG180" t="s">
        <v>842</v>
      </c>
      <c r="AH180" t="s">
        <v>1221</v>
      </c>
      <c r="AI180">
        <v>2222681</v>
      </c>
    </row>
    <row r="181" spans="1:35">
      <c r="A181" t="s">
        <v>1065</v>
      </c>
      <c r="B181" t="s">
        <v>1066</v>
      </c>
      <c r="C181" t="s">
        <v>682</v>
      </c>
      <c r="D181" t="s">
        <v>1222</v>
      </c>
      <c r="F181" t="s">
        <v>731</v>
      </c>
      <c r="G181" t="s">
        <v>780</v>
      </c>
      <c r="H181" t="s">
        <v>794</v>
      </c>
      <c r="I181" t="s">
        <v>726</v>
      </c>
      <c r="J181" t="s">
        <v>682</v>
      </c>
      <c r="K181">
        <v>4</v>
      </c>
      <c r="L181">
        <v>75</v>
      </c>
      <c r="M181">
        <v>95</v>
      </c>
      <c r="N181">
        <v>85</v>
      </c>
      <c r="O181">
        <v>3254</v>
      </c>
      <c r="Q181">
        <v>25</v>
      </c>
      <c r="R181">
        <v>850</v>
      </c>
      <c r="S181">
        <v>14.5</v>
      </c>
      <c r="T181">
        <v>58.6</v>
      </c>
      <c r="U181" t="s">
        <v>782</v>
      </c>
      <c r="V181">
        <v>40000</v>
      </c>
      <c r="W181">
        <v>3000</v>
      </c>
      <c r="X181">
        <v>83</v>
      </c>
      <c r="Y181">
        <v>3</v>
      </c>
      <c r="Z181">
        <v>0.9</v>
      </c>
      <c r="AA181">
        <v>-40</v>
      </c>
      <c r="AB181" t="s">
        <v>769</v>
      </c>
      <c r="AC181">
        <v>0.1</v>
      </c>
      <c r="AD181" t="s">
        <v>1132</v>
      </c>
      <c r="AE181">
        <v>41820</v>
      </c>
      <c r="AF181">
        <v>41844</v>
      </c>
      <c r="AG181" t="s">
        <v>827</v>
      </c>
      <c r="AH181" t="s">
        <v>1223</v>
      </c>
      <c r="AI181">
        <v>2216534</v>
      </c>
    </row>
    <row r="182" spans="1:35">
      <c r="A182" t="s">
        <v>1065</v>
      </c>
      <c r="B182" t="s">
        <v>1066</v>
      </c>
      <c r="C182" t="s">
        <v>682</v>
      </c>
      <c r="D182" t="s">
        <v>1224</v>
      </c>
      <c r="F182" t="s">
        <v>731</v>
      </c>
      <c r="G182" t="s">
        <v>780</v>
      </c>
      <c r="H182" t="s">
        <v>794</v>
      </c>
      <c r="I182" t="s">
        <v>726</v>
      </c>
      <c r="J182" t="s">
        <v>682</v>
      </c>
      <c r="K182">
        <v>4</v>
      </c>
      <c r="L182">
        <v>75</v>
      </c>
      <c r="M182">
        <v>95</v>
      </c>
      <c r="N182">
        <v>85</v>
      </c>
      <c r="O182">
        <v>1332</v>
      </c>
      <c r="Q182">
        <v>40</v>
      </c>
      <c r="R182">
        <v>850</v>
      </c>
      <c r="S182">
        <v>14.5</v>
      </c>
      <c r="T182">
        <v>58.6</v>
      </c>
      <c r="U182" t="s">
        <v>782</v>
      </c>
      <c r="V182">
        <v>40000</v>
      </c>
      <c r="W182">
        <v>3000</v>
      </c>
      <c r="X182">
        <v>83</v>
      </c>
      <c r="Y182">
        <v>3</v>
      </c>
      <c r="Z182">
        <v>0.9</v>
      </c>
      <c r="AA182">
        <v>-40</v>
      </c>
      <c r="AB182" t="s">
        <v>769</v>
      </c>
      <c r="AC182">
        <v>0.1</v>
      </c>
      <c r="AD182" t="s">
        <v>1132</v>
      </c>
      <c r="AE182">
        <v>41820</v>
      </c>
      <c r="AF182">
        <v>41844</v>
      </c>
      <c r="AG182" t="s">
        <v>827</v>
      </c>
      <c r="AH182" t="s">
        <v>1225</v>
      </c>
      <c r="AI182">
        <v>2216533</v>
      </c>
    </row>
    <row r="183" spans="1:35">
      <c r="A183" t="s">
        <v>1065</v>
      </c>
      <c r="B183" t="s">
        <v>1066</v>
      </c>
      <c r="C183" t="s">
        <v>682</v>
      </c>
      <c r="D183" t="s">
        <v>1226</v>
      </c>
      <c r="F183" t="s">
        <v>735</v>
      </c>
      <c r="G183" t="s">
        <v>780</v>
      </c>
      <c r="H183" t="s">
        <v>794</v>
      </c>
      <c r="I183" t="s">
        <v>726</v>
      </c>
      <c r="J183" t="s">
        <v>682</v>
      </c>
      <c r="K183">
        <v>4</v>
      </c>
      <c r="L183">
        <v>100</v>
      </c>
      <c r="M183">
        <v>128</v>
      </c>
      <c r="N183">
        <v>120</v>
      </c>
      <c r="O183">
        <v>4424</v>
      </c>
      <c r="Q183">
        <v>25</v>
      </c>
      <c r="R183">
        <v>1250</v>
      </c>
      <c r="S183">
        <v>19</v>
      </c>
      <c r="T183">
        <v>65.8</v>
      </c>
      <c r="U183" t="s">
        <v>782</v>
      </c>
      <c r="V183">
        <v>40000</v>
      </c>
      <c r="W183">
        <v>3000</v>
      </c>
      <c r="X183">
        <v>83</v>
      </c>
      <c r="Y183">
        <v>5</v>
      </c>
      <c r="Z183">
        <v>1</v>
      </c>
      <c r="AA183">
        <v>-40</v>
      </c>
      <c r="AB183" t="s">
        <v>769</v>
      </c>
      <c r="AC183">
        <v>0.1</v>
      </c>
      <c r="AD183" t="s">
        <v>1203</v>
      </c>
      <c r="AE183">
        <v>41820</v>
      </c>
      <c r="AF183">
        <v>41843</v>
      </c>
      <c r="AG183" t="s">
        <v>827</v>
      </c>
      <c r="AH183" t="s">
        <v>1227</v>
      </c>
      <c r="AI183">
        <v>2216442</v>
      </c>
    </row>
    <row r="184" spans="1:35">
      <c r="A184" t="s">
        <v>1065</v>
      </c>
      <c r="B184" t="s">
        <v>1066</v>
      </c>
      <c r="C184" t="s">
        <v>682</v>
      </c>
      <c r="D184" t="s">
        <v>1228</v>
      </c>
      <c r="F184" t="s">
        <v>733</v>
      </c>
      <c r="G184" t="s">
        <v>780</v>
      </c>
      <c r="H184" t="s">
        <v>794</v>
      </c>
      <c r="I184" t="s">
        <v>726</v>
      </c>
      <c r="J184" t="s">
        <v>682</v>
      </c>
      <c r="K184">
        <v>4</v>
      </c>
      <c r="L184">
        <v>75</v>
      </c>
      <c r="M184">
        <v>157</v>
      </c>
      <c r="N184">
        <v>125</v>
      </c>
      <c r="R184">
        <v>1200</v>
      </c>
      <c r="S184">
        <v>17</v>
      </c>
      <c r="T184">
        <v>70</v>
      </c>
      <c r="U184" t="s">
        <v>782</v>
      </c>
      <c r="V184">
        <v>40000</v>
      </c>
      <c r="W184">
        <v>3000</v>
      </c>
      <c r="X184">
        <v>83</v>
      </c>
      <c r="Y184">
        <v>19</v>
      </c>
      <c r="Z184">
        <v>1</v>
      </c>
      <c r="AA184">
        <v>-40</v>
      </c>
      <c r="AB184" t="s">
        <v>769</v>
      </c>
      <c r="AC184">
        <v>0.1</v>
      </c>
      <c r="AD184" t="s">
        <v>1043</v>
      </c>
      <c r="AE184">
        <v>41798</v>
      </c>
      <c r="AF184">
        <v>41789</v>
      </c>
      <c r="AG184" t="s">
        <v>827</v>
      </c>
      <c r="AH184" t="s">
        <v>1229</v>
      </c>
      <c r="AI184">
        <v>2213569</v>
      </c>
    </row>
    <row r="185" spans="1:35" hidden="1">
      <c r="A185" t="s">
        <v>1065</v>
      </c>
      <c r="B185" t="s">
        <v>1066</v>
      </c>
      <c r="C185" t="s">
        <v>682</v>
      </c>
      <c r="D185" t="s">
        <v>1230</v>
      </c>
      <c r="F185" t="s">
        <v>738</v>
      </c>
      <c r="G185" t="s">
        <v>780</v>
      </c>
      <c r="H185" t="s">
        <v>794</v>
      </c>
      <c r="I185" t="s">
        <v>726</v>
      </c>
      <c r="J185" t="s">
        <v>682</v>
      </c>
      <c r="K185">
        <v>4</v>
      </c>
      <c r="L185">
        <v>50</v>
      </c>
      <c r="M185">
        <v>85</v>
      </c>
      <c r="N185">
        <v>63</v>
      </c>
      <c r="O185">
        <v>1002</v>
      </c>
      <c r="Q185">
        <v>40</v>
      </c>
      <c r="R185">
        <v>500</v>
      </c>
      <c r="S185">
        <v>7</v>
      </c>
      <c r="T185">
        <v>71.400000000000006</v>
      </c>
      <c r="U185" t="s">
        <v>782</v>
      </c>
      <c r="V185">
        <v>25000</v>
      </c>
      <c r="W185">
        <v>3000</v>
      </c>
      <c r="X185">
        <v>91</v>
      </c>
      <c r="Y185">
        <v>50</v>
      </c>
      <c r="Z185">
        <v>0.8</v>
      </c>
      <c r="AA185">
        <v>-40</v>
      </c>
      <c r="AB185" t="s">
        <v>769</v>
      </c>
      <c r="AC185">
        <v>0.1</v>
      </c>
      <c r="AD185" t="s">
        <v>783</v>
      </c>
      <c r="AE185">
        <v>41872</v>
      </c>
      <c r="AF185">
        <v>41872</v>
      </c>
      <c r="AG185" t="s">
        <v>827</v>
      </c>
      <c r="AH185" t="s">
        <v>1231</v>
      </c>
      <c r="AI185">
        <v>2217768</v>
      </c>
    </row>
    <row r="186" spans="1:35" hidden="1">
      <c r="A186" t="s">
        <v>1065</v>
      </c>
      <c r="B186" t="s">
        <v>1066</v>
      </c>
      <c r="C186" t="s">
        <v>682</v>
      </c>
      <c r="D186" t="s">
        <v>1232</v>
      </c>
      <c r="F186" t="s">
        <v>731</v>
      </c>
      <c r="G186" t="s">
        <v>780</v>
      </c>
      <c r="H186" t="s">
        <v>794</v>
      </c>
      <c r="I186" t="s">
        <v>726</v>
      </c>
      <c r="J186" t="s">
        <v>682</v>
      </c>
      <c r="K186">
        <v>4</v>
      </c>
      <c r="L186">
        <v>75</v>
      </c>
      <c r="M186">
        <v>119</v>
      </c>
      <c r="N186">
        <v>94</v>
      </c>
      <c r="O186">
        <v>1564</v>
      </c>
      <c r="Q186">
        <v>40</v>
      </c>
      <c r="R186">
        <v>800</v>
      </c>
      <c r="S186">
        <v>10</v>
      </c>
      <c r="T186">
        <v>80</v>
      </c>
      <c r="U186" t="s">
        <v>782</v>
      </c>
      <c r="V186">
        <v>25000</v>
      </c>
      <c r="W186">
        <v>3000</v>
      </c>
      <c r="X186">
        <v>91</v>
      </c>
      <c r="Y186">
        <v>52</v>
      </c>
      <c r="Z186">
        <v>0.9</v>
      </c>
      <c r="AA186">
        <v>-40</v>
      </c>
      <c r="AB186" t="s">
        <v>769</v>
      </c>
      <c r="AC186">
        <v>0.1</v>
      </c>
      <c r="AD186" t="s">
        <v>783</v>
      </c>
      <c r="AE186">
        <v>41887</v>
      </c>
      <c r="AF186">
        <v>41894</v>
      </c>
      <c r="AG186" t="s">
        <v>827</v>
      </c>
      <c r="AH186" t="s">
        <v>1233</v>
      </c>
      <c r="AI186">
        <v>2219264</v>
      </c>
    </row>
    <row r="187" spans="1:35" hidden="1">
      <c r="A187" t="s">
        <v>1065</v>
      </c>
      <c r="B187" t="s">
        <v>1066</v>
      </c>
      <c r="C187" t="s">
        <v>682</v>
      </c>
      <c r="D187" t="s">
        <v>1234</v>
      </c>
      <c r="F187" t="s">
        <v>732</v>
      </c>
      <c r="G187" t="s">
        <v>780</v>
      </c>
      <c r="H187" t="s">
        <v>794</v>
      </c>
      <c r="I187" t="s">
        <v>726</v>
      </c>
      <c r="J187" t="s">
        <v>682</v>
      </c>
      <c r="K187">
        <v>4</v>
      </c>
      <c r="L187">
        <v>65</v>
      </c>
      <c r="M187">
        <v>133</v>
      </c>
      <c r="N187">
        <v>95</v>
      </c>
      <c r="Q187">
        <v>120</v>
      </c>
      <c r="R187">
        <v>800</v>
      </c>
      <c r="S187">
        <v>13.5</v>
      </c>
      <c r="T187">
        <v>59.3</v>
      </c>
      <c r="U187" t="s">
        <v>782</v>
      </c>
      <c r="V187">
        <v>25000</v>
      </c>
      <c r="W187">
        <v>3000</v>
      </c>
      <c r="X187">
        <v>93</v>
      </c>
      <c r="Y187">
        <v>62</v>
      </c>
      <c r="Z187">
        <v>1</v>
      </c>
      <c r="AA187">
        <v>-40</v>
      </c>
      <c r="AB187" t="s">
        <v>769</v>
      </c>
      <c r="AC187">
        <v>0.1</v>
      </c>
      <c r="AD187" t="s">
        <v>826</v>
      </c>
      <c r="AE187">
        <v>41887</v>
      </c>
      <c r="AF187">
        <v>41894</v>
      </c>
      <c r="AG187" t="s">
        <v>827</v>
      </c>
      <c r="AH187" t="s">
        <v>1235</v>
      </c>
      <c r="AI187">
        <v>2219265</v>
      </c>
    </row>
    <row r="188" spans="1:35" hidden="1">
      <c r="A188" t="s">
        <v>1065</v>
      </c>
      <c r="B188" t="s">
        <v>1066</v>
      </c>
      <c r="C188" t="s">
        <v>1236</v>
      </c>
      <c r="D188" t="s">
        <v>1237</v>
      </c>
      <c r="E188" t="s">
        <v>1238</v>
      </c>
      <c r="F188" t="s">
        <v>737</v>
      </c>
      <c r="G188" t="s">
        <v>780</v>
      </c>
      <c r="H188" t="s">
        <v>1239</v>
      </c>
      <c r="I188" t="s">
        <v>726</v>
      </c>
      <c r="J188" t="s">
        <v>682</v>
      </c>
      <c r="K188">
        <v>3</v>
      </c>
      <c r="L188">
        <v>60</v>
      </c>
      <c r="M188">
        <v>53.6</v>
      </c>
      <c r="N188">
        <v>50.3</v>
      </c>
      <c r="O188">
        <v>822</v>
      </c>
      <c r="Q188">
        <v>38</v>
      </c>
      <c r="R188">
        <v>380</v>
      </c>
      <c r="S188">
        <v>6.4</v>
      </c>
      <c r="T188">
        <v>59.4</v>
      </c>
      <c r="U188" t="s">
        <v>782</v>
      </c>
      <c r="V188">
        <v>25000</v>
      </c>
      <c r="W188">
        <v>3000</v>
      </c>
      <c r="X188">
        <v>82</v>
      </c>
      <c r="Y188">
        <v>19</v>
      </c>
      <c r="Z188">
        <v>0.7</v>
      </c>
      <c r="AA188">
        <v>-40</v>
      </c>
      <c r="AB188" t="s">
        <v>769</v>
      </c>
      <c r="AC188">
        <v>0.1</v>
      </c>
      <c r="AD188" t="s">
        <v>789</v>
      </c>
      <c r="AE188">
        <v>41982</v>
      </c>
      <c r="AF188">
        <v>41982</v>
      </c>
      <c r="AG188" t="s">
        <v>842</v>
      </c>
      <c r="AH188" t="s">
        <v>1240</v>
      </c>
      <c r="AI188">
        <v>2229080</v>
      </c>
    </row>
    <row r="189" spans="1:35" hidden="1">
      <c r="A189" t="s">
        <v>1065</v>
      </c>
      <c r="B189" t="s">
        <v>1066</v>
      </c>
      <c r="C189" t="s">
        <v>1236</v>
      </c>
      <c r="D189" t="s">
        <v>1241</v>
      </c>
      <c r="F189" t="s">
        <v>737</v>
      </c>
      <c r="G189" t="s">
        <v>780</v>
      </c>
      <c r="H189" t="s">
        <v>1239</v>
      </c>
      <c r="I189" t="s">
        <v>726</v>
      </c>
      <c r="J189" t="s">
        <v>682</v>
      </c>
      <c r="K189">
        <v>3</v>
      </c>
      <c r="L189">
        <v>75</v>
      </c>
      <c r="M189">
        <v>50.2</v>
      </c>
      <c r="N189">
        <v>50.7</v>
      </c>
      <c r="O189">
        <v>1395</v>
      </c>
      <c r="Q189">
        <v>38</v>
      </c>
      <c r="R189">
        <v>500</v>
      </c>
      <c r="S189">
        <v>7.4</v>
      </c>
      <c r="T189">
        <v>67.599999999999994</v>
      </c>
      <c r="U189" t="s">
        <v>782</v>
      </c>
      <c r="V189">
        <v>25000</v>
      </c>
      <c r="W189">
        <v>3000</v>
      </c>
      <c r="X189">
        <v>82</v>
      </c>
      <c r="Y189">
        <v>17</v>
      </c>
      <c r="Z189">
        <v>0.7</v>
      </c>
      <c r="AA189">
        <v>-40</v>
      </c>
      <c r="AB189" t="s">
        <v>769</v>
      </c>
      <c r="AC189">
        <v>0.1</v>
      </c>
      <c r="AD189" t="s">
        <v>789</v>
      </c>
      <c r="AE189">
        <v>41982</v>
      </c>
      <c r="AF189">
        <v>41982</v>
      </c>
      <c r="AG189" t="s">
        <v>842</v>
      </c>
      <c r="AH189" t="s">
        <v>1242</v>
      </c>
      <c r="AI189">
        <v>2229079</v>
      </c>
    </row>
    <row r="190" spans="1:35" hidden="1">
      <c r="A190" t="s">
        <v>1065</v>
      </c>
      <c r="B190" t="s">
        <v>1066</v>
      </c>
      <c r="C190" t="s">
        <v>1243</v>
      </c>
      <c r="D190" t="s">
        <v>1243</v>
      </c>
      <c r="F190" t="s">
        <v>792</v>
      </c>
      <c r="G190" t="s">
        <v>793</v>
      </c>
      <c r="H190" t="s">
        <v>794</v>
      </c>
      <c r="I190" t="s">
        <v>795</v>
      </c>
      <c r="J190" t="s">
        <v>682</v>
      </c>
      <c r="K190">
        <v>3</v>
      </c>
      <c r="L190">
        <v>60</v>
      </c>
      <c r="M190">
        <v>112.6</v>
      </c>
      <c r="N190">
        <v>63.5</v>
      </c>
      <c r="R190">
        <v>800</v>
      </c>
      <c r="S190">
        <v>11</v>
      </c>
      <c r="T190">
        <v>72.7</v>
      </c>
      <c r="U190" t="s">
        <v>782</v>
      </c>
      <c r="V190">
        <v>25000</v>
      </c>
      <c r="W190">
        <v>3000</v>
      </c>
      <c r="X190">
        <v>85</v>
      </c>
      <c r="Y190">
        <v>24</v>
      </c>
      <c r="Z190">
        <v>1</v>
      </c>
      <c r="AA190">
        <v>-20</v>
      </c>
      <c r="AB190" t="s">
        <v>769</v>
      </c>
      <c r="AC190">
        <v>0.09</v>
      </c>
      <c r="AD190" t="s">
        <v>789</v>
      </c>
      <c r="AE190">
        <v>41902</v>
      </c>
      <c r="AF190">
        <v>41929</v>
      </c>
      <c r="AG190" t="s">
        <v>842</v>
      </c>
      <c r="AH190" t="s">
        <v>1244</v>
      </c>
      <c r="AI190">
        <v>2222686</v>
      </c>
    </row>
    <row r="191" spans="1:35">
      <c r="A191" t="s">
        <v>1007</v>
      </c>
      <c r="B191" t="s">
        <v>1008</v>
      </c>
      <c r="C191" t="s">
        <v>1009</v>
      </c>
      <c r="D191" t="s">
        <v>1245</v>
      </c>
      <c r="E191">
        <v>770406</v>
      </c>
      <c r="F191" t="s">
        <v>787</v>
      </c>
      <c r="G191" t="s">
        <v>723</v>
      </c>
      <c r="H191" t="s">
        <v>788</v>
      </c>
      <c r="I191" t="s">
        <v>723</v>
      </c>
      <c r="J191" t="s">
        <v>682</v>
      </c>
      <c r="K191">
        <v>3</v>
      </c>
      <c r="L191">
        <v>25</v>
      </c>
      <c r="M191">
        <v>108</v>
      </c>
      <c r="N191">
        <v>38</v>
      </c>
      <c r="R191">
        <v>250</v>
      </c>
      <c r="S191">
        <v>5.0999999999999996</v>
      </c>
      <c r="T191">
        <v>50</v>
      </c>
      <c r="U191" t="s">
        <v>782</v>
      </c>
      <c r="V191">
        <v>50000</v>
      </c>
      <c r="W191">
        <v>2700</v>
      </c>
      <c r="X191">
        <v>83</v>
      </c>
      <c r="Y191">
        <v>16</v>
      </c>
      <c r="Z191">
        <v>0.7</v>
      </c>
      <c r="AA191">
        <v>-20</v>
      </c>
      <c r="AB191" t="s">
        <v>769</v>
      </c>
      <c r="AC191">
        <v>0.1</v>
      </c>
      <c r="AD191" t="s">
        <v>783</v>
      </c>
      <c r="AE191">
        <v>41866</v>
      </c>
      <c r="AF191">
        <v>41884</v>
      </c>
      <c r="AG191" t="s">
        <v>784</v>
      </c>
      <c r="AH191" t="s">
        <v>1246</v>
      </c>
      <c r="AI191">
        <v>2219281</v>
      </c>
    </row>
    <row r="192" spans="1:35">
      <c r="A192" t="s">
        <v>1007</v>
      </c>
      <c r="B192" t="s">
        <v>1008</v>
      </c>
      <c r="C192" t="s">
        <v>1009</v>
      </c>
      <c r="D192" t="s">
        <v>1247</v>
      </c>
      <c r="E192">
        <v>770409</v>
      </c>
      <c r="F192" t="s">
        <v>787</v>
      </c>
      <c r="G192" t="s">
        <v>723</v>
      </c>
      <c r="H192" t="s">
        <v>788</v>
      </c>
      <c r="I192" t="s">
        <v>723</v>
      </c>
      <c r="J192" t="s">
        <v>682</v>
      </c>
      <c r="K192">
        <v>3</v>
      </c>
      <c r="L192">
        <v>25</v>
      </c>
      <c r="M192">
        <v>109</v>
      </c>
      <c r="N192">
        <v>38</v>
      </c>
      <c r="R192">
        <v>300</v>
      </c>
      <c r="S192">
        <v>5.0999999999999996</v>
      </c>
      <c r="T192">
        <v>58.8</v>
      </c>
      <c r="U192" t="s">
        <v>782</v>
      </c>
      <c r="V192">
        <v>50000</v>
      </c>
      <c r="W192">
        <v>3000</v>
      </c>
      <c r="X192">
        <v>84</v>
      </c>
      <c r="Y192">
        <v>20</v>
      </c>
      <c r="Z192">
        <v>0.7</v>
      </c>
      <c r="AA192">
        <v>-20</v>
      </c>
      <c r="AB192" t="s">
        <v>769</v>
      </c>
      <c r="AC192">
        <v>0.1</v>
      </c>
      <c r="AD192" t="s">
        <v>783</v>
      </c>
      <c r="AE192">
        <v>41810</v>
      </c>
      <c r="AF192">
        <v>41843</v>
      </c>
      <c r="AG192" t="s">
        <v>784</v>
      </c>
      <c r="AH192" t="s">
        <v>1248</v>
      </c>
      <c r="AI192">
        <v>2216380</v>
      </c>
    </row>
    <row r="193" spans="1:35" hidden="1">
      <c r="A193" t="s">
        <v>1007</v>
      </c>
      <c r="B193" t="s">
        <v>1008</v>
      </c>
      <c r="C193" t="s">
        <v>1009</v>
      </c>
      <c r="D193" t="s">
        <v>1249</v>
      </c>
      <c r="E193">
        <v>771073</v>
      </c>
      <c r="F193" t="s">
        <v>703</v>
      </c>
      <c r="G193" t="s">
        <v>780</v>
      </c>
      <c r="H193" t="s">
        <v>781</v>
      </c>
      <c r="I193" t="s">
        <v>726</v>
      </c>
      <c r="J193" t="s">
        <v>682</v>
      </c>
      <c r="K193">
        <v>5</v>
      </c>
      <c r="L193">
        <v>35</v>
      </c>
      <c r="M193">
        <v>50</v>
      </c>
      <c r="N193">
        <v>50</v>
      </c>
      <c r="O193">
        <v>875</v>
      </c>
      <c r="Q193">
        <v>36</v>
      </c>
      <c r="R193">
        <v>300</v>
      </c>
      <c r="S193">
        <v>6</v>
      </c>
      <c r="T193">
        <v>50</v>
      </c>
      <c r="U193" t="s">
        <v>782</v>
      </c>
      <c r="V193">
        <v>25000</v>
      </c>
      <c r="W193">
        <v>3000</v>
      </c>
      <c r="X193">
        <v>82</v>
      </c>
      <c r="Y193">
        <v>5</v>
      </c>
      <c r="Z193">
        <v>0.7</v>
      </c>
      <c r="AA193">
        <v>-20</v>
      </c>
      <c r="AD193" t="s">
        <v>1250</v>
      </c>
      <c r="AE193">
        <v>41973</v>
      </c>
      <c r="AF193">
        <v>41975</v>
      </c>
      <c r="AG193" t="s">
        <v>784</v>
      </c>
      <c r="AH193" t="s">
        <v>1251</v>
      </c>
      <c r="AI193">
        <v>2226553</v>
      </c>
    </row>
    <row r="194" spans="1:35" hidden="1">
      <c r="A194" t="s">
        <v>1007</v>
      </c>
      <c r="B194" t="s">
        <v>1008</v>
      </c>
      <c r="C194" t="s">
        <v>1009</v>
      </c>
      <c r="D194" t="s">
        <v>1252</v>
      </c>
      <c r="E194">
        <v>771200</v>
      </c>
      <c r="F194" t="s">
        <v>737</v>
      </c>
      <c r="G194" t="s">
        <v>780</v>
      </c>
      <c r="H194" t="s">
        <v>794</v>
      </c>
      <c r="I194" t="s">
        <v>726</v>
      </c>
      <c r="J194" t="s">
        <v>682</v>
      </c>
      <c r="K194">
        <v>5</v>
      </c>
      <c r="L194">
        <v>60</v>
      </c>
      <c r="M194">
        <v>70</v>
      </c>
      <c r="N194">
        <v>50</v>
      </c>
      <c r="O194">
        <v>964</v>
      </c>
      <c r="Q194">
        <v>36</v>
      </c>
      <c r="R194">
        <v>300</v>
      </c>
      <c r="S194">
        <v>6</v>
      </c>
      <c r="T194">
        <v>50</v>
      </c>
      <c r="U194" t="s">
        <v>782</v>
      </c>
      <c r="V194">
        <v>25000</v>
      </c>
      <c r="W194">
        <v>3000</v>
      </c>
      <c r="X194">
        <v>82</v>
      </c>
      <c r="Y194">
        <v>17</v>
      </c>
      <c r="Z194">
        <v>0.8</v>
      </c>
      <c r="AA194">
        <v>-20</v>
      </c>
      <c r="AB194" t="s">
        <v>769</v>
      </c>
      <c r="AC194">
        <v>0.1</v>
      </c>
      <c r="AD194" t="s">
        <v>900</v>
      </c>
      <c r="AE194">
        <v>41810</v>
      </c>
      <c r="AF194">
        <v>41808</v>
      </c>
      <c r="AG194" t="s">
        <v>784</v>
      </c>
      <c r="AH194" t="s">
        <v>1253</v>
      </c>
      <c r="AI194">
        <v>2214825</v>
      </c>
    </row>
    <row r="195" spans="1:35">
      <c r="A195" t="s">
        <v>1007</v>
      </c>
      <c r="B195" t="s">
        <v>1008</v>
      </c>
      <c r="C195" t="s">
        <v>1009</v>
      </c>
      <c r="D195" t="s">
        <v>1254</v>
      </c>
      <c r="E195">
        <v>775252</v>
      </c>
      <c r="F195" t="s">
        <v>821</v>
      </c>
      <c r="G195" t="s">
        <v>736</v>
      </c>
      <c r="H195" t="s">
        <v>794</v>
      </c>
      <c r="I195" t="s">
        <v>723</v>
      </c>
      <c r="J195" t="s">
        <v>682</v>
      </c>
      <c r="K195">
        <v>3</v>
      </c>
      <c r="L195">
        <v>60</v>
      </c>
      <c r="M195">
        <v>117</v>
      </c>
      <c r="N195">
        <v>79</v>
      </c>
      <c r="R195">
        <v>550</v>
      </c>
      <c r="S195">
        <v>8.5</v>
      </c>
      <c r="T195">
        <v>64.400000000000006</v>
      </c>
      <c r="U195" t="s">
        <v>782</v>
      </c>
      <c r="V195">
        <v>40000</v>
      </c>
      <c r="W195">
        <v>2700</v>
      </c>
      <c r="X195">
        <v>81</v>
      </c>
      <c r="Y195">
        <v>7</v>
      </c>
      <c r="Z195">
        <v>0.8</v>
      </c>
      <c r="AA195">
        <v>-20</v>
      </c>
      <c r="AB195" t="s">
        <v>769</v>
      </c>
      <c r="AC195">
        <v>0.1</v>
      </c>
      <c r="AD195" t="s">
        <v>783</v>
      </c>
      <c r="AE195">
        <v>41973</v>
      </c>
      <c r="AF195">
        <v>41975</v>
      </c>
      <c r="AG195" t="s">
        <v>784</v>
      </c>
      <c r="AH195" t="s">
        <v>1255</v>
      </c>
      <c r="AI195">
        <v>2226668</v>
      </c>
    </row>
    <row r="196" spans="1:35">
      <c r="A196" t="s">
        <v>1007</v>
      </c>
      <c r="B196" t="s">
        <v>1008</v>
      </c>
      <c r="C196" t="s">
        <v>1009</v>
      </c>
      <c r="D196" t="s">
        <v>1256</v>
      </c>
      <c r="E196">
        <v>773254</v>
      </c>
      <c r="F196" t="s">
        <v>738</v>
      </c>
      <c r="G196" t="s">
        <v>780</v>
      </c>
      <c r="H196" t="s">
        <v>794</v>
      </c>
      <c r="I196" t="s">
        <v>726</v>
      </c>
      <c r="J196" t="s">
        <v>682</v>
      </c>
      <c r="K196">
        <v>5</v>
      </c>
      <c r="L196">
        <v>50</v>
      </c>
      <c r="M196">
        <v>86.4</v>
      </c>
      <c r="N196">
        <v>63.5</v>
      </c>
      <c r="O196">
        <v>953</v>
      </c>
      <c r="Q196">
        <v>40</v>
      </c>
      <c r="R196">
        <v>500</v>
      </c>
      <c r="S196">
        <v>8</v>
      </c>
      <c r="T196">
        <v>62.5</v>
      </c>
      <c r="U196" t="s">
        <v>782</v>
      </c>
      <c r="V196">
        <v>30000</v>
      </c>
      <c r="W196">
        <v>3000</v>
      </c>
      <c r="X196">
        <v>86</v>
      </c>
      <c r="Y196">
        <v>30</v>
      </c>
      <c r="Z196">
        <v>1</v>
      </c>
      <c r="AA196">
        <v>-20</v>
      </c>
      <c r="AB196" t="s">
        <v>769</v>
      </c>
      <c r="AC196">
        <v>0.01</v>
      </c>
      <c r="AD196" t="s">
        <v>783</v>
      </c>
      <c r="AE196">
        <v>41713</v>
      </c>
      <c r="AF196">
        <v>41677</v>
      </c>
      <c r="AG196" t="s">
        <v>784</v>
      </c>
      <c r="AH196" t="s">
        <v>1257</v>
      </c>
      <c r="AI196">
        <v>2206132</v>
      </c>
    </row>
    <row r="197" spans="1:35">
      <c r="A197" t="s">
        <v>1007</v>
      </c>
      <c r="B197" t="s">
        <v>1008</v>
      </c>
      <c r="C197" t="s">
        <v>1009</v>
      </c>
      <c r="D197" t="s">
        <v>1258</v>
      </c>
      <c r="E197">
        <v>773251</v>
      </c>
      <c r="F197" t="s">
        <v>738</v>
      </c>
      <c r="G197" t="s">
        <v>780</v>
      </c>
      <c r="H197" t="s">
        <v>794</v>
      </c>
      <c r="I197" t="s">
        <v>726</v>
      </c>
      <c r="J197" t="s">
        <v>682</v>
      </c>
      <c r="K197">
        <v>5</v>
      </c>
      <c r="L197">
        <v>50</v>
      </c>
      <c r="M197">
        <v>86.4</v>
      </c>
      <c r="N197">
        <v>63.5</v>
      </c>
      <c r="O197">
        <v>1568</v>
      </c>
      <c r="Q197">
        <v>25</v>
      </c>
      <c r="R197">
        <v>500</v>
      </c>
      <c r="S197">
        <v>8</v>
      </c>
      <c r="T197">
        <v>62.5</v>
      </c>
      <c r="U197" t="s">
        <v>782</v>
      </c>
      <c r="V197">
        <v>30000</v>
      </c>
      <c r="W197">
        <v>3000</v>
      </c>
      <c r="X197">
        <v>86</v>
      </c>
      <c r="Y197">
        <v>30</v>
      </c>
      <c r="Z197">
        <v>1</v>
      </c>
      <c r="AA197">
        <v>-20</v>
      </c>
      <c r="AB197" t="s">
        <v>769</v>
      </c>
      <c r="AC197">
        <v>0.01</v>
      </c>
      <c r="AD197" t="s">
        <v>783</v>
      </c>
      <c r="AE197">
        <v>41713</v>
      </c>
      <c r="AF197">
        <v>41677</v>
      </c>
      <c r="AG197" t="s">
        <v>784</v>
      </c>
      <c r="AH197" t="s">
        <v>1259</v>
      </c>
      <c r="AI197">
        <v>2206131</v>
      </c>
    </row>
    <row r="198" spans="1:35">
      <c r="A198" t="s">
        <v>1007</v>
      </c>
      <c r="B198" t="s">
        <v>1008</v>
      </c>
      <c r="C198" t="s">
        <v>1009</v>
      </c>
      <c r="D198" t="s">
        <v>1260</v>
      </c>
      <c r="E198">
        <v>773253</v>
      </c>
      <c r="F198" t="s">
        <v>738</v>
      </c>
      <c r="G198" t="s">
        <v>780</v>
      </c>
      <c r="H198" t="s">
        <v>794</v>
      </c>
      <c r="I198" t="s">
        <v>726</v>
      </c>
      <c r="J198" t="s">
        <v>682</v>
      </c>
      <c r="K198">
        <v>5</v>
      </c>
      <c r="L198">
        <v>50</v>
      </c>
      <c r="M198">
        <v>86.4</v>
      </c>
      <c r="N198">
        <v>63.5</v>
      </c>
      <c r="O198">
        <v>669</v>
      </c>
      <c r="Q198">
        <v>60</v>
      </c>
      <c r="R198">
        <v>500</v>
      </c>
      <c r="S198">
        <v>8</v>
      </c>
      <c r="T198">
        <v>62.5</v>
      </c>
      <c r="U198" t="s">
        <v>782</v>
      </c>
      <c r="V198">
        <v>30000</v>
      </c>
      <c r="W198">
        <v>3000</v>
      </c>
      <c r="X198">
        <v>86</v>
      </c>
      <c r="Y198">
        <v>30</v>
      </c>
      <c r="Z198">
        <v>1</v>
      </c>
      <c r="AA198">
        <v>-20</v>
      </c>
      <c r="AB198" t="s">
        <v>769</v>
      </c>
      <c r="AC198">
        <v>0.01</v>
      </c>
      <c r="AD198" t="s">
        <v>783</v>
      </c>
      <c r="AE198">
        <v>41713</v>
      </c>
      <c r="AF198">
        <v>41677</v>
      </c>
      <c r="AG198" t="s">
        <v>784</v>
      </c>
      <c r="AH198" t="s">
        <v>1261</v>
      </c>
      <c r="AI198">
        <v>2206133</v>
      </c>
    </row>
    <row r="199" spans="1:35">
      <c r="A199" t="s">
        <v>1007</v>
      </c>
      <c r="B199" t="s">
        <v>1008</v>
      </c>
      <c r="C199" t="s">
        <v>1009</v>
      </c>
      <c r="D199" t="s">
        <v>1262</v>
      </c>
      <c r="E199" t="s">
        <v>1263</v>
      </c>
      <c r="F199" t="s">
        <v>813</v>
      </c>
      <c r="G199" t="s">
        <v>780</v>
      </c>
      <c r="H199" t="s">
        <v>794</v>
      </c>
      <c r="I199" t="s">
        <v>726</v>
      </c>
      <c r="J199" t="s">
        <v>682</v>
      </c>
      <c r="K199">
        <v>5</v>
      </c>
      <c r="L199">
        <v>50</v>
      </c>
      <c r="M199">
        <v>99.1</v>
      </c>
      <c r="N199">
        <v>63.5</v>
      </c>
      <c r="Q199">
        <v>110</v>
      </c>
      <c r="R199">
        <v>500</v>
      </c>
      <c r="S199">
        <v>8</v>
      </c>
      <c r="T199">
        <v>62.5</v>
      </c>
      <c r="U199" t="s">
        <v>782</v>
      </c>
      <c r="V199">
        <v>30000</v>
      </c>
      <c r="W199">
        <v>3000</v>
      </c>
      <c r="X199">
        <v>85</v>
      </c>
      <c r="Y199">
        <v>21</v>
      </c>
      <c r="Z199">
        <v>1</v>
      </c>
      <c r="AA199">
        <v>-20</v>
      </c>
      <c r="AB199" t="s">
        <v>769</v>
      </c>
      <c r="AC199">
        <v>0.01</v>
      </c>
      <c r="AD199" t="s">
        <v>783</v>
      </c>
      <c r="AE199">
        <v>41713</v>
      </c>
      <c r="AF199">
        <v>41677</v>
      </c>
      <c r="AG199" t="s">
        <v>784</v>
      </c>
      <c r="AH199" t="s">
        <v>1264</v>
      </c>
      <c r="AI199">
        <v>2206130</v>
      </c>
    </row>
    <row r="200" spans="1:35">
      <c r="A200" t="s">
        <v>1265</v>
      </c>
      <c r="B200" t="s">
        <v>1266</v>
      </c>
      <c r="C200" t="s">
        <v>1267</v>
      </c>
      <c r="D200" t="s">
        <v>1268</v>
      </c>
      <c r="F200" t="s">
        <v>792</v>
      </c>
      <c r="G200" t="s">
        <v>793</v>
      </c>
      <c r="H200" t="s">
        <v>794</v>
      </c>
      <c r="I200" t="s">
        <v>795</v>
      </c>
      <c r="J200" t="s">
        <v>682</v>
      </c>
      <c r="K200">
        <v>3</v>
      </c>
      <c r="L200">
        <v>60</v>
      </c>
      <c r="M200">
        <v>111.8</v>
      </c>
      <c r="N200">
        <v>66</v>
      </c>
      <c r="R200">
        <v>800</v>
      </c>
      <c r="S200">
        <v>12</v>
      </c>
      <c r="T200">
        <v>66.7</v>
      </c>
      <c r="U200" t="s">
        <v>782</v>
      </c>
      <c r="V200">
        <v>30000</v>
      </c>
      <c r="W200">
        <v>2700</v>
      </c>
      <c r="X200">
        <v>94</v>
      </c>
      <c r="Y200">
        <v>57</v>
      </c>
      <c r="Z200">
        <v>1</v>
      </c>
      <c r="AA200">
        <v>-20</v>
      </c>
      <c r="AB200" t="s">
        <v>769</v>
      </c>
      <c r="AC200">
        <v>0.15</v>
      </c>
      <c r="AD200" t="s">
        <v>783</v>
      </c>
      <c r="AE200">
        <v>41716</v>
      </c>
      <c r="AF200">
        <v>41710</v>
      </c>
      <c r="AG200" t="s">
        <v>784</v>
      </c>
      <c r="AH200" t="s">
        <v>1269</v>
      </c>
      <c r="AI200">
        <v>2206679</v>
      </c>
    </row>
    <row r="201" spans="1:35">
      <c r="A201" t="s">
        <v>1265</v>
      </c>
      <c r="B201" t="s">
        <v>1266</v>
      </c>
      <c r="C201" t="s">
        <v>1270</v>
      </c>
      <c r="D201" t="s">
        <v>1271</v>
      </c>
      <c r="F201" t="s">
        <v>830</v>
      </c>
      <c r="G201" t="s">
        <v>780</v>
      </c>
      <c r="H201" t="s">
        <v>794</v>
      </c>
      <c r="I201" t="s">
        <v>726</v>
      </c>
      <c r="J201" t="s">
        <v>682</v>
      </c>
      <c r="K201">
        <v>3</v>
      </c>
      <c r="L201">
        <v>75</v>
      </c>
      <c r="M201">
        <v>114.3</v>
      </c>
      <c r="N201">
        <v>96.5</v>
      </c>
      <c r="O201">
        <v>1231</v>
      </c>
      <c r="Q201">
        <v>60</v>
      </c>
      <c r="R201">
        <v>800</v>
      </c>
      <c r="S201">
        <v>15</v>
      </c>
      <c r="T201">
        <v>53.3</v>
      </c>
      <c r="U201" t="s">
        <v>782</v>
      </c>
      <c r="V201">
        <v>30000</v>
      </c>
      <c r="W201">
        <v>3000</v>
      </c>
      <c r="X201">
        <v>86</v>
      </c>
      <c r="Y201">
        <v>28</v>
      </c>
      <c r="Z201">
        <v>1</v>
      </c>
      <c r="AA201">
        <v>-20</v>
      </c>
      <c r="AB201" t="s">
        <v>769</v>
      </c>
      <c r="AC201">
        <v>0.1</v>
      </c>
      <c r="AD201" t="s">
        <v>900</v>
      </c>
      <c r="AE201">
        <v>41708</v>
      </c>
      <c r="AF201">
        <v>41703</v>
      </c>
      <c r="AG201" t="s">
        <v>784</v>
      </c>
      <c r="AH201" t="s">
        <v>1272</v>
      </c>
      <c r="AI201">
        <v>2206134</v>
      </c>
    </row>
    <row r="202" spans="1:35" hidden="1">
      <c r="A202" t="s">
        <v>1265</v>
      </c>
      <c r="B202" t="s">
        <v>1266</v>
      </c>
      <c r="C202" t="s">
        <v>1273</v>
      </c>
      <c r="D202" t="s">
        <v>1274</v>
      </c>
      <c r="F202" t="s">
        <v>792</v>
      </c>
      <c r="G202" t="s">
        <v>793</v>
      </c>
      <c r="H202" t="s">
        <v>794</v>
      </c>
      <c r="I202" t="s">
        <v>795</v>
      </c>
      <c r="J202" t="s">
        <v>682</v>
      </c>
      <c r="K202">
        <v>3</v>
      </c>
      <c r="L202">
        <v>60</v>
      </c>
      <c r="M202">
        <v>112</v>
      </c>
      <c r="N202">
        <v>60</v>
      </c>
      <c r="R202">
        <v>800</v>
      </c>
      <c r="S202">
        <v>12</v>
      </c>
      <c r="T202">
        <v>66.7</v>
      </c>
      <c r="U202" t="s">
        <v>782</v>
      </c>
      <c r="V202">
        <v>25000</v>
      </c>
      <c r="W202">
        <v>3000</v>
      </c>
      <c r="X202">
        <v>81</v>
      </c>
      <c r="Y202">
        <v>3</v>
      </c>
      <c r="Z202">
        <v>0.9</v>
      </c>
      <c r="AA202">
        <v>-20</v>
      </c>
      <c r="AB202" t="s">
        <v>769</v>
      </c>
      <c r="AC202">
        <v>0.1</v>
      </c>
      <c r="AD202" t="s">
        <v>783</v>
      </c>
      <c r="AE202">
        <v>41922</v>
      </c>
      <c r="AF202">
        <v>41933</v>
      </c>
      <c r="AG202" t="s">
        <v>784</v>
      </c>
      <c r="AH202" t="s">
        <v>1275</v>
      </c>
      <c r="AI202">
        <v>2223150</v>
      </c>
    </row>
    <row r="203" spans="1:35" hidden="1">
      <c r="A203" t="s">
        <v>1265</v>
      </c>
      <c r="B203" t="s">
        <v>1266</v>
      </c>
      <c r="C203" t="s">
        <v>1273</v>
      </c>
      <c r="D203" t="s">
        <v>1276</v>
      </c>
      <c r="F203" t="s">
        <v>792</v>
      </c>
      <c r="G203" t="s">
        <v>793</v>
      </c>
      <c r="H203" t="s">
        <v>794</v>
      </c>
      <c r="I203" t="s">
        <v>795</v>
      </c>
      <c r="J203" t="s">
        <v>682</v>
      </c>
      <c r="K203">
        <v>3</v>
      </c>
      <c r="L203">
        <v>60</v>
      </c>
      <c r="M203">
        <v>112</v>
      </c>
      <c r="N203">
        <v>60</v>
      </c>
      <c r="R203">
        <v>800</v>
      </c>
      <c r="S203">
        <v>12</v>
      </c>
      <c r="T203">
        <v>66.7</v>
      </c>
      <c r="U203" t="s">
        <v>782</v>
      </c>
      <c r="V203">
        <v>25000</v>
      </c>
      <c r="W203">
        <v>4000</v>
      </c>
      <c r="X203">
        <v>83</v>
      </c>
      <c r="Y203">
        <v>9</v>
      </c>
      <c r="Z203">
        <v>0.9</v>
      </c>
      <c r="AA203">
        <v>-20</v>
      </c>
      <c r="AB203" t="s">
        <v>769</v>
      </c>
      <c r="AC203">
        <v>0.1</v>
      </c>
      <c r="AD203" t="s">
        <v>783</v>
      </c>
      <c r="AE203">
        <v>41922</v>
      </c>
      <c r="AF203">
        <v>41933</v>
      </c>
      <c r="AG203" t="s">
        <v>784</v>
      </c>
      <c r="AH203" t="s">
        <v>1277</v>
      </c>
      <c r="AI203">
        <v>2223151</v>
      </c>
    </row>
    <row r="204" spans="1:35" hidden="1">
      <c r="A204" t="s">
        <v>1265</v>
      </c>
      <c r="B204" t="s">
        <v>1266</v>
      </c>
      <c r="C204" t="s">
        <v>1278</v>
      </c>
      <c r="D204" t="s">
        <v>1279</v>
      </c>
      <c r="F204" t="s">
        <v>792</v>
      </c>
      <c r="G204" t="s">
        <v>793</v>
      </c>
      <c r="H204" t="s">
        <v>794</v>
      </c>
      <c r="I204" t="s">
        <v>795</v>
      </c>
      <c r="J204" t="s">
        <v>682</v>
      </c>
      <c r="K204">
        <v>3</v>
      </c>
      <c r="L204">
        <v>40</v>
      </c>
      <c r="M204">
        <v>112</v>
      </c>
      <c r="N204">
        <v>60</v>
      </c>
      <c r="R204">
        <v>450</v>
      </c>
      <c r="S204">
        <v>7</v>
      </c>
      <c r="T204">
        <v>64.3</v>
      </c>
      <c r="U204" t="s">
        <v>782</v>
      </c>
      <c r="V204">
        <v>25000</v>
      </c>
      <c r="W204">
        <v>3000</v>
      </c>
      <c r="X204">
        <v>85</v>
      </c>
      <c r="Y204">
        <v>16</v>
      </c>
      <c r="Z204">
        <v>0.9</v>
      </c>
      <c r="AA204">
        <v>-20</v>
      </c>
      <c r="AB204" t="s">
        <v>769</v>
      </c>
      <c r="AC204">
        <v>0.1</v>
      </c>
      <c r="AD204" t="s">
        <v>783</v>
      </c>
      <c r="AE204">
        <v>41922</v>
      </c>
      <c r="AF204">
        <v>41933</v>
      </c>
      <c r="AG204" t="s">
        <v>784</v>
      </c>
      <c r="AH204" t="s">
        <v>1280</v>
      </c>
      <c r="AI204">
        <v>2223149</v>
      </c>
    </row>
    <row r="205" spans="1:35">
      <c r="A205" t="s">
        <v>1265</v>
      </c>
      <c r="B205" t="s">
        <v>1266</v>
      </c>
      <c r="C205" t="s">
        <v>1281</v>
      </c>
      <c r="D205" t="s">
        <v>1282</v>
      </c>
      <c r="F205" t="s">
        <v>732</v>
      </c>
      <c r="G205" t="s">
        <v>780</v>
      </c>
      <c r="H205" t="s">
        <v>794</v>
      </c>
      <c r="I205" t="s">
        <v>726</v>
      </c>
      <c r="J205" t="s">
        <v>682</v>
      </c>
      <c r="K205">
        <v>3</v>
      </c>
      <c r="L205">
        <v>75</v>
      </c>
      <c r="M205">
        <v>133</v>
      </c>
      <c r="N205">
        <v>95</v>
      </c>
      <c r="R205">
        <v>1000</v>
      </c>
      <c r="S205">
        <v>15.5</v>
      </c>
      <c r="T205">
        <v>64.5</v>
      </c>
      <c r="U205" t="s">
        <v>782</v>
      </c>
      <c r="V205">
        <v>30000</v>
      </c>
      <c r="W205">
        <v>2700</v>
      </c>
      <c r="X205">
        <v>82</v>
      </c>
      <c r="Y205">
        <v>11</v>
      </c>
      <c r="Z205">
        <v>1</v>
      </c>
      <c r="AA205">
        <v>-20</v>
      </c>
      <c r="AB205" t="s">
        <v>769</v>
      </c>
      <c r="AC205">
        <v>0.1</v>
      </c>
      <c r="AD205" t="s">
        <v>783</v>
      </c>
      <c r="AE205">
        <v>41902</v>
      </c>
      <c r="AF205">
        <v>41926</v>
      </c>
      <c r="AG205" t="s">
        <v>784</v>
      </c>
      <c r="AH205" t="s">
        <v>1283</v>
      </c>
      <c r="AI205">
        <v>2222716</v>
      </c>
    </row>
    <row r="206" spans="1:35">
      <c r="A206" t="s">
        <v>1265</v>
      </c>
      <c r="B206" t="s">
        <v>1266</v>
      </c>
      <c r="C206" t="s">
        <v>1281</v>
      </c>
      <c r="D206" t="s">
        <v>1284</v>
      </c>
      <c r="F206" t="s">
        <v>732</v>
      </c>
      <c r="G206" t="s">
        <v>780</v>
      </c>
      <c r="H206" t="s">
        <v>794</v>
      </c>
      <c r="I206" t="s">
        <v>726</v>
      </c>
      <c r="J206" t="s">
        <v>682</v>
      </c>
      <c r="K206">
        <v>3</v>
      </c>
      <c r="L206">
        <v>75</v>
      </c>
      <c r="M206">
        <v>134.6</v>
      </c>
      <c r="N206">
        <v>96.5</v>
      </c>
      <c r="R206">
        <v>1000</v>
      </c>
      <c r="S206">
        <v>15</v>
      </c>
      <c r="T206">
        <v>66.7</v>
      </c>
      <c r="U206" t="s">
        <v>782</v>
      </c>
      <c r="V206">
        <v>30000</v>
      </c>
      <c r="W206">
        <v>3000</v>
      </c>
      <c r="X206">
        <v>83</v>
      </c>
      <c r="Y206">
        <v>18</v>
      </c>
      <c r="Z206">
        <v>1</v>
      </c>
      <c r="AA206">
        <v>-20</v>
      </c>
      <c r="AB206" t="s">
        <v>769</v>
      </c>
      <c r="AC206">
        <v>0.1</v>
      </c>
      <c r="AD206" t="s">
        <v>783</v>
      </c>
      <c r="AE206">
        <v>41902</v>
      </c>
      <c r="AF206">
        <v>41926</v>
      </c>
      <c r="AG206" t="s">
        <v>784</v>
      </c>
      <c r="AH206" t="s">
        <v>1285</v>
      </c>
      <c r="AI206">
        <v>2222715</v>
      </c>
    </row>
    <row r="207" spans="1:35" hidden="1">
      <c r="A207" t="s">
        <v>1265</v>
      </c>
      <c r="B207" t="s">
        <v>1266</v>
      </c>
      <c r="C207" t="s">
        <v>1286</v>
      </c>
      <c r="D207" t="s">
        <v>1287</v>
      </c>
      <c r="F207" t="s">
        <v>703</v>
      </c>
      <c r="G207" t="s">
        <v>780</v>
      </c>
      <c r="H207" t="s">
        <v>781</v>
      </c>
      <c r="I207" t="s">
        <v>726</v>
      </c>
      <c r="J207" t="s">
        <v>682</v>
      </c>
      <c r="K207">
        <v>3</v>
      </c>
      <c r="L207">
        <v>35</v>
      </c>
      <c r="M207">
        <v>50</v>
      </c>
      <c r="N207">
        <v>50</v>
      </c>
      <c r="O207">
        <v>875</v>
      </c>
      <c r="Q207">
        <v>36</v>
      </c>
      <c r="S207">
        <v>6</v>
      </c>
      <c r="T207">
        <v>50</v>
      </c>
      <c r="U207" t="s">
        <v>782</v>
      </c>
      <c r="V207">
        <v>25000</v>
      </c>
      <c r="W207">
        <v>3000</v>
      </c>
      <c r="X207">
        <v>82</v>
      </c>
      <c r="Y207">
        <v>5</v>
      </c>
      <c r="Z207">
        <v>0.7</v>
      </c>
      <c r="AA207">
        <v>-20</v>
      </c>
      <c r="AD207" t="s">
        <v>1250</v>
      </c>
      <c r="AE207">
        <v>41942</v>
      </c>
      <c r="AF207">
        <v>41934</v>
      </c>
      <c r="AG207" t="s">
        <v>784</v>
      </c>
      <c r="AH207" t="s">
        <v>1288</v>
      </c>
      <c r="AI207">
        <v>2223587</v>
      </c>
    </row>
    <row r="208" spans="1:35">
      <c r="A208" t="s">
        <v>1265</v>
      </c>
      <c r="B208" t="s">
        <v>1266</v>
      </c>
      <c r="C208" t="s">
        <v>1289</v>
      </c>
      <c r="D208" t="s">
        <v>1290</v>
      </c>
      <c r="F208" t="s">
        <v>735</v>
      </c>
      <c r="G208" t="s">
        <v>780</v>
      </c>
      <c r="H208" t="s">
        <v>794</v>
      </c>
      <c r="I208" t="s">
        <v>726</v>
      </c>
      <c r="J208" t="s">
        <v>682</v>
      </c>
      <c r="K208">
        <v>3</v>
      </c>
      <c r="L208">
        <v>90</v>
      </c>
      <c r="M208">
        <v>129.5</v>
      </c>
      <c r="N208">
        <v>121.9</v>
      </c>
      <c r="O208">
        <v>1287</v>
      </c>
      <c r="Q208">
        <v>60</v>
      </c>
      <c r="R208">
        <v>1000</v>
      </c>
      <c r="S208">
        <v>16</v>
      </c>
      <c r="T208">
        <v>62.5</v>
      </c>
      <c r="U208" t="s">
        <v>782</v>
      </c>
      <c r="V208">
        <v>30000</v>
      </c>
      <c r="W208">
        <v>3000</v>
      </c>
      <c r="X208">
        <v>87</v>
      </c>
      <c r="Y208">
        <v>32</v>
      </c>
      <c r="Z208">
        <v>1</v>
      </c>
      <c r="AA208">
        <v>-20</v>
      </c>
      <c r="AB208" t="s">
        <v>769</v>
      </c>
      <c r="AC208">
        <v>0.1</v>
      </c>
      <c r="AD208" t="s">
        <v>783</v>
      </c>
      <c r="AE208">
        <v>41963</v>
      </c>
      <c r="AF208">
        <v>41955</v>
      </c>
      <c r="AG208" t="s">
        <v>784</v>
      </c>
      <c r="AH208" t="s">
        <v>1291</v>
      </c>
      <c r="AI208">
        <v>2225033</v>
      </c>
    </row>
    <row r="209" spans="1:35" hidden="1">
      <c r="A209" t="s">
        <v>1292</v>
      </c>
      <c r="B209" t="s">
        <v>1293</v>
      </c>
      <c r="C209" t="s">
        <v>1294</v>
      </c>
      <c r="D209" t="s">
        <v>1295</v>
      </c>
      <c r="F209" t="s">
        <v>787</v>
      </c>
      <c r="G209" t="s">
        <v>723</v>
      </c>
      <c r="H209" t="s">
        <v>788</v>
      </c>
      <c r="I209" t="s">
        <v>723</v>
      </c>
      <c r="J209" t="s">
        <v>682</v>
      </c>
      <c r="K209">
        <v>5</v>
      </c>
      <c r="L209">
        <v>25</v>
      </c>
      <c r="M209">
        <v>120</v>
      </c>
      <c r="N209">
        <v>35</v>
      </c>
      <c r="R209">
        <v>180</v>
      </c>
      <c r="S209">
        <v>3</v>
      </c>
      <c r="T209">
        <v>60</v>
      </c>
      <c r="U209" t="s">
        <v>782</v>
      </c>
      <c r="V209">
        <v>25000</v>
      </c>
      <c r="W209">
        <v>2700</v>
      </c>
      <c r="X209">
        <v>86</v>
      </c>
      <c r="Y209">
        <v>30</v>
      </c>
      <c r="Z209">
        <v>0.5</v>
      </c>
      <c r="AA209">
        <v>-20</v>
      </c>
      <c r="AD209" t="s">
        <v>783</v>
      </c>
      <c r="AE209">
        <v>41840</v>
      </c>
      <c r="AF209">
        <v>41836</v>
      </c>
      <c r="AG209" t="s">
        <v>842</v>
      </c>
      <c r="AH209" t="s">
        <v>1296</v>
      </c>
      <c r="AI209">
        <v>2215731</v>
      </c>
    </row>
    <row r="210" spans="1:35" hidden="1">
      <c r="A210" t="s">
        <v>1292</v>
      </c>
      <c r="B210" t="s">
        <v>1293</v>
      </c>
      <c r="C210" t="s">
        <v>1294</v>
      </c>
      <c r="D210" t="s">
        <v>1297</v>
      </c>
      <c r="F210" t="s">
        <v>787</v>
      </c>
      <c r="G210" t="s">
        <v>723</v>
      </c>
      <c r="H210" t="s">
        <v>788</v>
      </c>
      <c r="I210" t="s">
        <v>723</v>
      </c>
      <c r="J210" t="s">
        <v>682</v>
      </c>
      <c r="K210">
        <v>5</v>
      </c>
      <c r="L210">
        <v>25</v>
      </c>
      <c r="M210">
        <v>120</v>
      </c>
      <c r="N210">
        <v>35</v>
      </c>
      <c r="R210">
        <v>180</v>
      </c>
      <c r="S210">
        <v>3</v>
      </c>
      <c r="T210">
        <v>60</v>
      </c>
      <c r="U210" t="s">
        <v>782</v>
      </c>
      <c r="V210">
        <v>25000</v>
      </c>
      <c r="W210">
        <v>3000</v>
      </c>
      <c r="X210">
        <v>83</v>
      </c>
      <c r="Y210">
        <v>11</v>
      </c>
      <c r="Z210">
        <v>0.5</v>
      </c>
      <c r="AA210">
        <v>-20</v>
      </c>
      <c r="AD210" t="s">
        <v>783</v>
      </c>
      <c r="AE210">
        <v>41840</v>
      </c>
      <c r="AF210">
        <v>41836</v>
      </c>
      <c r="AG210" t="s">
        <v>842</v>
      </c>
      <c r="AH210" t="s">
        <v>1298</v>
      </c>
      <c r="AI210">
        <v>2215732</v>
      </c>
    </row>
    <row r="211" spans="1:35" hidden="1">
      <c r="A211" t="s">
        <v>1292</v>
      </c>
      <c r="B211" t="s">
        <v>1293</v>
      </c>
      <c r="C211" t="s">
        <v>1294</v>
      </c>
      <c r="D211" t="s">
        <v>1299</v>
      </c>
      <c r="F211" t="s">
        <v>787</v>
      </c>
      <c r="G211" t="s">
        <v>723</v>
      </c>
      <c r="H211" t="s">
        <v>788</v>
      </c>
      <c r="I211" t="s">
        <v>723</v>
      </c>
      <c r="J211" t="s">
        <v>682</v>
      </c>
      <c r="K211">
        <v>5</v>
      </c>
      <c r="L211">
        <v>25</v>
      </c>
      <c r="M211">
        <v>120</v>
      </c>
      <c r="N211">
        <v>35</v>
      </c>
      <c r="R211">
        <v>190</v>
      </c>
      <c r="S211">
        <v>3</v>
      </c>
      <c r="T211">
        <v>63.3</v>
      </c>
      <c r="U211" t="s">
        <v>782</v>
      </c>
      <c r="V211">
        <v>25000</v>
      </c>
      <c r="W211">
        <v>4000</v>
      </c>
      <c r="X211">
        <v>85</v>
      </c>
      <c r="Y211">
        <v>23</v>
      </c>
      <c r="Z211">
        <v>0.5</v>
      </c>
      <c r="AA211">
        <v>-20</v>
      </c>
      <c r="AD211" t="s">
        <v>783</v>
      </c>
      <c r="AE211">
        <v>41840</v>
      </c>
      <c r="AF211">
        <v>41836</v>
      </c>
      <c r="AG211" t="s">
        <v>842</v>
      </c>
      <c r="AH211" t="s">
        <v>1300</v>
      </c>
      <c r="AI211">
        <v>2215733</v>
      </c>
    </row>
    <row r="212" spans="1:35" hidden="1">
      <c r="A212" t="s">
        <v>1292</v>
      </c>
      <c r="B212" t="s">
        <v>1293</v>
      </c>
      <c r="C212" t="s">
        <v>1294</v>
      </c>
      <c r="D212" t="s">
        <v>1301</v>
      </c>
      <c r="F212" t="s">
        <v>787</v>
      </c>
      <c r="G212" t="s">
        <v>723</v>
      </c>
      <c r="H212" t="s">
        <v>788</v>
      </c>
      <c r="I212" t="s">
        <v>723</v>
      </c>
      <c r="J212" t="s">
        <v>682</v>
      </c>
      <c r="K212">
        <v>5</v>
      </c>
      <c r="L212">
        <v>25</v>
      </c>
      <c r="M212">
        <v>120</v>
      </c>
      <c r="N212">
        <v>35</v>
      </c>
      <c r="R212">
        <v>200</v>
      </c>
      <c r="S212">
        <v>3</v>
      </c>
      <c r="T212">
        <v>66.7</v>
      </c>
      <c r="U212" t="s">
        <v>782</v>
      </c>
      <c r="V212">
        <v>25000</v>
      </c>
      <c r="W212">
        <v>5000</v>
      </c>
      <c r="X212">
        <v>86</v>
      </c>
      <c r="Y212">
        <v>24</v>
      </c>
      <c r="Z212">
        <v>0.5</v>
      </c>
      <c r="AA212">
        <v>-20</v>
      </c>
      <c r="AD212" t="s">
        <v>783</v>
      </c>
      <c r="AE212">
        <v>41840</v>
      </c>
      <c r="AF212">
        <v>41836</v>
      </c>
      <c r="AG212" t="s">
        <v>842</v>
      </c>
      <c r="AH212" t="s">
        <v>1302</v>
      </c>
      <c r="AI212">
        <v>2215734</v>
      </c>
    </row>
    <row r="213" spans="1:35" hidden="1">
      <c r="A213" t="s">
        <v>1292</v>
      </c>
      <c r="B213" t="s">
        <v>1293</v>
      </c>
      <c r="C213" t="s">
        <v>1303</v>
      </c>
      <c r="D213" t="s">
        <v>1304</v>
      </c>
      <c r="F213" t="s">
        <v>1305</v>
      </c>
      <c r="G213" t="s">
        <v>736</v>
      </c>
      <c r="H213" t="s">
        <v>788</v>
      </c>
      <c r="I213" t="s">
        <v>723</v>
      </c>
      <c r="J213" t="s">
        <v>682</v>
      </c>
      <c r="K213">
        <v>5</v>
      </c>
      <c r="L213">
        <v>25</v>
      </c>
      <c r="M213">
        <v>85.4</v>
      </c>
      <c r="N213">
        <v>49.8</v>
      </c>
      <c r="R213">
        <v>250</v>
      </c>
      <c r="S213">
        <v>4</v>
      </c>
      <c r="T213">
        <v>62.5</v>
      </c>
      <c r="U213" t="s">
        <v>782</v>
      </c>
      <c r="V213">
        <v>25000</v>
      </c>
      <c r="W213">
        <v>3000</v>
      </c>
      <c r="X213">
        <v>83</v>
      </c>
      <c r="Y213">
        <v>11</v>
      </c>
      <c r="Z213">
        <v>0.6</v>
      </c>
      <c r="AA213">
        <v>-20</v>
      </c>
      <c r="AC213">
        <v>0</v>
      </c>
      <c r="AD213" t="s">
        <v>783</v>
      </c>
      <c r="AE213">
        <v>41760</v>
      </c>
      <c r="AF213">
        <v>41863</v>
      </c>
      <c r="AG213" t="s">
        <v>842</v>
      </c>
      <c r="AH213" t="s">
        <v>1306</v>
      </c>
      <c r="AI213">
        <v>2217399</v>
      </c>
    </row>
    <row r="214" spans="1:35" hidden="1">
      <c r="A214" t="s">
        <v>1292</v>
      </c>
      <c r="B214" t="s">
        <v>1293</v>
      </c>
      <c r="C214" t="s">
        <v>919</v>
      </c>
      <c r="D214" t="s">
        <v>1307</v>
      </c>
      <c r="F214" t="s">
        <v>738</v>
      </c>
      <c r="G214" t="s">
        <v>780</v>
      </c>
      <c r="H214" t="s">
        <v>794</v>
      </c>
      <c r="I214" t="s">
        <v>726</v>
      </c>
      <c r="J214" t="s">
        <v>682</v>
      </c>
      <c r="K214">
        <v>3</v>
      </c>
      <c r="L214">
        <v>50</v>
      </c>
      <c r="M214">
        <v>87.5</v>
      </c>
      <c r="N214">
        <v>44</v>
      </c>
      <c r="O214">
        <v>1318</v>
      </c>
      <c r="Q214">
        <v>25</v>
      </c>
      <c r="R214">
        <v>480</v>
      </c>
      <c r="S214">
        <v>6.5</v>
      </c>
      <c r="T214">
        <v>73.8</v>
      </c>
      <c r="U214" t="s">
        <v>782</v>
      </c>
      <c r="V214">
        <v>25000</v>
      </c>
      <c r="W214">
        <v>3000</v>
      </c>
      <c r="X214">
        <v>82</v>
      </c>
      <c r="Y214">
        <v>6</v>
      </c>
      <c r="Z214">
        <v>0.9</v>
      </c>
      <c r="AA214">
        <v>-20</v>
      </c>
      <c r="AB214" t="s">
        <v>769</v>
      </c>
      <c r="AC214">
        <v>0.2</v>
      </c>
      <c r="AD214" t="s">
        <v>1308</v>
      </c>
      <c r="AE214">
        <v>41558</v>
      </c>
      <c r="AF214">
        <v>41856</v>
      </c>
      <c r="AG214" t="s">
        <v>842</v>
      </c>
      <c r="AH214" t="s">
        <v>1309</v>
      </c>
      <c r="AI214">
        <v>2217452</v>
      </c>
    </row>
    <row r="215" spans="1:35" hidden="1">
      <c r="A215" t="s">
        <v>1292</v>
      </c>
      <c r="B215" t="s">
        <v>1293</v>
      </c>
      <c r="C215" t="s">
        <v>919</v>
      </c>
      <c r="D215" t="s">
        <v>1310</v>
      </c>
      <c r="F215" t="s">
        <v>738</v>
      </c>
      <c r="G215" t="s">
        <v>780</v>
      </c>
      <c r="H215" t="s">
        <v>794</v>
      </c>
      <c r="I215" t="s">
        <v>726</v>
      </c>
      <c r="J215" t="s">
        <v>682</v>
      </c>
      <c r="K215">
        <v>3</v>
      </c>
      <c r="L215">
        <v>50</v>
      </c>
      <c r="M215">
        <v>87.5</v>
      </c>
      <c r="N215">
        <v>44</v>
      </c>
      <c r="O215">
        <v>1001</v>
      </c>
      <c r="Q215">
        <v>40</v>
      </c>
      <c r="R215">
        <v>460</v>
      </c>
      <c r="S215">
        <v>6.5</v>
      </c>
      <c r="T215">
        <v>70.8</v>
      </c>
      <c r="U215" t="s">
        <v>782</v>
      </c>
      <c r="V215">
        <v>25000</v>
      </c>
      <c r="W215">
        <v>2700</v>
      </c>
      <c r="X215">
        <v>81</v>
      </c>
      <c r="Y215">
        <v>5</v>
      </c>
      <c r="Z215">
        <v>0.9</v>
      </c>
      <c r="AA215">
        <v>-20</v>
      </c>
      <c r="AB215" t="s">
        <v>769</v>
      </c>
      <c r="AC215">
        <v>0.2</v>
      </c>
      <c r="AD215" t="s">
        <v>1308</v>
      </c>
      <c r="AE215">
        <v>41558</v>
      </c>
      <c r="AF215">
        <v>41856</v>
      </c>
      <c r="AG215" t="s">
        <v>842</v>
      </c>
      <c r="AH215" t="s">
        <v>1311</v>
      </c>
      <c r="AI215">
        <v>2217448</v>
      </c>
    </row>
    <row r="216" spans="1:35" hidden="1">
      <c r="A216" t="s">
        <v>1292</v>
      </c>
      <c r="B216" t="s">
        <v>1293</v>
      </c>
      <c r="C216" t="s">
        <v>919</v>
      </c>
      <c r="D216" t="s">
        <v>1310</v>
      </c>
      <c r="F216" t="s">
        <v>738</v>
      </c>
      <c r="G216" t="s">
        <v>780</v>
      </c>
      <c r="H216" t="s">
        <v>794</v>
      </c>
      <c r="I216" t="s">
        <v>726</v>
      </c>
      <c r="J216" t="s">
        <v>682</v>
      </c>
      <c r="K216">
        <v>3</v>
      </c>
      <c r="L216">
        <v>50</v>
      </c>
      <c r="M216">
        <v>87.5</v>
      </c>
      <c r="N216">
        <v>44</v>
      </c>
      <c r="O216">
        <v>1044</v>
      </c>
      <c r="Q216">
        <v>40</v>
      </c>
      <c r="R216">
        <v>460</v>
      </c>
      <c r="S216">
        <v>6.5</v>
      </c>
      <c r="T216">
        <v>70.8</v>
      </c>
      <c r="U216" t="s">
        <v>782</v>
      </c>
      <c r="V216">
        <v>25000</v>
      </c>
      <c r="W216">
        <v>5000</v>
      </c>
      <c r="X216">
        <v>81</v>
      </c>
      <c r="Y216">
        <v>5</v>
      </c>
      <c r="Z216">
        <v>0.9</v>
      </c>
      <c r="AA216">
        <v>-20</v>
      </c>
      <c r="AB216" t="s">
        <v>769</v>
      </c>
      <c r="AC216">
        <v>0.2</v>
      </c>
      <c r="AD216" t="s">
        <v>1308</v>
      </c>
      <c r="AE216">
        <v>41558</v>
      </c>
      <c r="AF216">
        <v>41856</v>
      </c>
      <c r="AG216" t="s">
        <v>842</v>
      </c>
      <c r="AH216" t="s">
        <v>1312</v>
      </c>
      <c r="AI216">
        <v>2217451</v>
      </c>
    </row>
    <row r="217" spans="1:35" hidden="1">
      <c r="A217" t="s">
        <v>1292</v>
      </c>
      <c r="B217" t="s">
        <v>1293</v>
      </c>
      <c r="C217" t="s">
        <v>919</v>
      </c>
      <c r="D217" t="s">
        <v>1310</v>
      </c>
      <c r="F217" t="s">
        <v>738</v>
      </c>
      <c r="G217" t="s">
        <v>780</v>
      </c>
      <c r="H217" t="s">
        <v>794</v>
      </c>
      <c r="I217" t="s">
        <v>726</v>
      </c>
      <c r="J217" t="s">
        <v>682</v>
      </c>
      <c r="K217">
        <v>3</v>
      </c>
      <c r="L217">
        <v>50</v>
      </c>
      <c r="M217">
        <v>87.5</v>
      </c>
      <c r="N217">
        <v>44</v>
      </c>
      <c r="O217">
        <v>1056</v>
      </c>
      <c r="Q217">
        <v>40</v>
      </c>
      <c r="R217">
        <v>460</v>
      </c>
      <c r="S217">
        <v>6.5</v>
      </c>
      <c r="T217">
        <v>70.8</v>
      </c>
      <c r="U217" t="s">
        <v>782</v>
      </c>
      <c r="V217">
        <v>25000</v>
      </c>
      <c r="W217">
        <v>4000</v>
      </c>
      <c r="X217">
        <v>81</v>
      </c>
      <c r="Y217">
        <v>5</v>
      </c>
      <c r="Z217">
        <v>0.9</v>
      </c>
      <c r="AA217">
        <v>-20</v>
      </c>
      <c r="AB217" t="s">
        <v>769</v>
      </c>
      <c r="AC217">
        <v>0.2</v>
      </c>
      <c r="AD217" t="s">
        <v>1308</v>
      </c>
      <c r="AE217">
        <v>41558</v>
      </c>
      <c r="AF217">
        <v>41856</v>
      </c>
      <c r="AG217" t="s">
        <v>842</v>
      </c>
      <c r="AH217" t="s">
        <v>1313</v>
      </c>
      <c r="AI217">
        <v>2217450</v>
      </c>
    </row>
    <row r="218" spans="1:35" hidden="1">
      <c r="A218" t="s">
        <v>1292</v>
      </c>
      <c r="B218" t="s">
        <v>1293</v>
      </c>
      <c r="C218" t="s">
        <v>919</v>
      </c>
      <c r="D218" t="s">
        <v>1310</v>
      </c>
      <c r="F218" t="s">
        <v>738</v>
      </c>
      <c r="G218" t="s">
        <v>780</v>
      </c>
      <c r="H218" t="s">
        <v>794</v>
      </c>
      <c r="I218" t="s">
        <v>726</v>
      </c>
      <c r="J218" t="s">
        <v>682</v>
      </c>
      <c r="K218">
        <v>3</v>
      </c>
      <c r="L218">
        <v>50</v>
      </c>
      <c r="M218">
        <v>87.5</v>
      </c>
      <c r="N218">
        <v>44</v>
      </c>
      <c r="O218">
        <v>1112</v>
      </c>
      <c r="Q218">
        <v>40</v>
      </c>
      <c r="R218">
        <v>460</v>
      </c>
      <c r="S218">
        <v>6.5</v>
      </c>
      <c r="T218">
        <v>70.8</v>
      </c>
      <c r="U218" t="s">
        <v>782</v>
      </c>
      <c r="V218">
        <v>25000</v>
      </c>
      <c r="W218">
        <v>3000</v>
      </c>
      <c r="X218">
        <v>81</v>
      </c>
      <c r="Y218">
        <v>5</v>
      </c>
      <c r="Z218">
        <v>0.9</v>
      </c>
      <c r="AA218">
        <v>-20</v>
      </c>
      <c r="AB218" t="s">
        <v>769</v>
      </c>
      <c r="AC218">
        <v>0.2</v>
      </c>
      <c r="AD218" t="s">
        <v>1308</v>
      </c>
      <c r="AE218">
        <v>41558</v>
      </c>
      <c r="AF218">
        <v>41856</v>
      </c>
      <c r="AG218" t="s">
        <v>842</v>
      </c>
      <c r="AH218" t="s">
        <v>1314</v>
      </c>
      <c r="AI218">
        <v>2217449</v>
      </c>
    </row>
    <row r="219" spans="1:35" hidden="1">
      <c r="A219" t="s">
        <v>1292</v>
      </c>
      <c r="B219" t="s">
        <v>1293</v>
      </c>
      <c r="C219" t="s">
        <v>919</v>
      </c>
      <c r="D219" t="s">
        <v>1310</v>
      </c>
      <c r="F219" t="s">
        <v>738</v>
      </c>
      <c r="G219" t="s">
        <v>780</v>
      </c>
      <c r="H219" t="s">
        <v>794</v>
      </c>
      <c r="I219" t="s">
        <v>726</v>
      </c>
      <c r="J219" t="s">
        <v>682</v>
      </c>
      <c r="K219">
        <v>3</v>
      </c>
      <c r="L219">
        <v>50</v>
      </c>
      <c r="M219">
        <v>87.5</v>
      </c>
      <c r="N219">
        <v>44</v>
      </c>
      <c r="O219">
        <v>1318</v>
      </c>
      <c r="Q219">
        <v>25</v>
      </c>
      <c r="R219">
        <v>480</v>
      </c>
      <c r="S219">
        <v>6.5</v>
      </c>
      <c r="T219">
        <v>73.8</v>
      </c>
      <c r="U219" t="s">
        <v>782</v>
      </c>
      <c r="V219">
        <v>25000</v>
      </c>
      <c r="W219">
        <v>3000</v>
      </c>
      <c r="X219">
        <v>82</v>
      </c>
      <c r="Y219">
        <v>6</v>
      </c>
      <c r="Z219">
        <v>0.9</v>
      </c>
      <c r="AA219">
        <v>-20</v>
      </c>
      <c r="AB219" t="s">
        <v>769</v>
      </c>
      <c r="AC219">
        <v>0.2</v>
      </c>
      <c r="AD219" t="s">
        <v>1308</v>
      </c>
      <c r="AE219">
        <v>41558</v>
      </c>
      <c r="AF219">
        <v>41856</v>
      </c>
      <c r="AG219" t="s">
        <v>842</v>
      </c>
      <c r="AH219" t="s">
        <v>1315</v>
      </c>
      <c r="AI219">
        <v>2217445</v>
      </c>
    </row>
    <row r="220" spans="1:35" hidden="1">
      <c r="A220" t="s">
        <v>1292</v>
      </c>
      <c r="B220" t="s">
        <v>1293</v>
      </c>
      <c r="C220" t="s">
        <v>919</v>
      </c>
      <c r="D220" t="s">
        <v>1310</v>
      </c>
      <c r="F220" t="s">
        <v>738</v>
      </c>
      <c r="G220" t="s">
        <v>780</v>
      </c>
      <c r="H220" t="s">
        <v>794</v>
      </c>
      <c r="I220" t="s">
        <v>726</v>
      </c>
      <c r="J220" t="s">
        <v>682</v>
      </c>
      <c r="K220">
        <v>3</v>
      </c>
      <c r="L220">
        <v>50</v>
      </c>
      <c r="M220">
        <v>87.5</v>
      </c>
      <c r="N220">
        <v>44</v>
      </c>
      <c r="O220">
        <v>1655</v>
      </c>
      <c r="Q220">
        <v>25</v>
      </c>
      <c r="R220">
        <v>460</v>
      </c>
      <c r="S220">
        <v>6.5</v>
      </c>
      <c r="T220">
        <v>70.8</v>
      </c>
      <c r="U220" t="s">
        <v>782</v>
      </c>
      <c r="V220">
        <v>25000</v>
      </c>
      <c r="W220">
        <v>2700</v>
      </c>
      <c r="X220">
        <v>81</v>
      </c>
      <c r="Y220">
        <v>5</v>
      </c>
      <c r="Z220">
        <v>0.9</v>
      </c>
      <c r="AA220">
        <v>-20</v>
      </c>
      <c r="AB220" t="s">
        <v>769</v>
      </c>
      <c r="AC220">
        <v>0.2</v>
      </c>
      <c r="AD220" t="s">
        <v>1308</v>
      </c>
      <c r="AE220">
        <v>41558</v>
      </c>
      <c r="AF220">
        <v>41856</v>
      </c>
      <c r="AG220" t="s">
        <v>842</v>
      </c>
      <c r="AH220" t="s">
        <v>1316</v>
      </c>
      <c r="AI220">
        <v>2217444</v>
      </c>
    </row>
    <row r="221" spans="1:35" hidden="1">
      <c r="A221" t="s">
        <v>1292</v>
      </c>
      <c r="B221" t="s">
        <v>1293</v>
      </c>
      <c r="C221" t="s">
        <v>919</v>
      </c>
      <c r="D221" t="s">
        <v>1310</v>
      </c>
      <c r="F221" t="s">
        <v>738</v>
      </c>
      <c r="G221" t="s">
        <v>780</v>
      </c>
      <c r="H221" t="s">
        <v>794</v>
      </c>
      <c r="I221" t="s">
        <v>726</v>
      </c>
      <c r="J221" t="s">
        <v>682</v>
      </c>
      <c r="K221">
        <v>3</v>
      </c>
      <c r="L221">
        <v>50</v>
      </c>
      <c r="M221">
        <v>87.5</v>
      </c>
      <c r="N221">
        <v>44</v>
      </c>
      <c r="O221">
        <v>1805</v>
      </c>
      <c r="Q221">
        <v>25</v>
      </c>
      <c r="R221">
        <v>500</v>
      </c>
      <c r="S221">
        <v>6.5</v>
      </c>
      <c r="T221">
        <v>76.900000000000006</v>
      </c>
      <c r="U221" t="s">
        <v>782</v>
      </c>
      <c r="V221">
        <v>25000</v>
      </c>
      <c r="W221">
        <v>4000</v>
      </c>
      <c r="X221">
        <v>83</v>
      </c>
      <c r="Y221">
        <v>17</v>
      </c>
      <c r="Z221">
        <v>0.9</v>
      </c>
      <c r="AA221">
        <v>-20</v>
      </c>
      <c r="AB221" t="s">
        <v>769</v>
      </c>
      <c r="AC221">
        <v>0.2</v>
      </c>
      <c r="AD221" t="s">
        <v>1308</v>
      </c>
      <c r="AE221">
        <v>41558</v>
      </c>
      <c r="AF221">
        <v>41856</v>
      </c>
      <c r="AG221" t="s">
        <v>842</v>
      </c>
      <c r="AH221" t="s">
        <v>1317</v>
      </c>
      <c r="AI221">
        <v>2217446</v>
      </c>
    </row>
    <row r="222" spans="1:35" hidden="1">
      <c r="A222" t="s">
        <v>1292</v>
      </c>
      <c r="B222" t="s">
        <v>1293</v>
      </c>
      <c r="C222" t="s">
        <v>919</v>
      </c>
      <c r="D222" t="s">
        <v>1310</v>
      </c>
      <c r="F222" t="s">
        <v>738</v>
      </c>
      <c r="G222" t="s">
        <v>780</v>
      </c>
      <c r="H222" t="s">
        <v>794</v>
      </c>
      <c r="I222" t="s">
        <v>726</v>
      </c>
      <c r="J222" t="s">
        <v>682</v>
      </c>
      <c r="K222">
        <v>3</v>
      </c>
      <c r="L222">
        <v>50</v>
      </c>
      <c r="M222">
        <v>87.5</v>
      </c>
      <c r="N222">
        <v>44</v>
      </c>
      <c r="O222">
        <v>1871</v>
      </c>
      <c r="Q222">
        <v>25</v>
      </c>
      <c r="R222">
        <v>500</v>
      </c>
      <c r="S222">
        <v>6.5</v>
      </c>
      <c r="T222">
        <v>76.900000000000006</v>
      </c>
      <c r="U222" t="s">
        <v>782</v>
      </c>
      <c r="V222">
        <v>25000</v>
      </c>
      <c r="W222">
        <v>5000</v>
      </c>
      <c r="X222">
        <v>85</v>
      </c>
      <c r="Y222">
        <v>21</v>
      </c>
      <c r="Z222">
        <v>0.9</v>
      </c>
      <c r="AA222">
        <v>-20</v>
      </c>
      <c r="AB222" t="s">
        <v>769</v>
      </c>
      <c r="AC222">
        <v>0.2</v>
      </c>
      <c r="AD222" t="s">
        <v>1308</v>
      </c>
      <c r="AE222">
        <v>41558</v>
      </c>
      <c r="AF222">
        <v>41856</v>
      </c>
      <c r="AG222" t="s">
        <v>842</v>
      </c>
      <c r="AH222" t="s">
        <v>1318</v>
      </c>
      <c r="AI222">
        <v>2217447</v>
      </c>
    </row>
    <row r="223" spans="1:35">
      <c r="A223" t="s">
        <v>1319</v>
      </c>
      <c r="B223" t="s">
        <v>1320</v>
      </c>
      <c r="C223" t="s">
        <v>682</v>
      </c>
      <c r="D223" t="s">
        <v>1321</v>
      </c>
      <c r="F223" t="s">
        <v>792</v>
      </c>
      <c r="G223" t="s">
        <v>793</v>
      </c>
      <c r="H223" t="s">
        <v>794</v>
      </c>
      <c r="I223" t="s">
        <v>795</v>
      </c>
      <c r="J223" t="s">
        <v>682</v>
      </c>
      <c r="K223">
        <v>3</v>
      </c>
      <c r="L223">
        <v>60</v>
      </c>
      <c r="M223">
        <v>106.7</v>
      </c>
      <c r="N223">
        <v>55.9</v>
      </c>
      <c r="R223">
        <v>800</v>
      </c>
      <c r="S223">
        <v>11.5</v>
      </c>
      <c r="T223">
        <v>69.599999999999994</v>
      </c>
      <c r="U223" t="s">
        <v>782</v>
      </c>
      <c r="V223">
        <v>40000</v>
      </c>
      <c r="W223">
        <v>3000</v>
      </c>
      <c r="X223">
        <v>84</v>
      </c>
      <c r="Y223">
        <v>22</v>
      </c>
      <c r="Z223">
        <v>1</v>
      </c>
      <c r="AA223">
        <v>-18</v>
      </c>
      <c r="AB223" t="s">
        <v>769</v>
      </c>
      <c r="AC223">
        <v>0.01</v>
      </c>
      <c r="AD223" t="s">
        <v>826</v>
      </c>
      <c r="AE223">
        <v>41713</v>
      </c>
      <c r="AF223">
        <v>41689</v>
      </c>
      <c r="AG223" t="s">
        <v>842</v>
      </c>
      <c r="AH223" t="s">
        <v>1322</v>
      </c>
      <c r="AI223">
        <v>2205609</v>
      </c>
    </row>
    <row r="224" spans="1:35">
      <c r="A224" t="s">
        <v>1319</v>
      </c>
      <c r="B224" t="s">
        <v>1320</v>
      </c>
      <c r="C224" t="s">
        <v>682</v>
      </c>
      <c r="D224" t="s">
        <v>1323</v>
      </c>
      <c r="F224" t="s">
        <v>830</v>
      </c>
      <c r="G224" t="s">
        <v>780</v>
      </c>
      <c r="H224" t="s">
        <v>794</v>
      </c>
      <c r="I224" t="s">
        <v>726</v>
      </c>
      <c r="J224" t="s">
        <v>682</v>
      </c>
      <c r="K224">
        <v>3</v>
      </c>
      <c r="L224">
        <v>75</v>
      </c>
      <c r="M224">
        <v>118</v>
      </c>
      <c r="N224">
        <v>95</v>
      </c>
      <c r="O224">
        <v>1648</v>
      </c>
      <c r="Q224">
        <v>40</v>
      </c>
      <c r="R224">
        <v>850</v>
      </c>
      <c r="S224">
        <v>14</v>
      </c>
      <c r="T224">
        <v>60.7</v>
      </c>
      <c r="U224" t="s">
        <v>782</v>
      </c>
      <c r="V224">
        <v>40000</v>
      </c>
      <c r="W224">
        <v>3000</v>
      </c>
      <c r="X224">
        <v>83</v>
      </c>
      <c r="Y224">
        <v>3</v>
      </c>
      <c r="Z224">
        <v>1</v>
      </c>
      <c r="AA224">
        <v>-18</v>
      </c>
      <c r="AB224" t="s">
        <v>769</v>
      </c>
      <c r="AC224">
        <v>0.1</v>
      </c>
      <c r="AD224" t="s">
        <v>1043</v>
      </c>
      <c r="AE224">
        <v>41798</v>
      </c>
      <c r="AF224">
        <v>41814</v>
      </c>
      <c r="AG224" t="s">
        <v>842</v>
      </c>
      <c r="AH224" t="s">
        <v>1324</v>
      </c>
      <c r="AI224">
        <v>2214858</v>
      </c>
    </row>
    <row r="225" spans="1:35">
      <c r="A225" t="s">
        <v>1319</v>
      </c>
      <c r="B225" t="s">
        <v>1320</v>
      </c>
      <c r="C225" t="s">
        <v>682</v>
      </c>
      <c r="D225" t="s">
        <v>1325</v>
      </c>
      <c r="F225" t="s">
        <v>735</v>
      </c>
      <c r="G225" t="s">
        <v>780</v>
      </c>
      <c r="H225" t="s">
        <v>794</v>
      </c>
      <c r="I225" t="s">
        <v>726</v>
      </c>
      <c r="J225" t="s">
        <v>682</v>
      </c>
      <c r="K225">
        <v>3</v>
      </c>
      <c r="L225">
        <v>120</v>
      </c>
      <c r="M225">
        <v>128</v>
      </c>
      <c r="N225">
        <v>120</v>
      </c>
      <c r="O225">
        <v>2665</v>
      </c>
      <c r="Q225">
        <v>40</v>
      </c>
      <c r="R225">
        <v>1250</v>
      </c>
      <c r="S225">
        <v>19</v>
      </c>
      <c r="T225">
        <v>65.8</v>
      </c>
      <c r="U225" t="s">
        <v>782</v>
      </c>
      <c r="V225">
        <v>40000</v>
      </c>
      <c r="W225">
        <v>3000</v>
      </c>
      <c r="X225">
        <v>83</v>
      </c>
      <c r="Y225">
        <v>5</v>
      </c>
      <c r="Z225">
        <v>1</v>
      </c>
      <c r="AA225">
        <v>-40</v>
      </c>
      <c r="AB225" t="s">
        <v>769</v>
      </c>
      <c r="AC225">
        <v>0.1</v>
      </c>
      <c r="AD225" t="s">
        <v>1043</v>
      </c>
      <c r="AE225">
        <v>41798</v>
      </c>
      <c r="AF225">
        <v>41814</v>
      </c>
      <c r="AG225" t="s">
        <v>842</v>
      </c>
      <c r="AH225" t="s">
        <v>1326</v>
      </c>
      <c r="AI225">
        <v>2214857</v>
      </c>
    </row>
    <row r="226" spans="1:35" hidden="1">
      <c r="A226" t="s">
        <v>1319</v>
      </c>
      <c r="B226" t="s">
        <v>1320</v>
      </c>
      <c r="C226" t="s">
        <v>682</v>
      </c>
      <c r="D226" t="s">
        <v>1327</v>
      </c>
      <c r="F226" t="s">
        <v>792</v>
      </c>
      <c r="G226" t="s">
        <v>793</v>
      </c>
      <c r="H226" t="s">
        <v>794</v>
      </c>
      <c r="I226" t="s">
        <v>795</v>
      </c>
      <c r="J226" t="s">
        <v>682</v>
      </c>
      <c r="K226">
        <v>3</v>
      </c>
      <c r="L226">
        <v>40</v>
      </c>
      <c r="M226">
        <v>109</v>
      </c>
      <c r="N226">
        <v>60</v>
      </c>
      <c r="R226">
        <v>480</v>
      </c>
      <c r="S226">
        <v>7.3</v>
      </c>
      <c r="T226">
        <v>69.599999999999994</v>
      </c>
      <c r="U226" t="s">
        <v>782</v>
      </c>
      <c r="V226">
        <v>25000</v>
      </c>
      <c r="W226">
        <v>3000</v>
      </c>
      <c r="X226">
        <v>84</v>
      </c>
      <c r="Y226">
        <v>21</v>
      </c>
      <c r="Z226">
        <v>0.9</v>
      </c>
      <c r="AA226">
        <v>-20</v>
      </c>
      <c r="AB226" t="s">
        <v>769</v>
      </c>
      <c r="AC226">
        <v>0.1</v>
      </c>
      <c r="AD226" t="s">
        <v>783</v>
      </c>
      <c r="AE226">
        <v>41973</v>
      </c>
      <c r="AF226">
        <v>41964</v>
      </c>
      <c r="AG226" t="s">
        <v>842</v>
      </c>
      <c r="AH226" t="s">
        <v>1328</v>
      </c>
      <c r="AI226">
        <v>2225662</v>
      </c>
    </row>
    <row r="227" spans="1:35" hidden="1">
      <c r="A227" t="s">
        <v>1319</v>
      </c>
      <c r="B227" t="s">
        <v>1320</v>
      </c>
      <c r="C227" t="s">
        <v>682</v>
      </c>
      <c r="D227" t="s">
        <v>1329</v>
      </c>
      <c r="F227" t="s">
        <v>792</v>
      </c>
      <c r="G227" t="s">
        <v>793</v>
      </c>
      <c r="H227" t="s">
        <v>794</v>
      </c>
      <c r="I227" t="s">
        <v>795</v>
      </c>
      <c r="J227" t="s">
        <v>682</v>
      </c>
      <c r="K227">
        <v>3</v>
      </c>
      <c r="L227">
        <v>60</v>
      </c>
      <c r="M227">
        <v>111</v>
      </c>
      <c r="N227">
        <v>60</v>
      </c>
      <c r="R227">
        <v>800</v>
      </c>
      <c r="S227">
        <v>9.5</v>
      </c>
      <c r="T227">
        <v>84.2</v>
      </c>
      <c r="U227" t="s">
        <v>782</v>
      </c>
      <c r="V227">
        <v>25000</v>
      </c>
      <c r="W227">
        <v>3000</v>
      </c>
      <c r="X227">
        <v>83</v>
      </c>
      <c r="Y227">
        <v>9</v>
      </c>
      <c r="Z227">
        <v>0.9</v>
      </c>
      <c r="AA227">
        <v>-20</v>
      </c>
      <c r="AB227" t="s">
        <v>769</v>
      </c>
      <c r="AC227">
        <v>0.1</v>
      </c>
      <c r="AD227" t="s">
        <v>783</v>
      </c>
      <c r="AE227">
        <v>41973</v>
      </c>
      <c r="AF227">
        <v>41964</v>
      </c>
      <c r="AG227" t="s">
        <v>842</v>
      </c>
      <c r="AH227" t="s">
        <v>1330</v>
      </c>
      <c r="AI227">
        <v>2225626</v>
      </c>
    </row>
    <row r="228" spans="1:35">
      <c r="A228" t="s">
        <v>1331</v>
      </c>
      <c r="B228" t="s">
        <v>1332</v>
      </c>
      <c r="C228" t="s">
        <v>682</v>
      </c>
      <c r="D228">
        <v>72230</v>
      </c>
      <c r="F228" t="s">
        <v>830</v>
      </c>
      <c r="G228" t="s">
        <v>780</v>
      </c>
      <c r="H228" t="s">
        <v>794</v>
      </c>
      <c r="I228" t="s">
        <v>726</v>
      </c>
      <c r="J228" t="s">
        <v>682</v>
      </c>
      <c r="K228">
        <v>3</v>
      </c>
      <c r="L228">
        <v>75</v>
      </c>
      <c r="M228">
        <v>118</v>
      </c>
      <c r="N228">
        <v>95</v>
      </c>
      <c r="O228">
        <v>1648</v>
      </c>
      <c r="Q228">
        <v>40</v>
      </c>
      <c r="R228">
        <v>850</v>
      </c>
      <c r="S228">
        <v>14</v>
      </c>
      <c r="T228">
        <v>60.7</v>
      </c>
      <c r="U228" t="s">
        <v>782</v>
      </c>
      <c r="V228">
        <v>40000</v>
      </c>
      <c r="W228">
        <v>3000</v>
      </c>
      <c r="X228">
        <v>83</v>
      </c>
      <c r="Y228">
        <v>3</v>
      </c>
      <c r="Z228">
        <v>1</v>
      </c>
      <c r="AA228">
        <v>-40</v>
      </c>
      <c r="AB228" t="s">
        <v>769</v>
      </c>
      <c r="AC228">
        <v>0.1</v>
      </c>
      <c r="AD228" t="s">
        <v>1146</v>
      </c>
      <c r="AE228">
        <v>41832</v>
      </c>
      <c r="AF228">
        <v>41844</v>
      </c>
      <c r="AG228" t="s">
        <v>784</v>
      </c>
      <c r="AH228" t="s">
        <v>1333</v>
      </c>
      <c r="AI228">
        <v>2216531</v>
      </c>
    </row>
    <row r="229" spans="1:35">
      <c r="A229" t="s">
        <v>1331</v>
      </c>
      <c r="B229" t="s">
        <v>1332</v>
      </c>
      <c r="C229" t="s">
        <v>682</v>
      </c>
      <c r="D229">
        <v>72241</v>
      </c>
      <c r="F229" t="s">
        <v>735</v>
      </c>
      <c r="G229" t="s">
        <v>780</v>
      </c>
      <c r="H229" t="s">
        <v>794</v>
      </c>
      <c r="I229" t="s">
        <v>726</v>
      </c>
      <c r="J229" t="s">
        <v>682</v>
      </c>
      <c r="K229">
        <v>3</v>
      </c>
      <c r="L229">
        <v>90</v>
      </c>
      <c r="M229">
        <v>128</v>
      </c>
      <c r="N229">
        <v>120</v>
      </c>
      <c r="O229">
        <v>1721</v>
      </c>
      <c r="Q229">
        <v>40</v>
      </c>
      <c r="R229">
        <v>970</v>
      </c>
      <c r="S229">
        <v>16</v>
      </c>
      <c r="T229">
        <v>60.6</v>
      </c>
      <c r="U229" t="s">
        <v>782</v>
      </c>
      <c r="V229">
        <v>40000</v>
      </c>
      <c r="W229">
        <v>3000</v>
      </c>
      <c r="X229">
        <v>84</v>
      </c>
      <c r="Y229">
        <v>19</v>
      </c>
      <c r="Z229">
        <v>0.9</v>
      </c>
      <c r="AA229">
        <v>-40</v>
      </c>
      <c r="AB229" t="s">
        <v>769</v>
      </c>
      <c r="AC229">
        <v>0.1</v>
      </c>
      <c r="AD229" t="s">
        <v>1132</v>
      </c>
      <c r="AE229">
        <v>41840</v>
      </c>
      <c r="AF229">
        <v>41844</v>
      </c>
      <c r="AG229" t="s">
        <v>784</v>
      </c>
      <c r="AH229" t="s">
        <v>1334</v>
      </c>
      <c r="AI229">
        <v>2216532</v>
      </c>
    </row>
    <row r="230" spans="1:35" hidden="1">
      <c r="A230" t="s">
        <v>1335</v>
      </c>
      <c r="B230" t="s">
        <v>1336</v>
      </c>
      <c r="C230" t="s">
        <v>1009</v>
      </c>
      <c r="D230" t="s">
        <v>1337</v>
      </c>
      <c r="E230" t="s">
        <v>1338</v>
      </c>
      <c r="F230" t="s">
        <v>835</v>
      </c>
      <c r="G230" t="s">
        <v>723</v>
      </c>
      <c r="H230" t="s">
        <v>788</v>
      </c>
      <c r="I230" t="s">
        <v>723</v>
      </c>
      <c r="J230" t="s">
        <v>682</v>
      </c>
      <c r="K230">
        <v>3</v>
      </c>
      <c r="L230">
        <v>40</v>
      </c>
      <c r="M230">
        <v>111.5</v>
      </c>
      <c r="N230">
        <v>37.9</v>
      </c>
      <c r="R230">
        <v>330</v>
      </c>
      <c r="S230">
        <v>6</v>
      </c>
      <c r="T230">
        <v>55</v>
      </c>
      <c r="U230" t="s">
        <v>782</v>
      </c>
      <c r="V230">
        <v>25000</v>
      </c>
      <c r="W230">
        <v>2700</v>
      </c>
      <c r="X230">
        <v>82</v>
      </c>
      <c r="Y230">
        <v>9</v>
      </c>
      <c r="Z230">
        <v>0.7</v>
      </c>
      <c r="AA230">
        <v>-20</v>
      </c>
      <c r="AB230" t="s">
        <v>769</v>
      </c>
      <c r="AC230">
        <v>0.05</v>
      </c>
      <c r="AD230" t="s">
        <v>1339</v>
      </c>
      <c r="AE230">
        <v>41912</v>
      </c>
      <c r="AF230">
        <v>41914</v>
      </c>
      <c r="AG230" t="s">
        <v>842</v>
      </c>
      <c r="AH230" t="s">
        <v>1340</v>
      </c>
      <c r="AI230">
        <v>2222289</v>
      </c>
    </row>
    <row r="231" spans="1:35" hidden="1">
      <c r="A231" t="s">
        <v>1335</v>
      </c>
      <c r="B231" t="s">
        <v>1336</v>
      </c>
      <c r="C231" t="s">
        <v>1009</v>
      </c>
      <c r="D231" t="s">
        <v>1341</v>
      </c>
      <c r="E231" t="s">
        <v>1342</v>
      </c>
      <c r="F231" t="s">
        <v>830</v>
      </c>
      <c r="G231" t="s">
        <v>780</v>
      </c>
      <c r="H231" t="s">
        <v>794</v>
      </c>
      <c r="I231" t="s">
        <v>726</v>
      </c>
      <c r="J231" t="s">
        <v>682</v>
      </c>
      <c r="K231">
        <v>5</v>
      </c>
      <c r="L231">
        <v>75</v>
      </c>
      <c r="M231">
        <v>115.7</v>
      </c>
      <c r="N231">
        <v>95.1</v>
      </c>
      <c r="O231">
        <v>4448</v>
      </c>
      <c r="Q231">
        <v>25</v>
      </c>
      <c r="R231">
        <v>800</v>
      </c>
      <c r="S231">
        <v>14</v>
      </c>
      <c r="T231">
        <v>57.1</v>
      </c>
      <c r="U231" t="s">
        <v>782</v>
      </c>
      <c r="V231">
        <v>25000</v>
      </c>
      <c r="W231">
        <v>3000</v>
      </c>
      <c r="X231">
        <v>96</v>
      </c>
      <c r="Y231">
        <v>79</v>
      </c>
      <c r="Z231">
        <v>0.8</v>
      </c>
      <c r="AA231">
        <v>-20</v>
      </c>
      <c r="AB231" t="s">
        <v>769</v>
      </c>
      <c r="AC231">
        <v>0.05</v>
      </c>
      <c r="AD231" t="s">
        <v>1339</v>
      </c>
      <c r="AE231">
        <v>41937</v>
      </c>
      <c r="AF231">
        <v>41934</v>
      </c>
      <c r="AG231" t="s">
        <v>842</v>
      </c>
      <c r="AH231" t="s">
        <v>1343</v>
      </c>
      <c r="AI231">
        <v>2223955</v>
      </c>
    </row>
    <row r="232" spans="1:35" hidden="1">
      <c r="A232" t="s">
        <v>1335</v>
      </c>
      <c r="B232" t="s">
        <v>1336</v>
      </c>
      <c r="C232" t="s">
        <v>1009</v>
      </c>
      <c r="D232" t="s">
        <v>1344</v>
      </c>
      <c r="E232" t="s">
        <v>1345</v>
      </c>
      <c r="F232" t="s">
        <v>735</v>
      </c>
      <c r="G232" t="s">
        <v>780</v>
      </c>
      <c r="H232" t="s">
        <v>794</v>
      </c>
      <c r="I232" t="s">
        <v>726</v>
      </c>
      <c r="J232" t="s">
        <v>682</v>
      </c>
      <c r="K232">
        <v>5</v>
      </c>
      <c r="L232">
        <v>100</v>
      </c>
      <c r="M232">
        <v>128.80000000000001</v>
      </c>
      <c r="N232">
        <v>120.4</v>
      </c>
      <c r="O232">
        <v>2210</v>
      </c>
      <c r="Q232">
        <v>40</v>
      </c>
      <c r="R232">
        <v>1250</v>
      </c>
      <c r="S232">
        <v>19</v>
      </c>
      <c r="T232">
        <v>65.8</v>
      </c>
      <c r="U232" t="s">
        <v>782</v>
      </c>
      <c r="V232">
        <v>25000</v>
      </c>
      <c r="W232">
        <v>3000</v>
      </c>
      <c r="X232">
        <v>97</v>
      </c>
      <c r="Y232">
        <v>84</v>
      </c>
      <c r="Z232">
        <v>0.8</v>
      </c>
      <c r="AA232">
        <v>-20</v>
      </c>
      <c r="AB232" t="s">
        <v>769</v>
      </c>
      <c r="AC232">
        <v>0.05</v>
      </c>
      <c r="AD232" t="s">
        <v>1339</v>
      </c>
      <c r="AE232">
        <v>41912</v>
      </c>
      <c r="AF232">
        <v>41911</v>
      </c>
      <c r="AG232" t="s">
        <v>842</v>
      </c>
      <c r="AH232" t="s">
        <v>1346</v>
      </c>
      <c r="AI232">
        <v>2222288</v>
      </c>
    </row>
    <row r="233" spans="1:35" hidden="1">
      <c r="A233" t="s">
        <v>1335</v>
      </c>
      <c r="B233" t="s">
        <v>1336</v>
      </c>
      <c r="C233" t="s">
        <v>1009</v>
      </c>
      <c r="D233" t="s">
        <v>1347</v>
      </c>
      <c r="E233" t="s">
        <v>1348</v>
      </c>
      <c r="F233" t="s">
        <v>735</v>
      </c>
      <c r="G233" t="s">
        <v>780</v>
      </c>
      <c r="H233" t="s">
        <v>794</v>
      </c>
      <c r="I233" t="s">
        <v>726</v>
      </c>
      <c r="J233" t="s">
        <v>682</v>
      </c>
      <c r="K233">
        <v>5</v>
      </c>
      <c r="L233">
        <v>90</v>
      </c>
      <c r="M233">
        <v>131.30000000000001</v>
      </c>
      <c r="N233">
        <v>120.6</v>
      </c>
      <c r="O233">
        <v>4598</v>
      </c>
      <c r="Q233">
        <v>25</v>
      </c>
      <c r="R233">
        <v>995</v>
      </c>
      <c r="S233">
        <v>19</v>
      </c>
      <c r="T233">
        <v>52.4</v>
      </c>
      <c r="U233" t="s">
        <v>782</v>
      </c>
      <c r="V233">
        <v>25000</v>
      </c>
      <c r="W233">
        <v>3000</v>
      </c>
      <c r="X233">
        <v>91</v>
      </c>
      <c r="Y233">
        <v>56</v>
      </c>
      <c r="Z233">
        <v>0.8</v>
      </c>
      <c r="AA233">
        <v>-20</v>
      </c>
      <c r="AB233" t="s">
        <v>769</v>
      </c>
      <c r="AC233">
        <v>0.05</v>
      </c>
      <c r="AD233" t="s">
        <v>1339</v>
      </c>
      <c r="AE233">
        <v>41892</v>
      </c>
      <c r="AF233">
        <v>41880</v>
      </c>
      <c r="AG233" t="s">
        <v>842</v>
      </c>
      <c r="AH233" t="s">
        <v>1349</v>
      </c>
      <c r="AI233">
        <v>2219569</v>
      </c>
    </row>
    <row r="234" spans="1:35" hidden="1">
      <c r="A234" t="s">
        <v>1335</v>
      </c>
      <c r="B234" t="s">
        <v>1336</v>
      </c>
      <c r="C234" t="s">
        <v>1009</v>
      </c>
      <c r="D234" t="s">
        <v>1350</v>
      </c>
      <c r="E234" t="s">
        <v>1351</v>
      </c>
      <c r="F234" t="s">
        <v>703</v>
      </c>
      <c r="G234" t="s">
        <v>780</v>
      </c>
      <c r="H234" t="s">
        <v>781</v>
      </c>
      <c r="I234" t="s">
        <v>726</v>
      </c>
      <c r="J234" t="s">
        <v>682</v>
      </c>
      <c r="K234">
        <v>3</v>
      </c>
      <c r="L234">
        <v>42</v>
      </c>
      <c r="M234">
        <v>49.2</v>
      </c>
      <c r="N234">
        <v>50</v>
      </c>
      <c r="O234">
        <v>1140</v>
      </c>
      <c r="Q234">
        <v>40</v>
      </c>
      <c r="R234">
        <v>510</v>
      </c>
      <c r="S234">
        <v>10</v>
      </c>
      <c r="T234">
        <v>51</v>
      </c>
      <c r="U234" t="s">
        <v>782</v>
      </c>
      <c r="V234">
        <v>25000</v>
      </c>
      <c r="W234">
        <v>3000</v>
      </c>
      <c r="X234">
        <v>96</v>
      </c>
      <c r="Y234">
        <v>78</v>
      </c>
      <c r="Z234">
        <v>0.9</v>
      </c>
      <c r="AA234">
        <v>-20</v>
      </c>
      <c r="AB234" t="s">
        <v>769</v>
      </c>
      <c r="AC234">
        <v>0.05</v>
      </c>
      <c r="AD234" t="s">
        <v>1339</v>
      </c>
      <c r="AE234">
        <v>41892</v>
      </c>
      <c r="AF234">
        <v>41921</v>
      </c>
      <c r="AG234" t="s">
        <v>842</v>
      </c>
      <c r="AH234" t="s">
        <v>1352</v>
      </c>
      <c r="AI234">
        <v>2222290</v>
      </c>
    </row>
    <row r="235" spans="1:35" hidden="1">
      <c r="A235" t="s">
        <v>1353</v>
      </c>
      <c r="B235" t="s">
        <v>1354</v>
      </c>
      <c r="C235" t="s">
        <v>1355</v>
      </c>
      <c r="D235" t="s">
        <v>1356</v>
      </c>
      <c r="F235" t="s">
        <v>703</v>
      </c>
      <c r="G235" t="s">
        <v>780</v>
      </c>
      <c r="H235" t="s">
        <v>1216</v>
      </c>
      <c r="I235" t="s">
        <v>726</v>
      </c>
      <c r="J235" t="s">
        <v>682</v>
      </c>
      <c r="K235">
        <v>3</v>
      </c>
      <c r="M235">
        <v>45.1</v>
      </c>
      <c r="N235">
        <v>49.8</v>
      </c>
      <c r="O235">
        <v>922</v>
      </c>
      <c r="Q235">
        <v>36</v>
      </c>
      <c r="R235">
        <v>480</v>
      </c>
      <c r="S235">
        <v>7</v>
      </c>
      <c r="T235">
        <v>68.599999999999994</v>
      </c>
      <c r="U235" t="s">
        <v>782</v>
      </c>
      <c r="V235">
        <v>25000</v>
      </c>
      <c r="W235">
        <v>3000</v>
      </c>
      <c r="X235">
        <v>83</v>
      </c>
      <c r="Y235">
        <v>19</v>
      </c>
      <c r="Z235">
        <v>0.8</v>
      </c>
      <c r="AA235">
        <v>-20</v>
      </c>
      <c r="AD235" t="s">
        <v>789</v>
      </c>
      <c r="AE235">
        <v>41901</v>
      </c>
      <c r="AF235">
        <v>41901</v>
      </c>
      <c r="AG235" t="s">
        <v>842</v>
      </c>
      <c r="AH235" t="s">
        <v>1357</v>
      </c>
      <c r="AI235">
        <v>2219892</v>
      </c>
    </row>
    <row r="236" spans="1:35" hidden="1">
      <c r="A236" t="s">
        <v>1353</v>
      </c>
      <c r="B236" t="s">
        <v>1354</v>
      </c>
      <c r="C236" t="s">
        <v>1358</v>
      </c>
      <c r="D236" t="s">
        <v>1359</v>
      </c>
      <c r="F236" t="s">
        <v>738</v>
      </c>
      <c r="G236" t="s">
        <v>780</v>
      </c>
      <c r="H236" t="s">
        <v>794</v>
      </c>
      <c r="I236" t="s">
        <v>726</v>
      </c>
      <c r="J236" t="s">
        <v>682</v>
      </c>
      <c r="K236">
        <v>3</v>
      </c>
      <c r="L236">
        <v>50</v>
      </c>
      <c r="M236">
        <v>88.8</v>
      </c>
      <c r="N236">
        <v>63.2</v>
      </c>
      <c r="O236">
        <v>869</v>
      </c>
      <c r="Q236">
        <v>40</v>
      </c>
      <c r="R236">
        <v>435</v>
      </c>
      <c r="S236">
        <v>7</v>
      </c>
      <c r="T236">
        <v>62.1</v>
      </c>
      <c r="U236" t="s">
        <v>1360</v>
      </c>
      <c r="V236">
        <v>25000</v>
      </c>
      <c r="W236">
        <v>3000</v>
      </c>
      <c r="X236">
        <v>83</v>
      </c>
      <c r="Y236">
        <v>19</v>
      </c>
      <c r="Z236">
        <v>0.9</v>
      </c>
      <c r="AA236">
        <v>-20</v>
      </c>
      <c r="AB236" t="s">
        <v>769</v>
      </c>
      <c r="AC236">
        <v>0.2</v>
      </c>
      <c r="AD236" t="s">
        <v>783</v>
      </c>
      <c r="AE236">
        <v>41913</v>
      </c>
      <c r="AF236">
        <v>41919</v>
      </c>
      <c r="AG236" t="s">
        <v>842</v>
      </c>
      <c r="AH236" t="s">
        <v>1361</v>
      </c>
      <c r="AI236">
        <v>2221868</v>
      </c>
    </row>
    <row r="237" spans="1:35" hidden="1">
      <c r="A237" t="s">
        <v>1353</v>
      </c>
      <c r="B237" t="s">
        <v>1354</v>
      </c>
      <c r="C237" t="s">
        <v>1362</v>
      </c>
      <c r="D237" t="s">
        <v>1363</v>
      </c>
      <c r="F237" t="s">
        <v>731</v>
      </c>
      <c r="G237" t="s">
        <v>780</v>
      </c>
      <c r="H237" t="s">
        <v>794</v>
      </c>
      <c r="I237" t="s">
        <v>726</v>
      </c>
      <c r="J237" t="s">
        <v>682</v>
      </c>
      <c r="K237">
        <v>3</v>
      </c>
      <c r="L237">
        <v>60</v>
      </c>
      <c r="M237">
        <v>111.4</v>
      </c>
      <c r="N237">
        <v>90</v>
      </c>
      <c r="O237">
        <v>1194</v>
      </c>
      <c r="Q237">
        <v>41</v>
      </c>
      <c r="R237">
        <v>800</v>
      </c>
      <c r="S237">
        <v>12</v>
      </c>
      <c r="T237">
        <v>66.7</v>
      </c>
      <c r="U237" t="s">
        <v>782</v>
      </c>
      <c r="V237">
        <v>25000</v>
      </c>
      <c r="W237">
        <v>3000</v>
      </c>
      <c r="X237">
        <v>82</v>
      </c>
      <c r="Y237">
        <v>13</v>
      </c>
      <c r="Z237">
        <v>0.9</v>
      </c>
      <c r="AA237">
        <v>-20</v>
      </c>
      <c r="AB237" t="s">
        <v>769</v>
      </c>
      <c r="AC237">
        <v>0.2</v>
      </c>
      <c r="AD237" t="s">
        <v>783</v>
      </c>
      <c r="AE237">
        <v>41914</v>
      </c>
      <c r="AF237">
        <v>41919</v>
      </c>
      <c r="AG237" t="s">
        <v>842</v>
      </c>
      <c r="AH237" t="s">
        <v>1364</v>
      </c>
      <c r="AI237">
        <v>2221867</v>
      </c>
    </row>
    <row r="238" spans="1:35" hidden="1">
      <c r="A238" t="s">
        <v>1353</v>
      </c>
      <c r="B238" t="s">
        <v>1354</v>
      </c>
      <c r="C238" t="s">
        <v>1365</v>
      </c>
      <c r="D238" t="s">
        <v>1366</v>
      </c>
      <c r="F238" t="s">
        <v>735</v>
      </c>
      <c r="G238" t="s">
        <v>780</v>
      </c>
      <c r="H238" t="s">
        <v>794</v>
      </c>
      <c r="I238" t="s">
        <v>726</v>
      </c>
      <c r="J238" t="s">
        <v>682</v>
      </c>
      <c r="K238">
        <v>3</v>
      </c>
      <c r="L238">
        <v>75</v>
      </c>
      <c r="M238">
        <v>132.4</v>
      </c>
      <c r="N238">
        <v>118.5</v>
      </c>
      <c r="O238">
        <v>1182</v>
      </c>
      <c r="Q238">
        <v>44</v>
      </c>
      <c r="R238">
        <v>1000</v>
      </c>
      <c r="S238">
        <v>15</v>
      </c>
      <c r="T238">
        <v>66.7</v>
      </c>
      <c r="U238" t="s">
        <v>782</v>
      </c>
      <c r="V238">
        <v>25000</v>
      </c>
      <c r="W238">
        <v>3000</v>
      </c>
      <c r="X238">
        <v>82</v>
      </c>
      <c r="Y238">
        <v>14</v>
      </c>
      <c r="Z238">
        <v>1</v>
      </c>
      <c r="AA238">
        <v>-20</v>
      </c>
      <c r="AB238" t="s">
        <v>769</v>
      </c>
      <c r="AD238" t="s">
        <v>783</v>
      </c>
      <c r="AE238">
        <v>41919</v>
      </c>
      <c r="AF238">
        <v>41919</v>
      </c>
      <c r="AG238" t="s">
        <v>842</v>
      </c>
      <c r="AH238" t="s">
        <v>1367</v>
      </c>
      <c r="AI238">
        <v>2221866</v>
      </c>
    </row>
    <row r="239" spans="1:35">
      <c r="A239" t="s">
        <v>1368</v>
      </c>
      <c r="B239" t="s">
        <v>1369</v>
      </c>
      <c r="C239" t="s">
        <v>1370</v>
      </c>
      <c r="D239" t="s">
        <v>1371</v>
      </c>
      <c r="E239" t="s">
        <v>1372</v>
      </c>
      <c r="F239" t="s">
        <v>830</v>
      </c>
      <c r="G239" t="s">
        <v>780</v>
      </c>
      <c r="H239" t="s">
        <v>794</v>
      </c>
      <c r="I239" t="s">
        <v>726</v>
      </c>
      <c r="J239" t="s">
        <v>682</v>
      </c>
      <c r="K239">
        <v>5</v>
      </c>
      <c r="L239">
        <v>75</v>
      </c>
      <c r="M239">
        <v>114.3</v>
      </c>
      <c r="N239">
        <v>96.5</v>
      </c>
      <c r="O239">
        <v>12730</v>
      </c>
      <c r="Q239">
        <v>15</v>
      </c>
      <c r="R239">
        <v>1220</v>
      </c>
      <c r="S239">
        <v>14</v>
      </c>
      <c r="T239">
        <v>87.1</v>
      </c>
      <c r="U239" t="s">
        <v>782</v>
      </c>
      <c r="V239">
        <v>35000</v>
      </c>
      <c r="W239">
        <v>3000</v>
      </c>
      <c r="X239">
        <v>81</v>
      </c>
      <c r="Y239">
        <v>8</v>
      </c>
      <c r="Z239">
        <v>1</v>
      </c>
      <c r="AA239">
        <v>-20</v>
      </c>
      <c r="AB239" t="s">
        <v>769</v>
      </c>
      <c r="AC239">
        <v>0.1</v>
      </c>
      <c r="AD239" t="s">
        <v>783</v>
      </c>
      <c r="AE239">
        <v>41716</v>
      </c>
      <c r="AF239">
        <v>41677</v>
      </c>
      <c r="AG239" t="s">
        <v>842</v>
      </c>
      <c r="AH239" t="s">
        <v>1373</v>
      </c>
      <c r="AI239">
        <v>2207568</v>
      </c>
    </row>
    <row r="240" spans="1:35">
      <c r="A240" t="s">
        <v>1368</v>
      </c>
      <c r="B240" t="s">
        <v>1369</v>
      </c>
      <c r="C240" t="s">
        <v>1370</v>
      </c>
      <c r="D240" t="s">
        <v>1374</v>
      </c>
      <c r="E240" t="s">
        <v>1375</v>
      </c>
      <c r="F240" t="s">
        <v>830</v>
      </c>
      <c r="G240" t="s">
        <v>780</v>
      </c>
      <c r="H240" t="s">
        <v>794</v>
      </c>
      <c r="I240" t="s">
        <v>726</v>
      </c>
      <c r="J240" t="s">
        <v>682</v>
      </c>
      <c r="K240">
        <v>5</v>
      </c>
      <c r="L240">
        <v>75</v>
      </c>
      <c r="M240">
        <v>114.3</v>
      </c>
      <c r="N240">
        <v>96.5</v>
      </c>
      <c r="O240">
        <v>2642</v>
      </c>
      <c r="Q240">
        <v>40</v>
      </c>
      <c r="R240">
        <v>1250</v>
      </c>
      <c r="S240">
        <v>14</v>
      </c>
      <c r="T240">
        <v>89.3</v>
      </c>
      <c r="U240" t="s">
        <v>782</v>
      </c>
      <c r="V240">
        <v>35000</v>
      </c>
      <c r="W240">
        <v>4000</v>
      </c>
      <c r="X240">
        <v>84</v>
      </c>
      <c r="Y240">
        <v>15</v>
      </c>
      <c r="Z240">
        <v>1</v>
      </c>
      <c r="AA240">
        <v>-20</v>
      </c>
      <c r="AB240" t="s">
        <v>769</v>
      </c>
      <c r="AC240">
        <v>0.1</v>
      </c>
      <c r="AD240" t="s">
        <v>783</v>
      </c>
      <c r="AE240">
        <v>41716</v>
      </c>
      <c r="AF240">
        <v>41677</v>
      </c>
      <c r="AG240" t="s">
        <v>842</v>
      </c>
      <c r="AH240" t="s">
        <v>1376</v>
      </c>
      <c r="AI240">
        <v>2207566</v>
      </c>
    </row>
    <row r="241" spans="1:35">
      <c r="A241" t="s">
        <v>1368</v>
      </c>
      <c r="B241" t="s">
        <v>1369</v>
      </c>
      <c r="C241" t="s">
        <v>1370</v>
      </c>
      <c r="D241" t="s">
        <v>1377</v>
      </c>
      <c r="E241" t="s">
        <v>1378</v>
      </c>
      <c r="F241" t="s">
        <v>830</v>
      </c>
      <c r="G241" t="s">
        <v>780</v>
      </c>
      <c r="H241" t="s">
        <v>794</v>
      </c>
      <c r="I241" t="s">
        <v>726</v>
      </c>
      <c r="J241" t="s">
        <v>682</v>
      </c>
      <c r="K241">
        <v>5</v>
      </c>
      <c r="L241">
        <v>75</v>
      </c>
      <c r="M241">
        <v>114.3</v>
      </c>
      <c r="N241">
        <v>96.5</v>
      </c>
      <c r="O241">
        <v>7246</v>
      </c>
      <c r="Q241">
        <v>25</v>
      </c>
      <c r="R241">
        <v>1250</v>
      </c>
      <c r="S241">
        <v>14</v>
      </c>
      <c r="T241">
        <v>89.3</v>
      </c>
      <c r="U241" t="s">
        <v>782</v>
      </c>
      <c r="V241">
        <v>35000</v>
      </c>
      <c r="W241">
        <v>4000</v>
      </c>
      <c r="X241">
        <v>84</v>
      </c>
      <c r="Y241">
        <v>15</v>
      </c>
      <c r="Z241">
        <v>1</v>
      </c>
      <c r="AA241">
        <v>-20</v>
      </c>
      <c r="AB241" t="s">
        <v>769</v>
      </c>
      <c r="AC241">
        <v>0.1</v>
      </c>
      <c r="AD241" t="s">
        <v>783</v>
      </c>
      <c r="AE241">
        <v>41716</v>
      </c>
      <c r="AF241">
        <v>41677</v>
      </c>
      <c r="AG241" t="s">
        <v>842</v>
      </c>
      <c r="AH241" t="s">
        <v>1379</v>
      </c>
      <c r="AI241">
        <v>2207565</v>
      </c>
    </row>
    <row r="242" spans="1:35">
      <c r="A242" t="s">
        <v>1368</v>
      </c>
      <c r="B242" t="s">
        <v>1369</v>
      </c>
      <c r="C242" t="s">
        <v>1370</v>
      </c>
      <c r="D242" t="s">
        <v>1380</v>
      </c>
      <c r="E242" t="s">
        <v>1381</v>
      </c>
      <c r="F242" t="s">
        <v>830</v>
      </c>
      <c r="G242" t="s">
        <v>780</v>
      </c>
      <c r="H242" t="s">
        <v>794</v>
      </c>
      <c r="I242" t="s">
        <v>726</v>
      </c>
      <c r="J242" t="s">
        <v>682</v>
      </c>
      <c r="K242">
        <v>5</v>
      </c>
      <c r="L242">
        <v>75</v>
      </c>
      <c r="M242">
        <v>114.3</v>
      </c>
      <c r="N242">
        <v>96.5</v>
      </c>
      <c r="O242">
        <v>12730</v>
      </c>
      <c r="Q242">
        <v>15</v>
      </c>
      <c r="R242">
        <v>1250</v>
      </c>
      <c r="S242">
        <v>14</v>
      </c>
      <c r="T242">
        <v>89.3</v>
      </c>
      <c r="U242" t="s">
        <v>782</v>
      </c>
      <c r="V242">
        <v>35000</v>
      </c>
      <c r="W242">
        <v>4000</v>
      </c>
      <c r="X242">
        <v>84</v>
      </c>
      <c r="Y242">
        <v>15</v>
      </c>
      <c r="Z242">
        <v>1</v>
      </c>
      <c r="AA242">
        <v>-20</v>
      </c>
      <c r="AB242" t="s">
        <v>769</v>
      </c>
      <c r="AC242">
        <v>0.1</v>
      </c>
      <c r="AD242" t="s">
        <v>783</v>
      </c>
      <c r="AE242">
        <v>41716</v>
      </c>
      <c r="AF242">
        <v>41677</v>
      </c>
      <c r="AG242" t="s">
        <v>842</v>
      </c>
      <c r="AH242" t="s">
        <v>1382</v>
      </c>
      <c r="AI242">
        <v>2207569</v>
      </c>
    </row>
    <row r="243" spans="1:35">
      <c r="A243" t="s">
        <v>1368</v>
      </c>
      <c r="B243" t="s">
        <v>1369</v>
      </c>
      <c r="C243" t="s">
        <v>1383</v>
      </c>
      <c r="D243" t="s">
        <v>1384</v>
      </c>
      <c r="E243" t="s">
        <v>1385</v>
      </c>
      <c r="F243" t="s">
        <v>735</v>
      </c>
      <c r="G243" t="s">
        <v>780</v>
      </c>
      <c r="H243" t="s">
        <v>794</v>
      </c>
      <c r="I243" t="s">
        <v>726</v>
      </c>
      <c r="J243" t="s">
        <v>682</v>
      </c>
      <c r="K243">
        <v>5</v>
      </c>
      <c r="L243">
        <v>150</v>
      </c>
      <c r="M243">
        <v>129.5</v>
      </c>
      <c r="N243">
        <v>116.8</v>
      </c>
      <c r="O243">
        <v>3630</v>
      </c>
      <c r="Q243">
        <v>40</v>
      </c>
      <c r="R243">
        <v>1550</v>
      </c>
      <c r="S243">
        <v>18</v>
      </c>
      <c r="T243">
        <v>86.1</v>
      </c>
      <c r="U243" t="s">
        <v>782</v>
      </c>
      <c r="V243">
        <v>35000</v>
      </c>
      <c r="W243">
        <v>2700</v>
      </c>
      <c r="X243">
        <v>81</v>
      </c>
      <c r="Y243">
        <v>4</v>
      </c>
      <c r="Z243">
        <v>1</v>
      </c>
      <c r="AA243">
        <v>-20</v>
      </c>
      <c r="AB243" t="s">
        <v>769</v>
      </c>
      <c r="AC243">
        <v>0.1</v>
      </c>
      <c r="AD243" t="s">
        <v>783</v>
      </c>
      <c r="AE243">
        <v>41716</v>
      </c>
      <c r="AF243">
        <v>41677</v>
      </c>
      <c r="AG243" t="s">
        <v>842</v>
      </c>
      <c r="AH243" t="s">
        <v>1386</v>
      </c>
      <c r="AI243">
        <v>2207580</v>
      </c>
    </row>
    <row r="244" spans="1:35">
      <c r="A244" t="s">
        <v>1368</v>
      </c>
      <c r="B244" t="s">
        <v>1369</v>
      </c>
      <c r="C244" t="s">
        <v>1383</v>
      </c>
      <c r="D244" t="s">
        <v>1387</v>
      </c>
      <c r="E244" t="s">
        <v>1388</v>
      </c>
      <c r="F244" t="s">
        <v>735</v>
      </c>
      <c r="G244" t="s">
        <v>780</v>
      </c>
      <c r="H244" t="s">
        <v>794</v>
      </c>
      <c r="I244" t="s">
        <v>726</v>
      </c>
      <c r="J244" t="s">
        <v>682</v>
      </c>
      <c r="K244">
        <v>5</v>
      </c>
      <c r="L244">
        <v>150</v>
      </c>
      <c r="M244">
        <v>129.5</v>
      </c>
      <c r="N244">
        <v>116.8</v>
      </c>
      <c r="O244">
        <v>8677</v>
      </c>
      <c r="Q244">
        <v>25</v>
      </c>
      <c r="R244">
        <v>1550</v>
      </c>
      <c r="S244">
        <v>18</v>
      </c>
      <c r="T244">
        <v>86.1</v>
      </c>
      <c r="U244" t="s">
        <v>782</v>
      </c>
      <c r="V244">
        <v>35000</v>
      </c>
      <c r="W244">
        <v>2700</v>
      </c>
      <c r="X244">
        <v>81</v>
      </c>
      <c r="Y244">
        <v>4</v>
      </c>
      <c r="Z244">
        <v>1</v>
      </c>
      <c r="AA244">
        <v>-20</v>
      </c>
      <c r="AB244" t="s">
        <v>769</v>
      </c>
      <c r="AC244">
        <v>0.1</v>
      </c>
      <c r="AD244" t="s">
        <v>783</v>
      </c>
      <c r="AE244">
        <v>41716</v>
      </c>
      <c r="AF244">
        <v>41677</v>
      </c>
      <c r="AG244" t="s">
        <v>842</v>
      </c>
      <c r="AH244" t="s">
        <v>1389</v>
      </c>
      <c r="AI244">
        <v>2207579</v>
      </c>
    </row>
    <row r="245" spans="1:35">
      <c r="A245" t="s">
        <v>1368</v>
      </c>
      <c r="B245" t="s">
        <v>1369</v>
      </c>
      <c r="C245" t="s">
        <v>1383</v>
      </c>
      <c r="D245" t="s">
        <v>1390</v>
      </c>
      <c r="E245" t="s">
        <v>1391</v>
      </c>
      <c r="F245" t="s">
        <v>735</v>
      </c>
      <c r="G245" t="s">
        <v>780</v>
      </c>
      <c r="H245" t="s">
        <v>794</v>
      </c>
      <c r="I245" t="s">
        <v>726</v>
      </c>
      <c r="J245" t="s">
        <v>682</v>
      </c>
      <c r="K245">
        <v>5</v>
      </c>
      <c r="L245">
        <v>150</v>
      </c>
      <c r="M245">
        <v>129.5</v>
      </c>
      <c r="N245">
        <v>116.8</v>
      </c>
      <c r="O245">
        <v>18480</v>
      </c>
      <c r="Q245">
        <v>15</v>
      </c>
      <c r="R245">
        <v>1550</v>
      </c>
      <c r="S245">
        <v>18</v>
      </c>
      <c r="T245">
        <v>86.1</v>
      </c>
      <c r="U245" t="s">
        <v>782</v>
      </c>
      <c r="V245">
        <v>35000</v>
      </c>
      <c r="W245">
        <v>2700</v>
      </c>
      <c r="X245">
        <v>81</v>
      </c>
      <c r="Y245">
        <v>4</v>
      </c>
      <c r="Z245">
        <v>1</v>
      </c>
      <c r="AA245">
        <v>-20</v>
      </c>
      <c r="AB245" t="s">
        <v>769</v>
      </c>
      <c r="AC245">
        <v>0.1</v>
      </c>
      <c r="AD245" t="s">
        <v>783</v>
      </c>
      <c r="AE245">
        <v>41716</v>
      </c>
      <c r="AF245">
        <v>41677</v>
      </c>
      <c r="AG245" t="s">
        <v>842</v>
      </c>
      <c r="AH245" t="s">
        <v>1392</v>
      </c>
      <c r="AI245">
        <v>2207585</v>
      </c>
    </row>
    <row r="246" spans="1:35">
      <c r="A246" t="s">
        <v>1368</v>
      </c>
      <c r="B246" t="s">
        <v>1369</v>
      </c>
      <c r="C246" t="s">
        <v>1383</v>
      </c>
      <c r="D246" t="s">
        <v>1393</v>
      </c>
      <c r="E246" t="s">
        <v>1394</v>
      </c>
      <c r="F246" t="s">
        <v>735</v>
      </c>
      <c r="G246" t="s">
        <v>780</v>
      </c>
      <c r="H246" t="s">
        <v>794</v>
      </c>
      <c r="I246" t="s">
        <v>726</v>
      </c>
      <c r="J246" t="s">
        <v>682</v>
      </c>
      <c r="K246">
        <v>5</v>
      </c>
      <c r="L246">
        <v>150</v>
      </c>
      <c r="M246">
        <v>129.5</v>
      </c>
      <c r="N246">
        <v>116.8</v>
      </c>
      <c r="O246">
        <v>3630</v>
      </c>
      <c r="Q246">
        <v>40</v>
      </c>
      <c r="R246">
        <v>1620</v>
      </c>
      <c r="S246">
        <v>18</v>
      </c>
      <c r="T246">
        <v>90</v>
      </c>
      <c r="U246" t="s">
        <v>782</v>
      </c>
      <c r="V246">
        <v>35000</v>
      </c>
      <c r="W246">
        <v>3000</v>
      </c>
      <c r="X246">
        <v>81</v>
      </c>
      <c r="Y246">
        <v>6</v>
      </c>
      <c r="Z246">
        <v>1</v>
      </c>
      <c r="AA246">
        <v>-20</v>
      </c>
      <c r="AB246" t="s">
        <v>769</v>
      </c>
      <c r="AC246">
        <v>0.1</v>
      </c>
      <c r="AD246" t="s">
        <v>783</v>
      </c>
      <c r="AE246">
        <v>41716</v>
      </c>
      <c r="AF246">
        <v>41677</v>
      </c>
      <c r="AG246" t="s">
        <v>842</v>
      </c>
      <c r="AH246" t="s">
        <v>1395</v>
      </c>
      <c r="AI246">
        <v>2207582</v>
      </c>
    </row>
    <row r="247" spans="1:35">
      <c r="A247" t="s">
        <v>1368</v>
      </c>
      <c r="B247" t="s">
        <v>1369</v>
      </c>
      <c r="C247" t="s">
        <v>1383</v>
      </c>
      <c r="D247" t="s">
        <v>1396</v>
      </c>
      <c r="E247" t="s">
        <v>1397</v>
      </c>
      <c r="F247" t="s">
        <v>735</v>
      </c>
      <c r="G247" t="s">
        <v>780</v>
      </c>
      <c r="H247" t="s">
        <v>794</v>
      </c>
      <c r="I247" t="s">
        <v>726</v>
      </c>
      <c r="J247" t="s">
        <v>682</v>
      </c>
      <c r="K247">
        <v>5</v>
      </c>
      <c r="L247">
        <v>150</v>
      </c>
      <c r="M247">
        <v>129.5</v>
      </c>
      <c r="N247">
        <v>116.8</v>
      </c>
      <c r="O247">
        <v>9016</v>
      </c>
      <c r="Q247">
        <v>25</v>
      </c>
      <c r="R247">
        <v>1620</v>
      </c>
      <c r="S247">
        <v>18</v>
      </c>
      <c r="T247">
        <v>90</v>
      </c>
      <c r="U247" t="s">
        <v>782</v>
      </c>
      <c r="V247">
        <v>35000</v>
      </c>
      <c r="W247">
        <v>3000</v>
      </c>
      <c r="X247">
        <v>81</v>
      </c>
      <c r="Y247">
        <v>6</v>
      </c>
      <c r="Z247">
        <v>1</v>
      </c>
      <c r="AA247">
        <v>-20</v>
      </c>
      <c r="AB247" t="s">
        <v>769</v>
      </c>
      <c r="AC247">
        <v>0.1</v>
      </c>
      <c r="AD247" t="s">
        <v>783</v>
      </c>
      <c r="AE247">
        <v>41716</v>
      </c>
      <c r="AF247">
        <v>41677</v>
      </c>
      <c r="AG247" t="s">
        <v>842</v>
      </c>
      <c r="AH247" t="s">
        <v>1398</v>
      </c>
      <c r="AI247">
        <v>2207581</v>
      </c>
    </row>
    <row r="248" spans="1:35">
      <c r="A248" t="s">
        <v>1368</v>
      </c>
      <c r="B248" t="s">
        <v>1369</v>
      </c>
      <c r="C248" t="s">
        <v>1383</v>
      </c>
      <c r="D248" t="s">
        <v>1399</v>
      </c>
      <c r="E248" t="s">
        <v>1400</v>
      </c>
      <c r="F248" t="s">
        <v>735</v>
      </c>
      <c r="G248" t="s">
        <v>780</v>
      </c>
      <c r="H248" t="s">
        <v>794</v>
      </c>
      <c r="I248" t="s">
        <v>726</v>
      </c>
      <c r="J248" t="s">
        <v>682</v>
      </c>
      <c r="K248">
        <v>5</v>
      </c>
      <c r="L248">
        <v>150</v>
      </c>
      <c r="M248">
        <v>129.5</v>
      </c>
      <c r="N248">
        <v>116.8</v>
      </c>
      <c r="O248">
        <v>18480</v>
      </c>
      <c r="Q248">
        <v>15</v>
      </c>
      <c r="R248">
        <v>1620</v>
      </c>
      <c r="S248">
        <v>18</v>
      </c>
      <c r="T248">
        <v>90</v>
      </c>
      <c r="U248" t="s">
        <v>782</v>
      </c>
      <c r="V248">
        <v>35000</v>
      </c>
      <c r="W248">
        <v>3000</v>
      </c>
      <c r="X248">
        <v>81</v>
      </c>
      <c r="Y248">
        <v>6</v>
      </c>
      <c r="Z248">
        <v>1</v>
      </c>
      <c r="AA248">
        <v>-20</v>
      </c>
      <c r="AB248" t="s">
        <v>769</v>
      </c>
      <c r="AC248">
        <v>0.1</v>
      </c>
      <c r="AD248" t="s">
        <v>783</v>
      </c>
      <c r="AE248">
        <v>41716</v>
      </c>
      <c r="AF248">
        <v>41677</v>
      </c>
      <c r="AG248" t="s">
        <v>842</v>
      </c>
      <c r="AH248" t="s">
        <v>1401</v>
      </c>
      <c r="AI248">
        <v>2207586</v>
      </c>
    </row>
    <row r="249" spans="1:35">
      <c r="A249" t="s">
        <v>1368</v>
      </c>
      <c r="B249" t="s">
        <v>1369</v>
      </c>
      <c r="C249" t="s">
        <v>1383</v>
      </c>
      <c r="D249" t="s">
        <v>1402</v>
      </c>
      <c r="E249" t="s">
        <v>1403</v>
      </c>
      <c r="F249" t="s">
        <v>735</v>
      </c>
      <c r="G249" t="s">
        <v>780</v>
      </c>
      <c r="H249" t="s">
        <v>794</v>
      </c>
      <c r="I249" t="s">
        <v>726</v>
      </c>
      <c r="J249" t="s">
        <v>682</v>
      </c>
      <c r="K249">
        <v>5</v>
      </c>
      <c r="L249">
        <v>150</v>
      </c>
      <c r="M249">
        <v>129.5</v>
      </c>
      <c r="N249">
        <v>116.8</v>
      </c>
      <c r="O249">
        <v>3630</v>
      </c>
      <c r="Q249">
        <v>40</v>
      </c>
      <c r="R249">
        <v>1620</v>
      </c>
      <c r="S249">
        <v>18</v>
      </c>
      <c r="T249">
        <v>90</v>
      </c>
      <c r="U249" t="s">
        <v>782</v>
      </c>
      <c r="V249">
        <v>35000</v>
      </c>
      <c r="W249">
        <v>4000</v>
      </c>
      <c r="X249">
        <v>82</v>
      </c>
      <c r="Y249">
        <v>8</v>
      </c>
      <c r="Z249">
        <v>1</v>
      </c>
      <c r="AA249">
        <v>-20</v>
      </c>
      <c r="AB249" t="s">
        <v>769</v>
      </c>
      <c r="AC249">
        <v>0.1</v>
      </c>
      <c r="AD249" t="s">
        <v>783</v>
      </c>
      <c r="AE249">
        <v>41716</v>
      </c>
      <c r="AF249">
        <v>41677</v>
      </c>
      <c r="AG249" t="s">
        <v>842</v>
      </c>
      <c r="AH249" t="s">
        <v>1404</v>
      </c>
      <c r="AI249">
        <v>2207584</v>
      </c>
    </row>
    <row r="250" spans="1:35">
      <c r="A250" t="s">
        <v>1368</v>
      </c>
      <c r="B250" t="s">
        <v>1369</v>
      </c>
      <c r="C250" t="s">
        <v>1383</v>
      </c>
      <c r="D250" t="s">
        <v>1405</v>
      </c>
      <c r="E250" t="s">
        <v>1406</v>
      </c>
      <c r="F250" t="s">
        <v>735</v>
      </c>
      <c r="G250" t="s">
        <v>780</v>
      </c>
      <c r="H250" t="s">
        <v>794</v>
      </c>
      <c r="I250" t="s">
        <v>726</v>
      </c>
      <c r="J250" t="s">
        <v>682</v>
      </c>
      <c r="K250">
        <v>5</v>
      </c>
      <c r="L250">
        <v>150</v>
      </c>
      <c r="M250">
        <v>129.5</v>
      </c>
      <c r="N250">
        <v>116.8</v>
      </c>
      <c r="O250">
        <v>9685</v>
      </c>
      <c r="Q250">
        <v>25</v>
      </c>
      <c r="R250">
        <v>1620</v>
      </c>
      <c r="S250">
        <v>18</v>
      </c>
      <c r="T250">
        <v>90</v>
      </c>
      <c r="U250" t="s">
        <v>782</v>
      </c>
      <c r="V250">
        <v>35000</v>
      </c>
      <c r="W250">
        <v>4000</v>
      </c>
      <c r="X250">
        <v>82</v>
      </c>
      <c r="Y250">
        <v>8</v>
      </c>
      <c r="Z250">
        <v>1</v>
      </c>
      <c r="AA250">
        <v>-20</v>
      </c>
      <c r="AB250" t="s">
        <v>769</v>
      </c>
      <c r="AC250">
        <v>0.1</v>
      </c>
      <c r="AD250" t="s">
        <v>783</v>
      </c>
      <c r="AE250">
        <v>41716</v>
      </c>
      <c r="AF250">
        <v>41677</v>
      </c>
      <c r="AG250" t="s">
        <v>842</v>
      </c>
      <c r="AH250" t="s">
        <v>1407</v>
      </c>
      <c r="AI250">
        <v>2207583</v>
      </c>
    </row>
    <row r="251" spans="1:35">
      <c r="A251" t="s">
        <v>1368</v>
      </c>
      <c r="B251" t="s">
        <v>1369</v>
      </c>
      <c r="C251" t="s">
        <v>1383</v>
      </c>
      <c r="D251" t="s">
        <v>1408</v>
      </c>
      <c r="E251" t="s">
        <v>1409</v>
      </c>
      <c r="F251" t="s">
        <v>735</v>
      </c>
      <c r="G251" t="s">
        <v>780</v>
      </c>
      <c r="H251" t="s">
        <v>794</v>
      </c>
      <c r="I251" t="s">
        <v>726</v>
      </c>
      <c r="J251" t="s">
        <v>682</v>
      </c>
      <c r="K251">
        <v>5</v>
      </c>
      <c r="L251">
        <v>150</v>
      </c>
      <c r="M251">
        <v>129.5</v>
      </c>
      <c r="N251">
        <v>116.8</v>
      </c>
      <c r="O251">
        <v>18480</v>
      </c>
      <c r="Q251">
        <v>15</v>
      </c>
      <c r="R251">
        <v>1620</v>
      </c>
      <c r="S251">
        <v>18</v>
      </c>
      <c r="T251">
        <v>90</v>
      </c>
      <c r="U251" t="s">
        <v>782</v>
      </c>
      <c r="V251">
        <v>35000</v>
      </c>
      <c r="W251">
        <v>4000</v>
      </c>
      <c r="X251">
        <v>82</v>
      </c>
      <c r="Y251">
        <v>8</v>
      </c>
      <c r="Z251">
        <v>1</v>
      </c>
      <c r="AA251">
        <v>-20</v>
      </c>
      <c r="AB251" t="s">
        <v>769</v>
      </c>
      <c r="AC251">
        <v>0.1</v>
      </c>
      <c r="AD251" t="s">
        <v>783</v>
      </c>
      <c r="AE251">
        <v>41716</v>
      </c>
      <c r="AF251">
        <v>41677</v>
      </c>
      <c r="AG251" t="s">
        <v>842</v>
      </c>
      <c r="AH251" t="s">
        <v>1410</v>
      </c>
      <c r="AI251">
        <v>2207587</v>
      </c>
    </row>
    <row r="252" spans="1:35">
      <c r="A252" t="s">
        <v>1368</v>
      </c>
      <c r="B252" t="s">
        <v>1369</v>
      </c>
      <c r="C252" t="s">
        <v>813</v>
      </c>
      <c r="D252" t="s">
        <v>1411</v>
      </c>
      <c r="F252" t="s">
        <v>813</v>
      </c>
      <c r="G252" t="s">
        <v>780</v>
      </c>
      <c r="H252" t="s">
        <v>794</v>
      </c>
      <c r="I252" t="s">
        <v>726</v>
      </c>
      <c r="J252" t="s">
        <v>682</v>
      </c>
      <c r="K252">
        <v>5</v>
      </c>
      <c r="L252">
        <v>65</v>
      </c>
      <c r="M252">
        <v>96</v>
      </c>
      <c r="N252">
        <v>60</v>
      </c>
      <c r="Q252">
        <v>109</v>
      </c>
      <c r="R252">
        <v>750</v>
      </c>
      <c r="S252">
        <v>9</v>
      </c>
      <c r="T252">
        <v>83.3</v>
      </c>
      <c r="U252" t="s">
        <v>782</v>
      </c>
      <c r="V252">
        <v>35000</v>
      </c>
      <c r="W252">
        <v>2700</v>
      </c>
      <c r="X252">
        <v>81</v>
      </c>
      <c r="Y252">
        <v>5</v>
      </c>
      <c r="Z252">
        <v>1</v>
      </c>
      <c r="AA252">
        <v>-20</v>
      </c>
      <c r="AB252" t="s">
        <v>769</v>
      </c>
      <c r="AC252">
        <v>0.05</v>
      </c>
      <c r="AD252" t="s">
        <v>1308</v>
      </c>
      <c r="AE252">
        <v>41700</v>
      </c>
      <c r="AF252">
        <v>41677</v>
      </c>
      <c r="AG252" t="s">
        <v>842</v>
      </c>
      <c r="AH252" t="s">
        <v>1412</v>
      </c>
      <c r="AI252">
        <v>2206156</v>
      </c>
    </row>
    <row r="253" spans="1:35">
      <c r="A253" t="s">
        <v>1368</v>
      </c>
      <c r="B253" t="s">
        <v>1369</v>
      </c>
      <c r="C253" t="s">
        <v>813</v>
      </c>
      <c r="D253" t="s">
        <v>1413</v>
      </c>
      <c r="F253" t="s">
        <v>813</v>
      </c>
      <c r="G253" t="s">
        <v>780</v>
      </c>
      <c r="H253" t="s">
        <v>794</v>
      </c>
      <c r="I253" t="s">
        <v>726</v>
      </c>
      <c r="J253" t="s">
        <v>682</v>
      </c>
      <c r="K253">
        <v>5</v>
      </c>
      <c r="L253">
        <v>65</v>
      </c>
      <c r="M253">
        <v>96</v>
      </c>
      <c r="N253">
        <v>60</v>
      </c>
      <c r="Q253">
        <v>109</v>
      </c>
      <c r="R253">
        <v>750</v>
      </c>
      <c r="S253">
        <v>9</v>
      </c>
      <c r="T253">
        <v>83.3</v>
      </c>
      <c r="U253" t="s">
        <v>782</v>
      </c>
      <c r="V253">
        <v>35000</v>
      </c>
      <c r="W253">
        <v>3000</v>
      </c>
      <c r="X253">
        <v>82</v>
      </c>
      <c r="Y253">
        <v>8</v>
      </c>
      <c r="Z253">
        <v>1</v>
      </c>
      <c r="AA253">
        <v>-20</v>
      </c>
      <c r="AB253" t="s">
        <v>769</v>
      </c>
      <c r="AC253">
        <v>0.05</v>
      </c>
      <c r="AD253" t="s">
        <v>1308</v>
      </c>
      <c r="AE253">
        <v>41700</v>
      </c>
      <c r="AF253">
        <v>41677</v>
      </c>
      <c r="AG253" t="s">
        <v>842</v>
      </c>
      <c r="AH253" t="s">
        <v>1414</v>
      </c>
      <c r="AI253">
        <v>2206157</v>
      </c>
    </row>
    <row r="254" spans="1:35">
      <c r="A254" t="s">
        <v>1368</v>
      </c>
      <c r="B254" t="s">
        <v>1369</v>
      </c>
      <c r="C254" t="s">
        <v>813</v>
      </c>
      <c r="D254" t="s">
        <v>1415</v>
      </c>
      <c r="F254" t="s">
        <v>813</v>
      </c>
      <c r="G254" t="s">
        <v>780</v>
      </c>
      <c r="H254" t="s">
        <v>794</v>
      </c>
      <c r="I254" t="s">
        <v>726</v>
      </c>
      <c r="J254" t="s">
        <v>682</v>
      </c>
      <c r="K254">
        <v>5</v>
      </c>
      <c r="L254">
        <v>65</v>
      </c>
      <c r="M254">
        <v>96</v>
      </c>
      <c r="N254">
        <v>60</v>
      </c>
      <c r="Q254">
        <v>109</v>
      </c>
      <c r="R254">
        <v>800</v>
      </c>
      <c r="S254">
        <v>9</v>
      </c>
      <c r="T254">
        <v>88.9</v>
      </c>
      <c r="U254" t="s">
        <v>782</v>
      </c>
      <c r="V254">
        <v>35000</v>
      </c>
      <c r="W254">
        <v>4000</v>
      </c>
      <c r="X254">
        <v>81</v>
      </c>
      <c r="Y254">
        <v>9</v>
      </c>
      <c r="Z254">
        <v>1</v>
      </c>
      <c r="AA254">
        <v>-20</v>
      </c>
      <c r="AB254" t="s">
        <v>769</v>
      </c>
      <c r="AC254">
        <v>0.05</v>
      </c>
      <c r="AD254" t="s">
        <v>1308</v>
      </c>
      <c r="AE254">
        <v>41700</v>
      </c>
      <c r="AF254">
        <v>41677</v>
      </c>
      <c r="AG254" t="s">
        <v>842</v>
      </c>
      <c r="AH254" t="s">
        <v>1416</v>
      </c>
      <c r="AI254">
        <v>2206158</v>
      </c>
    </row>
    <row r="255" spans="1:35">
      <c r="A255" t="s">
        <v>1368</v>
      </c>
      <c r="B255" t="s">
        <v>1417</v>
      </c>
      <c r="C255" t="s">
        <v>1418</v>
      </c>
      <c r="D255" t="s">
        <v>1419</v>
      </c>
      <c r="E255" t="s">
        <v>1420</v>
      </c>
      <c r="F255" t="s">
        <v>738</v>
      </c>
      <c r="G255" t="s">
        <v>780</v>
      </c>
      <c r="H255" t="s">
        <v>794</v>
      </c>
      <c r="I255" t="s">
        <v>726</v>
      </c>
      <c r="J255" t="s">
        <v>682</v>
      </c>
      <c r="K255">
        <v>5</v>
      </c>
      <c r="L255">
        <v>50</v>
      </c>
      <c r="M255">
        <v>88.9</v>
      </c>
      <c r="N255">
        <v>63.5</v>
      </c>
      <c r="O255">
        <v>1571</v>
      </c>
      <c r="Q255">
        <v>40</v>
      </c>
      <c r="R255">
        <v>710</v>
      </c>
      <c r="S255">
        <v>9</v>
      </c>
      <c r="T255">
        <v>78.900000000000006</v>
      </c>
      <c r="U255" t="s">
        <v>782</v>
      </c>
      <c r="V255">
        <v>35000</v>
      </c>
      <c r="W255">
        <v>2700</v>
      </c>
      <c r="X255">
        <v>80</v>
      </c>
      <c r="Y255">
        <v>2</v>
      </c>
      <c r="Z255">
        <v>0.9</v>
      </c>
      <c r="AA255">
        <v>-20</v>
      </c>
      <c r="AB255" t="s">
        <v>769</v>
      </c>
      <c r="AC255">
        <v>0.1</v>
      </c>
      <c r="AD255" t="s">
        <v>783</v>
      </c>
      <c r="AE255">
        <v>41716</v>
      </c>
      <c r="AF255">
        <v>41719</v>
      </c>
      <c r="AG255" t="s">
        <v>842</v>
      </c>
      <c r="AH255" t="s">
        <v>1421</v>
      </c>
      <c r="AI255">
        <v>2207553</v>
      </c>
    </row>
    <row r="256" spans="1:35">
      <c r="A256" t="s">
        <v>1368</v>
      </c>
      <c r="B256" t="s">
        <v>1417</v>
      </c>
      <c r="C256" t="s">
        <v>1418</v>
      </c>
      <c r="D256" t="s">
        <v>1422</v>
      </c>
      <c r="E256" t="s">
        <v>1423</v>
      </c>
      <c r="F256" t="s">
        <v>738</v>
      </c>
      <c r="G256" t="s">
        <v>780</v>
      </c>
      <c r="H256" t="s">
        <v>794</v>
      </c>
      <c r="I256" t="s">
        <v>726</v>
      </c>
      <c r="J256" t="s">
        <v>682</v>
      </c>
      <c r="K256">
        <v>5</v>
      </c>
      <c r="L256">
        <v>50</v>
      </c>
      <c r="M256">
        <v>88.9</v>
      </c>
      <c r="N256">
        <v>63.5</v>
      </c>
      <c r="O256">
        <v>4040</v>
      </c>
      <c r="Q256">
        <v>25</v>
      </c>
      <c r="R256">
        <v>710</v>
      </c>
      <c r="S256">
        <v>9</v>
      </c>
      <c r="T256">
        <v>78.900000000000006</v>
      </c>
      <c r="U256" t="s">
        <v>782</v>
      </c>
      <c r="V256">
        <v>35000</v>
      </c>
      <c r="W256">
        <v>2700</v>
      </c>
      <c r="X256">
        <v>80</v>
      </c>
      <c r="Y256">
        <v>2</v>
      </c>
      <c r="Z256">
        <v>0.9</v>
      </c>
      <c r="AA256">
        <v>-20</v>
      </c>
      <c r="AB256" t="s">
        <v>769</v>
      </c>
      <c r="AC256">
        <v>0.1</v>
      </c>
      <c r="AD256" t="s">
        <v>783</v>
      </c>
      <c r="AE256">
        <v>41716</v>
      </c>
      <c r="AF256">
        <v>41719</v>
      </c>
      <c r="AG256" t="s">
        <v>842</v>
      </c>
      <c r="AH256" t="s">
        <v>1424</v>
      </c>
      <c r="AI256">
        <v>2207552</v>
      </c>
    </row>
    <row r="257" spans="1:35">
      <c r="A257" t="s">
        <v>1368</v>
      </c>
      <c r="B257" t="s">
        <v>1417</v>
      </c>
      <c r="C257" t="s">
        <v>1418</v>
      </c>
      <c r="D257" t="s">
        <v>1425</v>
      </c>
      <c r="E257" t="s">
        <v>1426</v>
      </c>
      <c r="F257" t="s">
        <v>738</v>
      </c>
      <c r="G257" t="s">
        <v>780</v>
      </c>
      <c r="H257" t="s">
        <v>794</v>
      </c>
      <c r="I257" t="s">
        <v>726</v>
      </c>
      <c r="J257" t="s">
        <v>682</v>
      </c>
      <c r="K257">
        <v>5</v>
      </c>
      <c r="L257">
        <v>50</v>
      </c>
      <c r="M257">
        <v>88.9</v>
      </c>
      <c r="N257">
        <v>63.5</v>
      </c>
      <c r="O257">
        <v>2321</v>
      </c>
      <c r="Q257">
        <v>15</v>
      </c>
      <c r="R257">
        <v>710</v>
      </c>
      <c r="S257">
        <v>9</v>
      </c>
      <c r="T257">
        <v>78.900000000000006</v>
      </c>
      <c r="U257" t="s">
        <v>782</v>
      </c>
      <c r="V257">
        <v>35000</v>
      </c>
      <c r="W257">
        <v>2700</v>
      </c>
      <c r="X257">
        <v>80</v>
      </c>
      <c r="Y257">
        <v>2</v>
      </c>
      <c r="Z257">
        <v>0.9</v>
      </c>
      <c r="AA257">
        <v>-20</v>
      </c>
      <c r="AB257" t="s">
        <v>769</v>
      </c>
      <c r="AC257">
        <v>0.1</v>
      </c>
      <c r="AD257" t="s">
        <v>783</v>
      </c>
      <c r="AE257">
        <v>41716</v>
      </c>
      <c r="AF257">
        <v>41719</v>
      </c>
      <c r="AG257" t="s">
        <v>842</v>
      </c>
      <c r="AH257" t="s">
        <v>1427</v>
      </c>
      <c r="AI257">
        <v>2207558</v>
      </c>
    </row>
    <row r="258" spans="1:35">
      <c r="A258" t="s">
        <v>1368</v>
      </c>
      <c r="B258" t="s">
        <v>1417</v>
      </c>
      <c r="C258" t="s">
        <v>1383</v>
      </c>
      <c r="D258" t="s">
        <v>1393</v>
      </c>
      <c r="E258" t="s">
        <v>1394</v>
      </c>
      <c r="F258" t="s">
        <v>735</v>
      </c>
      <c r="G258" t="s">
        <v>780</v>
      </c>
      <c r="H258" t="s">
        <v>794</v>
      </c>
      <c r="I258" t="s">
        <v>726</v>
      </c>
      <c r="J258" t="s">
        <v>682</v>
      </c>
      <c r="K258">
        <v>5</v>
      </c>
      <c r="L258">
        <v>150</v>
      </c>
      <c r="M258">
        <v>129.5</v>
      </c>
      <c r="N258">
        <v>116.8</v>
      </c>
      <c r="O258">
        <v>3630</v>
      </c>
      <c r="Q258">
        <v>40</v>
      </c>
      <c r="R258">
        <v>1620</v>
      </c>
      <c r="S258">
        <v>18</v>
      </c>
      <c r="T258">
        <v>90</v>
      </c>
      <c r="U258" t="s">
        <v>782</v>
      </c>
      <c r="V258">
        <v>35000</v>
      </c>
      <c r="W258">
        <v>3000</v>
      </c>
      <c r="X258">
        <v>81</v>
      </c>
      <c r="Y258">
        <v>6</v>
      </c>
      <c r="Z258">
        <v>1</v>
      </c>
      <c r="AA258">
        <v>-20</v>
      </c>
      <c r="AB258" t="s">
        <v>769</v>
      </c>
      <c r="AC258">
        <v>0.1</v>
      </c>
      <c r="AD258" t="s">
        <v>783</v>
      </c>
      <c r="AE258">
        <v>41716</v>
      </c>
      <c r="AF258">
        <v>41677</v>
      </c>
      <c r="AG258" t="s">
        <v>842</v>
      </c>
      <c r="AH258" t="s">
        <v>1428</v>
      </c>
      <c r="AI258">
        <v>2207591</v>
      </c>
    </row>
    <row r="259" spans="1:35">
      <c r="A259" t="s">
        <v>1368</v>
      </c>
      <c r="B259" t="s">
        <v>1417</v>
      </c>
      <c r="C259" t="s">
        <v>1383</v>
      </c>
      <c r="D259" t="s">
        <v>1396</v>
      </c>
      <c r="E259" t="s">
        <v>1397</v>
      </c>
      <c r="F259" t="s">
        <v>735</v>
      </c>
      <c r="G259" t="s">
        <v>780</v>
      </c>
      <c r="H259" t="s">
        <v>794</v>
      </c>
      <c r="I259" t="s">
        <v>726</v>
      </c>
      <c r="J259" t="s">
        <v>682</v>
      </c>
      <c r="K259">
        <v>5</v>
      </c>
      <c r="L259">
        <v>150</v>
      </c>
      <c r="M259">
        <v>129.5</v>
      </c>
      <c r="N259">
        <v>116.8</v>
      </c>
      <c r="O259">
        <v>9016</v>
      </c>
      <c r="Q259">
        <v>25</v>
      </c>
      <c r="R259">
        <v>1620</v>
      </c>
      <c r="S259">
        <v>18</v>
      </c>
      <c r="T259">
        <v>90</v>
      </c>
      <c r="U259" t="s">
        <v>782</v>
      </c>
      <c r="V259">
        <v>35000</v>
      </c>
      <c r="W259">
        <v>3000</v>
      </c>
      <c r="X259">
        <v>81</v>
      </c>
      <c r="Y259">
        <v>6</v>
      </c>
      <c r="Z259">
        <v>1</v>
      </c>
      <c r="AA259">
        <v>-20</v>
      </c>
      <c r="AB259" t="s">
        <v>769</v>
      </c>
      <c r="AC259">
        <v>0.1</v>
      </c>
      <c r="AD259" t="s">
        <v>783</v>
      </c>
      <c r="AE259">
        <v>41716</v>
      </c>
      <c r="AF259">
        <v>41677</v>
      </c>
      <c r="AG259" t="s">
        <v>842</v>
      </c>
      <c r="AH259" t="s">
        <v>1429</v>
      </c>
      <c r="AI259">
        <v>2207590</v>
      </c>
    </row>
    <row r="260" spans="1:35">
      <c r="A260" t="s">
        <v>1368</v>
      </c>
      <c r="B260" t="s">
        <v>1417</v>
      </c>
      <c r="C260" t="s">
        <v>1383</v>
      </c>
      <c r="D260" t="s">
        <v>1399</v>
      </c>
      <c r="E260" t="s">
        <v>1400</v>
      </c>
      <c r="F260" t="s">
        <v>735</v>
      </c>
      <c r="G260" t="s">
        <v>780</v>
      </c>
      <c r="H260" t="s">
        <v>794</v>
      </c>
      <c r="I260" t="s">
        <v>726</v>
      </c>
      <c r="J260" t="s">
        <v>682</v>
      </c>
      <c r="K260">
        <v>5</v>
      </c>
      <c r="L260">
        <v>150</v>
      </c>
      <c r="M260">
        <v>129.5</v>
      </c>
      <c r="N260">
        <v>116.8</v>
      </c>
      <c r="O260">
        <v>18480</v>
      </c>
      <c r="Q260">
        <v>15</v>
      </c>
      <c r="R260">
        <v>1620</v>
      </c>
      <c r="S260">
        <v>18</v>
      </c>
      <c r="T260">
        <v>90</v>
      </c>
      <c r="U260" t="s">
        <v>782</v>
      </c>
      <c r="V260">
        <v>35000</v>
      </c>
      <c r="W260">
        <v>3000</v>
      </c>
      <c r="X260">
        <v>81</v>
      </c>
      <c r="Y260">
        <v>6</v>
      </c>
      <c r="Z260">
        <v>1</v>
      </c>
      <c r="AA260">
        <v>-20</v>
      </c>
      <c r="AB260" t="s">
        <v>769</v>
      </c>
      <c r="AC260">
        <v>0.1</v>
      </c>
      <c r="AD260" t="s">
        <v>783</v>
      </c>
      <c r="AE260">
        <v>41716</v>
      </c>
      <c r="AF260">
        <v>41677</v>
      </c>
      <c r="AG260" t="s">
        <v>842</v>
      </c>
      <c r="AH260" t="s">
        <v>1430</v>
      </c>
      <c r="AI260">
        <v>2207595</v>
      </c>
    </row>
    <row r="261" spans="1:35">
      <c r="A261" t="s">
        <v>1368</v>
      </c>
      <c r="B261" t="s">
        <v>1417</v>
      </c>
      <c r="C261" t="s">
        <v>1383</v>
      </c>
      <c r="D261" t="s">
        <v>1402</v>
      </c>
      <c r="E261" t="s">
        <v>1403</v>
      </c>
      <c r="F261" t="s">
        <v>735</v>
      </c>
      <c r="G261" t="s">
        <v>780</v>
      </c>
      <c r="H261" t="s">
        <v>794</v>
      </c>
      <c r="I261" t="s">
        <v>726</v>
      </c>
      <c r="J261" t="s">
        <v>682</v>
      </c>
      <c r="K261">
        <v>5</v>
      </c>
      <c r="L261">
        <v>150</v>
      </c>
      <c r="M261">
        <v>129.5</v>
      </c>
      <c r="N261">
        <v>116.8</v>
      </c>
      <c r="O261">
        <v>3630</v>
      </c>
      <c r="Q261">
        <v>40</v>
      </c>
      <c r="R261">
        <v>1620</v>
      </c>
      <c r="S261">
        <v>18</v>
      </c>
      <c r="T261">
        <v>90</v>
      </c>
      <c r="U261" t="s">
        <v>782</v>
      </c>
      <c r="V261">
        <v>35000</v>
      </c>
      <c r="W261">
        <v>4000</v>
      </c>
      <c r="X261">
        <v>82</v>
      </c>
      <c r="Y261">
        <v>8</v>
      </c>
      <c r="Z261">
        <v>1</v>
      </c>
      <c r="AA261">
        <v>-20</v>
      </c>
      <c r="AB261" t="s">
        <v>769</v>
      </c>
      <c r="AC261">
        <v>0.1</v>
      </c>
      <c r="AD261" t="s">
        <v>783</v>
      </c>
      <c r="AE261">
        <v>41716</v>
      </c>
      <c r="AF261">
        <v>41677</v>
      </c>
      <c r="AG261" t="s">
        <v>842</v>
      </c>
      <c r="AH261" t="s">
        <v>1431</v>
      </c>
      <c r="AI261">
        <v>2207593</v>
      </c>
    </row>
    <row r="262" spans="1:35">
      <c r="A262" t="s">
        <v>1368</v>
      </c>
      <c r="B262" t="s">
        <v>1417</v>
      </c>
      <c r="C262" t="s">
        <v>1383</v>
      </c>
      <c r="D262" t="s">
        <v>1405</v>
      </c>
      <c r="E262" t="s">
        <v>1406</v>
      </c>
      <c r="F262" t="s">
        <v>735</v>
      </c>
      <c r="G262" t="s">
        <v>780</v>
      </c>
      <c r="H262" t="s">
        <v>794</v>
      </c>
      <c r="I262" t="s">
        <v>726</v>
      </c>
      <c r="J262" t="s">
        <v>682</v>
      </c>
      <c r="K262">
        <v>5</v>
      </c>
      <c r="L262">
        <v>150</v>
      </c>
      <c r="M262">
        <v>129.5</v>
      </c>
      <c r="N262">
        <v>116.8</v>
      </c>
      <c r="O262">
        <v>9685</v>
      </c>
      <c r="Q262">
        <v>25</v>
      </c>
      <c r="R262">
        <v>1620</v>
      </c>
      <c r="S262">
        <v>18</v>
      </c>
      <c r="T262">
        <v>90</v>
      </c>
      <c r="U262" t="s">
        <v>782</v>
      </c>
      <c r="V262">
        <v>35000</v>
      </c>
      <c r="W262">
        <v>4000</v>
      </c>
      <c r="X262">
        <v>82</v>
      </c>
      <c r="Y262">
        <v>8</v>
      </c>
      <c r="Z262">
        <v>1</v>
      </c>
      <c r="AA262">
        <v>-20</v>
      </c>
      <c r="AB262" t="s">
        <v>769</v>
      </c>
      <c r="AC262">
        <v>0.1</v>
      </c>
      <c r="AD262" t="s">
        <v>783</v>
      </c>
      <c r="AE262">
        <v>41716</v>
      </c>
      <c r="AF262">
        <v>41677</v>
      </c>
      <c r="AG262" t="s">
        <v>842</v>
      </c>
      <c r="AH262" t="s">
        <v>1432</v>
      </c>
      <c r="AI262">
        <v>2207592</v>
      </c>
    </row>
    <row r="263" spans="1:35">
      <c r="A263" t="s">
        <v>1368</v>
      </c>
      <c r="B263" t="s">
        <v>1417</v>
      </c>
      <c r="C263" t="s">
        <v>1383</v>
      </c>
      <c r="D263" t="s">
        <v>1408</v>
      </c>
      <c r="E263" t="s">
        <v>1409</v>
      </c>
      <c r="F263" t="s">
        <v>735</v>
      </c>
      <c r="G263" t="s">
        <v>780</v>
      </c>
      <c r="H263" t="s">
        <v>794</v>
      </c>
      <c r="I263" t="s">
        <v>726</v>
      </c>
      <c r="J263" t="s">
        <v>682</v>
      </c>
      <c r="K263">
        <v>5</v>
      </c>
      <c r="L263">
        <v>150</v>
      </c>
      <c r="M263">
        <v>129.5</v>
      </c>
      <c r="N263">
        <v>116.8</v>
      </c>
      <c r="O263">
        <v>18480</v>
      </c>
      <c r="Q263">
        <v>15</v>
      </c>
      <c r="R263">
        <v>1620</v>
      </c>
      <c r="S263">
        <v>18</v>
      </c>
      <c r="T263">
        <v>90</v>
      </c>
      <c r="U263" t="s">
        <v>782</v>
      </c>
      <c r="V263">
        <v>35000</v>
      </c>
      <c r="W263">
        <v>4000</v>
      </c>
      <c r="X263">
        <v>82</v>
      </c>
      <c r="Y263">
        <v>8</v>
      </c>
      <c r="Z263">
        <v>1</v>
      </c>
      <c r="AA263">
        <v>-20</v>
      </c>
      <c r="AB263" t="s">
        <v>769</v>
      </c>
      <c r="AC263">
        <v>0.1</v>
      </c>
      <c r="AD263" t="s">
        <v>783</v>
      </c>
      <c r="AE263">
        <v>41716</v>
      </c>
      <c r="AF263">
        <v>41677</v>
      </c>
      <c r="AG263" t="s">
        <v>842</v>
      </c>
      <c r="AH263" t="s">
        <v>1433</v>
      </c>
      <c r="AI263">
        <v>2207596</v>
      </c>
    </row>
    <row r="264" spans="1:35" hidden="1">
      <c r="A264" t="s">
        <v>1434</v>
      </c>
      <c r="B264" t="s">
        <v>1435</v>
      </c>
      <c r="C264" t="s">
        <v>1436</v>
      </c>
      <c r="D264" t="s">
        <v>1437</v>
      </c>
      <c r="F264" t="s">
        <v>792</v>
      </c>
      <c r="G264" t="s">
        <v>793</v>
      </c>
      <c r="H264" t="s">
        <v>794</v>
      </c>
      <c r="I264" t="s">
        <v>795</v>
      </c>
      <c r="J264" t="s">
        <v>682</v>
      </c>
      <c r="K264">
        <v>10</v>
      </c>
      <c r="L264">
        <v>60</v>
      </c>
      <c r="M264">
        <v>107</v>
      </c>
      <c r="N264">
        <v>62</v>
      </c>
      <c r="R264">
        <v>800</v>
      </c>
      <c r="S264">
        <v>12</v>
      </c>
      <c r="T264">
        <v>66.7</v>
      </c>
      <c r="U264" t="s">
        <v>782</v>
      </c>
      <c r="V264">
        <v>25000</v>
      </c>
      <c r="W264">
        <v>2700</v>
      </c>
      <c r="X264">
        <v>83</v>
      </c>
      <c r="Y264">
        <v>14</v>
      </c>
      <c r="Z264">
        <v>1</v>
      </c>
      <c r="AA264">
        <v>-18</v>
      </c>
      <c r="AB264" t="s">
        <v>769</v>
      </c>
      <c r="AC264">
        <v>0.05</v>
      </c>
      <c r="AD264" t="s">
        <v>783</v>
      </c>
      <c r="AE264">
        <v>41861</v>
      </c>
      <c r="AF264">
        <v>41849</v>
      </c>
      <c r="AG264" t="s">
        <v>784</v>
      </c>
      <c r="AH264" t="s">
        <v>1438</v>
      </c>
      <c r="AI264">
        <v>2216562</v>
      </c>
    </row>
    <row r="265" spans="1:35" hidden="1">
      <c r="A265" t="s">
        <v>1434</v>
      </c>
      <c r="B265" t="s">
        <v>1435</v>
      </c>
      <c r="C265" t="s">
        <v>1439</v>
      </c>
      <c r="D265" t="s">
        <v>1440</v>
      </c>
      <c r="F265" t="s">
        <v>792</v>
      </c>
      <c r="G265" t="s">
        <v>793</v>
      </c>
      <c r="H265" t="s">
        <v>794</v>
      </c>
      <c r="I265" t="s">
        <v>795</v>
      </c>
      <c r="J265" t="s">
        <v>682</v>
      </c>
      <c r="K265">
        <v>10</v>
      </c>
      <c r="L265">
        <v>40</v>
      </c>
      <c r="M265">
        <v>107</v>
      </c>
      <c r="N265">
        <v>62</v>
      </c>
      <c r="R265">
        <v>450</v>
      </c>
      <c r="S265">
        <v>7.5</v>
      </c>
      <c r="T265">
        <v>60</v>
      </c>
      <c r="U265" t="s">
        <v>782</v>
      </c>
      <c r="V265">
        <v>25000</v>
      </c>
      <c r="W265">
        <v>2700</v>
      </c>
      <c r="X265">
        <v>82</v>
      </c>
      <c r="Y265">
        <v>14</v>
      </c>
      <c r="Z265">
        <v>0.7</v>
      </c>
      <c r="AA265">
        <v>-18</v>
      </c>
      <c r="AB265" t="s">
        <v>769</v>
      </c>
      <c r="AC265">
        <v>0.05</v>
      </c>
      <c r="AD265" t="s">
        <v>783</v>
      </c>
      <c r="AE265">
        <v>41861</v>
      </c>
      <c r="AF265">
        <v>41849</v>
      </c>
      <c r="AG265" t="s">
        <v>784</v>
      </c>
      <c r="AH265" t="s">
        <v>1441</v>
      </c>
      <c r="AI265">
        <v>2216563</v>
      </c>
    </row>
    <row r="266" spans="1:35" hidden="1">
      <c r="A266" t="s">
        <v>1442</v>
      </c>
      <c r="B266" t="s">
        <v>1443</v>
      </c>
      <c r="C266" t="s">
        <v>1444</v>
      </c>
      <c r="D266" t="s">
        <v>1444</v>
      </c>
      <c r="F266" t="s">
        <v>732</v>
      </c>
      <c r="G266" t="s">
        <v>780</v>
      </c>
      <c r="H266" t="s">
        <v>794</v>
      </c>
      <c r="I266" t="s">
        <v>726</v>
      </c>
      <c r="J266" t="s">
        <v>682</v>
      </c>
      <c r="K266">
        <v>3</v>
      </c>
      <c r="L266">
        <v>65</v>
      </c>
      <c r="M266">
        <v>130</v>
      </c>
      <c r="N266">
        <v>95</v>
      </c>
      <c r="Q266">
        <v>120</v>
      </c>
      <c r="R266">
        <v>800</v>
      </c>
      <c r="S266">
        <v>11</v>
      </c>
      <c r="T266">
        <v>72.7</v>
      </c>
      <c r="U266" t="s">
        <v>782</v>
      </c>
      <c r="V266">
        <v>25000</v>
      </c>
      <c r="W266">
        <v>2700</v>
      </c>
      <c r="X266">
        <v>82</v>
      </c>
      <c r="Y266">
        <v>14</v>
      </c>
      <c r="Z266">
        <v>0.9</v>
      </c>
      <c r="AA266">
        <v>-20</v>
      </c>
      <c r="AB266" t="s">
        <v>769</v>
      </c>
      <c r="AC266">
        <v>0.1</v>
      </c>
      <c r="AD266" t="s">
        <v>783</v>
      </c>
      <c r="AE266">
        <v>41771</v>
      </c>
      <c r="AF266">
        <v>41771</v>
      </c>
      <c r="AG266" t="s">
        <v>784</v>
      </c>
      <c r="AH266" t="s">
        <v>1445</v>
      </c>
      <c r="AI266">
        <v>2210311</v>
      </c>
    </row>
    <row r="267" spans="1:35" hidden="1">
      <c r="A267" t="s">
        <v>1446</v>
      </c>
      <c r="B267" t="s">
        <v>1447</v>
      </c>
      <c r="C267" t="s">
        <v>919</v>
      </c>
      <c r="D267" t="s">
        <v>1448</v>
      </c>
      <c r="E267" t="s">
        <v>1449</v>
      </c>
      <c r="F267" t="s">
        <v>737</v>
      </c>
      <c r="G267" t="s">
        <v>780</v>
      </c>
      <c r="H267" t="s">
        <v>794</v>
      </c>
      <c r="I267" t="s">
        <v>726</v>
      </c>
      <c r="J267" t="s">
        <v>682</v>
      </c>
      <c r="K267">
        <v>3</v>
      </c>
      <c r="L267">
        <v>45</v>
      </c>
      <c r="M267">
        <v>72</v>
      </c>
      <c r="N267">
        <v>50</v>
      </c>
      <c r="O267">
        <v>955</v>
      </c>
      <c r="Q267">
        <v>35</v>
      </c>
      <c r="R267">
        <v>380</v>
      </c>
      <c r="S267">
        <v>6.7</v>
      </c>
      <c r="T267">
        <v>63.3</v>
      </c>
      <c r="U267" t="s">
        <v>782</v>
      </c>
      <c r="V267">
        <v>25000</v>
      </c>
      <c r="W267">
        <v>2700</v>
      </c>
      <c r="X267">
        <v>81</v>
      </c>
      <c r="Y267">
        <v>12</v>
      </c>
      <c r="Z267">
        <v>0.8</v>
      </c>
      <c r="AA267">
        <v>-25</v>
      </c>
      <c r="AB267" t="s">
        <v>769</v>
      </c>
      <c r="AC267">
        <v>0.2</v>
      </c>
      <c r="AD267" t="s">
        <v>783</v>
      </c>
      <c r="AE267">
        <v>41542</v>
      </c>
      <c r="AF267">
        <v>41907</v>
      </c>
      <c r="AG267" t="s">
        <v>842</v>
      </c>
      <c r="AH267" t="s">
        <v>1450</v>
      </c>
      <c r="AI267">
        <v>2221027</v>
      </c>
    </row>
    <row r="268" spans="1:35" hidden="1">
      <c r="A268" t="s">
        <v>1446</v>
      </c>
      <c r="B268" t="s">
        <v>1447</v>
      </c>
      <c r="C268" t="s">
        <v>919</v>
      </c>
      <c r="D268" t="s">
        <v>1451</v>
      </c>
      <c r="E268" t="s">
        <v>1452</v>
      </c>
      <c r="F268" t="s">
        <v>738</v>
      </c>
      <c r="G268" t="s">
        <v>780</v>
      </c>
      <c r="H268" t="s">
        <v>794</v>
      </c>
      <c r="I268" t="s">
        <v>726</v>
      </c>
      <c r="J268" t="s">
        <v>682</v>
      </c>
      <c r="K268">
        <v>3</v>
      </c>
      <c r="L268">
        <v>50</v>
      </c>
      <c r="M268">
        <v>83.9</v>
      </c>
      <c r="N268">
        <v>63.6</v>
      </c>
      <c r="O268">
        <v>951</v>
      </c>
      <c r="Q268">
        <v>40</v>
      </c>
      <c r="R268">
        <v>550</v>
      </c>
      <c r="S268">
        <v>8</v>
      </c>
      <c r="T268">
        <v>68.8</v>
      </c>
      <c r="U268" t="s">
        <v>782</v>
      </c>
      <c r="V268">
        <v>25000</v>
      </c>
      <c r="W268">
        <v>4000</v>
      </c>
      <c r="X268">
        <v>82</v>
      </c>
      <c r="Y268">
        <v>14</v>
      </c>
      <c r="Z268">
        <v>1</v>
      </c>
      <c r="AA268">
        <v>-25</v>
      </c>
      <c r="AB268" t="s">
        <v>769</v>
      </c>
      <c r="AC268">
        <v>0.2</v>
      </c>
      <c r="AD268" t="s">
        <v>783</v>
      </c>
      <c r="AE268">
        <v>41542</v>
      </c>
      <c r="AF268">
        <v>41936</v>
      </c>
      <c r="AG268" t="s">
        <v>842</v>
      </c>
      <c r="AH268" t="s">
        <v>1453</v>
      </c>
      <c r="AI268">
        <v>2223603</v>
      </c>
    </row>
    <row r="269" spans="1:35" hidden="1">
      <c r="A269" t="s">
        <v>1446</v>
      </c>
      <c r="B269" t="s">
        <v>1447</v>
      </c>
      <c r="C269" t="s">
        <v>919</v>
      </c>
      <c r="D269" t="s">
        <v>1454</v>
      </c>
      <c r="E269" t="s">
        <v>1455</v>
      </c>
      <c r="F269" t="s">
        <v>738</v>
      </c>
      <c r="G269" t="s">
        <v>780</v>
      </c>
      <c r="H269" t="s">
        <v>794</v>
      </c>
      <c r="I269" t="s">
        <v>726</v>
      </c>
      <c r="J269" t="s">
        <v>682</v>
      </c>
      <c r="K269">
        <v>3</v>
      </c>
      <c r="L269">
        <v>50</v>
      </c>
      <c r="M269">
        <v>83.9</v>
      </c>
      <c r="N269">
        <v>63.6</v>
      </c>
      <c r="O269">
        <v>881</v>
      </c>
      <c r="Q269">
        <v>40</v>
      </c>
      <c r="R269">
        <v>500</v>
      </c>
      <c r="S269">
        <v>8</v>
      </c>
      <c r="T269">
        <v>62.5</v>
      </c>
      <c r="U269" t="s">
        <v>782</v>
      </c>
      <c r="V269">
        <v>25000</v>
      </c>
      <c r="W269">
        <v>2700</v>
      </c>
      <c r="X269">
        <v>82</v>
      </c>
      <c r="Y269">
        <v>14</v>
      </c>
      <c r="Z269">
        <v>1</v>
      </c>
      <c r="AA269">
        <v>-25</v>
      </c>
      <c r="AB269" t="s">
        <v>769</v>
      </c>
      <c r="AC269">
        <v>0.2</v>
      </c>
      <c r="AD269" t="s">
        <v>783</v>
      </c>
      <c r="AE269">
        <v>41542</v>
      </c>
      <c r="AF269">
        <v>41934</v>
      </c>
      <c r="AG269" t="s">
        <v>842</v>
      </c>
      <c r="AH269" t="s">
        <v>1456</v>
      </c>
      <c r="AI269">
        <v>2223605</v>
      </c>
    </row>
    <row r="270" spans="1:35" hidden="1">
      <c r="A270" t="s">
        <v>1446</v>
      </c>
      <c r="B270" t="s">
        <v>1457</v>
      </c>
      <c r="C270" t="s">
        <v>919</v>
      </c>
      <c r="D270" t="s">
        <v>1448</v>
      </c>
      <c r="E270" t="s">
        <v>1449</v>
      </c>
      <c r="F270" t="s">
        <v>737</v>
      </c>
      <c r="G270" t="s">
        <v>780</v>
      </c>
      <c r="H270" t="s">
        <v>794</v>
      </c>
      <c r="I270" t="s">
        <v>726</v>
      </c>
      <c r="J270" t="s">
        <v>682</v>
      </c>
      <c r="K270">
        <v>3</v>
      </c>
      <c r="L270">
        <v>45</v>
      </c>
      <c r="M270">
        <v>72</v>
      </c>
      <c r="N270">
        <v>50</v>
      </c>
      <c r="O270">
        <v>955</v>
      </c>
      <c r="Q270">
        <v>35</v>
      </c>
      <c r="R270">
        <v>380</v>
      </c>
      <c r="S270">
        <v>6.7</v>
      </c>
      <c r="T270">
        <v>63.3</v>
      </c>
      <c r="U270" t="s">
        <v>782</v>
      </c>
      <c r="V270">
        <v>25000</v>
      </c>
      <c r="W270">
        <v>2700</v>
      </c>
      <c r="X270">
        <v>81</v>
      </c>
      <c r="Y270">
        <v>12</v>
      </c>
      <c r="Z270">
        <v>0.8</v>
      </c>
      <c r="AA270">
        <v>-25</v>
      </c>
      <c r="AB270" t="s">
        <v>769</v>
      </c>
      <c r="AC270">
        <v>0.2</v>
      </c>
      <c r="AD270" t="s">
        <v>783</v>
      </c>
      <c r="AE270">
        <v>41542</v>
      </c>
      <c r="AF270">
        <v>41907</v>
      </c>
      <c r="AG270" t="s">
        <v>842</v>
      </c>
      <c r="AH270" t="s">
        <v>1458</v>
      </c>
      <c r="AI270">
        <v>2221028</v>
      </c>
    </row>
    <row r="271" spans="1:35" hidden="1">
      <c r="A271" t="s">
        <v>1446</v>
      </c>
      <c r="B271" t="s">
        <v>1457</v>
      </c>
      <c r="C271" t="s">
        <v>919</v>
      </c>
      <c r="D271" t="s">
        <v>1451</v>
      </c>
      <c r="E271" t="s">
        <v>1452</v>
      </c>
      <c r="F271" t="s">
        <v>738</v>
      </c>
      <c r="G271" t="s">
        <v>780</v>
      </c>
      <c r="H271" t="s">
        <v>794</v>
      </c>
      <c r="I271" t="s">
        <v>726</v>
      </c>
      <c r="J271" t="s">
        <v>682</v>
      </c>
      <c r="K271">
        <v>3</v>
      </c>
      <c r="L271">
        <v>50</v>
      </c>
      <c r="M271">
        <v>83.9</v>
      </c>
      <c r="N271">
        <v>63.6</v>
      </c>
      <c r="O271">
        <v>951</v>
      </c>
      <c r="Q271">
        <v>40</v>
      </c>
      <c r="R271">
        <v>550</v>
      </c>
      <c r="S271">
        <v>8</v>
      </c>
      <c r="T271">
        <v>68.8</v>
      </c>
      <c r="U271" t="s">
        <v>782</v>
      </c>
      <c r="V271">
        <v>25000</v>
      </c>
      <c r="W271">
        <v>4000</v>
      </c>
      <c r="X271">
        <v>82</v>
      </c>
      <c r="Y271">
        <v>14</v>
      </c>
      <c r="Z271">
        <v>1</v>
      </c>
      <c r="AA271">
        <v>-25</v>
      </c>
      <c r="AB271" t="s">
        <v>769</v>
      </c>
      <c r="AC271">
        <v>0.2</v>
      </c>
      <c r="AD271" t="s">
        <v>783</v>
      </c>
      <c r="AE271">
        <v>41542</v>
      </c>
      <c r="AF271">
        <v>41936</v>
      </c>
      <c r="AG271" t="s">
        <v>842</v>
      </c>
      <c r="AH271" t="s">
        <v>1459</v>
      </c>
      <c r="AI271">
        <v>2223604</v>
      </c>
    </row>
    <row r="272" spans="1:35" hidden="1">
      <c r="A272" t="s">
        <v>1446</v>
      </c>
      <c r="B272" t="s">
        <v>1457</v>
      </c>
      <c r="C272" t="s">
        <v>919</v>
      </c>
      <c r="D272" t="s">
        <v>1454</v>
      </c>
      <c r="E272" t="s">
        <v>1455</v>
      </c>
      <c r="F272" t="s">
        <v>738</v>
      </c>
      <c r="G272" t="s">
        <v>780</v>
      </c>
      <c r="H272" t="s">
        <v>794</v>
      </c>
      <c r="I272" t="s">
        <v>726</v>
      </c>
      <c r="J272" t="s">
        <v>682</v>
      </c>
      <c r="K272">
        <v>3</v>
      </c>
      <c r="L272">
        <v>50</v>
      </c>
      <c r="M272">
        <v>83.9</v>
      </c>
      <c r="N272">
        <v>63.6</v>
      </c>
      <c r="O272">
        <v>881</v>
      </c>
      <c r="Q272">
        <v>40</v>
      </c>
      <c r="R272">
        <v>500</v>
      </c>
      <c r="S272">
        <v>8</v>
      </c>
      <c r="T272">
        <v>62.5</v>
      </c>
      <c r="U272" t="s">
        <v>782</v>
      </c>
      <c r="V272">
        <v>25000</v>
      </c>
      <c r="W272">
        <v>2700</v>
      </c>
      <c r="X272">
        <v>82</v>
      </c>
      <c r="Y272">
        <v>14</v>
      </c>
      <c r="Z272">
        <v>1</v>
      </c>
      <c r="AA272">
        <v>-25</v>
      </c>
      <c r="AB272" t="s">
        <v>769</v>
      </c>
      <c r="AC272">
        <v>0.2</v>
      </c>
      <c r="AD272" t="s">
        <v>783</v>
      </c>
      <c r="AE272">
        <v>41542</v>
      </c>
      <c r="AF272">
        <v>41934</v>
      </c>
      <c r="AG272" t="s">
        <v>842</v>
      </c>
      <c r="AH272" t="s">
        <v>1460</v>
      </c>
      <c r="AI272">
        <v>2223606</v>
      </c>
    </row>
    <row r="273" spans="1:35">
      <c r="A273" t="s">
        <v>1368</v>
      </c>
      <c r="B273" t="s">
        <v>1417</v>
      </c>
      <c r="C273" t="s">
        <v>1418</v>
      </c>
      <c r="D273" t="s">
        <v>1461</v>
      </c>
      <c r="E273" t="s">
        <v>1462</v>
      </c>
      <c r="F273" t="s">
        <v>738</v>
      </c>
      <c r="G273" t="s">
        <v>780</v>
      </c>
      <c r="H273" t="s">
        <v>794</v>
      </c>
      <c r="I273" t="s">
        <v>726</v>
      </c>
      <c r="J273" t="s">
        <v>682</v>
      </c>
      <c r="K273">
        <v>5</v>
      </c>
      <c r="L273">
        <v>50</v>
      </c>
      <c r="M273">
        <v>88.9</v>
      </c>
      <c r="N273">
        <v>63.5</v>
      </c>
      <c r="O273">
        <v>1571</v>
      </c>
      <c r="Q273">
        <v>40</v>
      </c>
      <c r="R273">
        <v>770</v>
      </c>
      <c r="S273">
        <v>9</v>
      </c>
      <c r="T273">
        <v>85.6</v>
      </c>
      <c r="U273" t="s">
        <v>782</v>
      </c>
      <c r="V273">
        <v>35000</v>
      </c>
      <c r="W273">
        <v>3000</v>
      </c>
      <c r="X273">
        <v>81</v>
      </c>
      <c r="Y273">
        <v>6</v>
      </c>
      <c r="Z273">
        <v>0.9</v>
      </c>
      <c r="AA273">
        <v>-20</v>
      </c>
      <c r="AB273" t="s">
        <v>769</v>
      </c>
      <c r="AC273">
        <v>0.1</v>
      </c>
      <c r="AD273" t="s">
        <v>783</v>
      </c>
      <c r="AE273">
        <v>41716</v>
      </c>
      <c r="AF273">
        <v>41719</v>
      </c>
      <c r="AG273" t="s">
        <v>842</v>
      </c>
      <c r="AH273" t="s">
        <v>1463</v>
      </c>
      <c r="AI273">
        <v>2207555</v>
      </c>
    </row>
    <row r="274" spans="1:35">
      <c r="A274" t="s">
        <v>1368</v>
      </c>
      <c r="B274" t="s">
        <v>1417</v>
      </c>
      <c r="C274" t="s">
        <v>1418</v>
      </c>
      <c r="D274" t="s">
        <v>1464</v>
      </c>
      <c r="E274" t="s">
        <v>1465</v>
      </c>
      <c r="F274" t="s">
        <v>738</v>
      </c>
      <c r="G274" t="s">
        <v>780</v>
      </c>
      <c r="H274" t="s">
        <v>794</v>
      </c>
      <c r="I274" t="s">
        <v>726</v>
      </c>
      <c r="J274" t="s">
        <v>682</v>
      </c>
      <c r="K274">
        <v>5</v>
      </c>
      <c r="L274">
        <v>50</v>
      </c>
      <c r="M274">
        <v>88.9</v>
      </c>
      <c r="N274">
        <v>63.5</v>
      </c>
      <c r="O274">
        <v>4627</v>
      </c>
      <c r="Q274">
        <v>25</v>
      </c>
      <c r="R274">
        <v>770</v>
      </c>
      <c r="S274">
        <v>9</v>
      </c>
      <c r="T274">
        <v>85.6</v>
      </c>
      <c r="U274" t="s">
        <v>782</v>
      </c>
      <c r="V274">
        <v>35000</v>
      </c>
      <c r="W274">
        <v>3000</v>
      </c>
      <c r="X274">
        <v>81</v>
      </c>
      <c r="Y274">
        <v>6</v>
      </c>
      <c r="Z274">
        <v>0.9</v>
      </c>
      <c r="AA274">
        <v>-20</v>
      </c>
      <c r="AB274" t="s">
        <v>769</v>
      </c>
      <c r="AC274">
        <v>0.1</v>
      </c>
      <c r="AD274" t="s">
        <v>783</v>
      </c>
      <c r="AE274">
        <v>41716</v>
      </c>
      <c r="AF274">
        <v>41719</v>
      </c>
      <c r="AG274" t="s">
        <v>842</v>
      </c>
      <c r="AH274" t="s">
        <v>1466</v>
      </c>
      <c r="AI274">
        <v>2207554</v>
      </c>
    </row>
    <row r="275" spans="1:35">
      <c r="A275" t="s">
        <v>1368</v>
      </c>
      <c r="B275" t="s">
        <v>1417</v>
      </c>
      <c r="C275" t="s">
        <v>1418</v>
      </c>
      <c r="D275" t="s">
        <v>1467</v>
      </c>
      <c r="E275" t="s">
        <v>1468</v>
      </c>
      <c r="F275" t="s">
        <v>738</v>
      </c>
      <c r="G275" t="s">
        <v>780</v>
      </c>
      <c r="H275" t="s">
        <v>794</v>
      </c>
      <c r="I275" t="s">
        <v>726</v>
      </c>
      <c r="J275" t="s">
        <v>682</v>
      </c>
      <c r="K275">
        <v>5</v>
      </c>
      <c r="L275">
        <v>50</v>
      </c>
      <c r="M275">
        <v>88.9</v>
      </c>
      <c r="N275">
        <v>63.5</v>
      </c>
      <c r="O275">
        <v>2321</v>
      </c>
      <c r="Q275">
        <v>15</v>
      </c>
      <c r="R275">
        <v>770</v>
      </c>
      <c r="S275">
        <v>9</v>
      </c>
      <c r="T275">
        <v>85.6</v>
      </c>
      <c r="U275" t="s">
        <v>782</v>
      </c>
      <c r="V275">
        <v>35000</v>
      </c>
      <c r="W275">
        <v>3000</v>
      </c>
      <c r="X275">
        <v>81</v>
      </c>
      <c r="Y275">
        <v>6</v>
      </c>
      <c r="Z275">
        <v>0.9</v>
      </c>
      <c r="AA275">
        <v>-20</v>
      </c>
      <c r="AB275" t="s">
        <v>769</v>
      </c>
      <c r="AC275">
        <v>0.1</v>
      </c>
      <c r="AD275" t="s">
        <v>783</v>
      </c>
      <c r="AE275">
        <v>41716</v>
      </c>
      <c r="AF275">
        <v>41719</v>
      </c>
      <c r="AG275" t="s">
        <v>842</v>
      </c>
      <c r="AH275" t="s">
        <v>1469</v>
      </c>
      <c r="AI275">
        <v>2207559</v>
      </c>
    </row>
    <row r="276" spans="1:35">
      <c r="A276" t="s">
        <v>1368</v>
      </c>
      <c r="B276" t="s">
        <v>1417</v>
      </c>
      <c r="C276" t="s">
        <v>1418</v>
      </c>
      <c r="D276" t="s">
        <v>1470</v>
      </c>
      <c r="E276" t="s">
        <v>1471</v>
      </c>
      <c r="F276" t="s">
        <v>738</v>
      </c>
      <c r="G276" t="s">
        <v>780</v>
      </c>
      <c r="H276" t="s">
        <v>794</v>
      </c>
      <c r="I276" t="s">
        <v>726</v>
      </c>
      <c r="J276" t="s">
        <v>682</v>
      </c>
      <c r="K276">
        <v>5</v>
      </c>
      <c r="L276">
        <v>50</v>
      </c>
      <c r="M276">
        <v>88.9</v>
      </c>
      <c r="N276">
        <v>63.5</v>
      </c>
      <c r="O276">
        <v>1571</v>
      </c>
      <c r="Q276">
        <v>40</v>
      </c>
      <c r="R276">
        <v>780</v>
      </c>
      <c r="S276">
        <v>9</v>
      </c>
      <c r="T276">
        <v>86.7</v>
      </c>
      <c r="U276" t="s">
        <v>782</v>
      </c>
      <c r="V276">
        <v>35000</v>
      </c>
      <c r="W276">
        <v>4000</v>
      </c>
      <c r="X276">
        <v>82</v>
      </c>
      <c r="Y276">
        <v>8</v>
      </c>
      <c r="Z276">
        <v>0.9</v>
      </c>
      <c r="AA276">
        <v>-20</v>
      </c>
      <c r="AB276" t="s">
        <v>769</v>
      </c>
      <c r="AC276">
        <v>0.1</v>
      </c>
      <c r="AD276" t="s">
        <v>783</v>
      </c>
      <c r="AE276">
        <v>41716</v>
      </c>
      <c r="AF276">
        <v>41719</v>
      </c>
      <c r="AG276" t="s">
        <v>842</v>
      </c>
      <c r="AH276" t="s">
        <v>1472</v>
      </c>
      <c r="AI276">
        <v>2207557</v>
      </c>
    </row>
    <row r="277" spans="1:35">
      <c r="A277" t="s">
        <v>1368</v>
      </c>
      <c r="B277" t="s">
        <v>1417</v>
      </c>
      <c r="C277" t="s">
        <v>1418</v>
      </c>
      <c r="D277" t="s">
        <v>1473</v>
      </c>
      <c r="E277" t="s">
        <v>1474</v>
      </c>
      <c r="F277" t="s">
        <v>738</v>
      </c>
      <c r="G277" t="s">
        <v>780</v>
      </c>
      <c r="H277" t="s">
        <v>794</v>
      </c>
      <c r="I277" t="s">
        <v>726</v>
      </c>
      <c r="J277" t="s">
        <v>682</v>
      </c>
      <c r="K277">
        <v>5</v>
      </c>
      <c r="L277">
        <v>50</v>
      </c>
      <c r="M277">
        <v>88.9</v>
      </c>
      <c r="N277">
        <v>63.5</v>
      </c>
      <c r="O277">
        <v>4350</v>
      </c>
      <c r="Q277">
        <v>25</v>
      </c>
      <c r="R277">
        <v>780</v>
      </c>
      <c r="S277">
        <v>9</v>
      </c>
      <c r="T277">
        <v>86.7</v>
      </c>
      <c r="U277" t="s">
        <v>782</v>
      </c>
      <c r="V277">
        <v>35000</v>
      </c>
      <c r="W277">
        <v>4000</v>
      </c>
      <c r="X277">
        <v>82</v>
      </c>
      <c r="Y277">
        <v>8</v>
      </c>
      <c r="Z277">
        <v>0.9</v>
      </c>
      <c r="AA277">
        <v>-20</v>
      </c>
      <c r="AB277" t="s">
        <v>769</v>
      </c>
      <c r="AC277">
        <v>0.1</v>
      </c>
      <c r="AD277" t="s">
        <v>783</v>
      </c>
      <c r="AE277">
        <v>41716</v>
      </c>
      <c r="AF277">
        <v>41719</v>
      </c>
      <c r="AG277" t="s">
        <v>842</v>
      </c>
      <c r="AH277" t="s">
        <v>1475</v>
      </c>
      <c r="AI277">
        <v>2207556</v>
      </c>
    </row>
    <row r="278" spans="1:35">
      <c r="A278" t="s">
        <v>1368</v>
      </c>
      <c r="B278" t="s">
        <v>1417</v>
      </c>
      <c r="C278" t="s">
        <v>1418</v>
      </c>
      <c r="D278" t="s">
        <v>1476</v>
      </c>
      <c r="E278" t="s">
        <v>1477</v>
      </c>
      <c r="F278" t="s">
        <v>738</v>
      </c>
      <c r="G278" t="s">
        <v>780</v>
      </c>
      <c r="H278" t="s">
        <v>794</v>
      </c>
      <c r="I278" t="s">
        <v>726</v>
      </c>
      <c r="J278" t="s">
        <v>682</v>
      </c>
      <c r="K278">
        <v>5</v>
      </c>
      <c r="L278">
        <v>50</v>
      </c>
      <c r="M278">
        <v>88.9</v>
      </c>
      <c r="N278">
        <v>63.5</v>
      </c>
      <c r="O278">
        <v>2321</v>
      </c>
      <c r="Q278">
        <v>15</v>
      </c>
      <c r="R278">
        <v>780</v>
      </c>
      <c r="S278">
        <v>9</v>
      </c>
      <c r="T278">
        <v>86.7</v>
      </c>
      <c r="U278" t="s">
        <v>782</v>
      </c>
      <c r="V278">
        <v>35000</v>
      </c>
      <c r="W278">
        <v>4000</v>
      </c>
      <c r="X278">
        <v>82</v>
      </c>
      <c r="Y278">
        <v>8</v>
      </c>
      <c r="Z278">
        <v>0.9</v>
      </c>
      <c r="AA278">
        <v>-20</v>
      </c>
      <c r="AB278" t="s">
        <v>769</v>
      </c>
      <c r="AC278">
        <v>0.1</v>
      </c>
      <c r="AD278" t="s">
        <v>783</v>
      </c>
      <c r="AE278">
        <v>41716</v>
      </c>
      <c r="AF278">
        <v>41719</v>
      </c>
      <c r="AG278" t="s">
        <v>842</v>
      </c>
      <c r="AH278" t="s">
        <v>1478</v>
      </c>
      <c r="AI278">
        <v>2207560</v>
      </c>
    </row>
    <row r="279" spans="1:35">
      <c r="A279" t="s">
        <v>1368</v>
      </c>
      <c r="B279" t="s">
        <v>1417</v>
      </c>
      <c r="C279" t="s">
        <v>1370</v>
      </c>
      <c r="D279" t="s">
        <v>1479</v>
      </c>
      <c r="E279" t="s">
        <v>1480</v>
      </c>
      <c r="F279" t="s">
        <v>830</v>
      </c>
      <c r="G279" t="s">
        <v>780</v>
      </c>
      <c r="H279" t="s">
        <v>794</v>
      </c>
      <c r="I279" t="s">
        <v>726</v>
      </c>
      <c r="J279" t="s">
        <v>682</v>
      </c>
      <c r="K279">
        <v>5</v>
      </c>
      <c r="L279">
        <v>75</v>
      </c>
      <c r="M279">
        <v>114.3</v>
      </c>
      <c r="N279">
        <v>96.5</v>
      </c>
      <c r="O279">
        <v>2642</v>
      </c>
      <c r="Q279">
        <v>40</v>
      </c>
      <c r="R279">
        <v>1150</v>
      </c>
      <c r="S279">
        <v>14</v>
      </c>
      <c r="T279">
        <v>82.1</v>
      </c>
      <c r="U279" t="s">
        <v>782</v>
      </c>
      <c r="V279">
        <v>35000</v>
      </c>
      <c r="W279">
        <v>2700</v>
      </c>
      <c r="X279">
        <v>81</v>
      </c>
      <c r="Y279">
        <v>3</v>
      </c>
      <c r="Z279">
        <v>1</v>
      </c>
      <c r="AA279">
        <v>-20</v>
      </c>
      <c r="AB279" t="s">
        <v>769</v>
      </c>
      <c r="AC279">
        <v>0.1</v>
      </c>
      <c r="AD279" t="s">
        <v>783</v>
      </c>
      <c r="AE279">
        <v>41716</v>
      </c>
      <c r="AF279">
        <v>41677</v>
      </c>
      <c r="AG279" t="s">
        <v>842</v>
      </c>
      <c r="AH279" t="s">
        <v>1481</v>
      </c>
      <c r="AI279">
        <v>2207571</v>
      </c>
    </row>
    <row r="280" spans="1:35">
      <c r="A280" t="s">
        <v>1368</v>
      </c>
      <c r="B280" t="s">
        <v>1417</v>
      </c>
      <c r="C280" t="s">
        <v>1370</v>
      </c>
      <c r="D280" t="s">
        <v>1482</v>
      </c>
      <c r="E280" t="s">
        <v>1483</v>
      </c>
      <c r="F280" t="s">
        <v>830</v>
      </c>
      <c r="G280" t="s">
        <v>780</v>
      </c>
      <c r="H280" t="s">
        <v>794</v>
      </c>
      <c r="I280" t="s">
        <v>726</v>
      </c>
      <c r="J280" t="s">
        <v>682</v>
      </c>
      <c r="K280">
        <v>5</v>
      </c>
      <c r="L280">
        <v>75</v>
      </c>
      <c r="M280">
        <v>114.3</v>
      </c>
      <c r="N280">
        <v>96.5</v>
      </c>
      <c r="O280">
        <v>7543</v>
      </c>
      <c r="Q280">
        <v>25</v>
      </c>
      <c r="R280">
        <v>1150</v>
      </c>
      <c r="S280">
        <v>14</v>
      </c>
      <c r="T280">
        <v>82.1</v>
      </c>
      <c r="U280" t="s">
        <v>782</v>
      </c>
      <c r="V280">
        <v>35000</v>
      </c>
      <c r="W280">
        <v>2700</v>
      </c>
      <c r="X280">
        <v>81</v>
      </c>
      <c r="Y280">
        <v>3</v>
      </c>
      <c r="Z280">
        <v>1</v>
      </c>
      <c r="AA280">
        <v>-20</v>
      </c>
      <c r="AB280" t="s">
        <v>769</v>
      </c>
      <c r="AC280">
        <v>0.1</v>
      </c>
      <c r="AD280" t="s">
        <v>783</v>
      </c>
      <c r="AE280">
        <v>41716</v>
      </c>
      <c r="AF280">
        <v>41677</v>
      </c>
      <c r="AG280" t="s">
        <v>842</v>
      </c>
      <c r="AH280" t="s">
        <v>1484</v>
      </c>
      <c r="AI280">
        <v>2207570</v>
      </c>
    </row>
    <row r="281" spans="1:35">
      <c r="A281" t="s">
        <v>1368</v>
      </c>
      <c r="B281" t="s">
        <v>1417</v>
      </c>
      <c r="C281" t="s">
        <v>1370</v>
      </c>
      <c r="D281" t="s">
        <v>1485</v>
      </c>
      <c r="E281" t="s">
        <v>1486</v>
      </c>
      <c r="F281" t="s">
        <v>830</v>
      </c>
      <c r="G281" t="s">
        <v>780</v>
      </c>
      <c r="H281" t="s">
        <v>794</v>
      </c>
      <c r="I281" t="s">
        <v>726</v>
      </c>
      <c r="J281" t="s">
        <v>682</v>
      </c>
      <c r="K281">
        <v>5</v>
      </c>
      <c r="L281">
        <v>75</v>
      </c>
      <c r="M281">
        <v>114.3</v>
      </c>
      <c r="N281">
        <v>96.5</v>
      </c>
      <c r="O281">
        <v>12730</v>
      </c>
      <c r="Q281">
        <v>15</v>
      </c>
      <c r="R281">
        <v>1150</v>
      </c>
      <c r="S281">
        <v>14</v>
      </c>
      <c r="T281">
        <v>82.1</v>
      </c>
      <c r="U281" t="s">
        <v>782</v>
      </c>
      <c r="V281">
        <v>35000</v>
      </c>
      <c r="W281">
        <v>2700</v>
      </c>
      <c r="X281">
        <v>81</v>
      </c>
      <c r="Y281">
        <v>3</v>
      </c>
      <c r="Z281">
        <v>1</v>
      </c>
      <c r="AA281">
        <v>-20</v>
      </c>
      <c r="AB281" t="s">
        <v>769</v>
      </c>
      <c r="AC281">
        <v>0.1</v>
      </c>
      <c r="AD281" t="s">
        <v>783</v>
      </c>
      <c r="AE281">
        <v>41716</v>
      </c>
      <c r="AF281">
        <v>41677</v>
      </c>
      <c r="AG281" t="s">
        <v>842</v>
      </c>
      <c r="AH281" t="s">
        <v>1487</v>
      </c>
      <c r="AI281">
        <v>2207576</v>
      </c>
    </row>
    <row r="282" spans="1:35">
      <c r="A282" t="s">
        <v>1368</v>
      </c>
      <c r="B282" t="s">
        <v>1417</v>
      </c>
      <c r="C282" t="s">
        <v>1370</v>
      </c>
      <c r="D282" t="s">
        <v>1488</v>
      </c>
      <c r="E282" t="s">
        <v>1489</v>
      </c>
      <c r="F282" t="s">
        <v>830</v>
      </c>
      <c r="G282" t="s">
        <v>780</v>
      </c>
      <c r="H282" t="s">
        <v>794</v>
      </c>
      <c r="I282" t="s">
        <v>726</v>
      </c>
      <c r="J282" t="s">
        <v>682</v>
      </c>
      <c r="K282">
        <v>5</v>
      </c>
      <c r="L282">
        <v>75</v>
      </c>
      <c r="M282">
        <v>114.3</v>
      </c>
      <c r="N282">
        <v>96.5</v>
      </c>
      <c r="O282">
        <v>2642</v>
      </c>
      <c r="Q282">
        <v>40</v>
      </c>
      <c r="R282">
        <v>1220</v>
      </c>
      <c r="S282">
        <v>14</v>
      </c>
      <c r="T282">
        <v>87.1</v>
      </c>
      <c r="U282" t="s">
        <v>782</v>
      </c>
      <c r="V282">
        <v>35000</v>
      </c>
      <c r="W282">
        <v>3000</v>
      </c>
      <c r="X282">
        <v>81</v>
      </c>
      <c r="Y282">
        <v>8</v>
      </c>
      <c r="Z282">
        <v>1</v>
      </c>
      <c r="AA282">
        <v>-20</v>
      </c>
      <c r="AB282" t="s">
        <v>769</v>
      </c>
      <c r="AC282">
        <v>0.1</v>
      </c>
      <c r="AD282" t="s">
        <v>783</v>
      </c>
      <c r="AE282">
        <v>41716</v>
      </c>
      <c r="AF282">
        <v>41677</v>
      </c>
      <c r="AG282" t="s">
        <v>842</v>
      </c>
      <c r="AH282" t="s">
        <v>1490</v>
      </c>
      <c r="AI282">
        <v>2207573</v>
      </c>
    </row>
    <row r="283" spans="1:35">
      <c r="A283" t="s">
        <v>1368</v>
      </c>
      <c r="B283" t="s">
        <v>1417</v>
      </c>
      <c r="C283" t="s">
        <v>1370</v>
      </c>
      <c r="D283" t="s">
        <v>1491</v>
      </c>
      <c r="E283" t="s">
        <v>1492</v>
      </c>
      <c r="F283" t="s">
        <v>830</v>
      </c>
      <c r="G283" t="s">
        <v>780</v>
      </c>
      <c r="H283" t="s">
        <v>794</v>
      </c>
      <c r="I283" t="s">
        <v>726</v>
      </c>
      <c r="J283" t="s">
        <v>682</v>
      </c>
      <c r="K283">
        <v>5</v>
      </c>
      <c r="L283">
        <v>75</v>
      </c>
      <c r="M283">
        <v>114.3</v>
      </c>
      <c r="N283">
        <v>96.5</v>
      </c>
      <c r="O283">
        <v>6991</v>
      </c>
      <c r="Q283">
        <v>25</v>
      </c>
      <c r="R283">
        <v>1220</v>
      </c>
      <c r="S283">
        <v>14</v>
      </c>
      <c r="T283">
        <v>87.1</v>
      </c>
      <c r="U283" t="s">
        <v>782</v>
      </c>
      <c r="V283">
        <v>35000</v>
      </c>
      <c r="W283">
        <v>3000</v>
      </c>
      <c r="X283">
        <v>81</v>
      </c>
      <c r="Y283">
        <v>8</v>
      </c>
      <c r="Z283">
        <v>1</v>
      </c>
      <c r="AA283">
        <v>-20</v>
      </c>
      <c r="AB283" t="s">
        <v>769</v>
      </c>
      <c r="AC283">
        <v>0.1</v>
      </c>
      <c r="AD283" t="s">
        <v>783</v>
      </c>
      <c r="AE283">
        <v>41716</v>
      </c>
      <c r="AF283">
        <v>41677</v>
      </c>
      <c r="AG283" t="s">
        <v>842</v>
      </c>
      <c r="AH283" t="s">
        <v>1493</v>
      </c>
      <c r="AI283">
        <v>2207572</v>
      </c>
    </row>
    <row r="284" spans="1:35">
      <c r="A284" t="s">
        <v>1368</v>
      </c>
      <c r="B284" t="s">
        <v>1417</v>
      </c>
      <c r="C284" t="s">
        <v>1370</v>
      </c>
      <c r="D284" t="s">
        <v>1371</v>
      </c>
      <c r="E284" t="s">
        <v>1372</v>
      </c>
      <c r="F284" t="s">
        <v>830</v>
      </c>
      <c r="G284" t="s">
        <v>780</v>
      </c>
      <c r="H284" t="s">
        <v>794</v>
      </c>
      <c r="I284" t="s">
        <v>726</v>
      </c>
      <c r="J284" t="s">
        <v>682</v>
      </c>
      <c r="K284">
        <v>5</v>
      </c>
      <c r="L284">
        <v>75</v>
      </c>
      <c r="M284">
        <v>114.3</v>
      </c>
      <c r="N284">
        <v>96.5</v>
      </c>
      <c r="O284">
        <v>12730</v>
      </c>
      <c r="Q284">
        <v>15</v>
      </c>
      <c r="R284">
        <v>1220</v>
      </c>
      <c r="S284">
        <v>14</v>
      </c>
      <c r="T284">
        <v>87.1</v>
      </c>
      <c r="U284" t="s">
        <v>782</v>
      </c>
      <c r="V284">
        <v>35000</v>
      </c>
      <c r="W284">
        <v>3000</v>
      </c>
      <c r="X284">
        <v>81</v>
      </c>
      <c r="Y284">
        <v>8</v>
      </c>
      <c r="Z284">
        <v>1</v>
      </c>
      <c r="AA284">
        <v>-20</v>
      </c>
      <c r="AB284" t="s">
        <v>769</v>
      </c>
      <c r="AC284">
        <v>0.1</v>
      </c>
      <c r="AD284" t="s">
        <v>783</v>
      </c>
      <c r="AE284">
        <v>41716</v>
      </c>
      <c r="AF284">
        <v>41677</v>
      </c>
      <c r="AG284" t="s">
        <v>842</v>
      </c>
      <c r="AH284" t="s">
        <v>1494</v>
      </c>
      <c r="AI284">
        <v>2207577</v>
      </c>
    </row>
    <row r="285" spans="1:35">
      <c r="A285" t="s">
        <v>1368</v>
      </c>
      <c r="B285" t="s">
        <v>1417</v>
      </c>
      <c r="C285" t="s">
        <v>1370</v>
      </c>
      <c r="D285" t="s">
        <v>1374</v>
      </c>
      <c r="E285" t="s">
        <v>1375</v>
      </c>
      <c r="F285" t="s">
        <v>830</v>
      </c>
      <c r="G285" t="s">
        <v>780</v>
      </c>
      <c r="H285" t="s">
        <v>794</v>
      </c>
      <c r="I285" t="s">
        <v>726</v>
      </c>
      <c r="J285" t="s">
        <v>682</v>
      </c>
      <c r="K285">
        <v>5</v>
      </c>
      <c r="L285">
        <v>75</v>
      </c>
      <c r="M285">
        <v>114.3</v>
      </c>
      <c r="N285">
        <v>96.5</v>
      </c>
      <c r="O285">
        <v>2642</v>
      </c>
      <c r="Q285">
        <v>40</v>
      </c>
      <c r="R285">
        <v>1250</v>
      </c>
      <c r="S285">
        <v>14</v>
      </c>
      <c r="T285">
        <v>89.3</v>
      </c>
      <c r="U285" t="s">
        <v>782</v>
      </c>
      <c r="V285">
        <v>35000</v>
      </c>
      <c r="W285">
        <v>4000</v>
      </c>
      <c r="X285">
        <v>84</v>
      </c>
      <c r="Y285">
        <v>15</v>
      </c>
      <c r="Z285">
        <v>1</v>
      </c>
      <c r="AA285">
        <v>-20</v>
      </c>
      <c r="AB285" t="s">
        <v>769</v>
      </c>
      <c r="AC285">
        <v>0.1</v>
      </c>
      <c r="AD285" t="s">
        <v>783</v>
      </c>
      <c r="AE285">
        <v>41716</v>
      </c>
      <c r="AF285">
        <v>41677</v>
      </c>
      <c r="AG285" t="s">
        <v>842</v>
      </c>
      <c r="AH285" t="s">
        <v>1495</v>
      </c>
      <c r="AI285">
        <v>2207575</v>
      </c>
    </row>
    <row r="286" spans="1:35">
      <c r="A286" t="s">
        <v>1368</v>
      </c>
      <c r="B286" t="s">
        <v>1417</v>
      </c>
      <c r="C286" t="s">
        <v>1370</v>
      </c>
      <c r="D286" t="s">
        <v>1377</v>
      </c>
      <c r="E286" t="s">
        <v>1378</v>
      </c>
      <c r="F286" t="s">
        <v>830</v>
      </c>
      <c r="G286" t="s">
        <v>780</v>
      </c>
      <c r="H286" t="s">
        <v>794</v>
      </c>
      <c r="I286" t="s">
        <v>726</v>
      </c>
      <c r="J286" t="s">
        <v>682</v>
      </c>
      <c r="K286">
        <v>5</v>
      </c>
      <c r="L286">
        <v>75</v>
      </c>
      <c r="M286">
        <v>114.3</v>
      </c>
      <c r="N286">
        <v>96.5</v>
      </c>
      <c r="O286">
        <v>7246</v>
      </c>
      <c r="Q286">
        <v>25</v>
      </c>
      <c r="R286">
        <v>1250</v>
      </c>
      <c r="S286">
        <v>14</v>
      </c>
      <c r="T286">
        <v>89.3</v>
      </c>
      <c r="U286" t="s">
        <v>782</v>
      </c>
      <c r="V286">
        <v>35000</v>
      </c>
      <c r="W286">
        <v>4000</v>
      </c>
      <c r="X286">
        <v>84</v>
      </c>
      <c r="Y286">
        <v>15</v>
      </c>
      <c r="Z286">
        <v>1</v>
      </c>
      <c r="AA286">
        <v>-20</v>
      </c>
      <c r="AB286" t="s">
        <v>769</v>
      </c>
      <c r="AC286">
        <v>0.1</v>
      </c>
      <c r="AD286" t="s">
        <v>783</v>
      </c>
      <c r="AE286">
        <v>41716</v>
      </c>
      <c r="AF286">
        <v>41677</v>
      </c>
      <c r="AG286" t="s">
        <v>842</v>
      </c>
      <c r="AH286" t="s">
        <v>1496</v>
      </c>
      <c r="AI286">
        <v>2207574</v>
      </c>
    </row>
    <row r="287" spans="1:35">
      <c r="A287" t="s">
        <v>1368</v>
      </c>
      <c r="B287" t="s">
        <v>1417</v>
      </c>
      <c r="C287" t="s">
        <v>1370</v>
      </c>
      <c r="D287" t="s">
        <v>1380</v>
      </c>
      <c r="E287" t="s">
        <v>1381</v>
      </c>
      <c r="F287" t="s">
        <v>830</v>
      </c>
      <c r="G287" t="s">
        <v>780</v>
      </c>
      <c r="H287" t="s">
        <v>794</v>
      </c>
      <c r="I287" t="s">
        <v>726</v>
      </c>
      <c r="J287" t="s">
        <v>682</v>
      </c>
      <c r="K287">
        <v>5</v>
      </c>
      <c r="L287">
        <v>75</v>
      </c>
      <c r="M287">
        <v>114.3</v>
      </c>
      <c r="N287">
        <v>96.5</v>
      </c>
      <c r="O287">
        <v>12730</v>
      </c>
      <c r="Q287">
        <v>15</v>
      </c>
      <c r="R287">
        <v>1250</v>
      </c>
      <c r="S287">
        <v>14</v>
      </c>
      <c r="T287">
        <v>89.3</v>
      </c>
      <c r="U287" t="s">
        <v>782</v>
      </c>
      <c r="V287">
        <v>35000</v>
      </c>
      <c r="W287">
        <v>4000</v>
      </c>
      <c r="X287">
        <v>84</v>
      </c>
      <c r="Y287">
        <v>15</v>
      </c>
      <c r="Z287">
        <v>1</v>
      </c>
      <c r="AA287">
        <v>-20</v>
      </c>
      <c r="AB287" t="s">
        <v>769</v>
      </c>
      <c r="AC287">
        <v>0.1</v>
      </c>
      <c r="AD287" t="s">
        <v>783</v>
      </c>
      <c r="AE287">
        <v>41716</v>
      </c>
      <c r="AF287">
        <v>41677</v>
      </c>
      <c r="AG287" t="s">
        <v>842</v>
      </c>
      <c r="AH287" t="s">
        <v>1497</v>
      </c>
      <c r="AI287">
        <v>2207578</v>
      </c>
    </row>
    <row r="288" spans="1:35">
      <c r="A288" t="s">
        <v>1368</v>
      </c>
      <c r="B288" t="s">
        <v>1417</v>
      </c>
      <c r="C288" t="s">
        <v>1383</v>
      </c>
      <c r="D288" t="s">
        <v>1384</v>
      </c>
      <c r="E288" t="s">
        <v>1385</v>
      </c>
      <c r="F288" t="s">
        <v>735</v>
      </c>
      <c r="G288" t="s">
        <v>780</v>
      </c>
      <c r="H288" t="s">
        <v>794</v>
      </c>
      <c r="I288" t="s">
        <v>726</v>
      </c>
      <c r="J288" t="s">
        <v>682</v>
      </c>
      <c r="K288">
        <v>5</v>
      </c>
      <c r="L288">
        <v>150</v>
      </c>
      <c r="M288">
        <v>129.5</v>
      </c>
      <c r="N288">
        <v>116.8</v>
      </c>
      <c r="O288">
        <v>3630</v>
      </c>
      <c r="Q288">
        <v>40</v>
      </c>
      <c r="R288">
        <v>1550</v>
      </c>
      <c r="S288">
        <v>18</v>
      </c>
      <c r="T288">
        <v>86.1</v>
      </c>
      <c r="U288" t="s">
        <v>782</v>
      </c>
      <c r="V288">
        <v>35000</v>
      </c>
      <c r="W288">
        <v>2700</v>
      </c>
      <c r="X288">
        <v>81</v>
      </c>
      <c r="Y288">
        <v>4</v>
      </c>
      <c r="Z288">
        <v>1</v>
      </c>
      <c r="AA288">
        <v>-20</v>
      </c>
      <c r="AB288" t="s">
        <v>769</v>
      </c>
      <c r="AC288">
        <v>0.1</v>
      </c>
      <c r="AD288" t="s">
        <v>783</v>
      </c>
      <c r="AE288">
        <v>41716</v>
      </c>
      <c r="AF288">
        <v>41677</v>
      </c>
      <c r="AG288" t="s">
        <v>842</v>
      </c>
      <c r="AH288" t="s">
        <v>1498</v>
      </c>
      <c r="AI288">
        <v>2207589</v>
      </c>
    </row>
    <row r="289" spans="1:35">
      <c r="A289" t="s">
        <v>1368</v>
      </c>
      <c r="B289" t="s">
        <v>1417</v>
      </c>
      <c r="C289" t="s">
        <v>1383</v>
      </c>
      <c r="D289" t="s">
        <v>1387</v>
      </c>
      <c r="E289" t="s">
        <v>1388</v>
      </c>
      <c r="F289" t="s">
        <v>735</v>
      </c>
      <c r="G289" t="s">
        <v>780</v>
      </c>
      <c r="H289" t="s">
        <v>794</v>
      </c>
      <c r="I289" t="s">
        <v>726</v>
      </c>
      <c r="J289" t="s">
        <v>682</v>
      </c>
      <c r="K289">
        <v>5</v>
      </c>
      <c r="L289">
        <v>150</v>
      </c>
      <c r="M289">
        <v>129.5</v>
      </c>
      <c r="N289">
        <v>116.8</v>
      </c>
      <c r="O289">
        <v>8677</v>
      </c>
      <c r="Q289">
        <v>25</v>
      </c>
      <c r="R289">
        <v>1550</v>
      </c>
      <c r="S289">
        <v>18</v>
      </c>
      <c r="T289">
        <v>86.1</v>
      </c>
      <c r="U289" t="s">
        <v>782</v>
      </c>
      <c r="V289">
        <v>35000</v>
      </c>
      <c r="W289">
        <v>2700</v>
      </c>
      <c r="X289">
        <v>81</v>
      </c>
      <c r="Y289">
        <v>4</v>
      </c>
      <c r="Z289">
        <v>1</v>
      </c>
      <c r="AA289">
        <v>-20</v>
      </c>
      <c r="AB289" t="s">
        <v>769</v>
      </c>
      <c r="AC289">
        <v>0.1</v>
      </c>
      <c r="AD289" t="s">
        <v>783</v>
      </c>
      <c r="AE289">
        <v>41716</v>
      </c>
      <c r="AF289">
        <v>41677</v>
      </c>
      <c r="AG289" t="s">
        <v>842</v>
      </c>
      <c r="AH289" t="s">
        <v>1499</v>
      </c>
      <c r="AI289">
        <v>2207588</v>
      </c>
    </row>
    <row r="290" spans="1:35">
      <c r="A290" t="s">
        <v>1368</v>
      </c>
      <c r="B290" t="s">
        <v>1417</v>
      </c>
      <c r="C290" t="s">
        <v>1383</v>
      </c>
      <c r="D290" t="s">
        <v>1390</v>
      </c>
      <c r="E290" t="s">
        <v>1391</v>
      </c>
      <c r="F290" t="s">
        <v>735</v>
      </c>
      <c r="G290" t="s">
        <v>780</v>
      </c>
      <c r="H290" t="s">
        <v>794</v>
      </c>
      <c r="I290" t="s">
        <v>726</v>
      </c>
      <c r="J290" t="s">
        <v>682</v>
      </c>
      <c r="K290">
        <v>5</v>
      </c>
      <c r="L290">
        <v>150</v>
      </c>
      <c r="M290">
        <v>129.5</v>
      </c>
      <c r="N290">
        <v>116.8</v>
      </c>
      <c r="O290">
        <v>18480</v>
      </c>
      <c r="Q290">
        <v>15</v>
      </c>
      <c r="R290">
        <v>1550</v>
      </c>
      <c r="S290">
        <v>18</v>
      </c>
      <c r="T290">
        <v>86.1</v>
      </c>
      <c r="U290" t="s">
        <v>782</v>
      </c>
      <c r="V290">
        <v>35000</v>
      </c>
      <c r="W290">
        <v>2700</v>
      </c>
      <c r="X290">
        <v>81</v>
      </c>
      <c r="Y290">
        <v>4</v>
      </c>
      <c r="Z290">
        <v>1</v>
      </c>
      <c r="AA290">
        <v>-20</v>
      </c>
      <c r="AB290" t="s">
        <v>769</v>
      </c>
      <c r="AC290">
        <v>0.1</v>
      </c>
      <c r="AD290" t="s">
        <v>783</v>
      </c>
      <c r="AE290">
        <v>41716</v>
      </c>
      <c r="AF290">
        <v>41677</v>
      </c>
      <c r="AG290" t="s">
        <v>842</v>
      </c>
      <c r="AH290" t="s">
        <v>1500</v>
      </c>
      <c r="AI290">
        <v>2207594</v>
      </c>
    </row>
    <row r="291" spans="1:35" hidden="1">
      <c r="A291" t="s">
        <v>1154</v>
      </c>
      <c r="B291" t="s">
        <v>1156</v>
      </c>
      <c r="C291" t="s">
        <v>1156</v>
      </c>
      <c r="D291" t="s">
        <v>1501</v>
      </c>
      <c r="E291" t="s">
        <v>1502</v>
      </c>
      <c r="F291" t="s">
        <v>792</v>
      </c>
      <c r="G291" t="s">
        <v>793</v>
      </c>
      <c r="H291" t="s">
        <v>794</v>
      </c>
      <c r="I291" t="s">
        <v>795</v>
      </c>
      <c r="J291" t="s">
        <v>682</v>
      </c>
      <c r="K291">
        <v>10</v>
      </c>
      <c r="L291">
        <v>75</v>
      </c>
      <c r="M291">
        <v>111.5</v>
      </c>
      <c r="N291">
        <v>59.7</v>
      </c>
      <c r="R291">
        <v>1100</v>
      </c>
      <c r="S291">
        <v>13.5</v>
      </c>
      <c r="T291">
        <v>81.5</v>
      </c>
      <c r="U291" t="s">
        <v>782</v>
      </c>
      <c r="V291">
        <v>25000</v>
      </c>
      <c r="W291">
        <v>5000</v>
      </c>
      <c r="X291">
        <v>83</v>
      </c>
      <c r="Y291">
        <v>9</v>
      </c>
      <c r="Z291">
        <v>0.9</v>
      </c>
      <c r="AA291">
        <v>-25</v>
      </c>
      <c r="AB291" t="s">
        <v>769</v>
      </c>
      <c r="AC291">
        <v>0.2</v>
      </c>
      <c r="AD291" t="s">
        <v>1159</v>
      </c>
      <c r="AE291">
        <v>41699</v>
      </c>
      <c r="AF291">
        <v>41725</v>
      </c>
      <c r="AG291" t="s">
        <v>842</v>
      </c>
      <c r="AH291" t="s">
        <v>1503</v>
      </c>
      <c r="AI291">
        <v>2206931</v>
      </c>
    </row>
    <row r="292" spans="1:35" hidden="1">
      <c r="A292" t="s">
        <v>1154</v>
      </c>
      <c r="B292" t="s">
        <v>1156</v>
      </c>
      <c r="C292" t="s">
        <v>1156</v>
      </c>
      <c r="D292" t="s">
        <v>1504</v>
      </c>
      <c r="F292" t="s">
        <v>1051</v>
      </c>
      <c r="G292" t="s">
        <v>793</v>
      </c>
      <c r="H292" t="s">
        <v>794</v>
      </c>
      <c r="I292" t="s">
        <v>795</v>
      </c>
      <c r="J292" t="s">
        <v>682</v>
      </c>
      <c r="K292">
        <v>10</v>
      </c>
      <c r="L292">
        <v>100</v>
      </c>
      <c r="M292">
        <v>128</v>
      </c>
      <c r="N292">
        <v>68</v>
      </c>
      <c r="R292">
        <v>1600</v>
      </c>
      <c r="S292">
        <v>18</v>
      </c>
      <c r="T292">
        <v>88.9</v>
      </c>
      <c r="U292" t="s">
        <v>782</v>
      </c>
      <c r="V292">
        <v>25000</v>
      </c>
      <c r="W292">
        <v>2700</v>
      </c>
      <c r="X292">
        <v>80</v>
      </c>
      <c r="Y292">
        <v>2</v>
      </c>
      <c r="Z292">
        <v>0.9</v>
      </c>
      <c r="AA292">
        <v>-25</v>
      </c>
      <c r="AB292" t="s">
        <v>769</v>
      </c>
      <c r="AC292">
        <v>0.1</v>
      </c>
      <c r="AD292" t="s">
        <v>789</v>
      </c>
      <c r="AE292">
        <v>41713</v>
      </c>
      <c r="AF292">
        <v>41960</v>
      </c>
      <c r="AG292" t="s">
        <v>784</v>
      </c>
      <c r="AH292" t="s">
        <v>1505</v>
      </c>
      <c r="AI292">
        <v>2225268</v>
      </c>
    </row>
    <row r="293" spans="1:35" hidden="1">
      <c r="A293" t="s">
        <v>1154</v>
      </c>
      <c r="B293" t="s">
        <v>1156</v>
      </c>
      <c r="C293" t="s">
        <v>1156</v>
      </c>
      <c r="D293" t="s">
        <v>1506</v>
      </c>
      <c r="F293" t="s">
        <v>1051</v>
      </c>
      <c r="G293" t="s">
        <v>793</v>
      </c>
      <c r="H293" t="s">
        <v>794</v>
      </c>
      <c r="I293" t="s">
        <v>795</v>
      </c>
      <c r="J293" t="s">
        <v>682</v>
      </c>
      <c r="K293">
        <v>10</v>
      </c>
      <c r="L293">
        <v>100</v>
      </c>
      <c r="M293">
        <v>128</v>
      </c>
      <c r="N293">
        <v>68</v>
      </c>
      <c r="R293">
        <v>1619</v>
      </c>
      <c r="S293">
        <v>18</v>
      </c>
      <c r="T293">
        <v>89.9</v>
      </c>
      <c r="U293" t="s">
        <v>1360</v>
      </c>
      <c r="V293">
        <v>25000</v>
      </c>
      <c r="W293">
        <v>2700</v>
      </c>
      <c r="X293">
        <v>81</v>
      </c>
      <c r="Y293">
        <v>5</v>
      </c>
      <c r="Z293">
        <v>0.9</v>
      </c>
      <c r="AA293">
        <v>-25</v>
      </c>
      <c r="AB293" t="s">
        <v>769</v>
      </c>
      <c r="AC293">
        <v>0.1</v>
      </c>
      <c r="AD293" t="s">
        <v>789</v>
      </c>
      <c r="AE293">
        <v>41760</v>
      </c>
      <c r="AF293">
        <v>41981</v>
      </c>
      <c r="AG293" t="s">
        <v>784</v>
      </c>
      <c r="AH293" t="s">
        <v>1507</v>
      </c>
      <c r="AI293">
        <v>2226877</v>
      </c>
    </row>
    <row r="294" spans="1:35" hidden="1">
      <c r="A294" t="s">
        <v>1154</v>
      </c>
      <c r="B294" t="s">
        <v>1156</v>
      </c>
      <c r="C294" t="s">
        <v>1156</v>
      </c>
      <c r="D294" t="s">
        <v>1508</v>
      </c>
      <c r="F294" t="s">
        <v>1051</v>
      </c>
      <c r="G294" t="s">
        <v>793</v>
      </c>
      <c r="H294" t="s">
        <v>794</v>
      </c>
      <c r="I294" t="s">
        <v>795</v>
      </c>
      <c r="J294" t="s">
        <v>682</v>
      </c>
      <c r="K294">
        <v>10</v>
      </c>
      <c r="L294">
        <v>100</v>
      </c>
      <c r="M294">
        <v>128</v>
      </c>
      <c r="N294">
        <v>68</v>
      </c>
      <c r="R294">
        <v>1600</v>
      </c>
      <c r="S294">
        <v>18.2</v>
      </c>
      <c r="T294">
        <v>88.9</v>
      </c>
      <c r="U294" t="s">
        <v>782</v>
      </c>
      <c r="V294">
        <v>25000</v>
      </c>
      <c r="W294">
        <v>5000</v>
      </c>
      <c r="X294">
        <v>82</v>
      </c>
      <c r="Y294">
        <v>12</v>
      </c>
      <c r="Z294">
        <v>0.9</v>
      </c>
      <c r="AA294">
        <v>-25</v>
      </c>
      <c r="AB294" t="s">
        <v>769</v>
      </c>
      <c r="AC294">
        <v>0.1</v>
      </c>
      <c r="AD294" t="s">
        <v>789</v>
      </c>
      <c r="AE294">
        <v>41713</v>
      </c>
      <c r="AF294">
        <v>41967</v>
      </c>
      <c r="AG294" t="s">
        <v>784</v>
      </c>
      <c r="AH294" t="s">
        <v>1509</v>
      </c>
      <c r="AI294">
        <v>2225891</v>
      </c>
    </row>
    <row r="295" spans="1:35" hidden="1">
      <c r="A295" t="s">
        <v>1154</v>
      </c>
      <c r="B295" t="s">
        <v>1156</v>
      </c>
      <c r="C295" t="s">
        <v>1156</v>
      </c>
      <c r="D295" t="s">
        <v>1510</v>
      </c>
      <c r="E295" t="s">
        <v>1511</v>
      </c>
      <c r="F295" t="s">
        <v>732</v>
      </c>
      <c r="G295" t="s">
        <v>780</v>
      </c>
      <c r="H295" t="s">
        <v>794</v>
      </c>
      <c r="I295" t="s">
        <v>726</v>
      </c>
      <c r="J295" t="s">
        <v>682</v>
      </c>
      <c r="K295">
        <v>10</v>
      </c>
      <c r="L295">
        <v>65</v>
      </c>
      <c r="M295">
        <v>128.30000000000001</v>
      </c>
      <c r="N295">
        <v>95.8</v>
      </c>
      <c r="R295">
        <v>650</v>
      </c>
      <c r="S295">
        <v>9.5</v>
      </c>
      <c r="T295">
        <v>68.400000000000006</v>
      </c>
      <c r="U295" t="s">
        <v>782</v>
      </c>
      <c r="V295">
        <v>25000</v>
      </c>
      <c r="W295">
        <v>2700</v>
      </c>
      <c r="X295">
        <v>82</v>
      </c>
      <c r="Y295">
        <v>5</v>
      </c>
      <c r="Z295">
        <v>1</v>
      </c>
      <c r="AA295">
        <v>-25</v>
      </c>
      <c r="AB295" t="s">
        <v>769</v>
      </c>
      <c r="AC295">
        <v>0.2</v>
      </c>
      <c r="AD295" t="s">
        <v>1163</v>
      </c>
      <c r="AE295">
        <v>41487</v>
      </c>
      <c r="AF295">
        <v>41654</v>
      </c>
      <c r="AG295" t="s">
        <v>842</v>
      </c>
      <c r="AH295" t="s">
        <v>1512</v>
      </c>
      <c r="AI295">
        <v>2205810</v>
      </c>
    </row>
    <row r="296" spans="1:35" hidden="1">
      <c r="A296" t="s">
        <v>1154</v>
      </c>
      <c r="B296" t="s">
        <v>1513</v>
      </c>
      <c r="C296" t="s">
        <v>1513</v>
      </c>
      <c r="D296" t="s">
        <v>1514</v>
      </c>
      <c r="F296" t="s">
        <v>703</v>
      </c>
      <c r="G296" t="s">
        <v>780</v>
      </c>
      <c r="H296" t="s">
        <v>794</v>
      </c>
      <c r="I296" t="s">
        <v>726</v>
      </c>
      <c r="J296" t="s">
        <v>682</v>
      </c>
      <c r="K296">
        <v>3</v>
      </c>
      <c r="L296">
        <v>50</v>
      </c>
      <c r="M296">
        <v>50.8</v>
      </c>
      <c r="N296">
        <v>50.8</v>
      </c>
      <c r="O296">
        <v>2567</v>
      </c>
      <c r="Q296">
        <v>25</v>
      </c>
      <c r="R296">
        <v>589</v>
      </c>
      <c r="S296">
        <v>8.9</v>
      </c>
      <c r="T296">
        <v>66.3</v>
      </c>
      <c r="U296" t="s">
        <v>782</v>
      </c>
      <c r="V296">
        <v>25000</v>
      </c>
      <c r="W296">
        <v>3000</v>
      </c>
      <c r="X296">
        <v>92</v>
      </c>
      <c r="Y296">
        <v>57</v>
      </c>
      <c r="Z296">
        <v>0.9</v>
      </c>
      <c r="AA296">
        <v>-25</v>
      </c>
      <c r="AB296" t="s">
        <v>769</v>
      </c>
      <c r="AC296">
        <v>0.19</v>
      </c>
      <c r="AD296" t="s">
        <v>826</v>
      </c>
      <c r="AE296">
        <v>41879</v>
      </c>
      <c r="AF296">
        <v>41900</v>
      </c>
      <c r="AG296" t="s">
        <v>842</v>
      </c>
      <c r="AH296" t="s">
        <v>1515</v>
      </c>
      <c r="AI296">
        <v>2219792</v>
      </c>
    </row>
    <row r="297" spans="1:35" hidden="1">
      <c r="A297" t="s">
        <v>1154</v>
      </c>
      <c r="B297" t="s">
        <v>1513</v>
      </c>
      <c r="C297" t="s">
        <v>1513</v>
      </c>
      <c r="D297" t="s">
        <v>1516</v>
      </c>
      <c r="F297" t="s">
        <v>703</v>
      </c>
      <c r="G297" t="s">
        <v>780</v>
      </c>
      <c r="H297" t="s">
        <v>794</v>
      </c>
      <c r="I297" t="s">
        <v>726</v>
      </c>
      <c r="J297" t="s">
        <v>682</v>
      </c>
      <c r="K297">
        <v>3</v>
      </c>
      <c r="L297">
        <v>50</v>
      </c>
      <c r="M297">
        <v>50.8</v>
      </c>
      <c r="N297">
        <v>50.8</v>
      </c>
      <c r="O297">
        <v>1285</v>
      </c>
      <c r="Q297">
        <v>40</v>
      </c>
      <c r="R297">
        <v>515</v>
      </c>
      <c r="S297">
        <v>8.4</v>
      </c>
      <c r="T297">
        <v>61.1</v>
      </c>
      <c r="U297" t="s">
        <v>782</v>
      </c>
      <c r="V297">
        <v>25000</v>
      </c>
      <c r="W297">
        <v>3000</v>
      </c>
      <c r="X297">
        <v>93</v>
      </c>
      <c r="Y297">
        <v>61</v>
      </c>
      <c r="Z297">
        <v>0.9</v>
      </c>
      <c r="AA297">
        <v>-25</v>
      </c>
      <c r="AB297" t="s">
        <v>769</v>
      </c>
      <c r="AC297">
        <v>0.19</v>
      </c>
      <c r="AD297" t="s">
        <v>826</v>
      </c>
      <c r="AE297">
        <v>41879</v>
      </c>
      <c r="AF297">
        <v>41900</v>
      </c>
      <c r="AG297" t="s">
        <v>842</v>
      </c>
      <c r="AH297" t="s">
        <v>1517</v>
      </c>
      <c r="AI297">
        <v>2219791</v>
      </c>
    </row>
    <row r="298" spans="1:35">
      <c r="A298" t="s">
        <v>1154</v>
      </c>
      <c r="B298" t="s">
        <v>1518</v>
      </c>
      <c r="C298" t="s">
        <v>1518</v>
      </c>
      <c r="D298" t="s">
        <v>1519</v>
      </c>
      <c r="F298" t="s">
        <v>735</v>
      </c>
      <c r="G298" t="s">
        <v>780</v>
      </c>
      <c r="H298" t="s">
        <v>794</v>
      </c>
      <c r="I298" t="s">
        <v>726</v>
      </c>
      <c r="J298" t="s">
        <v>682</v>
      </c>
      <c r="K298">
        <v>3</v>
      </c>
      <c r="L298">
        <v>85</v>
      </c>
      <c r="M298">
        <v>129</v>
      </c>
      <c r="N298">
        <v>122</v>
      </c>
      <c r="O298">
        <v>14630</v>
      </c>
      <c r="Q298">
        <v>25</v>
      </c>
      <c r="R298">
        <v>950</v>
      </c>
      <c r="S298">
        <v>13.5</v>
      </c>
      <c r="T298">
        <v>70.400000000000006</v>
      </c>
      <c r="U298" t="s">
        <v>782</v>
      </c>
      <c r="V298">
        <v>50000</v>
      </c>
      <c r="W298">
        <v>2700</v>
      </c>
      <c r="X298">
        <v>92</v>
      </c>
      <c r="Y298">
        <v>95</v>
      </c>
      <c r="Z298">
        <v>0.9</v>
      </c>
      <c r="AA298">
        <v>-25</v>
      </c>
      <c r="AB298" t="s">
        <v>769</v>
      </c>
      <c r="AC298">
        <v>0.1</v>
      </c>
      <c r="AD298" t="s">
        <v>1159</v>
      </c>
      <c r="AE298">
        <v>41105</v>
      </c>
      <c r="AF298">
        <v>41939</v>
      </c>
      <c r="AG298" t="s">
        <v>784</v>
      </c>
      <c r="AH298" t="s">
        <v>1520</v>
      </c>
      <c r="AI298">
        <v>2223671</v>
      </c>
    </row>
    <row r="299" spans="1:35">
      <c r="A299" t="s">
        <v>1154</v>
      </c>
      <c r="B299" t="s">
        <v>1518</v>
      </c>
      <c r="C299" t="s">
        <v>1518</v>
      </c>
      <c r="D299" t="s">
        <v>1521</v>
      </c>
      <c r="F299" t="s">
        <v>735</v>
      </c>
      <c r="G299" t="s">
        <v>780</v>
      </c>
      <c r="H299" t="s">
        <v>1011</v>
      </c>
      <c r="I299" t="s">
        <v>726</v>
      </c>
      <c r="J299" t="s">
        <v>682</v>
      </c>
      <c r="K299">
        <v>3</v>
      </c>
      <c r="L299">
        <v>85</v>
      </c>
      <c r="M299">
        <v>129</v>
      </c>
      <c r="N299">
        <v>122</v>
      </c>
      <c r="O299">
        <v>14630</v>
      </c>
      <c r="Q299">
        <v>25</v>
      </c>
      <c r="R299">
        <v>950</v>
      </c>
      <c r="S299">
        <v>13.5</v>
      </c>
      <c r="T299">
        <v>70.400000000000006</v>
      </c>
      <c r="U299" t="s">
        <v>782</v>
      </c>
      <c r="V299">
        <v>50000</v>
      </c>
      <c r="W299">
        <v>2700</v>
      </c>
      <c r="X299">
        <v>92</v>
      </c>
      <c r="Y299">
        <v>95</v>
      </c>
      <c r="Z299">
        <v>0.9</v>
      </c>
      <c r="AA299">
        <v>-25</v>
      </c>
      <c r="AB299" t="s">
        <v>769</v>
      </c>
      <c r="AC299">
        <v>0.1</v>
      </c>
      <c r="AD299" t="s">
        <v>1159</v>
      </c>
      <c r="AE299">
        <v>41105</v>
      </c>
      <c r="AF299">
        <v>41939</v>
      </c>
      <c r="AG299" t="s">
        <v>784</v>
      </c>
      <c r="AH299" t="s">
        <v>1522</v>
      </c>
      <c r="AI299">
        <v>2223672</v>
      </c>
    </row>
    <row r="300" spans="1:35">
      <c r="A300" t="s">
        <v>1154</v>
      </c>
      <c r="B300" t="s">
        <v>1518</v>
      </c>
      <c r="C300" t="s">
        <v>1518</v>
      </c>
      <c r="D300" t="s">
        <v>1523</v>
      </c>
      <c r="F300" t="s">
        <v>735</v>
      </c>
      <c r="G300" t="s">
        <v>780</v>
      </c>
      <c r="H300" t="s">
        <v>794</v>
      </c>
      <c r="I300" t="s">
        <v>726</v>
      </c>
      <c r="J300" t="s">
        <v>682</v>
      </c>
      <c r="K300">
        <v>3</v>
      </c>
      <c r="L300">
        <v>85</v>
      </c>
      <c r="M300">
        <v>129</v>
      </c>
      <c r="N300">
        <v>122</v>
      </c>
      <c r="O300">
        <v>3939</v>
      </c>
      <c r="Q300">
        <v>25</v>
      </c>
      <c r="R300">
        <v>950</v>
      </c>
      <c r="S300">
        <v>13.5</v>
      </c>
      <c r="T300">
        <v>70.400000000000006</v>
      </c>
      <c r="U300" t="s">
        <v>782</v>
      </c>
      <c r="V300">
        <v>50000</v>
      </c>
      <c r="W300">
        <v>2700</v>
      </c>
      <c r="X300">
        <v>92</v>
      </c>
      <c r="Y300">
        <v>95</v>
      </c>
      <c r="Z300">
        <v>0.9</v>
      </c>
      <c r="AA300">
        <v>-25</v>
      </c>
      <c r="AB300" t="s">
        <v>769</v>
      </c>
      <c r="AC300">
        <v>0.1</v>
      </c>
      <c r="AD300" t="s">
        <v>1159</v>
      </c>
      <c r="AE300">
        <v>41105</v>
      </c>
      <c r="AF300">
        <v>41939</v>
      </c>
      <c r="AG300" t="s">
        <v>784</v>
      </c>
      <c r="AH300" t="s">
        <v>1524</v>
      </c>
      <c r="AI300">
        <v>2223667</v>
      </c>
    </row>
    <row r="301" spans="1:35">
      <c r="A301" t="s">
        <v>1154</v>
      </c>
      <c r="B301" t="s">
        <v>1518</v>
      </c>
      <c r="C301" t="s">
        <v>1518</v>
      </c>
      <c r="D301" t="s">
        <v>1525</v>
      </c>
      <c r="F301" t="s">
        <v>735</v>
      </c>
      <c r="G301" t="s">
        <v>780</v>
      </c>
      <c r="H301" t="s">
        <v>1011</v>
      </c>
      <c r="I301" t="s">
        <v>726</v>
      </c>
      <c r="J301" t="s">
        <v>682</v>
      </c>
      <c r="K301">
        <v>3</v>
      </c>
      <c r="L301">
        <v>85</v>
      </c>
      <c r="M301">
        <v>129</v>
      </c>
      <c r="N301">
        <v>122</v>
      </c>
      <c r="O301">
        <v>3939</v>
      </c>
      <c r="Q301">
        <v>25</v>
      </c>
      <c r="R301">
        <v>950</v>
      </c>
      <c r="S301">
        <v>13.5</v>
      </c>
      <c r="T301">
        <v>70.400000000000006</v>
      </c>
      <c r="U301" t="s">
        <v>782</v>
      </c>
      <c r="V301">
        <v>50000</v>
      </c>
      <c r="W301">
        <v>2700</v>
      </c>
      <c r="X301">
        <v>92</v>
      </c>
      <c r="Y301">
        <v>95</v>
      </c>
      <c r="Z301">
        <v>0.9</v>
      </c>
      <c r="AA301">
        <v>-25</v>
      </c>
      <c r="AB301" t="s">
        <v>769</v>
      </c>
      <c r="AC301">
        <v>0.1</v>
      </c>
      <c r="AD301" t="s">
        <v>1159</v>
      </c>
      <c r="AE301">
        <v>41105</v>
      </c>
      <c r="AF301">
        <v>41939</v>
      </c>
      <c r="AG301" t="s">
        <v>784</v>
      </c>
      <c r="AH301" t="s">
        <v>1526</v>
      </c>
      <c r="AI301">
        <v>2223668</v>
      </c>
    </row>
    <row r="302" spans="1:35">
      <c r="A302" t="s">
        <v>1154</v>
      </c>
      <c r="B302" t="s">
        <v>1518</v>
      </c>
      <c r="C302" t="s">
        <v>1518</v>
      </c>
      <c r="D302" t="s">
        <v>1527</v>
      </c>
      <c r="F302" t="s">
        <v>735</v>
      </c>
      <c r="G302" t="s">
        <v>780</v>
      </c>
      <c r="H302" t="s">
        <v>794</v>
      </c>
      <c r="I302" t="s">
        <v>726</v>
      </c>
      <c r="J302" t="s">
        <v>682</v>
      </c>
      <c r="K302">
        <v>3</v>
      </c>
      <c r="L302">
        <v>90</v>
      </c>
      <c r="M302">
        <v>129</v>
      </c>
      <c r="N302">
        <v>122</v>
      </c>
      <c r="O302">
        <v>14630</v>
      </c>
      <c r="Q302">
        <v>25</v>
      </c>
      <c r="R302">
        <v>1000</v>
      </c>
      <c r="S302">
        <v>13.5</v>
      </c>
      <c r="T302">
        <v>74.099999999999994</v>
      </c>
      <c r="U302" t="s">
        <v>782</v>
      </c>
      <c r="V302">
        <v>50000</v>
      </c>
      <c r="W302">
        <v>3000</v>
      </c>
      <c r="X302">
        <v>94</v>
      </c>
      <c r="Y302">
        <v>91</v>
      </c>
      <c r="Z302">
        <v>0.9</v>
      </c>
      <c r="AA302">
        <v>-25</v>
      </c>
      <c r="AB302" t="s">
        <v>769</v>
      </c>
      <c r="AC302">
        <v>0.1</v>
      </c>
      <c r="AD302" t="s">
        <v>1159</v>
      </c>
      <c r="AE302">
        <v>41105</v>
      </c>
      <c r="AF302">
        <v>41939</v>
      </c>
      <c r="AG302" t="s">
        <v>784</v>
      </c>
      <c r="AH302" t="s">
        <v>1528</v>
      </c>
      <c r="AI302">
        <v>2223673</v>
      </c>
    </row>
    <row r="303" spans="1:35">
      <c r="A303" t="s">
        <v>1154</v>
      </c>
      <c r="B303" t="s">
        <v>1518</v>
      </c>
      <c r="C303" t="s">
        <v>1518</v>
      </c>
      <c r="D303" t="s">
        <v>1529</v>
      </c>
      <c r="F303" t="s">
        <v>735</v>
      </c>
      <c r="G303" t="s">
        <v>780</v>
      </c>
      <c r="H303" t="s">
        <v>1011</v>
      </c>
      <c r="I303" t="s">
        <v>726</v>
      </c>
      <c r="J303" t="s">
        <v>682</v>
      </c>
      <c r="K303">
        <v>3</v>
      </c>
      <c r="L303">
        <v>90</v>
      </c>
      <c r="M303">
        <v>129</v>
      </c>
      <c r="N303">
        <v>122</v>
      </c>
      <c r="O303">
        <v>14630</v>
      </c>
      <c r="Q303">
        <v>25</v>
      </c>
      <c r="R303">
        <v>1000</v>
      </c>
      <c r="S303">
        <v>13.5</v>
      </c>
      <c r="T303">
        <v>74.099999999999994</v>
      </c>
      <c r="U303" t="s">
        <v>782</v>
      </c>
      <c r="V303">
        <v>50000</v>
      </c>
      <c r="W303">
        <v>3000</v>
      </c>
      <c r="X303">
        <v>94</v>
      </c>
      <c r="Y303">
        <v>91</v>
      </c>
      <c r="Z303">
        <v>0.9</v>
      </c>
      <c r="AA303">
        <v>-25</v>
      </c>
      <c r="AB303" t="s">
        <v>769</v>
      </c>
      <c r="AC303">
        <v>0.1</v>
      </c>
      <c r="AD303" t="s">
        <v>1159</v>
      </c>
      <c r="AE303">
        <v>41105</v>
      </c>
      <c r="AF303">
        <v>41939</v>
      </c>
      <c r="AG303" t="s">
        <v>784</v>
      </c>
      <c r="AH303" t="s">
        <v>1530</v>
      </c>
      <c r="AI303">
        <v>2223674</v>
      </c>
    </row>
    <row r="304" spans="1:35">
      <c r="A304" t="s">
        <v>1154</v>
      </c>
      <c r="B304" t="s">
        <v>1518</v>
      </c>
      <c r="C304" t="s">
        <v>1518</v>
      </c>
      <c r="D304" t="s">
        <v>1531</v>
      </c>
      <c r="F304" t="s">
        <v>735</v>
      </c>
      <c r="G304" t="s">
        <v>780</v>
      </c>
      <c r="H304" t="s">
        <v>794</v>
      </c>
      <c r="I304" t="s">
        <v>726</v>
      </c>
      <c r="J304" t="s">
        <v>682</v>
      </c>
      <c r="K304">
        <v>3</v>
      </c>
      <c r="L304">
        <v>90</v>
      </c>
      <c r="M304">
        <v>129</v>
      </c>
      <c r="N304">
        <v>122</v>
      </c>
      <c r="O304">
        <v>3883</v>
      </c>
      <c r="Q304">
        <v>25</v>
      </c>
      <c r="R304">
        <v>1000</v>
      </c>
      <c r="S304">
        <v>13.5</v>
      </c>
      <c r="T304">
        <v>74.099999999999994</v>
      </c>
      <c r="U304" t="s">
        <v>782</v>
      </c>
      <c r="V304">
        <v>50000</v>
      </c>
      <c r="W304">
        <v>3000</v>
      </c>
      <c r="X304">
        <v>94</v>
      </c>
      <c r="Y304">
        <v>91</v>
      </c>
      <c r="Z304">
        <v>0.9</v>
      </c>
      <c r="AA304">
        <v>-25</v>
      </c>
      <c r="AB304" t="s">
        <v>769</v>
      </c>
      <c r="AC304">
        <v>0.1</v>
      </c>
      <c r="AD304" t="s">
        <v>1159</v>
      </c>
      <c r="AE304">
        <v>41105</v>
      </c>
      <c r="AF304">
        <v>41939</v>
      </c>
      <c r="AG304" t="s">
        <v>784</v>
      </c>
      <c r="AH304" t="s">
        <v>1532</v>
      </c>
      <c r="AI304">
        <v>2223669</v>
      </c>
    </row>
    <row r="305" spans="1:35">
      <c r="A305" t="s">
        <v>1154</v>
      </c>
      <c r="B305" t="s">
        <v>1518</v>
      </c>
      <c r="C305" t="s">
        <v>1518</v>
      </c>
      <c r="D305" t="s">
        <v>1533</v>
      </c>
      <c r="F305" t="s">
        <v>735</v>
      </c>
      <c r="G305" t="s">
        <v>780</v>
      </c>
      <c r="H305" t="s">
        <v>1011</v>
      </c>
      <c r="I305" t="s">
        <v>726</v>
      </c>
      <c r="J305" t="s">
        <v>682</v>
      </c>
      <c r="K305">
        <v>3</v>
      </c>
      <c r="L305">
        <v>90</v>
      </c>
      <c r="M305">
        <v>129</v>
      </c>
      <c r="N305">
        <v>122</v>
      </c>
      <c r="O305">
        <v>3883</v>
      </c>
      <c r="Q305">
        <v>25</v>
      </c>
      <c r="R305">
        <v>1000</v>
      </c>
      <c r="S305">
        <v>13.5</v>
      </c>
      <c r="T305">
        <v>74.099999999999994</v>
      </c>
      <c r="U305" t="s">
        <v>782</v>
      </c>
      <c r="V305">
        <v>50000</v>
      </c>
      <c r="W305">
        <v>3000</v>
      </c>
      <c r="X305">
        <v>94</v>
      </c>
      <c r="Y305">
        <v>91</v>
      </c>
      <c r="Z305">
        <v>0.9</v>
      </c>
      <c r="AA305">
        <v>-25</v>
      </c>
      <c r="AB305" t="s">
        <v>769</v>
      </c>
      <c r="AC305">
        <v>0.1</v>
      </c>
      <c r="AD305" t="s">
        <v>1159</v>
      </c>
      <c r="AE305">
        <v>41105</v>
      </c>
      <c r="AF305">
        <v>41939</v>
      </c>
      <c r="AG305" t="s">
        <v>784</v>
      </c>
      <c r="AH305" t="s">
        <v>1534</v>
      </c>
      <c r="AI305">
        <v>2223670</v>
      </c>
    </row>
    <row r="306" spans="1:35">
      <c r="A306" t="s">
        <v>1368</v>
      </c>
      <c r="B306" t="s">
        <v>1535</v>
      </c>
      <c r="C306" t="s">
        <v>1536</v>
      </c>
      <c r="D306" t="s">
        <v>1537</v>
      </c>
      <c r="F306" t="s">
        <v>731</v>
      </c>
      <c r="G306" t="s">
        <v>780</v>
      </c>
      <c r="H306" t="s">
        <v>794</v>
      </c>
      <c r="I306" t="s">
        <v>726</v>
      </c>
      <c r="J306" t="s">
        <v>682</v>
      </c>
      <c r="K306">
        <v>5</v>
      </c>
      <c r="L306">
        <v>75</v>
      </c>
      <c r="M306">
        <v>90</v>
      </c>
      <c r="N306">
        <v>97.5</v>
      </c>
      <c r="O306">
        <v>2513</v>
      </c>
      <c r="Q306">
        <v>40</v>
      </c>
      <c r="R306">
        <v>1050</v>
      </c>
      <c r="S306">
        <v>14</v>
      </c>
      <c r="T306">
        <v>71.400000000000006</v>
      </c>
      <c r="U306" t="s">
        <v>782</v>
      </c>
      <c r="V306">
        <v>35000</v>
      </c>
      <c r="W306">
        <v>2700</v>
      </c>
      <c r="X306">
        <v>80</v>
      </c>
      <c r="Y306">
        <v>4</v>
      </c>
      <c r="Z306">
        <v>1</v>
      </c>
      <c r="AA306">
        <v>-20</v>
      </c>
      <c r="AB306" t="s">
        <v>769</v>
      </c>
      <c r="AC306">
        <v>0.2</v>
      </c>
      <c r="AD306" t="s">
        <v>783</v>
      </c>
      <c r="AE306">
        <v>41558</v>
      </c>
      <c r="AF306">
        <v>41893</v>
      </c>
      <c r="AG306" t="s">
        <v>842</v>
      </c>
      <c r="AH306" t="s">
        <v>1538</v>
      </c>
      <c r="AI306">
        <v>2219714</v>
      </c>
    </row>
    <row r="307" spans="1:35">
      <c r="A307" t="s">
        <v>1368</v>
      </c>
      <c r="B307" t="s">
        <v>1535</v>
      </c>
      <c r="C307" t="s">
        <v>1536</v>
      </c>
      <c r="D307" t="s">
        <v>1539</v>
      </c>
      <c r="F307" t="s">
        <v>731</v>
      </c>
      <c r="G307" t="s">
        <v>780</v>
      </c>
      <c r="H307" t="s">
        <v>794</v>
      </c>
      <c r="I307" t="s">
        <v>726</v>
      </c>
      <c r="J307" t="s">
        <v>682</v>
      </c>
      <c r="K307">
        <v>5</v>
      </c>
      <c r="L307">
        <v>75</v>
      </c>
      <c r="M307">
        <v>90</v>
      </c>
      <c r="N307">
        <v>97.5</v>
      </c>
      <c r="O307">
        <v>2513</v>
      </c>
      <c r="Q307">
        <v>40</v>
      </c>
      <c r="R307">
        <v>1050</v>
      </c>
      <c r="S307">
        <v>14</v>
      </c>
      <c r="T307">
        <v>71.400000000000006</v>
      </c>
      <c r="U307" t="s">
        <v>782</v>
      </c>
      <c r="V307">
        <v>35000</v>
      </c>
      <c r="W307">
        <v>2700</v>
      </c>
      <c r="X307">
        <v>80</v>
      </c>
      <c r="Y307">
        <v>4</v>
      </c>
      <c r="Z307">
        <v>1</v>
      </c>
      <c r="AA307">
        <v>-20</v>
      </c>
      <c r="AB307" t="s">
        <v>769</v>
      </c>
      <c r="AC307">
        <v>0.2</v>
      </c>
      <c r="AD307" t="s">
        <v>783</v>
      </c>
      <c r="AE307">
        <v>41558</v>
      </c>
      <c r="AF307">
        <v>41893</v>
      </c>
      <c r="AG307" t="s">
        <v>842</v>
      </c>
      <c r="AH307" t="s">
        <v>1540</v>
      </c>
      <c r="AI307">
        <v>2219711</v>
      </c>
    </row>
    <row r="308" spans="1:35">
      <c r="A308" t="s">
        <v>1368</v>
      </c>
      <c r="B308" t="s">
        <v>1535</v>
      </c>
      <c r="C308" t="s">
        <v>1536</v>
      </c>
      <c r="D308" t="s">
        <v>1541</v>
      </c>
      <c r="F308" t="s">
        <v>731</v>
      </c>
      <c r="G308" t="s">
        <v>780</v>
      </c>
      <c r="H308" t="s">
        <v>794</v>
      </c>
      <c r="I308" t="s">
        <v>726</v>
      </c>
      <c r="J308" t="s">
        <v>682</v>
      </c>
      <c r="K308">
        <v>5</v>
      </c>
      <c r="L308">
        <v>75</v>
      </c>
      <c r="M308">
        <v>90</v>
      </c>
      <c r="N308">
        <v>97.5</v>
      </c>
      <c r="O308">
        <v>6198</v>
      </c>
      <c r="Q308">
        <v>25</v>
      </c>
      <c r="R308">
        <v>1050</v>
      </c>
      <c r="S308">
        <v>14</v>
      </c>
      <c r="T308">
        <v>71.400000000000006</v>
      </c>
      <c r="U308" t="s">
        <v>782</v>
      </c>
      <c r="V308">
        <v>35000</v>
      </c>
      <c r="W308">
        <v>2700</v>
      </c>
      <c r="X308">
        <v>80</v>
      </c>
      <c r="Y308">
        <v>4</v>
      </c>
      <c r="Z308">
        <v>1</v>
      </c>
      <c r="AA308">
        <v>-20</v>
      </c>
      <c r="AB308" t="s">
        <v>769</v>
      </c>
      <c r="AC308">
        <v>0.2</v>
      </c>
      <c r="AD308" t="s">
        <v>783</v>
      </c>
      <c r="AE308">
        <v>41558</v>
      </c>
      <c r="AF308">
        <v>41893</v>
      </c>
      <c r="AG308" t="s">
        <v>842</v>
      </c>
      <c r="AH308" t="s">
        <v>1542</v>
      </c>
      <c r="AI308">
        <v>2219715</v>
      </c>
    </row>
    <row r="309" spans="1:35">
      <c r="A309" t="s">
        <v>1368</v>
      </c>
      <c r="B309" t="s">
        <v>1535</v>
      </c>
      <c r="C309" t="s">
        <v>1536</v>
      </c>
      <c r="D309" t="s">
        <v>1543</v>
      </c>
      <c r="F309" t="s">
        <v>731</v>
      </c>
      <c r="G309" t="s">
        <v>780</v>
      </c>
      <c r="H309" t="s">
        <v>794</v>
      </c>
      <c r="I309" t="s">
        <v>726</v>
      </c>
      <c r="J309" t="s">
        <v>682</v>
      </c>
      <c r="K309">
        <v>5</v>
      </c>
      <c r="L309">
        <v>75</v>
      </c>
      <c r="M309">
        <v>90</v>
      </c>
      <c r="N309">
        <v>97.5</v>
      </c>
      <c r="O309">
        <v>6198</v>
      </c>
      <c r="Q309">
        <v>25</v>
      </c>
      <c r="R309">
        <v>1050</v>
      </c>
      <c r="S309">
        <v>14</v>
      </c>
      <c r="T309">
        <v>71.400000000000006</v>
      </c>
      <c r="U309" t="s">
        <v>782</v>
      </c>
      <c r="V309">
        <v>35000</v>
      </c>
      <c r="W309">
        <v>2700</v>
      </c>
      <c r="X309">
        <v>80</v>
      </c>
      <c r="Y309">
        <v>4</v>
      </c>
      <c r="Z309">
        <v>1</v>
      </c>
      <c r="AA309">
        <v>-20</v>
      </c>
      <c r="AB309" t="s">
        <v>769</v>
      </c>
      <c r="AC309">
        <v>0.2</v>
      </c>
      <c r="AD309" t="s">
        <v>783</v>
      </c>
      <c r="AE309">
        <v>41558</v>
      </c>
      <c r="AF309">
        <v>41893</v>
      </c>
      <c r="AG309" t="s">
        <v>842</v>
      </c>
      <c r="AH309" t="s">
        <v>1544</v>
      </c>
      <c r="AI309">
        <v>2219712</v>
      </c>
    </row>
    <row r="310" spans="1:35">
      <c r="A310" t="s">
        <v>1368</v>
      </c>
      <c r="B310" t="s">
        <v>1535</v>
      </c>
      <c r="C310" t="s">
        <v>1536</v>
      </c>
      <c r="D310" t="s">
        <v>1545</v>
      </c>
      <c r="F310" t="s">
        <v>731</v>
      </c>
      <c r="G310" t="s">
        <v>780</v>
      </c>
      <c r="H310" t="s">
        <v>794</v>
      </c>
      <c r="I310" t="s">
        <v>726</v>
      </c>
      <c r="J310" t="s">
        <v>682</v>
      </c>
      <c r="K310">
        <v>5</v>
      </c>
      <c r="L310">
        <v>75</v>
      </c>
      <c r="M310">
        <v>90</v>
      </c>
      <c r="N310">
        <v>97.5</v>
      </c>
      <c r="O310">
        <v>10951</v>
      </c>
      <c r="Q310">
        <v>15</v>
      </c>
      <c r="R310">
        <v>1050</v>
      </c>
      <c r="S310">
        <v>14</v>
      </c>
      <c r="T310">
        <v>71.400000000000006</v>
      </c>
      <c r="U310" t="s">
        <v>782</v>
      </c>
      <c r="V310">
        <v>35000</v>
      </c>
      <c r="W310">
        <v>2700</v>
      </c>
      <c r="X310">
        <v>80</v>
      </c>
      <c r="Y310">
        <v>4</v>
      </c>
      <c r="Z310">
        <v>1</v>
      </c>
      <c r="AA310">
        <v>-20</v>
      </c>
      <c r="AB310" t="s">
        <v>769</v>
      </c>
      <c r="AC310">
        <v>0.2</v>
      </c>
      <c r="AD310" t="s">
        <v>783</v>
      </c>
      <c r="AE310">
        <v>41558</v>
      </c>
      <c r="AF310">
        <v>41893</v>
      </c>
      <c r="AG310" t="s">
        <v>842</v>
      </c>
      <c r="AH310" t="s">
        <v>1546</v>
      </c>
      <c r="AI310">
        <v>2219716</v>
      </c>
    </row>
    <row r="311" spans="1:35">
      <c r="A311" t="s">
        <v>1368</v>
      </c>
      <c r="B311" t="s">
        <v>1535</v>
      </c>
      <c r="C311" t="s">
        <v>1536</v>
      </c>
      <c r="D311" t="s">
        <v>1547</v>
      </c>
      <c r="F311" t="s">
        <v>731</v>
      </c>
      <c r="G311" t="s">
        <v>780</v>
      </c>
      <c r="H311" t="s">
        <v>794</v>
      </c>
      <c r="I311" t="s">
        <v>726</v>
      </c>
      <c r="J311" t="s">
        <v>682</v>
      </c>
      <c r="K311">
        <v>5</v>
      </c>
      <c r="L311">
        <v>75</v>
      </c>
      <c r="M311">
        <v>90</v>
      </c>
      <c r="N311">
        <v>97.5</v>
      </c>
      <c r="O311">
        <v>10951</v>
      </c>
      <c r="Q311">
        <v>15</v>
      </c>
      <c r="R311">
        <v>1050</v>
      </c>
      <c r="S311">
        <v>14</v>
      </c>
      <c r="T311">
        <v>71.400000000000006</v>
      </c>
      <c r="U311" t="s">
        <v>782</v>
      </c>
      <c r="V311">
        <v>35000</v>
      </c>
      <c r="W311">
        <v>2700</v>
      </c>
      <c r="X311">
        <v>80</v>
      </c>
      <c r="Y311">
        <v>4</v>
      </c>
      <c r="Z311">
        <v>1</v>
      </c>
      <c r="AA311">
        <v>-20</v>
      </c>
      <c r="AB311" t="s">
        <v>769</v>
      </c>
      <c r="AC311">
        <v>0.2</v>
      </c>
      <c r="AD311" t="s">
        <v>783</v>
      </c>
      <c r="AE311">
        <v>41558</v>
      </c>
      <c r="AF311">
        <v>41893</v>
      </c>
      <c r="AG311" t="s">
        <v>842</v>
      </c>
      <c r="AH311" t="s">
        <v>1548</v>
      </c>
      <c r="AI311">
        <v>2219713</v>
      </c>
    </row>
    <row r="312" spans="1:35">
      <c r="A312" t="s">
        <v>1368</v>
      </c>
      <c r="B312" t="s">
        <v>1535</v>
      </c>
      <c r="C312" t="s">
        <v>1536</v>
      </c>
      <c r="D312" t="s">
        <v>1549</v>
      </c>
      <c r="F312" t="s">
        <v>731</v>
      </c>
      <c r="G312" t="s">
        <v>780</v>
      </c>
      <c r="H312" t="s">
        <v>794</v>
      </c>
      <c r="I312" t="s">
        <v>726</v>
      </c>
      <c r="J312" t="s">
        <v>682</v>
      </c>
      <c r="K312">
        <v>5</v>
      </c>
      <c r="L312">
        <v>75</v>
      </c>
      <c r="M312">
        <v>90</v>
      </c>
      <c r="N312">
        <v>97.5</v>
      </c>
      <c r="O312">
        <v>3123</v>
      </c>
      <c r="Q312">
        <v>40</v>
      </c>
      <c r="R312">
        <v>1050</v>
      </c>
      <c r="S312">
        <v>14</v>
      </c>
      <c r="T312">
        <v>71.400000000000006</v>
      </c>
      <c r="U312" t="s">
        <v>782</v>
      </c>
      <c r="V312">
        <v>35000</v>
      </c>
      <c r="W312">
        <v>2700</v>
      </c>
      <c r="X312">
        <v>80</v>
      </c>
      <c r="Y312">
        <v>4</v>
      </c>
      <c r="Z312">
        <v>1</v>
      </c>
      <c r="AA312">
        <v>-20</v>
      </c>
      <c r="AB312" t="s">
        <v>769</v>
      </c>
      <c r="AC312">
        <v>0.2</v>
      </c>
      <c r="AD312" t="s">
        <v>783</v>
      </c>
      <c r="AE312">
        <v>41558</v>
      </c>
      <c r="AF312">
        <v>41893</v>
      </c>
      <c r="AG312" t="s">
        <v>842</v>
      </c>
      <c r="AH312" t="s">
        <v>1550</v>
      </c>
      <c r="AI312">
        <v>2219720</v>
      </c>
    </row>
    <row r="313" spans="1:35">
      <c r="A313" t="s">
        <v>1368</v>
      </c>
      <c r="B313" t="s">
        <v>1535</v>
      </c>
      <c r="C313" t="s">
        <v>1536</v>
      </c>
      <c r="D313" t="s">
        <v>1551</v>
      </c>
      <c r="F313" t="s">
        <v>731</v>
      </c>
      <c r="G313" t="s">
        <v>780</v>
      </c>
      <c r="H313" t="s">
        <v>794</v>
      </c>
      <c r="I313" t="s">
        <v>726</v>
      </c>
      <c r="J313" t="s">
        <v>682</v>
      </c>
      <c r="K313">
        <v>5</v>
      </c>
      <c r="L313">
        <v>75</v>
      </c>
      <c r="M313">
        <v>90</v>
      </c>
      <c r="N313">
        <v>97.5</v>
      </c>
      <c r="O313">
        <v>3123</v>
      </c>
      <c r="Q313">
        <v>40</v>
      </c>
      <c r="R313">
        <v>1050</v>
      </c>
      <c r="S313">
        <v>14</v>
      </c>
      <c r="T313">
        <v>71.400000000000006</v>
      </c>
      <c r="U313" t="s">
        <v>782</v>
      </c>
      <c r="V313">
        <v>35000</v>
      </c>
      <c r="W313">
        <v>3000</v>
      </c>
      <c r="X313">
        <v>84</v>
      </c>
      <c r="Y313">
        <v>17</v>
      </c>
      <c r="Z313">
        <v>1</v>
      </c>
      <c r="AA313">
        <v>-20</v>
      </c>
      <c r="AB313" t="s">
        <v>769</v>
      </c>
      <c r="AC313">
        <v>0.2</v>
      </c>
      <c r="AD313" t="s">
        <v>783</v>
      </c>
      <c r="AE313">
        <v>41558</v>
      </c>
      <c r="AF313">
        <v>41893</v>
      </c>
      <c r="AG313" t="s">
        <v>842</v>
      </c>
      <c r="AH313" t="s">
        <v>1552</v>
      </c>
      <c r="AI313">
        <v>2219717</v>
      </c>
    </row>
    <row r="314" spans="1:35">
      <c r="A314" t="s">
        <v>1368</v>
      </c>
      <c r="B314" t="s">
        <v>1535</v>
      </c>
      <c r="C314" t="s">
        <v>1536</v>
      </c>
      <c r="D314" t="s">
        <v>1553</v>
      </c>
      <c r="F314" t="s">
        <v>731</v>
      </c>
      <c r="G314" t="s">
        <v>780</v>
      </c>
      <c r="H314" t="s">
        <v>794</v>
      </c>
      <c r="I314" t="s">
        <v>726</v>
      </c>
      <c r="J314" t="s">
        <v>682</v>
      </c>
      <c r="K314">
        <v>5</v>
      </c>
      <c r="L314">
        <v>75</v>
      </c>
      <c r="M314">
        <v>90</v>
      </c>
      <c r="N314">
        <v>97.5</v>
      </c>
      <c r="O314">
        <v>6441</v>
      </c>
      <c r="Q314">
        <v>25</v>
      </c>
      <c r="R314">
        <v>1050</v>
      </c>
      <c r="S314">
        <v>14</v>
      </c>
      <c r="T314">
        <v>71.400000000000006</v>
      </c>
      <c r="U314" t="s">
        <v>782</v>
      </c>
      <c r="V314">
        <v>35000</v>
      </c>
      <c r="W314">
        <v>2700</v>
      </c>
      <c r="X314">
        <v>80</v>
      </c>
      <c r="Y314">
        <v>4</v>
      </c>
      <c r="Z314">
        <v>1</v>
      </c>
      <c r="AA314">
        <v>-20</v>
      </c>
      <c r="AB314" t="s">
        <v>769</v>
      </c>
      <c r="AC314">
        <v>0.2</v>
      </c>
      <c r="AD314" t="s">
        <v>783</v>
      </c>
      <c r="AE314">
        <v>41558</v>
      </c>
      <c r="AF314">
        <v>41893</v>
      </c>
      <c r="AG314" t="s">
        <v>842</v>
      </c>
      <c r="AH314" t="s">
        <v>1554</v>
      </c>
      <c r="AI314">
        <v>2219721</v>
      </c>
    </row>
    <row r="315" spans="1:35">
      <c r="A315" t="s">
        <v>1368</v>
      </c>
      <c r="B315" t="s">
        <v>1535</v>
      </c>
      <c r="C315" t="s">
        <v>1536</v>
      </c>
      <c r="D315" t="s">
        <v>1555</v>
      </c>
      <c r="F315" t="s">
        <v>731</v>
      </c>
      <c r="G315" t="s">
        <v>780</v>
      </c>
      <c r="H315" t="s">
        <v>794</v>
      </c>
      <c r="I315" t="s">
        <v>726</v>
      </c>
      <c r="J315" t="s">
        <v>682</v>
      </c>
      <c r="K315">
        <v>5</v>
      </c>
      <c r="L315">
        <v>75</v>
      </c>
      <c r="M315">
        <v>90</v>
      </c>
      <c r="N315">
        <v>97.5</v>
      </c>
      <c r="O315">
        <v>644</v>
      </c>
      <c r="Q315">
        <v>25</v>
      </c>
      <c r="R315">
        <v>1050</v>
      </c>
      <c r="S315">
        <v>14</v>
      </c>
      <c r="T315">
        <v>71.400000000000006</v>
      </c>
      <c r="U315" t="s">
        <v>782</v>
      </c>
      <c r="V315">
        <v>35000</v>
      </c>
      <c r="W315">
        <v>2700</v>
      </c>
      <c r="X315">
        <v>80</v>
      </c>
      <c r="Y315">
        <v>4</v>
      </c>
      <c r="Z315">
        <v>1</v>
      </c>
      <c r="AA315">
        <v>-20</v>
      </c>
      <c r="AB315" t="s">
        <v>769</v>
      </c>
      <c r="AC315">
        <v>0.2</v>
      </c>
      <c r="AD315" t="s">
        <v>783</v>
      </c>
      <c r="AE315">
        <v>41558</v>
      </c>
      <c r="AF315">
        <v>41893</v>
      </c>
      <c r="AG315" t="s">
        <v>842</v>
      </c>
      <c r="AH315" t="s">
        <v>1556</v>
      </c>
      <c r="AI315">
        <v>2219718</v>
      </c>
    </row>
    <row r="316" spans="1:35">
      <c r="A316" t="s">
        <v>1368</v>
      </c>
      <c r="B316" t="s">
        <v>1535</v>
      </c>
      <c r="C316" t="s">
        <v>1536</v>
      </c>
      <c r="D316" t="s">
        <v>1557</v>
      </c>
      <c r="F316" t="s">
        <v>731</v>
      </c>
      <c r="G316" t="s">
        <v>780</v>
      </c>
      <c r="H316" t="s">
        <v>794</v>
      </c>
      <c r="I316" t="s">
        <v>726</v>
      </c>
      <c r="J316" t="s">
        <v>682</v>
      </c>
      <c r="K316">
        <v>5</v>
      </c>
      <c r="L316">
        <v>75</v>
      </c>
      <c r="M316">
        <v>90</v>
      </c>
      <c r="N316">
        <v>97.5</v>
      </c>
      <c r="O316">
        <v>11962</v>
      </c>
      <c r="Q316">
        <v>15</v>
      </c>
      <c r="R316">
        <v>1050</v>
      </c>
      <c r="S316">
        <v>14</v>
      </c>
      <c r="T316">
        <v>71.400000000000006</v>
      </c>
      <c r="U316" t="s">
        <v>782</v>
      </c>
      <c r="V316">
        <v>35000</v>
      </c>
      <c r="W316">
        <v>2700</v>
      </c>
      <c r="X316">
        <v>80</v>
      </c>
      <c r="Y316">
        <v>4</v>
      </c>
      <c r="Z316">
        <v>1</v>
      </c>
      <c r="AA316">
        <v>-20</v>
      </c>
      <c r="AB316" t="s">
        <v>769</v>
      </c>
      <c r="AC316">
        <v>0.2</v>
      </c>
      <c r="AD316" t="s">
        <v>783</v>
      </c>
      <c r="AE316">
        <v>41558</v>
      </c>
      <c r="AF316">
        <v>41893</v>
      </c>
      <c r="AG316" t="s">
        <v>842</v>
      </c>
      <c r="AH316" t="s">
        <v>1558</v>
      </c>
      <c r="AI316">
        <v>2219722</v>
      </c>
    </row>
    <row r="317" spans="1:35">
      <c r="A317" t="s">
        <v>1368</v>
      </c>
      <c r="B317" t="s">
        <v>1535</v>
      </c>
      <c r="C317" t="s">
        <v>1536</v>
      </c>
      <c r="D317" t="s">
        <v>1559</v>
      </c>
      <c r="F317" t="s">
        <v>731</v>
      </c>
      <c r="G317" t="s">
        <v>780</v>
      </c>
      <c r="H317" t="s">
        <v>794</v>
      </c>
      <c r="I317" t="s">
        <v>726</v>
      </c>
      <c r="J317" t="s">
        <v>682</v>
      </c>
      <c r="K317">
        <v>5</v>
      </c>
      <c r="L317">
        <v>75</v>
      </c>
      <c r="M317">
        <v>90</v>
      </c>
      <c r="N317">
        <v>97.5</v>
      </c>
      <c r="O317">
        <v>11962</v>
      </c>
      <c r="Q317">
        <v>15</v>
      </c>
      <c r="R317">
        <v>1050</v>
      </c>
      <c r="S317">
        <v>14</v>
      </c>
      <c r="T317">
        <v>71.400000000000006</v>
      </c>
      <c r="U317" t="s">
        <v>782</v>
      </c>
      <c r="V317">
        <v>35000</v>
      </c>
      <c r="W317">
        <v>2700</v>
      </c>
      <c r="X317">
        <v>80</v>
      </c>
      <c r="Y317">
        <v>4</v>
      </c>
      <c r="Z317">
        <v>1</v>
      </c>
      <c r="AA317">
        <v>-20</v>
      </c>
      <c r="AB317" t="s">
        <v>769</v>
      </c>
      <c r="AC317">
        <v>0.2</v>
      </c>
      <c r="AD317" t="s">
        <v>783</v>
      </c>
      <c r="AE317">
        <v>41558</v>
      </c>
      <c r="AF317">
        <v>41893</v>
      </c>
      <c r="AG317" t="s">
        <v>842</v>
      </c>
      <c r="AH317" t="s">
        <v>1560</v>
      </c>
      <c r="AI317">
        <v>2219719</v>
      </c>
    </row>
    <row r="318" spans="1:35">
      <c r="A318" t="s">
        <v>1368</v>
      </c>
      <c r="B318" t="s">
        <v>1535</v>
      </c>
      <c r="C318" t="s">
        <v>1536</v>
      </c>
      <c r="D318" t="s">
        <v>1561</v>
      </c>
      <c r="F318" t="s">
        <v>731</v>
      </c>
      <c r="G318" t="s">
        <v>780</v>
      </c>
      <c r="H318" t="s">
        <v>794</v>
      </c>
      <c r="I318" t="s">
        <v>726</v>
      </c>
      <c r="J318" t="s">
        <v>682</v>
      </c>
      <c r="K318">
        <v>5</v>
      </c>
      <c r="L318">
        <v>75</v>
      </c>
      <c r="M318">
        <v>90</v>
      </c>
      <c r="N318">
        <v>97.5</v>
      </c>
      <c r="O318">
        <v>2965</v>
      </c>
      <c r="Q318">
        <v>40</v>
      </c>
      <c r="R318">
        <v>1050</v>
      </c>
      <c r="S318">
        <v>14</v>
      </c>
      <c r="T318">
        <v>71.400000000000006</v>
      </c>
      <c r="U318" t="s">
        <v>782</v>
      </c>
      <c r="V318">
        <v>35000</v>
      </c>
      <c r="W318">
        <v>2700</v>
      </c>
      <c r="X318">
        <v>80</v>
      </c>
      <c r="Y318">
        <v>4</v>
      </c>
      <c r="Z318">
        <v>1</v>
      </c>
      <c r="AA318">
        <v>-20</v>
      </c>
      <c r="AB318" t="s">
        <v>769</v>
      </c>
      <c r="AC318">
        <v>0.2</v>
      </c>
      <c r="AD318" t="s">
        <v>783</v>
      </c>
      <c r="AE318">
        <v>41558</v>
      </c>
      <c r="AF318">
        <v>41893</v>
      </c>
      <c r="AG318" t="s">
        <v>842</v>
      </c>
      <c r="AH318" t="s">
        <v>1562</v>
      </c>
      <c r="AI318">
        <v>2219726</v>
      </c>
    </row>
    <row r="319" spans="1:35">
      <c r="A319" t="s">
        <v>1368</v>
      </c>
      <c r="B319" t="s">
        <v>1535</v>
      </c>
      <c r="C319" t="s">
        <v>1536</v>
      </c>
      <c r="D319" t="s">
        <v>1563</v>
      </c>
      <c r="F319" t="s">
        <v>731</v>
      </c>
      <c r="G319" t="s">
        <v>780</v>
      </c>
      <c r="H319" t="s">
        <v>794</v>
      </c>
      <c r="I319" t="s">
        <v>726</v>
      </c>
      <c r="J319" t="s">
        <v>682</v>
      </c>
      <c r="K319">
        <v>5</v>
      </c>
      <c r="L319">
        <v>75</v>
      </c>
      <c r="M319">
        <v>90</v>
      </c>
      <c r="N319">
        <v>97.5</v>
      </c>
      <c r="O319">
        <v>2965</v>
      </c>
      <c r="Q319">
        <v>40</v>
      </c>
      <c r="R319">
        <v>1050</v>
      </c>
      <c r="S319">
        <v>14</v>
      </c>
      <c r="T319">
        <v>71.400000000000006</v>
      </c>
      <c r="U319" t="s">
        <v>782</v>
      </c>
      <c r="V319">
        <v>35000</v>
      </c>
      <c r="W319">
        <v>4000</v>
      </c>
      <c r="X319">
        <v>83</v>
      </c>
      <c r="Y319">
        <v>14</v>
      </c>
      <c r="Z319">
        <v>1</v>
      </c>
      <c r="AA319">
        <v>-20</v>
      </c>
      <c r="AB319" t="s">
        <v>769</v>
      </c>
      <c r="AC319">
        <v>0.2</v>
      </c>
      <c r="AD319" t="s">
        <v>783</v>
      </c>
      <c r="AE319">
        <v>41558</v>
      </c>
      <c r="AF319">
        <v>41893</v>
      </c>
      <c r="AG319" t="s">
        <v>842</v>
      </c>
      <c r="AH319" t="s">
        <v>1564</v>
      </c>
      <c r="AI319">
        <v>2219723</v>
      </c>
    </row>
    <row r="320" spans="1:35">
      <c r="A320" t="s">
        <v>1368</v>
      </c>
      <c r="B320" t="s">
        <v>1535</v>
      </c>
      <c r="C320" t="s">
        <v>1536</v>
      </c>
      <c r="D320" t="s">
        <v>1565</v>
      </c>
      <c r="F320" t="s">
        <v>731</v>
      </c>
      <c r="G320" t="s">
        <v>780</v>
      </c>
      <c r="H320" t="s">
        <v>794</v>
      </c>
      <c r="I320" t="s">
        <v>726</v>
      </c>
      <c r="J320" t="s">
        <v>682</v>
      </c>
      <c r="K320">
        <v>5</v>
      </c>
      <c r="L320">
        <v>75</v>
      </c>
      <c r="M320">
        <v>90</v>
      </c>
      <c r="N320">
        <v>97.5</v>
      </c>
      <c r="O320">
        <v>6390</v>
      </c>
      <c r="Q320">
        <v>25</v>
      </c>
      <c r="R320">
        <v>1050</v>
      </c>
      <c r="S320">
        <v>14</v>
      </c>
      <c r="T320">
        <v>71.400000000000006</v>
      </c>
      <c r="U320" t="s">
        <v>782</v>
      </c>
      <c r="V320">
        <v>35000</v>
      </c>
      <c r="W320">
        <v>2700</v>
      </c>
      <c r="X320">
        <v>80</v>
      </c>
      <c r="Y320">
        <v>4</v>
      </c>
      <c r="Z320">
        <v>1</v>
      </c>
      <c r="AA320">
        <v>-20</v>
      </c>
      <c r="AB320" t="s">
        <v>769</v>
      </c>
      <c r="AC320">
        <v>0.2</v>
      </c>
      <c r="AD320" t="s">
        <v>783</v>
      </c>
      <c r="AE320">
        <v>41558</v>
      </c>
      <c r="AF320">
        <v>41893</v>
      </c>
      <c r="AG320" t="s">
        <v>842</v>
      </c>
      <c r="AH320" t="s">
        <v>1566</v>
      </c>
      <c r="AI320">
        <v>2219727</v>
      </c>
    </row>
    <row r="321" spans="1:35">
      <c r="A321" t="s">
        <v>1368</v>
      </c>
      <c r="B321" t="s">
        <v>1535</v>
      </c>
      <c r="C321" t="s">
        <v>1536</v>
      </c>
      <c r="D321" t="s">
        <v>1567</v>
      </c>
      <c r="F321" t="s">
        <v>731</v>
      </c>
      <c r="G321" t="s">
        <v>780</v>
      </c>
      <c r="H321" t="s">
        <v>794</v>
      </c>
      <c r="I321" t="s">
        <v>726</v>
      </c>
      <c r="J321" t="s">
        <v>682</v>
      </c>
      <c r="K321">
        <v>5</v>
      </c>
      <c r="L321">
        <v>75</v>
      </c>
      <c r="M321">
        <v>90</v>
      </c>
      <c r="N321">
        <v>97.5</v>
      </c>
      <c r="O321">
        <v>6390</v>
      </c>
      <c r="Q321">
        <v>25</v>
      </c>
      <c r="R321">
        <v>1050</v>
      </c>
      <c r="S321">
        <v>14</v>
      </c>
      <c r="T321">
        <v>71.400000000000006</v>
      </c>
      <c r="U321" t="s">
        <v>782</v>
      </c>
      <c r="V321">
        <v>35000</v>
      </c>
      <c r="W321">
        <v>2700</v>
      </c>
      <c r="X321">
        <v>80</v>
      </c>
      <c r="Y321">
        <v>4</v>
      </c>
      <c r="Z321">
        <v>1</v>
      </c>
      <c r="AA321">
        <v>-20</v>
      </c>
      <c r="AB321" t="s">
        <v>769</v>
      </c>
      <c r="AC321">
        <v>0.2</v>
      </c>
      <c r="AD321" t="s">
        <v>783</v>
      </c>
      <c r="AE321">
        <v>41558</v>
      </c>
      <c r="AF321">
        <v>41893</v>
      </c>
      <c r="AG321" t="s">
        <v>842</v>
      </c>
      <c r="AH321" t="s">
        <v>1568</v>
      </c>
      <c r="AI321">
        <v>2219724</v>
      </c>
    </row>
    <row r="322" spans="1:35">
      <c r="A322" t="s">
        <v>1368</v>
      </c>
      <c r="B322" t="s">
        <v>1535</v>
      </c>
      <c r="C322" t="s">
        <v>1536</v>
      </c>
      <c r="D322" t="s">
        <v>1569</v>
      </c>
      <c r="F322" t="s">
        <v>731</v>
      </c>
      <c r="G322" t="s">
        <v>780</v>
      </c>
      <c r="H322" t="s">
        <v>794</v>
      </c>
      <c r="I322" t="s">
        <v>726</v>
      </c>
      <c r="J322" t="s">
        <v>682</v>
      </c>
      <c r="K322">
        <v>5</v>
      </c>
      <c r="L322">
        <v>75</v>
      </c>
      <c r="M322">
        <v>90</v>
      </c>
      <c r="N322">
        <v>97.5</v>
      </c>
      <c r="O322">
        <v>12409</v>
      </c>
      <c r="Q322">
        <v>15</v>
      </c>
      <c r="R322">
        <v>1050</v>
      </c>
      <c r="S322">
        <v>14</v>
      </c>
      <c r="T322">
        <v>71.400000000000006</v>
      </c>
      <c r="U322" t="s">
        <v>782</v>
      </c>
      <c r="V322">
        <v>35000</v>
      </c>
      <c r="W322">
        <v>2700</v>
      </c>
      <c r="X322">
        <v>80</v>
      </c>
      <c r="Y322">
        <v>4</v>
      </c>
      <c r="Z322">
        <v>1</v>
      </c>
      <c r="AA322">
        <v>-20</v>
      </c>
      <c r="AB322" t="s">
        <v>769</v>
      </c>
      <c r="AC322">
        <v>0.2</v>
      </c>
      <c r="AD322" t="s">
        <v>783</v>
      </c>
      <c r="AE322">
        <v>41558</v>
      </c>
      <c r="AF322">
        <v>41893</v>
      </c>
      <c r="AG322" t="s">
        <v>842</v>
      </c>
      <c r="AH322" t="s">
        <v>1570</v>
      </c>
      <c r="AI322">
        <v>2219728</v>
      </c>
    </row>
    <row r="323" spans="1:35">
      <c r="A323" t="s">
        <v>1368</v>
      </c>
      <c r="B323" t="s">
        <v>1535</v>
      </c>
      <c r="C323" t="s">
        <v>1536</v>
      </c>
      <c r="D323" t="s">
        <v>1571</v>
      </c>
      <c r="F323" t="s">
        <v>731</v>
      </c>
      <c r="G323" t="s">
        <v>780</v>
      </c>
      <c r="H323" t="s">
        <v>794</v>
      </c>
      <c r="I323" t="s">
        <v>726</v>
      </c>
      <c r="J323" t="s">
        <v>682</v>
      </c>
      <c r="K323">
        <v>5</v>
      </c>
      <c r="L323">
        <v>75</v>
      </c>
      <c r="M323">
        <v>90</v>
      </c>
      <c r="N323">
        <v>97.5</v>
      </c>
      <c r="O323">
        <v>12409</v>
      </c>
      <c r="Q323">
        <v>15</v>
      </c>
      <c r="R323">
        <v>1050</v>
      </c>
      <c r="S323">
        <v>14</v>
      </c>
      <c r="T323">
        <v>71.400000000000006</v>
      </c>
      <c r="U323" t="s">
        <v>782</v>
      </c>
      <c r="V323">
        <v>35000</v>
      </c>
      <c r="W323">
        <v>2700</v>
      </c>
      <c r="X323">
        <v>80</v>
      </c>
      <c r="Y323">
        <v>4</v>
      </c>
      <c r="Z323">
        <v>1</v>
      </c>
      <c r="AA323">
        <v>-20</v>
      </c>
      <c r="AB323" t="s">
        <v>769</v>
      </c>
      <c r="AC323">
        <v>0.2</v>
      </c>
      <c r="AD323" t="s">
        <v>783</v>
      </c>
      <c r="AE323">
        <v>41558</v>
      </c>
      <c r="AF323">
        <v>41893</v>
      </c>
      <c r="AG323" t="s">
        <v>842</v>
      </c>
      <c r="AH323" t="s">
        <v>1572</v>
      </c>
      <c r="AI323">
        <v>2219725</v>
      </c>
    </row>
    <row r="324" spans="1:35">
      <c r="A324" t="s">
        <v>1368</v>
      </c>
      <c r="B324" t="s">
        <v>1535</v>
      </c>
      <c r="C324" t="s">
        <v>919</v>
      </c>
      <c r="D324" t="s">
        <v>1573</v>
      </c>
      <c r="E324" t="s">
        <v>1574</v>
      </c>
      <c r="F324" t="s">
        <v>1575</v>
      </c>
      <c r="G324" t="s">
        <v>723</v>
      </c>
      <c r="H324" t="s">
        <v>788</v>
      </c>
      <c r="I324" t="s">
        <v>723</v>
      </c>
      <c r="J324" t="s">
        <v>682</v>
      </c>
      <c r="K324">
        <v>5</v>
      </c>
      <c r="L324">
        <v>60</v>
      </c>
      <c r="M324">
        <v>124</v>
      </c>
      <c r="N324">
        <v>32</v>
      </c>
      <c r="R324">
        <v>500</v>
      </c>
      <c r="S324">
        <v>6</v>
      </c>
      <c r="T324">
        <v>85.4</v>
      </c>
      <c r="U324" t="s">
        <v>782</v>
      </c>
      <c r="V324">
        <v>35000</v>
      </c>
      <c r="W324">
        <v>2700</v>
      </c>
      <c r="X324">
        <v>80</v>
      </c>
      <c r="Y324">
        <v>7</v>
      </c>
      <c r="Z324">
        <v>0.8</v>
      </c>
      <c r="AA324">
        <v>-20</v>
      </c>
      <c r="AB324" t="s">
        <v>769</v>
      </c>
      <c r="AC324">
        <v>0.2</v>
      </c>
      <c r="AD324" t="s">
        <v>783</v>
      </c>
      <c r="AE324">
        <v>41558</v>
      </c>
      <c r="AF324">
        <v>41893</v>
      </c>
      <c r="AG324" t="s">
        <v>827</v>
      </c>
      <c r="AH324" t="s">
        <v>1576</v>
      </c>
      <c r="AI324">
        <v>2220073</v>
      </c>
    </row>
    <row r="325" spans="1:35">
      <c r="A325" t="s">
        <v>1368</v>
      </c>
      <c r="B325" t="s">
        <v>1535</v>
      </c>
      <c r="C325" t="s">
        <v>919</v>
      </c>
      <c r="D325" t="s">
        <v>1573</v>
      </c>
      <c r="E325" t="s">
        <v>1574</v>
      </c>
      <c r="F325" t="s">
        <v>1575</v>
      </c>
      <c r="G325" t="s">
        <v>723</v>
      </c>
      <c r="H325" t="s">
        <v>788</v>
      </c>
      <c r="I325" t="s">
        <v>723</v>
      </c>
      <c r="J325" t="s">
        <v>682</v>
      </c>
      <c r="K325">
        <v>5</v>
      </c>
      <c r="L325">
        <v>60</v>
      </c>
      <c r="M325">
        <v>124</v>
      </c>
      <c r="N325">
        <v>32</v>
      </c>
      <c r="R325">
        <v>500</v>
      </c>
      <c r="S325">
        <v>6</v>
      </c>
      <c r="T325">
        <v>86.8</v>
      </c>
      <c r="U325" t="s">
        <v>782</v>
      </c>
      <c r="V325">
        <v>35000</v>
      </c>
      <c r="W325">
        <v>3000</v>
      </c>
      <c r="X325">
        <v>83</v>
      </c>
      <c r="Y325">
        <v>17</v>
      </c>
      <c r="Z325">
        <v>0.8</v>
      </c>
      <c r="AA325">
        <v>-20</v>
      </c>
      <c r="AB325" t="s">
        <v>769</v>
      </c>
      <c r="AC325">
        <v>0.2</v>
      </c>
      <c r="AD325" t="s">
        <v>783</v>
      </c>
      <c r="AE325">
        <v>41558</v>
      </c>
      <c r="AF325">
        <v>41893</v>
      </c>
      <c r="AG325" t="s">
        <v>827</v>
      </c>
      <c r="AH325" t="s">
        <v>1577</v>
      </c>
      <c r="AI325">
        <v>2220074</v>
      </c>
    </row>
    <row r="326" spans="1:35">
      <c r="A326" t="s">
        <v>1368</v>
      </c>
      <c r="B326" t="s">
        <v>1369</v>
      </c>
      <c r="C326" t="s">
        <v>732</v>
      </c>
      <c r="D326" t="s">
        <v>1578</v>
      </c>
      <c r="F326" t="s">
        <v>732</v>
      </c>
      <c r="G326" t="s">
        <v>780</v>
      </c>
      <c r="H326" t="s">
        <v>794</v>
      </c>
      <c r="I326" t="s">
        <v>726</v>
      </c>
      <c r="J326" t="s">
        <v>682</v>
      </c>
      <c r="K326">
        <v>5</v>
      </c>
      <c r="L326">
        <v>85</v>
      </c>
      <c r="M326">
        <v>129.80000000000001</v>
      </c>
      <c r="N326">
        <v>95</v>
      </c>
      <c r="R326">
        <v>1100</v>
      </c>
      <c r="S326">
        <v>13.5</v>
      </c>
      <c r="T326">
        <v>81.5</v>
      </c>
      <c r="U326" t="s">
        <v>782</v>
      </c>
      <c r="V326">
        <v>35000</v>
      </c>
      <c r="W326">
        <v>2700</v>
      </c>
      <c r="X326">
        <v>81</v>
      </c>
      <c r="Y326">
        <v>8</v>
      </c>
      <c r="Z326">
        <v>1</v>
      </c>
      <c r="AA326">
        <v>-20</v>
      </c>
      <c r="AB326" t="s">
        <v>769</v>
      </c>
      <c r="AC326">
        <v>0.05</v>
      </c>
      <c r="AD326" t="s">
        <v>1308</v>
      </c>
      <c r="AE326">
        <v>41700</v>
      </c>
      <c r="AF326">
        <v>41677</v>
      </c>
      <c r="AG326" t="s">
        <v>842</v>
      </c>
      <c r="AH326" t="s">
        <v>1579</v>
      </c>
      <c r="AI326">
        <v>2205628</v>
      </c>
    </row>
    <row r="327" spans="1:35">
      <c r="A327" t="s">
        <v>1368</v>
      </c>
      <c r="B327" t="s">
        <v>1369</v>
      </c>
      <c r="C327" t="s">
        <v>732</v>
      </c>
      <c r="D327" t="s">
        <v>1580</v>
      </c>
      <c r="F327" t="s">
        <v>732</v>
      </c>
      <c r="G327" t="s">
        <v>780</v>
      </c>
      <c r="H327" t="s">
        <v>794</v>
      </c>
      <c r="I327" t="s">
        <v>726</v>
      </c>
      <c r="J327" t="s">
        <v>682</v>
      </c>
      <c r="K327">
        <v>5</v>
      </c>
      <c r="L327">
        <v>85</v>
      </c>
      <c r="M327">
        <v>129.80000000000001</v>
      </c>
      <c r="N327">
        <v>95</v>
      </c>
      <c r="R327">
        <v>1100</v>
      </c>
      <c r="S327">
        <v>13.5</v>
      </c>
      <c r="T327">
        <v>81.5</v>
      </c>
      <c r="U327" t="s">
        <v>782</v>
      </c>
      <c r="V327">
        <v>35000</v>
      </c>
      <c r="W327">
        <v>3000</v>
      </c>
      <c r="X327">
        <v>83</v>
      </c>
      <c r="Y327">
        <v>13</v>
      </c>
      <c r="Z327">
        <v>1</v>
      </c>
      <c r="AA327">
        <v>-20</v>
      </c>
      <c r="AB327" t="s">
        <v>769</v>
      </c>
      <c r="AC327">
        <v>0.05</v>
      </c>
      <c r="AD327" t="s">
        <v>1308</v>
      </c>
      <c r="AE327">
        <v>41700</v>
      </c>
      <c r="AF327">
        <v>41677</v>
      </c>
      <c r="AG327" t="s">
        <v>842</v>
      </c>
      <c r="AH327" t="s">
        <v>1581</v>
      </c>
      <c r="AI327">
        <v>2205629</v>
      </c>
    </row>
    <row r="328" spans="1:35">
      <c r="A328" t="s">
        <v>1368</v>
      </c>
      <c r="B328" t="s">
        <v>1369</v>
      </c>
      <c r="C328" t="s">
        <v>732</v>
      </c>
      <c r="D328" t="s">
        <v>1582</v>
      </c>
      <c r="F328" t="s">
        <v>732</v>
      </c>
      <c r="G328" t="s">
        <v>780</v>
      </c>
      <c r="H328" t="s">
        <v>794</v>
      </c>
      <c r="I328" t="s">
        <v>726</v>
      </c>
      <c r="J328" t="s">
        <v>682</v>
      </c>
      <c r="K328">
        <v>5</v>
      </c>
      <c r="L328">
        <v>85</v>
      </c>
      <c r="M328">
        <v>129.80000000000001</v>
      </c>
      <c r="N328">
        <v>95</v>
      </c>
      <c r="R328">
        <v>1150</v>
      </c>
      <c r="S328">
        <v>13.5</v>
      </c>
      <c r="T328">
        <v>85.2</v>
      </c>
      <c r="U328" t="s">
        <v>782</v>
      </c>
      <c r="V328">
        <v>35000</v>
      </c>
      <c r="W328">
        <v>4000</v>
      </c>
      <c r="X328">
        <v>82</v>
      </c>
      <c r="Y328">
        <v>14</v>
      </c>
      <c r="Z328">
        <v>1</v>
      </c>
      <c r="AA328">
        <v>-20</v>
      </c>
      <c r="AB328" t="s">
        <v>769</v>
      </c>
      <c r="AC328">
        <v>0.05</v>
      </c>
      <c r="AD328" t="s">
        <v>1308</v>
      </c>
      <c r="AE328">
        <v>41700</v>
      </c>
      <c r="AF328">
        <v>41677</v>
      </c>
      <c r="AG328" t="s">
        <v>842</v>
      </c>
      <c r="AH328" t="s">
        <v>1583</v>
      </c>
      <c r="AI328">
        <v>2205630</v>
      </c>
    </row>
    <row r="329" spans="1:35">
      <c r="A329" t="s">
        <v>1368</v>
      </c>
      <c r="B329" t="s">
        <v>1369</v>
      </c>
      <c r="C329" t="s">
        <v>733</v>
      </c>
      <c r="D329" t="s">
        <v>1584</v>
      </c>
      <c r="F329" t="s">
        <v>733</v>
      </c>
      <c r="G329" t="s">
        <v>780</v>
      </c>
      <c r="H329" t="s">
        <v>794</v>
      </c>
      <c r="I329" t="s">
        <v>726</v>
      </c>
      <c r="J329" t="s">
        <v>682</v>
      </c>
      <c r="K329">
        <v>5</v>
      </c>
      <c r="L329">
        <v>100</v>
      </c>
      <c r="M329">
        <v>166.5</v>
      </c>
      <c r="N329">
        <v>117</v>
      </c>
      <c r="R329">
        <v>1500</v>
      </c>
      <c r="S329">
        <v>18</v>
      </c>
      <c r="T329">
        <v>83.3</v>
      </c>
      <c r="U329" t="s">
        <v>782</v>
      </c>
      <c r="V329">
        <v>35000</v>
      </c>
      <c r="W329">
        <v>2700</v>
      </c>
      <c r="X329">
        <v>82</v>
      </c>
      <c r="Y329">
        <v>9</v>
      </c>
      <c r="Z329">
        <v>1</v>
      </c>
      <c r="AA329">
        <v>-20</v>
      </c>
      <c r="AB329" t="s">
        <v>769</v>
      </c>
      <c r="AC329">
        <v>0.05</v>
      </c>
      <c r="AD329" t="s">
        <v>1308</v>
      </c>
      <c r="AE329">
        <v>41700</v>
      </c>
      <c r="AF329">
        <v>41677</v>
      </c>
      <c r="AG329" t="s">
        <v>842</v>
      </c>
      <c r="AH329" t="s">
        <v>1585</v>
      </c>
      <c r="AI329">
        <v>2205625</v>
      </c>
    </row>
    <row r="330" spans="1:35">
      <c r="A330" t="s">
        <v>1368</v>
      </c>
      <c r="B330" t="s">
        <v>1369</v>
      </c>
      <c r="C330" t="s">
        <v>733</v>
      </c>
      <c r="D330" t="s">
        <v>1586</v>
      </c>
      <c r="F330" t="s">
        <v>733</v>
      </c>
      <c r="G330" t="s">
        <v>780</v>
      </c>
      <c r="H330" t="s">
        <v>794</v>
      </c>
      <c r="I330" t="s">
        <v>726</v>
      </c>
      <c r="J330" t="s">
        <v>682</v>
      </c>
      <c r="K330">
        <v>5</v>
      </c>
      <c r="L330">
        <v>100</v>
      </c>
      <c r="M330">
        <v>166.5</v>
      </c>
      <c r="N330">
        <v>117</v>
      </c>
      <c r="R330">
        <v>1500</v>
      </c>
      <c r="S330">
        <v>18</v>
      </c>
      <c r="T330">
        <v>83.3</v>
      </c>
      <c r="U330" t="s">
        <v>782</v>
      </c>
      <c r="V330">
        <v>35000</v>
      </c>
      <c r="W330">
        <v>3000</v>
      </c>
      <c r="X330">
        <v>83</v>
      </c>
      <c r="Y330">
        <v>14</v>
      </c>
      <c r="Z330">
        <v>1</v>
      </c>
      <c r="AA330">
        <v>-20</v>
      </c>
      <c r="AB330" t="s">
        <v>769</v>
      </c>
      <c r="AC330">
        <v>0.05</v>
      </c>
      <c r="AD330" t="s">
        <v>1308</v>
      </c>
      <c r="AE330">
        <v>41700</v>
      </c>
      <c r="AF330">
        <v>41677</v>
      </c>
      <c r="AG330" t="s">
        <v>842</v>
      </c>
      <c r="AH330" t="s">
        <v>1587</v>
      </c>
      <c r="AI330">
        <v>2205626</v>
      </c>
    </row>
    <row r="331" spans="1:35">
      <c r="A331" t="s">
        <v>1368</v>
      </c>
      <c r="B331" t="s">
        <v>1369</v>
      </c>
      <c r="C331" t="s">
        <v>733</v>
      </c>
      <c r="D331" t="s">
        <v>1588</v>
      </c>
      <c r="F331" t="s">
        <v>733</v>
      </c>
      <c r="G331" t="s">
        <v>780</v>
      </c>
      <c r="H331" t="s">
        <v>794</v>
      </c>
      <c r="I331" t="s">
        <v>726</v>
      </c>
      <c r="J331" t="s">
        <v>682</v>
      </c>
      <c r="K331">
        <v>5</v>
      </c>
      <c r="L331">
        <v>100</v>
      </c>
      <c r="M331">
        <v>166.5</v>
      </c>
      <c r="N331">
        <v>117</v>
      </c>
      <c r="R331">
        <v>1590</v>
      </c>
      <c r="S331">
        <v>18</v>
      </c>
      <c r="T331">
        <v>88.3</v>
      </c>
      <c r="U331" t="s">
        <v>782</v>
      </c>
      <c r="V331">
        <v>35000</v>
      </c>
      <c r="W331">
        <v>4000</v>
      </c>
      <c r="X331">
        <v>82</v>
      </c>
      <c r="Y331">
        <v>14</v>
      </c>
      <c r="Z331">
        <v>1</v>
      </c>
      <c r="AA331">
        <v>-20</v>
      </c>
      <c r="AB331" t="s">
        <v>769</v>
      </c>
      <c r="AC331">
        <v>0.05</v>
      </c>
      <c r="AD331" t="s">
        <v>1308</v>
      </c>
      <c r="AE331">
        <v>41700</v>
      </c>
      <c r="AF331">
        <v>41677</v>
      </c>
      <c r="AG331" t="s">
        <v>842</v>
      </c>
      <c r="AH331" t="s">
        <v>1589</v>
      </c>
      <c r="AI331">
        <v>2205627</v>
      </c>
    </row>
    <row r="332" spans="1:35">
      <c r="A332" t="s">
        <v>1368</v>
      </c>
      <c r="B332" t="s">
        <v>1369</v>
      </c>
      <c r="C332" t="s">
        <v>1590</v>
      </c>
      <c r="D332" t="s">
        <v>1591</v>
      </c>
      <c r="E332" t="s">
        <v>1592</v>
      </c>
      <c r="F332" t="s">
        <v>703</v>
      </c>
      <c r="G332" t="s">
        <v>780</v>
      </c>
      <c r="H332" t="s">
        <v>781</v>
      </c>
      <c r="I332" t="s">
        <v>726</v>
      </c>
      <c r="J332" t="s">
        <v>682</v>
      </c>
      <c r="K332">
        <v>3</v>
      </c>
      <c r="L332">
        <v>50</v>
      </c>
      <c r="M332">
        <v>50</v>
      </c>
      <c r="N332">
        <v>50</v>
      </c>
      <c r="O332">
        <v>1332</v>
      </c>
      <c r="Q332">
        <v>36</v>
      </c>
      <c r="R332">
        <v>640</v>
      </c>
      <c r="S332">
        <v>8</v>
      </c>
      <c r="T332">
        <v>80</v>
      </c>
      <c r="U332" t="s">
        <v>782</v>
      </c>
      <c r="V332">
        <v>35000</v>
      </c>
      <c r="W332">
        <v>2700</v>
      </c>
      <c r="X332">
        <v>81</v>
      </c>
      <c r="Y332">
        <v>4</v>
      </c>
      <c r="Z332">
        <v>0.9</v>
      </c>
      <c r="AA332">
        <v>-20</v>
      </c>
      <c r="AB332" t="s">
        <v>769</v>
      </c>
      <c r="AC332">
        <v>0.1</v>
      </c>
      <c r="AD332" t="s">
        <v>783</v>
      </c>
      <c r="AE332">
        <v>41787</v>
      </c>
      <c r="AF332">
        <v>41789</v>
      </c>
      <c r="AG332" t="s">
        <v>842</v>
      </c>
      <c r="AH332" t="s">
        <v>1593</v>
      </c>
      <c r="AI332">
        <v>2213599</v>
      </c>
    </row>
    <row r="333" spans="1:35">
      <c r="A333" t="s">
        <v>1368</v>
      </c>
      <c r="B333" t="s">
        <v>1369</v>
      </c>
      <c r="C333" t="s">
        <v>1590</v>
      </c>
      <c r="D333" t="s">
        <v>1594</v>
      </c>
      <c r="E333" t="s">
        <v>1595</v>
      </c>
      <c r="F333" t="s">
        <v>703</v>
      </c>
      <c r="G333" t="s">
        <v>780</v>
      </c>
      <c r="H333" t="s">
        <v>781</v>
      </c>
      <c r="I333" t="s">
        <v>726</v>
      </c>
      <c r="J333" t="s">
        <v>682</v>
      </c>
      <c r="K333">
        <v>3</v>
      </c>
      <c r="L333">
        <v>50</v>
      </c>
      <c r="M333">
        <v>50</v>
      </c>
      <c r="N333">
        <v>50</v>
      </c>
      <c r="O333">
        <v>2673</v>
      </c>
      <c r="Q333">
        <v>25</v>
      </c>
      <c r="R333">
        <v>640</v>
      </c>
      <c r="S333">
        <v>8</v>
      </c>
      <c r="T333">
        <v>80</v>
      </c>
      <c r="U333" t="s">
        <v>782</v>
      </c>
      <c r="V333">
        <v>35000</v>
      </c>
      <c r="W333">
        <v>2700</v>
      </c>
      <c r="X333">
        <v>81</v>
      </c>
      <c r="Y333">
        <v>4</v>
      </c>
      <c r="Z333">
        <v>0.9</v>
      </c>
      <c r="AA333">
        <v>-20</v>
      </c>
      <c r="AB333" t="s">
        <v>769</v>
      </c>
      <c r="AC333">
        <v>0.1</v>
      </c>
      <c r="AD333" t="s">
        <v>783</v>
      </c>
      <c r="AE333">
        <v>41787</v>
      </c>
      <c r="AF333">
        <v>41789</v>
      </c>
      <c r="AG333" t="s">
        <v>842</v>
      </c>
      <c r="AH333" t="s">
        <v>1596</v>
      </c>
      <c r="AI333">
        <v>2213598</v>
      </c>
    </row>
    <row r="334" spans="1:35">
      <c r="A334" t="s">
        <v>1368</v>
      </c>
      <c r="B334" t="s">
        <v>1369</v>
      </c>
      <c r="C334" t="s">
        <v>1590</v>
      </c>
      <c r="D334" t="s">
        <v>1597</v>
      </c>
      <c r="E334" t="s">
        <v>1598</v>
      </c>
      <c r="F334" t="s">
        <v>703</v>
      </c>
      <c r="G334" t="s">
        <v>780</v>
      </c>
      <c r="H334" t="s">
        <v>781</v>
      </c>
      <c r="I334" t="s">
        <v>726</v>
      </c>
      <c r="J334" t="s">
        <v>682</v>
      </c>
      <c r="K334">
        <v>3</v>
      </c>
      <c r="L334">
        <v>50</v>
      </c>
      <c r="M334">
        <v>50</v>
      </c>
      <c r="N334">
        <v>50</v>
      </c>
      <c r="O334">
        <v>5139</v>
      </c>
      <c r="Q334">
        <v>15</v>
      </c>
      <c r="R334">
        <v>640</v>
      </c>
      <c r="S334">
        <v>8</v>
      </c>
      <c r="T334">
        <v>80</v>
      </c>
      <c r="U334" t="s">
        <v>782</v>
      </c>
      <c r="V334">
        <v>35000</v>
      </c>
      <c r="W334">
        <v>2700</v>
      </c>
      <c r="X334">
        <v>81</v>
      </c>
      <c r="Y334">
        <v>4</v>
      </c>
      <c r="Z334">
        <v>0.9</v>
      </c>
      <c r="AA334">
        <v>-20</v>
      </c>
      <c r="AB334" t="s">
        <v>769</v>
      </c>
      <c r="AC334">
        <v>0.1</v>
      </c>
      <c r="AD334" t="s">
        <v>783</v>
      </c>
      <c r="AE334">
        <v>41787</v>
      </c>
      <c r="AF334">
        <v>41789</v>
      </c>
      <c r="AG334" t="s">
        <v>842</v>
      </c>
      <c r="AH334" t="s">
        <v>1599</v>
      </c>
      <c r="AI334">
        <v>2213597</v>
      </c>
    </row>
    <row r="335" spans="1:35">
      <c r="A335" t="s">
        <v>1368</v>
      </c>
      <c r="B335" t="s">
        <v>1369</v>
      </c>
      <c r="C335" t="s">
        <v>1590</v>
      </c>
      <c r="D335" t="s">
        <v>1600</v>
      </c>
      <c r="E335" t="s">
        <v>1601</v>
      </c>
      <c r="F335" t="s">
        <v>703</v>
      </c>
      <c r="G335" t="s">
        <v>780</v>
      </c>
      <c r="H335" t="s">
        <v>781</v>
      </c>
      <c r="I335" t="s">
        <v>726</v>
      </c>
      <c r="J335" t="s">
        <v>682</v>
      </c>
      <c r="K335">
        <v>3</v>
      </c>
      <c r="L335">
        <v>75</v>
      </c>
      <c r="M335">
        <v>50</v>
      </c>
      <c r="N335">
        <v>50</v>
      </c>
      <c r="O335">
        <v>1332</v>
      </c>
      <c r="Q335">
        <v>36</v>
      </c>
      <c r="R335">
        <v>650</v>
      </c>
      <c r="S335">
        <v>8</v>
      </c>
      <c r="T335">
        <v>81.3</v>
      </c>
      <c r="U335" t="s">
        <v>782</v>
      </c>
      <c r="V335">
        <v>35000</v>
      </c>
      <c r="W335">
        <v>3000</v>
      </c>
      <c r="X335">
        <v>81</v>
      </c>
      <c r="Y335">
        <v>6</v>
      </c>
      <c r="Z335">
        <v>0.9</v>
      </c>
      <c r="AA335">
        <v>-20</v>
      </c>
      <c r="AB335" t="s">
        <v>769</v>
      </c>
      <c r="AC335">
        <v>0.1</v>
      </c>
      <c r="AD335" t="s">
        <v>783</v>
      </c>
      <c r="AE335">
        <v>41787</v>
      </c>
      <c r="AF335">
        <v>41789</v>
      </c>
      <c r="AG335" t="s">
        <v>842</v>
      </c>
      <c r="AH335" t="s">
        <v>1602</v>
      </c>
      <c r="AI335">
        <v>2213602</v>
      </c>
    </row>
    <row r="336" spans="1:35">
      <c r="A336" t="s">
        <v>1368</v>
      </c>
      <c r="B336" t="s">
        <v>1369</v>
      </c>
      <c r="C336" t="s">
        <v>1590</v>
      </c>
      <c r="D336" t="s">
        <v>1603</v>
      </c>
      <c r="E336" t="s">
        <v>1604</v>
      </c>
      <c r="F336" t="s">
        <v>703</v>
      </c>
      <c r="G336" t="s">
        <v>780</v>
      </c>
      <c r="H336" t="s">
        <v>781</v>
      </c>
      <c r="I336" t="s">
        <v>726</v>
      </c>
      <c r="J336" t="s">
        <v>682</v>
      </c>
      <c r="K336">
        <v>3</v>
      </c>
      <c r="L336">
        <v>50</v>
      </c>
      <c r="M336">
        <v>50</v>
      </c>
      <c r="N336">
        <v>50</v>
      </c>
      <c r="O336">
        <v>2673</v>
      </c>
      <c r="Q336">
        <v>25</v>
      </c>
      <c r="R336">
        <v>650</v>
      </c>
      <c r="S336">
        <v>8</v>
      </c>
      <c r="T336">
        <v>81.3</v>
      </c>
      <c r="U336" t="s">
        <v>782</v>
      </c>
      <c r="V336">
        <v>35000</v>
      </c>
      <c r="W336">
        <v>3000</v>
      </c>
      <c r="X336">
        <v>81</v>
      </c>
      <c r="Y336">
        <v>6</v>
      </c>
      <c r="Z336">
        <v>0.9</v>
      </c>
      <c r="AA336">
        <v>-20</v>
      </c>
      <c r="AB336" t="s">
        <v>769</v>
      </c>
      <c r="AC336">
        <v>0.1</v>
      </c>
      <c r="AD336" t="s">
        <v>783</v>
      </c>
      <c r="AE336">
        <v>41787</v>
      </c>
      <c r="AF336">
        <v>41789</v>
      </c>
      <c r="AG336" t="s">
        <v>842</v>
      </c>
      <c r="AH336" t="s">
        <v>1605</v>
      </c>
      <c r="AI336">
        <v>2213601</v>
      </c>
    </row>
    <row r="337" spans="1:35">
      <c r="A337" t="s">
        <v>1368</v>
      </c>
      <c r="B337" t="s">
        <v>1369</v>
      </c>
      <c r="C337" t="s">
        <v>1590</v>
      </c>
      <c r="D337" t="s">
        <v>1606</v>
      </c>
      <c r="E337" t="s">
        <v>1607</v>
      </c>
      <c r="F337" t="s">
        <v>703</v>
      </c>
      <c r="G337" t="s">
        <v>780</v>
      </c>
      <c r="H337" t="s">
        <v>781</v>
      </c>
      <c r="I337" t="s">
        <v>726</v>
      </c>
      <c r="J337" t="s">
        <v>682</v>
      </c>
      <c r="K337">
        <v>3</v>
      </c>
      <c r="L337">
        <v>75</v>
      </c>
      <c r="M337">
        <v>50</v>
      </c>
      <c r="N337">
        <v>50</v>
      </c>
      <c r="O337">
        <v>5560</v>
      </c>
      <c r="Q337">
        <v>15</v>
      </c>
      <c r="R337">
        <v>650</v>
      </c>
      <c r="S337">
        <v>8</v>
      </c>
      <c r="T337">
        <v>81.3</v>
      </c>
      <c r="U337" t="s">
        <v>782</v>
      </c>
      <c r="V337">
        <v>35000</v>
      </c>
      <c r="W337">
        <v>3000</v>
      </c>
      <c r="X337">
        <v>81</v>
      </c>
      <c r="Y337">
        <v>6</v>
      </c>
      <c r="Z337">
        <v>0.9</v>
      </c>
      <c r="AA337">
        <v>-20</v>
      </c>
      <c r="AB337" t="s">
        <v>769</v>
      </c>
      <c r="AC337">
        <v>0.1</v>
      </c>
      <c r="AD337" t="s">
        <v>783</v>
      </c>
      <c r="AE337">
        <v>41787</v>
      </c>
      <c r="AF337">
        <v>41789</v>
      </c>
      <c r="AG337" t="s">
        <v>842</v>
      </c>
      <c r="AH337" t="s">
        <v>1608</v>
      </c>
      <c r="AI337">
        <v>2213600</v>
      </c>
    </row>
    <row r="338" spans="1:35">
      <c r="A338" t="s">
        <v>1368</v>
      </c>
      <c r="B338" t="s">
        <v>1369</v>
      </c>
      <c r="C338" t="s">
        <v>1590</v>
      </c>
      <c r="D338" t="s">
        <v>1609</v>
      </c>
      <c r="E338" t="s">
        <v>1610</v>
      </c>
      <c r="F338" t="s">
        <v>703</v>
      </c>
      <c r="G338" t="s">
        <v>780</v>
      </c>
      <c r="H338" t="s">
        <v>781</v>
      </c>
      <c r="I338" t="s">
        <v>726</v>
      </c>
      <c r="J338" t="s">
        <v>682</v>
      </c>
      <c r="K338">
        <v>3</v>
      </c>
      <c r="L338">
        <v>75</v>
      </c>
      <c r="M338">
        <v>50</v>
      </c>
      <c r="N338">
        <v>50</v>
      </c>
      <c r="O338">
        <v>1332</v>
      </c>
      <c r="Q338">
        <v>36</v>
      </c>
      <c r="R338">
        <v>670</v>
      </c>
      <c r="S338">
        <v>8</v>
      </c>
      <c r="T338">
        <v>83.4</v>
      </c>
      <c r="U338" t="s">
        <v>782</v>
      </c>
      <c r="V338">
        <v>35000</v>
      </c>
      <c r="W338">
        <v>4000</v>
      </c>
      <c r="X338">
        <v>84</v>
      </c>
      <c r="Y338">
        <v>15</v>
      </c>
      <c r="Z338">
        <v>0.9</v>
      </c>
      <c r="AA338">
        <v>-20</v>
      </c>
      <c r="AB338" t="s">
        <v>769</v>
      </c>
      <c r="AC338">
        <v>0.1</v>
      </c>
      <c r="AD338" t="s">
        <v>783</v>
      </c>
      <c r="AE338">
        <v>41787</v>
      </c>
      <c r="AF338">
        <v>41789</v>
      </c>
      <c r="AG338" t="s">
        <v>842</v>
      </c>
      <c r="AH338" t="s">
        <v>1611</v>
      </c>
      <c r="AI338">
        <v>2213605</v>
      </c>
    </row>
    <row r="339" spans="1:35">
      <c r="A339" t="s">
        <v>1368</v>
      </c>
      <c r="B339" t="s">
        <v>1369</v>
      </c>
      <c r="C339" t="s">
        <v>1590</v>
      </c>
      <c r="D339" t="s">
        <v>1612</v>
      </c>
      <c r="E339" t="s">
        <v>1613</v>
      </c>
      <c r="F339" t="s">
        <v>703</v>
      </c>
      <c r="G339" t="s">
        <v>780</v>
      </c>
      <c r="H339" t="s">
        <v>781</v>
      </c>
      <c r="I339" t="s">
        <v>726</v>
      </c>
      <c r="J339" t="s">
        <v>682</v>
      </c>
      <c r="K339">
        <v>3</v>
      </c>
      <c r="L339">
        <v>50</v>
      </c>
      <c r="M339">
        <v>50</v>
      </c>
      <c r="N339">
        <v>50</v>
      </c>
      <c r="O339">
        <v>2673</v>
      </c>
      <c r="Q339">
        <v>25</v>
      </c>
      <c r="R339">
        <v>670</v>
      </c>
      <c r="S339">
        <v>8</v>
      </c>
      <c r="T339">
        <v>83.4</v>
      </c>
      <c r="U339" t="s">
        <v>782</v>
      </c>
      <c r="V339">
        <v>35000</v>
      </c>
      <c r="W339">
        <v>4000</v>
      </c>
      <c r="X339">
        <v>84</v>
      </c>
      <c r="Y339">
        <v>15</v>
      </c>
      <c r="Z339">
        <v>0.9</v>
      </c>
      <c r="AA339">
        <v>-20</v>
      </c>
      <c r="AB339" t="s">
        <v>769</v>
      </c>
      <c r="AC339">
        <v>0.1</v>
      </c>
      <c r="AD339" t="s">
        <v>783</v>
      </c>
      <c r="AE339">
        <v>41787</v>
      </c>
      <c r="AF339">
        <v>41789</v>
      </c>
      <c r="AG339" t="s">
        <v>842</v>
      </c>
      <c r="AH339" t="s">
        <v>1614</v>
      </c>
      <c r="AI339">
        <v>2213604</v>
      </c>
    </row>
    <row r="340" spans="1:35">
      <c r="A340" t="s">
        <v>1368</v>
      </c>
      <c r="B340" t="s">
        <v>1369</v>
      </c>
      <c r="C340" t="s">
        <v>1590</v>
      </c>
      <c r="D340" t="s">
        <v>1615</v>
      </c>
      <c r="E340" t="s">
        <v>1616</v>
      </c>
      <c r="F340" t="s">
        <v>703</v>
      </c>
      <c r="G340" t="s">
        <v>780</v>
      </c>
      <c r="H340" t="s">
        <v>781</v>
      </c>
      <c r="I340" t="s">
        <v>726</v>
      </c>
      <c r="J340" t="s">
        <v>682</v>
      </c>
      <c r="K340">
        <v>3</v>
      </c>
      <c r="L340">
        <v>75</v>
      </c>
      <c r="M340">
        <v>50</v>
      </c>
      <c r="N340">
        <v>50</v>
      </c>
      <c r="O340">
        <v>5644</v>
      </c>
      <c r="Q340">
        <v>15</v>
      </c>
      <c r="R340">
        <v>670</v>
      </c>
      <c r="S340">
        <v>8</v>
      </c>
      <c r="T340">
        <v>83.4</v>
      </c>
      <c r="U340" t="s">
        <v>782</v>
      </c>
      <c r="V340">
        <v>35000</v>
      </c>
      <c r="W340">
        <v>4000</v>
      </c>
      <c r="X340">
        <v>84</v>
      </c>
      <c r="Y340">
        <v>15</v>
      </c>
      <c r="Z340">
        <v>0.9</v>
      </c>
      <c r="AA340">
        <v>-20</v>
      </c>
      <c r="AB340" t="s">
        <v>769</v>
      </c>
      <c r="AC340">
        <v>0.1</v>
      </c>
      <c r="AD340" t="s">
        <v>783</v>
      </c>
      <c r="AE340">
        <v>41787</v>
      </c>
      <c r="AF340">
        <v>41789</v>
      </c>
      <c r="AG340" t="s">
        <v>842</v>
      </c>
      <c r="AH340" t="s">
        <v>1617</v>
      </c>
      <c r="AI340">
        <v>2213603</v>
      </c>
    </row>
    <row r="341" spans="1:35">
      <c r="A341" t="s">
        <v>1368</v>
      </c>
      <c r="B341" t="s">
        <v>1369</v>
      </c>
      <c r="C341" t="s">
        <v>1418</v>
      </c>
      <c r="D341" t="s">
        <v>1419</v>
      </c>
      <c r="E341" t="s">
        <v>1420</v>
      </c>
      <c r="F341" t="s">
        <v>738</v>
      </c>
      <c r="G341" t="s">
        <v>780</v>
      </c>
      <c r="H341" t="s">
        <v>794</v>
      </c>
      <c r="I341" t="s">
        <v>726</v>
      </c>
      <c r="J341" t="s">
        <v>682</v>
      </c>
      <c r="K341">
        <v>5</v>
      </c>
      <c r="L341">
        <v>50</v>
      </c>
      <c r="M341">
        <v>88.9</v>
      </c>
      <c r="N341">
        <v>63.5</v>
      </c>
      <c r="O341">
        <v>1571</v>
      </c>
      <c r="Q341">
        <v>40</v>
      </c>
      <c r="R341">
        <v>710</v>
      </c>
      <c r="S341">
        <v>9</v>
      </c>
      <c r="T341">
        <v>78.900000000000006</v>
      </c>
      <c r="U341" t="s">
        <v>782</v>
      </c>
      <c r="V341">
        <v>35000</v>
      </c>
      <c r="W341">
        <v>2700</v>
      </c>
      <c r="X341">
        <v>80</v>
      </c>
      <c r="Y341">
        <v>2</v>
      </c>
      <c r="Z341">
        <v>0.9</v>
      </c>
      <c r="AA341">
        <v>-20</v>
      </c>
      <c r="AB341" t="s">
        <v>769</v>
      </c>
      <c r="AC341">
        <v>0.1</v>
      </c>
      <c r="AD341" t="s">
        <v>783</v>
      </c>
      <c r="AE341">
        <v>41716</v>
      </c>
      <c r="AF341">
        <v>41719</v>
      </c>
      <c r="AG341" t="s">
        <v>842</v>
      </c>
      <c r="AH341" t="s">
        <v>1618</v>
      </c>
      <c r="AI341">
        <v>2207602</v>
      </c>
    </row>
    <row r="342" spans="1:35">
      <c r="A342" t="s">
        <v>1368</v>
      </c>
      <c r="B342" t="s">
        <v>1369</v>
      </c>
      <c r="C342" t="s">
        <v>1418</v>
      </c>
      <c r="D342" t="s">
        <v>1422</v>
      </c>
      <c r="E342" t="s">
        <v>1423</v>
      </c>
      <c r="F342" t="s">
        <v>738</v>
      </c>
      <c r="G342" t="s">
        <v>780</v>
      </c>
      <c r="H342" t="s">
        <v>794</v>
      </c>
      <c r="I342" t="s">
        <v>726</v>
      </c>
      <c r="J342" t="s">
        <v>682</v>
      </c>
      <c r="K342">
        <v>5</v>
      </c>
      <c r="L342">
        <v>50</v>
      </c>
      <c r="M342">
        <v>88.9</v>
      </c>
      <c r="N342">
        <v>63.5</v>
      </c>
      <c r="O342">
        <v>4040</v>
      </c>
      <c r="Q342">
        <v>25</v>
      </c>
      <c r="R342">
        <v>710</v>
      </c>
      <c r="S342">
        <v>9</v>
      </c>
      <c r="T342">
        <v>78.900000000000006</v>
      </c>
      <c r="U342" t="s">
        <v>782</v>
      </c>
      <c r="V342">
        <v>35000</v>
      </c>
      <c r="W342">
        <v>2700</v>
      </c>
      <c r="X342">
        <v>80</v>
      </c>
      <c r="Y342">
        <v>2</v>
      </c>
      <c r="Z342">
        <v>0.9</v>
      </c>
      <c r="AA342">
        <v>-20</v>
      </c>
      <c r="AB342" t="s">
        <v>769</v>
      </c>
      <c r="AC342">
        <v>0.1</v>
      </c>
      <c r="AD342" t="s">
        <v>783</v>
      </c>
      <c r="AE342">
        <v>41716</v>
      </c>
      <c r="AF342">
        <v>41719</v>
      </c>
      <c r="AG342" t="s">
        <v>842</v>
      </c>
      <c r="AH342" t="s">
        <v>1619</v>
      </c>
      <c r="AI342">
        <v>2207601</v>
      </c>
    </row>
    <row r="343" spans="1:35">
      <c r="A343" t="s">
        <v>1368</v>
      </c>
      <c r="B343" t="s">
        <v>1369</v>
      </c>
      <c r="C343" t="s">
        <v>1418</v>
      </c>
      <c r="D343" t="s">
        <v>1425</v>
      </c>
      <c r="E343" t="s">
        <v>1426</v>
      </c>
      <c r="F343" t="s">
        <v>738</v>
      </c>
      <c r="G343" t="s">
        <v>780</v>
      </c>
      <c r="H343" t="s">
        <v>794</v>
      </c>
      <c r="I343" t="s">
        <v>726</v>
      </c>
      <c r="J343" t="s">
        <v>682</v>
      </c>
      <c r="K343">
        <v>5</v>
      </c>
      <c r="L343">
        <v>50</v>
      </c>
      <c r="M343">
        <v>88.9</v>
      </c>
      <c r="N343">
        <v>63.5</v>
      </c>
      <c r="O343">
        <v>2321</v>
      </c>
      <c r="Q343">
        <v>15</v>
      </c>
      <c r="R343">
        <v>710</v>
      </c>
      <c r="S343">
        <v>9</v>
      </c>
      <c r="T343">
        <v>78.900000000000006</v>
      </c>
      <c r="U343" t="s">
        <v>782</v>
      </c>
      <c r="V343">
        <v>35000</v>
      </c>
      <c r="W343">
        <v>2700</v>
      </c>
      <c r="X343">
        <v>80</v>
      </c>
      <c r="Y343">
        <v>2</v>
      </c>
      <c r="Z343">
        <v>0.9</v>
      </c>
      <c r="AA343">
        <v>-20</v>
      </c>
      <c r="AB343" t="s">
        <v>769</v>
      </c>
      <c r="AC343">
        <v>0.1</v>
      </c>
      <c r="AD343" t="s">
        <v>783</v>
      </c>
      <c r="AE343">
        <v>41716</v>
      </c>
      <c r="AF343">
        <v>41719</v>
      </c>
      <c r="AG343" t="s">
        <v>842</v>
      </c>
      <c r="AH343" t="s">
        <v>1620</v>
      </c>
      <c r="AI343">
        <v>2207549</v>
      </c>
    </row>
    <row r="344" spans="1:35">
      <c r="A344" t="s">
        <v>1368</v>
      </c>
      <c r="B344" t="s">
        <v>1369</v>
      </c>
      <c r="C344" t="s">
        <v>1418</v>
      </c>
      <c r="D344" t="s">
        <v>1461</v>
      </c>
      <c r="E344" t="s">
        <v>1462</v>
      </c>
      <c r="F344" t="s">
        <v>738</v>
      </c>
      <c r="G344" t="s">
        <v>780</v>
      </c>
      <c r="H344" t="s">
        <v>794</v>
      </c>
      <c r="I344" t="s">
        <v>726</v>
      </c>
      <c r="J344" t="s">
        <v>682</v>
      </c>
      <c r="K344">
        <v>5</v>
      </c>
      <c r="L344">
        <v>50</v>
      </c>
      <c r="M344">
        <v>88.9</v>
      </c>
      <c r="N344">
        <v>63.5</v>
      </c>
      <c r="O344">
        <v>1571</v>
      </c>
      <c r="Q344">
        <v>40</v>
      </c>
      <c r="R344">
        <v>770</v>
      </c>
      <c r="S344">
        <v>9</v>
      </c>
      <c r="T344">
        <v>85.6</v>
      </c>
      <c r="U344" t="s">
        <v>782</v>
      </c>
      <c r="V344">
        <v>35000</v>
      </c>
      <c r="W344">
        <v>3000</v>
      </c>
      <c r="X344">
        <v>81</v>
      </c>
      <c r="Y344">
        <v>6</v>
      </c>
      <c r="Z344">
        <v>0.9</v>
      </c>
      <c r="AA344">
        <v>-20</v>
      </c>
      <c r="AB344" t="s">
        <v>769</v>
      </c>
      <c r="AC344">
        <v>0.1</v>
      </c>
      <c r="AD344" t="s">
        <v>783</v>
      </c>
      <c r="AE344">
        <v>41716</v>
      </c>
      <c r="AF344">
        <v>41719</v>
      </c>
      <c r="AG344" t="s">
        <v>842</v>
      </c>
      <c r="AH344" t="s">
        <v>1621</v>
      </c>
      <c r="AI344">
        <v>2207604</v>
      </c>
    </row>
    <row r="345" spans="1:35">
      <c r="A345" t="s">
        <v>1368</v>
      </c>
      <c r="B345" t="s">
        <v>1369</v>
      </c>
      <c r="C345" t="s">
        <v>1418</v>
      </c>
      <c r="D345" t="s">
        <v>1464</v>
      </c>
      <c r="E345" t="s">
        <v>1465</v>
      </c>
      <c r="F345" t="s">
        <v>738</v>
      </c>
      <c r="G345" t="s">
        <v>780</v>
      </c>
      <c r="H345" t="s">
        <v>794</v>
      </c>
      <c r="I345" t="s">
        <v>726</v>
      </c>
      <c r="J345" t="s">
        <v>682</v>
      </c>
      <c r="K345">
        <v>5</v>
      </c>
      <c r="L345">
        <v>50</v>
      </c>
      <c r="M345">
        <v>88.9</v>
      </c>
      <c r="N345">
        <v>63.5</v>
      </c>
      <c r="O345">
        <v>4627</v>
      </c>
      <c r="Q345">
        <v>25</v>
      </c>
      <c r="R345">
        <v>770</v>
      </c>
      <c r="S345">
        <v>9</v>
      </c>
      <c r="T345">
        <v>85.6</v>
      </c>
      <c r="U345" t="s">
        <v>782</v>
      </c>
      <c r="V345">
        <v>35000</v>
      </c>
      <c r="W345">
        <v>3000</v>
      </c>
      <c r="X345">
        <v>81</v>
      </c>
      <c r="Y345">
        <v>6</v>
      </c>
      <c r="Z345">
        <v>0.9</v>
      </c>
      <c r="AA345">
        <v>-20</v>
      </c>
      <c r="AB345" t="s">
        <v>769</v>
      </c>
      <c r="AC345">
        <v>0.1</v>
      </c>
      <c r="AD345" t="s">
        <v>783</v>
      </c>
      <c r="AE345">
        <v>41716</v>
      </c>
      <c r="AF345">
        <v>41719</v>
      </c>
      <c r="AG345" t="s">
        <v>842</v>
      </c>
      <c r="AH345" t="s">
        <v>1622</v>
      </c>
      <c r="AI345">
        <v>2207603</v>
      </c>
    </row>
    <row r="346" spans="1:35">
      <c r="A346" t="s">
        <v>1368</v>
      </c>
      <c r="B346" t="s">
        <v>1369</v>
      </c>
      <c r="C346" t="s">
        <v>1418</v>
      </c>
      <c r="D346" t="s">
        <v>1467</v>
      </c>
      <c r="E346" t="s">
        <v>1468</v>
      </c>
      <c r="F346" t="s">
        <v>738</v>
      </c>
      <c r="G346" t="s">
        <v>780</v>
      </c>
      <c r="H346" t="s">
        <v>794</v>
      </c>
      <c r="I346" t="s">
        <v>726</v>
      </c>
      <c r="J346" t="s">
        <v>682</v>
      </c>
      <c r="K346">
        <v>5</v>
      </c>
      <c r="L346">
        <v>50</v>
      </c>
      <c r="M346">
        <v>88.9</v>
      </c>
      <c r="N346">
        <v>63.5</v>
      </c>
      <c r="O346">
        <v>2321</v>
      </c>
      <c r="Q346">
        <v>15</v>
      </c>
      <c r="R346">
        <v>770</v>
      </c>
      <c r="S346">
        <v>9</v>
      </c>
      <c r="T346">
        <v>85.6</v>
      </c>
      <c r="U346" t="s">
        <v>782</v>
      </c>
      <c r="V346">
        <v>35000</v>
      </c>
      <c r="W346">
        <v>3000</v>
      </c>
      <c r="X346">
        <v>81</v>
      </c>
      <c r="Y346">
        <v>6</v>
      </c>
      <c r="Z346">
        <v>0.9</v>
      </c>
      <c r="AA346">
        <v>-20</v>
      </c>
      <c r="AB346" t="s">
        <v>769</v>
      </c>
      <c r="AC346">
        <v>0.1</v>
      </c>
      <c r="AD346" t="s">
        <v>783</v>
      </c>
      <c r="AE346">
        <v>41716</v>
      </c>
      <c r="AF346">
        <v>41719</v>
      </c>
      <c r="AG346" t="s">
        <v>842</v>
      </c>
      <c r="AH346" t="s">
        <v>1623</v>
      </c>
      <c r="AI346">
        <v>2207550</v>
      </c>
    </row>
    <row r="347" spans="1:35">
      <c r="A347" t="s">
        <v>1368</v>
      </c>
      <c r="B347" t="s">
        <v>1369</v>
      </c>
      <c r="C347" t="s">
        <v>1418</v>
      </c>
      <c r="D347" t="s">
        <v>1470</v>
      </c>
      <c r="E347" t="s">
        <v>1471</v>
      </c>
      <c r="F347" t="s">
        <v>738</v>
      </c>
      <c r="G347" t="s">
        <v>780</v>
      </c>
      <c r="H347" t="s">
        <v>794</v>
      </c>
      <c r="I347" t="s">
        <v>726</v>
      </c>
      <c r="J347" t="s">
        <v>682</v>
      </c>
      <c r="K347">
        <v>5</v>
      </c>
      <c r="L347">
        <v>50</v>
      </c>
      <c r="M347">
        <v>88.9</v>
      </c>
      <c r="N347">
        <v>63.5</v>
      </c>
      <c r="O347">
        <v>1571</v>
      </c>
      <c r="Q347">
        <v>40</v>
      </c>
      <c r="R347">
        <v>780</v>
      </c>
      <c r="S347">
        <v>9</v>
      </c>
      <c r="T347">
        <v>86.7</v>
      </c>
      <c r="U347" t="s">
        <v>782</v>
      </c>
      <c r="V347">
        <v>35000</v>
      </c>
      <c r="W347">
        <v>4000</v>
      </c>
      <c r="X347">
        <v>82</v>
      </c>
      <c r="Y347">
        <v>8</v>
      </c>
      <c r="Z347">
        <v>0.9</v>
      </c>
      <c r="AA347">
        <v>-20</v>
      </c>
      <c r="AB347" t="s">
        <v>769</v>
      </c>
      <c r="AC347">
        <v>0.1</v>
      </c>
      <c r="AD347" t="s">
        <v>783</v>
      </c>
      <c r="AE347">
        <v>41716</v>
      </c>
      <c r="AF347">
        <v>41719</v>
      </c>
      <c r="AG347" t="s">
        <v>842</v>
      </c>
      <c r="AH347" t="s">
        <v>1624</v>
      </c>
      <c r="AI347">
        <v>2207548</v>
      </c>
    </row>
    <row r="348" spans="1:35">
      <c r="A348" t="s">
        <v>1368</v>
      </c>
      <c r="B348" t="s">
        <v>1369</v>
      </c>
      <c r="C348" t="s">
        <v>1418</v>
      </c>
      <c r="D348" t="s">
        <v>1473</v>
      </c>
      <c r="E348" t="s">
        <v>1474</v>
      </c>
      <c r="F348" t="s">
        <v>738</v>
      </c>
      <c r="G348" t="s">
        <v>780</v>
      </c>
      <c r="H348" t="s">
        <v>794</v>
      </c>
      <c r="I348" t="s">
        <v>726</v>
      </c>
      <c r="J348" t="s">
        <v>682</v>
      </c>
      <c r="K348">
        <v>5</v>
      </c>
      <c r="L348">
        <v>50</v>
      </c>
      <c r="M348">
        <v>88.9</v>
      </c>
      <c r="N348">
        <v>63.5</v>
      </c>
      <c r="O348">
        <v>4350</v>
      </c>
      <c r="Q348">
        <v>25</v>
      </c>
      <c r="R348">
        <v>780</v>
      </c>
      <c r="S348">
        <v>9</v>
      </c>
      <c r="T348">
        <v>86.7</v>
      </c>
      <c r="U348" t="s">
        <v>782</v>
      </c>
      <c r="V348">
        <v>35000</v>
      </c>
      <c r="W348">
        <v>4000</v>
      </c>
      <c r="X348">
        <v>82</v>
      </c>
      <c r="Y348">
        <v>8</v>
      </c>
      <c r="Z348">
        <v>0.9</v>
      </c>
      <c r="AA348">
        <v>-20</v>
      </c>
      <c r="AB348" t="s">
        <v>769</v>
      </c>
      <c r="AC348">
        <v>0.1</v>
      </c>
      <c r="AD348" t="s">
        <v>783</v>
      </c>
      <c r="AE348">
        <v>41716</v>
      </c>
      <c r="AF348">
        <v>41719</v>
      </c>
      <c r="AG348" t="s">
        <v>842</v>
      </c>
      <c r="AH348" t="s">
        <v>1625</v>
      </c>
      <c r="AI348">
        <v>2207547</v>
      </c>
    </row>
    <row r="349" spans="1:35">
      <c r="A349" t="s">
        <v>1368</v>
      </c>
      <c r="B349" t="s">
        <v>1369</v>
      </c>
      <c r="C349" t="s">
        <v>1418</v>
      </c>
      <c r="D349" t="s">
        <v>1476</v>
      </c>
      <c r="E349" t="s">
        <v>1477</v>
      </c>
      <c r="F349" t="s">
        <v>738</v>
      </c>
      <c r="G349" t="s">
        <v>780</v>
      </c>
      <c r="H349" t="s">
        <v>794</v>
      </c>
      <c r="I349" t="s">
        <v>726</v>
      </c>
      <c r="J349" t="s">
        <v>682</v>
      </c>
      <c r="K349">
        <v>5</v>
      </c>
      <c r="L349">
        <v>50</v>
      </c>
      <c r="M349">
        <v>88.9</v>
      </c>
      <c r="N349">
        <v>63.5</v>
      </c>
      <c r="O349">
        <v>2321</v>
      </c>
      <c r="Q349">
        <v>15</v>
      </c>
      <c r="R349">
        <v>780</v>
      </c>
      <c r="S349">
        <v>9</v>
      </c>
      <c r="T349">
        <v>86.7</v>
      </c>
      <c r="U349" t="s">
        <v>782</v>
      </c>
      <c r="V349">
        <v>35000</v>
      </c>
      <c r="W349">
        <v>4000</v>
      </c>
      <c r="X349">
        <v>82</v>
      </c>
      <c r="Y349">
        <v>8</v>
      </c>
      <c r="Z349">
        <v>0.9</v>
      </c>
      <c r="AA349">
        <v>-20</v>
      </c>
      <c r="AB349" t="s">
        <v>769</v>
      </c>
      <c r="AC349">
        <v>0.1</v>
      </c>
      <c r="AD349" t="s">
        <v>783</v>
      </c>
      <c r="AE349">
        <v>41716</v>
      </c>
      <c r="AF349">
        <v>41719</v>
      </c>
      <c r="AG349" t="s">
        <v>842</v>
      </c>
      <c r="AH349" t="s">
        <v>1626</v>
      </c>
      <c r="AI349">
        <v>2207551</v>
      </c>
    </row>
    <row r="350" spans="1:35">
      <c r="A350" t="s">
        <v>1368</v>
      </c>
      <c r="B350" t="s">
        <v>1369</v>
      </c>
      <c r="C350" t="s">
        <v>1370</v>
      </c>
      <c r="D350" t="s">
        <v>1479</v>
      </c>
      <c r="E350" t="s">
        <v>1480</v>
      </c>
      <c r="F350" t="s">
        <v>830</v>
      </c>
      <c r="G350" t="s">
        <v>780</v>
      </c>
      <c r="H350" t="s">
        <v>794</v>
      </c>
      <c r="I350" t="s">
        <v>726</v>
      </c>
      <c r="J350" t="s">
        <v>682</v>
      </c>
      <c r="K350">
        <v>5</v>
      </c>
      <c r="L350">
        <v>75</v>
      </c>
      <c r="M350">
        <v>114.3</v>
      </c>
      <c r="N350">
        <v>96.5</v>
      </c>
      <c r="O350">
        <v>2642</v>
      </c>
      <c r="Q350">
        <v>40</v>
      </c>
      <c r="R350">
        <v>1150</v>
      </c>
      <c r="S350">
        <v>14</v>
      </c>
      <c r="T350">
        <v>82.1</v>
      </c>
      <c r="U350" t="s">
        <v>782</v>
      </c>
      <c r="V350">
        <v>35000</v>
      </c>
      <c r="W350">
        <v>2700</v>
      </c>
      <c r="X350">
        <v>81</v>
      </c>
      <c r="Y350">
        <v>3</v>
      </c>
      <c r="Z350">
        <v>1</v>
      </c>
      <c r="AA350">
        <v>-20</v>
      </c>
      <c r="AB350" t="s">
        <v>769</v>
      </c>
      <c r="AC350">
        <v>0.1</v>
      </c>
      <c r="AD350" t="s">
        <v>783</v>
      </c>
      <c r="AE350">
        <v>41716</v>
      </c>
      <c r="AF350">
        <v>41677</v>
      </c>
      <c r="AG350" t="s">
        <v>842</v>
      </c>
      <c r="AH350" t="s">
        <v>1627</v>
      </c>
      <c r="AI350">
        <v>2207562</v>
      </c>
    </row>
    <row r="351" spans="1:35">
      <c r="A351" t="s">
        <v>1368</v>
      </c>
      <c r="B351" t="s">
        <v>1369</v>
      </c>
      <c r="C351" t="s">
        <v>1370</v>
      </c>
      <c r="D351" t="s">
        <v>1482</v>
      </c>
      <c r="E351" t="s">
        <v>1483</v>
      </c>
      <c r="F351" t="s">
        <v>830</v>
      </c>
      <c r="G351" t="s">
        <v>780</v>
      </c>
      <c r="H351" t="s">
        <v>794</v>
      </c>
      <c r="I351" t="s">
        <v>726</v>
      </c>
      <c r="J351" t="s">
        <v>682</v>
      </c>
      <c r="K351">
        <v>5</v>
      </c>
      <c r="L351">
        <v>75</v>
      </c>
      <c r="M351">
        <v>114.3</v>
      </c>
      <c r="N351">
        <v>96.5</v>
      </c>
      <c r="O351">
        <v>7543</v>
      </c>
      <c r="Q351">
        <v>25</v>
      </c>
      <c r="R351">
        <v>1150</v>
      </c>
      <c r="S351">
        <v>14</v>
      </c>
      <c r="T351">
        <v>82.1</v>
      </c>
      <c r="U351" t="s">
        <v>782</v>
      </c>
      <c r="V351">
        <v>35000</v>
      </c>
      <c r="W351">
        <v>2700</v>
      </c>
      <c r="X351">
        <v>81</v>
      </c>
      <c r="Y351">
        <v>3</v>
      </c>
      <c r="Z351">
        <v>1</v>
      </c>
      <c r="AA351">
        <v>-20</v>
      </c>
      <c r="AB351" t="s">
        <v>769</v>
      </c>
      <c r="AC351">
        <v>0.1</v>
      </c>
      <c r="AD351" t="s">
        <v>783</v>
      </c>
      <c r="AE351">
        <v>41716</v>
      </c>
      <c r="AF351">
        <v>41677</v>
      </c>
      <c r="AG351" t="s">
        <v>842</v>
      </c>
      <c r="AH351" t="s">
        <v>1628</v>
      </c>
      <c r="AI351">
        <v>2207561</v>
      </c>
    </row>
    <row r="352" spans="1:35">
      <c r="A352" t="s">
        <v>1368</v>
      </c>
      <c r="B352" t="s">
        <v>1369</v>
      </c>
      <c r="C352" t="s">
        <v>1370</v>
      </c>
      <c r="D352" t="s">
        <v>1485</v>
      </c>
      <c r="E352" t="s">
        <v>1486</v>
      </c>
      <c r="F352" t="s">
        <v>830</v>
      </c>
      <c r="G352" t="s">
        <v>780</v>
      </c>
      <c r="H352" t="s">
        <v>794</v>
      </c>
      <c r="I352" t="s">
        <v>726</v>
      </c>
      <c r="J352" t="s">
        <v>682</v>
      </c>
      <c r="K352">
        <v>5</v>
      </c>
      <c r="L352">
        <v>75</v>
      </c>
      <c r="M352">
        <v>114.3</v>
      </c>
      <c r="N352">
        <v>96.5</v>
      </c>
      <c r="O352">
        <v>12730</v>
      </c>
      <c r="Q352">
        <v>15</v>
      </c>
      <c r="R352">
        <v>1150</v>
      </c>
      <c r="S352">
        <v>14</v>
      </c>
      <c r="T352">
        <v>82.1</v>
      </c>
      <c r="U352" t="s">
        <v>782</v>
      </c>
      <c r="V352">
        <v>35000</v>
      </c>
      <c r="W352">
        <v>2700</v>
      </c>
      <c r="X352">
        <v>81</v>
      </c>
      <c r="Y352">
        <v>3</v>
      </c>
      <c r="Z352">
        <v>1</v>
      </c>
      <c r="AA352">
        <v>-20</v>
      </c>
      <c r="AB352" t="s">
        <v>769</v>
      </c>
      <c r="AC352">
        <v>0.1</v>
      </c>
      <c r="AD352" t="s">
        <v>783</v>
      </c>
      <c r="AE352">
        <v>41716</v>
      </c>
      <c r="AF352">
        <v>41677</v>
      </c>
      <c r="AG352" t="s">
        <v>842</v>
      </c>
      <c r="AH352" t="s">
        <v>1629</v>
      </c>
      <c r="AI352">
        <v>2207567</v>
      </c>
    </row>
    <row r="353" spans="1:35">
      <c r="A353" t="s">
        <v>1368</v>
      </c>
      <c r="B353" t="s">
        <v>1369</v>
      </c>
      <c r="C353" t="s">
        <v>1370</v>
      </c>
      <c r="D353" t="s">
        <v>1488</v>
      </c>
      <c r="E353" t="s">
        <v>1489</v>
      </c>
      <c r="F353" t="s">
        <v>830</v>
      </c>
      <c r="G353" t="s">
        <v>780</v>
      </c>
      <c r="H353" t="s">
        <v>794</v>
      </c>
      <c r="I353" t="s">
        <v>726</v>
      </c>
      <c r="J353" t="s">
        <v>682</v>
      </c>
      <c r="K353">
        <v>5</v>
      </c>
      <c r="L353">
        <v>75</v>
      </c>
      <c r="M353">
        <v>114.3</v>
      </c>
      <c r="N353">
        <v>96.5</v>
      </c>
      <c r="O353">
        <v>2642</v>
      </c>
      <c r="Q353">
        <v>40</v>
      </c>
      <c r="R353">
        <v>1220</v>
      </c>
      <c r="S353">
        <v>14</v>
      </c>
      <c r="T353">
        <v>87.1</v>
      </c>
      <c r="U353" t="s">
        <v>782</v>
      </c>
      <c r="V353">
        <v>35000</v>
      </c>
      <c r="W353">
        <v>3000</v>
      </c>
      <c r="X353">
        <v>81</v>
      </c>
      <c r="Y353">
        <v>8</v>
      </c>
      <c r="Z353">
        <v>1</v>
      </c>
      <c r="AA353">
        <v>-20</v>
      </c>
      <c r="AB353" t="s">
        <v>769</v>
      </c>
      <c r="AC353">
        <v>0.1</v>
      </c>
      <c r="AD353" t="s">
        <v>783</v>
      </c>
      <c r="AE353">
        <v>41716</v>
      </c>
      <c r="AF353">
        <v>41677</v>
      </c>
      <c r="AG353" t="s">
        <v>842</v>
      </c>
      <c r="AH353" t="s">
        <v>1630</v>
      </c>
      <c r="AI353">
        <v>2207564</v>
      </c>
    </row>
    <row r="354" spans="1:35">
      <c r="A354" t="s">
        <v>1368</v>
      </c>
      <c r="B354" t="s">
        <v>1369</v>
      </c>
      <c r="C354" t="s">
        <v>1370</v>
      </c>
      <c r="D354" t="s">
        <v>1491</v>
      </c>
      <c r="E354" t="s">
        <v>1492</v>
      </c>
      <c r="F354" t="s">
        <v>830</v>
      </c>
      <c r="G354" t="s">
        <v>780</v>
      </c>
      <c r="H354" t="s">
        <v>794</v>
      </c>
      <c r="I354" t="s">
        <v>726</v>
      </c>
      <c r="J354" t="s">
        <v>682</v>
      </c>
      <c r="K354">
        <v>5</v>
      </c>
      <c r="L354">
        <v>75</v>
      </c>
      <c r="M354">
        <v>114.3</v>
      </c>
      <c r="N354">
        <v>96.5</v>
      </c>
      <c r="O354">
        <v>6991</v>
      </c>
      <c r="Q354">
        <v>25</v>
      </c>
      <c r="R354">
        <v>1220</v>
      </c>
      <c r="S354">
        <v>14</v>
      </c>
      <c r="T354">
        <v>87.1</v>
      </c>
      <c r="U354" t="s">
        <v>782</v>
      </c>
      <c r="V354">
        <v>35000</v>
      </c>
      <c r="W354">
        <v>3000</v>
      </c>
      <c r="X354">
        <v>81</v>
      </c>
      <c r="Y354">
        <v>8</v>
      </c>
      <c r="Z354">
        <v>1</v>
      </c>
      <c r="AA354">
        <v>-20</v>
      </c>
      <c r="AB354" t="s">
        <v>769</v>
      </c>
      <c r="AC354">
        <v>0.1</v>
      </c>
      <c r="AD354" t="s">
        <v>783</v>
      </c>
      <c r="AE354">
        <v>41716</v>
      </c>
      <c r="AF354">
        <v>41677</v>
      </c>
      <c r="AG354" t="s">
        <v>842</v>
      </c>
      <c r="AH354" t="s">
        <v>1631</v>
      </c>
      <c r="AI354">
        <v>2207563</v>
      </c>
    </row>
    <row r="355" spans="1:35">
      <c r="A355" t="s">
        <v>1632</v>
      </c>
      <c r="B355" t="s">
        <v>1633</v>
      </c>
      <c r="C355" t="s">
        <v>682</v>
      </c>
      <c r="D355" t="s">
        <v>1634</v>
      </c>
      <c r="E355" t="s">
        <v>1635</v>
      </c>
      <c r="F355" t="s">
        <v>792</v>
      </c>
      <c r="G355" t="s">
        <v>793</v>
      </c>
      <c r="H355" t="s">
        <v>794</v>
      </c>
      <c r="I355" t="s">
        <v>795</v>
      </c>
      <c r="J355" t="s">
        <v>682</v>
      </c>
      <c r="K355">
        <v>5</v>
      </c>
      <c r="L355">
        <v>60</v>
      </c>
      <c r="M355">
        <v>112</v>
      </c>
      <c r="N355">
        <v>60</v>
      </c>
      <c r="R355">
        <v>800</v>
      </c>
      <c r="S355">
        <v>13</v>
      </c>
      <c r="T355">
        <v>61.5</v>
      </c>
      <c r="U355" t="s">
        <v>782</v>
      </c>
      <c r="V355">
        <v>40000</v>
      </c>
      <c r="W355">
        <v>3000</v>
      </c>
      <c r="X355">
        <v>93</v>
      </c>
      <c r="Y355">
        <v>58</v>
      </c>
      <c r="Z355">
        <v>0.9</v>
      </c>
      <c r="AA355">
        <v>-20</v>
      </c>
      <c r="AB355" t="s">
        <v>769</v>
      </c>
      <c r="AC355">
        <v>0.1</v>
      </c>
      <c r="AD355" t="s">
        <v>783</v>
      </c>
      <c r="AE355">
        <v>41840</v>
      </c>
      <c r="AF355">
        <v>41828</v>
      </c>
      <c r="AG355" t="s">
        <v>784</v>
      </c>
      <c r="AH355" t="s">
        <v>1636</v>
      </c>
      <c r="AI355">
        <v>2215314</v>
      </c>
    </row>
    <row r="356" spans="1:35">
      <c r="A356" t="s">
        <v>1632</v>
      </c>
      <c r="B356" t="s">
        <v>1633</v>
      </c>
      <c r="C356" t="s">
        <v>682</v>
      </c>
      <c r="D356" t="s">
        <v>635</v>
      </c>
      <c r="E356" t="s">
        <v>1637</v>
      </c>
      <c r="F356" t="s">
        <v>792</v>
      </c>
      <c r="G356" t="s">
        <v>793</v>
      </c>
      <c r="H356" t="s">
        <v>794</v>
      </c>
      <c r="I356" t="s">
        <v>795</v>
      </c>
      <c r="J356" t="s">
        <v>682</v>
      </c>
      <c r="K356">
        <v>3</v>
      </c>
      <c r="L356">
        <v>60</v>
      </c>
      <c r="M356">
        <v>106.7</v>
      </c>
      <c r="N356">
        <v>55.9</v>
      </c>
      <c r="R356">
        <v>800</v>
      </c>
      <c r="S356">
        <v>11.5</v>
      </c>
      <c r="T356">
        <v>80</v>
      </c>
      <c r="U356" t="s">
        <v>782</v>
      </c>
      <c r="V356">
        <v>40000</v>
      </c>
      <c r="W356">
        <v>2700</v>
      </c>
      <c r="X356">
        <v>83</v>
      </c>
      <c r="Y356">
        <v>18</v>
      </c>
      <c r="Z356">
        <v>0.9</v>
      </c>
      <c r="AA356">
        <v>-20</v>
      </c>
      <c r="AB356" t="s">
        <v>769</v>
      </c>
      <c r="AC356">
        <v>0.1</v>
      </c>
      <c r="AD356" t="s">
        <v>783</v>
      </c>
      <c r="AE356">
        <v>41694</v>
      </c>
      <c r="AF356">
        <v>41676</v>
      </c>
      <c r="AG356" t="s">
        <v>784</v>
      </c>
      <c r="AH356" t="s">
        <v>1638</v>
      </c>
      <c r="AI356">
        <v>2205008</v>
      </c>
    </row>
    <row r="357" spans="1:35">
      <c r="A357" t="s">
        <v>1632</v>
      </c>
      <c r="B357" t="s">
        <v>1633</v>
      </c>
      <c r="C357" t="s">
        <v>682</v>
      </c>
      <c r="D357" t="s">
        <v>1639</v>
      </c>
      <c r="E357" t="s">
        <v>1640</v>
      </c>
      <c r="F357" t="s">
        <v>787</v>
      </c>
      <c r="G357" t="s">
        <v>723</v>
      </c>
      <c r="H357" t="s">
        <v>788</v>
      </c>
      <c r="I357" t="s">
        <v>723</v>
      </c>
      <c r="J357" t="s">
        <v>682</v>
      </c>
      <c r="K357">
        <v>3</v>
      </c>
      <c r="L357">
        <v>40</v>
      </c>
      <c r="M357">
        <v>103</v>
      </c>
      <c r="N357">
        <v>35</v>
      </c>
      <c r="R357">
        <v>315</v>
      </c>
      <c r="S357">
        <v>4.9000000000000004</v>
      </c>
      <c r="T357">
        <v>64.3</v>
      </c>
      <c r="U357" t="s">
        <v>782</v>
      </c>
      <c r="V357">
        <v>40000</v>
      </c>
      <c r="W357">
        <v>2700</v>
      </c>
      <c r="X357">
        <v>82</v>
      </c>
      <c r="Y357">
        <v>17</v>
      </c>
      <c r="Z357">
        <v>0.7</v>
      </c>
      <c r="AA357">
        <v>-20</v>
      </c>
      <c r="AB357" t="s">
        <v>769</v>
      </c>
      <c r="AC357">
        <v>0.1</v>
      </c>
      <c r="AD357" t="s">
        <v>1143</v>
      </c>
      <c r="AE357">
        <v>41861</v>
      </c>
      <c r="AF357">
        <v>41845</v>
      </c>
      <c r="AG357" t="s">
        <v>784</v>
      </c>
      <c r="AH357" t="s">
        <v>1641</v>
      </c>
      <c r="AI357">
        <v>2216557</v>
      </c>
    </row>
    <row r="358" spans="1:35">
      <c r="A358" t="s">
        <v>1632</v>
      </c>
      <c r="B358" t="s">
        <v>1633</v>
      </c>
      <c r="C358" t="s">
        <v>682</v>
      </c>
      <c r="D358" t="s">
        <v>1642</v>
      </c>
      <c r="E358" t="s">
        <v>1643</v>
      </c>
      <c r="F358" t="s">
        <v>787</v>
      </c>
      <c r="G358" t="s">
        <v>723</v>
      </c>
      <c r="H358" t="s">
        <v>788</v>
      </c>
      <c r="I358" t="s">
        <v>723</v>
      </c>
      <c r="J358" t="s">
        <v>682</v>
      </c>
      <c r="K358">
        <v>3</v>
      </c>
      <c r="L358">
        <v>40</v>
      </c>
      <c r="M358">
        <v>103</v>
      </c>
      <c r="N358">
        <v>35</v>
      </c>
      <c r="R358">
        <v>315</v>
      </c>
      <c r="S358">
        <v>4.9000000000000004</v>
      </c>
      <c r="T358">
        <v>64.3</v>
      </c>
      <c r="U358" t="s">
        <v>782</v>
      </c>
      <c r="V358">
        <v>40000</v>
      </c>
      <c r="W358">
        <v>3000</v>
      </c>
      <c r="X358">
        <v>84</v>
      </c>
      <c r="Y358">
        <v>21</v>
      </c>
      <c r="Z358">
        <v>0.7</v>
      </c>
      <c r="AA358">
        <v>-20</v>
      </c>
      <c r="AB358" t="s">
        <v>769</v>
      </c>
      <c r="AC358">
        <v>0.1</v>
      </c>
      <c r="AD358" t="s">
        <v>1143</v>
      </c>
      <c r="AE358">
        <v>41861</v>
      </c>
      <c r="AF358">
        <v>41845</v>
      </c>
      <c r="AG358" t="s">
        <v>784</v>
      </c>
      <c r="AH358" t="s">
        <v>1644</v>
      </c>
      <c r="AI358">
        <v>2216555</v>
      </c>
    </row>
    <row r="359" spans="1:35">
      <c r="A359" t="s">
        <v>1632</v>
      </c>
      <c r="B359" t="s">
        <v>1633</v>
      </c>
      <c r="C359" t="s">
        <v>682</v>
      </c>
      <c r="D359" t="s">
        <v>637</v>
      </c>
      <c r="E359" t="s">
        <v>1645</v>
      </c>
      <c r="F359" t="s">
        <v>732</v>
      </c>
      <c r="G359" t="s">
        <v>780</v>
      </c>
      <c r="H359" t="s">
        <v>794</v>
      </c>
      <c r="I359" t="s">
        <v>726</v>
      </c>
      <c r="J359" t="s">
        <v>682</v>
      </c>
      <c r="K359">
        <v>3</v>
      </c>
      <c r="L359">
        <v>65</v>
      </c>
      <c r="M359">
        <v>134</v>
      </c>
      <c r="N359">
        <v>95</v>
      </c>
      <c r="Q359">
        <v>112</v>
      </c>
      <c r="R359">
        <v>650</v>
      </c>
      <c r="S359">
        <v>10</v>
      </c>
      <c r="T359">
        <v>65</v>
      </c>
      <c r="U359" t="s">
        <v>782</v>
      </c>
      <c r="V359">
        <v>40000</v>
      </c>
      <c r="W359">
        <v>2700</v>
      </c>
      <c r="X359">
        <v>83</v>
      </c>
      <c r="Y359">
        <v>21</v>
      </c>
      <c r="Z359">
        <v>0.9</v>
      </c>
      <c r="AA359">
        <v>-20</v>
      </c>
      <c r="AB359" t="s">
        <v>769</v>
      </c>
      <c r="AC359">
        <v>0.1</v>
      </c>
      <c r="AD359" t="s">
        <v>783</v>
      </c>
      <c r="AE359">
        <v>41809</v>
      </c>
      <c r="AF359">
        <v>41814</v>
      </c>
      <c r="AG359" t="s">
        <v>784</v>
      </c>
      <c r="AH359" t="s">
        <v>1646</v>
      </c>
      <c r="AI359">
        <v>2214845</v>
      </c>
    </row>
    <row r="360" spans="1:35">
      <c r="A360" t="s">
        <v>1632</v>
      </c>
      <c r="B360" t="s">
        <v>1633</v>
      </c>
      <c r="C360" t="s">
        <v>682</v>
      </c>
      <c r="D360" t="s">
        <v>1647</v>
      </c>
      <c r="E360">
        <v>19788</v>
      </c>
      <c r="F360" t="s">
        <v>732</v>
      </c>
      <c r="G360" t="s">
        <v>780</v>
      </c>
      <c r="H360" t="s">
        <v>794</v>
      </c>
      <c r="I360" t="s">
        <v>726</v>
      </c>
      <c r="J360" t="s">
        <v>682</v>
      </c>
      <c r="K360">
        <v>3</v>
      </c>
      <c r="L360">
        <v>65</v>
      </c>
      <c r="M360">
        <v>133</v>
      </c>
      <c r="N360">
        <v>95</v>
      </c>
      <c r="Q360">
        <v>113</v>
      </c>
      <c r="R360">
        <v>865</v>
      </c>
      <c r="S360">
        <v>12</v>
      </c>
      <c r="T360">
        <v>72.099999999999994</v>
      </c>
      <c r="U360" t="s">
        <v>782</v>
      </c>
      <c r="V360">
        <v>40000</v>
      </c>
      <c r="W360">
        <v>3000</v>
      </c>
      <c r="X360">
        <v>84</v>
      </c>
      <c r="Y360">
        <v>24</v>
      </c>
      <c r="Z360">
        <v>0.9</v>
      </c>
      <c r="AA360">
        <v>-20</v>
      </c>
      <c r="AB360" t="s">
        <v>769</v>
      </c>
      <c r="AC360">
        <v>0.1</v>
      </c>
      <c r="AD360" t="s">
        <v>783</v>
      </c>
      <c r="AE360">
        <v>41809</v>
      </c>
      <c r="AF360">
        <v>41814</v>
      </c>
      <c r="AG360" t="s">
        <v>784</v>
      </c>
      <c r="AH360" t="s">
        <v>1648</v>
      </c>
      <c r="AI360">
        <v>2214846</v>
      </c>
    </row>
    <row r="361" spans="1:35">
      <c r="A361" t="s">
        <v>1632</v>
      </c>
      <c r="B361" t="s">
        <v>1633</v>
      </c>
      <c r="C361" t="s">
        <v>682</v>
      </c>
      <c r="D361" t="s">
        <v>1649</v>
      </c>
      <c r="E361">
        <v>19757</v>
      </c>
      <c r="F361" t="s">
        <v>732</v>
      </c>
      <c r="G361" t="s">
        <v>780</v>
      </c>
      <c r="H361" t="s">
        <v>794</v>
      </c>
      <c r="I361" t="s">
        <v>726</v>
      </c>
      <c r="J361" t="s">
        <v>682</v>
      </c>
      <c r="K361">
        <v>3</v>
      </c>
      <c r="L361">
        <v>65</v>
      </c>
      <c r="M361">
        <v>133</v>
      </c>
      <c r="N361">
        <v>95</v>
      </c>
      <c r="R361">
        <v>700</v>
      </c>
      <c r="S361">
        <v>13</v>
      </c>
      <c r="T361">
        <v>53.8</v>
      </c>
      <c r="U361" t="s">
        <v>782</v>
      </c>
      <c r="V361">
        <v>40000</v>
      </c>
      <c r="W361">
        <v>2700</v>
      </c>
      <c r="X361">
        <v>93</v>
      </c>
      <c r="Y361">
        <v>57</v>
      </c>
      <c r="Z361">
        <v>1</v>
      </c>
      <c r="AA361">
        <v>-20</v>
      </c>
      <c r="AB361" t="s">
        <v>769</v>
      </c>
      <c r="AC361">
        <v>0.1</v>
      </c>
      <c r="AD361" t="s">
        <v>1203</v>
      </c>
      <c r="AE361">
        <v>41810</v>
      </c>
      <c r="AF361">
        <v>41843</v>
      </c>
      <c r="AG361" t="s">
        <v>784</v>
      </c>
      <c r="AH361" t="s">
        <v>1650</v>
      </c>
      <c r="AI361">
        <v>2216426</v>
      </c>
    </row>
    <row r="362" spans="1:35">
      <c r="A362" t="s">
        <v>1632</v>
      </c>
      <c r="B362" t="s">
        <v>1633</v>
      </c>
      <c r="C362" t="s">
        <v>682</v>
      </c>
      <c r="D362" t="s">
        <v>1651</v>
      </c>
      <c r="E362" t="s">
        <v>1652</v>
      </c>
      <c r="F362" t="s">
        <v>733</v>
      </c>
      <c r="G362" t="s">
        <v>780</v>
      </c>
      <c r="H362" t="s">
        <v>794</v>
      </c>
      <c r="I362" t="s">
        <v>726</v>
      </c>
      <c r="J362" t="s">
        <v>682</v>
      </c>
      <c r="K362">
        <v>3</v>
      </c>
      <c r="L362">
        <v>75</v>
      </c>
      <c r="M362">
        <v>152</v>
      </c>
      <c r="N362">
        <v>125</v>
      </c>
      <c r="R362">
        <v>1200</v>
      </c>
      <c r="S362">
        <v>17</v>
      </c>
      <c r="T362">
        <v>70.599999999999994</v>
      </c>
      <c r="U362" t="s">
        <v>782</v>
      </c>
      <c r="V362">
        <v>40000</v>
      </c>
      <c r="W362">
        <v>2700</v>
      </c>
      <c r="X362">
        <v>83</v>
      </c>
      <c r="Y362">
        <v>19</v>
      </c>
      <c r="Z362">
        <v>1</v>
      </c>
      <c r="AA362">
        <v>-20</v>
      </c>
      <c r="AB362" t="s">
        <v>769</v>
      </c>
      <c r="AC362">
        <v>0.1</v>
      </c>
      <c r="AD362" t="s">
        <v>1132</v>
      </c>
      <c r="AE362">
        <v>41820</v>
      </c>
      <c r="AF362">
        <v>41843</v>
      </c>
      <c r="AG362" t="s">
        <v>784</v>
      </c>
      <c r="AH362" t="s">
        <v>1653</v>
      </c>
      <c r="AI362">
        <v>2216425</v>
      </c>
    </row>
    <row r="363" spans="1:35">
      <c r="A363" t="s">
        <v>1632</v>
      </c>
      <c r="B363" t="s">
        <v>1633</v>
      </c>
      <c r="C363" t="s">
        <v>682</v>
      </c>
      <c r="D363" t="s">
        <v>1654</v>
      </c>
      <c r="E363">
        <v>19795</v>
      </c>
      <c r="F363" t="s">
        <v>787</v>
      </c>
      <c r="G363" t="s">
        <v>723</v>
      </c>
      <c r="H363" t="s">
        <v>788</v>
      </c>
      <c r="I363" t="s">
        <v>723</v>
      </c>
      <c r="J363" t="s">
        <v>682</v>
      </c>
      <c r="K363">
        <v>3</v>
      </c>
      <c r="L363">
        <v>40</v>
      </c>
      <c r="M363">
        <v>116</v>
      </c>
      <c r="N363">
        <v>35</v>
      </c>
      <c r="R363">
        <v>315</v>
      </c>
      <c r="S363">
        <v>4.9000000000000004</v>
      </c>
      <c r="T363">
        <v>64.3</v>
      </c>
      <c r="U363" t="s">
        <v>782</v>
      </c>
      <c r="V363">
        <v>40000</v>
      </c>
      <c r="W363">
        <v>2700</v>
      </c>
      <c r="X363">
        <v>82</v>
      </c>
      <c r="Y363">
        <v>17</v>
      </c>
      <c r="Z363">
        <v>0.7</v>
      </c>
      <c r="AA363">
        <v>-20</v>
      </c>
      <c r="AB363" t="s">
        <v>769</v>
      </c>
      <c r="AC363">
        <v>0.1</v>
      </c>
      <c r="AD363" t="s">
        <v>1143</v>
      </c>
      <c r="AE363">
        <v>41861</v>
      </c>
      <c r="AF363">
        <v>41845</v>
      </c>
      <c r="AG363" t="s">
        <v>784</v>
      </c>
      <c r="AH363" t="s">
        <v>1655</v>
      </c>
      <c r="AI363">
        <v>2216556</v>
      </c>
    </row>
    <row r="364" spans="1:35">
      <c r="A364" t="s">
        <v>1632</v>
      </c>
      <c r="B364" t="s">
        <v>1633</v>
      </c>
      <c r="C364" t="s">
        <v>682</v>
      </c>
      <c r="D364" t="s">
        <v>639</v>
      </c>
      <c r="E364" t="s">
        <v>1656</v>
      </c>
      <c r="F364" t="s">
        <v>731</v>
      </c>
      <c r="G364" t="s">
        <v>780</v>
      </c>
      <c r="H364" t="s">
        <v>794</v>
      </c>
      <c r="I364" t="s">
        <v>726</v>
      </c>
      <c r="J364" t="s">
        <v>682</v>
      </c>
      <c r="K364">
        <v>3</v>
      </c>
      <c r="L364">
        <v>75</v>
      </c>
      <c r="M364">
        <v>95</v>
      </c>
      <c r="N364">
        <v>85</v>
      </c>
      <c r="O364">
        <v>1332</v>
      </c>
      <c r="Q364">
        <v>40</v>
      </c>
      <c r="R364">
        <v>850</v>
      </c>
      <c r="S364">
        <v>14.5</v>
      </c>
      <c r="T364">
        <v>58.6</v>
      </c>
      <c r="U364" t="s">
        <v>782</v>
      </c>
      <c r="V364">
        <v>40000</v>
      </c>
      <c r="W364">
        <v>3000</v>
      </c>
      <c r="X364">
        <v>83</v>
      </c>
      <c r="Y364">
        <v>3</v>
      </c>
      <c r="Z364">
        <v>0.9</v>
      </c>
      <c r="AA364">
        <v>-20</v>
      </c>
      <c r="AB364" t="s">
        <v>769</v>
      </c>
      <c r="AC364">
        <v>0.1</v>
      </c>
      <c r="AD364" t="s">
        <v>1203</v>
      </c>
      <c r="AE364">
        <v>41820</v>
      </c>
      <c r="AF364">
        <v>41843</v>
      </c>
      <c r="AG364" t="s">
        <v>784</v>
      </c>
      <c r="AH364" t="s">
        <v>1657</v>
      </c>
      <c r="AI364">
        <v>2216440</v>
      </c>
    </row>
    <row r="365" spans="1:35">
      <c r="A365" t="s">
        <v>1632</v>
      </c>
      <c r="B365" t="s">
        <v>1633</v>
      </c>
      <c r="C365" t="s">
        <v>682</v>
      </c>
      <c r="D365" t="s">
        <v>640</v>
      </c>
      <c r="E365" t="s">
        <v>1658</v>
      </c>
      <c r="F365" t="s">
        <v>830</v>
      </c>
      <c r="G365" t="s">
        <v>780</v>
      </c>
      <c r="H365" t="s">
        <v>794</v>
      </c>
      <c r="I365" t="s">
        <v>726</v>
      </c>
      <c r="J365" t="s">
        <v>682</v>
      </c>
      <c r="K365">
        <v>3</v>
      </c>
      <c r="L365">
        <v>75</v>
      </c>
      <c r="M365">
        <v>118</v>
      </c>
      <c r="N365">
        <v>95</v>
      </c>
      <c r="O365">
        <v>1648</v>
      </c>
      <c r="Q365">
        <v>40</v>
      </c>
      <c r="R365">
        <v>850</v>
      </c>
      <c r="S365">
        <v>14</v>
      </c>
      <c r="T365">
        <v>60.7</v>
      </c>
      <c r="U365" t="s">
        <v>782</v>
      </c>
      <c r="V365">
        <v>40000</v>
      </c>
      <c r="W365">
        <v>3000</v>
      </c>
      <c r="X365">
        <v>83</v>
      </c>
      <c r="Y365">
        <v>3</v>
      </c>
      <c r="Z365">
        <v>1</v>
      </c>
      <c r="AA365">
        <v>-20</v>
      </c>
      <c r="AB365" t="s">
        <v>769</v>
      </c>
      <c r="AC365">
        <v>0.1</v>
      </c>
      <c r="AD365" t="s">
        <v>783</v>
      </c>
      <c r="AE365">
        <v>41820</v>
      </c>
      <c r="AF365">
        <v>41837</v>
      </c>
      <c r="AG365" t="s">
        <v>784</v>
      </c>
      <c r="AH365" t="s">
        <v>1659</v>
      </c>
      <c r="AI365">
        <v>2216034</v>
      </c>
    </row>
    <row r="366" spans="1:35">
      <c r="A366" t="s">
        <v>1632</v>
      </c>
      <c r="B366" t="s">
        <v>1633</v>
      </c>
      <c r="C366" t="s">
        <v>682</v>
      </c>
      <c r="D366" t="s">
        <v>641</v>
      </c>
      <c r="E366" t="s">
        <v>1660</v>
      </c>
      <c r="F366" t="s">
        <v>735</v>
      </c>
      <c r="G366" t="s">
        <v>780</v>
      </c>
      <c r="H366" t="s">
        <v>794</v>
      </c>
      <c r="I366" t="s">
        <v>726</v>
      </c>
      <c r="J366" t="s">
        <v>682</v>
      </c>
      <c r="K366">
        <v>3</v>
      </c>
      <c r="L366">
        <v>120</v>
      </c>
      <c r="M366">
        <v>128</v>
      </c>
      <c r="N366">
        <v>120</v>
      </c>
      <c r="O366">
        <v>2665</v>
      </c>
      <c r="Q366">
        <v>40</v>
      </c>
      <c r="R366">
        <v>1250</v>
      </c>
      <c r="S366">
        <v>19</v>
      </c>
      <c r="T366">
        <v>65.8</v>
      </c>
      <c r="U366" t="s">
        <v>782</v>
      </c>
      <c r="V366">
        <v>40000</v>
      </c>
      <c r="W366">
        <v>3000</v>
      </c>
      <c r="X366">
        <v>83</v>
      </c>
      <c r="Y366">
        <v>5</v>
      </c>
      <c r="Z366">
        <v>1</v>
      </c>
      <c r="AA366">
        <v>-20</v>
      </c>
      <c r="AB366" t="s">
        <v>769</v>
      </c>
      <c r="AC366">
        <v>0.1</v>
      </c>
      <c r="AD366" t="s">
        <v>1661</v>
      </c>
      <c r="AE366">
        <v>41820</v>
      </c>
      <c r="AF366">
        <v>41843</v>
      </c>
      <c r="AG366" t="s">
        <v>784</v>
      </c>
      <c r="AH366" t="s">
        <v>1662</v>
      </c>
      <c r="AI366">
        <v>2216439</v>
      </c>
    </row>
    <row r="367" spans="1:35" hidden="1">
      <c r="A367" t="s">
        <v>1632</v>
      </c>
      <c r="B367" t="s">
        <v>1633</v>
      </c>
      <c r="C367" t="s">
        <v>682</v>
      </c>
      <c r="D367" t="s">
        <v>1663</v>
      </c>
      <c r="E367">
        <v>19863</v>
      </c>
      <c r="F367" t="s">
        <v>737</v>
      </c>
      <c r="G367" t="s">
        <v>780</v>
      </c>
      <c r="H367" t="s">
        <v>794</v>
      </c>
      <c r="I367" t="s">
        <v>726</v>
      </c>
      <c r="J367" t="s">
        <v>682</v>
      </c>
      <c r="K367">
        <v>3</v>
      </c>
      <c r="L367">
        <v>60</v>
      </c>
      <c r="M367">
        <v>71</v>
      </c>
      <c r="N367">
        <v>49</v>
      </c>
      <c r="O367">
        <v>1063</v>
      </c>
      <c r="Q367">
        <v>38</v>
      </c>
      <c r="S367">
        <v>6.3</v>
      </c>
      <c r="T367">
        <v>63.3</v>
      </c>
      <c r="U367" t="s">
        <v>782</v>
      </c>
      <c r="V367">
        <v>25000</v>
      </c>
      <c r="W367">
        <v>3000</v>
      </c>
      <c r="X367">
        <v>84</v>
      </c>
      <c r="Y367">
        <v>25</v>
      </c>
      <c r="Z367">
        <v>0.7</v>
      </c>
      <c r="AA367">
        <v>-40</v>
      </c>
      <c r="AB367" t="s">
        <v>769</v>
      </c>
      <c r="AC367">
        <v>0.1</v>
      </c>
      <c r="AD367" t="s">
        <v>783</v>
      </c>
      <c r="AE367">
        <v>41942</v>
      </c>
      <c r="AF367">
        <v>41933</v>
      </c>
      <c r="AG367" t="s">
        <v>784</v>
      </c>
      <c r="AH367" t="s">
        <v>1664</v>
      </c>
      <c r="AI367">
        <v>2223087</v>
      </c>
    </row>
    <row r="368" spans="1:35">
      <c r="A368" t="s">
        <v>1632</v>
      </c>
      <c r="B368" t="s">
        <v>1633</v>
      </c>
      <c r="C368" t="s">
        <v>682</v>
      </c>
      <c r="D368" t="s">
        <v>1665</v>
      </c>
      <c r="E368">
        <v>19061</v>
      </c>
      <c r="F368" t="s">
        <v>738</v>
      </c>
      <c r="G368" t="s">
        <v>780</v>
      </c>
      <c r="H368" t="s">
        <v>794</v>
      </c>
      <c r="I368" t="s">
        <v>726</v>
      </c>
      <c r="J368" t="s">
        <v>682</v>
      </c>
      <c r="K368">
        <v>3</v>
      </c>
      <c r="L368">
        <v>50</v>
      </c>
      <c r="M368">
        <v>85</v>
      </c>
      <c r="N368">
        <v>62</v>
      </c>
      <c r="O368">
        <v>1626</v>
      </c>
      <c r="Q368">
        <v>25</v>
      </c>
      <c r="S368">
        <v>8</v>
      </c>
      <c r="T368">
        <v>58.8</v>
      </c>
      <c r="U368" t="s">
        <v>782</v>
      </c>
      <c r="V368">
        <v>40000</v>
      </c>
      <c r="W368">
        <v>3000</v>
      </c>
      <c r="X368">
        <v>83</v>
      </c>
      <c r="Y368">
        <v>5</v>
      </c>
      <c r="Z368">
        <v>0.9</v>
      </c>
      <c r="AA368">
        <v>-20</v>
      </c>
      <c r="AB368" t="s">
        <v>769</v>
      </c>
      <c r="AC368">
        <v>0.1</v>
      </c>
      <c r="AD368" t="s">
        <v>783</v>
      </c>
      <c r="AE368">
        <v>41942</v>
      </c>
      <c r="AF368">
        <v>41935</v>
      </c>
      <c r="AG368" t="s">
        <v>784</v>
      </c>
      <c r="AH368" t="s">
        <v>1666</v>
      </c>
      <c r="AI368">
        <v>2223572</v>
      </c>
    </row>
    <row r="369" spans="1:35">
      <c r="A369" t="s">
        <v>1632</v>
      </c>
      <c r="B369" t="s">
        <v>1633</v>
      </c>
      <c r="C369" t="s">
        <v>682</v>
      </c>
      <c r="D369" t="s">
        <v>1667</v>
      </c>
      <c r="E369">
        <v>19184</v>
      </c>
      <c r="F369" t="s">
        <v>830</v>
      </c>
      <c r="G369" t="s">
        <v>780</v>
      </c>
      <c r="H369" t="s">
        <v>794</v>
      </c>
      <c r="I369" t="s">
        <v>726</v>
      </c>
      <c r="J369" t="s">
        <v>682</v>
      </c>
      <c r="K369">
        <v>3</v>
      </c>
      <c r="L369">
        <v>75</v>
      </c>
      <c r="M369">
        <v>118</v>
      </c>
      <c r="N369">
        <v>95</v>
      </c>
      <c r="O369">
        <v>3025</v>
      </c>
      <c r="Q369">
        <v>25</v>
      </c>
      <c r="S369">
        <v>14.4</v>
      </c>
      <c r="T369">
        <v>59.6</v>
      </c>
      <c r="U369" t="s">
        <v>782</v>
      </c>
      <c r="V369">
        <v>40000</v>
      </c>
      <c r="W369">
        <v>3000</v>
      </c>
      <c r="X369">
        <v>83</v>
      </c>
      <c r="Y369">
        <v>3</v>
      </c>
      <c r="Z369">
        <v>1</v>
      </c>
      <c r="AA369">
        <v>-20</v>
      </c>
      <c r="AB369" t="s">
        <v>769</v>
      </c>
      <c r="AC369">
        <v>0.1</v>
      </c>
      <c r="AD369" t="s">
        <v>783</v>
      </c>
      <c r="AE369">
        <v>41942</v>
      </c>
      <c r="AF369">
        <v>41947</v>
      </c>
      <c r="AG369" t="s">
        <v>784</v>
      </c>
      <c r="AH369" t="s">
        <v>1668</v>
      </c>
      <c r="AI369">
        <v>2224277</v>
      </c>
    </row>
    <row r="370" spans="1:35">
      <c r="A370" t="s">
        <v>1632</v>
      </c>
      <c r="B370" t="s">
        <v>1633</v>
      </c>
      <c r="C370" t="s">
        <v>682</v>
      </c>
      <c r="D370" t="s">
        <v>1669</v>
      </c>
      <c r="E370">
        <v>19245</v>
      </c>
      <c r="F370" t="s">
        <v>735</v>
      </c>
      <c r="G370" t="s">
        <v>780</v>
      </c>
      <c r="H370" t="s">
        <v>794</v>
      </c>
      <c r="I370" t="s">
        <v>726</v>
      </c>
      <c r="J370" t="s">
        <v>682</v>
      </c>
      <c r="K370">
        <v>3</v>
      </c>
      <c r="L370">
        <v>100</v>
      </c>
      <c r="M370">
        <v>128</v>
      </c>
      <c r="N370">
        <v>120</v>
      </c>
      <c r="O370">
        <v>4424</v>
      </c>
      <c r="Q370">
        <v>25</v>
      </c>
      <c r="S370">
        <v>20.9</v>
      </c>
      <c r="T370">
        <v>63.7</v>
      </c>
      <c r="U370" t="s">
        <v>782</v>
      </c>
      <c r="V370">
        <v>40000</v>
      </c>
      <c r="W370">
        <v>3000</v>
      </c>
      <c r="X370">
        <v>83</v>
      </c>
      <c r="Y370">
        <v>5</v>
      </c>
      <c r="Z370">
        <v>1</v>
      </c>
      <c r="AA370">
        <v>-20</v>
      </c>
      <c r="AB370" t="s">
        <v>769</v>
      </c>
      <c r="AC370">
        <v>0.1</v>
      </c>
      <c r="AD370" t="s">
        <v>783</v>
      </c>
      <c r="AE370">
        <v>41942</v>
      </c>
      <c r="AF370">
        <v>41947</v>
      </c>
      <c r="AG370" t="s">
        <v>784</v>
      </c>
      <c r="AH370" t="s">
        <v>1670</v>
      </c>
      <c r="AI370">
        <v>2224276</v>
      </c>
    </row>
    <row r="371" spans="1:35" hidden="1">
      <c r="A371" t="s">
        <v>1632</v>
      </c>
      <c r="B371" t="s">
        <v>1633</v>
      </c>
      <c r="C371" t="s">
        <v>682</v>
      </c>
      <c r="D371" t="s">
        <v>1671</v>
      </c>
      <c r="E371" t="s">
        <v>1672</v>
      </c>
      <c r="F371" t="s">
        <v>792</v>
      </c>
      <c r="G371" t="s">
        <v>793</v>
      </c>
      <c r="H371" t="s">
        <v>794</v>
      </c>
      <c r="I371" t="s">
        <v>795</v>
      </c>
      <c r="J371" t="s">
        <v>682</v>
      </c>
      <c r="K371">
        <v>10</v>
      </c>
      <c r="L371">
        <v>40</v>
      </c>
      <c r="M371">
        <v>109</v>
      </c>
      <c r="N371">
        <v>60</v>
      </c>
      <c r="R371">
        <v>480</v>
      </c>
      <c r="S371">
        <v>7</v>
      </c>
      <c r="T371">
        <v>73.8</v>
      </c>
      <c r="U371" t="s">
        <v>782</v>
      </c>
      <c r="V371">
        <v>25000</v>
      </c>
      <c r="W371">
        <v>2700</v>
      </c>
      <c r="X371">
        <v>83</v>
      </c>
      <c r="Y371">
        <v>9</v>
      </c>
      <c r="Z371">
        <v>0.9</v>
      </c>
      <c r="AA371">
        <v>-20</v>
      </c>
      <c r="AB371" t="s">
        <v>769</v>
      </c>
      <c r="AC371">
        <v>0.1</v>
      </c>
      <c r="AD371" t="s">
        <v>783</v>
      </c>
      <c r="AE371">
        <v>41942</v>
      </c>
      <c r="AF371">
        <v>41947</v>
      </c>
      <c r="AG371" t="s">
        <v>784</v>
      </c>
      <c r="AH371" t="s">
        <v>1673</v>
      </c>
      <c r="AI371">
        <v>2224259</v>
      </c>
    </row>
    <row r="372" spans="1:35" hidden="1">
      <c r="A372" t="s">
        <v>1632</v>
      </c>
      <c r="B372" t="s">
        <v>1633</v>
      </c>
      <c r="C372" t="s">
        <v>682</v>
      </c>
      <c r="D372" t="s">
        <v>1674</v>
      </c>
      <c r="E372">
        <v>10001</v>
      </c>
      <c r="F372" t="s">
        <v>792</v>
      </c>
      <c r="G372" t="s">
        <v>793</v>
      </c>
      <c r="H372" t="s">
        <v>794</v>
      </c>
      <c r="I372" t="s">
        <v>795</v>
      </c>
      <c r="J372" t="s">
        <v>682</v>
      </c>
      <c r="K372">
        <v>10</v>
      </c>
      <c r="L372">
        <v>60</v>
      </c>
      <c r="M372">
        <v>110</v>
      </c>
      <c r="N372">
        <v>60</v>
      </c>
      <c r="R372">
        <v>800</v>
      </c>
      <c r="S372">
        <v>9.5</v>
      </c>
      <c r="T372">
        <v>84.2</v>
      </c>
      <c r="U372" t="s">
        <v>782</v>
      </c>
      <c r="V372">
        <v>25000</v>
      </c>
      <c r="W372">
        <v>2700</v>
      </c>
      <c r="X372">
        <v>81</v>
      </c>
      <c r="Y372">
        <v>3</v>
      </c>
      <c r="Z372">
        <v>0.9</v>
      </c>
      <c r="AA372">
        <v>-20</v>
      </c>
      <c r="AB372" t="s">
        <v>769</v>
      </c>
      <c r="AC372">
        <v>0.1</v>
      </c>
      <c r="AD372" t="s">
        <v>783</v>
      </c>
      <c r="AE372">
        <v>41917</v>
      </c>
      <c r="AF372">
        <v>41953</v>
      </c>
      <c r="AG372" t="s">
        <v>784</v>
      </c>
      <c r="AH372" t="s">
        <v>1675</v>
      </c>
      <c r="AI372">
        <v>2225649</v>
      </c>
    </row>
    <row r="373" spans="1:35" hidden="1">
      <c r="A373" t="s">
        <v>1632</v>
      </c>
      <c r="B373" t="s">
        <v>1633</v>
      </c>
      <c r="C373" t="s">
        <v>682</v>
      </c>
      <c r="D373" t="s">
        <v>1676</v>
      </c>
      <c r="E373">
        <v>10033</v>
      </c>
      <c r="F373" t="s">
        <v>792</v>
      </c>
      <c r="G373" t="s">
        <v>793</v>
      </c>
      <c r="H373" t="s">
        <v>794</v>
      </c>
      <c r="I373" t="s">
        <v>795</v>
      </c>
      <c r="J373" t="s">
        <v>682</v>
      </c>
      <c r="K373">
        <v>10</v>
      </c>
      <c r="L373">
        <v>60</v>
      </c>
      <c r="M373">
        <v>110</v>
      </c>
      <c r="N373">
        <v>60</v>
      </c>
      <c r="R373">
        <v>800</v>
      </c>
      <c r="S373">
        <v>9.5</v>
      </c>
      <c r="T373">
        <v>84.2</v>
      </c>
      <c r="U373" t="s">
        <v>782</v>
      </c>
      <c r="V373">
        <v>25000</v>
      </c>
      <c r="W373">
        <v>5000</v>
      </c>
      <c r="X373">
        <v>86</v>
      </c>
      <c r="Y373">
        <v>18</v>
      </c>
      <c r="Z373">
        <v>0.9</v>
      </c>
      <c r="AA373">
        <v>-20</v>
      </c>
      <c r="AB373" t="s">
        <v>769</v>
      </c>
      <c r="AC373">
        <v>0.1</v>
      </c>
      <c r="AD373" t="s">
        <v>783</v>
      </c>
      <c r="AE373">
        <v>41942</v>
      </c>
      <c r="AF373">
        <v>41953</v>
      </c>
      <c r="AG373" t="s">
        <v>784</v>
      </c>
      <c r="AH373" t="s">
        <v>1677</v>
      </c>
      <c r="AI373">
        <v>2225650</v>
      </c>
    </row>
    <row r="374" spans="1:35" hidden="1">
      <c r="A374" t="s">
        <v>1678</v>
      </c>
      <c r="B374" t="s">
        <v>1679</v>
      </c>
      <c r="C374" t="s">
        <v>682</v>
      </c>
      <c r="D374" t="s">
        <v>1680</v>
      </c>
      <c r="F374" t="s">
        <v>733</v>
      </c>
      <c r="G374" t="s">
        <v>780</v>
      </c>
      <c r="H374" t="s">
        <v>794</v>
      </c>
      <c r="I374" t="s">
        <v>726</v>
      </c>
      <c r="J374" t="s">
        <v>682</v>
      </c>
      <c r="K374">
        <v>5</v>
      </c>
      <c r="L374">
        <v>75</v>
      </c>
      <c r="M374">
        <v>160</v>
      </c>
      <c r="N374">
        <v>120</v>
      </c>
      <c r="Q374">
        <v>110</v>
      </c>
      <c r="R374">
        <v>1050</v>
      </c>
      <c r="S374">
        <v>13</v>
      </c>
      <c r="T374">
        <v>80.7</v>
      </c>
      <c r="U374" t="s">
        <v>782</v>
      </c>
      <c r="V374">
        <v>25000</v>
      </c>
      <c r="W374">
        <v>3000</v>
      </c>
      <c r="X374">
        <v>83</v>
      </c>
      <c r="Y374">
        <v>17</v>
      </c>
      <c r="Z374">
        <v>0.9</v>
      </c>
      <c r="AA374">
        <v>-20</v>
      </c>
      <c r="AB374" t="s">
        <v>769</v>
      </c>
      <c r="AC374">
        <v>0.1</v>
      </c>
      <c r="AD374" t="s">
        <v>826</v>
      </c>
      <c r="AE374">
        <v>41814</v>
      </c>
      <c r="AF374">
        <v>41814</v>
      </c>
      <c r="AG374" t="s">
        <v>842</v>
      </c>
      <c r="AH374" t="s">
        <v>1681</v>
      </c>
      <c r="AI374">
        <v>2214141</v>
      </c>
    </row>
    <row r="375" spans="1:35" hidden="1">
      <c r="A375" t="s">
        <v>1678</v>
      </c>
      <c r="B375" t="s">
        <v>1679</v>
      </c>
      <c r="C375" t="s">
        <v>682</v>
      </c>
      <c r="D375" t="s">
        <v>1682</v>
      </c>
      <c r="F375" t="s">
        <v>733</v>
      </c>
      <c r="G375" t="s">
        <v>780</v>
      </c>
      <c r="H375" t="s">
        <v>794</v>
      </c>
      <c r="I375" t="s">
        <v>726</v>
      </c>
      <c r="J375" t="s">
        <v>682</v>
      </c>
      <c r="K375">
        <v>5</v>
      </c>
      <c r="L375">
        <v>75</v>
      </c>
      <c r="M375">
        <v>160</v>
      </c>
      <c r="N375">
        <v>120</v>
      </c>
      <c r="R375">
        <v>1050</v>
      </c>
      <c r="S375">
        <v>13</v>
      </c>
      <c r="T375">
        <v>80.8</v>
      </c>
      <c r="U375" t="s">
        <v>782</v>
      </c>
      <c r="V375">
        <v>25000</v>
      </c>
      <c r="W375">
        <v>4000</v>
      </c>
      <c r="X375">
        <v>84</v>
      </c>
      <c r="Y375">
        <v>13</v>
      </c>
      <c r="Z375">
        <v>0.9</v>
      </c>
      <c r="AA375">
        <v>-20</v>
      </c>
      <c r="AB375" t="s">
        <v>769</v>
      </c>
      <c r="AC375">
        <v>0.1</v>
      </c>
      <c r="AD375" t="s">
        <v>826</v>
      </c>
      <c r="AE375">
        <v>41851</v>
      </c>
      <c r="AF375">
        <v>41900</v>
      </c>
      <c r="AG375" t="s">
        <v>842</v>
      </c>
      <c r="AH375" t="s">
        <v>1683</v>
      </c>
      <c r="AI375">
        <v>2219858</v>
      </c>
    </row>
    <row r="376" spans="1:35">
      <c r="A376" t="s">
        <v>1678</v>
      </c>
      <c r="B376" t="s">
        <v>1679</v>
      </c>
      <c r="C376" t="s">
        <v>682</v>
      </c>
      <c r="D376" t="s">
        <v>1684</v>
      </c>
      <c r="F376" t="s">
        <v>731</v>
      </c>
      <c r="G376" t="s">
        <v>780</v>
      </c>
      <c r="H376" t="s">
        <v>794</v>
      </c>
      <c r="I376" t="s">
        <v>726</v>
      </c>
      <c r="J376" t="s">
        <v>682</v>
      </c>
      <c r="K376">
        <v>5</v>
      </c>
      <c r="L376">
        <v>75</v>
      </c>
      <c r="M376">
        <v>85</v>
      </c>
      <c r="N376">
        <v>95</v>
      </c>
      <c r="O376">
        <v>1322</v>
      </c>
      <c r="Q376">
        <v>40</v>
      </c>
      <c r="R376">
        <v>800</v>
      </c>
      <c r="S376">
        <v>14.7</v>
      </c>
      <c r="T376">
        <v>54.5</v>
      </c>
      <c r="U376" t="s">
        <v>782</v>
      </c>
      <c r="V376">
        <v>40000</v>
      </c>
      <c r="W376">
        <v>2700</v>
      </c>
      <c r="X376">
        <v>82</v>
      </c>
      <c r="Y376">
        <v>1</v>
      </c>
      <c r="Z376">
        <v>0.9</v>
      </c>
      <c r="AA376">
        <v>-40</v>
      </c>
      <c r="AB376" t="s">
        <v>769</v>
      </c>
      <c r="AC376">
        <v>0.1</v>
      </c>
      <c r="AD376" t="s">
        <v>783</v>
      </c>
      <c r="AE376">
        <v>41963</v>
      </c>
      <c r="AF376">
        <v>41957</v>
      </c>
      <c r="AG376" t="s">
        <v>784</v>
      </c>
      <c r="AH376" t="s">
        <v>1685</v>
      </c>
      <c r="AI376">
        <v>2226330</v>
      </c>
    </row>
    <row r="377" spans="1:35">
      <c r="A377" t="s">
        <v>1678</v>
      </c>
      <c r="B377" t="s">
        <v>1679</v>
      </c>
      <c r="C377" t="s">
        <v>682</v>
      </c>
      <c r="D377" t="s">
        <v>1686</v>
      </c>
      <c r="F377" t="s">
        <v>731</v>
      </c>
      <c r="G377" t="s">
        <v>780</v>
      </c>
      <c r="H377" t="s">
        <v>794</v>
      </c>
      <c r="I377" t="s">
        <v>726</v>
      </c>
      <c r="J377" t="s">
        <v>682</v>
      </c>
      <c r="K377">
        <v>5</v>
      </c>
      <c r="L377">
        <v>75</v>
      </c>
      <c r="M377">
        <v>95</v>
      </c>
      <c r="N377">
        <v>85</v>
      </c>
      <c r="O377">
        <v>1332</v>
      </c>
      <c r="Q377">
        <v>40</v>
      </c>
      <c r="R377">
        <v>850</v>
      </c>
      <c r="S377">
        <v>14.5</v>
      </c>
      <c r="T377">
        <v>58.6</v>
      </c>
      <c r="U377" t="s">
        <v>782</v>
      </c>
      <c r="V377">
        <v>40000</v>
      </c>
      <c r="W377">
        <v>3000</v>
      </c>
      <c r="X377">
        <v>83</v>
      </c>
      <c r="Y377">
        <v>3</v>
      </c>
      <c r="Z377">
        <v>0.9</v>
      </c>
      <c r="AA377">
        <v>-40</v>
      </c>
      <c r="AB377" t="s">
        <v>769</v>
      </c>
      <c r="AC377">
        <v>0.1</v>
      </c>
      <c r="AD377" t="s">
        <v>1132</v>
      </c>
      <c r="AE377">
        <v>41826</v>
      </c>
      <c r="AF377">
        <v>41843</v>
      </c>
      <c r="AG377" t="s">
        <v>842</v>
      </c>
      <c r="AH377" t="s">
        <v>1687</v>
      </c>
      <c r="AI377">
        <v>2216436</v>
      </c>
    </row>
    <row r="378" spans="1:35">
      <c r="A378" t="s">
        <v>1678</v>
      </c>
      <c r="B378" t="s">
        <v>1679</v>
      </c>
      <c r="C378" t="s">
        <v>682</v>
      </c>
      <c r="D378" t="s">
        <v>1688</v>
      </c>
      <c r="F378" t="s">
        <v>731</v>
      </c>
      <c r="G378" t="s">
        <v>780</v>
      </c>
      <c r="H378" t="s">
        <v>794</v>
      </c>
      <c r="I378" t="s">
        <v>726</v>
      </c>
      <c r="J378" t="s">
        <v>682</v>
      </c>
      <c r="K378">
        <v>5</v>
      </c>
      <c r="L378">
        <v>75</v>
      </c>
      <c r="M378">
        <v>85</v>
      </c>
      <c r="N378">
        <v>95</v>
      </c>
      <c r="O378">
        <v>3028</v>
      </c>
      <c r="Q378">
        <v>25</v>
      </c>
      <c r="R378">
        <v>800</v>
      </c>
      <c r="S378">
        <v>14.7</v>
      </c>
      <c r="T378">
        <v>54.5</v>
      </c>
      <c r="U378" t="s">
        <v>782</v>
      </c>
      <c r="V378">
        <v>40000</v>
      </c>
      <c r="W378">
        <v>2700</v>
      </c>
      <c r="X378">
        <v>82</v>
      </c>
      <c r="Y378">
        <v>1</v>
      </c>
      <c r="Z378">
        <v>0.9</v>
      </c>
      <c r="AA378">
        <v>-40</v>
      </c>
      <c r="AB378" t="s">
        <v>769</v>
      </c>
      <c r="AC378">
        <v>0.1</v>
      </c>
      <c r="AD378" t="s">
        <v>783</v>
      </c>
      <c r="AE378">
        <v>41963</v>
      </c>
      <c r="AF378">
        <v>41957</v>
      </c>
      <c r="AG378" t="s">
        <v>784</v>
      </c>
      <c r="AH378" t="s">
        <v>1689</v>
      </c>
      <c r="AI378">
        <v>2226331</v>
      </c>
    </row>
    <row r="379" spans="1:35">
      <c r="A379" t="s">
        <v>1678</v>
      </c>
      <c r="B379" t="s">
        <v>1679</v>
      </c>
      <c r="C379" t="s">
        <v>682</v>
      </c>
      <c r="D379" t="s">
        <v>1690</v>
      </c>
      <c r="F379" t="s">
        <v>731</v>
      </c>
      <c r="G379" t="s">
        <v>780</v>
      </c>
      <c r="H379" t="s">
        <v>794</v>
      </c>
      <c r="I379" t="s">
        <v>726</v>
      </c>
      <c r="J379" t="s">
        <v>682</v>
      </c>
      <c r="K379">
        <v>5</v>
      </c>
      <c r="L379">
        <v>75</v>
      </c>
      <c r="M379">
        <v>95</v>
      </c>
      <c r="N379">
        <v>85</v>
      </c>
      <c r="O379">
        <v>3254</v>
      </c>
      <c r="Q379">
        <v>25</v>
      </c>
      <c r="R379">
        <v>850</v>
      </c>
      <c r="S379">
        <v>14.5</v>
      </c>
      <c r="T379">
        <v>58.6</v>
      </c>
      <c r="U379" t="s">
        <v>782</v>
      </c>
      <c r="V379">
        <v>40000</v>
      </c>
      <c r="W379">
        <v>3000</v>
      </c>
      <c r="X379">
        <v>83</v>
      </c>
      <c r="Y379">
        <v>3</v>
      </c>
      <c r="Z379">
        <v>0.9</v>
      </c>
      <c r="AA379">
        <v>-40</v>
      </c>
      <c r="AB379" t="s">
        <v>769</v>
      </c>
      <c r="AC379">
        <v>0.1</v>
      </c>
      <c r="AD379" t="s">
        <v>1132</v>
      </c>
      <c r="AE379">
        <v>41826</v>
      </c>
      <c r="AF379">
        <v>41843</v>
      </c>
      <c r="AG379" t="s">
        <v>842</v>
      </c>
      <c r="AH379" t="s">
        <v>1691</v>
      </c>
      <c r="AI379">
        <v>2216437</v>
      </c>
    </row>
    <row r="380" spans="1:35" hidden="1">
      <c r="A380" t="s">
        <v>1678</v>
      </c>
      <c r="B380" t="s">
        <v>1679</v>
      </c>
      <c r="C380" t="s">
        <v>682</v>
      </c>
      <c r="D380" t="s">
        <v>1692</v>
      </c>
      <c r="F380" t="s">
        <v>732</v>
      </c>
      <c r="G380" t="s">
        <v>780</v>
      </c>
      <c r="H380" t="s">
        <v>794</v>
      </c>
      <c r="I380" t="s">
        <v>726</v>
      </c>
      <c r="J380" t="s">
        <v>682</v>
      </c>
      <c r="K380">
        <v>5</v>
      </c>
      <c r="L380">
        <v>65</v>
      </c>
      <c r="M380">
        <v>129.9</v>
      </c>
      <c r="N380">
        <v>95</v>
      </c>
      <c r="Q380">
        <v>112</v>
      </c>
      <c r="R380">
        <v>800</v>
      </c>
      <c r="S380">
        <v>14</v>
      </c>
      <c r="T380">
        <v>57.1</v>
      </c>
      <c r="U380" t="s">
        <v>782</v>
      </c>
      <c r="V380">
        <v>25000</v>
      </c>
      <c r="W380">
        <v>2700</v>
      </c>
      <c r="X380">
        <v>93</v>
      </c>
      <c r="Y380">
        <v>64</v>
      </c>
      <c r="Z380">
        <v>0.9</v>
      </c>
      <c r="AA380">
        <v>-20</v>
      </c>
      <c r="AB380" t="s">
        <v>769</v>
      </c>
      <c r="AC380">
        <v>0.1</v>
      </c>
      <c r="AD380" t="s">
        <v>826</v>
      </c>
      <c r="AE380">
        <v>41842</v>
      </c>
      <c r="AF380">
        <v>41842</v>
      </c>
      <c r="AG380" t="s">
        <v>842</v>
      </c>
      <c r="AH380" t="s">
        <v>1693</v>
      </c>
      <c r="AI380">
        <v>2216260</v>
      </c>
    </row>
    <row r="381" spans="1:35" hidden="1">
      <c r="A381" t="s">
        <v>1678</v>
      </c>
      <c r="B381" t="s">
        <v>1679</v>
      </c>
      <c r="C381" t="s">
        <v>682</v>
      </c>
      <c r="D381" t="s">
        <v>1694</v>
      </c>
      <c r="F381" t="s">
        <v>732</v>
      </c>
      <c r="G381" t="s">
        <v>780</v>
      </c>
      <c r="H381" t="s">
        <v>794</v>
      </c>
      <c r="I381" t="s">
        <v>726</v>
      </c>
      <c r="J381" t="s">
        <v>682</v>
      </c>
      <c r="K381">
        <v>5</v>
      </c>
      <c r="L381">
        <v>65</v>
      </c>
      <c r="M381">
        <v>130.1</v>
      </c>
      <c r="N381">
        <v>95.2</v>
      </c>
      <c r="Q381">
        <v>109</v>
      </c>
      <c r="R381">
        <v>800</v>
      </c>
      <c r="S381">
        <v>14</v>
      </c>
      <c r="T381">
        <v>57.1</v>
      </c>
      <c r="U381" t="s">
        <v>782</v>
      </c>
      <c r="V381">
        <v>25000</v>
      </c>
      <c r="W381">
        <v>3000</v>
      </c>
      <c r="X381">
        <v>95</v>
      </c>
      <c r="Y381">
        <v>66</v>
      </c>
      <c r="Z381">
        <v>0.9</v>
      </c>
      <c r="AA381">
        <v>-20</v>
      </c>
      <c r="AB381" t="s">
        <v>769</v>
      </c>
      <c r="AC381">
        <v>0.1</v>
      </c>
      <c r="AD381" t="s">
        <v>826</v>
      </c>
      <c r="AE381">
        <v>41842</v>
      </c>
      <c r="AF381">
        <v>41842</v>
      </c>
      <c r="AG381" t="s">
        <v>842</v>
      </c>
      <c r="AH381" t="s">
        <v>1695</v>
      </c>
      <c r="AI381">
        <v>2216261</v>
      </c>
    </row>
    <row r="382" spans="1:35">
      <c r="A382" t="s">
        <v>1678</v>
      </c>
      <c r="B382" t="s">
        <v>1679</v>
      </c>
      <c r="C382" t="s">
        <v>682</v>
      </c>
      <c r="D382" t="s">
        <v>1696</v>
      </c>
      <c r="F382" t="s">
        <v>830</v>
      </c>
      <c r="G382" t="s">
        <v>780</v>
      </c>
      <c r="H382" t="s">
        <v>794</v>
      </c>
      <c r="I382" t="s">
        <v>726</v>
      </c>
      <c r="J382" t="s">
        <v>682</v>
      </c>
      <c r="K382">
        <v>5</v>
      </c>
      <c r="L382">
        <v>75</v>
      </c>
      <c r="M382">
        <v>118</v>
      </c>
      <c r="N382">
        <v>95</v>
      </c>
      <c r="O382">
        <v>1440</v>
      </c>
      <c r="Q382">
        <v>40</v>
      </c>
      <c r="R382">
        <v>800</v>
      </c>
      <c r="S382">
        <v>14</v>
      </c>
      <c r="T382">
        <v>56.6</v>
      </c>
      <c r="U382" t="s">
        <v>782</v>
      </c>
      <c r="V382">
        <v>40000</v>
      </c>
      <c r="W382">
        <v>2700</v>
      </c>
      <c r="X382">
        <v>82</v>
      </c>
      <c r="Y382">
        <v>2</v>
      </c>
      <c r="Z382">
        <v>1</v>
      </c>
      <c r="AA382">
        <v>-40</v>
      </c>
      <c r="AB382" t="s">
        <v>769</v>
      </c>
      <c r="AC382">
        <v>0.1</v>
      </c>
      <c r="AD382" t="s">
        <v>1043</v>
      </c>
      <c r="AE382">
        <v>41798</v>
      </c>
      <c r="AF382">
        <v>41814</v>
      </c>
      <c r="AG382" t="s">
        <v>842</v>
      </c>
      <c r="AH382" t="s">
        <v>1697</v>
      </c>
      <c r="AI382">
        <v>2214859</v>
      </c>
    </row>
    <row r="383" spans="1:35">
      <c r="A383" t="s">
        <v>1678</v>
      </c>
      <c r="B383" t="s">
        <v>1679</v>
      </c>
      <c r="C383" t="s">
        <v>682</v>
      </c>
      <c r="D383" t="s">
        <v>1698</v>
      </c>
      <c r="F383" t="s">
        <v>830</v>
      </c>
      <c r="G383" t="s">
        <v>780</v>
      </c>
      <c r="H383" t="s">
        <v>794</v>
      </c>
      <c r="I383" t="s">
        <v>726</v>
      </c>
      <c r="J383" t="s">
        <v>682</v>
      </c>
      <c r="K383">
        <v>5</v>
      </c>
      <c r="L383">
        <v>75</v>
      </c>
      <c r="M383">
        <v>118</v>
      </c>
      <c r="N383">
        <v>95</v>
      </c>
      <c r="O383">
        <v>1648</v>
      </c>
      <c r="Q383">
        <v>40</v>
      </c>
      <c r="R383">
        <v>850</v>
      </c>
      <c r="S383">
        <v>14</v>
      </c>
      <c r="T383">
        <v>60.7</v>
      </c>
      <c r="U383" t="s">
        <v>782</v>
      </c>
      <c r="V383">
        <v>40000</v>
      </c>
      <c r="W383">
        <v>3000</v>
      </c>
      <c r="X383">
        <v>83</v>
      </c>
      <c r="Y383">
        <v>3</v>
      </c>
      <c r="Z383">
        <v>1</v>
      </c>
      <c r="AA383">
        <v>-40</v>
      </c>
      <c r="AB383" t="s">
        <v>769</v>
      </c>
      <c r="AC383">
        <v>0.1</v>
      </c>
      <c r="AD383" t="s">
        <v>1043</v>
      </c>
      <c r="AE383">
        <v>41820</v>
      </c>
      <c r="AF383">
        <v>41843</v>
      </c>
      <c r="AG383" t="s">
        <v>842</v>
      </c>
      <c r="AH383" t="s">
        <v>1699</v>
      </c>
      <c r="AI383">
        <v>2216447</v>
      </c>
    </row>
    <row r="384" spans="1:35">
      <c r="A384" t="s">
        <v>1678</v>
      </c>
      <c r="B384" t="s">
        <v>1679</v>
      </c>
      <c r="C384" t="s">
        <v>682</v>
      </c>
      <c r="D384" t="s">
        <v>1700</v>
      </c>
      <c r="F384" t="s">
        <v>830</v>
      </c>
      <c r="G384" t="s">
        <v>780</v>
      </c>
      <c r="H384" t="s">
        <v>794</v>
      </c>
      <c r="I384" t="s">
        <v>726</v>
      </c>
      <c r="J384" t="s">
        <v>682</v>
      </c>
      <c r="K384">
        <v>5</v>
      </c>
      <c r="L384">
        <v>75</v>
      </c>
      <c r="M384">
        <v>118</v>
      </c>
      <c r="N384">
        <v>95</v>
      </c>
      <c r="O384">
        <v>3591</v>
      </c>
      <c r="Q384">
        <v>25</v>
      </c>
      <c r="R384">
        <v>800</v>
      </c>
      <c r="S384">
        <v>14</v>
      </c>
      <c r="T384">
        <v>56.6</v>
      </c>
      <c r="U384" t="s">
        <v>782</v>
      </c>
      <c r="V384">
        <v>40000</v>
      </c>
      <c r="W384">
        <v>2700</v>
      </c>
      <c r="X384">
        <v>82</v>
      </c>
      <c r="Y384">
        <v>2</v>
      </c>
      <c r="Z384">
        <v>1</v>
      </c>
      <c r="AA384">
        <v>-40</v>
      </c>
      <c r="AB384" t="s">
        <v>769</v>
      </c>
      <c r="AC384">
        <v>0.1</v>
      </c>
      <c r="AD384" t="s">
        <v>1043</v>
      </c>
      <c r="AE384">
        <v>41798</v>
      </c>
      <c r="AF384">
        <v>41814</v>
      </c>
      <c r="AG384" t="s">
        <v>842</v>
      </c>
      <c r="AH384" t="s">
        <v>1701</v>
      </c>
      <c r="AI384">
        <v>2214860</v>
      </c>
    </row>
    <row r="385" spans="1:35">
      <c r="A385" t="s">
        <v>1678</v>
      </c>
      <c r="B385" t="s">
        <v>1679</v>
      </c>
      <c r="C385" t="s">
        <v>682</v>
      </c>
      <c r="D385" t="s">
        <v>1702</v>
      </c>
      <c r="F385" t="s">
        <v>830</v>
      </c>
      <c r="G385" t="s">
        <v>780</v>
      </c>
      <c r="H385" t="s">
        <v>794</v>
      </c>
      <c r="I385" t="s">
        <v>726</v>
      </c>
      <c r="J385" t="s">
        <v>682</v>
      </c>
      <c r="K385">
        <v>5</v>
      </c>
      <c r="L385">
        <v>75</v>
      </c>
      <c r="M385">
        <v>118</v>
      </c>
      <c r="N385">
        <v>95</v>
      </c>
      <c r="O385">
        <v>3025</v>
      </c>
      <c r="Q385">
        <v>25</v>
      </c>
      <c r="R385">
        <v>835</v>
      </c>
      <c r="S385">
        <v>14</v>
      </c>
      <c r="T385">
        <v>59.6</v>
      </c>
      <c r="U385" t="s">
        <v>782</v>
      </c>
      <c r="V385">
        <v>40000</v>
      </c>
      <c r="W385">
        <v>3000</v>
      </c>
      <c r="X385">
        <v>83</v>
      </c>
      <c r="Y385">
        <v>3</v>
      </c>
      <c r="Z385">
        <v>1</v>
      </c>
      <c r="AA385">
        <v>-40</v>
      </c>
      <c r="AB385" t="s">
        <v>769</v>
      </c>
      <c r="AC385">
        <v>0.1</v>
      </c>
      <c r="AD385" t="s">
        <v>1043</v>
      </c>
      <c r="AE385">
        <v>41820</v>
      </c>
      <c r="AF385">
        <v>41843</v>
      </c>
      <c r="AG385" t="s">
        <v>842</v>
      </c>
      <c r="AH385" t="s">
        <v>1703</v>
      </c>
      <c r="AI385">
        <v>2216448</v>
      </c>
    </row>
    <row r="386" spans="1:35" hidden="1">
      <c r="A386" t="s">
        <v>1678</v>
      </c>
      <c r="B386" t="s">
        <v>1679</v>
      </c>
      <c r="C386" t="s">
        <v>682</v>
      </c>
      <c r="D386" t="s">
        <v>1704</v>
      </c>
      <c r="F386" t="s">
        <v>735</v>
      </c>
      <c r="G386" t="s">
        <v>780</v>
      </c>
      <c r="H386" t="s">
        <v>794</v>
      </c>
      <c r="I386" t="s">
        <v>726</v>
      </c>
      <c r="J386" t="s">
        <v>682</v>
      </c>
      <c r="K386">
        <v>3</v>
      </c>
      <c r="L386">
        <v>100</v>
      </c>
      <c r="M386">
        <v>132.6</v>
      </c>
      <c r="N386">
        <v>120.5</v>
      </c>
      <c r="O386">
        <v>2092</v>
      </c>
      <c r="Q386">
        <v>40</v>
      </c>
      <c r="R386">
        <v>950</v>
      </c>
      <c r="S386">
        <v>14</v>
      </c>
      <c r="T386">
        <v>67.900000000000006</v>
      </c>
      <c r="U386" t="s">
        <v>782</v>
      </c>
      <c r="V386">
        <v>25000</v>
      </c>
      <c r="W386">
        <v>2700</v>
      </c>
      <c r="X386">
        <v>81</v>
      </c>
      <c r="Y386">
        <v>11</v>
      </c>
      <c r="Z386">
        <v>0.9</v>
      </c>
      <c r="AA386">
        <v>-20</v>
      </c>
      <c r="AB386" t="s">
        <v>769</v>
      </c>
      <c r="AC386">
        <v>0.1</v>
      </c>
      <c r="AD386" t="s">
        <v>974</v>
      </c>
      <c r="AE386">
        <v>41851</v>
      </c>
      <c r="AF386">
        <v>41934</v>
      </c>
      <c r="AG386" t="s">
        <v>842</v>
      </c>
      <c r="AH386" t="s">
        <v>1705</v>
      </c>
      <c r="AI386">
        <v>2223079</v>
      </c>
    </row>
    <row r="387" spans="1:35" hidden="1">
      <c r="A387" t="s">
        <v>1678</v>
      </c>
      <c r="B387" t="s">
        <v>1679</v>
      </c>
      <c r="C387" t="s">
        <v>682</v>
      </c>
      <c r="D387" t="s">
        <v>1706</v>
      </c>
      <c r="F387" t="s">
        <v>735</v>
      </c>
      <c r="G387" t="s">
        <v>780</v>
      </c>
      <c r="H387" t="s">
        <v>794</v>
      </c>
      <c r="I387" t="s">
        <v>726</v>
      </c>
      <c r="J387" t="s">
        <v>682</v>
      </c>
      <c r="K387">
        <v>3</v>
      </c>
      <c r="L387">
        <v>100</v>
      </c>
      <c r="M387">
        <v>132.6</v>
      </c>
      <c r="N387">
        <v>120.5</v>
      </c>
      <c r="O387">
        <v>2422</v>
      </c>
      <c r="Q387">
        <v>40</v>
      </c>
      <c r="R387">
        <v>950</v>
      </c>
      <c r="S387">
        <v>14</v>
      </c>
      <c r="T387">
        <v>67.900000000000006</v>
      </c>
      <c r="U387" t="s">
        <v>782</v>
      </c>
      <c r="V387">
        <v>25000</v>
      </c>
      <c r="W387">
        <v>3000</v>
      </c>
      <c r="X387">
        <v>81</v>
      </c>
      <c r="Y387">
        <v>11</v>
      </c>
      <c r="Z387">
        <v>0.9</v>
      </c>
      <c r="AA387">
        <v>-20</v>
      </c>
      <c r="AB387" t="s">
        <v>769</v>
      </c>
      <c r="AC387">
        <v>0.1</v>
      </c>
      <c r="AD387" t="s">
        <v>1707</v>
      </c>
      <c r="AE387">
        <v>41851</v>
      </c>
      <c r="AF387">
        <v>41934</v>
      </c>
      <c r="AG387" t="s">
        <v>842</v>
      </c>
      <c r="AH387" t="s">
        <v>1708</v>
      </c>
      <c r="AI387">
        <v>2223080</v>
      </c>
    </row>
    <row r="388" spans="1:35" hidden="1">
      <c r="A388" t="s">
        <v>1678</v>
      </c>
      <c r="B388" t="s">
        <v>1679</v>
      </c>
      <c r="C388" t="s">
        <v>682</v>
      </c>
      <c r="D388" t="s">
        <v>1709</v>
      </c>
      <c r="F388" t="s">
        <v>735</v>
      </c>
      <c r="G388" t="s">
        <v>780</v>
      </c>
      <c r="H388" t="s">
        <v>794</v>
      </c>
      <c r="I388" t="s">
        <v>726</v>
      </c>
      <c r="J388" t="s">
        <v>682</v>
      </c>
      <c r="K388">
        <v>3</v>
      </c>
      <c r="L388">
        <v>100</v>
      </c>
      <c r="M388">
        <v>132.6</v>
      </c>
      <c r="N388">
        <v>120.5</v>
      </c>
      <c r="O388">
        <v>5148</v>
      </c>
      <c r="Q388">
        <v>25</v>
      </c>
      <c r="R388">
        <v>950</v>
      </c>
      <c r="S388">
        <v>14</v>
      </c>
      <c r="T388">
        <v>67.900000000000006</v>
      </c>
      <c r="U388" t="s">
        <v>782</v>
      </c>
      <c r="V388">
        <v>25000</v>
      </c>
      <c r="W388">
        <v>2700</v>
      </c>
      <c r="X388">
        <v>81</v>
      </c>
      <c r="Y388">
        <v>11</v>
      </c>
      <c r="Z388">
        <v>0.9</v>
      </c>
      <c r="AA388">
        <v>-20</v>
      </c>
      <c r="AB388" t="s">
        <v>769</v>
      </c>
      <c r="AC388">
        <v>0.1</v>
      </c>
      <c r="AD388" t="s">
        <v>974</v>
      </c>
      <c r="AE388">
        <v>41851</v>
      </c>
      <c r="AF388">
        <v>41934</v>
      </c>
      <c r="AG388" t="s">
        <v>842</v>
      </c>
      <c r="AH388" t="s">
        <v>1710</v>
      </c>
      <c r="AI388">
        <v>2223081</v>
      </c>
    </row>
    <row r="389" spans="1:35" hidden="1">
      <c r="A389" t="s">
        <v>1678</v>
      </c>
      <c r="B389" t="s">
        <v>1679</v>
      </c>
      <c r="C389" t="s">
        <v>682</v>
      </c>
      <c r="D389" t="s">
        <v>1711</v>
      </c>
      <c r="F389" t="s">
        <v>735</v>
      </c>
      <c r="G389" t="s">
        <v>780</v>
      </c>
      <c r="H389" t="s">
        <v>794</v>
      </c>
      <c r="I389" t="s">
        <v>726</v>
      </c>
      <c r="J389" t="s">
        <v>682</v>
      </c>
      <c r="K389">
        <v>3</v>
      </c>
      <c r="L389">
        <v>100</v>
      </c>
      <c r="M389">
        <v>132.6</v>
      </c>
      <c r="N389">
        <v>120.5</v>
      </c>
      <c r="O389">
        <v>4949</v>
      </c>
      <c r="Q389">
        <v>25</v>
      </c>
      <c r="R389">
        <v>950</v>
      </c>
      <c r="S389">
        <v>14.1</v>
      </c>
      <c r="T389">
        <v>67.400000000000006</v>
      </c>
      <c r="U389" t="s">
        <v>782</v>
      </c>
      <c r="V389">
        <v>25000</v>
      </c>
      <c r="W389">
        <v>3000</v>
      </c>
      <c r="X389">
        <v>81</v>
      </c>
      <c r="Y389">
        <v>11</v>
      </c>
      <c r="Z389">
        <v>0.9</v>
      </c>
      <c r="AA389">
        <v>-20</v>
      </c>
      <c r="AB389" t="s">
        <v>769</v>
      </c>
      <c r="AC389">
        <v>0.1</v>
      </c>
      <c r="AD389" t="s">
        <v>974</v>
      </c>
      <c r="AE389">
        <v>41851</v>
      </c>
      <c r="AF389">
        <v>41934</v>
      </c>
      <c r="AG389" t="s">
        <v>842</v>
      </c>
      <c r="AH389" t="s">
        <v>1712</v>
      </c>
      <c r="AI389">
        <v>2223490</v>
      </c>
    </row>
    <row r="390" spans="1:35" hidden="1">
      <c r="A390" t="s">
        <v>1678</v>
      </c>
      <c r="B390" t="s">
        <v>1679</v>
      </c>
      <c r="C390" t="s">
        <v>682</v>
      </c>
      <c r="D390" t="s">
        <v>1713</v>
      </c>
      <c r="F390" t="s">
        <v>733</v>
      </c>
      <c r="G390" t="s">
        <v>780</v>
      </c>
      <c r="H390" t="s">
        <v>794</v>
      </c>
      <c r="I390" t="s">
        <v>726</v>
      </c>
      <c r="J390" t="s">
        <v>682</v>
      </c>
      <c r="K390">
        <v>5</v>
      </c>
      <c r="L390">
        <v>75</v>
      </c>
      <c r="M390">
        <v>163.5</v>
      </c>
      <c r="N390">
        <v>118.3</v>
      </c>
      <c r="Q390">
        <v>111</v>
      </c>
      <c r="R390">
        <v>1000</v>
      </c>
      <c r="S390">
        <v>16</v>
      </c>
      <c r="T390">
        <v>62.5</v>
      </c>
      <c r="U390" t="s">
        <v>782</v>
      </c>
      <c r="V390">
        <v>25000</v>
      </c>
      <c r="W390">
        <v>2700</v>
      </c>
      <c r="X390">
        <v>92</v>
      </c>
      <c r="Y390">
        <v>64</v>
      </c>
      <c r="Z390">
        <v>0.9</v>
      </c>
      <c r="AA390">
        <v>-20</v>
      </c>
      <c r="AB390" t="s">
        <v>769</v>
      </c>
      <c r="AC390">
        <v>0.1</v>
      </c>
      <c r="AD390" t="s">
        <v>826</v>
      </c>
      <c r="AE390">
        <v>41842</v>
      </c>
      <c r="AF390">
        <v>41842</v>
      </c>
      <c r="AG390" t="s">
        <v>842</v>
      </c>
      <c r="AH390" t="s">
        <v>1714</v>
      </c>
      <c r="AI390">
        <v>2216262</v>
      </c>
    </row>
    <row r="391" spans="1:35" hidden="1">
      <c r="A391" t="s">
        <v>1678</v>
      </c>
      <c r="B391" t="s">
        <v>1679</v>
      </c>
      <c r="C391" t="s">
        <v>682</v>
      </c>
      <c r="D391" t="s">
        <v>1715</v>
      </c>
      <c r="F391" t="s">
        <v>733</v>
      </c>
      <c r="G391" t="s">
        <v>780</v>
      </c>
      <c r="H391" t="s">
        <v>794</v>
      </c>
      <c r="I391" t="s">
        <v>726</v>
      </c>
      <c r="J391" t="s">
        <v>682</v>
      </c>
      <c r="K391">
        <v>5</v>
      </c>
      <c r="L391">
        <v>75</v>
      </c>
      <c r="M391">
        <v>159.1</v>
      </c>
      <c r="N391">
        <v>118.8</v>
      </c>
      <c r="Q391">
        <v>110</v>
      </c>
      <c r="R391">
        <v>1000</v>
      </c>
      <c r="S391">
        <v>16</v>
      </c>
      <c r="T391">
        <v>62.5</v>
      </c>
      <c r="U391" t="s">
        <v>782</v>
      </c>
      <c r="V391">
        <v>25000</v>
      </c>
      <c r="W391">
        <v>3000</v>
      </c>
      <c r="X391">
        <v>95</v>
      </c>
      <c r="Y391">
        <v>65</v>
      </c>
      <c r="Z391">
        <v>0.9</v>
      </c>
      <c r="AA391">
        <v>-20</v>
      </c>
      <c r="AB391" t="s">
        <v>769</v>
      </c>
      <c r="AC391">
        <v>0.1</v>
      </c>
      <c r="AD391" t="s">
        <v>826</v>
      </c>
      <c r="AE391">
        <v>41842</v>
      </c>
      <c r="AF391">
        <v>41842</v>
      </c>
      <c r="AG391" t="s">
        <v>842</v>
      </c>
      <c r="AH391" t="s">
        <v>1716</v>
      </c>
      <c r="AI391">
        <v>2216259</v>
      </c>
    </row>
    <row r="392" spans="1:35">
      <c r="A392" t="s">
        <v>1678</v>
      </c>
      <c r="B392" t="s">
        <v>1679</v>
      </c>
      <c r="C392" t="s">
        <v>682</v>
      </c>
      <c r="D392" t="s">
        <v>1717</v>
      </c>
      <c r="F392" t="s">
        <v>735</v>
      </c>
      <c r="G392" t="s">
        <v>780</v>
      </c>
      <c r="H392" t="s">
        <v>794</v>
      </c>
      <c r="I392" t="s">
        <v>726</v>
      </c>
      <c r="J392" t="s">
        <v>682</v>
      </c>
      <c r="K392">
        <v>5</v>
      </c>
      <c r="L392">
        <v>90</v>
      </c>
      <c r="M392">
        <v>128</v>
      </c>
      <c r="N392">
        <v>120</v>
      </c>
      <c r="O392">
        <v>1800</v>
      </c>
      <c r="Q392">
        <v>40</v>
      </c>
      <c r="R392">
        <v>950</v>
      </c>
      <c r="S392">
        <v>16</v>
      </c>
      <c r="T392">
        <v>53.6</v>
      </c>
      <c r="U392" t="s">
        <v>782</v>
      </c>
      <c r="V392">
        <v>40000</v>
      </c>
      <c r="W392">
        <v>2700</v>
      </c>
      <c r="X392">
        <v>81</v>
      </c>
      <c r="Y392">
        <v>10</v>
      </c>
      <c r="Z392">
        <v>0.9</v>
      </c>
      <c r="AA392">
        <v>-40</v>
      </c>
      <c r="AB392" t="s">
        <v>769</v>
      </c>
      <c r="AC392">
        <v>0.1</v>
      </c>
      <c r="AD392" t="s">
        <v>1132</v>
      </c>
      <c r="AE392">
        <v>41826</v>
      </c>
      <c r="AF392">
        <v>41843</v>
      </c>
      <c r="AG392" t="s">
        <v>842</v>
      </c>
      <c r="AH392" t="s">
        <v>1718</v>
      </c>
      <c r="AI392">
        <v>2216434</v>
      </c>
    </row>
    <row r="393" spans="1:35">
      <c r="A393" t="s">
        <v>1678</v>
      </c>
      <c r="B393" t="s">
        <v>1679</v>
      </c>
      <c r="C393" t="s">
        <v>682</v>
      </c>
      <c r="D393" t="s">
        <v>1719</v>
      </c>
      <c r="F393" t="s">
        <v>735</v>
      </c>
      <c r="G393" t="s">
        <v>780</v>
      </c>
      <c r="H393" t="s">
        <v>794</v>
      </c>
      <c r="I393" t="s">
        <v>726</v>
      </c>
      <c r="J393" t="s">
        <v>682</v>
      </c>
      <c r="K393">
        <v>5</v>
      </c>
      <c r="L393">
        <v>90</v>
      </c>
      <c r="M393">
        <v>128</v>
      </c>
      <c r="N393">
        <v>120</v>
      </c>
      <c r="O393">
        <v>1721</v>
      </c>
      <c r="Q393">
        <v>40</v>
      </c>
      <c r="R393">
        <v>970</v>
      </c>
      <c r="S393">
        <v>16</v>
      </c>
      <c r="T393">
        <v>55</v>
      </c>
      <c r="U393" t="s">
        <v>782</v>
      </c>
      <c r="V393">
        <v>40000</v>
      </c>
      <c r="W393">
        <v>3000</v>
      </c>
      <c r="X393">
        <v>84</v>
      </c>
      <c r="Y393">
        <v>19</v>
      </c>
      <c r="Z393">
        <v>0.9</v>
      </c>
      <c r="AA393">
        <v>-40</v>
      </c>
      <c r="AB393" t="s">
        <v>769</v>
      </c>
      <c r="AC393">
        <v>0.1</v>
      </c>
      <c r="AD393" t="s">
        <v>1146</v>
      </c>
      <c r="AE393">
        <v>41826</v>
      </c>
      <c r="AF393">
        <v>41843</v>
      </c>
      <c r="AG393" t="s">
        <v>842</v>
      </c>
      <c r="AH393" t="s">
        <v>1720</v>
      </c>
      <c r="AI393">
        <v>2216432</v>
      </c>
    </row>
    <row r="394" spans="1:35">
      <c r="A394" t="s">
        <v>1678</v>
      </c>
      <c r="B394" t="s">
        <v>1679</v>
      </c>
      <c r="C394" t="s">
        <v>682</v>
      </c>
      <c r="D394" t="s">
        <v>1721</v>
      </c>
      <c r="F394" t="s">
        <v>735</v>
      </c>
      <c r="G394" t="s">
        <v>780</v>
      </c>
      <c r="H394" t="s">
        <v>794</v>
      </c>
      <c r="I394" t="s">
        <v>726</v>
      </c>
      <c r="J394" t="s">
        <v>682</v>
      </c>
      <c r="K394">
        <v>5</v>
      </c>
      <c r="L394">
        <v>90</v>
      </c>
      <c r="M394">
        <v>128</v>
      </c>
      <c r="N394">
        <v>120</v>
      </c>
      <c r="O394">
        <v>4319</v>
      </c>
      <c r="Q394">
        <v>25</v>
      </c>
      <c r="R394">
        <v>960</v>
      </c>
      <c r="S394">
        <v>16</v>
      </c>
      <c r="T394">
        <v>54.8</v>
      </c>
      <c r="U394" t="s">
        <v>782</v>
      </c>
      <c r="V394">
        <v>40000</v>
      </c>
      <c r="W394">
        <v>2700</v>
      </c>
      <c r="X394">
        <v>81</v>
      </c>
      <c r="Y394">
        <v>5</v>
      </c>
      <c r="Z394">
        <v>0.9</v>
      </c>
      <c r="AA394">
        <v>-40</v>
      </c>
      <c r="AB394" t="s">
        <v>769</v>
      </c>
      <c r="AC394">
        <v>0.1</v>
      </c>
      <c r="AD394" t="s">
        <v>1132</v>
      </c>
      <c r="AE394">
        <v>41826</v>
      </c>
      <c r="AF394">
        <v>41843</v>
      </c>
      <c r="AG394" t="s">
        <v>842</v>
      </c>
      <c r="AH394" t="s">
        <v>1722</v>
      </c>
      <c r="AI394">
        <v>2216435</v>
      </c>
    </row>
    <row r="395" spans="1:35">
      <c r="A395" t="s">
        <v>1678</v>
      </c>
      <c r="B395" t="s">
        <v>1679</v>
      </c>
      <c r="C395" t="s">
        <v>682</v>
      </c>
      <c r="D395" t="s">
        <v>1723</v>
      </c>
      <c r="F395" t="s">
        <v>735</v>
      </c>
      <c r="G395" t="s">
        <v>780</v>
      </c>
      <c r="H395" t="s">
        <v>794</v>
      </c>
      <c r="I395" t="s">
        <v>726</v>
      </c>
      <c r="J395" t="s">
        <v>682</v>
      </c>
      <c r="K395">
        <v>5</v>
      </c>
      <c r="L395">
        <v>90</v>
      </c>
      <c r="M395">
        <v>128</v>
      </c>
      <c r="N395">
        <v>120</v>
      </c>
      <c r="O395">
        <v>4617</v>
      </c>
      <c r="Q395">
        <v>25</v>
      </c>
      <c r="R395">
        <v>1020</v>
      </c>
      <c r="S395">
        <v>16</v>
      </c>
      <c r="T395">
        <v>57.8</v>
      </c>
      <c r="U395" t="s">
        <v>782</v>
      </c>
      <c r="V395">
        <v>40000</v>
      </c>
      <c r="W395">
        <v>3000</v>
      </c>
      <c r="X395">
        <v>84</v>
      </c>
      <c r="Y395">
        <v>18</v>
      </c>
      <c r="Z395">
        <v>0.9</v>
      </c>
      <c r="AA395">
        <v>-40</v>
      </c>
      <c r="AB395" t="s">
        <v>769</v>
      </c>
      <c r="AC395">
        <v>0.1</v>
      </c>
      <c r="AD395" t="s">
        <v>1146</v>
      </c>
      <c r="AE395">
        <v>41826</v>
      </c>
      <c r="AF395">
        <v>41843</v>
      </c>
      <c r="AG395" t="s">
        <v>842</v>
      </c>
      <c r="AH395" t="s">
        <v>1724</v>
      </c>
      <c r="AI395">
        <v>2216433</v>
      </c>
    </row>
    <row r="396" spans="1:35" hidden="1">
      <c r="A396" t="s">
        <v>1678</v>
      </c>
      <c r="B396" t="s">
        <v>1679</v>
      </c>
      <c r="C396" t="s">
        <v>682</v>
      </c>
      <c r="D396" t="s">
        <v>1725</v>
      </c>
      <c r="F396" t="s">
        <v>821</v>
      </c>
      <c r="G396" t="s">
        <v>736</v>
      </c>
      <c r="H396" t="s">
        <v>794</v>
      </c>
      <c r="I396" t="s">
        <v>795</v>
      </c>
      <c r="J396" t="s">
        <v>682</v>
      </c>
      <c r="K396">
        <v>5</v>
      </c>
      <c r="L396">
        <v>40</v>
      </c>
      <c r="M396">
        <v>123</v>
      </c>
      <c r="N396">
        <v>79.900000000000006</v>
      </c>
      <c r="R396">
        <v>450</v>
      </c>
      <c r="S396">
        <v>6</v>
      </c>
      <c r="T396">
        <v>75</v>
      </c>
      <c r="U396" t="s">
        <v>782</v>
      </c>
      <c r="V396">
        <v>25000</v>
      </c>
      <c r="W396">
        <v>3000</v>
      </c>
      <c r="X396">
        <v>83</v>
      </c>
      <c r="Y396">
        <v>17</v>
      </c>
      <c r="Z396">
        <v>0.7</v>
      </c>
      <c r="AA396">
        <v>-20</v>
      </c>
      <c r="AB396" t="s">
        <v>769</v>
      </c>
      <c r="AC396">
        <v>0.1</v>
      </c>
      <c r="AD396" t="s">
        <v>783</v>
      </c>
      <c r="AE396">
        <v>41828</v>
      </c>
      <c r="AF396">
        <v>41828</v>
      </c>
      <c r="AG396" t="s">
        <v>842</v>
      </c>
      <c r="AH396" t="s">
        <v>1726</v>
      </c>
      <c r="AI396">
        <v>2214718</v>
      </c>
    </row>
    <row r="397" spans="1:35" hidden="1">
      <c r="A397" t="s">
        <v>1678</v>
      </c>
      <c r="B397" t="s">
        <v>1679</v>
      </c>
      <c r="C397" t="s">
        <v>682</v>
      </c>
      <c r="D397" t="s">
        <v>1727</v>
      </c>
      <c r="F397" t="s">
        <v>821</v>
      </c>
      <c r="G397" t="s">
        <v>736</v>
      </c>
      <c r="H397" t="s">
        <v>794</v>
      </c>
      <c r="I397" t="s">
        <v>795</v>
      </c>
      <c r="J397" t="s">
        <v>682</v>
      </c>
      <c r="K397">
        <v>5</v>
      </c>
      <c r="L397">
        <v>40</v>
      </c>
      <c r="M397">
        <v>121</v>
      </c>
      <c r="N397">
        <v>80</v>
      </c>
      <c r="R397">
        <v>450</v>
      </c>
      <c r="S397">
        <v>6</v>
      </c>
      <c r="T397">
        <v>75</v>
      </c>
      <c r="U397" t="s">
        <v>782</v>
      </c>
      <c r="V397">
        <v>25000</v>
      </c>
      <c r="W397">
        <v>4000</v>
      </c>
      <c r="X397">
        <v>86</v>
      </c>
      <c r="Y397">
        <v>27</v>
      </c>
      <c r="Z397">
        <v>0.8</v>
      </c>
      <c r="AA397">
        <v>-20</v>
      </c>
      <c r="AB397" t="s">
        <v>769</v>
      </c>
      <c r="AC397">
        <v>0.09</v>
      </c>
      <c r="AD397" t="s">
        <v>783</v>
      </c>
      <c r="AE397">
        <v>41841</v>
      </c>
      <c r="AF397">
        <v>41841</v>
      </c>
      <c r="AG397" t="s">
        <v>842</v>
      </c>
      <c r="AH397" t="s">
        <v>1728</v>
      </c>
      <c r="AI397">
        <v>2216248</v>
      </c>
    </row>
    <row r="398" spans="1:35">
      <c r="A398" t="s">
        <v>1678</v>
      </c>
      <c r="B398" t="s">
        <v>1679</v>
      </c>
      <c r="C398" t="s">
        <v>682</v>
      </c>
      <c r="D398" t="s">
        <v>1729</v>
      </c>
      <c r="F398" t="s">
        <v>813</v>
      </c>
      <c r="G398" t="s">
        <v>780</v>
      </c>
      <c r="H398" t="s">
        <v>794</v>
      </c>
      <c r="I398" t="s">
        <v>726</v>
      </c>
      <c r="J398" t="s">
        <v>682</v>
      </c>
      <c r="K398">
        <v>5</v>
      </c>
      <c r="L398">
        <v>50</v>
      </c>
      <c r="M398">
        <v>95</v>
      </c>
      <c r="N398">
        <v>64</v>
      </c>
      <c r="Q398">
        <v>120</v>
      </c>
      <c r="R398">
        <v>500</v>
      </c>
      <c r="S398">
        <v>7.8</v>
      </c>
      <c r="T398">
        <v>64.400000000000006</v>
      </c>
      <c r="U398" t="s">
        <v>782</v>
      </c>
      <c r="V398">
        <v>40000</v>
      </c>
      <c r="W398">
        <v>2700</v>
      </c>
      <c r="X398">
        <v>82</v>
      </c>
      <c r="Y398">
        <v>16</v>
      </c>
      <c r="Z398">
        <v>0.9</v>
      </c>
      <c r="AA398">
        <v>-40</v>
      </c>
      <c r="AB398" t="s">
        <v>769</v>
      </c>
      <c r="AC398">
        <v>0.1</v>
      </c>
      <c r="AD398" t="s">
        <v>783</v>
      </c>
      <c r="AE398">
        <v>41963</v>
      </c>
      <c r="AF398">
        <v>41957</v>
      </c>
      <c r="AG398" t="s">
        <v>784</v>
      </c>
      <c r="AH398" t="s">
        <v>1730</v>
      </c>
      <c r="AI398">
        <v>2226324</v>
      </c>
    </row>
    <row r="399" spans="1:35">
      <c r="A399" t="s">
        <v>1678</v>
      </c>
      <c r="B399" t="s">
        <v>1679</v>
      </c>
      <c r="C399" t="s">
        <v>682</v>
      </c>
      <c r="D399" t="s">
        <v>1731</v>
      </c>
      <c r="F399" t="s">
        <v>813</v>
      </c>
      <c r="G399" t="s">
        <v>780</v>
      </c>
      <c r="H399" t="s">
        <v>794</v>
      </c>
      <c r="I399" t="s">
        <v>726</v>
      </c>
      <c r="J399" t="s">
        <v>682</v>
      </c>
      <c r="K399">
        <v>5</v>
      </c>
      <c r="L399">
        <v>50</v>
      </c>
      <c r="M399">
        <v>96</v>
      </c>
      <c r="N399">
        <v>64</v>
      </c>
      <c r="Q399">
        <v>120</v>
      </c>
      <c r="R399">
        <v>480</v>
      </c>
      <c r="S399">
        <v>7.7</v>
      </c>
      <c r="T399">
        <v>62.2</v>
      </c>
      <c r="U399" t="s">
        <v>782</v>
      </c>
      <c r="V399">
        <v>40000</v>
      </c>
      <c r="W399">
        <v>3000</v>
      </c>
      <c r="X399">
        <v>82</v>
      </c>
      <c r="Y399">
        <v>18</v>
      </c>
      <c r="Z399">
        <v>0.9</v>
      </c>
      <c r="AA399">
        <v>-40</v>
      </c>
      <c r="AB399" t="s">
        <v>769</v>
      </c>
      <c r="AC399">
        <v>0.1</v>
      </c>
      <c r="AD399" t="s">
        <v>783</v>
      </c>
      <c r="AE399">
        <v>41963</v>
      </c>
      <c r="AF399">
        <v>41957</v>
      </c>
      <c r="AG399" t="s">
        <v>784</v>
      </c>
      <c r="AH399" t="s">
        <v>1732</v>
      </c>
      <c r="AI399">
        <v>2226323</v>
      </c>
    </row>
    <row r="400" spans="1:35" hidden="1">
      <c r="A400" t="s">
        <v>1678</v>
      </c>
      <c r="B400" t="s">
        <v>1679</v>
      </c>
      <c r="C400" t="s">
        <v>682</v>
      </c>
      <c r="D400" t="s">
        <v>1733</v>
      </c>
      <c r="F400" t="s">
        <v>737</v>
      </c>
      <c r="G400" t="s">
        <v>780</v>
      </c>
      <c r="H400" t="s">
        <v>1239</v>
      </c>
      <c r="I400" t="s">
        <v>726</v>
      </c>
      <c r="J400" t="s">
        <v>682</v>
      </c>
      <c r="K400">
        <v>5</v>
      </c>
      <c r="M400">
        <v>54.2</v>
      </c>
      <c r="N400">
        <v>50.2</v>
      </c>
      <c r="O400">
        <v>3820</v>
      </c>
      <c r="Q400">
        <v>20</v>
      </c>
      <c r="R400">
        <v>450</v>
      </c>
      <c r="S400">
        <v>7</v>
      </c>
      <c r="T400">
        <v>64.2</v>
      </c>
      <c r="U400" t="s">
        <v>782</v>
      </c>
      <c r="V400">
        <v>25000</v>
      </c>
      <c r="W400">
        <v>3000</v>
      </c>
      <c r="X400">
        <v>82</v>
      </c>
      <c r="Y400">
        <v>18</v>
      </c>
      <c r="Z400">
        <v>0.7</v>
      </c>
      <c r="AA400">
        <v>-20</v>
      </c>
      <c r="AB400" t="s">
        <v>769</v>
      </c>
      <c r="AC400">
        <v>0.1</v>
      </c>
      <c r="AD400" t="s">
        <v>1734</v>
      </c>
      <c r="AE400">
        <v>41913</v>
      </c>
      <c r="AF400">
        <v>41960</v>
      </c>
      <c r="AG400" t="s">
        <v>842</v>
      </c>
      <c r="AH400" t="s">
        <v>1735</v>
      </c>
      <c r="AI400">
        <v>2225281</v>
      </c>
    </row>
    <row r="401" spans="1:35" hidden="1">
      <c r="A401" t="s">
        <v>1678</v>
      </c>
      <c r="B401" t="s">
        <v>1679</v>
      </c>
      <c r="C401" t="s">
        <v>682</v>
      </c>
      <c r="D401" t="s">
        <v>1736</v>
      </c>
      <c r="F401" t="s">
        <v>737</v>
      </c>
      <c r="G401" t="s">
        <v>780</v>
      </c>
      <c r="H401" t="s">
        <v>1239</v>
      </c>
      <c r="I401" t="s">
        <v>726</v>
      </c>
      <c r="J401" t="s">
        <v>682</v>
      </c>
      <c r="K401">
        <v>5</v>
      </c>
      <c r="L401">
        <v>50</v>
      </c>
      <c r="M401">
        <v>54.2</v>
      </c>
      <c r="N401">
        <v>50.2</v>
      </c>
      <c r="O401">
        <v>1139</v>
      </c>
      <c r="Q401">
        <v>40</v>
      </c>
      <c r="R401">
        <v>450</v>
      </c>
      <c r="S401">
        <v>7</v>
      </c>
      <c r="T401">
        <v>64.3</v>
      </c>
      <c r="U401" t="s">
        <v>1360</v>
      </c>
      <c r="V401">
        <v>25000</v>
      </c>
      <c r="W401">
        <v>3000</v>
      </c>
      <c r="X401">
        <v>82</v>
      </c>
      <c r="Y401">
        <v>18</v>
      </c>
      <c r="Z401">
        <v>0.7</v>
      </c>
      <c r="AA401">
        <v>-20</v>
      </c>
      <c r="AB401" t="s">
        <v>769</v>
      </c>
      <c r="AC401">
        <v>0.1</v>
      </c>
      <c r="AD401" t="s">
        <v>1734</v>
      </c>
      <c r="AE401">
        <v>41913</v>
      </c>
      <c r="AF401">
        <v>41963</v>
      </c>
      <c r="AG401" t="s">
        <v>842</v>
      </c>
      <c r="AH401" t="s">
        <v>1737</v>
      </c>
      <c r="AI401">
        <v>2225406</v>
      </c>
    </row>
    <row r="402" spans="1:35" hidden="1">
      <c r="A402" t="s">
        <v>1678</v>
      </c>
      <c r="B402" t="s">
        <v>1679</v>
      </c>
      <c r="C402" t="s">
        <v>682</v>
      </c>
      <c r="D402" t="s">
        <v>1738</v>
      </c>
      <c r="F402" t="s">
        <v>737</v>
      </c>
      <c r="G402" t="s">
        <v>780</v>
      </c>
      <c r="H402" t="s">
        <v>794</v>
      </c>
      <c r="I402" t="s">
        <v>726</v>
      </c>
      <c r="J402" t="s">
        <v>682</v>
      </c>
      <c r="K402">
        <v>5</v>
      </c>
      <c r="L402">
        <v>75</v>
      </c>
      <c r="M402">
        <v>71</v>
      </c>
      <c r="N402">
        <v>48</v>
      </c>
      <c r="O402">
        <v>1280</v>
      </c>
      <c r="Q402">
        <v>38</v>
      </c>
      <c r="S402">
        <v>7.5</v>
      </c>
      <c r="T402">
        <v>71.400000000000006</v>
      </c>
      <c r="U402" t="s">
        <v>782</v>
      </c>
      <c r="V402">
        <v>25000</v>
      </c>
      <c r="W402">
        <v>2700</v>
      </c>
      <c r="X402">
        <v>82</v>
      </c>
      <c r="Y402">
        <v>19</v>
      </c>
      <c r="Z402">
        <v>0.7</v>
      </c>
      <c r="AA402">
        <v>-40</v>
      </c>
      <c r="AB402" t="s">
        <v>769</v>
      </c>
      <c r="AC402">
        <v>0.1</v>
      </c>
      <c r="AD402" t="s">
        <v>783</v>
      </c>
      <c r="AE402">
        <v>41932</v>
      </c>
      <c r="AF402">
        <v>41941</v>
      </c>
      <c r="AG402" t="s">
        <v>784</v>
      </c>
      <c r="AH402" t="s">
        <v>1739</v>
      </c>
      <c r="AI402">
        <v>2224041</v>
      </c>
    </row>
    <row r="403" spans="1:35" hidden="1">
      <c r="A403" t="s">
        <v>1678</v>
      </c>
      <c r="B403" t="s">
        <v>1679</v>
      </c>
      <c r="C403" t="s">
        <v>682</v>
      </c>
      <c r="D403" t="s">
        <v>1740</v>
      </c>
      <c r="F403" t="s">
        <v>737</v>
      </c>
      <c r="G403" t="s">
        <v>780</v>
      </c>
      <c r="H403" t="s">
        <v>794</v>
      </c>
      <c r="I403" t="s">
        <v>726</v>
      </c>
      <c r="J403" t="s">
        <v>682</v>
      </c>
      <c r="K403">
        <v>5</v>
      </c>
      <c r="L403">
        <v>75</v>
      </c>
      <c r="M403">
        <v>71</v>
      </c>
      <c r="N403">
        <v>48</v>
      </c>
      <c r="O403">
        <v>1355</v>
      </c>
      <c r="Q403">
        <v>38</v>
      </c>
      <c r="S403">
        <v>7.4</v>
      </c>
      <c r="T403">
        <v>71.400000000000006</v>
      </c>
      <c r="U403" t="s">
        <v>782</v>
      </c>
      <c r="V403">
        <v>25000</v>
      </c>
      <c r="W403">
        <v>3000</v>
      </c>
      <c r="X403">
        <v>82</v>
      </c>
      <c r="Y403">
        <v>18</v>
      </c>
      <c r="Z403">
        <v>0.7</v>
      </c>
      <c r="AA403">
        <v>-40</v>
      </c>
      <c r="AB403" t="s">
        <v>769</v>
      </c>
      <c r="AC403">
        <v>0.1</v>
      </c>
      <c r="AD403" t="s">
        <v>783</v>
      </c>
      <c r="AE403">
        <v>41932</v>
      </c>
      <c r="AF403">
        <v>41941</v>
      </c>
      <c r="AG403" t="s">
        <v>784</v>
      </c>
      <c r="AH403" t="s">
        <v>1741</v>
      </c>
      <c r="AI403">
        <v>2224042</v>
      </c>
    </row>
    <row r="404" spans="1:35" hidden="1">
      <c r="A404" t="s">
        <v>1678</v>
      </c>
      <c r="B404" t="s">
        <v>1679</v>
      </c>
      <c r="C404" t="s">
        <v>682</v>
      </c>
      <c r="D404" t="s">
        <v>1742</v>
      </c>
      <c r="F404" t="s">
        <v>738</v>
      </c>
      <c r="G404" t="s">
        <v>780</v>
      </c>
      <c r="H404" t="s">
        <v>794</v>
      </c>
      <c r="I404" t="s">
        <v>726</v>
      </c>
      <c r="J404" t="s">
        <v>682</v>
      </c>
      <c r="K404">
        <v>3</v>
      </c>
      <c r="L404">
        <v>50</v>
      </c>
      <c r="M404">
        <v>84</v>
      </c>
      <c r="N404">
        <v>63</v>
      </c>
      <c r="O404">
        <v>1074</v>
      </c>
      <c r="Q404">
        <v>40</v>
      </c>
      <c r="R404">
        <v>470</v>
      </c>
      <c r="S404">
        <v>7.8</v>
      </c>
      <c r="T404">
        <v>60.3</v>
      </c>
      <c r="U404" t="s">
        <v>782</v>
      </c>
      <c r="V404">
        <v>25000</v>
      </c>
      <c r="W404">
        <v>2700</v>
      </c>
      <c r="X404">
        <v>81</v>
      </c>
      <c r="Y404">
        <v>8</v>
      </c>
      <c r="Z404">
        <v>0.9</v>
      </c>
      <c r="AA404">
        <v>-20</v>
      </c>
      <c r="AB404" t="s">
        <v>769</v>
      </c>
      <c r="AC404">
        <v>0.1</v>
      </c>
      <c r="AD404" t="s">
        <v>974</v>
      </c>
      <c r="AE404">
        <v>41851</v>
      </c>
      <c r="AF404">
        <v>41934</v>
      </c>
      <c r="AG404" t="s">
        <v>842</v>
      </c>
      <c r="AH404" t="s">
        <v>1743</v>
      </c>
      <c r="AI404">
        <v>2223072</v>
      </c>
    </row>
    <row r="405" spans="1:35" hidden="1">
      <c r="A405" t="s">
        <v>1678</v>
      </c>
      <c r="B405" t="s">
        <v>1679</v>
      </c>
      <c r="C405" t="s">
        <v>682</v>
      </c>
      <c r="D405" t="s">
        <v>1744</v>
      </c>
      <c r="F405" t="s">
        <v>738</v>
      </c>
      <c r="G405" t="s">
        <v>780</v>
      </c>
      <c r="H405" t="s">
        <v>794</v>
      </c>
      <c r="I405" t="s">
        <v>726</v>
      </c>
      <c r="J405" t="s">
        <v>682</v>
      </c>
      <c r="K405">
        <v>3</v>
      </c>
      <c r="L405">
        <v>50</v>
      </c>
      <c r="M405">
        <v>84</v>
      </c>
      <c r="N405">
        <v>63</v>
      </c>
      <c r="O405">
        <v>1127</v>
      </c>
      <c r="Q405">
        <v>40</v>
      </c>
      <c r="R405">
        <v>470</v>
      </c>
      <c r="S405">
        <v>7.7</v>
      </c>
      <c r="T405">
        <v>61</v>
      </c>
      <c r="U405" t="s">
        <v>782</v>
      </c>
      <c r="V405">
        <v>25000</v>
      </c>
      <c r="W405">
        <v>3000</v>
      </c>
      <c r="X405">
        <v>82</v>
      </c>
      <c r="Y405">
        <v>11</v>
      </c>
      <c r="Z405">
        <v>0.9</v>
      </c>
      <c r="AA405">
        <v>-20</v>
      </c>
      <c r="AB405" t="s">
        <v>769</v>
      </c>
      <c r="AC405">
        <v>0.1</v>
      </c>
      <c r="AD405" t="s">
        <v>974</v>
      </c>
      <c r="AE405">
        <v>41851</v>
      </c>
      <c r="AF405">
        <v>41934</v>
      </c>
      <c r="AG405" t="s">
        <v>1745</v>
      </c>
      <c r="AH405" t="s">
        <v>1746</v>
      </c>
      <c r="AI405">
        <v>2223073</v>
      </c>
    </row>
    <row r="406" spans="1:35" hidden="1">
      <c r="A406" t="s">
        <v>1678</v>
      </c>
      <c r="B406" t="s">
        <v>1679</v>
      </c>
      <c r="C406" t="s">
        <v>682</v>
      </c>
      <c r="D406" t="s">
        <v>1747</v>
      </c>
      <c r="F406" t="s">
        <v>738</v>
      </c>
      <c r="G406" t="s">
        <v>780</v>
      </c>
      <c r="H406" t="s">
        <v>794</v>
      </c>
      <c r="I406" t="s">
        <v>726</v>
      </c>
      <c r="J406" t="s">
        <v>682</v>
      </c>
      <c r="K406">
        <v>3</v>
      </c>
      <c r="L406">
        <v>50</v>
      </c>
      <c r="M406">
        <v>84</v>
      </c>
      <c r="N406">
        <v>63</v>
      </c>
      <c r="O406">
        <v>1526</v>
      </c>
      <c r="Q406">
        <v>25</v>
      </c>
      <c r="R406">
        <v>470</v>
      </c>
      <c r="S406">
        <v>7.8</v>
      </c>
      <c r="T406">
        <v>60.3</v>
      </c>
      <c r="U406" t="s">
        <v>782</v>
      </c>
      <c r="V406">
        <v>25000</v>
      </c>
      <c r="W406">
        <v>2700</v>
      </c>
      <c r="X406">
        <v>81</v>
      </c>
      <c r="Y406">
        <v>8</v>
      </c>
      <c r="Z406">
        <v>0.9</v>
      </c>
      <c r="AA406">
        <v>-20</v>
      </c>
      <c r="AB406" t="s">
        <v>769</v>
      </c>
      <c r="AC406">
        <v>0.1</v>
      </c>
      <c r="AD406" t="s">
        <v>974</v>
      </c>
      <c r="AE406">
        <v>41851</v>
      </c>
      <c r="AF406">
        <v>41934</v>
      </c>
      <c r="AG406" t="s">
        <v>842</v>
      </c>
      <c r="AH406" t="s">
        <v>1748</v>
      </c>
      <c r="AI406">
        <v>2223075</v>
      </c>
    </row>
    <row r="407" spans="1:35">
      <c r="A407" t="s">
        <v>1678</v>
      </c>
      <c r="B407" t="s">
        <v>1679</v>
      </c>
      <c r="C407" t="s">
        <v>682</v>
      </c>
      <c r="D407" t="s">
        <v>1749</v>
      </c>
      <c r="F407" t="s">
        <v>738</v>
      </c>
      <c r="G407" t="s">
        <v>780</v>
      </c>
      <c r="H407" t="s">
        <v>794</v>
      </c>
      <c r="I407" t="s">
        <v>726</v>
      </c>
      <c r="J407" t="s">
        <v>682</v>
      </c>
      <c r="K407">
        <v>3</v>
      </c>
      <c r="L407">
        <v>50</v>
      </c>
      <c r="M407">
        <v>84</v>
      </c>
      <c r="N407">
        <v>63</v>
      </c>
      <c r="O407">
        <v>1750</v>
      </c>
      <c r="Q407">
        <v>25</v>
      </c>
      <c r="R407">
        <v>470</v>
      </c>
      <c r="S407">
        <v>7.7</v>
      </c>
      <c r="T407">
        <v>61</v>
      </c>
      <c r="U407" t="s">
        <v>782</v>
      </c>
      <c r="V407">
        <v>26000</v>
      </c>
      <c r="W407">
        <v>3000</v>
      </c>
      <c r="X407">
        <v>82</v>
      </c>
      <c r="Y407">
        <v>12</v>
      </c>
      <c r="Z407">
        <v>0.9</v>
      </c>
      <c r="AA407">
        <v>-20</v>
      </c>
      <c r="AB407" t="s">
        <v>769</v>
      </c>
      <c r="AC407">
        <v>0.1</v>
      </c>
      <c r="AD407" t="s">
        <v>974</v>
      </c>
      <c r="AE407">
        <v>41851</v>
      </c>
      <c r="AF407">
        <v>41934</v>
      </c>
      <c r="AG407" t="s">
        <v>842</v>
      </c>
      <c r="AH407" t="s">
        <v>1750</v>
      </c>
      <c r="AI407">
        <v>2223074</v>
      </c>
    </row>
    <row r="408" spans="1:35">
      <c r="A408" t="s">
        <v>1678</v>
      </c>
      <c r="B408" t="s">
        <v>1679</v>
      </c>
      <c r="C408" t="s">
        <v>682</v>
      </c>
      <c r="D408" t="s">
        <v>1751</v>
      </c>
      <c r="F408" t="s">
        <v>703</v>
      </c>
      <c r="G408" t="s">
        <v>780</v>
      </c>
      <c r="H408" t="s">
        <v>781</v>
      </c>
      <c r="I408" t="s">
        <v>726</v>
      </c>
      <c r="J408" t="s">
        <v>682</v>
      </c>
      <c r="K408">
        <v>5</v>
      </c>
      <c r="L408">
        <v>50</v>
      </c>
      <c r="M408">
        <v>49</v>
      </c>
      <c r="N408">
        <v>50</v>
      </c>
      <c r="O408">
        <v>1201</v>
      </c>
      <c r="Q408">
        <v>38</v>
      </c>
      <c r="R408">
        <v>500</v>
      </c>
      <c r="S408">
        <v>8</v>
      </c>
      <c r="T408">
        <v>62.5</v>
      </c>
      <c r="U408" t="s">
        <v>782</v>
      </c>
      <c r="V408">
        <v>40000</v>
      </c>
      <c r="W408">
        <v>3000</v>
      </c>
      <c r="X408">
        <v>82</v>
      </c>
      <c r="Y408">
        <v>12</v>
      </c>
      <c r="Z408">
        <v>0.7</v>
      </c>
      <c r="AA408">
        <v>-40</v>
      </c>
      <c r="AB408" t="s">
        <v>769</v>
      </c>
      <c r="AC408">
        <v>0.1</v>
      </c>
      <c r="AD408" t="s">
        <v>1043</v>
      </c>
      <c r="AE408">
        <v>41798</v>
      </c>
      <c r="AF408">
        <v>41814</v>
      </c>
      <c r="AG408" t="s">
        <v>842</v>
      </c>
      <c r="AH408" t="s">
        <v>1752</v>
      </c>
      <c r="AI408">
        <v>2214847</v>
      </c>
    </row>
    <row r="409" spans="1:35">
      <c r="A409" t="s">
        <v>1678</v>
      </c>
      <c r="B409" t="s">
        <v>1679</v>
      </c>
      <c r="C409" t="s">
        <v>682</v>
      </c>
      <c r="D409" t="s">
        <v>1753</v>
      </c>
      <c r="F409" t="s">
        <v>738</v>
      </c>
      <c r="G409" t="s">
        <v>780</v>
      </c>
      <c r="H409" t="s">
        <v>794</v>
      </c>
      <c r="I409" t="s">
        <v>726</v>
      </c>
      <c r="J409" t="s">
        <v>682</v>
      </c>
      <c r="K409">
        <v>5</v>
      </c>
      <c r="L409">
        <v>50</v>
      </c>
      <c r="M409">
        <v>85</v>
      </c>
      <c r="N409">
        <v>62</v>
      </c>
      <c r="O409">
        <v>827</v>
      </c>
      <c r="Q409">
        <v>40</v>
      </c>
      <c r="R409">
        <v>490</v>
      </c>
      <c r="S409">
        <v>8</v>
      </c>
      <c r="T409">
        <v>61.2</v>
      </c>
      <c r="U409" t="s">
        <v>782</v>
      </c>
      <c r="V409">
        <v>40000</v>
      </c>
      <c r="W409">
        <v>2700</v>
      </c>
      <c r="X409">
        <v>83</v>
      </c>
      <c r="Y409">
        <v>4</v>
      </c>
      <c r="Z409">
        <v>1</v>
      </c>
      <c r="AA409">
        <v>-40</v>
      </c>
      <c r="AB409" t="s">
        <v>769</v>
      </c>
      <c r="AC409">
        <v>0.1</v>
      </c>
      <c r="AD409" t="s">
        <v>783</v>
      </c>
      <c r="AE409">
        <v>41963</v>
      </c>
      <c r="AF409">
        <v>41957</v>
      </c>
      <c r="AG409" t="s">
        <v>784</v>
      </c>
      <c r="AH409" t="s">
        <v>1754</v>
      </c>
      <c r="AI409">
        <v>2226328</v>
      </c>
    </row>
    <row r="410" spans="1:35">
      <c r="A410" t="s">
        <v>1678</v>
      </c>
      <c r="B410" t="s">
        <v>1679</v>
      </c>
      <c r="C410" t="s">
        <v>682</v>
      </c>
      <c r="D410" t="s">
        <v>1755</v>
      </c>
      <c r="F410" t="s">
        <v>738</v>
      </c>
      <c r="G410" t="s">
        <v>780</v>
      </c>
      <c r="H410" t="s">
        <v>794</v>
      </c>
      <c r="I410" t="s">
        <v>726</v>
      </c>
      <c r="J410" t="s">
        <v>682</v>
      </c>
      <c r="K410">
        <v>5</v>
      </c>
      <c r="L410">
        <v>50</v>
      </c>
      <c r="M410">
        <v>85</v>
      </c>
      <c r="N410">
        <v>62</v>
      </c>
      <c r="O410">
        <v>882</v>
      </c>
      <c r="Q410">
        <v>40</v>
      </c>
      <c r="R410">
        <v>490</v>
      </c>
      <c r="S410">
        <v>8</v>
      </c>
      <c r="T410">
        <v>61.2</v>
      </c>
      <c r="U410" t="s">
        <v>782</v>
      </c>
      <c r="V410">
        <v>40000</v>
      </c>
      <c r="W410">
        <v>3000</v>
      </c>
      <c r="X410">
        <v>83</v>
      </c>
      <c r="Y410">
        <v>5</v>
      </c>
      <c r="Z410">
        <v>0.9</v>
      </c>
      <c r="AA410">
        <v>-40</v>
      </c>
      <c r="AB410" t="s">
        <v>769</v>
      </c>
      <c r="AC410">
        <v>0.1</v>
      </c>
      <c r="AD410" t="s">
        <v>783</v>
      </c>
      <c r="AE410">
        <v>41963</v>
      </c>
      <c r="AF410">
        <v>41957</v>
      </c>
      <c r="AG410" t="s">
        <v>784</v>
      </c>
      <c r="AH410" t="s">
        <v>1756</v>
      </c>
      <c r="AI410">
        <v>2226326</v>
      </c>
    </row>
    <row r="411" spans="1:35">
      <c r="A411" t="s">
        <v>1678</v>
      </c>
      <c r="B411" t="s">
        <v>1679</v>
      </c>
      <c r="C411" t="s">
        <v>682</v>
      </c>
      <c r="D411" t="s">
        <v>1757</v>
      </c>
      <c r="F411" t="s">
        <v>738</v>
      </c>
      <c r="G411" t="s">
        <v>780</v>
      </c>
      <c r="H411" t="s">
        <v>794</v>
      </c>
      <c r="I411" t="s">
        <v>726</v>
      </c>
      <c r="J411" t="s">
        <v>682</v>
      </c>
      <c r="K411">
        <v>5</v>
      </c>
      <c r="L411">
        <v>50</v>
      </c>
      <c r="M411">
        <v>85</v>
      </c>
      <c r="N411">
        <v>62</v>
      </c>
      <c r="O411">
        <v>1607</v>
      </c>
      <c r="Q411">
        <v>25</v>
      </c>
      <c r="R411">
        <v>460</v>
      </c>
      <c r="S411">
        <v>8</v>
      </c>
      <c r="T411">
        <v>57.5</v>
      </c>
      <c r="U411" t="s">
        <v>782</v>
      </c>
      <c r="V411">
        <v>40000</v>
      </c>
      <c r="W411">
        <v>2700</v>
      </c>
      <c r="X411">
        <v>83</v>
      </c>
      <c r="Y411">
        <v>4</v>
      </c>
      <c r="Z411">
        <v>1</v>
      </c>
      <c r="AA411">
        <v>-40</v>
      </c>
      <c r="AB411" t="s">
        <v>769</v>
      </c>
      <c r="AC411">
        <v>0.1</v>
      </c>
      <c r="AD411" t="s">
        <v>783</v>
      </c>
      <c r="AE411">
        <v>41963</v>
      </c>
      <c r="AF411">
        <v>41957</v>
      </c>
      <c r="AG411" t="s">
        <v>784</v>
      </c>
      <c r="AH411" t="s">
        <v>1758</v>
      </c>
      <c r="AI411">
        <v>2226327</v>
      </c>
    </row>
    <row r="412" spans="1:35">
      <c r="A412" t="s">
        <v>1678</v>
      </c>
      <c r="B412" t="s">
        <v>1679</v>
      </c>
      <c r="C412" t="s">
        <v>682</v>
      </c>
      <c r="D412" t="s">
        <v>1759</v>
      </c>
      <c r="F412" t="s">
        <v>738</v>
      </c>
      <c r="G412" t="s">
        <v>780</v>
      </c>
      <c r="H412" t="s">
        <v>794</v>
      </c>
      <c r="I412" t="s">
        <v>726</v>
      </c>
      <c r="J412" t="s">
        <v>682</v>
      </c>
      <c r="K412">
        <v>5</v>
      </c>
      <c r="L412">
        <v>50</v>
      </c>
      <c r="M412">
        <v>85</v>
      </c>
      <c r="N412">
        <v>62</v>
      </c>
      <c r="O412">
        <v>1626</v>
      </c>
      <c r="Q412">
        <v>25</v>
      </c>
      <c r="R412">
        <v>470</v>
      </c>
      <c r="S412">
        <v>8</v>
      </c>
      <c r="T412">
        <v>58.8</v>
      </c>
      <c r="U412" t="s">
        <v>782</v>
      </c>
      <c r="V412">
        <v>40000</v>
      </c>
      <c r="W412">
        <v>3000</v>
      </c>
      <c r="X412">
        <v>83</v>
      </c>
      <c r="Y412">
        <v>5</v>
      </c>
      <c r="Z412">
        <v>0.9</v>
      </c>
      <c r="AA412">
        <v>-40</v>
      </c>
      <c r="AB412" t="s">
        <v>769</v>
      </c>
      <c r="AC412">
        <v>0.1</v>
      </c>
      <c r="AD412" t="s">
        <v>783</v>
      </c>
      <c r="AE412">
        <v>41963</v>
      </c>
      <c r="AF412">
        <v>41957</v>
      </c>
      <c r="AG412" t="s">
        <v>784</v>
      </c>
      <c r="AH412" t="s">
        <v>1760</v>
      </c>
      <c r="AI412">
        <v>2226325</v>
      </c>
    </row>
    <row r="413" spans="1:35" hidden="1">
      <c r="A413" t="s">
        <v>1761</v>
      </c>
      <c r="B413" t="s">
        <v>1762</v>
      </c>
      <c r="C413" t="s">
        <v>1763</v>
      </c>
      <c r="D413" t="s">
        <v>1764</v>
      </c>
      <c r="E413" t="s">
        <v>1765</v>
      </c>
      <c r="F413" t="s">
        <v>792</v>
      </c>
      <c r="G413" t="s">
        <v>793</v>
      </c>
      <c r="H413" t="s">
        <v>794</v>
      </c>
      <c r="I413" t="s">
        <v>795</v>
      </c>
      <c r="J413" t="s">
        <v>682</v>
      </c>
      <c r="K413">
        <v>5</v>
      </c>
      <c r="L413">
        <v>60</v>
      </c>
      <c r="M413">
        <v>110</v>
      </c>
      <c r="N413">
        <v>60</v>
      </c>
      <c r="R413">
        <v>800</v>
      </c>
      <c r="S413">
        <v>10.5</v>
      </c>
      <c r="T413">
        <v>76.2</v>
      </c>
      <c r="U413" t="s">
        <v>782</v>
      </c>
      <c r="V413">
        <v>25000</v>
      </c>
      <c r="W413">
        <v>2700</v>
      </c>
      <c r="X413">
        <v>81</v>
      </c>
      <c r="Y413">
        <v>6</v>
      </c>
      <c r="Z413">
        <v>0.9</v>
      </c>
      <c r="AA413">
        <v>-20</v>
      </c>
      <c r="AB413" t="s">
        <v>769</v>
      </c>
      <c r="AC413">
        <v>0.1</v>
      </c>
      <c r="AD413" t="s">
        <v>783</v>
      </c>
      <c r="AE413">
        <v>41922</v>
      </c>
      <c r="AF413">
        <v>41933</v>
      </c>
      <c r="AG413" t="s">
        <v>842</v>
      </c>
      <c r="AH413" t="s">
        <v>1766</v>
      </c>
      <c r="AI413">
        <v>2223155</v>
      </c>
    </row>
    <row r="414" spans="1:35" hidden="1">
      <c r="A414" t="s">
        <v>1761</v>
      </c>
      <c r="B414" t="s">
        <v>1762</v>
      </c>
      <c r="C414" t="s">
        <v>1763</v>
      </c>
      <c r="D414" t="s">
        <v>1767</v>
      </c>
      <c r="F414" t="s">
        <v>792</v>
      </c>
      <c r="G414" t="s">
        <v>793</v>
      </c>
      <c r="H414" t="s">
        <v>794</v>
      </c>
      <c r="I414" t="s">
        <v>795</v>
      </c>
      <c r="J414" t="s">
        <v>682</v>
      </c>
      <c r="K414">
        <v>5</v>
      </c>
      <c r="L414">
        <v>60</v>
      </c>
      <c r="M414">
        <v>110</v>
      </c>
      <c r="N414">
        <v>60</v>
      </c>
      <c r="R414">
        <v>800</v>
      </c>
      <c r="S414">
        <v>10.5</v>
      </c>
      <c r="T414">
        <v>76.2</v>
      </c>
      <c r="U414" t="s">
        <v>782</v>
      </c>
      <c r="V414">
        <v>25000</v>
      </c>
      <c r="W414">
        <v>3000</v>
      </c>
      <c r="X414">
        <v>81</v>
      </c>
      <c r="Y414">
        <v>2</v>
      </c>
      <c r="Z414">
        <v>0.9</v>
      </c>
      <c r="AA414">
        <v>-20</v>
      </c>
      <c r="AB414" t="s">
        <v>769</v>
      </c>
      <c r="AC414">
        <v>0.1</v>
      </c>
      <c r="AD414" t="s">
        <v>783</v>
      </c>
      <c r="AE414">
        <v>41922</v>
      </c>
      <c r="AF414">
        <v>41933</v>
      </c>
      <c r="AG414" t="s">
        <v>842</v>
      </c>
      <c r="AH414" t="s">
        <v>1768</v>
      </c>
      <c r="AI414">
        <v>2223157</v>
      </c>
    </row>
    <row r="415" spans="1:35" hidden="1">
      <c r="A415" t="s">
        <v>1761</v>
      </c>
      <c r="B415" t="s">
        <v>1762</v>
      </c>
      <c r="C415" t="s">
        <v>1763</v>
      </c>
      <c r="D415" t="s">
        <v>1769</v>
      </c>
      <c r="F415" t="s">
        <v>792</v>
      </c>
      <c r="G415" t="s">
        <v>793</v>
      </c>
      <c r="H415" t="s">
        <v>794</v>
      </c>
      <c r="I415" t="s">
        <v>795</v>
      </c>
      <c r="J415" t="s">
        <v>682</v>
      </c>
      <c r="K415">
        <v>5</v>
      </c>
      <c r="L415">
        <v>60</v>
      </c>
      <c r="M415">
        <v>110</v>
      </c>
      <c r="N415">
        <v>60</v>
      </c>
      <c r="R415">
        <v>800</v>
      </c>
      <c r="S415">
        <v>10.5</v>
      </c>
      <c r="T415">
        <v>76.2</v>
      </c>
      <c r="U415" t="s">
        <v>782</v>
      </c>
      <c r="V415">
        <v>25000</v>
      </c>
      <c r="W415">
        <v>4000</v>
      </c>
      <c r="X415">
        <v>84</v>
      </c>
      <c r="Y415">
        <v>17</v>
      </c>
      <c r="Z415">
        <v>0.9</v>
      </c>
      <c r="AA415">
        <v>-20</v>
      </c>
      <c r="AB415" t="s">
        <v>769</v>
      </c>
      <c r="AC415">
        <v>0.1</v>
      </c>
      <c r="AD415" t="s">
        <v>783</v>
      </c>
      <c r="AE415">
        <v>41922</v>
      </c>
      <c r="AF415">
        <v>41933</v>
      </c>
      <c r="AG415" t="s">
        <v>842</v>
      </c>
      <c r="AH415" t="s">
        <v>1770</v>
      </c>
      <c r="AI415">
        <v>2223158</v>
      </c>
    </row>
    <row r="416" spans="1:35" hidden="1">
      <c r="A416" t="s">
        <v>1761</v>
      </c>
      <c r="B416" t="s">
        <v>1762</v>
      </c>
      <c r="C416" t="s">
        <v>1763</v>
      </c>
      <c r="D416" t="s">
        <v>1771</v>
      </c>
      <c r="F416" t="s">
        <v>792</v>
      </c>
      <c r="G416" t="s">
        <v>793</v>
      </c>
      <c r="H416" t="s">
        <v>794</v>
      </c>
      <c r="I416" t="s">
        <v>795</v>
      </c>
      <c r="J416" t="s">
        <v>682</v>
      </c>
      <c r="K416">
        <v>5</v>
      </c>
      <c r="L416">
        <v>60</v>
      </c>
      <c r="M416">
        <v>110</v>
      </c>
      <c r="N416">
        <v>60</v>
      </c>
      <c r="R416">
        <v>800</v>
      </c>
      <c r="S416">
        <v>10.5</v>
      </c>
      <c r="T416">
        <v>76.2</v>
      </c>
      <c r="U416" t="s">
        <v>782</v>
      </c>
      <c r="V416">
        <v>25000</v>
      </c>
      <c r="W416">
        <v>5000</v>
      </c>
      <c r="X416">
        <v>85</v>
      </c>
      <c r="Y416">
        <v>22</v>
      </c>
      <c r="Z416">
        <v>0.9</v>
      </c>
      <c r="AA416">
        <v>-20</v>
      </c>
      <c r="AB416" t="s">
        <v>769</v>
      </c>
      <c r="AC416">
        <v>0.1</v>
      </c>
      <c r="AD416" t="s">
        <v>783</v>
      </c>
      <c r="AE416">
        <v>41922</v>
      </c>
      <c r="AF416">
        <v>41933</v>
      </c>
      <c r="AG416" t="s">
        <v>842</v>
      </c>
      <c r="AH416" t="s">
        <v>1772</v>
      </c>
      <c r="AI416">
        <v>2223159</v>
      </c>
    </row>
    <row r="417" spans="1:35" hidden="1">
      <c r="A417" t="s">
        <v>1761</v>
      </c>
      <c r="B417" t="s">
        <v>1762</v>
      </c>
      <c r="C417" t="s">
        <v>1773</v>
      </c>
      <c r="D417" t="s">
        <v>1774</v>
      </c>
      <c r="E417" t="s">
        <v>1775</v>
      </c>
      <c r="F417" t="s">
        <v>787</v>
      </c>
      <c r="G417" t="s">
        <v>723</v>
      </c>
      <c r="H417" t="s">
        <v>788</v>
      </c>
      <c r="I417" t="s">
        <v>723</v>
      </c>
      <c r="J417" t="s">
        <v>682</v>
      </c>
      <c r="K417">
        <v>5</v>
      </c>
      <c r="L417">
        <v>40</v>
      </c>
      <c r="M417">
        <v>97</v>
      </c>
      <c r="N417">
        <v>35.1</v>
      </c>
      <c r="R417">
        <v>250</v>
      </c>
      <c r="S417">
        <v>4.5</v>
      </c>
      <c r="T417">
        <v>55.6</v>
      </c>
      <c r="U417" t="s">
        <v>782</v>
      </c>
      <c r="V417">
        <v>25000</v>
      </c>
      <c r="W417">
        <v>2700</v>
      </c>
      <c r="X417">
        <v>82</v>
      </c>
      <c r="Y417">
        <v>9</v>
      </c>
      <c r="Z417">
        <v>0.6</v>
      </c>
      <c r="AA417">
        <v>-20</v>
      </c>
      <c r="AD417" t="s">
        <v>783</v>
      </c>
      <c r="AE417">
        <v>41760</v>
      </c>
      <c r="AF417">
        <v>41943</v>
      </c>
      <c r="AG417" t="s">
        <v>842</v>
      </c>
      <c r="AH417" t="s">
        <v>1776</v>
      </c>
      <c r="AI417">
        <v>2224104</v>
      </c>
    </row>
    <row r="418" spans="1:35" hidden="1">
      <c r="A418" t="s">
        <v>1761</v>
      </c>
      <c r="B418" t="s">
        <v>1762</v>
      </c>
      <c r="C418" t="s">
        <v>1773</v>
      </c>
      <c r="D418" t="s">
        <v>1774</v>
      </c>
      <c r="E418" t="s">
        <v>1777</v>
      </c>
      <c r="F418" t="s">
        <v>787</v>
      </c>
      <c r="G418" t="s">
        <v>723</v>
      </c>
      <c r="H418" t="s">
        <v>788</v>
      </c>
      <c r="I418" t="s">
        <v>723</v>
      </c>
      <c r="J418" t="s">
        <v>682</v>
      </c>
      <c r="K418">
        <v>5</v>
      </c>
      <c r="L418">
        <v>40</v>
      </c>
      <c r="M418">
        <v>97</v>
      </c>
      <c r="N418">
        <v>35.1</v>
      </c>
      <c r="R418">
        <v>250</v>
      </c>
      <c r="S418">
        <v>4.9000000000000004</v>
      </c>
      <c r="T418">
        <v>55.6</v>
      </c>
      <c r="U418" t="s">
        <v>782</v>
      </c>
      <c r="V418">
        <v>25000</v>
      </c>
      <c r="W418">
        <v>3000</v>
      </c>
      <c r="X418">
        <v>82</v>
      </c>
      <c r="Y418">
        <v>7</v>
      </c>
      <c r="Z418">
        <v>0.6</v>
      </c>
      <c r="AA418">
        <v>-20</v>
      </c>
      <c r="AD418" t="s">
        <v>783</v>
      </c>
      <c r="AE418">
        <v>41760</v>
      </c>
      <c r="AF418">
        <v>41943</v>
      </c>
      <c r="AG418" t="s">
        <v>842</v>
      </c>
      <c r="AH418" t="s">
        <v>1778</v>
      </c>
      <c r="AI418">
        <v>2224105</v>
      </c>
    </row>
    <row r="419" spans="1:35" hidden="1">
      <c r="A419" t="s">
        <v>1761</v>
      </c>
      <c r="B419" t="s">
        <v>1762</v>
      </c>
      <c r="C419" t="s">
        <v>1773</v>
      </c>
      <c r="D419" t="s">
        <v>1774</v>
      </c>
      <c r="E419" t="s">
        <v>1779</v>
      </c>
      <c r="F419" t="s">
        <v>787</v>
      </c>
      <c r="G419" t="s">
        <v>723</v>
      </c>
      <c r="H419" t="s">
        <v>788</v>
      </c>
      <c r="I419" t="s">
        <v>723</v>
      </c>
      <c r="J419" t="s">
        <v>682</v>
      </c>
      <c r="K419">
        <v>5</v>
      </c>
      <c r="L419">
        <v>40</v>
      </c>
      <c r="M419">
        <v>97</v>
      </c>
      <c r="N419">
        <v>35.1</v>
      </c>
      <c r="R419">
        <v>250</v>
      </c>
      <c r="S419">
        <v>4.8</v>
      </c>
      <c r="T419">
        <v>55.6</v>
      </c>
      <c r="U419" t="s">
        <v>782</v>
      </c>
      <c r="V419">
        <v>25000</v>
      </c>
      <c r="W419">
        <v>4000</v>
      </c>
      <c r="X419">
        <v>84</v>
      </c>
      <c r="Y419">
        <v>21</v>
      </c>
      <c r="Z419">
        <v>0.6</v>
      </c>
      <c r="AA419">
        <v>-20</v>
      </c>
      <c r="AD419" t="s">
        <v>783</v>
      </c>
      <c r="AE419">
        <v>41760</v>
      </c>
      <c r="AF419">
        <v>41943</v>
      </c>
      <c r="AG419" t="s">
        <v>842</v>
      </c>
      <c r="AH419" t="s">
        <v>1780</v>
      </c>
      <c r="AI419">
        <v>2224106</v>
      </c>
    </row>
    <row r="420" spans="1:35" hidden="1">
      <c r="A420" t="s">
        <v>1761</v>
      </c>
      <c r="B420" t="s">
        <v>1762</v>
      </c>
      <c r="C420" t="s">
        <v>1773</v>
      </c>
      <c r="D420" t="s">
        <v>1774</v>
      </c>
      <c r="E420" t="s">
        <v>1781</v>
      </c>
      <c r="F420" t="s">
        <v>787</v>
      </c>
      <c r="G420" t="s">
        <v>723</v>
      </c>
      <c r="H420" t="s">
        <v>788</v>
      </c>
      <c r="I420" t="s">
        <v>723</v>
      </c>
      <c r="J420" t="s">
        <v>682</v>
      </c>
      <c r="K420">
        <v>5</v>
      </c>
      <c r="L420">
        <v>40</v>
      </c>
      <c r="M420">
        <v>97</v>
      </c>
      <c r="N420">
        <v>35.1</v>
      </c>
      <c r="R420">
        <v>250</v>
      </c>
      <c r="S420">
        <v>4.8</v>
      </c>
      <c r="T420">
        <v>55.6</v>
      </c>
      <c r="U420" t="s">
        <v>782</v>
      </c>
      <c r="V420">
        <v>25000</v>
      </c>
      <c r="W420">
        <v>5000</v>
      </c>
      <c r="X420">
        <v>86</v>
      </c>
      <c r="Y420">
        <v>27</v>
      </c>
      <c r="Z420">
        <v>0.6</v>
      </c>
      <c r="AA420">
        <v>-20</v>
      </c>
      <c r="AD420" t="s">
        <v>783</v>
      </c>
      <c r="AE420">
        <v>41760</v>
      </c>
      <c r="AF420">
        <v>41943</v>
      </c>
      <c r="AG420" t="s">
        <v>842</v>
      </c>
      <c r="AH420" t="s">
        <v>1782</v>
      </c>
      <c r="AI420">
        <v>2224107</v>
      </c>
    </row>
    <row r="421" spans="1:35" hidden="1">
      <c r="A421" t="s">
        <v>1761</v>
      </c>
      <c r="B421" t="s">
        <v>1762</v>
      </c>
      <c r="C421" t="s">
        <v>1773</v>
      </c>
      <c r="D421" t="s">
        <v>1783</v>
      </c>
      <c r="F421" t="s">
        <v>787</v>
      </c>
      <c r="G421" t="s">
        <v>723</v>
      </c>
      <c r="H421" t="s">
        <v>788</v>
      </c>
      <c r="I421" t="s">
        <v>723</v>
      </c>
      <c r="J421" t="s">
        <v>682</v>
      </c>
      <c r="K421">
        <v>5</v>
      </c>
      <c r="L421">
        <v>40</v>
      </c>
      <c r="M421">
        <v>97</v>
      </c>
      <c r="N421">
        <v>35.1</v>
      </c>
      <c r="R421">
        <v>250</v>
      </c>
      <c r="S421">
        <v>4.5</v>
      </c>
      <c r="T421">
        <v>55.6</v>
      </c>
      <c r="U421" t="s">
        <v>782</v>
      </c>
      <c r="V421">
        <v>25000</v>
      </c>
      <c r="W421">
        <v>2700</v>
      </c>
      <c r="X421">
        <v>82</v>
      </c>
      <c r="Y421">
        <v>9</v>
      </c>
      <c r="Z421">
        <v>0.6</v>
      </c>
      <c r="AA421">
        <v>-20</v>
      </c>
      <c r="AD421" t="s">
        <v>783</v>
      </c>
      <c r="AE421">
        <v>41760</v>
      </c>
      <c r="AF421">
        <v>41943</v>
      </c>
      <c r="AG421" t="s">
        <v>842</v>
      </c>
      <c r="AH421" t="s">
        <v>1784</v>
      </c>
      <c r="AI421">
        <v>2224108</v>
      </c>
    </row>
    <row r="422" spans="1:35" hidden="1">
      <c r="A422" t="s">
        <v>1761</v>
      </c>
      <c r="B422" t="s">
        <v>1762</v>
      </c>
      <c r="C422" t="s">
        <v>1294</v>
      </c>
      <c r="D422" t="s">
        <v>1785</v>
      </c>
      <c r="F422" t="s">
        <v>787</v>
      </c>
      <c r="G422" t="s">
        <v>723</v>
      </c>
      <c r="H422" t="s">
        <v>788</v>
      </c>
      <c r="I422" t="s">
        <v>723</v>
      </c>
      <c r="J422" t="s">
        <v>682</v>
      </c>
      <c r="K422">
        <v>5</v>
      </c>
      <c r="L422">
        <v>25</v>
      </c>
      <c r="M422">
        <v>120</v>
      </c>
      <c r="N422">
        <v>35</v>
      </c>
      <c r="R422">
        <v>180</v>
      </c>
      <c r="S422">
        <v>3</v>
      </c>
      <c r="T422">
        <v>60</v>
      </c>
      <c r="U422" t="s">
        <v>782</v>
      </c>
      <c r="V422">
        <v>25000</v>
      </c>
      <c r="W422">
        <v>2700</v>
      </c>
      <c r="X422">
        <v>86</v>
      </c>
      <c r="Y422">
        <v>30</v>
      </c>
      <c r="Z422">
        <v>0.5</v>
      </c>
      <c r="AA422">
        <v>-20</v>
      </c>
      <c r="AD422" t="s">
        <v>1143</v>
      </c>
      <c r="AE422">
        <v>41840</v>
      </c>
      <c r="AF422">
        <v>41831</v>
      </c>
      <c r="AG422" t="s">
        <v>842</v>
      </c>
      <c r="AH422" t="s">
        <v>1786</v>
      </c>
      <c r="AI422">
        <v>2215605</v>
      </c>
    </row>
    <row r="423" spans="1:35" hidden="1">
      <c r="A423" t="s">
        <v>1761</v>
      </c>
      <c r="B423" t="s">
        <v>1762</v>
      </c>
      <c r="C423" t="s">
        <v>1294</v>
      </c>
      <c r="D423" t="s">
        <v>1297</v>
      </c>
      <c r="F423" t="s">
        <v>787</v>
      </c>
      <c r="G423" t="s">
        <v>723</v>
      </c>
      <c r="H423" t="s">
        <v>788</v>
      </c>
      <c r="I423" t="s">
        <v>723</v>
      </c>
      <c r="J423" t="s">
        <v>682</v>
      </c>
      <c r="K423">
        <v>5</v>
      </c>
      <c r="L423">
        <v>25</v>
      </c>
      <c r="M423">
        <v>120</v>
      </c>
      <c r="N423">
        <v>35</v>
      </c>
      <c r="R423">
        <v>180</v>
      </c>
      <c r="S423">
        <v>3</v>
      </c>
      <c r="T423">
        <v>60</v>
      </c>
      <c r="U423" t="s">
        <v>782</v>
      </c>
      <c r="V423">
        <v>25000</v>
      </c>
      <c r="W423">
        <v>3000</v>
      </c>
      <c r="X423">
        <v>83</v>
      </c>
      <c r="Y423">
        <v>11</v>
      </c>
      <c r="Z423">
        <v>0.5</v>
      </c>
      <c r="AA423">
        <v>-20</v>
      </c>
      <c r="AD423" t="s">
        <v>1143</v>
      </c>
      <c r="AE423">
        <v>41840</v>
      </c>
      <c r="AF423">
        <v>41831</v>
      </c>
      <c r="AG423" t="s">
        <v>842</v>
      </c>
      <c r="AH423" t="s">
        <v>1787</v>
      </c>
      <c r="AI423">
        <v>2215606</v>
      </c>
    </row>
    <row r="424" spans="1:35" hidden="1">
      <c r="A424" t="s">
        <v>1761</v>
      </c>
      <c r="B424" t="s">
        <v>1762</v>
      </c>
      <c r="C424" t="s">
        <v>1294</v>
      </c>
      <c r="D424" t="s">
        <v>1299</v>
      </c>
      <c r="F424" t="s">
        <v>787</v>
      </c>
      <c r="G424" t="s">
        <v>723</v>
      </c>
      <c r="H424" t="s">
        <v>788</v>
      </c>
      <c r="I424" t="s">
        <v>723</v>
      </c>
      <c r="J424" t="s">
        <v>682</v>
      </c>
      <c r="K424">
        <v>5</v>
      </c>
      <c r="L424">
        <v>25</v>
      </c>
      <c r="M424">
        <v>120</v>
      </c>
      <c r="N424">
        <v>35</v>
      </c>
      <c r="R424">
        <v>190</v>
      </c>
      <c r="S424">
        <v>3</v>
      </c>
      <c r="T424">
        <v>63.3</v>
      </c>
      <c r="U424" t="s">
        <v>782</v>
      </c>
      <c r="V424">
        <v>25000</v>
      </c>
      <c r="W424">
        <v>4000</v>
      </c>
      <c r="X424">
        <v>85</v>
      </c>
      <c r="Y424">
        <v>23</v>
      </c>
      <c r="Z424">
        <v>0.5</v>
      </c>
      <c r="AA424">
        <v>-20</v>
      </c>
      <c r="AD424" t="s">
        <v>1143</v>
      </c>
      <c r="AE424">
        <v>41840</v>
      </c>
      <c r="AF424">
        <v>41831</v>
      </c>
      <c r="AG424" t="s">
        <v>842</v>
      </c>
      <c r="AH424" t="s">
        <v>1788</v>
      </c>
      <c r="AI424">
        <v>2215607</v>
      </c>
    </row>
    <row r="425" spans="1:35" hidden="1">
      <c r="A425" t="s">
        <v>1761</v>
      </c>
      <c r="B425" t="s">
        <v>1762</v>
      </c>
      <c r="C425" t="s">
        <v>1294</v>
      </c>
      <c r="D425" t="s">
        <v>1301</v>
      </c>
      <c r="F425" t="s">
        <v>787</v>
      </c>
      <c r="G425" t="s">
        <v>723</v>
      </c>
      <c r="H425" t="s">
        <v>788</v>
      </c>
      <c r="I425" t="s">
        <v>723</v>
      </c>
      <c r="J425" t="s">
        <v>682</v>
      </c>
      <c r="K425">
        <v>5</v>
      </c>
      <c r="L425">
        <v>25</v>
      </c>
      <c r="M425">
        <v>120</v>
      </c>
      <c r="N425">
        <v>35</v>
      </c>
      <c r="R425">
        <v>200</v>
      </c>
      <c r="S425">
        <v>3</v>
      </c>
      <c r="T425">
        <v>66.7</v>
      </c>
      <c r="U425" t="s">
        <v>782</v>
      </c>
      <c r="V425">
        <v>25000</v>
      </c>
      <c r="W425">
        <v>5000</v>
      </c>
      <c r="X425">
        <v>86</v>
      </c>
      <c r="Y425">
        <v>24</v>
      </c>
      <c r="Z425">
        <v>0.5</v>
      </c>
      <c r="AA425">
        <v>-20</v>
      </c>
      <c r="AD425" t="s">
        <v>1143</v>
      </c>
      <c r="AE425">
        <v>41840</v>
      </c>
      <c r="AF425">
        <v>41831</v>
      </c>
      <c r="AG425" t="s">
        <v>842</v>
      </c>
      <c r="AH425" t="s">
        <v>1789</v>
      </c>
      <c r="AI425">
        <v>2215608</v>
      </c>
    </row>
    <row r="426" spans="1:35" hidden="1">
      <c r="A426" t="s">
        <v>1761</v>
      </c>
      <c r="B426" t="s">
        <v>1762</v>
      </c>
      <c r="C426" t="s">
        <v>1294</v>
      </c>
      <c r="D426" t="s">
        <v>1790</v>
      </c>
      <c r="F426" t="s">
        <v>787</v>
      </c>
      <c r="G426" t="s">
        <v>723</v>
      </c>
      <c r="H426" t="s">
        <v>788</v>
      </c>
      <c r="I426" t="s">
        <v>723</v>
      </c>
      <c r="J426" t="s">
        <v>682</v>
      </c>
      <c r="K426">
        <v>5</v>
      </c>
      <c r="L426">
        <v>25</v>
      </c>
      <c r="M426">
        <v>96</v>
      </c>
      <c r="N426">
        <v>35</v>
      </c>
      <c r="R426">
        <v>180</v>
      </c>
      <c r="S426">
        <v>3</v>
      </c>
      <c r="T426">
        <v>60</v>
      </c>
      <c r="U426" t="s">
        <v>782</v>
      </c>
      <c r="V426">
        <v>25000</v>
      </c>
      <c r="W426">
        <v>2700</v>
      </c>
      <c r="X426">
        <v>86</v>
      </c>
      <c r="Y426">
        <v>30</v>
      </c>
      <c r="Z426">
        <v>0.5</v>
      </c>
      <c r="AA426">
        <v>-20</v>
      </c>
      <c r="AD426" t="s">
        <v>1143</v>
      </c>
      <c r="AE426">
        <v>41902</v>
      </c>
      <c r="AF426">
        <v>41893</v>
      </c>
      <c r="AG426" t="s">
        <v>827</v>
      </c>
      <c r="AH426" t="s">
        <v>1791</v>
      </c>
      <c r="AI426">
        <v>2219782</v>
      </c>
    </row>
    <row r="427" spans="1:35" hidden="1">
      <c r="A427" t="s">
        <v>1761</v>
      </c>
      <c r="B427" t="s">
        <v>1762</v>
      </c>
      <c r="C427" t="s">
        <v>1294</v>
      </c>
      <c r="D427" t="s">
        <v>1792</v>
      </c>
      <c r="F427" t="s">
        <v>787</v>
      </c>
      <c r="G427" t="s">
        <v>723</v>
      </c>
      <c r="H427" t="s">
        <v>788</v>
      </c>
      <c r="I427" t="s">
        <v>723</v>
      </c>
      <c r="J427" t="s">
        <v>682</v>
      </c>
      <c r="K427">
        <v>5</v>
      </c>
      <c r="L427">
        <v>25</v>
      </c>
      <c r="M427">
        <v>96</v>
      </c>
      <c r="N427">
        <v>35</v>
      </c>
      <c r="R427">
        <v>180</v>
      </c>
      <c r="S427">
        <v>3</v>
      </c>
      <c r="T427">
        <v>60</v>
      </c>
      <c r="U427" t="s">
        <v>782</v>
      </c>
      <c r="V427">
        <v>25000</v>
      </c>
      <c r="W427">
        <v>3000</v>
      </c>
      <c r="X427">
        <v>83</v>
      </c>
      <c r="Y427">
        <v>11</v>
      </c>
      <c r="Z427">
        <v>0.5</v>
      </c>
      <c r="AA427">
        <v>-20</v>
      </c>
      <c r="AD427" t="s">
        <v>1143</v>
      </c>
      <c r="AE427">
        <v>41902</v>
      </c>
      <c r="AF427">
        <v>41893</v>
      </c>
      <c r="AG427" t="s">
        <v>827</v>
      </c>
      <c r="AH427" t="s">
        <v>1793</v>
      </c>
      <c r="AI427">
        <v>2219784</v>
      </c>
    </row>
    <row r="428" spans="1:35" hidden="1">
      <c r="A428" t="s">
        <v>1678</v>
      </c>
      <c r="B428" t="s">
        <v>1679</v>
      </c>
      <c r="C428" t="s">
        <v>682</v>
      </c>
      <c r="D428" t="s">
        <v>1794</v>
      </c>
      <c r="F428" t="s">
        <v>1051</v>
      </c>
      <c r="G428" t="s">
        <v>793</v>
      </c>
      <c r="H428" t="s">
        <v>794</v>
      </c>
      <c r="I428" t="s">
        <v>795</v>
      </c>
      <c r="J428" t="s">
        <v>682</v>
      </c>
      <c r="K428">
        <v>5</v>
      </c>
      <c r="L428">
        <v>100</v>
      </c>
      <c r="M428">
        <v>130</v>
      </c>
      <c r="N428">
        <v>70</v>
      </c>
      <c r="R428">
        <v>1600</v>
      </c>
      <c r="S428">
        <v>17</v>
      </c>
      <c r="T428">
        <v>94.1</v>
      </c>
      <c r="U428" t="s">
        <v>782</v>
      </c>
      <c r="V428">
        <v>25000</v>
      </c>
      <c r="W428">
        <v>2700</v>
      </c>
      <c r="X428">
        <v>82</v>
      </c>
      <c r="Y428">
        <v>14</v>
      </c>
      <c r="Z428">
        <v>0.9</v>
      </c>
      <c r="AA428">
        <v>-20</v>
      </c>
      <c r="AB428" t="s">
        <v>769</v>
      </c>
      <c r="AC428">
        <v>0.1</v>
      </c>
      <c r="AD428" t="s">
        <v>783</v>
      </c>
      <c r="AE428">
        <v>41806</v>
      </c>
      <c r="AF428">
        <v>41806</v>
      </c>
      <c r="AG428" t="s">
        <v>842</v>
      </c>
      <c r="AH428" t="s">
        <v>1795</v>
      </c>
      <c r="AI428">
        <v>2213165</v>
      </c>
    </row>
    <row r="429" spans="1:35" hidden="1">
      <c r="A429" t="s">
        <v>1678</v>
      </c>
      <c r="B429" t="s">
        <v>1679</v>
      </c>
      <c r="C429" t="s">
        <v>682</v>
      </c>
      <c r="D429" t="s">
        <v>1796</v>
      </c>
      <c r="F429" t="s">
        <v>1051</v>
      </c>
      <c r="G429" t="s">
        <v>793</v>
      </c>
      <c r="H429" t="s">
        <v>1011</v>
      </c>
      <c r="I429" t="s">
        <v>795</v>
      </c>
      <c r="J429" t="s">
        <v>682</v>
      </c>
      <c r="K429">
        <v>5</v>
      </c>
      <c r="L429">
        <v>100</v>
      </c>
      <c r="M429">
        <v>130</v>
      </c>
      <c r="N429">
        <v>70</v>
      </c>
      <c r="R429">
        <v>1600</v>
      </c>
      <c r="S429">
        <v>17</v>
      </c>
      <c r="T429">
        <v>94.1</v>
      </c>
      <c r="U429" t="s">
        <v>782</v>
      </c>
      <c r="V429">
        <v>25000</v>
      </c>
      <c r="W429">
        <v>2700</v>
      </c>
      <c r="X429">
        <v>82</v>
      </c>
      <c r="Y429">
        <v>14</v>
      </c>
      <c r="Z429">
        <v>0.9</v>
      </c>
      <c r="AA429">
        <v>-20</v>
      </c>
      <c r="AB429" t="s">
        <v>769</v>
      </c>
      <c r="AC429">
        <v>0.1</v>
      </c>
      <c r="AD429" t="s">
        <v>826</v>
      </c>
      <c r="AE429">
        <v>41842</v>
      </c>
      <c r="AF429">
        <v>41842</v>
      </c>
      <c r="AG429" t="s">
        <v>842</v>
      </c>
      <c r="AH429" t="s">
        <v>1797</v>
      </c>
      <c r="AI429">
        <v>2216254</v>
      </c>
    </row>
    <row r="430" spans="1:35" hidden="1">
      <c r="A430" t="s">
        <v>1678</v>
      </c>
      <c r="B430" t="s">
        <v>1679</v>
      </c>
      <c r="C430" t="s">
        <v>682</v>
      </c>
      <c r="D430" t="s">
        <v>1798</v>
      </c>
      <c r="F430" t="s">
        <v>1051</v>
      </c>
      <c r="G430" t="s">
        <v>793</v>
      </c>
      <c r="H430" t="s">
        <v>794</v>
      </c>
      <c r="I430" t="s">
        <v>795</v>
      </c>
      <c r="J430" t="s">
        <v>682</v>
      </c>
      <c r="K430">
        <v>5</v>
      </c>
      <c r="L430">
        <v>100</v>
      </c>
      <c r="M430">
        <v>130</v>
      </c>
      <c r="N430">
        <v>70</v>
      </c>
      <c r="R430">
        <v>1600</v>
      </c>
      <c r="S430">
        <v>17</v>
      </c>
      <c r="T430">
        <v>94.1</v>
      </c>
      <c r="U430" t="s">
        <v>782</v>
      </c>
      <c r="V430">
        <v>25000</v>
      </c>
      <c r="W430">
        <v>3000</v>
      </c>
      <c r="X430">
        <v>83</v>
      </c>
      <c r="Y430">
        <v>15</v>
      </c>
      <c r="Z430">
        <v>0.9</v>
      </c>
      <c r="AA430">
        <v>-20</v>
      </c>
      <c r="AB430" t="s">
        <v>769</v>
      </c>
      <c r="AC430">
        <v>0.1</v>
      </c>
      <c r="AD430" t="s">
        <v>783</v>
      </c>
      <c r="AE430">
        <v>41806</v>
      </c>
      <c r="AF430">
        <v>41806</v>
      </c>
      <c r="AG430" t="s">
        <v>842</v>
      </c>
      <c r="AH430" t="s">
        <v>1799</v>
      </c>
      <c r="AI430">
        <v>2213166</v>
      </c>
    </row>
    <row r="431" spans="1:35" hidden="1">
      <c r="A431" t="s">
        <v>1678</v>
      </c>
      <c r="B431" t="s">
        <v>1679</v>
      </c>
      <c r="C431" t="s">
        <v>682</v>
      </c>
      <c r="D431" t="s">
        <v>1800</v>
      </c>
      <c r="F431" t="s">
        <v>1051</v>
      </c>
      <c r="G431" t="s">
        <v>793</v>
      </c>
      <c r="H431" t="s">
        <v>1011</v>
      </c>
      <c r="I431" t="s">
        <v>795</v>
      </c>
      <c r="J431" t="s">
        <v>682</v>
      </c>
      <c r="K431">
        <v>5</v>
      </c>
      <c r="L431">
        <v>100</v>
      </c>
      <c r="M431">
        <v>130</v>
      </c>
      <c r="N431">
        <v>70</v>
      </c>
      <c r="R431">
        <v>1600</v>
      </c>
      <c r="S431">
        <v>17</v>
      </c>
      <c r="T431">
        <v>94.1</v>
      </c>
      <c r="U431" t="s">
        <v>782</v>
      </c>
      <c r="V431">
        <v>25000</v>
      </c>
      <c r="W431">
        <v>3000</v>
      </c>
      <c r="X431">
        <v>82</v>
      </c>
      <c r="Y431">
        <v>13</v>
      </c>
      <c r="Z431">
        <v>0.9</v>
      </c>
      <c r="AA431">
        <v>-20</v>
      </c>
      <c r="AB431" t="s">
        <v>769</v>
      </c>
      <c r="AC431">
        <v>0.1</v>
      </c>
      <c r="AD431" t="s">
        <v>826</v>
      </c>
      <c r="AE431">
        <v>41842</v>
      </c>
      <c r="AF431">
        <v>41842</v>
      </c>
      <c r="AG431" t="s">
        <v>842</v>
      </c>
      <c r="AH431" t="s">
        <v>1801</v>
      </c>
      <c r="AI431">
        <v>2216255</v>
      </c>
    </row>
    <row r="432" spans="1:35" hidden="1">
      <c r="A432" t="s">
        <v>1678</v>
      </c>
      <c r="B432" t="s">
        <v>1679</v>
      </c>
      <c r="C432" t="s">
        <v>682</v>
      </c>
      <c r="D432" t="s">
        <v>1802</v>
      </c>
      <c r="F432" t="s">
        <v>1051</v>
      </c>
      <c r="G432" t="s">
        <v>793</v>
      </c>
      <c r="H432" t="s">
        <v>794</v>
      </c>
      <c r="I432" t="s">
        <v>795</v>
      </c>
      <c r="J432" t="s">
        <v>682</v>
      </c>
      <c r="K432">
        <v>5</v>
      </c>
      <c r="L432">
        <v>100</v>
      </c>
      <c r="M432">
        <v>130</v>
      </c>
      <c r="N432">
        <v>70</v>
      </c>
      <c r="R432">
        <v>1600</v>
      </c>
      <c r="S432">
        <v>17</v>
      </c>
      <c r="T432">
        <v>94.1</v>
      </c>
      <c r="U432" t="s">
        <v>782</v>
      </c>
      <c r="V432">
        <v>25000</v>
      </c>
      <c r="W432">
        <v>4000</v>
      </c>
      <c r="X432">
        <v>84</v>
      </c>
      <c r="Y432">
        <v>14</v>
      </c>
      <c r="Z432">
        <v>0.9</v>
      </c>
      <c r="AA432">
        <v>-20</v>
      </c>
      <c r="AB432" t="s">
        <v>769</v>
      </c>
      <c r="AC432">
        <v>0.1</v>
      </c>
      <c r="AD432" t="s">
        <v>826</v>
      </c>
      <c r="AE432">
        <v>41843</v>
      </c>
      <c r="AF432">
        <v>41843</v>
      </c>
      <c r="AG432" t="s">
        <v>842</v>
      </c>
      <c r="AH432" t="s">
        <v>1803</v>
      </c>
      <c r="AI432">
        <v>2216275</v>
      </c>
    </row>
    <row r="433" spans="1:35" hidden="1">
      <c r="A433" t="s">
        <v>1678</v>
      </c>
      <c r="B433" t="s">
        <v>1679</v>
      </c>
      <c r="C433" t="s">
        <v>682</v>
      </c>
      <c r="D433" t="s">
        <v>1804</v>
      </c>
      <c r="F433" t="s">
        <v>1051</v>
      </c>
      <c r="G433" t="s">
        <v>793</v>
      </c>
      <c r="H433" t="s">
        <v>1011</v>
      </c>
      <c r="I433" t="s">
        <v>795</v>
      </c>
      <c r="J433" t="s">
        <v>682</v>
      </c>
      <c r="K433">
        <v>5</v>
      </c>
      <c r="L433">
        <v>100</v>
      </c>
      <c r="M433">
        <v>130</v>
      </c>
      <c r="N433">
        <v>70</v>
      </c>
      <c r="R433">
        <v>1600</v>
      </c>
      <c r="S433">
        <v>17</v>
      </c>
      <c r="T433">
        <v>94.1</v>
      </c>
      <c r="U433" t="s">
        <v>782</v>
      </c>
      <c r="V433">
        <v>25000</v>
      </c>
      <c r="W433">
        <v>4000</v>
      </c>
      <c r="X433">
        <v>84</v>
      </c>
      <c r="Y433">
        <v>14</v>
      </c>
      <c r="Z433">
        <v>0.9</v>
      </c>
      <c r="AA433">
        <v>-20</v>
      </c>
      <c r="AB433" t="s">
        <v>769</v>
      </c>
      <c r="AC433">
        <v>0.1</v>
      </c>
      <c r="AD433" t="s">
        <v>826</v>
      </c>
      <c r="AE433">
        <v>41842</v>
      </c>
      <c r="AF433">
        <v>41842</v>
      </c>
      <c r="AG433" t="s">
        <v>842</v>
      </c>
      <c r="AH433" t="s">
        <v>1805</v>
      </c>
      <c r="AI433">
        <v>2216250</v>
      </c>
    </row>
    <row r="434" spans="1:35">
      <c r="A434" t="s">
        <v>1678</v>
      </c>
      <c r="B434" t="s">
        <v>1679</v>
      </c>
      <c r="C434" t="s">
        <v>682</v>
      </c>
      <c r="D434" t="s">
        <v>1806</v>
      </c>
      <c r="F434" t="s">
        <v>733</v>
      </c>
      <c r="G434" t="s">
        <v>780</v>
      </c>
      <c r="H434" t="s">
        <v>794</v>
      </c>
      <c r="I434" t="s">
        <v>726</v>
      </c>
      <c r="J434" t="s">
        <v>682</v>
      </c>
      <c r="K434">
        <v>3</v>
      </c>
      <c r="L434">
        <v>75</v>
      </c>
      <c r="M434">
        <v>152</v>
      </c>
      <c r="N434">
        <v>125</v>
      </c>
      <c r="R434">
        <v>1200</v>
      </c>
      <c r="S434">
        <v>17</v>
      </c>
      <c r="T434">
        <v>70.599999999999994</v>
      </c>
      <c r="U434" t="s">
        <v>782</v>
      </c>
      <c r="V434">
        <v>40000</v>
      </c>
      <c r="W434">
        <v>2700</v>
      </c>
      <c r="X434">
        <v>83</v>
      </c>
      <c r="Y434">
        <v>19</v>
      </c>
      <c r="Z434">
        <v>1</v>
      </c>
      <c r="AA434">
        <v>-40</v>
      </c>
      <c r="AB434" t="s">
        <v>769</v>
      </c>
      <c r="AC434">
        <v>0.1</v>
      </c>
      <c r="AD434" t="s">
        <v>1203</v>
      </c>
      <c r="AE434">
        <v>41820</v>
      </c>
      <c r="AF434">
        <v>41843</v>
      </c>
      <c r="AG434" t="s">
        <v>842</v>
      </c>
      <c r="AH434" t="s">
        <v>1807</v>
      </c>
      <c r="AI434">
        <v>2216449</v>
      </c>
    </row>
    <row r="435" spans="1:35" hidden="1">
      <c r="A435" t="s">
        <v>1678</v>
      </c>
      <c r="B435" t="s">
        <v>1679</v>
      </c>
      <c r="C435" t="s">
        <v>682</v>
      </c>
      <c r="D435" t="s">
        <v>1808</v>
      </c>
      <c r="F435" t="s">
        <v>733</v>
      </c>
      <c r="G435" t="s">
        <v>780</v>
      </c>
      <c r="H435" t="s">
        <v>794</v>
      </c>
      <c r="I435" t="s">
        <v>726</v>
      </c>
      <c r="J435" t="s">
        <v>682</v>
      </c>
      <c r="K435">
        <v>5</v>
      </c>
      <c r="L435">
        <v>100</v>
      </c>
      <c r="M435">
        <v>160.1</v>
      </c>
      <c r="N435">
        <v>119.8</v>
      </c>
      <c r="Q435">
        <v>111</v>
      </c>
      <c r="R435">
        <v>1400</v>
      </c>
      <c r="S435">
        <v>17</v>
      </c>
      <c r="T435">
        <v>82.4</v>
      </c>
      <c r="U435" t="s">
        <v>782</v>
      </c>
      <c r="V435">
        <v>25000</v>
      </c>
      <c r="W435">
        <v>2700</v>
      </c>
      <c r="X435">
        <v>82</v>
      </c>
      <c r="Y435">
        <v>12</v>
      </c>
      <c r="Z435">
        <v>0.9</v>
      </c>
      <c r="AA435">
        <v>-20</v>
      </c>
      <c r="AB435" t="s">
        <v>769</v>
      </c>
      <c r="AC435">
        <v>0.1</v>
      </c>
      <c r="AD435" t="s">
        <v>783</v>
      </c>
      <c r="AE435">
        <v>41815</v>
      </c>
      <c r="AF435">
        <v>41815</v>
      </c>
      <c r="AG435" t="s">
        <v>842</v>
      </c>
      <c r="AH435" t="s">
        <v>1809</v>
      </c>
      <c r="AI435">
        <v>2214142</v>
      </c>
    </row>
    <row r="436" spans="1:35">
      <c r="A436" t="s">
        <v>1678</v>
      </c>
      <c r="B436" t="s">
        <v>1679</v>
      </c>
      <c r="C436" t="s">
        <v>682</v>
      </c>
      <c r="D436" t="s">
        <v>1810</v>
      </c>
      <c r="F436" t="s">
        <v>733</v>
      </c>
      <c r="G436" t="s">
        <v>780</v>
      </c>
      <c r="H436" t="s">
        <v>794</v>
      </c>
      <c r="I436" t="s">
        <v>726</v>
      </c>
      <c r="J436" t="s">
        <v>682</v>
      </c>
      <c r="K436">
        <v>5</v>
      </c>
      <c r="L436">
        <v>75</v>
      </c>
      <c r="M436">
        <v>157</v>
      </c>
      <c r="N436">
        <v>125</v>
      </c>
      <c r="R436">
        <v>1200</v>
      </c>
      <c r="S436">
        <v>17</v>
      </c>
      <c r="T436">
        <v>70.599999999999994</v>
      </c>
      <c r="U436" t="s">
        <v>782</v>
      </c>
      <c r="V436">
        <v>40000</v>
      </c>
      <c r="W436">
        <v>3000</v>
      </c>
      <c r="X436">
        <v>83</v>
      </c>
      <c r="Y436">
        <v>19</v>
      </c>
      <c r="Z436">
        <v>1</v>
      </c>
      <c r="AA436">
        <v>-40</v>
      </c>
      <c r="AB436" t="s">
        <v>769</v>
      </c>
      <c r="AC436">
        <v>0.1</v>
      </c>
      <c r="AD436" t="s">
        <v>1043</v>
      </c>
      <c r="AE436">
        <v>41798</v>
      </c>
      <c r="AF436">
        <v>41814</v>
      </c>
      <c r="AG436" t="s">
        <v>842</v>
      </c>
      <c r="AH436" t="s">
        <v>1811</v>
      </c>
      <c r="AI436">
        <v>2214861</v>
      </c>
    </row>
    <row r="437" spans="1:35" hidden="1">
      <c r="A437" t="s">
        <v>1678</v>
      </c>
      <c r="B437" t="s">
        <v>1679</v>
      </c>
      <c r="C437" t="s">
        <v>682</v>
      </c>
      <c r="D437" t="s">
        <v>1812</v>
      </c>
      <c r="F437" t="s">
        <v>733</v>
      </c>
      <c r="G437" t="s">
        <v>780</v>
      </c>
      <c r="H437" t="s">
        <v>794</v>
      </c>
      <c r="I437" t="s">
        <v>726</v>
      </c>
      <c r="J437" t="s">
        <v>682</v>
      </c>
      <c r="K437">
        <v>5</v>
      </c>
      <c r="L437">
        <v>100</v>
      </c>
      <c r="M437">
        <v>160.1</v>
      </c>
      <c r="N437">
        <v>119.9</v>
      </c>
      <c r="Q437">
        <v>109</v>
      </c>
      <c r="R437">
        <v>1400</v>
      </c>
      <c r="S437">
        <v>17</v>
      </c>
      <c r="T437">
        <v>82.4</v>
      </c>
      <c r="U437" t="s">
        <v>782</v>
      </c>
      <c r="V437">
        <v>25000</v>
      </c>
      <c r="W437">
        <v>3000</v>
      </c>
      <c r="X437">
        <v>83</v>
      </c>
      <c r="Y437">
        <v>17</v>
      </c>
      <c r="Z437">
        <v>0.9</v>
      </c>
      <c r="AA437">
        <v>-20</v>
      </c>
      <c r="AB437" t="s">
        <v>769</v>
      </c>
      <c r="AC437">
        <v>0.1</v>
      </c>
      <c r="AD437" t="s">
        <v>783</v>
      </c>
      <c r="AE437">
        <v>41815</v>
      </c>
      <c r="AF437">
        <v>41815</v>
      </c>
      <c r="AG437" t="s">
        <v>842</v>
      </c>
      <c r="AH437" t="s">
        <v>1813</v>
      </c>
      <c r="AI437">
        <v>2214143</v>
      </c>
    </row>
    <row r="438" spans="1:35" hidden="1">
      <c r="A438" t="s">
        <v>1678</v>
      </c>
      <c r="B438" t="s">
        <v>1679</v>
      </c>
      <c r="C438" t="s">
        <v>682</v>
      </c>
      <c r="D438" t="s">
        <v>1814</v>
      </c>
      <c r="F438" t="s">
        <v>733</v>
      </c>
      <c r="G438" t="s">
        <v>780</v>
      </c>
      <c r="H438" t="s">
        <v>794</v>
      </c>
      <c r="I438" t="s">
        <v>726</v>
      </c>
      <c r="J438" t="s">
        <v>682</v>
      </c>
      <c r="K438">
        <v>5</v>
      </c>
      <c r="L438">
        <v>100</v>
      </c>
      <c r="M438">
        <v>160.1</v>
      </c>
      <c r="N438">
        <v>119.9</v>
      </c>
      <c r="R438">
        <v>1400</v>
      </c>
      <c r="S438">
        <v>17</v>
      </c>
      <c r="T438">
        <v>82.4</v>
      </c>
      <c r="U438" t="s">
        <v>782</v>
      </c>
      <c r="V438">
        <v>25000</v>
      </c>
      <c r="W438">
        <v>4000</v>
      </c>
      <c r="X438">
        <v>84</v>
      </c>
      <c r="Y438">
        <v>13</v>
      </c>
      <c r="Z438">
        <v>0.9</v>
      </c>
      <c r="AA438">
        <v>-40</v>
      </c>
      <c r="AB438" t="s">
        <v>769</v>
      </c>
      <c r="AC438">
        <v>0.1</v>
      </c>
      <c r="AD438" t="s">
        <v>783</v>
      </c>
      <c r="AE438">
        <v>41851</v>
      </c>
      <c r="AF438">
        <v>41900</v>
      </c>
      <c r="AG438" t="s">
        <v>842</v>
      </c>
      <c r="AH438" t="s">
        <v>1815</v>
      </c>
      <c r="AI438">
        <v>2219857</v>
      </c>
    </row>
    <row r="439" spans="1:35" hidden="1">
      <c r="A439" t="s">
        <v>1678</v>
      </c>
      <c r="B439" t="s">
        <v>1679</v>
      </c>
      <c r="C439" t="s">
        <v>682</v>
      </c>
      <c r="D439" t="s">
        <v>1816</v>
      </c>
      <c r="F439" t="s">
        <v>735</v>
      </c>
      <c r="G439" t="s">
        <v>780</v>
      </c>
      <c r="H439" t="s">
        <v>794</v>
      </c>
      <c r="I439" t="s">
        <v>726</v>
      </c>
      <c r="J439" t="s">
        <v>682</v>
      </c>
      <c r="K439">
        <v>3</v>
      </c>
      <c r="L439">
        <v>150</v>
      </c>
      <c r="M439">
        <v>130.80000000000001</v>
      </c>
      <c r="N439">
        <v>120.1</v>
      </c>
      <c r="O439">
        <v>3156</v>
      </c>
      <c r="Q439">
        <v>40</v>
      </c>
      <c r="R439">
        <v>1300</v>
      </c>
      <c r="S439">
        <v>17</v>
      </c>
      <c r="T439">
        <v>76.5</v>
      </c>
      <c r="U439" t="s">
        <v>782</v>
      </c>
      <c r="V439">
        <v>25000</v>
      </c>
      <c r="W439">
        <v>2700</v>
      </c>
      <c r="X439">
        <v>80</v>
      </c>
      <c r="Y439">
        <v>8</v>
      </c>
      <c r="Z439">
        <v>0.9</v>
      </c>
      <c r="AA439">
        <v>-20</v>
      </c>
      <c r="AB439" t="s">
        <v>769</v>
      </c>
      <c r="AC439">
        <v>0.1</v>
      </c>
      <c r="AD439" t="s">
        <v>1070</v>
      </c>
      <c r="AE439">
        <v>41912</v>
      </c>
      <c r="AF439">
        <v>41934</v>
      </c>
      <c r="AG439" t="s">
        <v>842</v>
      </c>
      <c r="AH439" t="s">
        <v>1817</v>
      </c>
      <c r="AI439">
        <v>2223077</v>
      </c>
    </row>
    <row r="440" spans="1:35" hidden="1">
      <c r="A440" t="s">
        <v>1678</v>
      </c>
      <c r="B440" t="s">
        <v>1679</v>
      </c>
      <c r="C440" t="s">
        <v>682</v>
      </c>
      <c r="D440" t="s">
        <v>1818</v>
      </c>
      <c r="F440" t="s">
        <v>735</v>
      </c>
      <c r="G440" t="s">
        <v>780</v>
      </c>
      <c r="H440" t="s">
        <v>794</v>
      </c>
      <c r="I440" t="s">
        <v>726</v>
      </c>
      <c r="J440" t="s">
        <v>682</v>
      </c>
      <c r="K440">
        <v>3</v>
      </c>
      <c r="L440">
        <v>150</v>
      </c>
      <c r="M440">
        <v>130.80000000000001</v>
      </c>
      <c r="N440">
        <v>120.1</v>
      </c>
      <c r="O440">
        <v>3256</v>
      </c>
      <c r="Q440">
        <v>40</v>
      </c>
      <c r="R440">
        <v>1300</v>
      </c>
      <c r="S440">
        <v>17</v>
      </c>
      <c r="T440">
        <v>76.5</v>
      </c>
      <c r="U440" t="s">
        <v>782</v>
      </c>
      <c r="V440">
        <v>25000</v>
      </c>
      <c r="W440">
        <v>3000</v>
      </c>
      <c r="X440">
        <v>80</v>
      </c>
      <c r="Y440">
        <v>10</v>
      </c>
      <c r="Z440">
        <v>0.9</v>
      </c>
      <c r="AA440">
        <v>-20</v>
      </c>
      <c r="AB440" t="s">
        <v>769</v>
      </c>
      <c r="AC440">
        <v>0.1</v>
      </c>
      <c r="AD440" t="s">
        <v>1070</v>
      </c>
      <c r="AE440">
        <v>41912</v>
      </c>
      <c r="AF440">
        <v>41934</v>
      </c>
      <c r="AG440" t="s">
        <v>842</v>
      </c>
      <c r="AH440" t="s">
        <v>1819</v>
      </c>
      <c r="AI440">
        <v>2223078</v>
      </c>
    </row>
    <row r="441" spans="1:35" hidden="1">
      <c r="A441" t="s">
        <v>1678</v>
      </c>
      <c r="B441" t="s">
        <v>1679</v>
      </c>
      <c r="C441" t="s">
        <v>682</v>
      </c>
      <c r="D441" t="s">
        <v>1820</v>
      </c>
      <c r="F441" t="s">
        <v>735</v>
      </c>
      <c r="G441" t="s">
        <v>780</v>
      </c>
      <c r="H441" t="s">
        <v>794</v>
      </c>
      <c r="I441" t="s">
        <v>726</v>
      </c>
      <c r="J441" t="s">
        <v>682</v>
      </c>
      <c r="K441">
        <v>3</v>
      </c>
      <c r="L441">
        <v>150</v>
      </c>
      <c r="M441">
        <v>130.80000000000001</v>
      </c>
      <c r="N441">
        <v>120.1</v>
      </c>
      <c r="O441">
        <v>7143</v>
      </c>
      <c r="Q441">
        <v>25</v>
      </c>
      <c r="R441">
        <v>1300</v>
      </c>
      <c r="S441">
        <v>17</v>
      </c>
      <c r="T441">
        <v>76.5</v>
      </c>
      <c r="U441" t="s">
        <v>782</v>
      </c>
      <c r="V441">
        <v>25000</v>
      </c>
      <c r="W441">
        <v>2700</v>
      </c>
      <c r="X441">
        <v>80</v>
      </c>
      <c r="Y441">
        <v>8</v>
      </c>
      <c r="Z441">
        <v>0.9</v>
      </c>
      <c r="AA441">
        <v>-20</v>
      </c>
      <c r="AB441" t="s">
        <v>769</v>
      </c>
      <c r="AC441">
        <v>0.1</v>
      </c>
      <c r="AD441" t="s">
        <v>1070</v>
      </c>
      <c r="AE441">
        <v>41851</v>
      </c>
      <c r="AF441">
        <v>41942</v>
      </c>
      <c r="AG441" t="s">
        <v>842</v>
      </c>
      <c r="AH441" t="s">
        <v>1821</v>
      </c>
      <c r="AI441">
        <v>2223941</v>
      </c>
    </row>
    <row r="442" spans="1:35" hidden="1">
      <c r="A442" t="s">
        <v>1678</v>
      </c>
      <c r="B442" t="s">
        <v>1679</v>
      </c>
      <c r="C442" t="s">
        <v>682</v>
      </c>
      <c r="D442" t="s">
        <v>1822</v>
      </c>
      <c r="F442" t="s">
        <v>735</v>
      </c>
      <c r="G442" t="s">
        <v>780</v>
      </c>
      <c r="H442" t="s">
        <v>794</v>
      </c>
      <c r="I442" t="s">
        <v>726</v>
      </c>
      <c r="J442" t="s">
        <v>682</v>
      </c>
      <c r="K442">
        <v>3</v>
      </c>
      <c r="L442">
        <v>150</v>
      </c>
      <c r="M442">
        <v>130.80000000000001</v>
      </c>
      <c r="N442">
        <v>120.1</v>
      </c>
      <c r="O442">
        <v>7181</v>
      </c>
      <c r="Q442">
        <v>25</v>
      </c>
      <c r="R442">
        <v>1300</v>
      </c>
      <c r="S442">
        <v>17</v>
      </c>
      <c r="T442">
        <v>76.5</v>
      </c>
      <c r="U442" t="s">
        <v>782</v>
      </c>
      <c r="V442">
        <v>25000</v>
      </c>
      <c r="W442">
        <v>3000</v>
      </c>
      <c r="X442">
        <v>81</v>
      </c>
      <c r="Y442">
        <v>12</v>
      </c>
      <c r="Z442">
        <v>0.9</v>
      </c>
      <c r="AA442">
        <v>-20</v>
      </c>
      <c r="AB442" t="s">
        <v>769</v>
      </c>
      <c r="AC442">
        <v>0.1</v>
      </c>
      <c r="AD442" t="s">
        <v>1070</v>
      </c>
      <c r="AE442">
        <v>41912</v>
      </c>
      <c r="AF442">
        <v>41934</v>
      </c>
      <c r="AG442" t="s">
        <v>842</v>
      </c>
      <c r="AH442" t="s">
        <v>1823</v>
      </c>
      <c r="AI442">
        <v>2223076</v>
      </c>
    </row>
    <row r="443" spans="1:35">
      <c r="A443" t="s">
        <v>1678</v>
      </c>
      <c r="B443" t="s">
        <v>1679</v>
      </c>
      <c r="C443" t="s">
        <v>682</v>
      </c>
      <c r="D443" t="s">
        <v>1824</v>
      </c>
      <c r="F443" t="s">
        <v>735</v>
      </c>
      <c r="G443" t="s">
        <v>780</v>
      </c>
      <c r="H443" t="s">
        <v>794</v>
      </c>
      <c r="I443" t="s">
        <v>726</v>
      </c>
      <c r="J443" t="s">
        <v>682</v>
      </c>
      <c r="K443">
        <v>5</v>
      </c>
      <c r="L443">
        <v>120</v>
      </c>
      <c r="M443">
        <v>128</v>
      </c>
      <c r="N443">
        <v>120</v>
      </c>
      <c r="O443">
        <v>2559</v>
      </c>
      <c r="Q443">
        <v>40</v>
      </c>
      <c r="R443">
        <v>1200</v>
      </c>
      <c r="S443">
        <v>19</v>
      </c>
      <c r="T443">
        <v>63.2</v>
      </c>
      <c r="U443" t="s">
        <v>782</v>
      </c>
      <c r="V443">
        <v>40000</v>
      </c>
      <c r="W443">
        <v>2700</v>
      </c>
      <c r="X443">
        <v>82</v>
      </c>
      <c r="Y443">
        <v>1</v>
      </c>
      <c r="Z443">
        <v>1</v>
      </c>
      <c r="AA443">
        <v>-40</v>
      </c>
      <c r="AB443" t="s">
        <v>769</v>
      </c>
      <c r="AC443">
        <v>0.1</v>
      </c>
      <c r="AD443" t="s">
        <v>1132</v>
      </c>
      <c r="AE443">
        <v>41820</v>
      </c>
      <c r="AF443">
        <v>41843</v>
      </c>
      <c r="AG443" t="s">
        <v>842</v>
      </c>
      <c r="AH443" t="s">
        <v>1825</v>
      </c>
      <c r="AI443">
        <v>2216445</v>
      </c>
    </row>
    <row r="444" spans="1:35">
      <c r="A444" t="s">
        <v>1678</v>
      </c>
      <c r="B444" t="s">
        <v>1679</v>
      </c>
      <c r="C444" t="s">
        <v>682</v>
      </c>
      <c r="D444" t="s">
        <v>1826</v>
      </c>
      <c r="F444" t="s">
        <v>735</v>
      </c>
      <c r="G444" t="s">
        <v>780</v>
      </c>
      <c r="H444" t="s">
        <v>794</v>
      </c>
      <c r="I444" t="s">
        <v>726</v>
      </c>
      <c r="J444" t="s">
        <v>682</v>
      </c>
      <c r="K444">
        <v>5</v>
      </c>
      <c r="L444">
        <v>120</v>
      </c>
      <c r="M444">
        <v>128</v>
      </c>
      <c r="N444">
        <v>120</v>
      </c>
      <c r="O444">
        <v>2665</v>
      </c>
      <c r="Q444">
        <v>40</v>
      </c>
      <c r="R444">
        <v>1250</v>
      </c>
      <c r="S444">
        <v>19</v>
      </c>
      <c r="T444">
        <v>60.5</v>
      </c>
      <c r="U444" t="s">
        <v>782</v>
      </c>
      <c r="V444">
        <v>40000</v>
      </c>
      <c r="W444">
        <v>3000</v>
      </c>
      <c r="X444">
        <v>83</v>
      </c>
      <c r="Y444">
        <v>5</v>
      </c>
      <c r="Z444">
        <v>1</v>
      </c>
      <c r="AA444">
        <v>-40</v>
      </c>
      <c r="AB444" t="s">
        <v>769</v>
      </c>
      <c r="AC444">
        <v>0.1</v>
      </c>
      <c r="AD444" t="s">
        <v>1827</v>
      </c>
      <c r="AE444">
        <v>41826</v>
      </c>
      <c r="AF444">
        <v>41843</v>
      </c>
      <c r="AG444" t="s">
        <v>842</v>
      </c>
      <c r="AH444" t="s">
        <v>1828</v>
      </c>
      <c r="AI444">
        <v>2216430</v>
      </c>
    </row>
    <row r="445" spans="1:35">
      <c r="A445" t="s">
        <v>1678</v>
      </c>
      <c r="B445" t="s">
        <v>1679</v>
      </c>
      <c r="C445" t="s">
        <v>682</v>
      </c>
      <c r="D445" t="s">
        <v>1829</v>
      </c>
      <c r="F445" t="s">
        <v>735</v>
      </c>
      <c r="G445" t="s">
        <v>780</v>
      </c>
      <c r="H445" t="s">
        <v>794</v>
      </c>
      <c r="I445" t="s">
        <v>726</v>
      </c>
      <c r="J445" t="s">
        <v>682</v>
      </c>
      <c r="K445">
        <v>5</v>
      </c>
      <c r="L445">
        <v>100</v>
      </c>
      <c r="M445">
        <v>128</v>
      </c>
      <c r="N445">
        <v>120</v>
      </c>
      <c r="O445">
        <v>4256</v>
      </c>
      <c r="Q445">
        <v>25</v>
      </c>
      <c r="R445">
        <v>1200</v>
      </c>
      <c r="S445">
        <v>19</v>
      </c>
      <c r="T445">
        <v>63.2</v>
      </c>
      <c r="U445" t="s">
        <v>782</v>
      </c>
      <c r="V445">
        <v>40000</v>
      </c>
      <c r="W445">
        <v>2700</v>
      </c>
      <c r="X445">
        <v>82</v>
      </c>
      <c r="Y445">
        <v>1</v>
      </c>
      <c r="Z445">
        <v>1</v>
      </c>
      <c r="AA445">
        <v>-40</v>
      </c>
      <c r="AB445" t="s">
        <v>769</v>
      </c>
      <c r="AC445">
        <v>0.1</v>
      </c>
      <c r="AD445" t="s">
        <v>1132</v>
      </c>
      <c r="AE445">
        <v>41820</v>
      </c>
      <c r="AF445">
        <v>41843</v>
      </c>
      <c r="AG445" t="s">
        <v>842</v>
      </c>
      <c r="AH445" t="s">
        <v>1830</v>
      </c>
      <c r="AI445">
        <v>2216446</v>
      </c>
    </row>
    <row r="446" spans="1:35">
      <c r="A446" t="s">
        <v>1678</v>
      </c>
      <c r="B446" t="s">
        <v>1679</v>
      </c>
      <c r="C446" t="s">
        <v>682</v>
      </c>
      <c r="D446" t="s">
        <v>1831</v>
      </c>
      <c r="F446" t="s">
        <v>735</v>
      </c>
      <c r="G446" t="s">
        <v>780</v>
      </c>
      <c r="H446" t="s">
        <v>794</v>
      </c>
      <c r="I446" t="s">
        <v>726</v>
      </c>
      <c r="J446" t="s">
        <v>682</v>
      </c>
      <c r="K446">
        <v>5</v>
      </c>
      <c r="L446">
        <v>100</v>
      </c>
      <c r="M446">
        <v>128</v>
      </c>
      <c r="N446">
        <v>120</v>
      </c>
      <c r="O446">
        <v>4424</v>
      </c>
      <c r="Q446">
        <v>25</v>
      </c>
      <c r="R446">
        <v>1250</v>
      </c>
      <c r="S446">
        <v>19</v>
      </c>
      <c r="T446">
        <v>60.5</v>
      </c>
      <c r="U446" t="s">
        <v>782</v>
      </c>
      <c r="V446">
        <v>40000</v>
      </c>
      <c r="W446">
        <v>3000</v>
      </c>
      <c r="X446">
        <v>83</v>
      </c>
      <c r="Y446">
        <v>5</v>
      </c>
      <c r="Z446">
        <v>1</v>
      </c>
      <c r="AA446">
        <v>-40</v>
      </c>
      <c r="AB446" t="s">
        <v>769</v>
      </c>
      <c r="AC446">
        <v>0.1</v>
      </c>
      <c r="AD446" t="s">
        <v>1827</v>
      </c>
      <c r="AE446">
        <v>41826</v>
      </c>
      <c r="AF446">
        <v>41843</v>
      </c>
      <c r="AG446" t="s">
        <v>842</v>
      </c>
      <c r="AH446" t="s">
        <v>1832</v>
      </c>
      <c r="AI446">
        <v>2216431</v>
      </c>
    </row>
    <row r="447" spans="1:35">
      <c r="A447" t="s">
        <v>1678</v>
      </c>
      <c r="B447" t="s">
        <v>1679</v>
      </c>
      <c r="C447" t="s">
        <v>682</v>
      </c>
      <c r="D447" t="s">
        <v>1833</v>
      </c>
      <c r="F447" t="s">
        <v>787</v>
      </c>
      <c r="G447" t="s">
        <v>723</v>
      </c>
      <c r="H447" t="s">
        <v>788</v>
      </c>
      <c r="I447" t="s">
        <v>723</v>
      </c>
      <c r="J447" t="s">
        <v>682</v>
      </c>
      <c r="K447">
        <v>5</v>
      </c>
      <c r="L447">
        <v>40</v>
      </c>
      <c r="M447">
        <v>103</v>
      </c>
      <c r="N447">
        <v>35</v>
      </c>
      <c r="R447">
        <v>315</v>
      </c>
      <c r="S447">
        <v>5</v>
      </c>
      <c r="T447">
        <v>64.3</v>
      </c>
      <c r="U447" t="s">
        <v>782</v>
      </c>
      <c r="V447">
        <v>40000</v>
      </c>
      <c r="W447">
        <v>2700</v>
      </c>
      <c r="X447">
        <v>82</v>
      </c>
      <c r="Y447">
        <v>17</v>
      </c>
      <c r="Z447">
        <v>0.7</v>
      </c>
      <c r="AA447">
        <v>-40</v>
      </c>
      <c r="AB447" t="s">
        <v>769</v>
      </c>
      <c r="AC447">
        <v>0.1</v>
      </c>
      <c r="AD447" t="s">
        <v>783</v>
      </c>
      <c r="AE447">
        <v>41871</v>
      </c>
      <c r="AF447">
        <v>41884</v>
      </c>
      <c r="AG447" t="s">
        <v>827</v>
      </c>
      <c r="AH447" t="s">
        <v>1834</v>
      </c>
      <c r="AI447">
        <v>2219284</v>
      </c>
    </row>
    <row r="448" spans="1:35">
      <c r="A448" t="s">
        <v>1678</v>
      </c>
      <c r="B448" t="s">
        <v>1679</v>
      </c>
      <c r="C448" t="s">
        <v>682</v>
      </c>
      <c r="D448" t="s">
        <v>1835</v>
      </c>
      <c r="F448" t="s">
        <v>787</v>
      </c>
      <c r="G448" t="s">
        <v>723</v>
      </c>
      <c r="H448" t="s">
        <v>788</v>
      </c>
      <c r="I448" t="s">
        <v>723</v>
      </c>
      <c r="J448" t="s">
        <v>682</v>
      </c>
      <c r="K448">
        <v>5</v>
      </c>
      <c r="L448">
        <v>40</v>
      </c>
      <c r="M448">
        <v>103</v>
      </c>
      <c r="N448">
        <v>35</v>
      </c>
      <c r="R448">
        <v>315</v>
      </c>
      <c r="S448">
        <v>5</v>
      </c>
      <c r="T448">
        <v>64.3</v>
      </c>
      <c r="U448" t="s">
        <v>782</v>
      </c>
      <c r="V448">
        <v>40000</v>
      </c>
      <c r="W448">
        <v>3000</v>
      </c>
      <c r="X448">
        <v>84</v>
      </c>
      <c r="Y448">
        <v>21</v>
      </c>
      <c r="Z448">
        <v>0.7</v>
      </c>
      <c r="AA448">
        <v>-40</v>
      </c>
      <c r="AB448" t="s">
        <v>769</v>
      </c>
      <c r="AC448">
        <v>0.1</v>
      </c>
      <c r="AD448" t="s">
        <v>783</v>
      </c>
      <c r="AE448">
        <v>41871</v>
      </c>
      <c r="AF448">
        <v>41884</v>
      </c>
      <c r="AG448" t="s">
        <v>842</v>
      </c>
      <c r="AH448" t="s">
        <v>1836</v>
      </c>
      <c r="AI448">
        <v>2219285</v>
      </c>
    </row>
    <row r="449" spans="1:35" hidden="1">
      <c r="A449" t="s">
        <v>1678</v>
      </c>
      <c r="B449" t="s">
        <v>1679</v>
      </c>
      <c r="C449" t="s">
        <v>682</v>
      </c>
      <c r="D449" t="s">
        <v>1837</v>
      </c>
      <c r="F449" t="s">
        <v>821</v>
      </c>
      <c r="G449" t="s">
        <v>736</v>
      </c>
      <c r="H449" t="s">
        <v>794</v>
      </c>
      <c r="I449" t="s">
        <v>795</v>
      </c>
      <c r="J449" t="s">
        <v>682</v>
      </c>
      <c r="K449">
        <v>5</v>
      </c>
      <c r="L449">
        <v>40</v>
      </c>
      <c r="M449">
        <v>123</v>
      </c>
      <c r="N449">
        <v>79.900000000000006</v>
      </c>
      <c r="R449">
        <v>450</v>
      </c>
      <c r="S449">
        <v>6</v>
      </c>
      <c r="T449">
        <v>75</v>
      </c>
      <c r="U449" t="s">
        <v>782</v>
      </c>
      <c r="V449">
        <v>25000</v>
      </c>
      <c r="W449">
        <v>2700</v>
      </c>
      <c r="X449">
        <v>82</v>
      </c>
      <c r="Y449">
        <v>16</v>
      </c>
      <c r="Z449">
        <v>0.7</v>
      </c>
      <c r="AA449">
        <v>-20</v>
      </c>
      <c r="AB449" t="s">
        <v>769</v>
      </c>
      <c r="AC449">
        <v>0.09</v>
      </c>
      <c r="AD449" t="s">
        <v>826</v>
      </c>
      <c r="AE449">
        <v>41815</v>
      </c>
      <c r="AF449">
        <v>41815</v>
      </c>
      <c r="AG449" t="s">
        <v>842</v>
      </c>
      <c r="AH449" t="s">
        <v>1838</v>
      </c>
      <c r="AI449">
        <v>2214150</v>
      </c>
    </row>
    <row r="450" spans="1:35" hidden="1">
      <c r="A450" t="s">
        <v>1839</v>
      </c>
      <c r="B450" t="s">
        <v>1840</v>
      </c>
      <c r="C450" t="s">
        <v>1841</v>
      </c>
      <c r="D450" t="s">
        <v>1842</v>
      </c>
      <c r="F450" t="s">
        <v>792</v>
      </c>
      <c r="G450" t="s">
        <v>793</v>
      </c>
      <c r="H450" t="s">
        <v>794</v>
      </c>
      <c r="I450" t="s">
        <v>795</v>
      </c>
      <c r="J450" t="s">
        <v>682</v>
      </c>
      <c r="K450">
        <v>3</v>
      </c>
      <c r="L450">
        <v>60</v>
      </c>
      <c r="M450">
        <v>112.3</v>
      </c>
      <c r="N450">
        <v>60.9</v>
      </c>
      <c r="R450">
        <v>800</v>
      </c>
      <c r="S450">
        <v>9.6</v>
      </c>
      <c r="T450">
        <v>83.3</v>
      </c>
      <c r="U450" t="s">
        <v>782</v>
      </c>
      <c r="V450">
        <v>25000</v>
      </c>
      <c r="W450">
        <v>3000</v>
      </c>
      <c r="X450">
        <v>81</v>
      </c>
      <c r="Y450">
        <v>3</v>
      </c>
      <c r="Z450">
        <v>0.9</v>
      </c>
      <c r="AA450">
        <v>-20</v>
      </c>
      <c r="AB450" t="s">
        <v>769</v>
      </c>
      <c r="AC450">
        <v>0.1</v>
      </c>
      <c r="AD450" t="s">
        <v>974</v>
      </c>
      <c r="AE450">
        <v>41937</v>
      </c>
      <c r="AF450">
        <v>41954</v>
      </c>
      <c r="AG450" t="s">
        <v>842</v>
      </c>
      <c r="AH450" t="s">
        <v>1843</v>
      </c>
      <c r="AI450">
        <v>2224614</v>
      </c>
    </row>
    <row r="451" spans="1:35" hidden="1">
      <c r="A451" t="s">
        <v>1839</v>
      </c>
      <c r="B451" t="s">
        <v>1840</v>
      </c>
      <c r="C451" t="s">
        <v>1844</v>
      </c>
      <c r="D451" t="s">
        <v>1845</v>
      </c>
      <c r="F451" t="s">
        <v>733</v>
      </c>
      <c r="G451" t="s">
        <v>780</v>
      </c>
      <c r="H451" t="s">
        <v>794</v>
      </c>
      <c r="I451" t="s">
        <v>726</v>
      </c>
      <c r="J451" t="s">
        <v>682</v>
      </c>
      <c r="K451">
        <v>3</v>
      </c>
      <c r="L451">
        <v>75</v>
      </c>
      <c r="M451">
        <v>160</v>
      </c>
      <c r="N451">
        <v>120</v>
      </c>
      <c r="Q451">
        <v>140</v>
      </c>
      <c r="R451">
        <v>1050</v>
      </c>
      <c r="S451">
        <v>13</v>
      </c>
      <c r="T451">
        <v>80.8</v>
      </c>
      <c r="U451" t="s">
        <v>782</v>
      </c>
      <c r="V451">
        <v>25000</v>
      </c>
      <c r="W451">
        <v>3000</v>
      </c>
      <c r="X451">
        <v>83</v>
      </c>
      <c r="Y451">
        <v>17</v>
      </c>
      <c r="Z451">
        <v>0.9</v>
      </c>
      <c r="AA451">
        <v>-20</v>
      </c>
      <c r="AB451" t="s">
        <v>769</v>
      </c>
      <c r="AC451">
        <v>0.1</v>
      </c>
      <c r="AD451" t="s">
        <v>783</v>
      </c>
      <c r="AE451">
        <v>41743</v>
      </c>
      <c r="AF451">
        <v>41915</v>
      </c>
      <c r="AG451" t="s">
        <v>842</v>
      </c>
      <c r="AH451" t="s">
        <v>1846</v>
      </c>
      <c r="AI451">
        <v>2221660</v>
      </c>
    </row>
    <row r="452" spans="1:35" hidden="1">
      <c r="A452" t="s">
        <v>1839</v>
      </c>
      <c r="B452" t="s">
        <v>1840</v>
      </c>
      <c r="C452" t="s">
        <v>1844</v>
      </c>
      <c r="D452" t="s">
        <v>1847</v>
      </c>
      <c r="F452" t="s">
        <v>733</v>
      </c>
      <c r="G452" t="s">
        <v>780</v>
      </c>
      <c r="H452" t="s">
        <v>794</v>
      </c>
      <c r="I452" t="s">
        <v>726</v>
      </c>
      <c r="J452" t="s">
        <v>682</v>
      </c>
      <c r="K452">
        <v>3</v>
      </c>
      <c r="L452">
        <v>100</v>
      </c>
      <c r="M452">
        <v>160.1</v>
      </c>
      <c r="N452">
        <v>119.9</v>
      </c>
      <c r="Q452">
        <v>140</v>
      </c>
      <c r="R452">
        <v>1400</v>
      </c>
      <c r="S452">
        <v>17</v>
      </c>
      <c r="T452">
        <v>82.4</v>
      </c>
      <c r="U452" t="s">
        <v>782</v>
      </c>
      <c r="V452">
        <v>25000</v>
      </c>
      <c r="W452">
        <v>5000</v>
      </c>
      <c r="X452">
        <v>84</v>
      </c>
      <c r="Y452">
        <v>24</v>
      </c>
      <c r="Z452">
        <v>0.9</v>
      </c>
      <c r="AA452">
        <v>-20</v>
      </c>
      <c r="AB452" t="s">
        <v>769</v>
      </c>
      <c r="AC452">
        <v>0.1</v>
      </c>
      <c r="AD452" t="s">
        <v>783</v>
      </c>
      <c r="AE452">
        <v>41902</v>
      </c>
      <c r="AF452">
        <v>41915</v>
      </c>
      <c r="AG452" t="s">
        <v>842</v>
      </c>
      <c r="AH452" t="s">
        <v>1848</v>
      </c>
      <c r="AI452">
        <v>2221659</v>
      </c>
    </row>
    <row r="453" spans="1:35" hidden="1">
      <c r="A453" t="s">
        <v>1839</v>
      </c>
      <c r="B453" t="s">
        <v>1840</v>
      </c>
      <c r="C453" t="s">
        <v>1844</v>
      </c>
      <c r="D453" t="s">
        <v>1849</v>
      </c>
      <c r="F453" t="s">
        <v>733</v>
      </c>
      <c r="G453" t="s">
        <v>780</v>
      </c>
      <c r="H453" t="s">
        <v>794</v>
      </c>
      <c r="I453" t="s">
        <v>726</v>
      </c>
      <c r="J453" t="s">
        <v>682</v>
      </c>
      <c r="K453">
        <v>3</v>
      </c>
      <c r="L453">
        <v>100</v>
      </c>
      <c r="M453">
        <v>160.1</v>
      </c>
      <c r="N453">
        <v>119.9</v>
      </c>
      <c r="R453">
        <v>1400</v>
      </c>
      <c r="S453">
        <v>17</v>
      </c>
      <c r="T453">
        <v>82.3</v>
      </c>
      <c r="U453" t="s">
        <v>782</v>
      </c>
      <c r="V453">
        <v>25000</v>
      </c>
      <c r="W453">
        <v>3000</v>
      </c>
      <c r="X453">
        <v>83</v>
      </c>
      <c r="Y453">
        <v>17</v>
      </c>
      <c r="Z453">
        <v>0.9</v>
      </c>
      <c r="AA453">
        <v>-20</v>
      </c>
      <c r="AB453" t="s">
        <v>769</v>
      </c>
      <c r="AC453">
        <v>0.1</v>
      </c>
      <c r="AD453" t="s">
        <v>783</v>
      </c>
      <c r="AE453">
        <v>41751</v>
      </c>
      <c r="AF453">
        <v>41900</v>
      </c>
      <c r="AG453" t="s">
        <v>842</v>
      </c>
      <c r="AH453" t="s">
        <v>1850</v>
      </c>
      <c r="AI453">
        <v>2219798</v>
      </c>
    </row>
    <row r="454" spans="1:35" hidden="1">
      <c r="A454" t="s">
        <v>1839</v>
      </c>
      <c r="B454" t="s">
        <v>1840</v>
      </c>
      <c r="C454" t="s">
        <v>1844</v>
      </c>
      <c r="D454" t="s">
        <v>1851</v>
      </c>
      <c r="F454" t="s">
        <v>732</v>
      </c>
      <c r="G454" t="s">
        <v>780</v>
      </c>
      <c r="H454" t="s">
        <v>794</v>
      </c>
      <c r="I454" t="s">
        <v>726</v>
      </c>
      <c r="J454" t="s">
        <v>682</v>
      </c>
      <c r="K454">
        <v>3</v>
      </c>
      <c r="L454">
        <v>65</v>
      </c>
      <c r="M454">
        <v>130</v>
      </c>
      <c r="N454">
        <v>95</v>
      </c>
      <c r="R454">
        <v>850</v>
      </c>
      <c r="S454">
        <v>11.1</v>
      </c>
      <c r="T454">
        <v>76.599999999999994</v>
      </c>
      <c r="U454" t="s">
        <v>782</v>
      </c>
      <c r="V454">
        <v>25000</v>
      </c>
      <c r="W454">
        <v>3000</v>
      </c>
      <c r="X454">
        <v>83</v>
      </c>
      <c r="Y454">
        <v>17</v>
      </c>
      <c r="AA454">
        <v>-20</v>
      </c>
      <c r="AB454" t="s">
        <v>769</v>
      </c>
      <c r="AC454">
        <v>0.1</v>
      </c>
      <c r="AD454" t="s">
        <v>783</v>
      </c>
      <c r="AE454">
        <v>41759</v>
      </c>
      <c r="AF454">
        <v>41900</v>
      </c>
      <c r="AG454" t="s">
        <v>842</v>
      </c>
      <c r="AH454" t="s">
        <v>1852</v>
      </c>
      <c r="AI454">
        <v>2219797</v>
      </c>
    </row>
    <row r="455" spans="1:35" hidden="1">
      <c r="A455" t="s">
        <v>1839</v>
      </c>
      <c r="B455" t="s">
        <v>1840</v>
      </c>
      <c r="C455" t="s">
        <v>1853</v>
      </c>
      <c r="D455" t="s">
        <v>1854</v>
      </c>
      <c r="F455" t="s">
        <v>703</v>
      </c>
      <c r="G455" t="s">
        <v>780</v>
      </c>
      <c r="H455" t="s">
        <v>781</v>
      </c>
      <c r="I455" t="s">
        <v>726</v>
      </c>
      <c r="J455" t="s">
        <v>682</v>
      </c>
      <c r="K455">
        <v>3</v>
      </c>
      <c r="L455">
        <v>42</v>
      </c>
      <c r="M455">
        <v>50.4</v>
      </c>
      <c r="N455">
        <v>50</v>
      </c>
      <c r="O455">
        <v>950</v>
      </c>
      <c r="Q455">
        <v>40</v>
      </c>
      <c r="R455">
        <v>400</v>
      </c>
      <c r="S455">
        <v>7</v>
      </c>
      <c r="T455">
        <v>57.1</v>
      </c>
      <c r="U455" t="s">
        <v>782</v>
      </c>
      <c r="V455">
        <v>25000</v>
      </c>
      <c r="W455">
        <v>3000</v>
      </c>
      <c r="X455">
        <v>82</v>
      </c>
      <c r="Y455">
        <v>14</v>
      </c>
      <c r="Z455">
        <v>0.7</v>
      </c>
      <c r="AA455">
        <v>-20</v>
      </c>
      <c r="AD455" t="s">
        <v>783</v>
      </c>
      <c r="AE455">
        <v>41887</v>
      </c>
      <c r="AF455">
        <v>41893</v>
      </c>
      <c r="AG455" t="s">
        <v>842</v>
      </c>
      <c r="AH455" t="s">
        <v>1855</v>
      </c>
      <c r="AI455">
        <v>2219267</v>
      </c>
    </row>
    <row r="456" spans="1:35" hidden="1">
      <c r="A456" t="s">
        <v>1839</v>
      </c>
      <c r="B456" t="s">
        <v>1840</v>
      </c>
      <c r="C456" t="s">
        <v>1058</v>
      </c>
      <c r="D456" t="s">
        <v>1856</v>
      </c>
      <c r="F456" t="s">
        <v>735</v>
      </c>
      <c r="G456" t="s">
        <v>780</v>
      </c>
      <c r="H456" t="s">
        <v>794</v>
      </c>
      <c r="I456" t="s">
        <v>726</v>
      </c>
      <c r="J456" t="s">
        <v>682</v>
      </c>
      <c r="K456">
        <v>3</v>
      </c>
      <c r="L456">
        <v>120</v>
      </c>
      <c r="M456">
        <v>132.4</v>
      </c>
      <c r="N456">
        <v>120.2</v>
      </c>
      <c r="O456">
        <v>2820</v>
      </c>
      <c r="Q456">
        <v>40</v>
      </c>
      <c r="R456">
        <v>1050</v>
      </c>
      <c r="S456">
        <v>15</v>
      </c>
      <c r="T456">
        <v>70</v>
      </c>
      <c r="U456" t="s">
        <v>782</v>
      </c>
      <c r="V456">
        <v>25000</v>
      </c>
      <c r="W456">
        <v>3000</v>
      </c>
      <c r="X456">
        <v>81</v>
      </c>
      <c r="Y456">
        <v>11</v>
      </c>
      <c r="Z456">
        <v>0.8</v>
      </c>
      <c r="AA456">
        <v>-20</v>
      </c>
      <c r="AB456" t="s">
        <v>769</v>
      </c>
      <c r="AC456">
        <v>0.1</v>
      </c>
      <c r="AD456" t="s">
        <v>789</v>
      </c>
      <c r="AE456">
        <v>41774</v>
      </c>
      <c r="AF456">
        <v>41901</v>
      </c>
      <c r="AG456" t="s">
        <v>842</v>
      </c>
      <c r="AH456" t="s">
        <v>1857</v>
      </c>
      <c r="AI456">
        <v>2219859</v>
      </c>
    </row>
    <row r="457" spans="1:35" hidden="1">
      <c r="A457" t="s">
        <v>1839</v>
      </c>
      <c r="B457" t="s">
        <v>1840</v>
      </c>
      <c r="C457" t="s">
        <v>1058</v>
      </c>
      <c r="D457" t="s">
        <v>1858</v>
      </c>
      <c r="F457" t="s">
        <v>738</v>
      </c>
      <c r="G457" t="s">
        <v>780</v>
      </c>
      <c r="H457" t="s">
        <v>794</v>
      </c>
      <c r="I457" t="s">
        <v>726</v>
      </c>
      <c r="J457" t="s">
        <v>682</v>
      </c>
      <c r="K457">
        <v>3</v>
      </c>
      <c r="L457">
        <v>50</v>
      </c>
      <c r="M457">
        <v>84</v>
      </c>
      <c r="N457">
        <v>63</v>
      </c>
      <c r="O457">
        <v>1127</v>
      </c>
      <c r="Q457">
        <v>40</v>
      </c>
      <c r="R457">
        <v>470</v>
      </c>
      <c r="S457">
        <v>7.7</v>
      </c>
      <c r="T457">
        <v>61</v>
      </c>
      <c r="U457" t="s">
        <v>782</v>
      </c>
      <c r="V457">
        <v>25000</v>
      </c>
      <c r="W457">
        <v>3000</v>
      </c>
      <c r="X457">
        <v>82</v>
      </c>
      <c r="Y457">
        <v>11</v>
      </c>
      <c r="Z457">
        <v>0.9</v>
      </c>
      <c r="AA457">
        <v>-20</v>
      </c>
      <c r="AB457" t="s">
        <v>769</v>
      </c>
      <c r="AC457">
        <v>0.1</v>
      </c>
      <c r="AD457" t="s">
        <v>789</v>
      </c>
      <c r="AE457">
        <v>41744</v>
      </c>
      <c r="AF457">
        <v>41921</v>
      </c>
      <c r="AG457" t="s">
        <v>842</v>
      </c>
      <c r="AH457" t="s">
        <v>1859</v>
      </c>
      <c r="AI457">
        <v>2221980</v>
      </c>
    </row>
    <row r="458" spans="1:35" hidden="1">
      <c r="A458" t="s">
        <v>1839</v>
      </c>
      <c r="B458" t="s">
        <v>1840</v>
      </c>
      <c r="C458" t="s">
        <v>1058</v>
      </c>
      <c r="D458" t="s">
        <v>1860</v>
      </c>
      <c r="F458" t="s">
        <v>731</v>
      </c>
      <c r="G458" t="s">
        <v>780</v>
      </c>
      <c r="H458" t="s">
        <v>794</v>
      </c>
      <c r="I458" t="s">
        <v>726</v>
      </c>
      <c r="J458" t="s">
        <v>682</v>
      </c>
      <c r="K458">
        <v>3</v>
      </c>
      <c r="L458">
        <v>75</v>
      </c>
      <c r="M458">
        <v>115.5</v>
      </c>
      <c r="N458">
        <v>94.5</v>
      </c>
      <c r="O458">
        <v>2140</v>
      </c>
      <c r="Q458">
        <v>40</v>
      </c>
      <c r="R458">
        <v>850</v>
      </c>
      <c r="S458">
        <v>12.1</v>
      </c>
      <c r="T458">
        <v>70.2</v>
      </c>
      <c r="U458" t="s">
        <v>782</v>
      </c>
      <c r="V458">
        <v>25000</v>
      </c>
      <c r="W458">
        <v>3000</v>
      </c>
      <c r="X458">
        <v>81</v>
      </c>
      <c r="Y458">
        <v>12</v>
      </c>
      <c r="Z458">
        <v>0.9</v>
      </c>
      <c r="AA458">
        <v>-20</v>
      </c>
      <c r="AB458" t="s">
        <v>769</v>
      </c>
      <c r="AC458">
        <v>0.1</v>
      </c>
      <c r="AD458" t="s">
        <v>789</v>
      </c>
      <c r="AE458">
        <v>41739</v>
      </c>
      <c r="AF458">
        <v>41921</v>
      </c>
      <c r="AG458" t="s">
        <v>842</v>
      </c>
      <c r="AH458" t="s">
        <v>1861</v>
      </c>
      <c r="AI458">
        <v>2221978</v>
      </c>
    </row>
    <row r="459" spans="1:35" hidden="1">
      <c r="A459" t="s">
        <v>1839</v>
      </c>
      <c r="B459" t="s">
        <v>1840</v>
      </c>
      <c r="C459" t="s">
        <v>1058</v>
      </c>
      <c r="D459" t="s">
        <v>1862</v>
      </c>
      <c r="F459" t="s">
        <v>731</v>
      </c>
      <c r="G459" t="s">
        <v>780</v>
      </c>
      <c r="H459" t="s">
        <v>794</v>
      </c>
      <c r="I459" t="s">
        <v>726</v>
      </c>
      <c r="J459" t="s">
        <v>682</v>
      </c>
      <c r="K459">
        <v>3</v>
      </c>
      <c r="L459">
        <v>75</v>
      </c>
      <c r="M459">
        <v>115.5</v>
      </c>
      <c r="N459">
        <v>94.6</v>
      </c>
      <c r="O459">
        <v>1754</v>
      </c>
      <c r="Q459">
        <v>40</v>
      </c>
      <c r="R459">
        <v>850</v>
      </c>
      <c r="S459">
        <v>12</v>
      </c>
      <c r="T459">
        <v>70.8</v>
      </c>
      <c r="U459" t="s">
        <v>782</v>
      </c>
      <c r="V459">
        <v>25000</v>
      </c>
      <c r="W459">
        <v>5000</v>
      </c>
      <c r="X459">
        <v>84</v>
      </c>
      <c r="Y459">
        <v>15</v>
      </c>
      <c r="Z459">
        <v>0.9</v>
      </c>
      <c r="AA459">
        <v>-20</v>
      </c>
      <c r="AB459" t="s">
        <v>769</v>
      </c>
      <c r="AC459">
        <v>0.1</v>
      </c>
      <c r="AD459" t="s">
        <v>789</v>
      </c>
      <c r="AE459">
        <v>41902</v>
      </c>
      <c r="AF459">
        <v>41921</v>
      </c>
      <c r="AG459" t="s">
        <v>842</v>
      </c>
      <c r="AH459" t="s">
        <v>1863</v>
      </c>
      <c r="AI459">
        <v>2221977</v>
      </c>
    </row>
    <row r="460" spans="1:35" hidden="1">
      <c r="A460" t="s">
        <v>1839</v>
      </c>
      <c r="B460" t="s">
        <v>1840</v>
      </c>
      <c r="C460" t="s">
        <v>1058</v>
      </c>
      <c r="D460" t="s">
        <v>1864</v>
      </c>
      <c r="F460" t="s">
        <v>735</v>
      </c>
      <c r="G460" t="s">
        <v>780</v>
      </c>
      <c r="H460" t="s">
        <v>794</v>
      </c>
      <c r="I460" t="s">
        <v>726</v>
      </c>
      <c r="J460" t="s">
        <v>682</v>
      </c>
      <c r="K460">
        <v>3</v>
      </c>
      <c r="L460">
        <v>100</v>
      </c>
      <c r="M460">
        <v>132.6</v>
      </c>
      <c r="N460">
        <v>120.5</v>
      </c>
      <c r="O460">
        <v>2422</v>
      </c>
      <c r="Q460">
        <v>40</v>
      </c>
      <c r="R460">
        <v>950</v>
      </c>
      <c r="S460">
        <v>14</v>
      </c>
      <c r="T460">
        <v>67.900000000000006</v>
      </c>
      <c r="U460" t="s">
        <v>782</v>
      </c>
      <c r="V460">
        <v>25000</v>
      </c>
      <c r="W460">
        <v>3000</v>
      </c>
      <c r="X460">
        <v>81</v>
      </c>
      <c r="Y460">
        <v>11</v>
      </c>
      <c r="Z460">
        <v>0.9</v>
      </c>
      <c r="AA460">
        <v>-20</v>
      </c>
      <c r="AB460" t="s">
        <v>769</v>
      </c>
      <c r="AC460">
        <v>0.1</v>
      </c>
      <c r="AD460" t="s">
        <v>789</v>
      </c>
      <c r="AE460">
        <v>41840</v>
      </c>
      <c r="AF460">
        <v>41925</v>
      </c>
      <c r="AG460" t="s">
        <v>842</v>
      </c>
      <c r="AH460" t="s">
        <v>1865</v>
      </c>
      <c r="AI460">
        <v>2222312</v>
      </c>
    </row>
    <row r="461" spans="1:35" hidden="1">
      <c r="A461" t="s">
        <v>1839</v>
      </c>
      <c r="B461" t="s">
        <v>1840</v>
      </c>
      <c r="C461" t="s">
        <v>1058</v>
      </c>
      <c r="D461" t="s">
        <v>1866</v>
      </c>
      <c r="F461" t="s">
        <v>735</v>
      </c>
      <c r="G461" t="s">
        <v>780</v>
      </c>
      <c r="H461" t="s">
        <v>794</v>
      </c>
      <c r="I461" t="s">
        <v>726</v>
      </c>
      <c r="J461" t="s">
        <v>682</v>
      </c>
      <c r="K461">
        <v>3</v>
      </c>
      <c r="L461">
        <v>150</v>
      </c>
      <c r="M461">
        <v>130.80000000000001</v>
      </c>
      <c r="N461">
        <v>120.1</v>
      </c>
      <c r="O461">
        <v>3256</v>
      </c>
      <c r="Q461">
        <v>40</v>
      </c>
      <c r="R461">
        <v>1300</v>
      </c>
      <c r="S461">
        <v>17</v>
      </c>
      <c r="T461">
        <v>76.5</v>
      </c>
      <c r="U461" t="s">
        <v>782</v>
      </c>
      <c r="V461">
        <v>25000</v>
      </c>
      <c r="W461">
        <v>3000</v>
      </c>
      <c r="X461">
        <v>80</v>
      </c>
      <c r="Y461">
        <v>10</v>
      </c>
      <c r="Z461">
        <v>0.9</v>
      </c>
      <c r="AA461">
        <v>-20</v>
      </c>
      <c r="AB461" t="s">
        <v>769</v>
      </c>
      <c r="AC461">
        <v>0.1</v>
      </c>
      <c r="AD461" t="s">
        <v>789</v>
      </c>
      <c r="AE461">
        <v>41892</v>
      </c>
      <c r="AF461">
        <v>41921</v>
      </c>
      <c r="AG461" t="s">
        <v>842</v>
      </c>
      <c r="AH461" t="s">
        <v>1867</v>
      </c>
      <c r="AI461">
        <v>2221979</v>
      </c>
    </row>
    <row r="462" spans="1:35" hidden="1">
      <c r="A462" t="s">
        <v>1839</v>
      </c>
      <c r="B462" t="s">
        <v>1840</v>
      </c>
      <c r="C462" t="s">
        <v>984</v>
      </c>
      <c r="D462" t="s">
        <v>1868</v>
      </c>
      <c r="F462" t="s">
        <v>738</v>
      </c>
      <c r="G462" t="s">
        <v>780</v>
      </c>
      <c r="H462" t="s">
        <v>794</v>
      </c>
      <c r="I462" t="s">
        <v>726</v>
      </c>
      <c r="J462" t="s">
        <v>682</v>
      </c>
      <c r="K462">
        <v>5</v>
      </c>
      <c r="L462">
        <v>50</v>
      </c>
      <c r="M462">
        <v>84</v>
      </c>
      <c r="N462">
        <v>63</v>
      </c>
      <c r="O462">
        <v>870</v>
      </c>
      <c r="Q462">
        <v>40</v>
      </c>
      <c r="R462">
        <v>497</v>
      </c>
      <c r="S462">
        <v>9.5</v>
      </c>
      <c r="T462">
        <v>52.3</v>
      </c>
      <c r="U462" t="s">
        <v>782</v>
      </c>
      <c r="V462">
        <v>25000</v>
      </c>
      <c r="W462">
        <v>3000</v>
      </c>
      <c r="X462">
        <v>85</v>
      </c>
      <c r="Y462">
        <v>22</v>
      </c>
      <c r="Z462">
        <v>1</v>
      </c>
      <c r="AA462">
        <v>-20</v>
      </c>
      <c r="AB462" t="s">
        <v>769</v>
      </c>
      <c r="AC462">
        <v>0.1</v>
      </c>
      <c r="AD462" t="s">
        <v>783</v>
      </c>
      <c r="AE462">
        <v>41784</v>
      </c>
      <c r="AF462">
        <v>41787</v>
      </c>
      <c r="AG462" t="s">
        <v>784</v>
      </c>
      <c r="AH462" t="s">
        <v>1869</v>
      </c>
      <c r="AI462">
        <v>2212458</v>
      </c>
    </row>
    <row r="463" spans="1:35" hidden="1">
      <c r="A463" t="s">
        <v>1839</v>
      </c>
      <c r="B463" t="s">
        <v>1840</v>
      </c>
      <c r="C463" t="s">
        <v>984</v>
      </c>
      <c r="D463" t="s">
        <v>1870</v>
      </c>
      <c r="F463" t="s">
        <v>731</v>
      </c>
      <c r="G463" t="s">
        <v>780</v>
      </c>
      <c r="H463" t="s">
        <v>794</v>
      </c>
      <c r="I463" t="s">
        <v>726</v>
      </c>
      <c r="J463" t="s">
        <v>682</v>
      </c>
      <c r="K463">
        <v>5</v>
      </c>
      <c r="L463">
        <v>75</v>
      </c>
      <c r="M463">
        <v>91.5</v>
      </c>
      <c r="N463">
        <v>94</v>
      </c>
      <c r="O463">
        <v>1375</v>
      </c>
      <c r="Q463">
        <v>40</v>
      </c>
      <c r="R463">
        <v>810</v>
      </c>
      <c r="S463">
        <v>14</v>
      </c>
      <c r="T463">
        <v>57.9</v>
      </c>
      <c r="U463" t="s">
        <v>782</v>
      </c>
      <c r="V463">
        <v>25000</v>
      </c>
      <c r="W463">
        <v>3000</v>
      </c>
      <c r="X463">
        <v>84</v>
      </c>
      <c r="Y463">
        <v>20</v>
      </c>
      <c r="Z463">
        <v>1</v>
      </c>
      <c r="AA463">
        <v>-20</v>
      </c>
      <c r="AB463" t="s">
        <v>769</v>
      </c>
      <c r="AC463">
        <v>0.01</v>
      </c>
      <c r="AD463" t="s">
        <v>783</v>
      </c>
      <c r="AE463">
        <v>41713</v>
      </c>
      <c r="AF463">
        <v>41677</v>
      </c>
      <c r="AG463" t="s">
        <v>784</v>
      </c>
      <c r="AH463" t="s">
        <v>1871</v>
      </c>
      <c r="AI463">
        <v>2205620</v>
      </c>
    </row>
    <row r="464" spans="1:35" hidden="1">
      <c r="A464" t="s">
        <v>1839</v>
      </c>
      <c r="B464" t="s">
        <v>1840</v>
      </c>
      <c r="C464" t="s">
        <v>984</v>
      </c>
      <c r="D464" t="s">
        <v>1872</v>
      </c>
      <c r="F464" t="s">
        <v>830</v>
      </c>
      <c r="G464" t="s">
        <v>780</v>
      </c>
      <c r="H464" t="s">
        <v>794</v>
      </c>
      <c r="I464" t="s">
        <v>726</v>
      </c>
      <c r="J464" t="s">
        <v>682</v>
      </c>
      <c r="K464">
        <v>5</v>
      </c>
      <c r="L464">
        <v>75</v>
      </c>
      <c r="M464">
        <v>114.3</v>
      </c>
      <c r="N464">
        <v>96.5</v>
      </c>
      <c r="O464">
        <v>1526</v>
      </c>
      <c r="Q464">
        <v>40</v>
      </c>
      <c r="R464">
        <v>840</v>
      </c>
      <c r="S464">
        <v>14</v>
      </c>
      <c r="T464">
        <v>60</v>
      </c>
      <c r="U464" t="s">
        <v>782</v>
      </c>
      <c r="V464">
        <v>25000</v>
      </c>
      <c r="W464">
        <v>3000</v>
      </c>
      <c r="X464">
        <v>84</v>
      </c>
      <c r="Y464">
        <v>20</v>
      </c>
      <c r="Z464">
        <v>1</v>
      </c>
      <c r="AA464">
        <v>-20</v>
      </c>
      <c r="AB464" t="s">
        <v>769</v>
      </c>
      <c r="AC464">
        <v>0.01</v>
      </c>
      <c r="AD464" t="s">
        <v>783</v>
      </c>
      <c r="AE464">
        <v>41713</v>
      </c>
      <c r="AF464">
        <v>41677</v>
      </c>
      <c r="AG464" t="s">
        <v>784</v>
      </c>
      <c r="AH464" t="s">
        <v>1873</v>
      </c>
      <c r="AI464">
        <v>2205619</v>
      </c>
    </row>
    <row r="465" spans="1:35" hidden="1">
      <c r="A465" t="s">
        <v>1839</v>
      </c>
      <c r="B465" t="s">
        <v>1840</v>
      </c>
      <c r="C465" t="s">
        <v>984</v>
      </c>
      <c r="D465" t="s">
        <v>1874</v>
      </c>
      <c r="F465" t="s">
        <v>735</v>
      </c>
      <c r="G465" t="s">
        <v>780</v>
      </c>
      <c r="H465" t="s">
        <v>794</v>
      </c>
      <c r="I465" t="s">
        <v>726</v>
      </c>
      <c r="J465" t="s">
        <v>682</v>
      </c>
      <c r="K465">
        <v>5</v>
      </c>
      <c r="L465">
        <v>100</v>
      </c>
      <c r="M465">
        <v>129.5</v>
      </c>
      <c r="N465">
        <v>119.4</v>
      </c>
      <c r="O465">
        <v>1869</v>
      </c>
      <c r="Q465">
        <v>40</v>
      </c>
      <c r="R465">
        <v>1164</v>
      </c>
      <c r="S465">
        <v>20</v>
      </c>
      <c r="T465">
        <v>58.2</v>
      </c>
      <c r="U465" t="s">
        <v>782</v>
      </c>
      <c r="V465">
        <v>25000</v>
      </c>
      <c r="W465">
        <v>3000</v>
      </c>
      <c r="X465">
        <v>83</v>
      </c>
      <c r="Y465">
        <v>15</v>
      </c>
      <c r="Z465">
        <v>1</v>
      </c>
      <c r="AA465">
        <v>-20</v>
      </c>
      <c r="AB465" t="s">
        <v>769</v>
      </c>
      <c r="AC465">
        <v>0.01</v>
      </c>
      <c r="AD465" t="s">
        <v>783</v>
      </c>
      <c r="AE465">
        <v>41713</v>
      </c>
      <c r="AF465">
        <v>41682</v>
      </c>
      <c r="AG465" t="s">
        <v>784</v>
      </c>
      <c r="AH465" t="s">
        <v>1875</v>
      </c>
      <c r="AI465">
        <v>2205616</v>
      </c>
    </row>
    <row r="466" spans="1:35">
      <c r="A466" t="s">
        <v>1876</v>
      </c>
      <c r="B466" t="s">
        <v>1876</v>
      </c>
      <c r="C466" t="s">
        <v>682</v>
      </c>
      <c r="D466" t="s">
        <v>1877</v>
      </c>
      <c r="F466" t="s">
        <v>792</v>
      </c>
      <c r="G466" t="s">
        <v>793</v>
      </c>
      <c r="H466" t="s">
        <v>1011</v>
      </c>
      <c r="I466" t="s">
        <v>795</v>
      </c>
      <c r="J466" t="s">
        <v>682</v>
      </c>
      <c r="K466">
        <v>3</v>
      </c>
      <c r="L466">
        <v>60</v>
      </c>
      <c r="M466">
        <v>104</v>
      </c>
      <c r="N466">
        <v>54</v>
      </c>
      <c r="R466">
        <v>800</v>
      </c>
      <c r="S466">
        <v>11.5</v>
      </c>
      <c r="T466">
        <v>69.599999999999994</v>
      </c>
      <c r="U466" t="s">
        <v>782</v>
      </c>
      <c r="V466">
        <v>40000</v>
      </c>
      <c r="W466">
        <v>3000</v>
      </c>
      <c r="X466">
        <v>84</v>
      </c>
      <c r="Y466">
        <v>22</v>
      </c>
      <c r="Z466">
        <v>1</v>
      </c>
      <c r="AA466">
        <v>-40</v>
      </c>
      <c r="AB466" t="s">
        <v>769</v>
      </c>
      <c r="AC466">
        <v>0.1</v>
      </c>
      <c r="AD466" t="s">
        <v>789</v>
      </c>
      <c r="AE466">
        <v>41912</v>
      </c>
      <c r="AF466">
        <v>41893</v>
      </c>
      <c r="AG466" t="s">
        <v>827</v>
      </c>
      <c r="AH466" t="s">
        <v>1878</v>
      </c>
      <c r="AI466">
        <v>2220364</v>
      </c>
    </row>
    <row r="467" spans="1:35" hidden="1">
      <c r="A467" t="s">
        <v>1678</v>
      </c>
      <c r="B467" t="s">
        <v>1679</v>
      </c>
      <c r="C467" t="s">
        <v>682</v>
      </c>
      <c r="D467" t="s">
        <v>1879</v>
      </c>
      <c r="F467" t="s">
        <v>792</v>
      </c>
      <c r="G467" t="s">
        <v>793</v>
      </c>
      <c r="H467" t="s">
        <v>794</v>
      </c>
      <c r="I467" t="s">
        <v>795</v>
      </c>
      <c r="J467" t="s">
        <v>682</v>
      </c>
      <c r="K467">
        <v>5</v>
      </c>
      <c r="L467">
        <v>60</v>
      </c>
      <c r="M467">
        <v>112.3</v>
      </c>
      <c r="N467">
        <v>63.3</v>
      </c>
      <c r="R467">
        <v>800</v>
      </c>
      <c r="S467">
        <v>9.8000000000000007</v>
      </c>
      <c r="T467">
        <v>81.599999999999994</v>
      </c>
      <c r="U467" t="s">
        <v>782</v>
      </c>
      <c r="V467">
        <v>25000</v>
      </c>
      <c r="W467">
        <v>2700</v>
      </c>
      <c r="X467">
        <v>83</v>
      </c>
      <c r="Y467">
        <v>16</v>
      </c>
      <c r="Z467">
        <v>0.9</v>
      </c>
      <c r="AA467">
        <v>-20</v>
      </c>
      <c r="AB467" t="s">
        <v>769</v>
      </c>
      <c r="AC467">
        <v>0.1</v>
      </c>
      <c r="AD467" t="s">
        <v>783</v>
      </c>
      <c r="AE467">
        <v>41806</v>
      </c>
      <c r="AF467">
        <v>41806</v>
      </c>
      <c r="AG467" t="s">
        <v>842</v>
      </c>
      <c r="AH467" t="s">
        <v>1880</v>
      </c>
      <c r="AI467">
        <v>2213161</v>
      </c>
    </row>
    <row r="468" spans="1:35" hidden="1">
      <c r="A468" t="s">
        <v>1678</v>
      </c>
      <c r="B468" t="s">
        <v>1679</v>
      </c>
      <c r="C468" t="s">
        <v>682</v>
      </c>
      <c r="D468" t="s">
        <v>1881</v>
      </c>
      <c r="F468" t="s">
        <v>792</v>
      </c>
      <c r="G468" t="s">
        <v>793</v>
      </c>
      <c r="H468" t="s">
        <v>1011</v>
      </c>
      <c r="I468" t="s">
        <v>795</v>
      </c>
      <c r="J468" t="s">
        <v>682</v>
      </c>
      <c r="K468">
        <v>5</v>
      </c>
      <c r="L468">
        <v>60</v>
      </c>
      <c r="M468">
        <v>112.3</v>
      </c>
      <c r="N468">
        <v>63.3</v>
      </c>
      <c r="R468">
        <v>800</v>
      </c>
      <c r="S468">
        <v>9.8000000000000007</v>
      </c>
      <c r="T468">
        <v>81.599999999999994</v>
      </c>
      <c r="U468" t="s">
        <v>782</v>
      </c>
      <c r="V468">
        <v>25000</v>
      </c>
      <c r="W468">
        <v>2700</v>
      </c>
      <c r="X468">
        <v>83</v>
      </c>
      <c r="Y468">
        <v>16</v>
      </c>
      <c r="Z468">
        <v>0.9</v>
      </c>
      <c r="AA468">
        <v>-20</v>
      </c>
      <c r="AB468" t="s">
        <v>769</v>
      </c>
      <c r="AC468">
        <v>0.1</v>
      </c>
      <c r="AD468" t="s">
        <v>783</v>
      </c>
      <c r="AE468">
        <v>41834</v>
      </c>
      <c r="AF468">
        <v>41834</v>
      </c>
      <c r="AG468" t="s">
        <v>842</v>
      </c>
      <c r="AH468" t="s">
        <v>1882</v>
      </c>
      <c r="AI468">
        <v>2215342</v>
      </c>
    </row>
    <row r="469" spans="1:35" hidden="1">
      <c r="A469" t="s">
        <v>1678</v>
      </c>
      <c r="B469" t="s">
        <v>1679</v>
      </c>
      <c r="C469" t="s">
        <v>682</v>
      </c>
      <c r="D469" t="s">
        <v>1883</v>
      </c>
      <c r="F469" t="s">
        <v>792</v>
      </c>
      <c r="G469" t="s">
        <v>793</v>
      </c>
      <c r="H469" t="s">
        <v>794</v>
      </c>
      <c r="I469" t="s">
        <v>795</v>
      </c>
      <c r="J469" t="s">
        <v>682</v>
      </c>
      <c r="K469">
        <v>5</v>
      </c>
      <c r="L469">
        <v>60</v>
      </c>
      <c r="M469">
        <v>112.2</v>
      </c>
      <c r="N469">
        <v>63.3</v>
      </c>
      <c r="R469">
        <v>800</v>
      </c>
      <c r="S469">
        <v>9.8000000000000007</v>
      </c>
      <c r="T469">
        <v>81.599999999999994</v>
      </c>
      <c r="U469" t="s">
        <v>782</v>
      </c>
      <c r="V469">
        <v>25000</v>
      </c>
      <c r="W469">
        <v>3000</v>
      </c>
      <c r="X469">
        <v>84</v>
      </c>
      <c r="Y469">
        <v>18</v>
      </c>
      <c r="Z469">
        <v>0.9</v>
      </c>
      <c r="AA469">
        <v>-20</v>
      </c>
      <c r="AB469" t="s">
        <v>769</v>
      </c>
      <c r="AC469">
        <v>0.1</v>
      </c>
      <c r="AD469" t="s">
        <v>783</v>
      </c>
      <c r="AE469">
        <v>41806</v>
      </c>
      <c r="AF469">
        <v>41806</v>
      </c>
      <c r="AG469" t="s">
        <v>842</v>
      </c>
      <c r="AH469" t="s">
        <v>1884</v>
      </c>
      <c r="AI469">
        <v>2213162</v>
      </c>
    </row>
    <row r="470" spans="1:35" hidden="1">
      <c r="A470" t="s">
        <v>1678</v>
      </c>
      <c r="B470" t="s">
        <v>1679</v>
      </c>
      <c r="C470" t="s">
        <v>682</v>
      </c>
      <c r="D470" t="s">
        <v>1885</v>
      </c>
      <c r="F470" t="s">
        <v>792</v>
      </c>
      <c r="G470" t="s">
        <v>793</v>
      </c>
      <c r="H470" t="s">
        <v>1011</v>
      </c>
      <c r="I470" t="s">
        <v>795</v>
      </c>
      <c r="J470" t="s">
        <v>682</v>
      </c>
      <c r="K470">
        <v>5</v>
      </c>
      <c r="L470">
        <v>60</v>
      </c>
      <c r="M470">
        <v>112.3</v>
      </c>
      <c r="N470">
        <v>63.3</v>
      </c>
      <c r="R470">
        <v>800</v>
      </c>
      <c r="S470">
        <v>9.8000000000000007</v>
      </c>
      <c r="T470">
        <v>82.5</v>
      </c>
      <c r="U470" t="s">
        <v>782</v>
      </c>
      <c r="V470">
        <v>25000</v>
      </c>
      <c r="W470">
        <v>3000</v>
      </c>
      <c r="X470">
        <v>83</v>
      </c>
      <c r="Y470">
        <v>14</v>
      </c>
      <c r="Z470">
        <v>0.9</v>
      </c>
      <c r="AA470">
        <v>-20</v>
      </c>
      <c r="AB470" t="s">
        <v>769</v>
      </c>
      <c r="AC470">
        <v>0.1</v>
      </c>
      <c r="AD470" t="s">
        <v>783</v>
      </c>
      <c r="AE470">
        <v>41834</v>
      </c>
      <c r="AF470">
        <v>41834</v>
      </c>
      <c r="AG470" t="s">
        <v>842</v>
      </c>
      <c r="AH470" t="s">
        <v>1886</v>
      </c>
      <c r="AI470">
        <v>2215341</v>
      </c>
    </row>
    <row r="471" spans="1:35" hidden="1">
      <c r="A471" t="s">
        <v>1678</v>
      </c>
      <c r="B471" t="s">
        <v>1679</v>
      </c>
      <c r="C471" t="s">
        <v>682</v>
      </c>
      <c r="D471" t="s">
        <v>1887</v>
      </c>
      <c r="F471" t="s">
        <v>792</v>
      </c>
      <c r="G471" t="s">
        <v>793</v>
      </c>
      <c r="H471" t="s">
        <v>794</v>
      </c>
      <c r="I471" t="s">
        <v>795</v>
      </c>
      <c r="J471" t="s">
        <v>682</v>
      </c>
      <c r="K471">
        <v>5</v>
      </c>
      <c r="L471">
        <v>60</v>
      </c>
      <c r="M471">
        <v>112.3</v>
      </c>
      <c r="N471">
        <v>63.3</v>
      </c>
      <c r="R471">
        <v>800</v>
      </c>
      <c r="S471">
        <v>9.8000000000000007</v>
      </c>
      <c r="T471">
        <v>81.599999999999994</v>
      </c>
      <c r="U471" t="s">
        <v>782</v>
      </c>
      <c r="V471">
        <v>25000</v>
      </c>
      <c r="W471">
        <v>4000</v>
      </c>
      <c r="X471">
        <v>85</v>
      </c>
      <c r="Y471">
        <v>21</v>
      </c>
      <c r="Z471">
        <v>0.9</v>
      </c>
      <c r="AA471">
        <v>-20</v>
      </c>
      <c r="AB471" t="s">
        <v>769</v>
      </c>
      <c r="AC471">
        <v>0.1</v>
      </c>
      <c r="AD471" t="s">
        <v>826</v>
      </c>
      <c r="AE471">
        <v>41843</v>
      </c>
      <c r="AF471">
        <v>41843</v>
      </c>
      <c r="AG471" t="s">
        <v>842</v>
      </c>
      <c r="AH471" t="s">
        <v>1888</v>
      </c>
      <c r="AI471">
        <v>2216276</v>
      </c>
    </row>
    <row r="472" spans="1:35" hidden="1">
      <c r="A472" t="s">
        <v>1678</v>
      </c>
      <c r="B472" t="s">
        <v>1679</v>
      </c>
      <c r="C472" t="s">
        <v>682</v>
      </c>
      <c r="D472" t="s">
        <v>1889</v>
      </c>
      <c r="F472" t="s">
        <v>792</v>
      </c>
      <c r="G472" t="s">
        <v>793</v>
      </c>
      <c r="H472" t="s">
        <v>1011</v>
      </c>
      <c r="I472" t="s">
        <v>795</v>
      </c>
      <c r="J472" t="s">
        <v>682</v>
      </c>
      <c r="K472">
        <v>5</v>
      </c>
      <c r="L472">
        <v>60</v>
      </c>
      <c r="M472">
        <v>112.3</v>
      </c>
      <c r="N472">
        <v>63.3</v>
      </c>
      <c r="R472">
        <v>800</v>
      </c>
      <c r="S472">
        <v>9.8000000000000007</v>
      </c>
      <c r="T472">
        <v>81.599999999999994</v>
      </c>
      <c r="U472" t="s">
        <v>782</v>
      </c>
      <c r="V472">
        <v>25000</v>
      </c>
      <c r="W472">
        <v>4000</v>
      </c>
      <c r="X472">
        <v>85</v>
      </c>
      <c r="Y472">
        <v>20</v>
      </c>
      <c r="Z472">
        <v>0.9</v>
      </c>
      <c r="AA472">
        <v>-20</v>
      </c>
      <c r="AB472" t="s">
        <v>769</v>
      </c>
      <c r="AC472">
        <v>0.1</v>
      </c>
      <c r="AD472" t="s">
        <v>826</v>
      </c>
      <c r="AE472">
        <v>41842</v>
      </c>
      <c r="AF472">
        <v>41842</v>
      </c>
      <c r="AG472" t="s">
        <v>842</v>
      </c>
      <c r="AH472" t="s">
        <v>1890</v>
      </c>
      <c r="AI472">
        <v>2216251</v>
      </c>
    </row>
    <row r="473" spans="1:35">
      <c r="A473" t="s">
        <v>1678</v>
      </c>
      <c r="B473" t="s">
        <v>1679</v>
      </c>
      <c r="C473" t="s">
        <v>682</v>
      </c>
      <c r="D473" t="s">
        <v>1891</v>
      </c>
      <c r="F473" t="s">
        <v>732</v>
      </c>
      <c r="G473" t="s">
        <v>780</v>
      </c>
      <c r="H473" t="s">
        <v>794</v>
      </c>
      <c r="I473" t="s">
        <v>726</v>
      </c>
      <c r="J473" t="s">
        <v>682</v>
      </c>
      <c r="K473">
        <v>5</v>
      </c>
      <c r="L473">
        <v>65</v>
      </c>
      <c r="M473">
        <v>134</v>
      </c>
      <c r="N473">
        <v>95</v>
      </c>
      <c r="R473">
        <v>650</v>
      </c>
      <c r="S473">
        <v>10</v>
      </c>
      <c r="T473">
        <v>65</v>
      </c>
      <c r="U473" t="s">
        <v>782</v>
      </c>
      <c r="V473">
        <v>40000</v>
      </c>
      <c r="W473">
        <v>2700</v>
      </c>
      <c r="X473">
        <v>83</v>
      </c>
      <c r="Y473">
        <v>21</v>
      </c>
      <c r="Z473">
        <v>0.9</v>
      </c>
      <c r="AA473">
        <v>-40</v>
      </c>
      <c r="AB473" t="s">
        <v>769</v>
      </c>
      <c r="AC473">
        <v>0.1</v>
      </c>
      <c r="AD473" t="s">
        <v>1203</v>
      </c>
      <c r="AE473">
        <v>41820</v>
      </c>
      <c r="AF473">
        <v>41843</v>
      </c>
      <c r="AG473" t="s">
        <v>842</v>
      </c>
      <c r="AH473" t="s">
        <v>1892</v>
      </c>
      <c r="AI473">
        <v>2216429</v>
      </c>
    </row>
    <row r="474" spans="1:35">
      <c r="A474" t="s">
        <v>1678</v>
      </c>
      <c r="B474" t="s">
        <v>1679</v>
      </c>
      <c r="C474" t="s">
        <v>682</v>
      </c>
      <c r="D474" t="s">
        <v>1893</v>
      </c>
      <c r="F474" t="s">
        <v>732</v>
      </c>
      <c r="G474" t="s">
        <v>780</v>
      </c>
      <c r="H474" t="s">
        <v>794</v>
      </c>
      <c r="I474" t="s">
        <v>726</v>
      </c>
      <c r="J474" t="s">
        <v>682</v>
      </c>
      <c r="K474">
        <v>5</v>
      </c>
      <c r="L474">
        <v>65</v>
      </c>
      <c r="M474">
        <v>133</v>
      </c>
      <c r="N474">
        <v>95</v>
      </c>
      <c r="Q474">
        <v>113</v>
      </c>
      <c r="R474">
        <v>685</v>
      </c>
      <c r="S474">
        <v>10</v>
      </c>
      <c r="T474">
        <v>68.5</v>
      </c>
      <c r="U474" t="s">
        <v>782</v>
      </c>
      <c r="V474">
        <v>40000</v>
      </c>
      <c r="W474">
        <v>3000</v>
      </c>
      <c r="X474">
        <v>84</v>
      </c>
      <c r="Y474">
        <v>24</v>
      </c>
      <c r="Z474">
        <v>0.9</v>
      </c>
      <c r="AA474">
        <v>-40</v>
      </c>
      <c r="AB474" t="s">
        <v>769</v>
      </c>
      <c r="AC474">
        <v>0.1</v>
      </c>
      <c r="AD474" t="s">
        <v>783</v>
      </c>
      <c r="AE474">
        <v>41805</v>
      </c>
      <c r="AF474">
        <v>41814</v>
      </c>
      <c r="AG474" t="s">
        <v>842</v>
      </c>
      <c r="AH474" t="s">
        <v>1894</v>
      </c>
      <c r="AI474">
        <v>2214842</v>
      </c>
    </row>
    <row r="475" spans="1:35">
      <c r="A475" t="s">
        <v>1678</v>
      </c>
      <c r="B475" t="s">
        <v>1679</v>
      </c>
      <c r="C475" t="s">
        <v>682</v>
      </c>
      <c r="D475" t="s">
        <v>1895</v>
      </c>
      <c r="F475" t="s">
        <v>733</v>
      </c>
      <c r="G475" t="s">
        <v>780</v>
      </c>
      <c r="H475" t="s">
        <v>794</v>
      </c>
      <c r="I475" t="s">
        <v>726</v>
      </c>
      <c r="J475" t="s">
        <v>682</v>
      </c>
      <c r="K475">
        <v>5</v>
      </c>
      <c r="L475">
        <v>65</v>
      </c>
      <c r="M475">
        <v>157</v>
      </c>
      <c r="N475">
        <v>125</v>
      </c>
      <c r="R475">
        <v>685</v>
      </c>
      <c r="S475">
        <v>10</v>
      </c>
      <c r="T475">
        <v>68.5</v>
      </c>
      <c r="U475" t="s">
        <v>782</v>
      </c>
      <c r="V475">
        <v>40000</v>
      </c>
      <c r="W475">
        <v>2700</v>
      </c>
      <c r="X475">
        <v>83</v>
      </c>
      <c r="Y475">
        <v>19</v>
      </c>
      <c r="Z475">
        <v>0.9</v>
      </c>
      <c r="AA475">
        <v>-40</v>
      </c>
      <c r="AB475" t="s">
        <v>769</v>
      </c>
      <c r="AC475">
        <v>0.1</v>
      </c>
      <c r="AD475" t="s">
        <v>1132</v>
      </c>
      <c r="AE475">
        <v>41826</v>
      </c>
      <c r="AF475">
        <v>41843</v>
      </c>
      <c r="AG475" t="s">
        <v>842</v>
      </c>
      <c r="AH475" t="s">
        <v>1896</v>
      </c>
      <c r="AI475">
        <v>2216438</v>
      </c>
    </row>
    <row r="476" spans="1:35">
      <c r="A476" t="s">
        <v>1678</v>
      </c>
      <c r="B476" t="s">
        <v>1679</v>
      </c>
      <c r="C476" t="s">
        <v>682</v>
      </c>
      <c r="D476" t="s">
        <v>1897</v>
      </c>
      <c r="F476" t="s">
        <v>733</v>
      </c>
      <c r="G476" t="s">
        <v>780</v>
      </c>
      <c r="H476" t="s">
        <v>794</v>
      </c>
      <c r="I476" t="s">
        <v>726</v>
      </c>
      <c r="J476" t="s">
        <v>682</v>
      </c>
      <c r="K476">
        <v>5</v>
      </c>
      <c r="L476">
        <v>65</v>
      </c>
      <c r="M476">
        <v>160</v>
      </c>
      <c r="N476">
        <v>125</v>
      </c>
      <c r="R476">
        <v>685</v>
      </c>
      <c r="S476">
        <v>10.3</v>
      </c>
      <c r="T476">
        <v>66.599999999999994</v>
      </c>
      <c r="U476" t="s">
        <v>782</v>
      </c>
      <c r="V476">
        <v>40000</v>
      </c>
      <c r="W476">
        <v>3000</v>
      </c>
      <c r="X476">
        <v>82</v>
      </c>
      <c r="Y476">
        <v>17</v>
      </c>
      <c r="Z476">
        <v>0.9</v>
      </c>
      <c r="AA476">
        <v>-40</v>
      </c>
      <c r="AB476" t="s">
        <v>769</v>
      </c>
      <c r="AC476">
        <v>0.1</v>
      </c>
      <c r="AD476" t="s">
        <v>783</v>
      </c>
      <c r="AE476">
        <v>41963</v>
      </c>
      <c r="AF476">
        <v>41957</v>
      </c>
      <c r="AG476" t="s">
        <v>784</v>
      </c>
      <c r="AH476" t="s">
        <v>1898</v>
      </c>
      <c r="AI476">
        <v>2226329</v>
      </c>
    </row>
    <row r="477" spans="1:35" hidden="1">
      <c r="A477" t="s">
        <v>1678</v>
      </c>
      <c r="B477" t="s">
        <v>1679</v>
      </c>
      <c r="C477" t="s">
        <v>682</v>
      </c>
      <c r="D477" t="s">
        <v>1899</v>
      </c>
      <c r="F477" t="s">
        <v>732</v>
      </c>
      <c r="G477" t="s">
        <v>780</v>
      </c>
      <c r="H477" t="s">
        <v>794</v>
      </c>
      <c r="I477" t="s">
        <v>726</v>
      </c>
      <c r="J477" t="s">
        <v>682</v>
      </c>
      <c r="K477">
        <v>5</v>
      </c>
      <c r="L477">
        <v>65</v>
      </c>
      <c r="M477">
        <v>130</v>
      </c>
      <c r="N477">
        <v>95</v>
      </c>
      <c r="Q477">
        <v>113</v>
      </c>
      <c r="R477">
        <v>850</v>
      </c>
      <c r="S477">
        <v>11</v>
      </c>
      <c r="T477">
        <v>77.3</v>
      </c>
      <c r="U477" t="s">
        <v>782</v>
      </c>
      <c r="V477">
        <v>25000</v>
      </c>
      <c r="W477">
        <v>2700</v>
      </c>
      <c r="X477">
        <v>82</v>
      </c>
      <c r="Y477">
        <v>14</v>
      </c>
      <c r="Z477">
        <v>0.9</v>
      </c>
      <c r="AA477">
        <v>-20</v>
      </c>
      <c r="AB477" t="s">
        <v>769</v>
      </c>
      <c r="AC477">
        <v>0.1</v>
      </c>
      <c r="AD477" t="s">
        <v>783</v>
      </c>
      <c r="AE477">
        <v>41815</v>
      </c>
      <c r="AF477">
        <v>41815</v>
      </c>
      <c r="AG477" t="s">
        <v>842</v>
      </c>
      <c r="AH477" t="s">
        <v>1900</v>
      </c>
      <c r="AI477">
        <v>2214145</v>
      </c>
    </row>
    <row r="478" spans="1:35" hidden="1">
      <c r="A478" t="s">
        <v>1678</v>
      </c>
      <c r="B478" t="s">
        <v>1679</v>
      </c>
      <c r="C478" t="s">
        <v>682</v>
      </c>
      <c r="D478" t="s">
        <v>1901</v>
      </c>
      <c r="F478" t="s">
        <v>732</v>
      </c>
      <c r="G478" t="s">
        <v>780</v>
      </c>
      <c r="H478" t="s">
        <v>794</v>
      </c>
      <c r="I478" t="s">
        <v>726</v>
      </c>
      <c r="J478" t="s">
        <v>682</v>
      </c>
      <c r="K478">
        <v>5</v>
      </c>
      <c r="L478">
        <v>65</v>
      </c>
      <c r="M478">
        <v>130</v>
      </c>
      <c r="N478">
        <v>95</v>
      </c>
      <c r="Q478">
        <v>113</v>
      </c>
      <c r="R478">
        <v>850</v>
      </c>
      <c r="S478">
        <v>11</v>
      </c>
      <c r="T478">
        <v>77.3</v>
      </c>
      <c r="U478" t="s">
        <v>782</v>
      </c>
      <c r="V478">
        <v>25000</v>
      </c>
      <c r="W478">
        <v>3000</v>
      </c>
      <c r="X478">
        <v>83</v>
      </c>
      <c r="Y478">
        <v>17</v>
      </c>
      <c r="Z478">
        <v>0.9</v>
      </c>
      <c r="AA478">
        <v>-20</v>
      </c>
      <c r="AB478" t="s">
        <v>769</v>
      </c>
      <c r="AC478">
        <v>0.1</v>
      </c>
      <c r="AD478" t="s">
        <v>783</v>
      </c>
      <c r="AE478">
        <v>41815</v>
      </c>
      <c r="AF478">
        <v>41815</v>
      </c>
      <c r="AG478" t="s">
        <v>842</v>
      </c>
      <c r="AH478" t="s">
        <v>1902</v>
      </c>
      <c r="AI478">
        <v>2214149</v>
      </c>
    </row>
    <row r="479" spans="1:35" hidden="1">
      <c r="A479" t="s">
        <v>1678</v>
      </c>
      <c r="B479" t="s">
        <v>1679</v>
      </c>
      <c r="C479" t="s">
        <v>682</v>
      </c>
      <c r="D479" t="s">
        <v>1903</v>
      </c>
      <c r="F479" t="s">
        <v>732</v>
      </c>
      <c r="G479" t="s">
        <v>780</v>
      </c>
      <c r="H479" t="s">
        <v>794</v>
      </c>
      <c r="I479" t="s">
        <v>726</v>
      </c>
      <c r="J479" t="s">
        <v>682</v>
      </c>
      <c r="K479">
        <v>5</v>
      </c>
      <c r="M479">
        <v>120</v>
      </c>
      <c r="N479">
        <v>95</v>
      </c>
      <c r="R479">
        <v>850</v>
      </c>
      <c r="S479">
        <v>11</v>
      </c>
      <c r="T479">
        <v>77.3</v>
      </c>
      <c r="U479" t="s">
        <v>782</v>
      </c>
      <c r="V479">
        <v>25000</v>
      </c>
      <c r="W479">
        <v>4000</v>
      </c>
      <c r="X479">
        <v>85</v>
      </c>
      <c r="Y479">
        <v>26</v>
      </c>
      <c r="Z479">
        <v>0.9</v>
      </c>
      <c r="AA479">
        <v>-20</v>
      </c>
      <c r="AB479" t="s">
        <v>769</v>
      </c>
      <c r="AC479">
        <v>0.1</v>
      </c>
      <c r="AD479" t="s">
        <v>826</v>
      </c>
      <c r="AE479">
        <v>41851</v>
      </c>
      <c r="AF479">
        <v>41862</v>
      </c>
      <c r="AG479" t="s">
        <v>842</v>
      </c>
      <c r="AH479" t="s">
        <v>1904</v>
      </c>
      <c r="AI479">
        <v>2217307</v>
      </c>
    </row>
    <row r="480" spans="1:35" hidden="1">
      <c r="A480" t="s">
        <v>1678</v>
      </c>
      <c r="B480" t="s">
        <v>1679</v>
      </c>
      <c r="C480" t="s">
        <v>682</v>
      </c>
      <c r="D480" t="s">
        <v>1905</v>
      </c>
      <c r="F480" t="s">
        <v>792</v>
      </c>
      <c r="G480" t="s">
        <v>793</v>
      </c>
      <c r="H480" t="s">
        <v>794</v>
      </c>
      <c r="I480" t="s">
        <v>795</v>
      </c>
      <c r="J480" t="s">
        <v>682</v>
      </c>
      <c r="K480">
        <v>5</v>
      </c>
      <c r="L480">
        <v>75</v>
      </c>
      <c r="M480">
        <v>112.7</v>
      </c>
      <c r="N480">
        <v>63.4</v>
      </c>
      <c r="R480">
        <v>1100</v>
      </c>
      <c r="S480">
        <v>12</v>
      </c>
      <c r="T480">
        <v>91.7</v>
      </c>
      <c r="U480" t="s">
        <v>782</v>
      </c>
      <c r="V480">
        <v>25000</v>
      </c>
      <c r="W480">
        <v>2700</v>
      </c>
      <c r="X480">
        <v>82</v>
      </c>
      <c r="Y480">
        <v>16</v>
      </c>
      <c r="Z480">
        <v>0.9</v>
      </c>
      <c r="AA480">
        <v>-20</v>
      </c>
      <c r="AB480" t="s">
        <v>769</v>
      </c>
      <c r="AC480">
        <v>0.1</v>
      </c>
      <c r="AD480" t="s">
        <v>783</v>
      </c>
      <c r="AE480">
        <v>41806</v>
      </c>
      <c r="AF480">
        <v>41806</v>
      </c>
      <c r="AG480" t="s">
        <v>842</v>
      </c>
      <c r="AH480" t="s">
        <v>1906</v>
      </c>
      <c r="AI480">
        <v>2213163</v>
      </c>
    </row>
    <row r="481" spans="1:35" hidden="1">
      <c r="A481" t="s">
        <v>1678</v>
      </c>
      <c r="B481" t="s">
        <v>1679</v>
      </c>
      <c r="C481" t="s">
        <v>682</v>
      </c>
      <c r="D481" t="s">
        <v>1907</v>
      </c>
      <c r="F481" t="s">
        <v>792</v>
      </c>
      <c r="G481" t="s">
        <v>793</v>
      </c>
      <c r="H481" t="s">
        <v>1011</v>
      </c>
      <c r="I481" t="s">
        <v>795</v>
      </c>
      <c r="J481" t="s">
        <v>682</v>
      </c>
      <c r="K481">
        <v>5</v>
      </c>
      <c r="L481">
        <v>75</v>
      </c>
      <c r="M481">
        <v>112.7</v>
      </c>
      <c r="N481">
        <v>63.4</v>
      </c>
      <c r="R481">
        <v>1100</v>
      </c>
      <c r="S481">
        <v>12</v>
      </c>
      <c r="T481">
        <v>91.7</v>
      </c>
      <c r="U481" t="s">
        <v>782</v>
      </c>
      <c r="V481">
        <v>25000</v>
      </c>
      <c r="W481">
        <v>2700</v>
      </c>
      <c r="X481">
        <v>82</v>
      </c>
      <c r="Y481">
        <v>16</v>
      </c>
      <c r="Z481">
        <v>0.9</v>
      </c>
      <c r="AA481">
        <v>-20</v>
      </c>
      <c r="AB481" t="s">
        <v>769</v>
      </c>
      <c r="AC481">
        <v>0.1</v>
      </c>
      <c r="AD481" t="s">
        <v>826</v>
      </c>
      <c r="AE481">
        <v>41842</v>
      </c>
      <c r="AF481">
        <v>41842</v>
      </c>
      <c r="AG481" t="s">
        <v>842</v>
      </c>
      <c r="AH481" t="s">
        <v>1908</v>
      </c>
      <c r="AI481">
        <v>2216252</v>
      </c>
    </row>
    <row r="482" spans="1:35" hidden="1">
      <c r="A482" t="s">
        <v>1678</v>
      </c>
      <c r="B482" t="s">
        <v>1679</v>
      </c>
      <c r="C482" t="s">
        <v>682</v>
      </c>
      <c r="D482" t="s">
        <v>1909</v>
      </c>
      <c r="F482" t="s">
        <v>792</v>
      </c>
      <c r="G482" t="s">
        <v>793</v>
      </c>
      <c r="H482" t="s">
        <v>794</v>
      </c>
      <c r="I482" t="s">
        <v>795</v>
      </c>
      <c r="J482" t="s">
        <v>682</v>
      </c>
      <c r="K482">
        <v>5</v>
      </c>
      <c r="L482">
        <v>75</v>
      </c>
      <c r="M482">
        <v>112.7</v>
      </c>
      <c r="N482">
        <v>63.4</v>
      </c>
      <c r="R482">
        <v>1100</v>
      </c>
      <c r="S482">
        <v>12</v>
      </c>
      <c r="T482">
        <v>91.7</v>
      </c>
      <c r="U482" t="s">
        <v>782</v>
      </c>
      <c r="V482">
        <v>25000</v>
      </c>
      <c r="W482">
        <v>3000</v>
      </c>
      <c r="X482">
        <v>83</v>
      </c>
      <c r="Y482">
        <v>15</v>
      </c>
      <c r="Z482">
        <v>0.9</v>
      </c>
      <c r="AA482">
        <v>-20</v>
      </c>
      <c r="AB482" t="s">
        <v>769</v>
      </c>
      <c r="AC482">
        <v>0.1</v>
      </c>
      <c r="AD482" t="s">
        <v>783</v>
      </c>
      <c r="AE482">
        <v>41806</v>
      </c>
      <c r="AF482">
        <v>41806</v>
      </c>
      <c r="AG482" t="s">
        <v>842</v>
      </c>
      <c r="AH482" t="s">
        <v>1910</v>
      </c>
      <c r="AI482">
        <v>2213164</v>
      </c>
    </row>
    <row r="483" spans="1:35" hidden="1">
      <c r="A483" t="s">
        <v>1678</v>
      </c>
      <c r="B483" t="s">
        <v>1679</v>
      </c>
      <c r="C483" t="s">
        <v>682</v>
      </c>
      <c r="D483" t="s">
        <v>1911</v>
      </c>
      <c r="F483" t="s">
        <v>792</v>
      </c>
      <c r="G483" t="s">
        <v>793</v>
      </c>
      <c r="H483" t="s">
        <v>1011</v>
      </c>
      <c r="I483" t="s">
        <v>795</v>
      </c>
      <c r="J483" t="s">
        <v>682</v>
      </c>
      <c r="K483">
        <v>5</v>
      </c>
      <c r="L483">
        <v>75</v>
      </c>
      <c r="M483">
        <v>112.7</v>
      </c>
      <c r="N483">
        <v>63.4</v>
      </c>
      <c r="R483">
        <v>1100</v>
      </c>
      <c r="S483">
        <v>12</v>
      </c>
      <c r="T483">
        <v>91.7</v>
      </c>
      <c r="U483" t="s">
        <v>782</v>
      </c>
      <c r="V483">
        <v>25000</v>
      </c>
      <c r="W483">
        <v>3000</v>
      </c>
      <c r="X483">
        <v>83</v>
      </c>
      <c r="Y483">
        <v>15</v>
      </c>
      <c r="Z483">
        <v>0.9</v>
      </c>
      <c r="AA483">
        <v>-20</v>
      </c>
      <c r="AB483" t="s">
        <v>769</v>
      </c>
      <c r="AC483">
        <v>0.1</v>
      </c>
      <c r="AD483" t="s">
        <v>826</v>
      </c>
      <c r="AE483">
        <v>41838</v>
      </c>
      <c r="AF483">
        <v>41838</v>
      </c>
      <c r="AG483" t="s">
        <v>842</v>
      </c>
      <c r="AH483" t="s">
        <v>1912</v>
      </c>
      <c r="AI483">
        <v>2215758</v>
      </c>
    </row>
    <row r="484" spans="1:35" hidden="1">
      <c r="A484" t="s">
        <v>1678</v>
      </c>
      <c r="B484" t="s">
        <v>1679</v>
      </c>
      <c r="C484" t="s">
        <v>682</v>
      </c>
      <c r="D484" t="s">
        <v>1913</v>
      </c>
      <c r="F484" t="s">
        <v>792</v>
      </c>
      <c r="G484" t="s">
        <v>793</v>
      </c>
      <c r="H484" t="s">
        <v>794</v>
      </c>
      <c r="I484" t="s">
        <v>795</v>
      </c>
      <c r="J484" t="s">
        <v>682</v>
      </c>
      <c r="K484">
        <v>5</v>
      </c>
      <c r="L484">
        <v>75</v>
      </c>
      <c r="M484">
        <v>112.7</v>
      </c>
      <c r="N484">
        <v>63.4</v>
      </c>
      <c r="R484">
        <v>1100</v>
      </c>
      <c r="S484">
        <v>12</v>
      </c>
      <c r="T484">
        <v>91.7</v>
      </c>
      <c r="U484" t="s">
        <v>782</v>
      </c>
      <c r="V484">
        <v>25000</v>
      </c>
      <c r="W484">
        <v>4000</v>
      </c>
      <c r="X484">
        <v>85</v>
      </c>
      <c r="Y484">
        <v>20</v>
      </c>
      <c r="Z484">
        <v>0.9</v>
      </c>
      <c r="AA484">
        <v>-20</v>
      </c>
      <c r="AB484" t="s">
        <v>769</v>
      </c>
      <c r="AC484">
        <v>0.1</v>
      </c>
      <c r="AD484" t="s">
        <v>826</v>
      </c>
      <c r="AE484">
        <v>41843</v>
      </c>
      <c r="AF484">
        <v>41843</v>
      </c>
      <c r="AG484" t="s">
        <v>842</v>
      </c>
      <c r="AH484" t="s">
        <v>1914</v>
      </c>
      <c r="AI484">
        <v>2216277</v>
      </c>
    </row>
    <row r="485" spans="1:35" hidden="1">
      <c r="A485" t="s">
        <v>1678</v>
      </c>
      <c r="B485" t="s">
        <v>1679</v>
      </c>
      <c r="C485" t="s">
        <v>682</v>
      </c>
      <c r="D485" t="s">
        <v>1915</v>
      </c>
      <c r="F485" t="s">
        <v>792</v>
      </c>
      <c r="G485" t="s">
        <v>793</v>
      </c>
      <c r="H485" t="s">
        <v>1011</v>
      </c>
      <c r="I485" t="s">
        <v>795</v>
      </c>
      <c r="J485" t="s">
        <v>682</v>
      </c>
      <c r="K485">
        <v>5</v>
      </c>
      <c r="L485">
        <v>75</v>
      </c>
      <c r="M485">
        <v>112.7</v>
      </c>
      <c r="N485">
        <v>63.4</v>
      </c>
      <c r="R485">
        <v>1100</v>
      </c>
      <c r="S485">
        <v>12</v>
      </c>
      <c r="T485">
        <v>91.7</v>
      </c>
      <c r="U485" t="s">
        <v>782</v>
      </c>
      <c r="V485">
        <v>25000</v>
      </c>
      <c r="W485">
        <v>4000</v>
      </c>
      <c r="X485">
        <v>85</v>
      </c>
      <c r="Y485">
        <v>20</v>
      </c>
      <c r="Z485">
        <v>0.9</v>
      </c>
      <c r="AA485">
        <v>-20</v>
      </c>
      <c r="AB485" t="s">
        <v>769</v>
      </c>
      <c r="AC485">
        <v>0.1</v>
      </c>
      <c r="AD485" t="s">
        <v>826</v>
      </c>
      <c r="AE485">
        <v>41842</v>
      </c>
      <c r="AF485">
        <v>41842</v>
      </c>
      <c r="AG485" t="s">
        <v>842</v>
      </c>
      <c r="AH485" t="s">
        <v>1916</v>
      </c>
      <c r="AI485">
        <v>2216253</v>
      </c>
    </row>
    <row r="486" spans="1:35">
      <c r="A486" t="s">
        <v>1678</v>
      </c>
      <c r="B486" t="s">
        <v>1679</v>
      </c>
      <c r="C486" t="s">
        <v>682</v>
      </c>
      <c r="D486" t="s">
        <v>1917</v>
      </c>
      <c r="F486" t="s">
        <v>732</v>
      </c>
      <c r="G486" t="s">
        <v>780</v>
      </c>
      <c r="H486" t="s">
        <v>794</v>
      </c>
      <c r="I486" t="s">
        <v>726</v>
      </c>
      <c r="J486" t="s">
        <v>682</v>
      </c>
      <c r="K486">
        <v>5</v>
      </c>
      <c r="L486">
        <v>65</v>
      </c>
      <c r="M486">
        <v>133</v>
      </c>
      <c r="N486">
        <v>95</v>
      </c>
      <c r="R486">
        <v>865</v>
      </c>
      <c r="S486">
        <v>12</v>
      </c>
      <c r="T486">
        <v>72</v>
      </c>
      <c r="U486" t="s">
        <v>782</v>
      </c>
      <c r="V486">
        <v>40000</v>
      </c>
      <c r="W486">
        <v>2700</v>
      </c>
      <c r="X486">
        <v>83</v>
      </c>
      <c r="Y486">
        <v>21</v>
      </c>
      <c r="Z486">
        <v>1</v>
      </c>
      <c r="AA486">
        <v>-40</v>
      </c>
      <c r="AB486" t="s">
        <v>769</v>
      </c>
      <c r="AC486">
        <v>0.1</v>
      </c>
      <c r="AD486" t="s">
        <v>1132</v>
      </c>
      <c r="AE486">
        <v>41820</v>
      </c>
      <c r="AF486">
        <v>41843</v>
      </c>
      <c r="AG486" t="s">
        <v>842</v>
      </c>
      <c r="AH486" t="s">
        <v>1918</v>
      </c>
      <c r="AI486">
        <v>2216428</v>
      </c>
    </row>
    <row r="487" spans="1:35">
      <c r="A487" t="s">
        <v>1678</v>
      </c>
      <c r="B487" t="s">
        <v>1679</v>
      </c>
      <c r="C487" t="s">
        <v>682</v>
      </c>
      <c r="D487" t="s">
        <v>1919</v>
      </c>
      <c r="F487" t="s">
        <v>732</v>
      </c>
      <c r="G487" t="s">
        <v>780</v>
      </c>
      <c r="H487" t="s">
        <v>794</v>
      </c>
      <c r="I487" t="s">
        <v>726</v>
      </c>
      <c r="J487" t="s">
        <v>682</v>
      </c>
      <c r="K487">
        <v>5</v>
      </c>
      <c r="L487">
        <v>65</v>
      </c>
      <c r="M487">
        <v>133</v>
      </c>
      <c r="N487">
        <v>95</v>
      </c>
      <c r="R487">
        <v>865</v>
      </c>
      <c r="S487">
        <v>12</v>
      </c>
      <c r="T487">
        <v>72.099999999999994</v>
      </c>
      <c r="U487" t="s">
        <v>782</v>
      </c>
      <c r="V487">
        <v>40000</v>
      </c>
      <c r="W487">
        <v>3000</v>
      </c>
      <c r="X487">
        <v>84</v>
      </c>
      <c r="Y487">
        <v>24</v>
      </c>
      <c r="Z487">
        <v>0.9</v>
      </c>
      <c r="AA487">
        <v>-40</v>
      </c>
      <c r="AB487" t="s">
        <v>769</v>
      </c>
      <c r="AC487">
        <v>0.1</v>
      </c>
      <c r="AD487" t="s">
        <v>1132</v>
      </c>
      <c r="AE487">
        <v>41820</v>
      </c>
      <c r="AF487">
        <v>41843</v>
      </c>
      <c r="AG487" t="s">
        <v>842</v>
      </c>
      <c r="AH487" t="s">
        <v>1920</v>
      </c>
      <c r="AI487">
        <v>2216427</v>
      </c>
    </row>
    <row r="488" spans="1:35" hidden="1">
      <c r="A488" t="s">
        <v>1678</v>
      </c>
      <c r="B488" t="s">
        <v>1679</v>
      </c>
      <c r="C488" t="s">
        <v>682</v>
      </c>
      <c r="D488" t="s">
        <v>1921</v>
      </c>
      <c r="F488" t="s">
        <v>731</v>
      </c>
      <c r="G488" t="s">
        <v>780</v>
      </c>
      <c r="H488" t="s">
        <v>794</v>
      </c>
      <c r="I488" t="s">
        <v>726</v>
      </c>
      <c r="J488" t="s">
        <v>682</v>
      </c>
      <c r="K488">
        <v>3</v>
      </c>
      <c r="L488">
        <v>75</v>
      </c>
      <c r="M488">
        <v>115.5</v>
      </c>
      <c r="N488">
        <v>94.6</v>
      </c>
      <c r="O488">
        <v>1976</v>
      </c>
      <c r="Q488">
        <v>40</v>
      </c>
      <c r="R488">
        <v>850</v>
      </c>
      <c r="S488">
        <v>12</v>
      </c>
      <c r="T488">
        <v>70.8</v>
      </c>
      <c r="U488" t="s">
        <v>782</v>
      </c>
      <c r="V488">
        <v>25000</v>
      </c>
      <c r="W488">
        <v>2700</v>
      </c>
      <c r="X488">
        <v>81</v>
      </c>
      <c r="Y488">
        <v>9</v>
      </c>
      <c r="Z488">
        <v>0.9</v>
      </c>
      <c r="AA488">
        <v>-20</v>
      </c>
      <c r="AB488" t="s">
        <v>769</v>
      </c>
      <c r="AC488">
        <v>0.1</v>
      </c>
      <c r="AD488" t="s">
        <v>974</v>
      </c>
      <c r="AE488">
        <v>41851</v>
      </c>
      <c r="AF488">
        <v>41934</v>
      </c>
      <c r="AG488" t="s">
        <v>842</v>
      </c>
      <c r="AH488" t="s">
        <v>1922</v>
      </c>
      <c r="AI488">
        <v>2223069</v>
      </c>
    </row>
    <row r="489" spans="1:35" hidden="1">
      <c r="A489" t="s">
        <v>1678</v>
      </c>
      <c r="B489" t="s">
        <v>1679</v>
      </c>
      <c r="C489" t="s">
        <v>682</v>
      </c>
      <c r="D489" t="s">
        <v>1923</v>
      </c>
      <c r="F489" t="s">
        <v>731</v>
      </c>
      <c r="G489" t="s">
        <v>780</v>
      </c>
      <c r="H489" t="s">
        <v>794</v>
      </c>
      <c r="I489" t="s">
        <v>726</v>
      </c>
      <c r="J489" t="s">
        <v>682</v>
      </c>
      <c r="K489">
        <v>3</v>
      </c>
      <c r="L489">
        <v>75</v>
      </c>
      <c r="M489">
        <v>115.5</v>
      </c>
      <c r="N489">
        <v>94.5</v>
      </c>
      <c r="O489">
        <v>2140</v>
      </c>
      <c r="Q489">
        <v>40</v>
      </c>
      <c r="R489">
        <v>850</v>
      </c>
      <c r="S489">
        <v>12.1</v>
      </c>
      <c r="T489">
        <v>70.2</v>
      </c>
      <c r="U489" t="s">
        <v>782</v>
      </c>
      <c r="V489">
        <v>25000</v>
      </c>
      <c r="W489">
        <v>3000</v>
      </c>
      <c r="X489">
        <v>81</v>
      </c>
      <c r="Y489">
        <v>12</v>
      </c>
      <c r="Z489">
        <v>0.9</v>
      </c>
      <c r="AA489">
        <v>-20</v>
      </c>
      <c r="AB489" t="s">
        <v>769</v>
      </c>
      <c r="AC489">
        <v>0.1</v>
      </c>
      <c r="AD489" t="s">
        <v>974</v>
      </c>
      <c r="AE489">
        <v>41851</v>
      </c>
      <c r="AF489">
        <v>41932</v>
      </c>
      <c r="AG489" t="s">
        <v>842</v>
      </c>
      <c r="AH489" t="s">
        <v>1924</v>
      </c>
      <c r="AI489">
        <v>2223068</v>
      </c>
    </row>
    <row r="490" spans="1:35" hidden="1">
      <c r="A490" t="s">
        <v>1678</v>
      </c>
      <c r="B490" t="s">
        <v>1679</v>
      </c>
      <c r="C490" t="s">
        <v>682</v>
      </c>
      <c r="D490" t="s">
        <v>1925</v>
      </c>
      <c r="F490" t="s">
        <v>731</v>
      </c>
      <c r="G490" t="s">
        <v>780</v>
      </c>
      <c r="H490" t="s">
        <v>794</v>
      </c>
      <c r="I490" t="s">
        <v>726</v>
      </c>
      <c r="J490" t="s">
        <v>682</v>
      </c>
      <c r="K490">
        <v>3</v>
      </c>
      <c r="L490">
        <v>75</v>
      </c>
      <c r="M490">
        <v>115.5</v>
      </c>
      <c r="N490">
        <v>94.6</v>
      </c>
      <c r="O490">
        <v>4761</v>
      </c>
      <c r="Q490">
        <v>25</v>
      </c>
      <c r="R490">
        <v>850</v>
      </c>
      <c r="S490">
        <v>12</v>
      </c>
      <c r="T490">
        <v>70.8</v>
      </c>
      <c r="U490" t="s">
        <v>782</v>
      </c>
      <c r="V490">
        <v>25000</v>
      </c>
      <c r="W490">
        <v>2700</v>
      </c>
      <c r="X490">
        <v>81</v>
      </c>
      <c r="Y490">
        <v>9</v>
      </c>
      <c r="Z490">
        <v>0.9</v>
      </c>
      <c r="AA490">
        <v>-20</v>
      </c>
      <c r="AB490" t="s">
        <v>769</v>
      </c>
      <c r="AC490">
        <v>0.1</v>
      </c>
      <c r="AD490" t="s">
        <v>974</v>
      </c>
      <c r="AE490">
        <v>41851</v>
      </c>
      <c r="AF490">
        <v>41933</v>
      </c>
      <c r="AG490" t="s">
        <v>842</v>
      </c>
      <c r="AH490" t="s">
        <v>1926</v>
      </c>
      <c r="AI490">
        <v>2223070</v>
      </c>
    </row>
    <row r="491" spans="1:35" hidden="1">
      <c r="A491" t="s">
        <v>1678</v>
      </c>
      <c r="B491" t="s">
        <v>1679</v>
      </c>
      <c r="C491" t="s">
        <v>682</v>
      </c>
      <c r="D491" t="s">
        <v>1927</v>
      </c>
      <c r="F491" t="s">
        <v>731</v>
      </c>
      <c r="G491" t="s">
        <v>780</v>
      </c>
      <c r="H491" t="s">
        <v>794</v>
      </c>
      <c r="I491" t="s">
        <v>726</v>
      </c>
      <c r="J491" t="s">
        <v>682</v>
      </c>
      <c r="K491">
        <v>3</v>
      </c>
      <c r="L491">
        <v>75</v>
      </c>
      <c r="M491">
        <v>115.5</v>
      </c>
      <c r="N491">
        <v>94.5</v>
      </c>
      <c r="O491">
        <v>4662</v>
      </c>
      <c r="Q491">
        <v>25</v>
      </c>
      <c r="R491">
        <v>850</v>
      </c>
      <c r="S491">
        <v>12</v>
      </c>
      <c r="T491">
        <v>70.8</v>
      </c>
      <c r="U491" t="s">
        <v>782</v>
      </c>
      <c r="V491">
        <v>25000</v>
      </c>
      <c r="W491">
        <v>3000</v>
      </c>
      <c r="X491">
        <v>81</v>
      </c>
      <c r="Y491">
        <v>13</v>
      </c>
      <c r="Z491">
        <v>0.9</v>
      </c>
      <c r="AA491">
        <v>-20</v>
      </c>
      <c r="AB491" t="s">
        <v>769</v>
      </c>
      <c r="AC491">
        <v>0.1</v>
      </c>
      <c r="AD491" t="s">
        <v>974</v>
      </c>
      <c r="AE491">
        <v>41851</v>
      </c>
      <c r="AF491">
        <v>41933</v>
      </c>
      <c r="AG491" t="s">
        <v>842</v>
      </c>
      <c r="AH491" t="s">
        <v>1928</v>
      </c>
      <c r="AI491">
        <v>2223071</v>
      </c>
    </row>
    <row r="492" spans="1:35" hidden="1">
      <c r="A492" t="s">
        <v>1678</v>
      </c>
      <c r="B492" t="s">
        <v>1679</v>
      </c>
      <c r="C492" t="s">
        <v>682</v>
      </c>
      <c r="D492" t="s">
        <v>1929</v>
      </c>
      <c r="F492" t="s">
        <v>731</v>
      </c>
      <c r="G492" t="s">
        <v>780</v>
      </c>
      <c r="H492" t="s">
        <v>794</v>
      </c>
      <c r="I492" t="s">
        <v>726</v>
      </c>
      <c r="J492" t="s">
        <v>682</v>
      </c>
      <c r="K492">
        <v>3</v>
      </c>
      <c r="L492">
        <v>75</v>
      </c>
      <c r="M492">
        <v>92.2</v>
      </c>
      <c r="N492">
        <v>95.3</v>
      </c>
      <c r="O492">
        <v>1680</v>
      </c>
      <c r="Q492">
        <v>40</v>
      </c>
      <c r="R492">
        <v>850</v>
      </c>
      <c r="S492">
        <v>12.3</v>
      </c>
      <c r="T492">
        <v>69.099999999999994</v>
      </c>
      <c r="U492" t="s">
        <v>782</v>
      </c>
      <c r="V492">
        <v>25000</v>
      </c>
      <c r="W492">
        <v>2700</v>
      </c>
      <c r="X492">
        <v>81</v>
      </c>
      <c r="Y492">
        <v>9</v>
      </c>
      <c r="Z492">
        <v>0.9</v>
      </c>
      <c r="AA492">
        <v>-20</v>
      </c>
      <c r="AB492" t="s">
        <v>769</v>
      </c>
      <c r="AC492">
        <v>0.1</v>
      </c>
      <c r="AD492" t="s">
        <v>974</v>
      </c>
      <c r="AE492">
        <v>41851</v>
      </c>
      <c r="AF492">
        <v>41936</v>
      </c>
      <c r="AG492" t="s">
        <v>842</v>
      </c>
      <c r="AH492" t="s">
        <v>1930</v>
      </c>
      <c r="AI492">
        <v>2223492</v>
      </c>
    </row>
    <row r="493" spans="1:35" hidden="1">
      <c r="A493" t="s">
        <v>1678</v>
      </c>
      <c r="B493" t="s">
        <v>1679</v>
      </c>
      <c r="C493" t="s">
        <v>682</v>
      </c>
      <c r="D493" t="s">
        <v>1931</v>
      </c>
      <c r="F493" t="s">
        <v>731</v>
      </c>
      <c r="G493" t="s">
        <v>780</v>
      </c>
      <c r="H493" t="s">
        <v>794</v>
      </c>
      <c r="I493" t="s">
        <v>726</v>
      </c>
      <c r="J493" t="s">
        <v>682</v>
      </c>
      <c r="K493">
        <v>3</v>
      </c>
      <c r="M493">
        <v>92.2</v>
      </c>
      <c r="N493">
        <v>95.3</v>
      </c>
      <c r="O493">
        <v>2024</v>
      </c>
      <c r="Q493">
        <v>40</v>
      </c>
      <c r="R493">
        <v>850</v>
      </c>
      <c r="S493">
        <v>12.3</v>
      </c>
      <c r="T493">
        <v>69.099999999999994</v>
      </c>
      <c r="U493" t="s">
        <v>782</v>
      </c>
      <c r="V493">
        <v>25000</v>
      </c>
      <c r="W493">
        <v>3000</v>
      </c>
      <c r="X493">
        <v>80</v>
      </c>
      <c r="Y493">
        <v>8</v>
      </c>
      <c r="Z493">
        <v>0.9</v>
      </c>
      <c r="AA493">
        <v>-20</v>
      </c>
      <c r="AB493" t="s">
        <v>769</v>
      </c>
      <c r="AC493">
        <v>0.1</v>
      </c>
      <c r="AD493" t="s">
        <v>826</v>
      </c>
      <c r="AE493">
        <v>41851</v>
      </c>
      <c r="AF493">
        <v>41934</v>
      </c>
      <c r="AG493" t="s">
        <v>842</v>
      </c>
      <c r="AH493" t="s">
        <v>1932</v>
      </c>
      <c r="AI493">
        <v>2223067</v>
      </c>
    </row>
    <row r="494" spans="1:35" hidden="1">
      <c r="A494" t="s">
        <v>1678</v>
      </c>
      <c r="B494" t="s">
        <v>1679</v>
      </c>
      <c r="C494" t="s">
        <v>682</v>
      </c>
      <c r="D494" t="s">
        <v>1933</v>
      </c>
      <c r="F494" t="s">
        <v>731</v>
      </c>
      <c r="G494" t="s">
        <v>780</v>
      </c>
      <c r="H494" t="s">
        <v>794</v>
      </c>
      <c r="I494" t="s">
        <v>726</v>
      </c>
      <c r="J494" t="s">
        <v>682</v>
      </c>
      <c r="K494">
        <v>3</v>
      </c>
      <c r="L494">
        <v>75</v>
      </c>
      <c r="M494">
        <v>92.2</v>
      </c>
      <c r="N494">
        <v>95.3</v>
      </c>
      <c r="O494">
        <v>1680</v>
      </c>
      <c r="Q494">
        <v>25</v>
      </c>
      <c r="R494">
        <v>850</v>
      </c>
      <c r="S494">
        <v>12.3</v>
      </c>
      <c r="T494">
        <v>69.099999999999994</v>
      </c>
      <c r="U494" t="s">
        <v>782</v>
      </c>
      <c r="V494">
        <v>25000</v>
      </c>
      <c r="W494">
        <v>2700</v>
      </c>
      <c r="X494">
        <v>81</v>
      </c>
      <c r="Y494">
        <v>9</v>
      </c>
      <c r="Z494">
        <v>0.9</v>
      </c>
      <c r="AA494">
        <v>-20</v>
      </c>
      <c r="AB494" t="s">
        <v>769</v>
      </c>
      <c r="AC494">
        <v>0.1</v>
      </c>
      <c r="AD494" t="s">
        <v>974</v>
      </c>
      <c r="AE494">
        <v>41851</v>
      </c>
      <c r="AF494">
        <v>41934</v>
      </c>
      <c r="AG494" t="s">
        <v>842</v>
      </c>
      <c r="AH494" t="s">
        <v>1934</v>
      </c>
      <c r="AI494">
        <v>2223981</v>
      </c>
    </row>
    <row r="495" spans="1:35" hidden="1">
      <c r="A495" t="s">
        <v>1678</v>
      </c>
      <c r="B495" t="s">
        <v>1679</v>
      </c>
      <c r="C495" t="s">
        <v>682</v>
      </c>
      <c r="D495" t="s">
        <v>1935</v>
      </c>
      <c r="F495" t="s">
        <v>731</v>
      </c>
      <c r="G495" t="s">
        <v>780</v>
      </c>
      <c r="H495" t="s">
        <v>794</v>
      </c>
      <c r="I495" t="s">
        <v>726</v>
      </c>
      <c r="J495" t="s">
        <v>682</v>
      </c>
      <c r="K495">
        <v>3</v>
      </c>
      <c r="M495">
        <v>92.2</v>
      </c>
      <c r="N495">
        <v>95.3</v>
      </c>
      <c r="O495">
        <v>3826</v>
      </c>
      <c r="Q495">
        <v>25</v>
      </c>
      <c r="R495">
        <v>850</v>
      </c>
      <c r="S495">
        <v>12.3</v>
      </c>
      <c r="T495">
        <v>69.099999999999994</v>
      </c>
      <c r="U495" t="s">
        <v>782</v>
      </c>
      <c r="V495">
        <v>25000</v>
      </c>
      <c r="W495">
        <v>3000</v>
      </c>
      <c r="X495">
        <v>81</v>
      </c>
      <c r="Y495">
        <v>11</v>
      </c>
      <c r="Z495">
        <v>0.9</v>
      </c>
      <c r="AA495">
        <v>-20</v>
      </c>
      <c r="AB495" t="s">
        <v>769</v>
      </c>
      <c r="AC495">
        <v>0.1</v>
      </c>
      <c r="AD495" t="s">
        <v>826</v>
      </c>
      <c r="AE495">
        <v>41851</v>
      </c>
      <c r="AF495">
        <v>41934</v>
      </c>
      <c r="AG495" t="s">
        <v>842</v>
      </c>
      <c r="AH495" t="s">
        <v>1936</v>
      </c>
      <c r="AI495">
        <v>2223066</v>
      </c>
    </row>
    <row r="496" spans="1:35" hidden="1">
      <c r="A496" t="s">
        <v>1678</v>
      </c>
      <c r="B496" t="s">
        <v>1679</v>
      </c>
      <c r="C496" t="s">
        <v>682</v>
      </c>
      <c r="D496" t="s">
        <v>1937</v>
      </c>
      <c r="F496" t="s">
        <v>733</v>
      </c>
      <c r="G496" t="s">
        <v>780</v>
      </c>
      <c r="H496" t="s">
        <v>794</v>
      </c>
      <c r="I496" t="s">
        <v>726</v>
      </c>
      <c r="J496" t="s">
        <v>682</v>
      </c>
      <c r="K496">
        <v>5</v>
      </c>
      <c r="L496">
        <v>75</v>
      </c>
      <c r="M496">
        <v>160</v>
      </c>
      <c r="N496">
        <v>120</v>
      </c>
      <c r="Q496">
        <v>110</v>
      </c>
      <c r="R496">
        <v>1050</v>
      </c>
      <c r="S496">
        <v>13</v>
      </c>
      <c r="T496">
        <v>80.8</v>
      </c>
      <c r="U496" t="s">
        <v>782</v>
      </c>
      <c r="V496">
        <v>25000</v>
      </c>
      <c r="W496">
        <v>2700</v>
      </c>
      <c r="X496">
        <v>82</v>
      </c>
      <c r="Y496">
        <v>14</v>
      </c>
      <c r="Z496">
        <v>0.9</v>
      </c>
      <c r="AA496">
        <v>-20</v>
      </c>
      <c r="AB496" t="s">
        <v>769</v>
      </c>
      <c r="AC496">
        <v>0.1</v>
      </c>
      <c r="AD496" t="s">
        <v>783</v>
      </c>
      <c r="AE496">
        <v>41814</v>
      </c>
      <c r="AF496">
        <v>41814</v>
      </c>
      <c r="AG496" t="s">
        <v>842</v>
      </c>
      <c r="AH496" t="s">
        <v>1938</v>
      </c>
      <c r="AI496">
        <v>2214140</v>
      </c>
    </row>
    <row r="497" spans="1:35">
      <c r="A497" t="s">
        <v>1678</v>
      </c>
      <c r="B497" t="s">
        <v>1679</v>
      </c>
      <c r="C497" t="s">
        <v>682</v>
      </c>
      <c r="D497" t="s">
        <v>1939</v>
      </c>
      <c r="F497" t="s">
        <v>733</v>
      </c>
      <c r="G497" t="s">
        <v>780</v>
      </c>
      <c r="H497" t="s">
        <v>794</v>
      </c>
      <c r="I497" t="s">
        <v>726</v>
      </c>
      <c r="J497" t="s">
        <v>682</v>
      </c>
      <c r="K497">
        <v>5</v>
      </c>
      <c r="L497">
        <v>75</v>
      </c>
      <c r="M497">
        <v>156</v>
      </c>
      <c r="N497">
        <v>124</v>
      </c>
      <c r="R497">
        <v>1000</v>
      </c>
      <c r="S497">
        <v>14</v>
      </c>
      <c r="T497">
        <v>71.400000000000006</v>
      </c>
      <c r="U497" t="s">
        <v>782</v>
      </c>
      <c r="V497">
        <v>40000</v>
      </c>
      <c r="W497">
        <v>3000</v>
      </c>
      <c r="X497">
        <v>83</v>
      </c>
      <c r="Y497">
        <v>19</v>
      </c>
      <c r="Z497">
        <v>1</v>
      </c>
      <c r="AA497">
        <v>-40</v>
      </c>
      <c r="AB497" t="s">
        <v>769</v>
      </c>
      <c r="AC497">
        <v>0.1</v>
      </c>
      <c r="AD497" t="s">
        <v>1143</v>
      </c>
      <c r="AE497">
        <v>41881</v>
      </c>
      <c r="AF497">
        <v>41893</v>
      </c>
      <c r="AG497" t="s">
        <v>842</v>
      </c>
      <c r="AH497" t="s">
        <v>1940</v>
      </c>
      <c r="AI497">
        <v>2219729</v>
      </c>
    </row>
    <row r="498" spans="1:35" hidden="1">
      <c r="A498" t="s">
        <v>1941</v>
      </c>
      <c r="B498" t="s">
        <v>1942</v>
      </c>
      <c r="C498" t="s">
        <v>1943</v>
      </c>
      <c r="D498" t="s">
        <v>1944</v>
      </c>
      <c r="F498" t="s">
        <v>792</v>
      </c>
      <c r="G498" t="s">
        <v>793</v>
      </c>
      <c r="H498" t="s">
        <v>794</v>
      </c>
      <c r="I498" t="s">
        <v>795</v>
      </c>
      <c r="J498" t="s">
        <v>682</v>
      </c>
      <c r="K498">
        <v>3</v>
      </c>
      <c r="L498">
        <v>40</v>
      </c>
      <c r="M498">
        <v>112</v>
      </c>
      <c r="N498">
        <v>60</v>
      </c>
      <c r="R498">
        <v>450</v>
      </c>
      <c r="S498">
        <v>6</v>
      </c>
      <c r="T498">
        <v>75</v>
      </c>
      <c r="U498" t="s">
        <v>782</v>
      </c>
      <c r="V498">
        <v>25000</v>
      </c>
      <c r="W498">
        <v>4000</v>
      </c>
      <c r="X498">
        <v>85</v>
      </c>
      <c r="Y498">
        <v>22</v>
      </c>
      <c r="Z498">
        <v>0.9</v>
      </c>
      <c r="AA498">
        <v>-20</v>
      </c>
      <c r="AB498" t="s">
        <v>769</v>
      </c>
      <c r="AC498">
        <v>0.1</v>
      </c>
      <c r="AD498" t="s">
        <v>826</v>
      </c>
      <c r="AE498">
        <v>41760</v>
      </c>
      <c r="AF498">
        <v>41780</v>
      </c>
      <c r="AG498" t="s">
        <v>842</v>
      </c>
      <c r="AH498" t="s">
        <v>1945</v>
      </c>
      <c r="AI498">
        <v>2212504</v>
      </c>
    </row>
    <row r="499" spans="1:35" hidden="1">
      <c r="A499" t="s">
        <v>1941</v>
      </c>
      <c r="B499" t="s">
        <v>1942</v>
      </c>
      <c r="C499" t="s">
        <v>1943</v>
      </c>
      <c r="D499" t="s">
        <v>1946</v>
      </c>
      <c r="F499" t="s">
        <v>792</v>
      </c>
      <c r="G499" t="s">
        <v>793</v>
      </c>
      <c r="H499" t="s">
        <v>794</v>
      </c>
      <c r="I499" t="s">
        <v>795</v>
      </c>
      <c r="J499" t="s">
        <v>682</v>
      </c>
      <c r="K499">
        <v>5</v>
      </c>
      <c r="L499">
        <v>40</v>
      </c>
      <c r="M499">
        <v>112</v>
      </c>
      <c r="N499">
        <v>60</v>
      </c>
      <c r="R499">
        <v>450</v>
      </c>
      <c r="S499">
        <v>6</v>
      </c>
      <c r="T499">
        <v>76.7</v>
      </c>
      <c r="U499" t="s">
        <v>782</v>
      </c>
      <c r="V499">
        <v>25000</v>
      </c>
      <c r="W499">
        <v>5000</v>
      </c>
      <c r="X499">
        <v>85</v>
      </c>
      <c r="Y499">
        <v>16</v>
      </c>
      <c r="Z499">
        <v>0.9</v>
      </c>
      <c r="AA499">
        <v>-20</v>
      </c>
      <c r="AB499" t="s">
        <v>769</v>
      </c>
      <c r="AC499">
        <v>0.1</v>
      </c>
      <c r="AD499" t="s">
        <v>783</v>
      </c>
      <c r="AE499">
        <v>41791</v>
      </c>
      <c r="AF499">
        <v>41943</v>
      </c>
      <c r="AG499" t="s">
        <v>842</v>
      </c>
      <c r="AH499" t="s">
        <v>1947</v>
      </c>
      <c r="AI499">
        <v>2224120</v>
      </c>
    </row>
    <row r="500" spans="1:35" hidden="1">
      <c r="A500" t="s">
        <v>1941</v>
      </c>
      <c r="B500" t="s">
        <v>1942</v>
      </c>
      <c r="C500" t="s">
        <v>1943</v>
      </c>
      <c r="D500" t="s">
        <v>1948</v>
      </c>
      <c r="F500" t="s">
        <v>792</v>
      </c>
      <c r="G500" t="s">
        <v>793</v>
      </c>
      <c r="H500" t="s">
        <v>794</v>
      </c>
      <c r="I500" t="s">
        <v>795</v>
      </c>
      <c r="J500" t="s">
        <v>682</v>
      </c>
      <c r="K500">
        <v>3</v>
      </c>
      <c r="L500">
        <v>40</v>
      </c>
      <c r="M500">
        <v>112</v>
      </c>
      <c r="N500">
        <v>60</v>
      </c>
      <c r="R500">
        <v>450</v>
      </c>
      <c r="S500">
        <v>6</v>
      </c>
      <c r="T500">
        <v>75</v>
      </c>
      <c r="U500" t="s">
        <v>782</v>
      </c>
      <c r="V500">
        <v>25000</v>
      </c>
      <c r="W500">
        <v>5000</v>
      </c>
      <c r="X500">
        <v>83</v>
      </c>
      <c r="Y500">
        <v>11</v>
      </c>
      <c r="Z500">
        <v>0.9</v>
      </c>
      <c r="AA500">
        <v>-20</v>
      </c>
      <c r="AB500" t="s">
        <v>769</v>
      </c>
      <c r="AC500">
        <v>0.1</v>
      </c>
      <c r="AD500" t="s">
        <v>826</v>
      </c>
      <c r="AE500">
        <v>41760</v>
      </c>
      <c r="AF500">
        <v>41780</v>
      </c>
      <c r="AG500" t="s">
        <v>842</v>
      </c>
      <c r="AH500" t="s">
        <v>1949</v>
      </c>
      <c r="AI500">
        <v>2212505</v>
      </c>
    </row>
    <row r="501" spans="1:35" hidden="1">
      <c r="A501" t="s">
        <v>1941</v>
      </c>
      <c r="B501" t="s">
        <v>1942</v>
      </c>
      <c r="C501" t="s">
        <v>1943</v>
      </c>
      <c r="D501" t="s">
        <v>1950</v>
      </c>
      <c r="F501" t="s">
        <v>792</v>
      </c>
      <c r="G501" t="s">
        <v>793</v>
      </c>
      <c r="H501" t="s">
        <v>794</v>
      </c>
      <c r="I501" t="s">
        <v>795</v>
      </c>
      <c r="J501" t="s">
        <v>682</v>
      </c>
      <c r="K501">
        <v>5</v>
      </c>
      <c r="L501">
        <v>40</v>
      </c>
      <c r="M501">
        <v>112</v>
      </c>
      <c r="N501">
        <v>60</v>
      </c>
      <c r="R501">
        <v>450</v>
      </c>
      <c r="S501">
        <v>6</v>
      </c>
      <c r="T501">
        <v>76.7</v>
      </c>
      <c r="U501" t="s">
        <v>782</v>
      </c>
      <c r="V501">
        <v>25000</v>
      </c>
      <c r="W501">
        <v>3000</v>
      </c>
      <c r="X501">
        <v>83</v>
      </c>
      <c r="Y501">
        <v>10</v>
      </c>
      <c r="Z501">
        <v>0.9</v>
      </c>
      <c r="AA501">
        <v>-20</v>
      </c>
      <c r="AB501" t="s">
        <v>769</v>
      </c>
      <c r="AC501">
        <v>0.1</v>
      </c>
      <c r="AD501" t="s">
        <v>783</v>
      </c>
      <c r="AE501">
        <v>41791</v>
      </c>
      <c r="AF501">
        <v>41943</v>
      </c>
      <c r="AG501" t="s">
        <v>842</v>
      </c>
      <c r="AH501" t="s">
        <v>1951</v>
      </c>
      <c r="AI501">
        <v>2224118</v>
      </c>
    </row>
    <row r="502" spans="1:35" hidden="1">
      <c r="A502" t="s">
        <v>1941</v>
      </c>
      <c r="B502" t="s">
        <v>1942</v>
      </c>
      <c r="C502" t="s">
        <v>1943</v>
      </c>
      <c r="D502" t="s">
        <v>1952</v>
      </c>
      <c r="F502" t="s">
        <v>792</v>
      </c>
      <c r="G502" t="s">
        <v>793</v>
      </c>
      <c r="H502" t="s">
        <v>794</v>
      </c>
      <c r="I502" t="s">
        <v>795</v>
      </c>
      <c r="J502" t="s">
        <v>682</v>
      </c>
      <c r="K502">
        <v>3</v>
      </c>
      <c r="L502">
        <v>40</v>
      </c>
      <c r="M502">
        <v>112</v>
      </c>
      <c r="N502">
        <v>60</v>
      </c>
      <c r="R502">
        <v>450</v>
      </c>
      <c r="S502">
        <v>6</v>
      </c>
      <c r="T502">
        <v>75</v>
      </c>
      <c r="U502" t="s">
        <v>782</v>
      </c>
      <c r="V502">
        <v>25000</v>
      </c>
      <c r="W502">
        <v>3000</v>
      </c>
      <c r="X502">
        <v>81</v>
      </c>
      <c r="Y502">
        <v>6</v>
      </c>
      <c r="Z502">
        <v>0.9</v>
      </c>
      <c r="AA502">
        <v>-20</v>
      </c>
      <c r="AB502" t="s">
        <v>769</v>
      </c>
      <c r="AC502">
        <v>0.1</v>
      </c>
      <c r="AD502" t="s">
        <v>826</v>
      </c>
      <c r="AE502">
        <v>41760</v>
      </c>
      <c r="AF502">
        <v>41780</v>
      </c>
      <c r="AG502" t="s">
        <v>842</v>
      </c>
      <c r="AH502" t="s">
        <v>1953</v>
      </c>
      <c r="AI502">
        <v>2212503</v>
      </c>
    </row>
    <row r="503" spans="1:35" hidden="1">
      <c r="A503" t="s">
        <v>1941</v>
      </c>
      <c r="B503" t="s">
        <v>1942</v>
      </c>
      <c r="C503" t="s">
        <v>1943</v>
      </c>
      <c r="D503" t="s">
        <v>1954</v>
      </c>
      <c r="F503" t="s">
        <v>792</v>
      </c>
      <c r="G503" t="s">
        <v>793</v>
      </c>
      <c r="H503" t="s">
        <v>794</v>
      </c>
      <c r="I503" t="s">
        <v>795</v>
      </c>
      <c r="J503" t="s">
        <v>682</v>
      </c>
      <c r="K503">
        <v>5</v>
      </c>
      <c r="L503">
        <v>40</v>
      </c>
      <c r="M503">
        <v>112</v>
      </c>
      <c r="N503">
        <v>60</v>
      </c>
      <c r="R503">
        <v>450</v>
      </c>
      <c r="S503">
        <v>6</v>
      </c>
      <c r="T503">
        <v>76.7</v>
      </c>
      <c r="U503" t="s">
        <v>782</v>
      </c>
      <c r="V503">
        <v>25000</v>
      </c>
      <c r="W503">
        <v>2700</v>
      </c>
      <c r="X503">
        <v>82</v>
      </c>
      <c r="Y503">
        <v>5</v>
      </c>
      <c r="Z503">
        <v>0.9</v>
      </c>
      <c r="AA503">
        <v>-20</v>
      </c>
      <c r="AB503" t="s">
        <v>769</v>
      </c>
      <c r="AC503">
        <v>0.1</v>
      </c>
      <c r="AD503" t="s">
        <v>783</v>
      </c>
      <c r="AE503">
        <v>41791</v>
      </c>
      <c r="AF503">
        <v>41943</v>
      </c>
      <c r="AG503" t="s">
        <v>842</v>
      </c>
      <c r="AH503" t="s">
        <v>1955</v>
      </c>
      <c r="AI503">
        <v>2224117</v>
      </c>
    </row>
    <row r="504" spans="1:35" hidden="1">
      <c r="A504" t="s">
        <v>1941</v>
      </c>
      <c r="B504" t="s">
        <v>1942</v>
      </c>
      <c r="C504" t="s">
        <v>1943</v>
      </c>
      <c r="D504" t="s">
        <v>1956</v>
      </c>
      <c r="F504" t="s">
        <v>792</v>
      </c>
      <c r="G504" t="s">
        <v>793</v>
      </c>
      <c r="H504" t="s">
        <v>794</v>
      </c>
      <c r="I504" t="s">
        <v>795</v>
      </c>
      <c r="J504" t="s">
        <v>682</v>
      </c>
      <c r="K504">
        <v>3</v>
      </c>
      <c r="L504">
        <v>40</v>
      </c>
      <c r="M504">
        <v>112</v>
      </c>
      <c r="N504">
        <v>60</v>
      </c>
      <c r="R504">
        <v>450</v>
      </c>
      <c r="S504">
        <v>6</v>
      </c>
      <c r="T504">
        <v>75</v>
      </c>
      <c r="U504" t="s">
        <v>782</v>
      </c>
      <c r="V504">
        <v>25000</v>
      </c>
      <c r="W504">
        <v>2700</v>
      </c>
      <c r="X504">
        <v>81</v>
      </c>
      <c r="Y504">
        <v>6</v>
      </c>
      <c r="Z504">
        <v>0.9</v>
      </c>
      <c r="AA504">
        <v>-20</v>
      </c>
      <c r="AB504" t="s">
        <v>769</v>
      </c>
      <c r="AC504">
        <v>0.1</v>
      </c>
      <c r="AD504" t="s">
        <v>826</v>
      </c>
      <c r="AE504">
        <v>41760</v>
      </c>
      <c r="AF504">
        <v>41780</v>
      </c>
      <c r="AG504" t="s">
        <v>842</v>
      </c>
      <c r="AH504" t="s">
        <v>1957</v>
      </c>
      <c r="AI504">
        <v>2212502</v>
      </c>
    </row>
    <row r="505" spans="1:35" hidden="1">
      <c r="A505" t="s">
        <v>1941</v>
      </c>
      <c r="B505" t="s">
        <v>1942</v>
      </c>
      <c r="C505" t="s">
        <v>1943</v>
      </c>
      <c r="D505" t="s">
        <v>1958</v>
      </c>
      <c r="F505" t="s">
        <v>792</v>
      </c>
      <c r="G505" t="s">
        <v>793</v>
      </c>
      <c r="H505" t="s">
        <v>794</v>
      </c>
      <c r="I505" t="s">
        <v>795</v>
      </c>
      <c r="J505" t="s">
        <v>682</v>
      </c>
      <c r="K505">
        <v>3</v>
      </c>
      <c r="L505">
        <v>40</v>
      </c>
      <c r="M505">
        <v>110</v>
      </c>
      <c r="N505">
        <v>60</v>
      </c>
      <c r="R505">
        <v>450</v>
      </c>
      <c r="S505">
        <v>7</v>
      </c>
      <c r="T505">
        <v>64.3</v>
      </c>
      <c r="U505" t="s">
        <v>782</v>
      </c>
      <c r="V505">
        <v>25000</v>
      </c>
      <c r="W505">
        <v>4000</v>
      </c>
      <c r="X505">
        <v>85</v>
      </c>
      <c r="Y505">
        <v>24</v>
      </c>
      <c r="Z505">
        <v>1</v>
      </c>
      <c r="AA505">
        <v>-20</v>
      </c>
      <c r="AB505" t="s">
        <v>769</v>
      </c>
      <c r="AC505">
        <v>0.1</v>
      </c>
      <c r="AD505" t="s">
        <v>789</v>
      </c>
      <c r="AE505">
        <v>41365</v>
      </c>
      <c r="AF505">
        <v>41964</v>
      </c>
      <c r="AG505" t="s">
        <v>842</v>
      </c>
      <c r="AH505" t="s">
        <v>1959</v>
      </c>
      <c r="AI505">
        <v>2226682</v>
      </c>
    </row>
    <row r="506" spans="1:35" hidden="1">
      <c r="A506" t="s">
        <v>1941</v>
      </c>
      <c r="B506" t="s">
        <v>1942</v>
      </c>
      <c r="C506" t="s">
        <v>1943</v>
      </c>
      <c r="D506" t="s">
        <v>1960</v>
      </c>
      <c r="F506" t="s">
        <v>792</v>
      </c>
      <c r="G506" t="s">
        <v>793</v>
      </c>
      <c r="H506" t="s">
        <v>794</v>
      </c>
      <c r="I506" t="s">
        <v>795</v>
      </c>
      <c r="J506" t="s">
        <v>682</v>
      </c>
      <c r="K506">
        <v>3</v>
      </c>
      <c r="L506">
        <v>40</v>
      </c>
      <c r="M506">
        <v>110</v>
      </c>
      <c r="N506">
        <v>60</v>
      </c>
      <c r="R506">
        <v>450</v>
      </c>
      <c r="S506">
        <v>7</v>
      </c>
      <c r="T506">
        <v>64.3</v>
      </c>
      <c r="U506" t="s">
        <v>782</v>
      </c>
      <c r="V506">
        <v>25000</v>
      </c>
      <c r="W506">
        <v>3000</v>
      </c>
      <c r="X506">
        <v>82</v>
      </c>
      <c r="Y506">
        <v>17</v>
      </c>
      <c r="Z506">
        <v>1</v>
      </c>
      <c r="AA506">
        <v>-20</v>
      </c>
      <c r="AB506" t="s">
        <v>769</v>
      </c>
      <c r="AC506">
        <v>0.1</v>
      </c>
      <c r="AD506" t="s">
        <v>789</v>
      </c>
      <c r="AE506">
        <v>41365</v>
      </c>
      <c r="AF506">
        <v>41964</v>
      </c>
      <c r="AG506" t="s">
        <v>842</v>
      </c>
      <c r="AH506" t="s">
        <v>1961</v>
      </c>
      <c r="AI506">
        <v>2226681</v>
      </c>
    </row>
    <row r="507" spans="1:35" hidden="1">
      <c r="A507" t="s">
        <v>1941</v>
      </c>
      <c r="B507" t="s">
        <v>1942</v>
      </c>
      <c r="C507" t="s">
        <v>1943</v>
      </c>
      <c r="D507" t="s">
        <v>1962</v>
      </c>
      <c r="F507" t="s">
        <v>792</v>
      </c>
      <c r="G507" t="s">
        <v>793</v>
      </c>
      <c r="H507" t="s">
        <v>794</v>
      </c>
      <c r="I507" t="s">
        <v>795</v>
      </c>
      <c r="J507" t="s">
        <v>682</v>
      </c>
      <c r="K507">
        <v>5</v>
      </c>
      <c r="L507">
        <v>40</v>
      </c>
      <c r="M507">
        <v>111</v>
      </c>
      <c r="N507">
        <v>61</v>
      </c>
      <c r="R507">
        <v>450</v>
      </c>
      <c r="S507">
        <v>7</v>
      </c>
      <c r="T507">
        <v>64.3</v>
      </c>
      <c r="U507" t="s">
        <v>782</v>
      </c>
      <c r="V507">
        <v>25000</v>
      </c>
      <c r="W507">
        <v>3000</v>
      </c>
      <c r="X507">
        <v>94</v>
      </c>
      <c r="Y507">
        <v>73</v>
      </c>
      <c r="Z507">
        <v>0.9</v>
      </c>
      <c r="AA507">
        <v>-20</v>
      </c>
      <c r="AB507" t="s">
        <v>769</v>
      </c>
      <c r="AC507">
        <v>0.1</v>
      </c>
      <c r="AD507" t="s">
        <v>783</v>
      </c>
      <c r="AE507">
        <v>41791</v>
      </c>
      <c r="AF507">
        <v>41919</v>
      </c>
      <c r="AG507" t="s">
        <v>827</v>
      </c>
      <c r="AH507" t="s">
        <v>1963</v>
      </c>
      <c r="AI507">
        <v>2222039</v>
      </c>
    </row>
    <row r="508" spans="1:35" hidden="1">
      <c r="A508" t="s">
        <v>1941</v>
      </c>
      <c r="B508" t="s">
        <v>1942</v>
      </c>
      <c r="C508" t="s">
        <v>1943</v>
      </c>
      <c r="D508" t="s">
        <v>1964</v>
      </c>
      <c r="F508" t="s">
        <v>821</v>
      </c>
      <c r="G508" t="s">
        <v>736</v>
      </c>
      <c r="H508" t="s">
        <v>794</v>
      </c>
      <c r="I508" t="s">
        <v>723</v>
      </c>
      <c r="J508" t="s">
        <v>682</v>
      </c>
      <c r="K508">
        <v>5</v>
      </c>
      <c r="L508">
        <v>60</v>
      </c>
      <c r="M508">
        <v>114</v>
      </c>
      <c r="N508">
        <v>80</v>
      </c>
      <c r="R508">
        <v>500</v>
      </c>
      <c r="S508">
        <v>8</v>
      </c>
      <c r="T508">
        <v>62.5</v>
      </c>
      <c r="U508" t="s">
        <v>782</v>
      </c>
      <c r="V508">
        <v>25000</v>
      </c>
      <c r="W508">
        <v>3000</v>
      </c>
      <c r="X508">
        <v>82</v>
      </c>
      <c r="Y508">
        <v>14</v>
      </c>
      <c r="Z508">
        <v>0.9</v>
      </c>
      <c r="AA508">
        <v>-20</v>
      </c>
      <c r="AB508" t="s">
        <v>769</v>
      </c>
      <c r="AC508">
        <v>0.1</v>
      </c>
      <c r="AD508" t="s">
        <v>826</v>
      </c>
      <c r="AE508">
        <v>41760</v>
      </c>
      <c r="AF508">
        <v>41814</v>
      </c>
      <c r="AG508" t="s">
        <v>842</v>
      </c>
      <c r="AH508" t="s">
        <v>1965</v>
      </c>
      <c r="AI508">
        <v>2214887</v>
      </c>
    </row>
    <row r="509" spans="1:35" hidden="1">
      <c r="A509" t="s">
        <v>1941</v>
      </c>
      <c r="B509" t="s">
        <v>1942</v>
      </c>
      <c r="C509" t="s">
        <v>1943</v>
      </c>
      <c r="D509" t="s">
        <v>1966</v>
      </c>
      <c r="F509" t="s">
        <v>821</v>
      </c>
      <c r="G509" t="s">
        <v>736</v>
      </c>
      <c r="H509" t="s">
        <v>794</v>
      </c>
      <c r="I509" t="s">
        <v>723</v>
      </c>
      <c r="J509" t="s">
        <v>682</v>
      </c>
      <c r="K509">
        <v>5</v>
      </c>
      <c r="L509">
        <v>60</v>
      </c>
      <c r="M509">
        <v>114</v>
      </c>
      <c r="N509">
        <v>80</v>
      </c>
      <c r="R509">
        <v>500</v>
      </c>
      <c r="S509">
        <v>8</v>
      </c>
      <c r="T509">
        <v>62.5</v>
      </c>
      <c r="U509" t="s">
        <v>782</v>
      </c>
      <c r="V509">
        <v>25000</v>
      </c>
      <c r="W509">
        <v>2700</v>
      </c>
      <c r="X509">
        <v>81</v>
      </c>
      <c r="Y509">
        <v>13</v>
      </c>
      <c r="Z509">
        <v>0.9</v>
      </c>
      <c r="AA509">
        <v>-20</v>
      </c>
      <c r="AB509" t="s">
        <v>769</v>
      </c>
      <c r="AC509">
        <v>0.1</v>
      </c>
      <c r="AD509" t="s">
        <v>826</v>
      </c>
      <c r="AE509">
        <v>41760</v>
      </c>
      <c r="AF509">
        <v>41814</v>
      </c>
      <c r="AG509" t="s">
        <v>842</v>
      </c>
      <c r="AH509" t="s">
        <v>1967</v>
      </c>
      <c r="AI509">
        <v>2214886</v>
      </c>
    </row>
    <row r="510" spans="1:35" hidden="1">
      <c r="A510" t="s">
        <v>1941</v>
      </c>
      <c r="B510" t="s">
        <v>1942</v>
      </c>
      <c r="C510" t="s">
        <v>1943</v>
      </c>
      <c r="D510" t="s">
        <v>1968</v>
      </c>
      <c r="F510" t="s">
        <v>792</v>
      </c>
      <c r="G510" t="s">
        <v>793</v>
      </c>
      <c r="H510" t="s">
        <v>794</v>
      </c>
      <c r="I510" t="s">
        <v>795</v>
      </c>
      <c r="J510" t="s">
        <v>682</v>
      </c>
      <c r="K510">
        <v>5</v>
      </c>
      <c r="L510">
        <v>60</v>
      </c>
      <c r="M510">
        <v>112</v>
      </c>
      <c r="N510">
        <v>60</v>
      </c>
      <c r="P510">
        <v>0</v>
      </c>
      <c r="R510">
        <v>800</v>
      </c>
      <c r="S510">
        <v>8.5</v>
      </c>
      <c r="T510">
        <v>94.1</v>
      </c>
      <c r="U510" t="s">
        <v>782</v>
      </c>
      <c r="V510">
        <v>25000</v>
      </c>
      <c r="W510">
        <v>5000</v>
      </c>
      <c r="X510">
        <v>85</v>
      </c>
      <c r="Y510">
        <v>22</v>
      </c>
      <c r="Z510">
        <v>0.9</v>
      </c>
      <c r="AA510">
        <v>-20</v>
      </c>
      <c r="AB510" t="s">
        <v>769</v>
      </c>
      <c r="AC510">
        <v>0.1</v>
      </c>
      <c r="AD510" t="s">
        <v>783</v>
      </c>
      <c r="AE510">
        <v>41760</v>
      </c>
      <c r="AF510">
        <v>41842</v>
      </c>
      <c r="AG510" t="s">
        <v>842</v>
      </c>
      <c r="AH510" t="s">
        <v>1969</v>
      </c>
      <c r="AI510">
        <v>2216376</v>
      </c>
    </row>
    <row r="511" spans="1:35" hidden="1">
      <c r="A511" t="s">
        <v>1941</v>
      </c>
      <c r="B511" t="s">
        <v>1942</v>
      </c>
      <c r="C511" t="s">
        <v>1943</v>
      </c>
      <c r="D511" t="s">
        <v>1970</v>
      </c>
      <c r="F511" t="s">
        <v>792</v>
      </c>
      <c r="G511" t="s">
        <v>793</v>
      </c>
      <c r="H511" t="s">
        <v>794</v>
      </c>
      <c r="I511" t="s">
        <v>795</v>
      </c>
      <c r="J511" t="s">
        <v>682</v>
      </c>
      <c r="K511">
        <v>5</v>
      </c>
      <c r="L511">
        <v>60</v>
      </c>
      <c r="M511">
        <v>112</v>
      </c>
      <c r="N511">
        <v>60</v>
      </c>
      <c r="P511">
        <v>0</v>
      </c>
      <c r="R511">
        <v>800</v>
      </c>
      <c r="S511">
        <v>8.5</v>
      </c>
      <c r="T511">
        <v>94.1</v>
      </c>
      <c r="U511" t="s">
        <v>782</v>
      </c>
      <c r="V511">
        <v>25000</v>
      </c>
      <c r="W511">
        <v>2700</v>
      </c>
      <c r="X511">
        <v>81</v>
      </c>
      <c r="Y511">
        <v>6</v>
      </c>
      <c r="Z511">
        <v>0.9</v>
      </c>
      <c r="AA511">
        <v>-20</v>
      </c>
      <c r="AB511" t="s">
        <v>769</v>
      </c>
      <c r="AC511">
        <v>0.1</v>
      </c>
      <c r="AD511" t="s">
        <v>783</v>
      </c>
      <c r="AE511">
        <v>41760</v>
      </c>
      <c r="AF511">
        <v>41842</v>
      </c>
      <c r="AG511" t="s">
        <v>842</v>
      </c>
      <c r="AH511" t="s">
        <v>1971</v>
      </c>
      <c r="AI511">
        <v>2216375</v>
      </c>
    </row>
    <row r="512" spans="1:35" hidden="1">
      <c r="A512" t="s">
        <v>1941</v>
      </c>
      <c r="B512" t="s">
        <v>1942</v>
      </c>
      <c r="C512" t="s">
        <v>1943</v>
      </c>
      <c r="D512" t="s">
        <v>1972</v>
      </c>
      <c r="F512" t="s">
        <v>792</v>
      </c>
      <c r="G512" t="s">
        <v>793</v>
      </c>
      <c r="H512" t="s">
        <v>794</v>
      </c>
      <c r="I512" t="s">
        <v>795</v>
      </c>
      <c r="J512" t="s">
        <v>682</v>
      </c>
      <c r="K512">
        <v>5</v>
      </c>
      <c r="L512">
        <v>60</v>
      </c>
      <c r="M512">
        <v>112</v>
      </c>
      <c r="N512">
        <v>60</v>
      </c>
      <c r="R512">
        <v>800</v>
      </c>
      <c r="S512">
        <v>8.5</v>
      </c>
      <c r="T512">
        <v>94.1</v>
      </c>
      <c r="U512" t="s">
        <v>782</v>
      </c>
      <c r="V512">
        <v>25000</v>
      </c>
      <c r="W512">
        <v>4000</v>
      </c>
      <c r="X512">
        <v>86</v>
      </c>
      <c r="Y512">
        <v>21</v>
      </c>
      <c r="Z512">
        <v>0.9</v>
      </c>
      <c r="AA512">
        <v>-20</v>
      </c>
      <c r="AB512" t="s">
        <v>769</v>
      </c>
      <c r="AC512">
        <v>0.1</v>
      </c>
      <c r="AD512" t="s">
        <v>783</v>
      </c>
      <c r="AE512">
        <v>41791</v>
      </c>
      <c r="AF512">
        <v>41943</v>
      </c>
      <c r="AG512" t="s">
        <v>842</v>
      </c>
      <c r="AH512" t="s">
        <v>1973</v>
      </c>
      <c r="AI512">
        <v>2224115</v>
      </c>
    </row>
    <row r="513" spans="1:35" hidden="1">
      <c r="A513" t="s">
        <v>1941</v>
      </c>
      <c r="B513" t="s">
        <v>1942</v>
      </c>
      <c r="C513" t="s">
        <v>1943</v>
      </c>
      <c r="D513" t="s">
        <v>1974</v>
      </c>
      <c r="F513" t="s">
        <v>792</v>
      </c>
      <c r="G513" t="s">
        <v>793</v>
      </c>
      <c r="H513" t="s">
        <v>794</v>
      </c>
      <c r="I513" t="s">
        <v>795</v>
      </c>
      <c r="J513" t="s">
        <v>682</v>
      </c>
      <c r="K513">
        <v>3</v>
      </c>
      <c r="L513">
        <v>60</v>
      </c>
      <c r="M513">
        <v>112</v>
      </c>
      <c r="N513">
        <v>60</v>
      </c>
      <c r="R513">
        <v>800</v>
      </c>
      <c r="S513">
        <v>8.5</v>
      </c>
      <c r="T513">
        <v>94.1</v>
      </c>
      <c r="U513" t="s">
        <v>782</v>
      </c>
      <c r="V513">
        <v>25000</v>
      </c>
      <c r="W513">
        <v>4000</v>
      </c>
      <c r="X513">
        <v>85</v>
      </c>
      <c r="Y513">
        <v>23</v>
      </c>
      <c r="Z513">
        <v>0.9</v>
      </c>
      <c r="AA513">
        <v>-20</v>
      </c>
      <c r="AB513" t="s">
        <v>769</v>
      </c>
      <c r="AC513">
        <v>0.1</v>
      </c>
      <c r="AD513" t="s">
        <v>826</v>
      </c>
      <c r="AE513">
        <v>41760</v>
      </c>
      <c r="AF513">
        <v>41780</v>
      </c>
      <c r="AG513" t="s">
        <v>842</v>
      </c>
      <c r="AH513" t="s">
        <v>1975</v>
      </c>
      <c r="AI513">
        <v>2212500</v>
      </c>
    </row>
    <row r="514" spans="1:35" hidden="1">
      <c r="A514" t="s">
        <v>1941</v>
      </c>
      <c r="B514" t="s">
        <v>1942</v>
      </c>
      <c r="C514" t="s">
        <v>1943</v>
      </c>
      <c r="D514" t="s">
        <v>1976</v>
      </c>
      <c r="F514" t="s">
        <v>792</v>
      </c>
      <c r="G514" t="s">
        <v>793</v>
      </c>
      <c r="H514" t="s">
        <v>794</v>
      </c>
      <c r="I514" t="s">
        <v>795</v>
      </c>
      <c r="J514" t="s">
        <v>682</v>
      </c>
      <c r="K514">
        <v>5</v>
      </c>
      <c r="L514">
        <v>60</v>
      </c>
      <c r="M514">
        <v>112</v>
      </c>
      <c r="N514">
        <v>60</v>
      </c>
      <c r="R514">
        <v>800</v>
      </c>
      <c r="S514">
        <v>8.5</v>
      </c>
      <c r="T514">
        <v>94.1</v>
      </c>
      <c r="U514" t="s">
        <v>782</v>
      </c>
      <c r="V514">
        <v>25000</v>
      </c>
      <c r="W514">
        <v>5000</v>
      </c>
      <c r="X514">
        <v>84</v>
      </c>
      <c r="Y514">
        <v>12</v>
      </c>
      <c r="Z514">
        <v>0.9</v>
      </c>
      <c r="AA514">
        <v>-20</v>
      </c>
      <c r="AB514" t="s">
        <v>769</v>
      </c>
      <c r="AC514">
        <v>0.1</v>
      </c>
      <c r="AD514" t="s">
        <v>783</v>
      </c>
      <c r="AE514">
        <v>41791</v>
      </c>
      <c r="AF514">
        <v>41943</v>
      </c>
      <c r="AG514" t="s">
        <v>842</v>
      </c>
      <c r="AH514" t="s">
        <v>1977</v>
      </c>
      <c r="AI514">
        <v>2224116</v>
      </c>
    </row>
    <row r="515" spans="1:35" hidden="1">
      <c r="A515" t="s">
        <v>1941</v>
      </c>
      <c r="B515" t="s">
        <v>1942</v>
      </c>
      <c r="C515" t="s">
        <v>1943</v>
      </c>
      <c r="D515" t="s">
        <v>1978</v>
      </c>
      <c r="F515" t="s">
        <v>792</v>
      </c>
      <c r="G515" t="s">
        <v>793</v>
      </c>
      <c r="H515" t="s">
        <v>794</v>
      </c>
      <c r="I515" t="s">
        <v>795</v>
      </c>
      <c r="J515" t="s">
        <v>682</v>
      </c>
      <c r="K515">
        <v>3</v>
      </c>
      <c r="L515">
        <v>60</v>
      </c>
      <c r="M515">
        <v>112</v>
      </c>
      <c r="N515">
        <v>60</v>
      </c>
      <c r="R515">
        <v>800</v>
      </c>
      <c r="S515">
        <v>8.5</v>
      </c>
      <c r="T515">
        <v>94.1</v>
      </c>
      <c r="U515" t="s">
        <v>782</v>
      </c>
      <c r="V515">
        <v>25000</v>
      </c>
      <c r="W515">
        <v>5000</v>
      </c>
      <c r="X515">
        <v>83</v>
      </c>
      <c r="Y515">
        <v>11</v>
      </c>
      <c r="Z515">
        <v>0.9</v>
      </c>
      <c r="AA515">
        <v>-20</v>
      </c>
      <c r="AB515" t="s">
        <v>769</v>
      </c>
      <c r="AC515">
        <v>0.1</v>
      </c>
      <c r="AD515" t="s">
        <v>826</v>
      </c>
      <c r="AE515">
        <v>41760</v>
      </c>
      <c r="AF515">
        <v>41780</v>
      </c>
      <c r="AG515" t="s">
        <v>842</v>
      </c>
      <c r="AH515" t="s">
        <v>1979</v>
      </c>
      <c r="AI515">
        <v>2212501</v>
      </c>
    </row>
    <row r="516" spans="1:35" hidden="1">
      <c r="A516" t="s">
        <v>1941</v>
      </c>
      <c r="B516" t="s">
        <v>1942</v>
      </c>
      <c r="C516" t="s">
        <v>1943</v>
      </c>
      <c r="D516" t="s">
        <v>1980</v>
      </c>
      <c r="F516" t="s">
        <v>792</v>
      </c>
      <c r="G516" t="s">
        <v>793</v>
      </c>
      <c r="H516" t="s">
        <v>794</v>
      </c>
      <c r="I516" t="s">
        <v>795</v>
      </c>
      <c r="J516" t="s">
        <v>682</v>
      </c>
      <c r="K516">
        <v>5</v>
      </c>
      <c r="L516">
        <v>60</v>
      </c>
      <c r="M516">
        <v>112</v>
      </c>
      <c r="N516">
        <v>60</v>
      </c>
      <c r="R516">
        <v>800</v>
      </c>
      <c r="S516">
        <v>8.5</v>
      </c>
      <c r="T516">
        <v>94.1</v>
      </c>
      <c r="U516" t="s">
        <v>782</v>
      </c>
      <c r="V516">
        <v>25000</v>
      </c>
      <c r="W516">
        <v>3000</v>
      </c>
      <c r="X516">
        <v>84</v>
      </c>
      <c r="Y516">
        <v>12</v>
      </c>
      <c r="Z516">
        <v>0.9</v>
      </c>
      <c r="AA516">
        <v>-20</v>
      </c>
      <c r="AB516" t="s">
        <v>769</v>
      </c>
      <c r="AC516">
        <v>0.1</v>
      </c>
      <c r="AD516" t="s">
        <v>783</v>
      </c>
      <c r="AE516">
        <v>41791</v>
      </c>
      <c r="AF516">
        <v>41943</v>
      </c>
      <c r="AG516" t="s">
        <v>842</v>
      </c>
      <c r="AH516" t="s">
        <v>1981</v>
      </c>
      <c r="AI516">
        <v>2224114</v>
      </c>
    </row>
    <row r="517" spans="1:35" hidden="1">
      <c r="A517" t="s">
        <v>1941</v>
      </c>
      <c r="B517" t="s">
        <v>1942</v>
      </c>
      <c r="C517" t="s">
        <v>1943</v>
      </c>
      <c r="D517" t="s">
        <v>1982</v>
      </c>
      <c r="F517" t="s">
        <v>792</v>
      </c>
      <c r="G517" t="s">
        <v>793</v>
      </c>
      <c r="H517" t="s">
        <v>794</v>
      </c>
      <c r="I517" t="s">
        <v>795</v>
      </c>
      <c r="J517" t="s">
        <v>682</v>
      </c>
      <c r="K517">
        <v>3</v>
      </c>
      <c r="L517">
        <v>60</v>
      </c>
      <c r="M517">
        <v>112</v>
      </c>
      <c r="N517">
        <v>60</v>
      </c>
      <c r="R517">
        <v>800</v>
      </c>
      <c r="S517">
        <v>8.5</v>
      </c>
      <c r="T517">
        <v>94.1</v>
      </c>
      <c r="U517" t="s">
        <v>782</v>
      </c>
      <c r="V517">
        <v>25000</v>
      </c>
      <c r="W517">
        <v>3000</v>
      </c>
      <c r="X517">
        <v>81</v>
      </c>
      <c r="Y517">
        <v>6</v>
      </c>
      <c r="Z517">
        <v>0.9</v>
      </c>
      <c r="AA517">
        <v>-20</v>
      </c>
      <c r="AB517" t="s">
        <v>769</v>
      </c>
      <c r="AC517">
        <v>0.1</v>
      </c>
      <c r="AD517" t="s">
        <v>826</v>
      </c>
      <c r="AE517">
        <v>41760</v>
      </c>
      <c r="AF517">
        <v>41780</v>
      </c>
      <c r="AG517" t="s">
        <v>842</v>
      </c>
      <c r="AH517" t="s">
        <v>1983</v>
      </c>
      <c r="AI517">
        <v>2212499</v>
      </c>
    </row>
    <row r="518" spans="1:35" hidden="1">
      <c r="A518" t="s">
        <v>1941</v>
      </c>
      <c r="B518" t="s">
        <v>1942</v>
      </c>
      <c r="C518" t="s">
        <v>1943</v>
      </c>
      <c r="D518" t="s">
        <v>1984</v>
      </c>
      <c r="F518" t="s">
        <v>792</v>
      </c>
      <c r="G518" t="s">
        <v>793</v>
      </c>
      <c r="H518" t="s">
        <v>794</v>
      </c>
      <c r="I518" t="s">
        <v>795</v>
      </c>
      <c r="J518" t="s">
        <v>682</v>
      </c>
      <c r="K518">
        <v>5</v>
      </c>
      <c r="L518">
        <v>60</v>
      </c>
      <c r="M518">
        <v>112</v>
      </c>
      <c r="N518">
        <v>60</v>
      </c>
      <c r="R518">
        <v>800</v>
      </c>
      <c r="S518">
        <v>8.5</v>
      </c>
      <c r="T518">
        <v>94.1</v>
      </c>
      <c r="U518" t="s">
        <v>782</v>
      </c>
      <c r="V518">
        <v>25000</v>
      </c>
      <c r="W518">
        <v>2700</v>
      </c>
      <c r="X518">
        <v>83</v>
      </c>
      <c r="Y518">
        <v>8</v>
      </c>
      <c r="Z518">
        <v>0.9</v>
      </c>
      <c r="AA518">
        <v>-20</v>
      </c>
      <c r="AB518" t="s">
        <v>769</v>
      </c>
      <c r="AC518">
        <v>0.1</v>
      </c>
      <c r="AD518" t="s">
        <v>783</v>
      </c>
      <c r="AE518">
        <v>41791</v>
      </c>
      <c r="AF518">
        <v>41943</v>
      </c>
      <c r="AG518" t="s">
        <v>842</v>
      </c>
      <c r="AH518" t="s">
        <v>1985</v>
      </c>
      <c r="AI518">
        <v>2224113</v>
      </c>
    </row>
    <row r="519" spans="1:35" hidden="1">
      <c r="A519" t="s">
        <v>1941</v>
      </c>
      <c r="B519" t="s">
        <v>1942</v>
      </c>
      <c r="C519" t="s">
        <v>1943</v>
      </c>
      <c r="D519" t="s">
        <v>1986</v>
      </c>
      <c r="F519" t="s">
        <v>792</v>
      </c>
      <c r="G519" t="s">
        <v>793</v>
      </c>
      <c r="H519" t="s">
        <v>794</v>
      </c>
      <c r="I519" t="s">
        <v>795</v>
      </c>
      <c r="J519" t="s">
        <v>682</v>
      </c>
      <c r="K519">
        <v>3</v>
      </c>
      <c r="L519">
        <v>60</v>
      </c>
      <c r="M519">
        <v>112</v>
      </c>
      <c r="N519">
        <v>60</v>
      </c>
      <c r="R519">
        <v>800</v>
      </c>
      <c r="S519">
        <v>8.5</v>
      </c>
      <c r="T519">
        <v>94.1</v>
      </c>
      <c r="U519" t="s">
        <v>782</v>
      </c>
      <c r="V519">
        <v>25000</v>
      </c>
      <c r="W519">
        <v>2700</v>
      </c>
      <c r="X519">
        <v>81</v>
      </c>
      <c r="Y519">
        <v>5</v>
      </c>
      <c r="Z519">
        <v>0.9</v>
      </c>
      <c r="AA519">
        <v>-20</v>
      </c>
      <c r="AB519" t="s">
        <v>769</v>
      </c>
      <c r="AC519">
        <v>0.1</v>
      </c>
      <c r="AD519" t="s">
        <v>826</v>
      </c>
      <c r="AE519">
        <v>41760</v>
      </c>
      <c r="AF519">
        <v>41780</v>
      </c>
      <c r="AG519" t="s">
        <v>842</v>
      </c>
      <c r="AH519" t="s">
        <v>1987</v>
      </c>
      <c r="AI519">
        <v>2212498</v>
      </c>
    </row>
    <row r="520" spans="1:35" hidden="1">
      <c r="A520" t="s">
        <v>1941</v>
      </c>
      <c r="B520" t="s">
        <v>1942</v>
      </c>
      <c r="C520" t="s">
        <v>1943</v>
      </c>
      <c r="D520" t="s">
        <v>1988</v>
      </c>
      <c r="F520" t="s">
        <v>792</v>
      </c>
      <c r="G520" t="s">
        <v>793</v>
      </c>
      <c r="H520" t="s">
        <v>794</v>
      </c>
      <c r="I520" t="s">
        <v>795</v>
      </c>
      <c r="J520" t="s">
        <v>682</v>
      </c>
      <c r="K520">
        <v>5</v>
      </c>
      <c r="L520">
        <v>60</v>
      </c>
      <c r="M520">
        <v>111</v>
      </c>
      <c r="N520">
        <v>61</v>
      </c>
      <c r="R520">
        <v>800</v>
      </c>
      <c r="S520">
        <v>12</v>
      </c>
      <c r="T520">
        <v>66.7</v>
      </c>
      <c r="U520" t="s">
        <v>782</v>
      </c>
      <c r="V520">
        <v>25000</v>
      </c>
      <c r="W520">
        <v>3000</v>
      </c>
      <c r="X520">
        <v>94</v>
      </c>
      <c r="Y520">
        <v>70</v>
      </c>
      <c r="Z520">
        <v>1</v>
      </c>
      <c r="AA520">
        <v>-20</v>
      </c>
      <c r="AB520" t="s">
        <v>769</v>
      </c>
      <c r="AC520">
        <v>0.1</v>
      </c>
      <c r="AD520" t="s">
        <v>783</v>
      </c>
      <c r="AE520">
        <v>41791</v>
      </c>
      <c r="AF520">
        <v>41919</v>
      </c>
      <c r="AG520" t="s">
        <v>827</v>
      </c>
      <c r="AH520" t="s">
        <v>1989</v>
      </c>
      <c r="AI520">
        <v>2222040</v>
      </c>
    </row>
    <row r="521" spans="1:35" hidden="1">
      <c r="A521" t="s">
        <v>1941</v>
      </c>
      <c r="B521" t="s">
        <v>1942</v>
      </c>
      <c r="C521" t="s">
        <v>1943</v>
      </c>
      <c r="D521" t="s">
        <v>1990</v>
      </c>
      <c r="F521" t="s">
        <v>792</v>
      </c>
      <c r="G521" t="s">
        <v>793</v>
      </c>
      <c r="H521" t="s">
        <v>794</v>
      </c>
      <c r="I521" t="s">
        <v>795</v>
      </c>
      <c r="J521" t="s">
        <v>682</v>
      </c>
      <c r="K521">
        <v>5</v>
      </c>
      <c r="L521">
        <v>75</v>
      </c>
      <c r="M521">
        <v>116</v>
      </c>
      <c r="N521">
        <v>60</v>
      </c>
      <c r="R521">
        <v>1100</v>
      </c>
      <c r="S521">
        <v>12.5</v>
      </c>
      <c r="T521">
        <v>88</v>
      </c>
      <c r="U521" t="s">
        <v>782</v>
      </c>
      <c r="V521">
        <v>25000</v>
      </c>
      <c r="W521">
        <v>4000</v>
      </c>
      <c r="X521">
        <v>86</v>
      </c>
      <c r="Y521">
        <v>24</v>
      </c>
      <c r="Z521">
        <v>0.9</v>
      </c>
      <c r="AA521">
        <v>-20</v>
      </c>
      <c r="AB521" t="s">
        <v>769</v>
      </c>
      <c r="AC521">
        <v>0.1</v>
      </c>
      <c r="AD521" t="s">
        <v>783</v>
      </c>
      <c r="AE521">
        <v>41791</v>
      </c>
      <c r="AF521">
        <v>41955</v>
      </c>
      <c r="AG521" t="s">
        <v>842</v>
      </c>
      <c r="AH521" t="s">
        <v>1991</v>
      </c>
      <c r="AI521">
        <v>2225265</v>
      </c>
    </row>
    <row r="522" spans="1:35" hidden="1">
      <c r="A522" t="s">
        <v>1941</v>
      </c>
      <c r="B522" t="s">
        <v>1942</v>
      </c>
      <c r="C522" t="s">
        <v>1943</v>
      </c>
      <c r="D522" t="s">
        <v>1992</v>
      </c>
      <c r="F522" t="s">
        <v>792</v>
      </c>
      <c r="G522" t="s">
        <v>793</v>
      </c>
      <c r="H522" t="s">
        <v>794</v>
      </c>
      <c r="I522" t="s">
        <v>795</v>
      </c>
      <c r="J522" t="s">
        <v>682</v>
      </c>
      <c r="K522">
        <v>5</v>
      </c>
      <c r="L522">
        <v>75</v>
      </c>
      <c r="M522">
        <v>116</v>
      </c>
      <c r="N522">
        <v>60</v>
      </c>
      <c r="R522">
        <v>1100</v>
      </c>
      <c r="S522">
        <v>12.5</v>
      </c>
      <c r="T522">
        <v>88</v>
      </c>
      <c r="U522" t="s">
        <v>782</v>
      </c>
      <c r="V522">
        <v>25000</v>
      </c>
      <c r="W522">
        <v>5000</v>
      </c>
      <c r="X522">
        <v>85</v>
      </c>
      <c r="Y522">
        <v>14</v>
      </c>
      <c r="Z522">
        <v>0.9</v>
      </c>
      <c r="AA522">
        <v>-20</v>
      </c>
      <c r="AB522" t="s">
        <v>769</v>
      </c>
      <c r="AC522">
        <v>0.1</v>
      </c>
      <c r="AD522" t="s">
        <v>783</v>
      </c>
      <c r="AE522">
        <v>41791</v>
      </c>
      <c r="AF522">
        <v>41955</v>
      </c>
      <c r="AG522" t="s">
        <v>842</v>
      </c>
      <c r="AH522" t="s">
        <v>1993</v>
      </c>
      <c r="AI522">
        <v>2225266</v>
      </c>
    </row>
    <row r="523" spans="1:35" hidden="1">
      <c r="A523" t="s">
        <v>1941</v>
      </c>
      <c r="B523" t="s">
        <v>1942</v>
      </c>
      <c r="C523" t="s">
        <v>1943</v>
      </c>
      <c r="D523" t="s">
        <v>1994</v>
      </c>
      <c r="F523" t="s">
        <v>792</v>
      </c>
      <c r="G523" t="s">
        <v>793</v>
      </c>
      <c r="H523" t="s">
        <v>794</v>
      </c>
      <c r="I523" t="s">
        <v>795</v>
      </c>
      <c r="J523" t="s">
        <v>682</v>
      </c>
      <c r="K523">
        <v>5</v>
      </c>
      <c r="L523">
        <v>75</v>
      </c>
      <c r="M523">
        <v>116</v>
      </c>
      <c r="N523">
        <v>60</v>
      </c>
      <c r="R523">
        <v>1100</v>
      </c>
      <c r="S523">
        <v>12.5</v>
      </c>
      <c r="T523">
        <v>88</v>
      </c>
      <c r="U523" t="s">
        <v>782</v>
      </c>
      <c r="V523">
        <v>25000</v>
      </c>
      <c r="W523">
        <v>3000</v>
      </c>
      <c r="X523">
        <v>84</v>
      </c>
      <c r="Y523">
        <v>14</v>
      </c>
      <c r="Z523">
        <v>0.9</v>
      </c>
      <c r="AA523">
        <v>-20</v>
      </c>
      <c r="AB523" t="s">
        <v>769</v>
      </c>
      <c r="AC523">
        <v>0.1</v>
      </c>
      <c r="AD523" t="s">
        <v>783</v>
      </c>
      <c r="AE523">
        <v>41791</v>
      </c>
      <c r="AF523">
        <v>41955</v>
      </c>
      <c r="AG523" t="s">
        <v>842</v>
      </c>
      <c r="AH523" t="s">
        <v>1995</v>
      </c>
      <c r="AI523">
        <v>2225264</v>
      </c>
    </row>
    <row r="524" spans="1:35" hidden="1">
      <c r="A524" t="s">
        <v>1941</v>
      </c>
      <c r="B524" t="s">
        <v>1942</v>
      </c>
      <c r="C524" t="s">
        <v>1943</v>
      </c>
      <c r="D524" t="s">
        <v>1996</v>
      </c>
      <c r="F524" t="s">
        <v>792</v>
      </c>
      <c r="G524" t="s">
        <v>793</v>
      </c>
      <c r="H524" t="s">
        <v>794</v>
      </c>
      <c r="I524" t="s">
        <v>795</v>
      </c>
      <c r="J524" t="s">
        <v>682</v>
      </c>
      <c r="K524">
        <v>5</v>
      </c>
      <c r="L524">
        <v>75</v>
      </c>
      <c r="M524">
        <v>116</v>
      </c>
      <c r="N524">
        <v>60</v>
      </c>
      <c r="R524">
        <v>1100</v>
      </c>
      <c r="S524">
        <v>12.5</v>
      </c>
      <c r="T524">
        <v>88</v>
      </c>
      <c r="U524" t="s">
        <v>782</v>
      </c>
      <c r="V524">
        <v>25000</v>
      </c>
      <c r="W524">
        <v>2700</v>
      </c>
      <c r="X524">
        <v>82</v>
      </c>
      <c r="Y524">
        <v>10</v>
      </c>
      <c r="Z524">
        <v>0.9</v>
      </c>
      <c r="AA524">
        <v>-20</v>
      </c>
      <c r="AB524" t="s">
        <v>769</v>
      </c>
      <c r="AC524">
        <v>0.1</v>
      </c>
      <c r="AD524" t="s">
        <v>783</v>
      </c>
      <c r="AE524">
        <v>41791</v>
      </c>
      <c r="AF524">
        <v>41955</v>
      </c>
      <c r="AG524" t="s">
        <v>842</v>
      </c>
      <c r="AH524" t="s">
        <v>1997</v>
      </c>
      <c r="AI524">
        <v>2225263</v>
      </c>
    </row>
    <row r="525" spans="1:35" hidden="1">
      <c r="A525" t="s">
        <v>1941</v>
      </c>
      <c r="B525" t="s">
        <v>1942</v>
      </c>
      <c r="C525" t="s">
        <v>1943</v>
      </c>
      <c r="D525" t="s">
        <v>1998</v>
      </c>
      <c r="F525" t="s">
        <v>792</v>
      </c>
      <c r="G525" t="s">
        <v>793</v>
      </c>
      <c r="H525" t="s">
        <v>794</v>
      </c>
      <c r="I525" t="s">
        <v>795</v>
      </c>
      <c r="J525" t="s">
        <v>682</v>
      </c>
      <c r="K525">
        <v>3</v>
      </c>
      <c r="L525">
        <v>75</v>
      </c>
      <c r="M525">
        <v>110</v>
      </c>
      <c r="N525">
        <v>60</v>
      </c>
      <c r="R525">
        <v>1100</v>
      </c>
      <c r="S525">
        <v>16</v>
      </c>
      <c r="T525">
        <v>68.8</v>
      </c>
      <c r="U525" t="s">
        <v>782</v>
      </c>
      <c r="V525">
        <v>25000</v>
      </c>
      <c r="W525">
        <v>4000</v>
      </c>
      <c r="X525">
        <v>83</v>
      </c>
      <c r="Y525">
        <v>10</v>
      </c>
      <c r="Z525">
        <v>0.9</v>
      </c>
      <c r="AA525">
        <v>-20</v>
      </c>
      <c r="AB525" t="s">
        <v>769</v>
      </c>
      <c r="AC525">
        <v>0.1</v>
      </c>
      <c r="AD525" t="s">
        <v>783</v>
      </c>
      <c r="AE525">
        <v>41365</v>
      </c>
      <c r="AF525">
        <v>41964</v>
      </c>
      <c r="AG525" t="s">
        <v>842</v>
      </c>
      <c r="AH525" t="s">
        <v>1999</v>
      </c>
      <c r="AI525">
        <v>2226680</v>
      </c>
    </row>
    <row r="526" spans="1:35" hidden="1">
      <c r="A526" t="s">
        <v>1941</v>
      </c>
      <c r="B526" t="s">
        <v>1942</v>
      </c>
      <c r="C526" t="s">
        <v>1943</v>
      </c>
      <c r="D526" t="s">
        <v>2000</v>
      </c>
      <c r="F526" t="s">
        <v>792</v>
      </c>
      <c r="G526" t="s">
        <v>793</v>
      </c>
      <c r="H526" t="s">
        <v>794</v>
      </c>
      <c r="I526" t="s">
        <v>795</v>
      </c>
      <c r="J526" t="s">
        <v>682</v>
      </c>
      <c r="K526">
        <v>3</v>
      </c>
      <c r="L526">
        <v>75</v>
      </c>
      <c r="M526">
        <v>110</v>
      </c>
      <c r="N526">
        <v>60</v>
      </c>
      <c r="R526">
        <v>1100</v>
      </c>
      <c r="S526">
        <v>16</v>
      </c>
      <c r="T526">
        <v>68.8</v>
      </c>
      <c r="U526" t="s">
        <v>782</v>
      </c>
      <c r="V526">
        <v>25000</v>
      </c>
      <c r="W526">
        <v>3000</v>
      </c>
      <c r="X526">
        <v>81</v>
      </c>
      <c r="Y526">
        <v>16</v>
      </c>
      <c r="Z526">
        <v>0.9</v>
      </c>
      <c r="AA526">
        <v>-20</v>
      </c>
      <c r="AB526" t="s">
        <v>769</v>
      </c>
      <c r="AC526">
        <v>0.1</v>
      </c>
      <c r="AD526" t="s">
        <v>783</v>
      </c>
      <c r="AE526">
        <v>41365</v>
      </c>
      <c r="AF526">
        <v>41964</v>
      </c>
      <c r="AG526" t="s">
        <v>842</v>
      </c>
      <c r="AH526" t="s">
        <v>2001</v>
      </c>
      <c r="AI526">
        <v>2226679</v>
      </c>
    </row>
    <row r="527" spans="1:35" hidden="1">
      <c r="A527" t="s">
        <v>1941</v>
      </c>
      <c r="B527" t="s">
        <v>1942</v>
      </c>
      <c r="C527" t="s">
        <v>1943</v>
      </c>
      <c r="D527" t="s">
        <v>2002</v>
      </c>
      <c r="F527" t="s">
        <v>1051</v>
      </c>
      <c r="G527" t="s">
        <v>793</v>
      </c>
      <c r="H527" t="s">
        <v>794</v>
      </c>
      <c r="I527" t="s">
        <v>795</v>
      </c>
      <c r="J527" t="s">
        <v>682</v>
      </c>
      <c r="K527">
        <v>5</v>
      </c>
      <c r="L527">
        <v>100</v>
      </c>
      <c r="M527">
        <v>120</v>
      </c>
      <c r="N527">
        <v>65</v>
      </c>
      <c r="R527">
        <v>1600</v>
      </c>
      <c r="S527">
        <v>17.5</v>
      </c>
      <c r="T527">
        <v>91.4</v>
      </c>
      <c r="U527" t="s">
        <v>782</v>
      </c>
      <c r="V527">
        <v>25000</v>
      </c>
      <c r="W527">
        <v>4000</v>
      </c>
      <c r="X527">
        <v>83</v>
      </c>
      <c r="Y527">
        <v>14</v>
      </c>
      <c r="Z527">
        <v>0.9</v>
      </c>
      <c r="AA527">
        <v>-20</v>
      </c>
      <c r="AB527" t="s">
        <v>769</v>
      </c>
      <c r="AC527">
        <v>0.1</v>
      </c>
      <c r="AD527" t="s">
        <v>783</v>
      </c>
      <c r="AE527">
        <v>41791</v>
      </c>
      <c r="AF527">
        <v>41955</v>
      </c>
      <c r="AG527" t="s">
        <v>842</v>
      </c>
      <c r="AH527" t="s">
        <v>2003</v>
      </c>
      <c r="AI527">
        <v>2225261</v>
      </c>
    </row>
    <row r="528" spans="1:35" hidden="1">
      <c r="A528" t="s">
        <v>1941</v>
      </c>
      <c r="B528" t="s">
        <v>1942</v>
      </c>
      <c r="C528" t="s">
        <v>1943</v>
      </c>
      <c r="D528" t="s">
        <v>2004</v>
      </c>
      <c r="F528" t="s">
        <v>1051</v>
      </c>
      <c r="G528" t="s">
        <v>793</v>
      </c>
      <c r="H528" t="s">
        <v>794</v>
      </c>
      <c r="I528" t="s">
        <v>795</v>
      </c>
      <c r="J528" t="s">
        <v>682</v>
      </c>
      <c r="K528">
        <v>5</v>
      </c>
      <c r="L528">
        <v>100</v>
      </c>
      <c r="M528">
        <v>120</v>
      </c>
      <c r="N528">
        <v>65</v>
      </c>
      <c r="R528">
        <v>1600</v>
      </c>
      <c r="S528">
        <v>17.5</v>
      </c>
      <c r="T528">
        <v>91.4</v>
      </c>
      <c r="U528" t="s">
        <v>782</v>
      </c>
      <c r="V528">
        <v>25000</v>
      </c>
      <c r="W528">
        <v>5000</v>
      </c>
      <c r="X528">
        <v>83</v>
      </c>
      <c r="Y528">
        <v>7</v>
      </c>
      <c r="Z528">
        <v>0.9</v>
      </c>
      <c r="AA528">
        <v>-20</v>
      </c>
      <c r="AB528" t="s">
        <v>769</v>
      </c>
      <c r="AC528">
        <v>0.1</v>
      </c>
      <c r="AD528" t="s">
        <v>783</v>
      </c>
      <c r="AE528">
        <v>41791</v>
      </c>
      <c r="AF528">
        <v>41955</v>
      </c>
      <c r="AG528" t="s">
        <v>842</v>
      </c>
      <c r="AH528" t="s">
        <v>2005</v>
      </c>
      <c r="AI528">
        <v>2225262</v>
      </c>
    </row>
    <row r="529" spans="1:35" hidden="1">
      <c r="A529" t="s">
        <v>1941</v>
      </c>
      <c r="B529" t="s">
        <v>1942</v>
      </c>
      <c r="C529" t="s">
        <v>1943</v>
      </c>
      <c r="D529" t="s">
        <v>2006</v>
      </c>
      <c r="F529" t="s">
        <v>1051</v>
      </c>
      <c r="G529" t="s">
        <v>793</v>
      </c>
      <c r="H529" t="s">
        <v>794</v>
      </c>
      <c r="I529" t="s">
        <v>795</v>
      </c>
      <c r="J529" t="s">
        <v>682</v>
      </c>
      <c r="K529">
        <v>5</v>
      </c>
      <c r="L529">
        <v>100</v>
      </c>
      <c r="M529">
        <v>120</v>
      </c>
      <c r="N529">
        <v>65</v>
      </c>
      <c r="R529">
        <v>1600</v>
      </c>
      <c r="S529">
        <v>17.5</v>
      </c>
      <c r="T529">
        <v>91.4</v>
      </c>
      <c r="U529" t="s">
        <v>782</v>
      </c>
      <c r="V529">
        <v>25000</v>
      </c>
      <c r="W529">
        <v>3000</v>
      </c>
      <c r="X529">
        <v>83</v>
      </c>
      <c r="Y529">
        <v>9</v>
      </c>
      <c r="Z529">
        <v>0.9</v>
      </c>
      <c r="AA529">
        <v>-20</v>
      </c>
      <c r="AB529" t="s">
        <v>769</v>
      </c>
      <c r="AC529">
        <v>0.1</v>
      </c>
      <c r="AD529" t="s">
        <v>783</v>
      </c>
      <c r="AE529">
        <v>41791</v>
      </c>
      <c r="AF529">
        <v>41955</v>
      </c>
      <c r="AG529" t="s">
        <v>842</v>
      </c>
      <c r="AH529" t="s">
        <v>2007</v>
      </c>
      <c r="AI529">
        <v>2225260</v>
      </c>
    </row>
    <row r="530" spans="1:35" hidden="1">
      <c r="A530" t="s">
        <v>1941</v>
      </c>
      <c r="B530" t="s">
        <v>1942</v>
      </c>
      <c r="C530" t="s">
        <v>1943</v>
      </c>
      <c r="D530" t="s">
        <v>2008</v>
      </c>
      <c r="F530" t="s">
        <v>1051</v>
      </c>
      <c r="G530" t="s">
        <v>793</v>
      </c>
      <c r="H530" t="s">
        <v>794</v>
      </c>
      <c r="I530" t="s">
        <v>795</v>
      </c>
      <c r="J530" t="s">
        <v>682</v>
      </c>
      <c r="K530">
        <v>5</v>
      </c>
      <c r="L530">
        <v>100</v>
      </c>
      <c r="M530">
        <v>120</v>
      </c>
      <c r="N530">
        <v>65</v>
      </c>
      <c r="R530">
        <v>1600</v>
      </c>
      <c r="S530">
        <v>17.5</v>
      </c>
      <c r="T530">
        <v>91.4</v>
      </c>
      <c r="U530" t="s">
        <v>782</v>
      </c>
      <c r="V530">
        <v>25000</v>
      </c>
      <c r="W530">
        <v>2700</v>
      </c>
      <c r="X530">
        <v>81</v>
      </c>
      <c r="Y530">
        <v>7</v>
      </c>
      <c r="Z530">
        <v>0.9</v>
      </c>
      <c r="AA530">
        <v>-20</v>
      </c>
      <c r="AB530" t="s">
        <v>769</v>
      </c>
      <c r="AC530">
        <v>0.1</v>
      </c>
      <c r="AD530" t="s">
        <v>783</v>
      </c>
      <c r="AE530">
        <v>41791</v>
      </c>
      <c r="AF530">
        <v>41955</v>
      </c>
      <c r="AG530" t="s">
        <v>842</v>
      </c>
      <c r="AH530" t="s">
        <v>2009</v>
      </c>
      <c r="AI530">
        <v>2225259</v>
      </c>
    </row>
    <row r="531" spans="1:35" hidden="1">
      <c r="A531" t="s">
        <v>1941</v>
      </c>
      <c r="B531" t="s">
        <v>1942</v>
      </c>
      <c r="C531" t="s">
        <v>1943</v>
      </c>
      <c r="D531" t="s">
        <v>2010</v>
      </c>
      <c r="F531" t="s">
        <v>792</v>
      </c>
      <c r="G531" t="s">
        <v>793</v>
      </c>
      <c r="H531" t="s">
        <v>794</v>
      </c>
      <c r="I531" t="s">
        <v>795</v>
      </c>
      <c r="J531" t="s">
        <v>682</v>
      </c>
      <c r="K531">
        <v>3</v>
      </c>
      <c r="L531">
        <v>100</v>
      </c>
      <c r="M531">
        <v>110</v>
      </c>
      <c r="N531">
        <v>60</v>
      </c>
      <c r="R531">
        <v>1600</v>
      </c>
      <c r="S531">
        <v>22.5</v>
      </c>
      <c r="T531">
        <v>71.099999999999994</v>
      </c>
      <c r="U531" t="s">
        <v>782</v>
      </c>
      <c r="V531">
        <v>25000</v>
      </c>
      <c r="W531">
        <v>4000</v>
      </c>
      <c r="X531">
        <v>83</v>
      </c>
      <c r="Y531">
        <v>10</v>
      </c>
      <c r="Z531">
        <v>0.9</v>
      </c>
      <c r="AA531">
        <v>-20</v>
      </c>
      <c r="AB531" t="s">
        <v>769</v>
      </c>
      <c r="AC531">
        <v>0.1</v>
      </c>
      <c r="AD531" t="s">
        <v>783</v>
      </c>
      <c r="AE531">
        <v>41365</v>
      </c>
      <c r="AF531">
        <v>41964</v>
      </c>
      <c r="AG531" t="s">
        <v>842</v>
      </c>
      <c r="AH531" t="s">
        <v>2011</v>
      </c>
      <c r="AI531">
        <v>2226678</v>
      </c>
    </row>
    <row r="532" spans="1:35" hidden="1">
      <c r="A532" t="s">
        <v>1941</v>
      </c>
      <c r="B532" t="s">
        <v>1942</v>
      </c>
      <c r="C532" t="s">
        <v>1943</v>
      </c>
      <c r="D532" t="s">
        <v>2012</v>
      </c>
      <c r="F532" t="s">
        <v>792</v>
      </c>
      <c r="G532" t="s">
        <v>793</v>
      </c>
      <c r="H532" t="s">
        <v>794</v>
      </c>
      <c r="I532" t="s">
        <v>795</v>
      </c>
      <c r="J532" t="s">
        <v>682</v>
      </c>
      <c r="K532">
        <v>3</v>
      </c>
      <c r="L532">
        <v>100</v>
      </c>
      <c r="M532">
        <v>110</v>
      </c>
      <c r="N532">
        <v>60</v>
      </c>
      <c r="R532">
        <v>1600</v>
      </c>
      <c r="S532">
        <v>22.5</v>
      </c>
      <c r="T532">
        <v>71.099999999999994</v>
      </c>
      <c r="U532" t="s">
        <v>782</v>
      </c>
      <c r="V532">
        <v>25000</v>
      </c>
      <c r="W532">
        <v>3000</v>
      </c>
      <c r="X532">
        <v>82</v>
      </c>
      <c r="Y532">
        <v>16</v>
      </c>
      <c r="Z532">
        <v>0.9</v>
      </c>
      <c r="AA532">
        <v>-20</v>
      </c>
      <c r="AB532" t="s">
        <v>769</v>
      </c>
      <c r="AC532">
        <v>0.1</v>
      </c>
      <c r="AD532" t="s">
        <v>783</v>
      </c>
      <c r="AE532">
        <v>41365</v>
      </c>
      <c r="AF532">
        <v>41964</v>
      </c>
      <c r="AG532" t="s">
        <v>842</v>
      </c>
      <c r="AH532" t="s">
        <v>2013</v>
      </c>
      <c r="AI532">
        <v>2226677</v>
      </c>
    </row>
    <row r="533" spans="1:35" hidden="1">
      <c r="A533" t="s">
        <v>1941</v>
      </c>
      <c r="B533" t="s">
        <v>1942</v>
      </c>
      <c r="C533" t="s">
        <v>2014</v>
      </c>
      <c r="D533" t="s">
        <v>2015</v>
      </c>
      <c r="E533" t="s">
        <v>2016</v>
      </c>
      <c r="F533" t="s">
        <v>835</v>
      </c>
      <c r="G533" t="s">
        <v>723</v>
      </c>
      <c r="H533" t="s">
        <v>794</v>
      </c>
      <c r="I533" t="s">
        <v>723</v>
      </c>
      <c r="J533" t="s">
        <v>682</v>
      </c>
      <c r="K533">
        <v>3</v>
      </c>
      <c r="L533">
        <v>40</v>
      </c>
      <c r="M533">
        <v>101.5</v>
      </c>
      <c r="N533">
        <v>38</v>
      </c>
      <c r="R533">
        <v>350</v>
      </c>
      <c r="S533">
        <v>4.5</v>
      </c>
      <c r="T533">
        <v>77.8</v>
      </c>
      <c r="U533" t="s">
        <v>782</v>
      </c>
      <c r="V533">
        <v>25000</v>
      </c>
      <c r="W533">
        <v>3000</v>
      </c>
      <c r="X533">
        <v>81</v>
      </c>
      <c r="Y533">
        <v>8</v>
      </c>
      <c r="Z533">
        <v>0.9</v>
      </c>
      <c r="AA533">
        <v>-20</v>
      </c>
      <c r="AB533" t="s">
        <v>769</v>
      </c>
      <c r="AC533">
        <v>0.1</v>
      </c>
      <c r="AD533" t="s">
        <v>783</v>
      </c>
      <c r="AE533">
        <v>41791</v>
      </c>
      <c r="AF533">
        <v>41955</v>
      </c>
      <c r="AG533" t="s">
        <v>842</v>
      </c>
      <c r="AH533" t="s">
        <v>2017</v>
      </c>
      <c r="AI533">
        <v>2225633</v>
      </c>
    </row>
    <row r="534" spans="1:35" hidden="1">
      <c r="A534" t="s">
        <v>1941</v>
      </c>
      <c r="B534" t="s">
        <v>1942</v>
      </c>
      <c r="C534" t="s">
        <v>2014</v>
      </c>
      <c r="D534" t="s">
        <v>2018</v>
      </c>
      <c r="F534" t="s">
        <v>835</v>
      </c>
      <c r="G534" t="s">
        <v>723</v>
      </c>
      <c r="H534" t="s">
        <v>794</v>
      </c>
      <c r="I534" t="s">
        <v>723</v>
      </c>
      <c r="J534" t="s">
        <v>682</v>
      </c>
      <c r="K534">
        <v>3</v>
      </c>
      <c r="L534">
        <v>40</v>
      </c>
      <c r="M534">
        <v>101.5</v>
      </c>
      <c r="N534">
        <v>38</v>
      </c>
      <c r="R534">
        <v>350</v>
      </c>
      <c r="S534">
        <v>4.5</v>
      </c>
      <c r="T534">
        <v>77.8</v>
      </c>
      <c r="U534" t="s">
        <v>782</v>
      </c>
      <c r="V534">
        <v>25000</v>
      </c>
      <c r="W534">
        <v>3000</v>
      </c>
      <c r="X534">
        <v>81</v>
      </c>
      <c r="Y534">
        <v>8</v>
      </c>
      <c r="Z534">
        <v>0.9</v>
      </c>
      <c r="AA534">
        <v>-20</v>
      </c>
      <c r="AB534" t="s">
        <v>769</v>
      </c>
      <c r="AC534">
        <v>0.1</v>
      </c>
      <c r="AD534" t="s">
        <v>783</v>
      </c>
      <c r="AE534">
        <v>41791</v>
      </c>
      <c r="AF534">
        <v>41955</v>
      </c>
      <c r="AG534" t="s">
        <v>842</v>
      </c>
      <c r="AH534" t="s">
        <v>2019</v>
      </c>
      <c r="AI534">
        <v>2225631</v>
      </c>
    </row>
    <row r="535" spans="1:35" hidden="1">
      <c r="A535" t="s">
        <v>1941</v>
      </c>
      <c r="B535" t="s">
        <v>1942</v>
      </c>
      <c r="C535" t="s">
        <v>2014</v>
      </c>
      <c r="D535" t="s">
        <v>2020</v>
      </c>
      <c r="E535" t="s">
        <v>2021</v>
      </c>
      <c r="F535" t="s">
        <v>835</v>
      </c>
      <c r="G535" t="s">
        <v>723</v>
      </c>
      <c r="H535" t="s">
        <v>794</v>
      </c>
      <c r="I535" t="s">
        <v>723</v>
      </c>
      <c r="J535" t="s">
        <v>682</v>
      </c>
      <c r="K535">
        <v>3</v>
      </c>
      <c r="L535">
        <v>40</v>
      </c>
      <c r="M535">
        <v>101.5</v>
      </c>
      <c r="N535">
        <v>38</v>
      </c>
      <c r="R535">
        <v>350</v>
      </c>
      <c r="S535">
        <v>4.5</v>
      </c>
      <c r="T535">
        <v>77.8</v>
      </c>
      <c r="U535" t="s">
        <v>782</v>
      </c>
      <c r="V535">
        <v>25000</v>
      </c>
      <c r="W535">
        <v>2700</v>
      </c>
      <c r="X535">
        <v>81</v>
      </c>
      <c r="Y535">
        <v>3</v>
      </c>
      <c r="Z535">
        <v>0.9</v>
      </c>
      <c r="AA535">
        <v>-20</v>
      </c>
      <c r="AB535" t="s">
        <v>769</v>
      </c>
      <c r="AC535">
        <v>0.1</v>
      </c>
      <c r="AD535" t="s">
        <v>783</v>
      </c>
      <c r="AE535">
        <v>41791</v>
      </c>
      <c r="AF535">
        <v>41955</v>
      </c>
      <c r="AG535" t="s">
        <v>842</v>
      </c>
      <c r="AH535" t="s">
        <v>2022</v>
      </c>
      <c r="AI535">
        <v>2225632</v>
      </c>
    </row>
    <row r="536" spans="1:35" hidden="1">
      <c r="A536" t="s">
        <v>1941</v>
      </c>
      <c r="B536" t="s">
        <v>1942</v>
      </c>
      <c r="C536" t="s">
        <v>2014</v>
      </c>
      <c r="D536" t="s">
        <v>2023</v>
      </c>
      <c r="F536" t="s">
        <v>835</v>
      </c>
      <c r="G536" t="s">
        <v>723</v>
      </c>
      <c r="H536" t="s">
        <v>794</v>
      </c>
      <c r="I536" t="s">
        <v>723</v>
      </c>
      <c r="J536" t="s">
        <v>682</v>
      </c>
      <c r="K536">
        <v>3</v>
      </c>
      <c r="L536">
        <v>40</v>
      </c>
      <c r="M536">
        <v>101.5</v>
      </c>
      <c r="N536">
        <v>38</v>
      </c>
      <c r="R536">
        <v>350</v>
      </c>
      <c r="S536">
        <v>4.5</v>
      </c>
      <c r="T536">
        <v>77.8</v>
      </c>
      <c r="U536" t="s">
        <v>782</v>
      </c>
      <c r="V536">
        <v>25000</v>
      </c>
      <c r="W536">
        <v>2700</v>
      </c>
      <c r="X536">
        <v>81</v>
      </c>
      <c r="Y536">
        <v>3</v>
      </c>
      <c r="Z536">
        <v>0.9</v>
      </c>
      <c r="AA536">
        <v>-20</v>
      </c>
      <c r="AB536" t="s">
        <v>769</v>
      </c>
      <c r="AC536">
        <v>0.1</v>
      </c>
      <c r="AD536" t="s">
        <v>783</v>
      </c>
      <c r="AE536">
        <v>41791</v>
      </c>
      <c r="AF536">
        <v>41955</v>
      </c>
      <c r="AG536" t="s">
        <v>842</v>
      </c>
      <c r="AH536" t="s">
        <v>2024</v>
      </c>
      <c r="AI536">
        <v>2225630</v>
      </c>
    </row>
    <row r="537" spans="1:35" hidden="1">
      <c r="A537" t="s">
        <v>1941</v>
      </c>
      <c r="B537" t="s">
        <v>1942</v>
      </c>
      <c r="C537" t="s">
        <v>2025</v>
      </c>
      <c r="D537" t="s">
        <v>2026</v>
      </c>
      <c r="F537" t="s">
        <v>1305</v>
      </c>
      <c r="G537" t="s">
        <v>736</v>
      </c>
      <c r="H537" t="s">
        <v>788</v>
      </c>
      <c r="I537" t="s">
        <v>723</v>
      </c>
      <c r="J537" t="s">
        <v>682</v>
      </c>
      <c r="K537">
        <v>5</v>
      </c>
      <c r="L537">
        <v>40</v>
      </c>
      <c r="M537">
        <v>74</v>
      </c>
      <c r="N537">
        <v>49</v>
      </c>
      <c r="R537">
        <v>350</v>
      </c>
      <c r="S537">
        <v>4.5</v>
      </c>
      <c r="T537">
        <v>77.8</v>
      </c>
      <c r="U537" t="s">
        <v>782</v>
      </c>
      <c r="V537">
        <v>25000</v>
      </c>
      <c r="W537">
        <v>3000</v>
      </c>
      <c r="X537">
        <v>83</v>
      </c>
      <c r="Y537">
        <v>11</v>
      </c>
      <c r="Z537">
        <v>0.9</v>
      </c>
      <c r="AA537">
        <v>-20</v>
      </c>
      <c r="AB537" t="s">
        <v>769</v>
      </c>
      <c r="AC537">
        <v>0.1</v>
      </c>
      <c r="AD537" t="s">
        <v>783</v>
      </c>
      <c r="AE537">
        <v>41764</v>
      </c>
      <c r="AF537">
        <v>41912</v>
      </c>
      <c r="AG537" t="s">
        <v>827</v>
      </c>
      <c r="AH537" t="s">
        <v>2027</v>
      </c>
      <c r="AI537">
        <v>2221121</v>
      </c>
    </row>
    <row r="538" spans="1:35" hidden="1">
      <c r="A538" t="s">
        <v>1941</v>
      </c>
      <c r="B538" t="s">
        <v>1942</v>
      </c>
      <c r="C538" t="s">
        <v>2025</v>
      </c>
      <c r="D538" t="s">
        <v>2028</v>
      </c>
      <c r="F538" t="s">
        <v>1305</v>
      </c>
      <c r="G538" t="s">
        <v>736</v>
      </c>
      <c r="H538" t="s">
        <v>794</v>
      </c>
      <c r="I538" t="s">
        <v>723</v>
      </c>
      <c r="J538" t="s">
        <v>682</v>
      </c>
      <c r="K538">
        <v>5</v>
      </c>
      <c r="L538">
        <v>40</v>
      </c>
      <c r="M538">
        <v>74</v>
      </c>
      <c r="N538">
        <v>49</v>
      </c>
      <c r="R538">
        <v>350</v>
      </c>
      <c r="S538">
        <v>4.5</v>
      </c>
      <c r="T538">
        <v>77.8</v>
      </c>
      <c r="U538" t="s">
        <v>782</v>
      </c>
      <c r="V538">
        <v>25000</v>
      </c>
      <c r="W538">
        <v>3000</v>
      </c>
      <c r="X538">
        <v>83</v>
      </c>
      <c r="Y538">
        <v>11</v>
      </c>
      <c r="Z538">
        <v>0.9</v>
      </c>
      <c r="AA538">
        <v>-20</v>
      </c>
      <c r="AB538" t="s">
        <v>769</v>
      </c>
      <c r="AC538">
        <v>0.1</v>
      </c>
      <c r="AD538" t="s">
        <v>783</v>
      </c>
      <c r="AE538">
        <v>41764</v>
      </c>
      <c r="AF538">
        <v>41912</v>
      </c>
      <c r="AG538" t="s">
        <v>827</v>
      </c>
      <c r="AH538" t="s">
        <v>2029</v>
      </c>
      <c r="AI538">
        <v>2221119</v>
      </c>
    </row>
    <row r="539" spans="1:35" hidden="1">
      <c r="A539" t="s">
        <v>1941</v>
      </c>
      <c r="B539" t="s">
        <v>1942</v>
      </c>
      <c r="C539" t="s">
        <v>2025</v>
      </c>
      <c r="D539" t="s">
        <v>2030</v>
      </c>
      <c r="F539" t="s">
        <v>1305</v>
      </c>
      <c r="G539" t="s">
        <v>736</v>
      </c>
      <c r="H539" t="s">
        <v>788</v>
      </c>
      <c r="I539" t="s">
        <v>723</v>
      </c>
      <c r="J539" t="s">
        <v>682</v>
      </c>
      <c r="K539">
        <v>5</v>
      </c>
      <c r="L539">
        <v>40</v>
      </c>
      <c r="M539">
        <v>74</v>
      </c>
      <c r="N539">
        <v>49</v>
      </c>
      <c r="R539">
        <v>350</v>
      </c>
      <c r="S539">
        <v>4.5</v>
      </c>
      <c r="T539">
        <v>77.8</v>
      </c>
      <c r="U539" t="s">
        <v>782</v>
      </c>
      <c r="V539">
        <v>25000</v>
      </c>
      <c r="W539">
        <v>2700</v>
      </c>
      <c r="X539">
        <v>82</v>
      </c>
      <c r="Y539">
        <v>10</v>
      </c>
      <c r="Z539">
        <v>0.9</v>
      </c>
      <c r="AA539">
        <v>-20</v>
      </c>
      <c r="AB539" t="s">
        <v>769</v>
      </c>
      <c r="AC539">
        <v>0.1</v>
      </c>
      <c r="AD539" t="s">
        <v>783</v>
      </c>
      <c r="AE539">
        <v>41764</v>
      </c>
      <c r="AF539">
        <v>41912</v>
      </c>
      <c r="AG539" t="s">
        <v>827</v>
      </c>
      <c r="AH539" t="s">
        <v>2031</v>
      </c>
      <c r="AI539">
        <v>2221120</v>
      </c>
    </row>
    <row r="540" spans="1:35" hidden="1">
      <c r="A540" t="s">
        <v>1941</v>
      </c>
      <c r="B540" t="s">
        <v>1942</v>
      </c>
      <c r="C540" t="s">
        <v>2025</v>
      </c>
      <c r="D540" t="s">
        <v>2032</v>
      </c>
      <c r="F540" t="s">
        <v>1305</v>
      </c>
      <c r="G540" t="s">
        <v>736</v>
      </c>
      <c r="H540" t="s">
        <v>794</v>
      </c>
      <c r="I540" t="s">
        <v>723</v>
      </c>
      <c r="J540" t="s">
        <v>682</v>
      </c>
      <c r="K540">
        <v>5</v>
      </c>
      <c r="L540">
        <v>40</v>
      </c>
      <c r="M540">
        <v>74</v>
      </c>
      <c r="N540">
        <v>49</v>
      </c>
      <c r="R540">
        <v>350</v>
      </c>
      <c r="S540">
        <v>4.5</v>
      </c>
      <c r="T540">
        <v>77.8</v>
      </c>
      <c r="U540" t="s">
        <v>782</v>
      </c>
      <c r="V540">
        <v>25000</v>
      </c>
      <c r="W540">
        <v>2700</v>
      </c>
      <c r="X540">
        <v>82</v>
      </c>
      <c r="Y540">
        <v>10</v>
      </c>
      <c r="Z540">
        <v>0.9</v>
      </c>
      <c r="AA540">
        <v>-20</v>
      </c>
      <c r="AB540" t="s">
        <v>769</v>
      </c>
      <c r="AC540">
        <v>0.1</v>
      </c>
      <c r="AD540" t="s">
        <v>783</v>
      </c>
      <c r="AE540">
        <v>41764</v>
      </c>
      <c r="AF540">
        <v>41912</v>
      </c>
      <c r="AG540" t="s">
        <v>827</v>
      </c>
      <c r="AH540" t="s">
        <v>2033</v>
      </c>
      <c r="AI540">
        <v>2221118</v>
      </c>
    </row>
    <row r="541" spans="1:35" hidden="1">
      <c r="A541" t="s">
        <v>1941</v>
      </c>
      <c r="B541" t="s">
        <v>1942</v>
      </c>
      <c r="C541" t="s">
        <v>2034</v>
      </c>
      <c r="D541" t="s">
        <v>2035</v>
      </c>
      <c r="F541" t="s">
        <v>792</v>
      </c>
      <c r="G541" t="s">
        <v>793</v>
      </c>
      <c r="H541" t="s">
        <v>794</v>
      </c>
      <c r="I541" t="s">
        <v>795</v>
      </c>
      <c r="J541" t="s">
        <v>682</v>
      </c>
      <c r="K541">
        <v>5</v>
      </c>
      <c r="L541">
        <v>60</v>
      </c>
      <c r="M541">
        <v>110</v>
      </c>
      <c r="N541">
        <v>61</v>
      </c>
      <c r="R541">
        <v>800</v>
      </c>
      <c r="S541">
        <v>10.199999999999999</v>
      </c>
      <c r="T541">
        <v>78.400000000000006</v>
      </c>
      <c r="U541" t="s">
        <v>782</v>
      </c>
      <c r="V541">
        <v>25000</v>
      </c>
      <c r="W541">
        <v>3000</v>
      </c>
      <c r="X541">
        <v>83</v>
      </c>
      <c r="Y541">
        <v>14</v>
      </c>
      <c r="Z541">
        <v>0.9</v>
      </c>
      <c r="AA541">
        <v>-20</v>
      </c>
      <c r="AB541" t="s">
        <v>769</v>
      </c>
      <c r="AC541">
        <v>0.14000000000000001</v>
      </c>
      <c r="AD541" t="s">
        <v>783</v>
      </c>
      <c r="AE541">
        <v>41649</v>
      </c>
      <c r="AF541">
        <v>41955</v>
      </c>
      <c r="AG541" t="s">
        <v>784</v>
      </c>
      <c r="AH541" t="s">
        <v>2036</v>
      </c>
      <c r="AI541">
        <v>2225653</v>
      </c>
    </row>
    <row r="542" spans="1:35" hidden="1">
      <c r="A542" t="s">
        <v>1941</v>
      </c>
      <c r="B542" t="s">
        <v>1942</v>
      </c>
      <c r="C542" t="s">
        <v>2034</v>
      </c>
      <c r="D542" t="s">
        <v>2037</v>
      </c>
      <c r="F542" t="s">
        <v>792</v>
      </c>
      <c r="G542" t="s">
        <v>793</v>
      </c>
      <c r="H542" t="s">
        <v>794</v>
      </c>
      <c r="I542" t="s">
        <v>795</v>
      </c>
      <c r="J542" t="s">
        <v>682</v>
      </c>
      <c r="K542">
        <v>5</v>
      </c>
      <c r="L542">
        <v>60</v>
      </c>
      <c r="M542">
        <v>110</v>
      </c>
      <c r="N542">
        <v>61</v>
      </c>
      <c r="R542">
        <v>800</v>
      </c>
      <c r="S542">
        <v>10.199999999999999</v>
      </c>
      <c r="T542">
        <v>78.400000000000006</v>
      </c>
      <c r="U542" t="s">
        <v>782</v>
      </c>
      <c r="V542">
        <v>25000</v>
      </c>
      <c r="W542">
        <v>4000</v>
      </c>
      <c r="X542">
        <v>85</v>
      </c>
      <c r="Y542">
        <v>24</v>
      </c>
      <c r="Z542">
        <v>0.9</v>
      </c>
      <c r="AA542">
        <v>-20</v>
      </c>
      <c r="AB542" t="s">
        <v>769</v>
      </c>
      <c r="AC542">
        <v>0.14000000000000001</v>
      </c>
      <c r="AD542" t="s">
        <v>783</v>
      </c>
      <c r="AE542">
        <v>41649</v>
      </c>
      <c r="AF542">
        <v>41955</v>
      </c>
      <c r="AG542" t="s">
        <v>784</v>
      </c>
      <c r="AH542" t="s">
        <v>2038</v>
      </c>
      <c r="AI542">
        <v>2225654</v>
      </c>
    </row>
    <row r="543" spans="1:35" hidden="1">
      <c r="A543" t="s">
        <v>1941</v>
      </c>
      <c r="B543" t="s">
        <v>1942</v>
      </c>
      <c r="C543" t="s">
        <v>2034</v>
      </c>
      <c r="D543" t="s">
        <v>2039</v>
      </c>
      <c r="F543" t="s">
        <v>792</v>
      </c>
      <c r="G543" t="s">
        <v>793</v>
      </c>
      <c r="H543" t="s">
        <v>794</v>
      </c>
      <c r="I543" t="s">
        <v>795</v>
      </c>
      <c r="J543" t="s">
        <v>682</v>
      </c>
      <c r="K543">
        <v>5</v>
      </c>
      <c r="L543">
        <v>60</v>
      </c>
      <c r="M543">
        <v>110</v>
      </c>
      <c r="N543">
        <v>61</v>
      </c>
      <c r="R543">
        <v>800</v>
      </c>
      <c r="S543">
        <v>10.3</v>
      </c>
      <c r="T543">
        <v>77.8</v>
      </c>
      <c r="U543" t="s">
        <v>782</v>
      </c>
      <c r="V543">
        <v>25000</v>
      </c>
      <c r="W543">
        <v>5000</v>
      </c>
      <c r="X543">
        <v>84</v>
      </c>
      <c r="Y543">
        <v>19</v>
      </c>
      <c r="Z543">
        <v>0.9</v>
      </c>
      <c r="AA543">
        <v>-20</v>
      </c>
      <c r="AB543" t="s">
        <v>769</v>
      </c>
      <c r="AC543">
        <v>0.14000000000000001</v>
      </c>
      <c r="AD543" t="s">
        <v>783</v>
      </c>
      <c r="AE543">
        <v>41649</v>
      </c>
      <c r="AF543">
        <v>41955</v>
      </c>
      <c r="AG543" t="s">
        <v>784</v>
      </c>
      <c r="AH543" t="s">
        <v>2040</v>
      </c>
      <c r="AI543">
        <v>2225655</v>
      </c>
    </row>
    <row r="544" spans="1:35" hidden="1">
      <c r="A544" t="s">
        <v>1941</v>
      </c>
      <c r="B544" t="s">
        <v>1942</v>
      </c>
      <c r="C544" t="s">
        <v>2041</v>
      </c>
      <c r="D544" t="s">
        <v>2041</v>
      </c>
      <c r="F544" t="s">
        <v>792</v>
      </c>
      <c r="G544" t="s">
        <v>793</v>
      </c>
      <c r="H544" t="s">
        <v>794</v>
      </c>
      <c r="I544" t="s">
        <v>795</v>
      </c>
      <c r="J544" t="s">
        <v>682</v>
      </c>
      <c r="K544">
        <v>3</v>
      </c>
      <c r="M544">
        <v>110</v>
      </c>
      <c r="N544">
        <v>61</v>
      </c>
      <c r="R544">
        <v>450</v>
      </c>
      <c r="S544">
        <v>7</v>
      </c>
      <c r="T544">
        <v>72</v>
      </c>
      <c r="U544" t="s">
        <v>782</v>
      </c>
      <c r="V544">
        <v>25000</v>
      </c>
      <c r="W544">
        <v>4000</v>
      </c>
      <c r="X544">
        <v>86</v>
      </c>
      <c r="Y544">
        <v>27</v>
      </c>
      <c r="Z544">
        <v>0.9</v>
      </c>
      <c r="AA544">
        <v>-20</v>
      </c>
      <c r="AB544" t="s">
        <v>769</v>
      </c>
      <c r="AD544" t="s">
        <v>1043</v>
      </c>
      <c r="AE544">
        <v>41649</v>
      </c>
      <c r="AF544">
        <v>41955</v>
      </c>
      <c r="AG544" t="s">
        <v>784</v>
      </c>
      <c r="AH544" t="s">
        <v>2042</v>
      </c>
      <c r="AI544">
        <v>2225658</v>
      </c>
    </row>
    <row r="545" spans="1:35" hidden="1">
      <c r="A545" t="s">
        <v>1941</v>
      </c>
      <c r="B545" t="s">
        <v>1942</v>
      </c>
      <c r="C545" t="s">
        <v>2043</v>
      </c>
      <c r="D545" t="s">
        <v>2043</v>
      </c>
      <c r="F545" t="s">
        <v>792</v>
      </c>
      <c r="G545" t="s">
        <v>793</v>
      </c>
      <c r="H545" t="s">
        <v>794</v>
      </c>
      <c r="I545" t="s">
        <v>795</v>
      </c>
      <c r="J545" t="s">
        <v>682</v>
      </c>
      <c r="K545">
        <v>3</v>
      </c>
      <c r="M545">
        <v>110</v>
      </c>
      <c r="N545">
        <v>61</v>
      </c>
      <c r="R545">
        <v>450</v>
      </c>
      <c r="S545">
        <v>7</v>
      </c>
      <c r="T545">
        <v>70</v>
      </c>
      <c r="U545" t="s">
        <v>782</v>
      </c>
      <c r="V545">
        <v>25000</v>
      </c>
      <c r="W545">
        <v>5000</v>
      </c>
      <c r="X545">
        <v>87</v>
      </c>
      <c r="Y545">
        <v>35</v>
      </c>
      <c r="Z545">
        <v>0.9</v>
      </c>
      <c r="AA545">
        <v>-20</v>
      </c>
      <c r="AB545" t="s">
        <v>769</v>
      </c>
      <c r="AD545" t="s">
        <v>1043</v>
      </c>
      <c r="AE545">
        <v>41649</v>
      </c>
      <c r="AF545">
        <v>41955</v>
      </c>
      <c r="AG545" t="s">
        <v>784</v>
      </c>
      <c r="AH545" t="s">
        <v>2044</v>
      </c>
      <c r="AI545">
        <v>2225659</v>
      </c>
    </row>
    <row r="546" spans="1:35" hidden="1">
      <c r="A546" t="s">
        <v>1941</v>
      </c>
      <c r="B546" t="s">
        <v>1942</v>
      </c>
      <c r="C546" t="s">
        <v>2045</v>
      </c>
      <c r="D546" t="s">
        <v>2045</v>
      </c>
      <c r="F546" t="s">
        <v>792</v>
      </c>
      <c r="G546" t="s">
        <v>793</v>
      </c>
      <c r="H546" t="s">
        <v>794</v>
      </c>
      <c r="I546" t="s">
        <v>795</v>
      </c>
      <c r="J546" t="s">
        <v>682</v>
      </c>
      <c r="K546">
        <v>3</v>
      </c>
      <c r="M546">
        <v>110</v>
      </c>
      <c r="N546">
        <v>61</v>
      </c>
      <c r="R546">
        <v>450</v>
      </c>
      <c r="S546">
        <v>7</v>
      </c>
      <c r="T546">
        <v>73</v>
      </c>
      <c r="U546" t="s">
        <v>782</v>
      </c>
      <c r="V546">
        <v>25000</v>
      </c>
      <c r="W546">
        <v>3000</v>
      </c>
      <c r="X546">
        <v>82</v>
      </c>
      <c r="Y546">
        <v>17</v>
      </c>
      <c r="Z546">
        <v>0.9</v>
      </c>
      <c r="AA546">
        <v>-20</v>
      </c>
      <c r="AB546" t="s">
        <v>769</v>
      </c>
      <c r="AD546" t="s">
        <v>1043</v>
      </c>
      <c r="AE546">
        <v>41649</v>
      </c>
      <c r="AF546">
        <v>41955</v>
      </c>
      <c r="AG546" t="s">
        <v>784</v>
      </c>
      <c r="AH546" t="s">
        <v>2046</v>
      </c>
      <c r="AI546">
        <v>2225657</v>
      </c>
    </row>
    <row r="547" spans="1:35" hidden="1">
      <c r="A547" t="s">
        <v>1941</v>
      </c>
      <c r="B547" t="s">
        <v>1942</v>
      </c>
      <c r="C547" t="s">
        <v>2047</v>
      </c>
      <c r="D547" t="s">
        <v>2047</v>
      </c>
      <c r="F547" t="s">
        <v>792</v>
      </c>
      <c r="G547" t="s">
        <v>793</v>
      </c>
      <c r="H547" t="s">
        <v>794</v>
      </c>
      <c r="I547" t="s">
        <v>795</v>
      </c>
      <c r="J547" t="s">
        <v>682</v>
      </c>
      <c r="K547">
        <v>3</v>
      </c>
      <c r="M547">
        <v>110</v>
      </c>
      <c r="N547">
        <v>61</v>
      </c>
      <c r="R547">
        <v>450</v>
      </c>
      <c r="S547">
        <v>7</v>
      </c>
      <c r="T547">
        <v>69</v>
      </c>
      <c r="U547" t="s">
        <v>782</v>
      </c>
      <c r="V547">
        <v>25000</v>
      </c>
      <c r="W547">
        <v>2700</v>
      </c>
      <c r="X547">
        <v>82</v>
      </c>
      <c r="Y547">
        <v>19</v>
      </c>
      <c r="Z547">
        <v>0.9</v>
      </c>
      <c r="AA547">
        <v>-20</v>
      </c>
      <c r="AB547" t="s">
        <v>769</v>
      </c>
      <c r="AD547" t="s">
        <v>1043</v>
      </c>
      <c r="AE547">
        <v>41649</v>
      </c>
      <c r="AF547">
        <v>41955</v>
      </c>
      <c r="AG547" t="s">
        <v>784</v>
      </c>
      <c r="AH547" t="s">
        <v>2048</v>
      </c>
      <c r="AI547">
        <v>2225656</v>
      </c>
    </row>
    <row r="548" spans="1:35" hidden="1">
      <c r="A548" t="s">
        <v>1941</v>
      </c>
      <c r="B548" t="s">
        <v>1942</v>
      </c>
      <c r="C548" t="s">
        <v>858</v>
      </c>
      <c r="D548" t="s">
        <v>2049</v>
      </c>
      <c r="F548" t="s">
        <v>732</v>
      </c>
      <c r="G548" t="s">
        <v>780</v>
      </c>
      <c r="H548" t="s">
        <v>794</v>
      </c>
      <c r="I548" t="s">
        <v>726</v>
      </c>
      <c r="J548" t="s">
        <v>682</v>
      </c>
      <c r="K548">
        <v>3</v>
      </c>
      <c r="L548">
        <v>65</v>
      </c>
      <c r="M548">
        <v>127</v>
      </c>
      <c r="N548">
        <v>95</v>
      </c>
      <c r="R548">
        <v>800</v>
      </c>
      <c r="S548">
        <v>12.5</v>
      </c>
      <c r="T548">
        <v>68</v>
      </c>
      <c r="U548" t="s">
        <v>782</v>
      </c>
      <c r="V548">
        <v>25000</v>
      </c>
      <c r="W548">
        <v>3000</v>
      </c>
      <c r="X548">
        <v>83</v>
      </c>
      <c r="Y548">
        <v>19</v>
      </c>
      <c r="Z548">
        <v>0.9</v>
      </c>
      <c r="AA548">
        <v>-20</v>
      </c>
      <c r="AB548" t="s">
        <v>769</v>
      </c>
      <c r="AC548">
        <v>0.1</v>
      </c>
      <c r="AD548" t="s">
        <v>783</v>
      </c>
      <c r="AE548">
        <v>41640</v>
      </c>
      <c r="AF548">
        <v>41936</v>
      </c>
      <c r="AG548" t="s">
        <v>842</v>
      </c>
      <c r="AH548" t="s">
        <v>2050</v>
      </c>
      <c r="AI548">
        <v>2223596</v>
      </c>
    </row>
    <row r="549" spans="1:35" hidden="1">
      <c r="A549" t="s">
        <v>1941</v>
      </c>
      <c r="B549" t="s">
        <v>1942</v>
      </c>
      <c r="C549" t="s">
        <v>858</v>
      </c>
      <c r="D549" t="s">
        <v>2051</v>
      </c>
      <c r="F549" t="s">
        <v>733</v>
      </c>
      <c r="G549" t="s">
        <v>780</v>
      </c>
      <c r="H549" t="s">
        <v>794</v>
      </c>
      <c r="I549" t="s">
        <v>726</v>
      </c>
      <c r="J549" t="s">
        <v>682</v>
      </c>
      <c r="K549">
        <v>3</v>
      </c>
      <c r="L549">
        <v>85</v>
      </c>
      <c r="M549">
        <v>162</v>
      </c>
      <c r="N549">
        <v>128</v>
      </c>
      <c r="O549">
        <v>608</v>
      </c>
      <c r="R549">
        <v>1100</v>
      </c>
      <c r="S549">
        <v>17.5</v>
      </c>
      <c r="T549">
        <v>62.8</v>
      </c>
      <c r="U549" t="s">
        <v>782</v>
      </c>
      <c r="V549">
        <v>25000</v>
      </c>
      <c r="W549">
        <v>3000</v>
      </c>
      <c r="X549">
        <v>82</v>
      </c>
      <c r="Y549">
        <v>17</v>
      </c>
      <c r="Z549">
        <v>1</v>
      </c>
      <c r="AA549">
        <v>-20</v>
      </c>
      <c r="AB549" t="s">
        <v>769</v>
      </c>
      <c r="AC549">
        <v>0.1</v>
      </c>
      <c r="AD549" t="s">
        <v>783</v>
      </c>
      <c r="AE549">
        <v>41640</v>
      </c>
      <c r="AF549">
        <v>41943</v>
      </c>
      <c r="AG549" t="s">
        <v>842</v>
      </c>
      <c r="AH549" t="s">
        <v>2052</v>
      </c>
      <c r="AI549">
        <v>2224046</v>
      </c>
    </row>
    <row r="550" spans="1:35" hidden="1">
      <c r="A550" t="s">
        <v>1941</v>
      </c>
      <c r="B550" t="s">
        <v>1942</v>
      </c>
      <c r="C550" t="s">
        <v>1844</v>
      </c>
      <c r="D550" t="s">
        <v>2053</v>
      </c>
      <c r="F550" t="s">
        <v>732</v>
      </c>
      <c r="G550" t="s">
        <v>780</v>
      </c>
      <c r="H550" t="s">
        <v>794</v>
      </c>
      <c r="I550" t="s">
        <v>726</v>
      </c>
      <c r="J550" t="s">
        <v>682</v>
      </c>
      <c r="K550">
        <v>5</v>
      </c>
      <c r="L550">
        <v>65</v>
      </c>
      <c r="M550">
        <v>126</v>
      </c>
      <c r="N550">
        <v>95</v>
      </c>
      <c r="O550">
        <v>258</v>
      </c>
      <c r="R550">
        <v>715</v>
      </c>
      <c r="S550">
        <v>12</v>
      </c>
      <c r="T550">
        <v>59.6</v>
      </c>
      <c r="U550" t="s">
        <v>782</v>
      </c>
      <c r="V550">
        <v>25000</v>
      </c>
      <c r="W550">
        <v>3000</v>
      </c>
      <c r="X550">
        <v>94</v>
      </c>
      <c r="Y550">
        <v>74</v>
      </c>
      <c r="Z550">
        <v>0.9</v>
      </c>
      <c r="AA550">
        <v>-20</v>
      </c>
      <c r="AB550" t="s">
        <v>769</v>
      </c>
      <c r="AC550">
        <v>0.1</v>
      </c>
      <c r="AD550" t="s">
        <v>783</v>
      </c>
      <c r="AE550">
        <v>41791</v>
      </c>
      <c r="AF550">
        <v>41928</v>
      </c>
      <c r="AG550" t="s">
        <v>842</v>
      </c>
      <c r="AH550" t="s">
        <v>2054</v>
      </c>
      <c r="AI550">
        <v>2223101</v>
      </c>
    </row>
    <row r="551" spans="1:35" hidden="1">
      <c r="A551" t="s">
        <v>1941</v>
      </c>
      <c r="B551" t="s">
        <v>1942</v>
      </c>
      <c r="C551" t="s">
        <v>1844</v>
      </c>
      <c r="D551" t="s">
        <v>2055</v>
      </c>
      <c r="F551" t="s">
        <v>732</v>
      </c>
      <c r="G551" t="s">
        <v>780</v>
      </c>
      <c r="H551" t="s">
        <v>794</v>
      </c>
      <c r="I551" t="s">
        <v>726</v>
      </c>
      <c r="J551" t="s">
        <v>682</v>
      </c>
      <c r="K551">
        <v>3</v>
      </c>
      <c r="L551">
        <v>65</v>
      </c>
      <c r="M551">
        <v>126</v>
      </c>
      <c r="N551">
        <v>95</v>
      </c>
      <c r="Q551">
        <v>120</v>
      </c>
      <c r="R551">
        <v>750</v>
      </c>
      <c r="S551">
        <v>12</v>
      </c>
      <c r="T551">
        <v>62.5</v>
      </c>
      <c r="U551" t="s">
        <v>782</v>
      </c>
      <c r="V551">
        <v>25000</v>
      </c>
      <c r="W551">
        <v>3000</v>
      </c>
      <c r="X551">
        <v>82</v>
      </c>
      <c r="Y551">
        <v>16</v>
      </c>
      <c r="Z551">
        <v>0.9</v>
      </c>
      <c r="AA551">
        <v>-20</v>
      </c>
      <c r="AB551" t="s">
        <v>769</v>
      </c>
      <c r="AC551">
        <v>0.1</v>
      </c>
      <c r="AD551" t="s">
        <v>826</v>
      </c>
      <c r="AE551">
        <v>41699</v>
      </c>
      <c r="AF551">
        <v>41782</v>
      </c>
      <c r="AG551" t="s">
        <v>842</v>
      </c>
      <c r="AH551" t="s">
        <v>2056</v>
      </c>
      <c r="AI551">
        <v>2212455</v>
      </c>
    </row>
    <row r="552" spans="1:35" hidden="1">
      <c r="A552" t="s">
        <v>1941</v>
      </c>
      <c r="B552" t="s">
        <v>1942</v>
      </c>
      <c r="C552" t="s">
        <v>1844</v>
      </c>
      <c r="D552" t="s">
        <v>2057</v>
      </c>
      <c r="F552" t="s">
        <v>732</v>
      </c>
      <c r="G552" t="s">
        <v>780</v>
      </c>
      <c r="H552" t="s">
        <v>794</v>
      </c>
      <c r="I552" t="s">
        <v>726</v>
      </c>
      <c r="J552" t="s">
        <v>682</v>
      </c>
      <c r="K552">
        <v>5</v>
      </c>
      <c r="L552">
        <v>65</v>
      </c>
      <c r="M552">
        <v>126</v>
      </c>
      <c r="N552">
        <v>95</v>
      </c>
      <c r="O552">
        <v>242</v>
      </c>
      <c r="R552">
        <v>715</v>
      </c>
      <c r="S552">
        <v>12</v>
      </c>
      <c r="T552">
        <v>59.6</v>
      </c>
      <c r="U552" t="s">
        <v>782</v>
      </c>
      <c r="V552">
        <v>25000</v>
      </c>
      <c r="W552">
        <v>2700</v>
      </c>
      <c r="X552">
        <v>92</v>
      </c>
      <c r="Y552">
        <v>61</v>
      </c>
      <c r="Z552">
        <v>0.9</v>
      </c>
      <c r="AA552">
        <v>-20</v>
      </c>
      <c r="AB552" t="s">
        <v>769</v>
      </c>
      <c r="AC552">
        <v>0.1</v>
      </c>
      <c r="AD552" t="s">
        <v>783</v>
      </c>
      <c r="AE552">
        <v>41791</v>
      </c>
      <c r="AF552">
        <v>41928</v>
      </c>
      <c r="AG552" t="s">
        <v>842</v>
      </c>
      <c r="AH552" t="s">
        <v>2058</v>
      </c>
      <c r="AI552">
        <v>2223100</v>
      </c>
    </row>
    <row r="553" spans="1:35" hidden="1">
      <c r="A553" t="s">
        <v>1941</v>
      </c>
      <c r="B553" t="s">
        <v>1942</v>
      </c>
      <c r="C553" t="s">
        <v>1844</v>
      </c>
      <c r="D553" t="s">
        <v>2059</v>
      </c>
      <c r="F553" t="s">
        <v>732</v>
      </c>
      <c r="G553" t="s">
        <v>780</v>
      </c>
      <c r="H553" t="s">
        <v>794</v>
      </c>
      <c r="I553" t="s">
        <v>726</v>
      </c>
      <c r="J553" t="s">
        <v>682</v>
      </c>
      <c r="K553">
        <v>3</v>
      </c>
      <c r="L553">
        <v>65</v>
      </c>
      <c r="M553">
        <v>126</v>
      </c>
      <c r="N553">
        <v>95</v>
      </c>
      <c r="Q553">
        <v>120</v>
      </c>
      <c r="R553">
        <v>750</v>
      </c>
      <c r="S553">
        <v>12</v>
      </c>
      <c r="T553">
        <v>62.5</v>
      </c>
      <c r="U553" t="s">
        <v>782</v>
      </c>
      <c r="V553">
        <v>25000</v>
      </c>
      <c r="W553">
        <v>2700</v>
      </c>
      <c r="X553">
        <v>81</v>
      </c>
      <c r="Y553">
        <v>10</v>
      </c>
      <c r="Z553">
        <v>0.9</v>
      </c>
      <c r="AA553">
        <v>-20</v>
      </c>
      <c r="AB553" t="s">
        <v>769</v>
      </c>
      <c r="AC553">
        <v>0.1</v>
      </c>
      <c r="AD553" t="s">
        <v>826</v>
      </c>
      <c r="AE553">
        <v>41699</v>
      </c>
      <c r="AF553">
        <v>41782</v>
      </c>
      <c r="AG553" t="s">
        <v>842</v>
      </c>
      <c r="AH553" t="s">
        <v>2060</v>
      </c>
      <c r="AI553">
        <v>2212454</v>
      </c>
    </row>
    <row r="554" spans="1:35" hidden="1">
      <c r="A554" t="s">
        <v>1941</v>
      </c>
      <c r="B554" t="s">
        <v>1942</v>
      </c>
      <c r="C554" t="s">
        <v>1844</v>
      </c>
      <c r="D554" t="s">
        <v>2061</v>
      </c>
      <c r="F554" t="s">
        <v>733</v>
      </c>
      <c r="G554" t="s">
        <v>780</v>
      </c>
      <c r="H554" t="s">
        <v>794</v>
      </c>
      <c r="I554" t="s">
        <v>726</v>
      </c>
      <c r="J554" t="s">
        <v>682</v>
      </c>
      <c r="K554">
        <v>5</v>
      </c>
      <c r="L554">
        <v>85</v>
      </c>
      <c r="M554">
        <v>160</v>
      </c>
      <c r="N554">
        <v>121</v>
      </c>
      <c r="O554">
        <v>381</v>
      </c>
      <c r="R554">
        <v>1065</v>
      </c>
      <c r="S554">
        <v>17.5</v>
      </c>
      <c r="T554">
        <v>60.9</v>
      </c>
      <c r="U554" t="s">
        <v>782</v>
      </c>
      <c r="V554">
        <v>25000</v>
      </c>
      <c r="W554">
        <v>3000</v>
      </c>
      <c r="X554">
        <v>95</v>
      </c>
      <c r="Y554">
        <v>75</v>
      </c>
      <c r="Z554">
        <v>1</v>
      </c>
      <c r="AA554">
        <v>-20</v>
      </c>
      <c r="AB554" t="s">
        <v>769</v>
      </c>
      <c r="AC554">
        <v>0.1</v>
      </c>
      <c r="AD554" t="s">
        <v>783</v>
      </c>
      <c r="AE554">
        <v>41791</v>
      </c>
      <c r="AF554">
        <v>41919</v>
      </c>
      <c r="AG554" t="s">
        <v>827</v>
      </c>
      <c r="AH554" t="s">
        <v>2062</v>
      </c>
      <c r="AI554">
        <v>2222004</v>
      </c>
    </row>
    <row r="555" spans="1:35" hidden="1">
      <c r="A555" t="s">
        <v>1941</v>
      </c>
      <c r="B555" t="s">
        <v>1942</v>
      </c>
      <c r="C555" t="s">
        <v>1844</v>
      </c>
      <c r="D555" t="s">
        <v>2063</v>
      </c>
      <c r="F555" t="s">
        <v>733</v>
      </c>
      <c r="G555" t="s">
        <v>780</v>
      </c>
      <c r="H555" t="s">
        <v>794</v>
      </c>
      <c r="I555" t="s">
        <v>726</v>
      </c>
      <c r="J555" t="s">
        <v>682</v>
      </c>
      <c r="K555">
        <v>3</v>
      </c>
      <c r="L555">
        <v>85</v>
      </c>
      <c r="M555">
        <v>160</v>
      </c>
      <c r="N555">
        <v>121</v>
      </c>
      <c r="Q555">
        <v>120</v>
      </c>
      <c r="R555">
        <v>1100</v>
      </c>
      <c r="S555">
        <v>17.5</v>
      </c>
      <c r="T555">
        <v>62.9</v>
      </c>
      <c r="U555" t="s">
        <v>782</v>
      </c>
      <c r="V555">
        <v>25000</v>
      </c>
      <c r="W555">
        <v>3000</v>
      </c>
      <c r="X555">
        <v>82</v>
      </c>
      <c r="Y555">
        <v>17</v>
      </c>
      <c r="Z555">
        <v>0.9</v>
      </c>
      <c r="AA555">
        <v>-20</v>
      </c>
      <c r="AB555" t="s">
        <v>769</v>
      </c>
      <c r="AC555">
        <v>0.1</v>
      </c>
      <c r="AD555" t="s">
        <v>826</v>
      </c>
      <c r="AE555">
        <v>41699</v>
      </c>
      <c r="AF555">
        <v>41782</v>
      </c>
      <c r="AG555" t="s">
        <v>842</v>
      </c>
      <c r="AH555" t="s">
        <v>2064</v>
      </c>
      <c r="AI555">
        <v>2212453</v>
      </c>
    </row>
    <row r="556" spans="1:35" hidden="1">
      <c r="A556" t="s">
        <v>1941</v>
      </c>
      <c r="B556" t="s">
        <v>1942</v>
      </c>
      <c r="C556" t="s">
        <v>1844</v>
      </c>
      <c r="D556" t="s">
        <v>2065</v>
      </c>
      <c r="F556" t="s">
        <v>733</v>
      </c>
      <c r="G556" t="s">
        <v>780</v>
      </c>
      <c r="H556" t="s">
        <v>794</v>
      </c>
      <c r="I556" t="s">
        <v>726</v>
      </c>
      <c r="J556" t="s">
        <v>682</v>
      </c>
      <c r="K556">
        <v>5</v>
      </c>
      <c r="L556">
        <v>85</v>
      </c>
      <c r="M556">
        <v>160</v>
      </c>
      <c r="N556">
        <v>121</v>
      </c>
      <c r="O556">
        <v>347</v>
      </c>
      <c r="R556">
        <v>1065</v>
      </c>
      <c r="S556">
        <v>17.5</v>
      </c>
      <c r="T556">
        <v>60.9</v>
      </c>
      <c r="U556" t="s">
        <v>782</v>
      </c>
      <c r="V556">
        <v>25000</v>
      </c>
      <c r="W556">
        <v>2700</v>
      </c>
      <c r="X556">
        <v>93</v>
      </c>
      <c r="Y556">
        <v>62</v>
      </c>
      <c r="Z556">
        <v>0.9</v>
      </c>
      <c r="AA556">
        <v>-20</v>
      </c>
      <c r="AB556" t="s">
        <v>769</v>
      </c>
      <c r="AC556">
        <v>0.1</v>
      </c>
      <c r="AD556" t="s">
        <v>783</v>
      </c>
      <c r="AE556">
        <v>41791</v>
      </c>
      <c r="AF556">
        <v>41919</v>
      </c>
      <c r="AG556" t="s">
        <v>827</v>
      </c>
      <c r="AH556" t="s">
        <v>2066</v>
      </c>
      <c r="AI556">
        <v>2222003</v>
      </c>
    </row>
    <row r="557" spans="1:35" hidden="1">
      <c r="A557" t="s">
        <v>1941</v>
      </c>
      <c r="B557" t="s">
        <v>1942</v>
      </c>
      <c r="C557" t="s">
        <v>1844</v>
      </c>
      <c r="D557" t="s">
        <v>2067</v>
      </c>
      <c r="F557" t="s">
        <v>733</v>
      </c>
      <c r="G557" t="s">
        <v>780</v>
      </c>
      <c r="H557" t="s">
        <v>794</v>
      </c>
      <c r="I557" t="s">
        <v>726</v>
      </c>
      <c r="J557" t="s">
        <v>682</v>
      </c>
      <c r="K557">
        <v>3</v>
      </c>
      <c r="L557">
        <v>85</v>
      </c>
      <c r="M557">
        <v>160</v>
      </c>
      <c r="N557">
        <v>121</v>
      </c>
      <c r="Q557">
        <v>120</v>
      </c>
      <c r="R557">
        <v>1100</v>
      </c>
      <c r="S557">
        <v>17.5</v>
      </c>
      <c r="T557">
        <v>62.9</v>
      </c>
      <c r="U557" t="s">
        <v>782</v>
      </c>
      <c r="V557">
        <v>25000</v>
      </c>
      <c r="W557">
        <v>2700</v>
      </c>
      <c r="X557">
        <v>82</v>
      </c>
      <c r="Y557">
        <v>11</v>
      </c>
      <c r="Z557">
        <v>0.9</v>
      </c>
      <c r="AA557">
        <v>-20</v>
      </c>
      <c r="AB557" t="s">
        <v>769</v>
      </c>
      <c r="AC557">
        <v>0.1</v>
      </c>
      <c r="AD557" t="s">
        <v>826</v>
      </c>
      <c r="AE557">
        <v>41699</v>
      </c>
      <c r="AF557">
        <v>41782</v>
      </c>
      <c r="AG557" t="s">
        <v>842</v>
      </c>
      <c r="AH557" t="s">
        <v>2068</v>
      </c>
      <c r="AI557">
        <v>2212452</v>
      </c>
    </row>
    <row r="558" spans="1:35" hidden="1">
      <c r="A558" t="s">
        <v>1941</v>
      </c>
      <c r="B558" t="s">
        <v>1942</v>
      </c>
      <c r="C558" t="s">
        <v>1844</v>
      </c>
      <c r="D558" t="s">
        <v>2069</v>
      </c>
      <c r="F558" t="s">
        <v>732</v>
      </c>
      <c r="G558" t="s">
        <v>780</v>
      </c>
      <c r="H558" t="s">
        <v>794</v>
      </c>
      <c r="I558" t="s">
        <v>726</v>
      </c>
      <c r="J558" t="s">
        <v>682</v>
      </c>
      <c r="K558">
        <v>3</v>
      </c>
      <c r="L558">
        <v>65</v>
      </c>
      <c r="M558">
        <v>126</v>
      </c>
      <c r="N558">
        <v>95</v>
      </c>
      <c r="Q558">
        <v>110</v>
      </c>
      <c r="R558">
        <v>650</v>
      </c>
      <c r="S558">
        <v>12</v>
      </c>
      <c r="T558">
        <v>54.2</v>
      </c>
      <c r="U558" t="s">
        <v>782</v>
      </c>
      <c r="V558">
        <v>25000</v>
      </c>
      <c r="W558">
        <v>2700</v>
      </c>
      <c r="X558">
        <v>82</v>
      </c>
      <c r="Y558">
        <v>9</v>
      </c>
      <c r="Z558">
        <v>0.9</v>
      </c>
      <c r="AA558">
        <v>-20</v>
      </c>
      <c r="AB558" t="s">
        <v>769</v>
      </c>
      <c r="AC558">
        <v>0.1</v>
      </c>
      <c r="AD558" t="s">
        <v>826</v>
      </c>
      <c r="AE558">
        <v>41699</v>
      </c>
      <c r="AF558">
        <v>41782</v>
      </c>
      <c r="AG558" t="s">
        <v>784</v>
      </c>
      <c r="AH558" t="s">
        <v>2070</v>
      </c>
      <c r="AI558">
        <v>2212457</v>
      </c>
    </row>
    <row r="559" spans="1:35" hidden="1">
      <c r="A559" t="s">
        <v>1941</v>
      </c>
      <c r="B559" t="s">
        <v>1942</v>
      </c>
      <c r="C559" t="s">
        <v>1844</v>
      </c>
      <c r="D559" t="s">
        <v>2071</v>
      </c>
      <c r="F559" t="s">
        <v>733</v>
      </c>
      <c r="G559" t="s">
        <v>780</v>
      </c>
      <c r="H559" t="s">
        <v>794</v>
      </c>
      <c r="I559" t="s">
        <v>726</v>
      </c>
      <c r="J559" t="s">
        <v>682</v>
      </c>
      <c r="K559">
        <v>3</v>
      </c>
      <c r="L559">
        <v>85</v>
      </c>
      <c r="M559">
        <v>160</v>
      </c>
      <c r="N559">
        <v>121</v>
      </c>
      <c r="Q559">
        <v>110</v>
      </c>
      <c r="R559">
        <v>1100</v>
      </c>
      <c r="S559">
        <v>17.5</v>
      </c>
      <c r="T559">
        <v>62.9</v>
      </c>
      <c r="U559" t="s">
        <v>782</v>
      </c>
      <c r="V559">
        <v>25000</v>
      </c>
      <c r="W559">
        <v>2700</v>
      </c>
      <c r="X559">
        <v>82</v>
      </c>
      <c r="Y559">
        <v>12</v>
      </c>
      <c r="Z559">
        <v>0.9</v>
      </c>
      <c r="AA559">
        <v>-20</v>
      </c>
      <c r="AB559" t="s">
        <v>769</v>
      </c>
      <c r="AC559">
        <v>0.1</v>
      </c>
      <c r="AD559" t="s">
        <v>826</v>
      </c>
      <c r="AE559">
        <v>41699</v>
      </c>
      <c r="AF559">
        <v>41782</v>
      </c>
      <c r="AG559" t="s">
        <v>784</v>
      </c>
      <c r="AH559" t="s">
        <v>2072</v>
      </c>
      <c r="AI559">
        <v>2212456</v>
      </c>
    </row>
    <row r="560" spans="1:35" hidden="1">
      <c r="A560" t="s">
        <v>1941</v>
      </c>
      <c r="B560" t="s">
        <v>1942</v>
      </c>
      <c r="C560" t="s">
        <v>1943</v>
      </c>
      <c r="D560" t="s">
        <v>2073</v>
      </c>
      <c r="F560" t="s">
        <v>792</v>
      </c>
      <c r="G560" t="s">
        <v>793</v>
      </c>
      <c r="H560" t="s">
        <v>794</v>
      </c>
      <c r="I560" t="s">
        <v>795</v>
      </c>
      <c r="J560" t="s">
        <v>682</v>
      </c>
      <c r="K560">
        <v>5</v>
      </c>
      <c r="L560">
        <v>40</v>
      </c>
      <c r="M560">
        <v>112</v>
      </c>
      <c r="N560">
        <v>60</v>
      </c>
      <c r="R560">
        <v>450</v>
      </c>
      <c r="S560">
        <v>6</v>
      </c>
      <c r="T560">
        <v>75</v>
      </c>
      <c r="U560" t="s">
        <v>782</v>
      </c>
      <c r="V560">
        <v>25000</v>
      </c>
      <c r="W560">
        <v>5000</v>
      </c>
      <c r="X560">
        <v>84</v>
      </c>
      <c r="Y560">
        <v>22</v>
      </c>
      <c r="Z560">
        <v>0.9</v>
      </c>
      <c r="AA560">
        <v>-20</v>
      </c>
      <c r="AB560" t="s">
        <v>769</v>
      </c>
      <c r="AC560">
        <v>0.1</v>
      </c>
      <c r="AD560" t="s">
        <v>783</v>
      </c>
      <c r="AE560">
        <v>41760</v>
      </c>
      <c r="AF560">
        <v>41842</v>
      </c>
      <c r="AG560" t="s">
        <v>842</v>
      </c>
      <c r="AH560" t="s">
        <v>2074</v>
      </c>
      <c r="AI560">
        <v>2216378</v>
      </c>
    </row>
    <row r="561" spans="1:35" hidden="1">
      <c r="A561" t="s">
        <v>1941</v>
      </c>
      <c r="B561" t="s">
        <v>1942</v>
      </c>
      <c r="C561" t="s">
        <v>1943</v>
      </c>
      <c r="D561" t="s">
        <v>2075</v>
      </c>
      <c r="F561" t="s">
        <v>792</v>
      </c>
      <c r="G561" t="s">
        <v>793</v>
      </c>
      <c r="H561" t="s">
        <v>794</v>
      </c>
      <c r="I561" t="s">
        <v>795</v>
      </c>
      <c r="J561" t="s">
        <v>682</v>
      </c>
      <c r="K561">
        <v>5</v>
      </c>
      <c r="L561">
        <v>40</v>
      </c>
      <c r="M561">
        <v>112</v>
      </c>
      <c r="N561">
        <v>60</v>
      </c>
      <c r="R561">
        <v>450</v>
      </c>
      <c r="S561">
        <v>6</v>
      </c>
      <c r="T561">
        <v>75</v>
      </c>
      <c r="U561" t="s">
        <v>782</v>
      </c>
      <c r="V561">
        <v>25000</v>
      </c>
      <c r="W561">
        <v>2700</v>
      </c>
      <c r="X561">
        <v>81</v>
      </c>
      <c r="Y561">
        <v>7</v>
      </c>
      <c r="Z561">
        <v>0.9</v>
      </c>
      <c r="AA561">
        <v>-20</v>
      </c>
      <c r="AB561" t="s">
        <v>769</v>
      </c>
      <c r="AC561">
        <v>0.1</v>
      </c>
      <c r="AD561" t="s">
        <v>783</v>
      </c>
      <c r="AE561">
        <v>41760</v>
      </c>
      <c r="AF561">
        <v>41842</v>
      </c>
      <c r="AG561" t="s">
        <v>842</v>
      </c>
      <c r="AH561" t="s">
        <v>2076</v>
      </c>
      <c r="AI561">
        <v>2216377</v>
      </c>
    </row>
    <row r="562" spans="1:35" hidden="1">
      <c r="A562" t="s">
        <v>1941</v>
      </c>
      <c r="B562" t="s">
        <v>1942</v>
      </c>
      <c r="C562" t="s">
        <v>1943</v>
      </c>
      <c r="D562" t="s">
        <v>2077</v>
      </c>
      <c r="F562" t="s">
        <v>792</v>
      </c>
      <c r="G562" t="s">
        <v>793</v>
      </c>
      <c r="H562" t="s">
        <v>794</v>
      </c>
      <c r="I562" t="s">
        <v>795</v>
      </c>
      <c r="J562" t="s">
        <v>682</v>
      </c>
      <c r="K562">
        <v>5</v>
      </c>
      <c r="L562">
        <v>40</v>
      </c>
      <c r="M562">
        <v>112</v>
      </c>
      <c r="N562">
        <v>60</v>
      </c>
      <c r="R562">
        <v>450</v>
      </c>
      <c r="S562">
        <v>6</v>
      </c>
      <c r="T562">
        <v>76.7</v>
      </c>
      <c r="U562" t="s">
        <v>782</v>
      </c>
      <c r="V562">
        <v>25000</v>
      </c>
      <c r="W562">
        <v>4000</v>
      </c>
      <c r="X562">
        <v>85</v>
      </c>
      <c r="Y562">
        <v>16</v>
      </c>
      <c r="Z562">
        <v>0.9</v>
      </c>
      <c r="AA562">
        <v>-20</v>
      </c>
      <c r="AB562" t="s">
        <v>769</v>
      </c>
      <c r="AC562">
        <v>0.1</v>
      </c>
      <c r="AD562" t="s">
        <v>783</v>
      </c>
      <c r="AE562">
        <v>41791</v>
      </c>
      <c r="AF562">
        <v>41943</v>
      </c>
      <c r="AG562" t="s">
        <v>842</v>
      </c>
      <c r="AH562" t="s">
        <v>2078</v>
      </c>
      <c r="AI562">
        <v>2224119</v>
      </c>
    </row>
    <row r="563" spans="1:35" hidden="1">
      <c r="A563" t="s">
        <v>1761</v>
      </c>
      <c r="B563" t="s">
        <v>1762</v>
      </c>
      <c r="C563" t="s">
        <v>1294</v>
      </c>
      <c r="D563" t="s">
        <v>2079</v>
      </c>
      <c r="F563" t="s">
        <v>787</v>
      </c>
      <c r="G563" t="s">
        <v>723</v>
      </c>
      <c r="H563" t="s">
        <v>788</v>
      </c>
      <c r="I563" t="s">
        <v>723</v>
      </c>
      <c r="J563" t="s">
        <v>682</v>
      </c>
      <c r="K563">
        <v>5</v>
      </c>
      <c r="L563">
        <v>25</v>
      </c>
      <c r="M563">
        <v>120</v>
      </c>
      <c r="N563">
        <v>35</v>
      </c>
      <c r="R563">
        <v>190</v>
      </c>
      <c r="S563">
        <v>3</v>
      </c>
      <c r="T563">
        <v>63.3</v>
      </c>
      <c r="U563" t="s">
        <v>782</v>
      </c>
      <c r="V563">
        <v>25000</v>
      </c>
      <c r="W563">
        <v>4000</v>
      </c>
      <c r="X563">
        <v>85</v>
      </c>
      <c r="Y563">
        <v>23</v>
      </c>
      <c r="Z563">
        <v>0.5</v>
      </c>
      <c r="AA563">
        <v>-20</v>
      </c>
      <c r="AD563" t="s">
        <v>1143</v>
      </c>
      <c r="AE563">
        <v>41902</v>
      </c>
      <c r="AF563">
        <v>41893</v>
      </c>
      <c r="AG563" t="s">
        <v>827</v>
      </c>
      <c r="AH563" t="s">
        <v>2080</v>
      </c>
      <c r="AI563">
        <v>2219788</v>
      </c>
    </row>
    <row r="564" spans="1:35" hidden="1">
      <c r="A564" t="s">
        <v>1761</v>
      </c>
      <c r="B564" t="s">
        <v>1762</v>
      </c>
      <c r="C564" t="s">
        <v>1294</v>
      </c>
      <c r="D564" t="s">
        <v>2081</v>
      </c>
      <c r="F564" t="s">
        <v>787</v>
      </c>
      <c r="G564" t="s">
        <v>723</v>
      </c>
      <c r="H564" t="s">
        <v>788</v>
      </c>
      <c r="I564" t="s">
        <v>723</v>
      </c>
      <c r="J564" t="s">
        <v>682</v>
      </c>
      <c r="K564">
        <v>5</v>
      </c>
      <c r="L564">
        <v>25</v>
      </c>
      <c r="M564">
        <v>120</v>
      </c>
      <c r="N564">
        <v>35</v>
      </c>
      <c r="R564">
        <v>200</v>
      </c>
      <c r="S564">
        <v>3</v>
      </c>
      <c r="T564">
        <v>66.7</v>
      </c>
      <c r="U564" t="s">
        <v>782</v>
      </c>
      <c r="V564">
        <v>25000</v>
      </c>
      <c r="W564">
        <v>5000</v>
      </c>
      <c r="X564">
        <v>85</v>
      </c>
      <c r="Y564">
        <v>24</v>
      </c>
      <c r="Z564">
        <v>0.5</v>
      </c>
      <c r="AA564">
        <v>-20</v>
      </c>
      <c r="AD564" t="s">
        <v>1143</v>
      </c>
      <c r="AE564">
        <v>41902</v>
      </c>
      <c r="AF564">
        <v>41893</v>
      </c>
      <c r="AG564" t="s">
        <v>827</v>
      </c>
      <c r="AH564" t="s">
        <v>2082</v>
      </c>
      <c r="AI564">
        <v>2219787</v>
      </c>
    </row>
    <row r="565" spans="1:35" hidden="1">
      <c r="A565" t="s">
        <v>1761</v>
      </c>
      <c r="B565" t="s">
        <v>1762</v>
      </c>
      <c r="C565" t="s">
        <v>2083</v>
      </c>
      <c r="D565">
        <v>52988302</v>
      </c>
      <c r="F565" t="s">
        <v>732</v>
      </c>
      <c r="G565" t="s">
        <v>780</v>
      </c>
      <c r="H565" t="s">
        <v>794</v>
      </c>
      <c r="I565" t="s">
        <v>726</v>
      </c>
      <c r="J565" t="s">
        <v>682</v>
      </c>
      <c r="K565">
        <v>5</v>
      </c>
      <c r="L565">
        <v>65</v>
      </c>
      <c r="M565">
        <v>134</v>
      </c>
      <c r="N565">
        <v>95</v>
      </c>
      <c r="R565">
        <v>800</v>
      </c>
      <c r="S565">
        <v>12</v>
      </c>
      <c r="T565">
        <v>66.7</v>
      </c>
      <c r="U565" t="s">
        <v>782</v>
      </c>
      <c r="V565">
        <v>25000</v>
      </c>
      <c r="W565">
        <v>2700</v>
      </c>
      <c r="X565">
        <v>81</v>
      </c>
      <c r="Y565">
        <v>11</v>
      </c>
      <c r="Z565">
        <v>1</v>
      </c>
      <c r="AA565">
        <v>-20</v>
      </c>
      <c r="AB565" t="s">
        <v>769</v>
      </c>
      <c r="AC565">
        <v>0.1</v>
      </c>
      <c r="AD565" t="s">
        <v>783</v>
      </c>
      <c r="AE565">
        <v>41932</v>
      </c>
      <c r="AF565">
        <v>41940</v>
      </c>
      <c r="AG565" t="s">
        <v>842</v>
      </c>
      <c r="AH565" t="s">
        <v>2084</v>
      </c>
      <c r="AI565">
        <v>2224043</v>
      </c>
    </row>
    <row r="566" spans="1:35" hidden="1">
      <c r="A566" t="s">
        <v>1761</v>
      </c>
      <c r="B566" t="s">
        <v>1762</v>
      </c>
      <c r="C566" t="s">
        <v>1303</v>
      </c>
      <c r="D566" t="s">
        <v>2085</v>
      </c>
      <c r="E566" t="s">
        <v>1775</v>
      </c>
      <c r="F566" t="s">
        <v>1305</v>
      </c>
      <c r="G566" t="s">
        <v>736</v>
      </c>
      <c r="H566" t="s">
        <v>794</v>
      </c>
      <c r="I566" t="s">
        <v>723</v>
      </c>
      <c r="J566" t="s">
        <v>682</v>
      </c>
      <c r="K566">
        <v>5</v>
      </c>
      <c r="L566">
        <v>25</v>
      </c>
      <c r="M566">
        <v>85</v>
      </c>
      <c r="N566">
        <v>50</v>
      </c>
      <c r="R566">
        <v>250</v>
      </c>
      <c r="S566">
        <v>4</v>
      </c>
      <c r="T566">
        <v>62.5</v>
      </c>
      <c r="U566" t="s">
        <v>782</v>
      </c>
      <c r="V566">
        <v>25000</v>
      </c>
      <c r="W566">
        <v>2700</v>
      </c>
      <c r="X566">
        <v>82</v>
      </c>
      <c r="Y566">
        <v>11</v>
      </c>
      <c r="Z566">
        <v>0.6</v>
      </c>
      <c r="AA566">
        <v>-20</v>
      </c>
      <c r="AD566" t="s">
        <v>783</v>
      </c>
      <c r="AE566">
        <v>41812</v>
      </c>
      <c r="AF566">
        <v>41831</v>
      </c>
      <c r="AG566" t="s">
        <v>842</v>
      </c>
      <c r="AH566" t="s">
        <v>2086</v>
      </c>
      <c r="AI566">
        <v>2223055</v>
      </c>
    </row>
    <row r="567" spans="1:35" hidden="1">
      <c r="A567" t="s">
        <v>1761</v>
      </c>
      <c r="B567" t="s">
        <v>1762</v>
      </c>
      <c r="C567" t="s">
        <v>1303</v>
      </c>
      <c r="D567" t="s">
        <v>2085</v>
      </c>
      <c r="E567" t="s">
        <v>1777</v>
      </c>
      <c r="F567" t="s">
        <v>1305</v>
      </c>
      <c r="G567" t="s">
        <v>736</v>
      </c>
      <c r="H567" t="s">
        <v>794</v>
      </c>
      <c r="I567" t="s">
        <v>723</v>
      </c>
      <c r="J567" t="s">
        <v>682</v>
      </c>
      <c r="K567">
        <v>5</v>
      </c>
      <c r="L567">
        <v>25</v>
      </c>
      <c r="M567">
        <v>85</v>
      </c>
      <c r="N567">
        <v>50</v>
      </c>
      <c r="R567">
        <v>250</v>
      </c>
      <c r="S567">
        <v>4</v>
      </c>
      <c r="T567">
        <v>62.5</v>
      </c>
      <c r="U567" t="s">
        <v>782</v>
      </c>
      <c r="V567">
        <v>25000</v>
      </c>
      <c r="W567">
        <v>2700</v>
      </c>
      <c r="X567">
        <v>84</v>
      </c>
      <c r="Y567">
        <v>23</v>
      </c>
      <c r="Z567">
        <v>0.6</v>
      </c>
      <c r="AA567">
        <v>-20</v>
      </c>
      <c r="AD567" t="s">
        <v>783</v>
      </c>
      <c r="AE567">
        <v>41812</v>
      </c>
      <c r="AF567">
        <v>41831</v>
      </c>
      <c r="AG567" t="s">
        <v>842</v>
      </c>
      <c r="AH567" t="s">
        <v>2087</v>
      </c>
      <c r="AI567">
        <v>2223056</v>
      </c>
    </row>
    <row r="568" spans="1:35" hidden="1">
      <c r="A568" t="s">
        <v>1761</v>
      </c>
      <c r="B568" t="s">
        <v>1762</v>
      </c>
      <c r="C568" t="s">
        <v>1303</v>
      </c>
      <c r="D568" t="s">
        <v>2085</v>
      </c>
      <c r="E568" t="s">
        <v>1779</v>
      </c>
      <c r="F568" t="s">
        <v>1305</v>
      </c>
      <c r="G568" t="s">
        <v>736</v>
      </c>
      <c r="H568" t="s">
        <v>794</v>
      </c>
      <c r="I568" t="s">
        <v>723</v>
      </c>
      <c r="J568" t="s">
        <v>682</v>
      </c>
      <c r="K568">
        <v>5</v>
      </c>
      <c r="L568">
        <v>25</v>
      </c>
      <c r="M568">
        <v>85</v>
      </c>
      <c r="N568">
        <v>50</v>
      </c>
      <c r="R568">
        <v>270</v>
      </c>
      <c r="S568">
        <v>4</v>
      </c>
      <c r="T568">
        <v>67.5</v>
      </c>
      <c r="U568" t="s">
        <v>782</v>
      </c>
      <c r="V568">
        <v>25000</v>
      </c>
      <c r="W568">
        <v>4000</v>
      </c>
      <c r="X568">
        <v>85</v>
      </c>
      <c r="Y568">
        <v>23</v>
      </c>
      <c r="Z568">
        <v>0.6</v>
      </c>
      <c r="AA568">
        <v>-20</v>
      </c>
      <c r="AD568" t="s">
        <v>783</v>
      </c>
      <c r="AE568">
        <v>41812</v>
      </c>
      <c r="AF568">
        <v>41831</v>
      </c>
      <c r="AG568" t="s">
        <v>842</v>
      </c>
      <c r="AH568" t="s">
        <v>2088</v>
      </c>
      <c r="AI568">
        <v>2223057</v>
      </c>
    </row>
    <row r="569" spans="1:35" hidden="1">
      <c r="A569" t="s">
        <v>1761</v>
      </c>
      <c r="B569" t="s">
        <v>1762</v>
      </c>
      <c r="C569" t="s">
        <v>1303</v>
      </c>
      <c r="D569" t="s">
        <v>2085</v>
      </c>
      <c r="E569" t="s">
        <v>1781</v>
      </c>
      <c r="F569" t="s">
        <v>1305</v>
      </c>
      <c r="G569" t="s">
        <v>736</v>
      </c>
      <c r="H569" t="s">
        <v>794</v>
      </c>
      <c r="I569" t="s">
        <v>723</v>
      </c>
      <c r="J569" t="s">
        <v>682</v>
      </c>
      <c r="K569">
        <v>5</v>
      </c>
      <c r="L569">
        <v>25</v>
      </c>
      <c r="M569">
        <v>85</v>
      </c>
      <c r="N569">
        <v>50</v>
      </c>
      <c r="R569">
        <v>280</v>
      </c>
      <c r="S569">
        <v>4</v>
      </c>
      <c r="T569">
        <v>70</v>
      </c>
      <c r="U569" t="s">
        <v>782</v>
      </c>
      <c r="V569">
        <v>25000</v>
      </c>
      <c r="W569">
        <v>5000</v>
      </c>
      <c r="X569">
        <v>86</v>
      </c>
      <c r="Y569">
        <v>26</v>
      </c>
      <c r="Z569">
        <v>0.6</v>
      </c>
      <c r="AA569">
        <v>-20</v>
      </c>
      <c r="AD569" t="s">
        <v>783</v>
      </c>
      <c r="AE569">
        <v>41812</v>
      </c>
      <c r="AF569">
        <v>41831</v>
      </c>
      <c r="AG569" t="s">
        <v>842</v>
      </c>
      <c r="AH569" t="s">
        <v>2089</v>
      </c>
      <c r="AI569">
        <v>2223058</v>
      </c>
    </row>
    <row r="570" spans="1:35" hidden="1">
      <c r="A570" t="s">
        <v>1761</v>
      </c>
      <c r="B570" t="s">
        <v>1762</v>
      </c>
      <c r="C570" t="s">
        <v>1303</v>
      </c>
      <c r="D570" t="s">
        <v>2090</v>
      </c>
      <c r="F570" t="s">
        <v>1305</v>
      </c>
      <c r="G570" t="s">
        <v>736</v>
      </c>
      <c r="H570" t="s">
        <v>794</v>
      </c>
      <c r="I570" t="s">
        <v>723</v>
      </c>
      <c r="J570" t="s">
        <v>682</v>
      </c>
      <c r="K570">
        <v>5</v>
      </c>
      <c r="L570">
        <v>25</v>
      </c>
      <c r="M570">
        <v>85</v>
      </c>
      <c r="N570">
        <v>50</v>
      </c>
      <c r="R570">
        <v>250</v>
      </c>
      <c r="S570">
        <v>4</v>
      </c>
      <c r="T570">
        <v>62.5</v>
      </c>
      <c r="U570" t="s">
        <v>782</v>
      </c>
      <c r="V570">
        <v>25000</v>
      </c>
      <c r="W570">
        <v>2700</v>
      </c>
      <c r="X570">
        <v>82</v>
      </c>
      <c r="Y570">
        <v>11</v>
      </c>
      <c r="Z570">
        <v>0.6</v>
      </c>
      <c r="AA570">
        <v>-20</v>
      </c>
      <c r="AD570" t="s">
        <v>783</v>
      </c>
      <c r="AE570">
        <v>41812</v>
      </c>
      <c r="AF570">
        <v>41831</v>
      </c>
      <c r="AG570" t="s">
        <v>842</v>
      </c>
      <c r="AH570" t="s">
        <v>2091</v>
      </c>
      <c r="AI570">
        <v>2215609</v>
      </c>
    </row>
    <row r="571" spans="1:35" hidden="1">
      <c r="A571" t="s">
        <v>1761</v>
      </c>
      <c r="B571" t="s">
        <v>1762</v>
      </c>
      <c r="C571" t="s">
        <v>1303</v>
      </c>
      <c r="D571" t="s">
        <v>2092</v>
      </c>
      <c r="F571" t="s">
        <v>1305</v>
      </c>
      <c r="G571" t="s">
        <v>736</v>
      </c>
      <c r="H571" t="s">
        <v>794</v>
      </c>
      <c r="I571" t="s">
        <v>723</v>
      </c>
      <c r="J571" t="s">
        <v>682</v>
      </c>
      <c r="K571">
        <v>5</v>
      </c>
      <c r="L571">
        <v>25</v>
      </c>
      <c r="M571">
        <v>85</v>
      </c>
      <c r="N571">
        <v>50</v>
      </c>
      <c r="R571">
        <v>250</v>
      </c>
      <c r="S571">
        <v>4</v>
      </c>
      <c r="T571">
        <v>62.5</v>
      </c>
      <c r="U571" t="s">
        <v>782</v>
      </c>
      <c r="V571">
        <v>25000</v>
      </c>
      <c r="W571">
        <v>2700</v>
      </c>
      <c r="X571">
        <v>84</v>
      </c>
      <c r="Y571">
        <v>23</v>
      </c>
      <c r="Z571">
        <v>0.6</v>
      </c>
      <c r="AA571">
        <v>-20</v>
      </c>
      <c r="AD571" t="s">
        <v>783</v>
      </c>
      <c r="AE571">
        <v>41812</v>
      </c>
      <c r="AF571">
        <v>41831</v>
      </c>
      <c r="AG571" t="s">
        <v>842</v>
      </c>
      <c r="AH571" t="s">
        <v>2093</v>
      </c>
      <c r="AI571">
        <v>2215610</v>
      </c>
    </row>
    <row r="572" spans="1:35" hidden="1">
      <c r="A572" t="s">
        <v>1761</v>
      </c>
      <c r="B572" t="s">
        <v>1762</v>
      </c>
      <c r="C572" t="s">
        <v>1303</v>
      </c>
      <c r="D572" t="s">
        <v>2094</v>
      </c>
      <c r="F572" t="s">
        <v>1305</v>
      </c>
      <c r="G572" t="s">
        <v>736</v>
      </c>
      <c r="H572" t="s">
        <v>794</v>
      </c>
      <c r="I572" t="s">
        <v>723</v>
      </c>
      <c r="J572" t="s">
        <v>682</v>
      </c>
      <c r="K572">
        <v>5</v>
      </c>
      <c r="L572">
        <v>25</v>
      </c>
      <c r="M572">
        <v>85</v>
      </c>
      <c r="N572">
        <v>50</v>
      </c>
      <c r="R572">
        <v>270</v>
      </c>
      <c r="S572">
        <v>4</v>
      </c>
      <c r="T572">
        <v>67.5</v>
      </c>
      <c r="U572" t="s">
        <v>782</v>
      </c>
      <c r="V572">
        <v>25000</v>
      </c>
      <c r="W572">
        <v>4000</v>
      </c>
      <c r="X572">
        <v>85</v>
      </c>
      <c r="Y572">
        <v>23</v>
      </c>
      <c r="Z572">
        <v>0.6</v>
      </c>
      <c r="AA572">
        <v>-20</v>
      </c>
      <c r="AD572" t="s">
        <v>783</v>
      </c>
      <c r="AE572">
        <v>41812</v>
      </c>
      <c r="AF572">
        <v>41831</v>
      </c>
      <c r="AG572" t="s">
        <v>842</v>
      </c>
      <c r="AH572" t="s">
        <v>2095</v>
      </c>
      <c r="AI572">
        <v>2215611</v>
      </c>
    </row>
    <row r="573" spans="1:35" hidden="1">
      <c r="A573" t="s">
        <v>1761</v>
      </c>
      <c r="B573" t="s">
        <v>1762</v>
      </c>
      <c r="C573" t="s">
        <v>1303</v>
      </c>
      <c r="D573" t="s">
        <v>2096</v>
      </c>
      <c r="F573" t="s">
        <v>1305</v>
      </c>
      <c r="G573" t="s">
        <v>736</v>
      </c>
      <c r="H573" t="s">
        <v>794</v>
      </c>
      <c r="I573" t="s">
        <v>723</v>
      </c>
      <c r="J573" t="s">
        <v>682</v>
      </c>
      <c r="K573">
        <v>5</v>
      </c>
      <c r="L573">
        <v>25</v>
      </c>
      <c r="M573">
        <v>85</v>
      </c>
      <c r="N573">
        <v>50</v>
      </c>
      <c r="R573">
        <v>280</v>
      </c>
      <c r="S573">
        <v>4</v>
      </c>
      <c r="T573">
        <v>70</v>
      </c>
      <c r="U573" t="s">
        <v>782</v>
      </c>
      <c r="V573">
        <v>25000</v>
      </c>
      <c r="W573">
        <v>5000</v>
      </c>
      <c r="X573">
        <v>86</v>
      </c>
      <c r="Y573">
        <v>26</v>
      </c>
      <c r="Z573">
        <v>0.6</v>
      </c>
      <c r="AA573">
        <v>-20</v>
      </c>
      <c r="AD573" t="s">
        <v>783</v>
      </c>
      <c r="AE573">
        <v>41812</v>
      </c>
      <c r="AF573">
        <v>41831</v>
      </c>
      <c r="AG573" t="s">
        <v>842</v>
      </c>
      <c r="AH573" t="s">
        <v>2097</v>
      </c>
      <c r="AI573">
        <v>2215612</v>
      </c>
    </row>
    <row r="574" spans="1:35" hidden="1">
      <c r="A574" t="s">
        <v>1761</v>
      </c>
      <c r="B574" t="s">
        <v>1762</v>
      </c>
      <c r="C574" t="s">
        <v>1303</v>
      </c>
      <c r="D574" t="s">
        <v>2098</v>
      </c>
      <c r="E574" t="s">
        <v>1775</v>
      </c>
      <c r="F574" t="s">
        <v>1305</v>
      </c>
      <c r="G574" t="s">
        <v>736</v>
      </c>
      <c r="H574" t="s">
        <v>788</v>
      </c>
      <c r="I574" t="s">
        <v>723</v>
      </c>
      <c r="J574" t="s">
        <v>682</v>
      </c>
      <c r="K574">
        <v>5</v>
      </c>
      <c r="L574">
        <v>25</v>
      </c>
      <c r="M574">
        <v>85.4</v>
      </c>
      <c r="N574">
        <v>49.8</v>
      </c>
      <c r="R574">
        <v>250</v>
      </c>
      <c r="S574">
        <v>4</v>
      </c>
      <c r="T574">
        <v>62.5</v>
      </c>
      <c r="U574" t="s">
        <v>782</v>
      </c>
      <c r="V574">
        <v>25000</v>
      </c>
      <c r="W574">
        <v>2700</v>
      </c>
      <c r="X574">
        <v>83</v>
      </c>
      <c r="Y574">
        <v>13</v>
      </c>
      <c r="Z574">
        <v>0.6</v>
      </c>
      <c r="AA574">
        <v>-20</v>
      </c>
      <c r="AD574" t="s">
        <v>783</v>
      </c>
      <c r="AE574">
        <v>41760</v>
      </c>
      <c r="AF574">
        <v>41863</v>
      </c>
      <c r="AG574" t="s">
        <v>784</v>
      </c>
      <c r="AH574" t="s">
        <v>2099</v>
      </c>
      <c r="AI574">
        <v>2217466</v>
      </c>
    </row>
    <row r="575" spans="1:35" hidden="1">
      <c r="A575" t="s">
        <v>1761</v>
      </c>
      <c r="B575" t="s">
        <v>1762</v>
      </c>
      <c r="C575" t="s">
        <v>1303</v>
      </c>
      <c r="D575" t="s">
        <v>2100</v>
      </c>
      <c r="E575" t="s">
        <v>1777</v>
      </c>
      <c r="F575" t="s">
        <v>1305</v>
      </c>
      <c r="G575" t="s">
        <v>736</v>
      </c>
      <c r="H575" t="s">
        <v>788</v>
      </c>
      <c r="I575" t="s">
        <v>723</v>
      </c>
      <c r="J575" t="s">
        <v>682</v>
      </c>
      <c r="K575">
        <v>5</v>
      </c>
      <c r="L575">
        <v>25</v>
      </c>
      <c r="M575">
        <v>85.4</v>
      </c>
      <c r="N575">
        <v>49.8</v>
      </c>
      <c r="R575">
        <v>250</v>
      </c>
      <c r="S575">
        <v>4</v>
      </c>
      <c r="T575">
        <v>62.5</v>
      </c>
      <c r="U575" t="s">
        <v>782</v>
      </c>
      <c r="V575">
        <v>25000</v>
      </c>
      <c r="W575">
        <v>3000</v>
      </c>
      <c r="X575">
        <v>83</v>
      </c>
      <c r="Y575">
        <v>11</v>
      </c>
      <c r="Z575">
        <v>0.6</v>
      </c>
      <c r="AA575">
        <v>-20</v>
      </c>
      <c r="AD575" t="s">
        <v>783</v>
      </c>
      <c r="AE575">
        <v>41760</v>
      </c>
      <c r="AF575">
        <v>41863</v>
      </c>
      <c r="AG575" t="s">
        <v>784</v>
      </c>
      <c r="AH575" t="s">
        <v>2101</v>
      </c>
      <c r="AI575">
        <v>2217467</v>
      </c>
    </row>
    <row r="576" spans="1:35" hidden="1">
      <c r="A576" t="s">
        <v>1761</v>
      </c>
      <c r="B576" t="s">
        <v>1762</v>
      </c>
      <c r="C576" t="s">
        <v>1303</v>
      </c>
      <c r="D576" t="s">
        <v>2102</v>
      </c>
      <c r="E576" t="s">
        <v>1779</v>
      </c>
      <c r="F576" t="s">
        <v>1305</v>
      </c>
      <c r="G576" t="s">
        <v>736</v>
      </c>
      <c r="H576" t="s">
        <v>788</v>
      </c>
      <c r="I576" t="s">
        <v>723</v>
      </c>
      <c r="J576" t="s">
        <v>682</v>
      </c>
      <c r="K576">
        <v>5</v>
      </c>
      <c r="L576">
        <v>25</v>
      </c>
      <c r="M576">
        <v>85.4</v>
      </c>
      <c r="N576">
        <v>49.8</v>
      </c>
      <c r="R576">
        <v>250</v>
      </c>
      <c r="S576">
        <v>4</v>
      </c>
      <c r="T576">
        <v>62.5</v>
      </c>
      <c r="U576" t="s">
        <v>782</v>
      </c>
      <c r="V576">
        <v>25000</v>
      </c>
      <c r="W576">
        <v>4000</v>
      </c>
      <c r="X576">
        <v>85</v>
      </c>
      <c r="Y576">
        <v>22</v>
      </c>
      <c r="Z576">
        <v>0.6</v>
      </c>
      <c r="AA576">
        <v>-20</v>
      </c>
      <c r="AD576" t="s">
        <v>783</v>
      </c>
      <c r="AE576">
        <v>41760</v>
      </c>
      <c r="AF576">
        <v>41863</v>
      </c>
      <c r="AG576" t="s">
        <v>784</v>
      </c>
      <c r="AH576" t="s">
        <v>2103</v>
      </c>
      <c r="AI576">
        <v>2217468</v>
      </c>
    </row>
    <row r="577" spans="1:35" hidden="1">
      <c r="A577" t="s">
        <v>1761</v>
      </c>
      <c r="B577" t="s">
        <v>1762</v>
      </c>
      <c r="C577" t="s">
        <v>1303</v>
      </c>
      <c r="D577" t="s">
        <v>2104</v>
      </c>
      <c r="E577" t="s">
        <v>1781</v>
      </c>
      <c r="F577" t="s">
        <v>1305</v>
      </c>
      <c r="G577" t="s">
        <v>736</v>
      </c>
      <c r="H577" t="s">
        <v>788</v>
      </c>
      <c r="I577" t="s">
        <v>723</v>
      </c>
      <c r="J577" t="s">
        <v>682</v>
      </c>
      <c r="K577">
        <v>5</v>
      </c>
      <c r="L577">
        <v>25</v>
      </c>
      <c r="M577">
        <v>85.4</v>
      </c>
      <c r="N577">
        <v>49.8</v>
      </c>
      <c r="R577">
        <v>250</v>
      </c>
      <c r="S577">
        <v>4</v>
      </c>
      <c r="T577">
        <v>62.5</v>
      </c>
      <c r="U577" t="s">
        <v>782</v>
      </c>
      <c r="V577">
        <v>25000</v>
      </c>
      <c r="W577">
        <v>5000</v>
      </c>
      <c r="X577">
        <v>86</v>
      </c>
      <c r="Y577">
        <v>26</v>
      </c>
      <c r="Z577">
        <v>0.6</v>
      </c>
      <c r="AA577">
        <v>-20</v>
      </c>
      <c r="AD577" t="s">
        <v>783</v>
      </c>
      <c r="AE577">
        <v>41760</v>
      </c>
      <c r="AF577">
        <v>41863</v>
      </c>
      <c r="AG577" t="s">
        <v>784</v>
      </c>
      <c r="AH577" t="s">
        <v>2105</v>
      </c>
      <c r="AI577">
        <v>2217469</v>
      </c>
    </row>
    <row r="578" spans="1:35" hidden="1">
      <c r="A578" t="s">
        <v>1761</v>
      </c>
      <c r="B578" t="s">
        <v>1762</v>
      </c>
      <c r="C578" t="s">
        <v>919</v>
      </c>
      <c r="D578" t="s">
        <v>2106</v>
      </c>
      <c r="E578" t="s">
        <v>2107</v>
      </c>
      <c r="F578" t="s">
        <v>792</v>
      </c>
      <c r="G578" t="s">
        <v>793</v>
      </c>
      <c r="H578" t="s">
        <v>794</v>
      </c>
      <c r="I578" t="s">
        <v>795</v>
      </c>
      <c r="J578" t="s">
        <v>682</v>
      </c>
      <c r="K578">
        <v>5</v>
      </c>
      <c r="L578">
        <v>40</v>
      </c>
      <c r="M578">
        <v>106.5</v>
      </c>
      <c r="N578">
        <v>59.2</v>
      </c>
      <c r="R578">
        <v>450</v>
      </c>
      <c r="S578">
        <v>7.5</v>
      </c>
      <c r="T578">
        <v>76.7</v>
      </c>
      <c r="U578" t="s">
        <v>782</v>
      </c>
      <c r="V578">
        <v>25000</v>
      </c>
      <c r="W578">
        <v>2700</v>
      </c>
      <c r="X578">
        <v>81</v>
      </c>
      <c r="Y578">
        <v>4</v>
      </c>
      <c r="Z578">
        <v>0.9</v>
      </c>
      <c r="AA578">
        <v>-20</v>
      </c>
      <c r="AB578" t="s">
        <v>769</v>
      </c>
      <c r="AC578">
        <v>0.2</v>
      </c>
      <c r="AD578" t="s">
        <v>1146</v>
      </c>
      <c r="AE578">
        <v>41558</v>
      </c>
      <c r="AF578">
        <v>41893</v>
      </c>
      <c r="AG578" t="s">
        <v>827</v>
      </c>
      <c r="AH578" t="s">
        <v>2108</v>
      </c>
      <c r="AI578">
        <v>2220262</v>
      </c>
    </row>
    <row r="579" spans="1:35" hidden="1">
      <c r="A579" t="s">
        <v>1761</v>
      </c>
      <c r="B579" t="s">
        <v>1762</v>
      </c>
      <c r="C579" t="s">
        <v>919</v>
      </c>
      <c r="D579" t="s">
        <v>2106</v>
      </c>
      <c r="E579" t="s">
        <v>2109</v>
      </c>
      <c r="F579" t="s">
        <v>792</v>
      </c>
      <c r="G579" t="s">
        <v>793</v>
      </c>
      <c r="H579" t="s">
        <v>794</v>
      </c>
      <c r="I579" t="s">
        <v>795</v>
      </c>
      <c r="J579" t="s">
        <v>682</v>
      </c>
      <c r="K579">
        <v>5</v>
      </c>
      <c r="L579">
        <v>40</v>
      </c>
      <c r="M579">
        <v>106.5</v>
      </c>
      <c r="N579">
        <v>59.2</v>
      </c>
      <c r="R579">
        <v>500</v>
      </c>
      <c r="S579">
        <v>7.5</v>
      </c>
      <c r="T579">
        <v>80.5</v>
      </c>
      <c r="U579" t="s">
        <v>782</v>
      </c>
      <c r="V579">
        <v>25000</v>
      </c>
      <c r="W579">
        <v>3000</v>
      </c>
      <c r="X579">
        <v>82</v>
      </c>
      <c r="Y579">
        <v>5</v>
      </c>
      <c r="Z579">
        <v>0.9</v>
      </c>
      <c r="AA579">
        <v>-20</v>
      </c>
      <c r="AB579" t="s">
        <v>769</v>
      </c>
      <c r="AC579">
        <v>0.2</v>
      </c>
      <c r="AD579" t="s">
        <v>1146</v>
      </c>
      <c r="AE579">
        <v>41558</v>
      </c>
      <c r="AF579">
        <v>41893</v>
      </c>
      <c r="AG579" t="s">
        <v>827</v>
      </c>
      <c r="AH579" t="s">
        <v>2110</v>
      </c>
      <c r="AI579">
        <v>2220263</v>
      </c>
    </row>
    <row r="580" spans="1:35" hidden="1">
      <c r="A580" t="s">
        <v>1761</v>
      </c>
      <c r="B580" t="s">
        <v>1762</v>
      </c>
      <c r="C580" t="s">
        <v>919</v>
      </c>
      <c r="D580" t="s">
        <v>2106</v>
      </c>
      <c r="E580" t="s">
        <v>2111</v>
      </c>
      <c r="F580" t="s">
        <v>792</v>
      </c>
      <c r="G580" t="s">
        <v>793</v>
      </c>
      <c r="H580" t="s">
        <v>794</v>
      </c>
      <c r="I580" t="s">
        <v>795</v>
      </c>
      <c r="J580" t="s">
        <v>682</v>
      </c>
      <c r="K580">
        <v>5</v>
      </c>
      <c r="L580">
        <v>40</v>
      </c>
      <c r="M580">
        <v>106.5</v>
      </c>
      <c r="N580">
        <v>59.2</v>
      </c>
      <c r="R580">
        <v>550</v>
      </c>
      <c r="S580">
        <v>7.5</v>
      </c>
      <c r="T580">
        <v>85.2</v>
      </c>
      <c r="U580" t="s">
        <v>782</v>
      </c>
      <c r="V580">
        <v>25000</v>
      </c>
      <c r="W580">
        <v>4000</v>
      </c>
      <c r="X580">
        <v>84</v>
      </c>
      <c r="Y580">
        <v>20</v>
      </c>
      <c r="Z580">
        <v>0.9</v>
      </c>
      <c r="AA580">
        <v>-20</v>
      </c>
      <c r="AB580" t="s">
        <v>769</v>
      </c>
      <c r="AC580">
        <v>0.2</v>
      </c>
      <c r="AD580" t="s">
        <v>1146</v>
      </c>
      <c r="AE580">
        <v>41558</v>
      </c>
      <c r="AF580">
        <v>41893</v>
      </c>
      <c r="AG580" t="s">
        <v>827</v>
      </c>
      <c r="AH580" t="s">
        <v>2112</v>
      </c>
      <c r="AI580">
        <v>2220264</v>
      </c>
    </row>
    <row r="581" spans="1:35" hidden="1">
      <c r="A581" t="s">
        <v>1761</v>
      </c>
      <c r="B581" t="s">
        <v>1762</v>
      </c>
      <c r="C581" t="s">
        <v>919</v>
      </c>
      <c r="D581" t="s">
        <v>2106</v>
      </c>
      <c r="E581" t="s">
        <v>2113</v>
      </c>
      <c r="F581" t="s">
        <v>792</v>
      </c>
      <c r="G581" t="s">
        <v>793</v>
      </c>
      <c r="H581" t="s">
        <v>794</v>
      </c>
      <c r="I581" t="s">
        <v>795</v>
      </c>
      <c r="J581" t="s">
        <v>682</v>
      </c>
      <c r="K581">
        <v>5</v>
      </c>
      <c r="L581">
        <v>40</v>
      </c>
      <c r="M581">
        <v>106.5</v>
      </c>
      <c r="N581">
        <v>59.2</v>
      </c>
      <c r="R581">
        <v>550</v>
      </c>
      <c r="S581">
        <v>7.5</v>
      </c>
      <c r="T581">
        <v>86.7</v>
      </c>
      <c r="U581" t="s">
        <v>782</v>
      </c>
      <c r="V581">
        <v>25000</v>
      </c>
      <c r="W581">
        <v>5000</v>
      </c>
      <c r="X581">
        <v>85</v>
      </c>
      <c r="Y581">
        <v>20</v>
      </c>
      <c r="Z581">
        <v>0.9</v>
      </c>
      <c r="AA581">
        <v>-20</v>
      </c>
      <c r="AB581" t="s">
        <v>769</v>
      </c>
      <c r="AC581">
        <v>0.2</v>
      </c>
      <c r="AD581" t="s">
        <v>1146</v>
      </c>
      <c r="AE581">
        <v>41558</v>
      </c>
      <c r="AF581">
        <v>41893</v>
      </c>
      <c r="AG581" t="s">
        <v>827</v>
      </c>
      <c r="AH581" t="s">
        <v>2114</v>
      </c>
      <c r="AI581">
        <v>2220265</v>
      </c>
    </row>
    <row r="582" spans="1:35" hidden="1">
      <c r="A582" t="s">
        <v>1761</v>
      </c>
      <c r="B582" t="s">
        <v>1762</v>
      </c>
      <c r="C582" t="s">
        <v>919</v>
      </c>
      <c r="D582" t="s">
        <v>1310</v>
      </c>
      <c r="F582" t="s">
        <v>738</v>
      </c>
      <c r="G582" t="s">
        <v>780</v>
      </c>
      <c r="H582" t="s">
        <v>794</v>
      </c>
      <c r="I582" t="s">
        <v>726</v>
      </c>
      <c r="J582" t="s">
        <v>682</v>
      </c>
      <c r="K582">
        <v>3</v>
      </c>
      <c r="L582">
        <v>50</v>
      </c>
      <c r="M582">
        <v>87.5</v>
      </c>
      <c r="N582">
        <v>44</v>
      </c>
      <c r="O582">
        <v>1001</v>
      </c>
      <c r="Q582">
        <v>40</v>
      </c>
      <c r="R582">
        <v>460</v>
      </c>
      <c r="S582">
        <v>6.5</v>
      </c>
      <c r="T582">
        <v>78.099999999999994</v>
      </c>
      <c r="U582" t="s">
        <v>782</v>
      </c>
      <c r="V582">
        <v>25000</v>
      </c>
      <c r="W582">
        <v>2700</v>
      </c>
      <c r="X582">
        <v>81</v>
      </c>
      <c r="Y582">
        <v>5</v>
      </c>
      <c r="Z582">
        <v>0.9</v>
      </c>
      <c r="AA582">
        <v>-20</v>
      </c>
      <c r="AB582" t="s">
        <v>769</v>
      </c>
      <c r="AC582">
        <v>0.2</v>
      </c>
      <c r="AD582" t="s">
        <v>783</v>
      </c>
      <c r="AE582">
        <v>41558</v>
      </c>
      <c r="AF582">
        <v>41845</v>
      </c>
      <c r="AG582" t="s">
        <v>784</v>
      </c>
      <c r="AH582" t="s">
        <v>2115</v>
      </c>
      <c r="AI582">
        <v>2216714</v>
      </c>
    </row>
    <row r="583" spans="1:35" hidden="1">
      <c r="A583" t="s">
        <v>1761</v>
      </c>
      <c r="B583" t="s">
        <v>1762</v>
      </c>
      <c r="C583" t="s">
        <v>919</v>
      </c>
      <c r="D583" t="s">
        <v>1310</v>
      </c>
      <c r="F583" t="s">
        <v>738</v>
      </c>
      <c r="G583" t="s">
        <v>780</v>
      </c>
      <c r="H583" t="s">
        <v>794</v>
      </c>
      <c r="I583" t="s">
        <v>726</v>
      </c>
      <c r="J583" t="s">
        <v>682</v>
      </c>
      <c r="K583">
        <v>3</v>
      </c>
      <c r="L583">
        <v>50</v>
      </c>
      <c r="M583">
        <v>87.5</v>
      </c>
      <c r="N583">
        <v>44</v>
      </c>
      <c r="O583">
        <v>1056</v>
      </c>
      <c r="Q583">
        <v>40</v>
      </c>
      <c r="R583">
        <v>460</v>
      </c>
      <c r="S583">
        <v>6.5</v>
      </c>
      <c r="T583">
        <v>78.099999999999994</v>
      </c>
      <c r="U583" t="s">
        <v>782</v>
      </c>
      <c r="V583">
        <v>25000</v>
      </c>
      <c r="W583">
        <v>4000</v>
      </c>
      <c r="X583">
        <v>81</v>
      </c>
      <c r="Y583">
        <v>5</v>
      </c>
      <c r="Z583">
        <v>0.9</v>
      </c>
      <c r="AA583">
        <v>-20</v>
      </c>
      <c r="AB583" t="s">
        <v>769</v>
      </c>
      <c r="AC583">
        <v>0.2</v>
      </c>
      <c r="AD583" t="s">
        <v>783</v>
      </c>
      <c r="AE583">
        <v>41558</v>
      </c>
      <c r="AF583">
        <v>41845</v>
      </c>
      <c r="AG583" t="s">
        <v>784</v>
      </c>
      <c r="AH583" t="s">
        <v>2116</v>
      </c>
      <c r="AI583">
        <v>2216716</v>
      </c>
    </row>
    <row r="584" spans="1:35" hidden="1">
      <c r="A584" t="s">
        <v>1761</v>
      </c>
      <c r="B584" t="s">
        <v>1762</v>
      </c>
      <c r="C584" t="s">
        <v>919</v>
      </c>
      <c r="D584" t="s">
        <v>1310</v>
      </c>
      <c r="F584" t="s">
        <v>738</v>
      </c>
      <c r="G584" t="s">
        <v>780</v>
      </c>
      <c r="H584" t="s">
        <v>794</v>
      </c>
      <c r="I584" t="s">
        <v>726</v>
      </c>
      <c r="J584" t="s">
        <v>682</v>
      </c>
      <c r="K584">
        <v>3</v>
      </c>
      <c r="L584">
        <v>50</v>
      </c>
      <c r="M584">
        <v>87.5</v>
      </c>
      <c r="N584">
        <v>44</v>
      </c>
      <c r="O584">
        <v>1112</v>
      </c>
      <c r="Q584">
        <v>40</v>
      </c>
      <c r="R584">
        <v>460</v>
      </c>
      <c r="S584">
        <v>6.5</v>
      </c>
      <c r="T584">
        <v>78.099999999999994</v>
      </c>
      <c r="U584" t="s">
        <v>782</v>
      </c>
      <c r="V584">
        <v>25000</v>
      </c>
      <c r="W584">
        <v>3000</v>
      </c>
      <c r="X584">
        <v>81</v>
      </c>
      <c r="Y584">
        <v>5</v>
      </c>
      <c r="Z584">
        <v>0.9</v>
      </c>
      <c r="AA584">
        <v>-20</v>
      </c>
      <c r="AB584" t="s">
        <v>769</v>
      </c>
      <c r="AC584">
        <v>0.2</v>
      </c>
      <c r="AD584" t="s">
        <v>783</v>
      </c>
      <c r="AE584">
        <v>41558</v>
      </c>
      <c r="AF584">
        <v>41845</v>
      </c>
      <c r="AG584" t="s">
        <v>784</v>
      </c>
      <c r="AH584" t="s">
        <v>2117</v>
      </c>
      <c r="AI584">
        <v>2216715</v>
      </c>
    </row>
    <row r="585" spans="1:35" hidden="1">
      <c r="A585" t="s">
        <v>1761</v>
      </c>
      <c r="B585" t="s">
        <v>1762</v>
      </c>
      <c r="C585" t="s">
        <v>919</v>
      </c>
      <c r="D585" t="s">
        <v>1310</v>
      </c>
      <c r="F585" t="s">
        <v>738</v>
      </c>
      <c r="G585" t="s">
        <v>780</v>
      </c>
      <c r="H585" t="s">
        <v>794</v>
      </c>
      <c r="I585" t="s">
        <v>726</v>
      </c>
      <c r="J585" t="s">
        <v>682</v>
      </c>
      <c r="K585">
        <v>3</v>
      </c>
      <c r="L585">
        <v>50</v>
      </c>
      <c r="M585">
        <v>87.5</v>
      </c>
      <c r="N585">
        <v>44</v>
      </c>
      <c r="O585">
        <v>1655</v>
      </c>
      <c r="Q585">
        <v>25</v>
      </c>
      <c r="R585">
        <v>460</v>
      </c>
      <c r="S585">
        <v>6.5</v>
      </c>
      <c r="T585">
        <v>78.099999999999994</v>
      </c>
      <c r="U585" t="s">
        <v>782</v>
      </c>
      <c r="V585">
        <v>25000</v>
      </c>
      <c r="W585">
        <v>2700</v>
      </c>
      <c r="X585">
        <v>81</v>
      </c>
      <c r="Y585">
        <v>5</v>
      </c>
      <c r="Z585">
        <v>0.9</v>
      </c>
      <c r="AA585">
        <v>-20</v>
      </c>
      <c r="AB585" t="s">
        <v>769</v>
      </c>
      <c r="AC585">
        <v>0.2</v>
      </c>
      <c r="AD585" t="s">
        <v>783</v>
      </c>
      <c r="AE585">
        <v>41558</v>
      </c>
      <c r="AF585">
        <v>41845</v>
      </c>
      <c r="AG585" t="s">
        <v>784</v>
      </c>
      <c r="AH585" t="s">
        <v>2118</v>
      </c>
      <c r="AI585">
        <v>2216712</v>
      </c>
    </row>
    <row r="586" spans="1:35" hidden="1">
      <c r="A586" t="s">
        <v>1761</v>
      </c>
      <c r="B586" t="s">
        <v>1762</v>
      </c>
      <c r="C586" t="s">
        <v>919</v>
      </c>
      <c r="D586" t="s">
        <v>1310</v>
      </c>
      <c r="F586" t="s">
        <v>738</v>
      </c>
      <c r="G586" t="s">
        <v>780</v>
      </c>
      <c r="H586" t="s">
        <v>794</v>
      </c>
      <c r="I586" t="s">
        <v>726</v>
      </c>
      <c r="J586" t="s">
        <v>682</v>
      </c>
      <c r="K586">
        <v>3</v>
      </c>
      <c r="L586">
        <v>50</v>
      </c>
      <c r="M586">
        <v>87.5</v>
      </c>
      <c r="N586">
        <v>44</v>
      </c>
      <c r="O586">
        <v>1805</v>
      </c>
      <c r="Q586">
        <v>25</v>
      </c>
      <c r="R586">
        <v>500</v>
      </c>
      <c r="S586">
        <v>6.5</v>
      </c>
      <c r="T586">
        <v>85.6</v>
      </c>
      <c r="U586" t="s">
        <v>782</v>
      </c>
      <c r="V586">
        <v>25000</v>
      </c>
      <c r="W586">
        <v>4000</v>
      </c>
      <c r="X586">
        <v>83</v>
      </c>
      <c r="Y586">
        <v>17</v>
      </c>
      <c r="Z586">
        <v>0.9</v>
      </c>
      <c r="AA586">
        <v>-20</v>
      </c>
      <c r="AB586" t="s">
        <v>769</v>
      </c>
      <c r="AC586">
        <v>0.2</v>
      </c>
      <c r="AD586" t="s">
        <v>783</v>
      </c>
      <c r="AE586">
        <v>41558</v>
      </c>
      <c r="AF586">
        <v>41845</v>
      </c>
      <c r="AG586" t="s">
        <v>784</v>
      </c>
      <c r="AH586" t="s">
        <v>2119</v>
      </c>
      <c r="AI586">
        <v>2216713</v>
      </c>
    </row>
    <row r="587" spans="1:35" hidden="1">
      <c r="A587" t="s">
        <v>1761</v>
      </c>
      <c r="B587" t="s">
        <v>1762</v>
      </c>
      <c r="C587" t="s">
        <v>919</v>
      </c>
      <c r="D587" t="s">
        <v>1310</v>
      </c>
      <c r="F587" t="s">
        <v>738</v>
      </c>
      <c r="G587" t="s">
        <v>780</v>
      </c>
      <c r="H587" t="s">
        <v>794</v>
      </c>
      <c r="I587" t="s">
        <v>726</v>
      </c>
      <c r="J587" t="s">
        <v>682</v>
      </c>
      <c r="K587">
        <v>3</v>
      </c>
      <c r="L587">
        <v>50</v>
      </c>
      <c r="M587">
        <v>87.5</v>
      </c>
      <c r="N587">
        <v>44</v>
      </c>
      <c r="O587">
        <v>1871</v>
      </c>
      <c r="Q587">
        <v>25</v>
      </c>
      <c r="R587">
        <v>460</v>
      </c>
      <c r="S587">
        <v>6.5</v>
      </c>
      <c r="T587">
        <v>78.099999999999994</v>
      </c>
      <c r="U587" t="s">
        <v>782</v>
      </c>
      <c r="V587">
        <v>25000</v>
      </c>
      <c r="W587">
        <v>5000</v>
      </c>
      <c r="X587">
        <v>85</v>
      </c>
      <c r="Y587">
        <v>21</v>
      </c>
      <c r="Z587">
        <v>0.9</v>
      </c>
      <c r="AA587">
        <v>-20</v>
      </c>
      <c r="AB587" t="s">
        <v>769</v>
      </c>
      <c r="AC587">
        <v>0.2</v>
      </c>
      <c r="AD587" t="s">
        <v>783</v>
      </c>
      <c r="AE587">
        <v>41558</v>
      </c>
      <c r="AF587">
        <v>41845</v>
      </c>
      <c r="AG587" t="s">
        <v>784</v>
      </c>
      <c r="AH587" t="s">
        <v>2120</v>
      </c>
      <c r="AI587">
        <v>2216717</v>
      </c>
    </row>
    <row r="588" spans="1:35" hidden="1">
      <c r="A588" t="s">
        <v>1761</v>
      </c>
      <c r="B588" t="s">
        <v>1762</v>
      </c>
      <c r="C588" t="s">
        <v>919</v>
      </c>
      <c r="D588" t="s">
        <v>2121</v>
      </c>
      <c r="E588" t="s">
        <v>2122</v>
      </c>
      <c r="F588" t="s">
        <v>732</v>
      </c>
      <c r="G588" t="s">
        <v>780</v>
      </c>
      <c r="H588" t="s">
        <v>794</v>
      </c>
      <c r="I588" t="s">
        <v>726</v>
      </c>
      <c r="J588" t="s">
        <v>682</v>
      </c>
      <c r="K588">
        <v>3</v>
      </c>
      <c r="L588">
        <v>65</v>
      </c>
      <c r="M588">
        <v>134.5</v>
      </c>
      <c r="N588">
        <v>94.5</v>
      </c>
      <c r="Q588">
        <v>110</v>
      </c>
      <c r="R588">
        <v>650</v>
      </c>
      <c r="S588">
        <v>10</v>
      </c>
      <c r="T588">
        <v>65</v>
      </c>
      <c r="U588" t="s">
        <v>782</v>
      </c>
      <c r="V588">
        <v>25000</v>
      </c>
      <c r="W588">
        <v>2700</v>
      </c>
      <c r="X588">
        <v>82</v>
      </c>
      <c r="Y588">
        <v>16</v>
      </c>
      <c r="Z588">
        <v>0.8</v>
      </c>
      <c r="AA588">
        <v>-20</v>
      </c>
      <c r="AB588" t="s">
        <v>769</v>
      </c>
      <c r="AC588">
        <v>0.2</v>
      </c>
      <c r="AD588" t="s">
        <v>783</v>
      </c>
      <c r="AE588">
        <v>41558</v>
      </c>
      <c r="AF588">
        <v>41893</v>
      </c>
      <c r="AG588" t="s">
        <v>842</v>
      </c>
      <c r="AH588" t="s">
        <v>2123</v>
      </c>
      <c r="AI588">
        <v>2219731</v>
      </c>
    </row>
    <row r="589" spans="1:35" hidden="1">
      <c r="A589" t="s">
        <v>1761</v>
      </c>
      <c r="B589" t="s">
        <v>1762</v>
      </c>
      <c r="C589" t="s">
        <v>2124</v>
      </c>
      <c r="D589" t="s">
        <v>2125</v>
      </c>
      <c r="E589" t="s">
        <v>1775</v>
      </c>
      <c r="F589" t="s">
        <v>732</v>
      </c>
      <c r="G589" t="s">
        <v>780</v>
      </c>
      <c r="H589" t="s">
        <v>794</v>
      </c>
      <c r="I589" t="s">
        <v>726</v>
      </c>
      <c r="J589" t="s">
        <v>682</v>
      </c>
      <c r="K589">
        <v>5</v>
      </c>
      <c r="L589">
        <v>65</v>
      </c>
      <c r="M589">
        <v>130</v>
      </c>
      <c r="N589">
        <v>95</v>
      </c>
      <c r="O589">
        <v>253</v>
      </c>
      <c r="Q589">
        <v>108</v>
      </c>
      <c r="R589">
        <v>750</v>
      </c>
      <c r="S589">
        <v>10.5</v>
      </c>
      <c r="T589">
        <v>71.400000000000006</v>
      </c>
      <c r="U589" t="s">
        <v>782</v>
      </c>
      <c r="V589">
        <v>25000</v>
      </c>
      <c r="W589">
        <v>2700</v>
      </c>
      <c r="X589">
        <v>81</v>
      </c>
      <c r="Y589">
        <v>9</v>
      </c>
      <c r="Z589">
        <v>0.9</v>
      </c>
      <c r="AA589">
        <v>-20</v>
      </c>
      <c r="AB589" t="s">
        <v>769</v>
      </c>
      <c r="AC589">
        <v>0.1</v>
      </c>
      <c r="AD589" t="s">
        <v>783</v>
      </c>
      <c r="AE589">
        <v>41760</v>
      </c>
      <c r="AF589">
        <v>41967</v>
      </c>
      <c r="AG589" t="s">
        <v>842</v>
      </c>
      <c r="AH589" t="s">
        <v>2126</v>
      </c>
      <c r="AI589">
        <v>2226653</v>
      </c>
    </row>
    <row r="590" spans="1:35" hidden="1">
      <c r="A590" t="s">
        <v>1761</v>
      </c>
      <c r="B590" t="s">
        <v>1762</v>
      </c>
      <c r="C590" t="s">
        <v>2124</v>
      </c>
      <c r="D590" t="s">
        <v>2125</v>
      </c>
      <c r="E590" t="s">
        <v>1779</v>
      </c>
      <c r="F590" t="s">
        <v>732</v>
      </c>
      <c r="G590" t="s">
        <v>780</v>
      </c>
      <c r="H590" t="s">
        <v>794</v>
      </c>
      <c r="I590" t="s">
        <v>726</v>
      </c>
      <c r="J590" t="s">
        <v>682</v>
      </c>
      <c r="K590">
        <v>5</v>
      </c>
      <c r="L590">
        <v>65</v>
      </c>
      <c r="M590">
        <v>130</v>
      </c>
      <c r="N590">
        <v>95</v>
      </c>
      <c r="O590">
        <v>301</v>
      </c>
      <c r="Q590">
        <v>108</v>
      </c>
      <c r="R590">
        <v>750</v>
      </c>
      <c r="S590">
        <v>10.5</v>
      </c>
      <c r="T590">
        <v>71.400000000000006</v>
      </c>
      <c r="U590" t="s">
        <v>782</v>
      </c>
      <c r="V590">
        <v>25000</v>
      </c>
      <c r="W590">
        <v>4000</v>
      </c>
      <c r="X590">
        <v>84</v>
      </c>
      <c r="Y590">
        <v>21</v>
      </c>
      <c r="Z590">
        <v>0.9</v>
      </c>
      <c r="AA590">
        <v>-20</v>
      </c>
      <c r="AB590" t="s">
        <v>769</v>
      </c>
      <c r="AC590">
        <v>0.1</v>
      </c>
      <c r="AD590" t="s">
        <v>783</v>
      </c>
      <c r="AE590">
        <v>41760</v>
      </c>
      <c r="AF590">
        <v>41967</v>
      </c>
      <c r="AG590" t="s">
        <v>842</v>
      </c>
      <c r="AH590" t="s">
        <v>2127</v>
      </c>
      <c r="AI590">
        <v>2226654</v>
      </c>
    </row>
    <row r="591" spans="1:35" hidden="1">
      <c r="A591" t="s">
        <v>1761</v>
      </c>
      <c r="B591" t="s">
        <v>1762</v>
      </c>
      <c r="C591" t="s">
        <v>2128</v>
      </c>
      <c r="D591">
        <v>52028111</v>
      </c>
      <c r="F591" t="s">
        <v>821</v>
      </c>
      <c r="G591" t="s">
        <v>736</v>
      </c>
      <c r="H591" t="s">
        <v>794</v>
      </c>
      <c r="I591" t="s">
        <v>723</v>
      </c>
      <c r="J591" t="s">
        <v>682</v>
      </c>
      <c r="K591">
        <v>3</v>
      </c>
      <c r="L591">
        <v>60</v>
      </c>
      <c r="M591">
        <v>109</v>
      </c>
      <c r="N591">
        <v>81</v>
      </c>
      <c r="R591">
        <v>500</v>
      </c>
      <c r="S591">
        <v>7</v>
      </c>
      <c r="T591">
        <v>71.400000000000006</v>
      </c>
      <c r="U591" t="s">
        <v>782</v>
      </c>
      <c r="V591">
        <v>15000</v>
      </c>
      <c r="W591">
        <v>3000</v>
      </c>
      <c r="X591">
        <v>80</v>
      </c>
      <c r="Y591">
        <v>7</v>
      </c>
      <c r="Z591">
        <v>0.9</v>
      </c>
      <c r="AA591">
        <v>-18</v>
      </c>
      <c r="AB591" t="s">
        <v>769</v>
      </c>
      <c r="AC591">
        <v>0.2</v>
      </c>
      <c r="AD591" t="s">
        <v>826</v>
      </c>
      <c r="AE591">
        <v>41061</v>
      </c>
      <c r="AF591">
        <v>41983</v>
      </c>
      <c r="AG591" t="s">
        <v>842</v>
      </c>
      <c r="AH591" t="s">
        <v>2129</v>
      </c>
      <c r="AI591">
        <v>2229136</v>
      </c>
    </row>
    <row r="592" spans="1:35" hidden="1">
      <c r="A592" t="s">
        <v>1761</v>
      </c>
      <c r="B592" t="s">
        <v>1762</v>
      </c>
      <c r="C592" t="s">
        <v>1058</v>
      </c>
      <c r="D592" t="s">
        <v>2130</v>
      </c>
      <c r="E592" t="s">
        <v>1775</v>
      </c>
      <c r="F592" t="s">
        <v>735</v>
      </c>
      <c r="G592" t="s">
        <v>780</v>
      </c>
      <c r="H592" t="s">
        <v>794</v>
      </c>
      <c r="I592" t="s">
        <v>726</v>
      </c>
      <c r="J592" t="s">
        <v>682</v>
      </c>
      <c r="K592">
        <v>5</v>
      </c>
      <c r="L592">
        <v>85</v>
      </c>
      <c r="M592">
        <v>132</v>
      </c>
      <c r="N592">
        <v>121</v>
      </c>
      <c r="O592">
        <v>4597</v>
      </c>
      <c r="Q592">
        <v>27</v>
      </c>
      <c r="S592">
        <v>20</v>
      </c>
      <c r="T592">
        <v>55</v>
      </c>
      <c r="U592" t="s">
        <v>782</v>
      </c>
      <c r="V592">
        <v>25000</v>
      </c>
      <c r="W592">
        <v>2700</v>
      </c>
      <c r="X592">
        <v>83</v>
      </c>
      <c r="Y592">
        <v>11</v>
      </c>
      <c r="Z592">
        <v>0.9</v>
      </c>
      <c r="AA592">
        <v>-20</v>
      </c>
      <c r="AB592" t="s">
        <v>769</v>
      </c>
      <c r="AC592">
        <v>0.1</v>
      </c>
      <c r="AD592" t="s">
        <v>783</v>
      </c>
      <c r="AE592">
        <v>41760</v>
      </c>
      <c r="AF592">
        <v>41936</v>
      </c>
      <c r="AG592" t="s">
        <v>842</v>
      </c>
      <c r="AH592" t="s">
        <v>2131</v>
      </c>
      <c r="AI592">
        <v>2223598</v>
      </c>
    </row>
    <row r="593" spans="1:35" hidden="1">
      <c r="A593" t="s">
        <v>1761</v>
      </c>
      <c r="B593" t="s">
        <v>1762</v>
      </c>
      <c r="C593" t="s">
        <v>1058</v>
      </c>
      <c r="D593" t="s">
        <v>2132</v>
      </c>
      <c r="E593" t="s">
        <v>1779</v>
      </c>
      <c r="F593" t="s">
        <v>735</v>
      </c>
      <c r="G593" t="s">
        <v>780</v>
      </c>
      <c r="H593" t="s">
        <v>794</v>
      </c>
      <c r="I593" t="s">
        <v>726</v>
      </c>
      <c r="J593" t="s">
        <v>682</v>
      </c>
      <c r="K593">
        <v>5</v>
      </c>
      <c r="L593">
        <v>85</v>
      </c>
      <c r="M593">
        <v>132</v>
      </c>
      <c r="N593">
        <v>121</v>
      </c>
      <c r="O593">
        <v>1899</v>
      </c>
      <c r="Q593">
        <v>41</v>
      </c>
      <c r="S593">
        <v>20</v>
      </c>
      <c r="T593">
        <v>55</v>
      </c>
      <c r="U593" t="s">
        <v>782</v>
      </c>
      <c r="V593">
        <v>25000</v>
      </c>
      <c r="W593">
        <v>4000</v>
      </c>
      <c r="X593">
        <v>83</v>
      </c>
      <c r="Y593">
        <v>11</v>
      </c>
      <c r="Z593">
        <v>0.9</v>
      </c>
      <c r="AA593">
        <v>-20</v>
      </c>
      <c r="AB593" t="s">
        <v>769</v>
      </c>
      <c r="AC593">
        <v>0.1</v>
      </c>
      <c r="AD593" t="s">
        <v>783</v>
      </c>
      <c r="AE593">
        <v>41760</v>
      </c>
      <c r="AF593">
        <v>41936</v>
      </c>
      <c r="AG593" t="s">
        <v>842</v>
      </c>
      <c r="AH593" t="s">
        <v>2133</v>
      </c>
      <c r="AI593">
        <v>2223597</v>
      </c>
    </row>
    <row r="594" spans="1:35" hidden="1">
      <c r="A594" t="s">
        <v>1761</v>
      </c>
      <c r="B594" t="s">
        <v>1762</v>
      </c>
      <c r="C594" t="s">
        <v>2134</v>
      </c>
      <c r="D594" t="s">
        <v>2135</v>
      </c>
      <c r="E594" t="s">
        <v>2136</v>
      </c>
      <c r="F594" t="s">
        <v>830</v>
      </c>
      <c r="G594" t="s">
        <v>780</v>
      </c>
      <c r="H594" t="s">
        <v>794</v>
      </c>
      <c r="I594" t="s">
        <v>726</v>
      </c>
      <c r="J594" t="s">
        <v>682</v>
      </c>
      <c r="K594">
        <v>5</v>
      </c>
      <c r="L594">
        <v>75</v>
      </c>
      <c r="M594">
        <v>113</v>
      </c>
      <c r="N594">
        <v>95</v>
      </c>
      <c r="O594">
        <v>1558</v>
      </c>
      <c r="Q594">
        <v>40</v>
      </c>
      <c r="R594">
        <v>750</v>
      </c>
      <c r="S594">
        <v>10.5</v>
      </c>
      <c r="T594">
        <v>71.400000000000006</v>
      </c>
      <c r="U594" t="s">
        <v>782</v>
      </c>
      <c r="V594">
        <v>25000</v>
      </c>
      <c r="W594">
        <v>2700</v>
      </c>
      <c r="X594">
        <v>82</v>
      </c>
      <c r="Y594">
        <v>6</v>
      </c>
      <c r="Z594">
        <v>0.9</v>
      </c>
      <c r="AA594">
        <v>-20</v>
      </c>
      <c r="AB594" t="s">
        <v>769</v>
      </c>
      <c r="AC594">
        <v>0.1</v>
      </c>
      <c r="AD594" t="s">
        <v>783</v>
      </c>
      <c r="AE594">
        <v>41973</v>
      </c>
      <c r="AF594">
        <v>41967</v>
      </c>
      <c r="AG594" t="s">
        <v>842</v>
      </c>
      <c r="AH594" t="s">
        <v>2137</v>
      </c>
      <c r="AI594">
        <v>2226656</v>
      </c>
    </row>
    <row r="595" spans="1:35" hidden="1">
      <c r="A595" t="s">
        <v>1761</v>
      </c>
      <c r="B595" t="s">
        <v>1762</v>
      </c>
      <c r="C595" t="s">
        <v>2134</v>
      </c>
      <c r="D595" t="s">
        <v>2135</v>
      </c>
      <c r="E595" t="s">
        <v>2138</v>
      </c>
      <c r="F595" t="s">
        <v>830</v>
      </c>
      <c r="G595" t="s">
        <v>780</v>
      </c>
      <c r="H595" t="s">
        <v>794</v>
      </c>
      <c r="I595" t="s">
        <v>726</v>
      </c>
      <c r="J595" t="s">
        <v>682</v>
      </c>
      <c r="K595">
        <v>5</v>
      </c>
      <c r="L595">
        <v>75</v>
      </c>
      <c r="M595">
        <v>113</v>
      </c>
      <c r="N595">
        <v>95</v>
      </c>
      <c r="O595">
        <v>2225</v>
      </c>
      <c r="Q595">
        <v>40</v>
      </c>
      <c r="R595">
        <v>750</v>
      </c>
      <c r="S595">
        <v>10.5</v>
      </c>
      <c r="T595">
        <v>71.400000000000006</v>
      </c>
      <c r="U595" t="s">
        <v>782</v>
      </c>
      <c r="V595">
        <v>25000</v>
      </c>
      <c r="W595">
        <v>3000</v>
      </c>
      <c r="X595">
        <v>82</v>
      </c>
      <c r="Y595">
        <v>7</v>
      </c>
      <c r="Z595">
        <v>0.9</v>
      </c>
      <c r="AA595">
        <v>-20</v>
      </c>
      <c r="AB595" t="s">
        <v>769</v>
      </c>
      <c r="AC595">
        <v>0.1</v>
      </c>
      <c r="AD595" t="s">
        <v>783</v>
      </c>
      <c r="AE595">
        <v>41973</v>
      </c>
      <c r="AF595">
        <v>41967</v>
      </c>
      <c r="AG595" t="s">
        <v>842</v>
      </c>
      <c r="AH595" t="s">
        <v>2139</v>
      </c>
      <c r="AI595">
        <v>2226658</v>
      </c>
    </row>
    <row r="596" spans="1:35" hidden="1">
      <c r="A596" t="s">
        <v>1761</v>
      </c>
      <c r="B596" t="s">
        <v>1762</v>
      </c>
      <c r="C596" t="s">
        <v>2134</v>
      </c>
      <c r="D596" t="s">
        <v>2135</v>
      </c>
      <c r="E596" t="s">
        <v>2140</v>
      </c>
      <c r="F596" t="s">
        <v>830</v>
      </c>
      <c r="G596" t="s">
        <v>780</v>
      </c>
      <c r="H596" t="s">
        <v>794</v>
      </c>
      <c r="I596" t="s">
        <v>726</v>
      </c>
      <c r="J596" t="s">
        <v>682</v>
      </c>
      <c r="K596">
        <v>5</v>
      </c>
      <c r="L596">
        <v>75</v>
      </c>
      <c r="M596">
        <v>113</v>
      </c>
      <c r="N596">
        <v>95</v>
      </c>
      <c r="O596">
        <v>2229</v>
      </c>
      <c r="Q596">
        <v>40</v>
      </c>
      <c r="R596">
        <v>750</v>
      </c>
      <c r="S596">
        <v>10.5</v>
      </c>
      <c r="T596">
        <v>71.400000000000006</v>
      </c>
      <c r="U596" t="s">
        <v>782</v>
      </c>
      <c r="V596">
        <v>25000</v>
      </c>
      <c r="W596">
        <v>4000</v>
      </c>
      <c r="X596">
        <v>84</v>
      </c>
      <c r="Y596">
        <v>18</v>
      </c>
      <c r="Z596">
        <v>0.9</v>
      </c>
      <c r="AA596">
        <v>-20</v>
      </c>
      <c r="AB596" t="s">
        <v>769</v>
      </c>
      <c r="AC596">
        <v>0.1</v>
      </c>
      <c r="AD596" t="s">
        <v>783</v>
      </c>
      <c r="AE596">
        <v>41973</v>
      </c>
      <c r="AF596">
        <v>41967</v>
      </c>
      <c r="AG596" t="s">
        <v>842</v>
      </c>
      <c r="AH596" t="s">
        <v>2141</v>
      </c>
      <c r="AI596">
        <v>2226659</v>
      </c>
    </row>
    <row r="597" spans="1:35" hidden="1">
      <c r="A597" t="s">
        <v>1761</v>
      </c>
      <c r="B597" t="s">
        <v>1762</v>
      </c>
      <c r="C597" t="s">
        <v>2134</v>
      </c>
      <c r="D597" t="s">
        <v>2135</v>
      </c>
      <c r="E597" t="s">
        <v>2142</v>
      </c>
      <c r="F597" t="s">
        <v>830</v>
      </c>
      <c r="G597" t="s">
        <v>780</v>
      </c>
      <c r="H597" t="s">
        <v>794</v>
      </c>
      <c r="I597" t="s">
        <v>726</v>
      </c>
      <c r="J597" t="s">
        <v>682</v>
      </c>
      <c r="K597">
        <v>5</v>
      </c>
      <c r="L597">
        <v>75</v>
      </c>
      <c r="M597">
        <v>113</v>
      </c>
      <c r="N597">
        <v>95</v>
      </c>
      <c r="O597">
        <v>2182</v>
      </c>
      <c r="Q597">
        <v>40</v>
      </c>
      <c r="R597">
        <v>750</v>
      </c>
      <c r="S597">
        <v>10.5</v>
      </c>
      <c r="T597">
        <v>71.400000000000006</v>
      </c>
      <c r="U597" t="s">
        <v>782</v>
      </c>
      <c r="V597">
        <v>25000</v>
      </c>
      <c r="W597">
        <v>5000</v>
      </c>
      <c r="X597">
        <v>84</v>
      </c>
      <c r="Y597">
        <v>19</v>
      </c>
      <c r="Z597">
        <v>0.9</v>
      </c>
      <c r="AA597">
        <v>-20</v>
      </c>
      <c r="AB597" t="s">
        <v>769</v>
      </c>
      <c r="AC597">
        <v>0.1</v>
      </c>
      <c r="AD597" t="s">
        <v>783</v>
      </c>
      <c r="AE597">
        <v>41973</v>
      </c>
      <c r="AF597">
        <v>41967</v>
      </c>
      <c r="AG597" t="s">
        <v>842</v>
      </c>
      <c r="AH597" t="s">
        <v>2143</v>
      </c>
      <c r="AI597">
        <v>2226660</v>
      </c>
    </row>
    <row r="598" spans="1:35" hidden="1">
      <c r="A598" t="s">
        <v>1761</v>
      </c>
      <c r="B598" t="s">
        <v>2144</v>
      </c>
      <c r="C598" t="s">
        <v>1763</v>
      </c>
      <c r="D598" t="s">
        <v>1764</v>
      </c>
      <c r="E598" t="s">
        <v>1765</v>
      </c>
      <c r="F598" t="s">
        <v>792</v>
      </c>
      <c r="G598" t="s">
        <v>793</v>
      </c>
      <c r="H598" t="s">
        <v>794</v>
      </c>
      <c r="I598" t="s">
        <v>795</v>
      </c>
      <c r="J598" t="s">
        <v>682</v>
      </c>
      <c r="K598">
        <v>5</v>
      </c>
      <c r="L598">
        <v>60</v>
      </c>
      <c r="M598">
        <v>110</v>
      </c>
      <c r="N598">
        <v>60</v>
      </c>
      <c r="R598">
        <v>800</v>
      </c>
      <c r="S598">
        <v>10.5</v>
      </c>
      <c r="T598">
        <v>76.2</v>
      </c>
      <c r="U598" t="s">
        <v>782</v>
      </c>
      <c r="V598">
        <v>25000</v>
      </c>
      <c r="W598">
        <v>2700</v>
      </c>
      <c r="X598">
        <v>81</v>
      </c>
      <c r="Y598">
        <v>6</v>
      </c>
      <c r="Z598">
        <v>0.9</v>
      </c>
      <c r="AA598">
        <v>-20</v>
      </c>
      <c r="AB598" t="s">
        <v>769</v>
      </c>
      <c r="AC598">
        <v>0.1</v>
      </c>
      <c r="AD598" t="s">
        <v>783</v>
      </c>
      <c r="AE598">
        <v>41922</v>
      </c>
      <c r="AF598">
        <v>41933</v>
      </c>
      <c r="AG598" t="s">
        <v>842</v>
      </c>
      <c r="AH598" t="s">
        <v>2145</v>
      </c>
      <c r="AI598">
        <v>2223156</v>
      </c>
    </row>
    <row r="599" spans="1:35" hidden="1">
      <c r="A599" t="s">
        <v>1761</v>
      </c>
      <c r="B599" t="s">
        <v>2144</v>
      </c>
      <c r="C599" t="s">
        <v>1294</v>
      </c>
      <c r="D599" t="s">
        <v>1790</v>
      </c>
      <c r="F599" t="s">
        <v>787</v>
      </c>
      <c r="G599" t="s">
        <v>723</v>
      </c>
      <c r="H599" t="s">
        <v>788</v>
      </c>
      <c r="I599" t="s">
        <v>723</v>
      </c>
      <c r="J599" t="s">
        <v>682</v>
      </c>
      <c r="K599">
        <v>5</v>
      </c>
      <c r="L599">
        <v>25</v>
      </c>
      <c r="M599">
        <v>96</v>
      </c>
      <c r="N599">
        <v>35</v>
      </c>
      <c r="R599">
        <v>180</v>
      </c>
      <c r="S599">
        <v>3</v>
      </c>
      <c r="T599">
        <v>60</v>
      </c>
      <c r="U599" t="s">
        <v>782</v>
      </c>
      <c r="V599">
        <v>25000</v>
      </c>
      <c r="W599">
        <v>2700</v>
      </c>
      <c r="X599">
        <v>86</v>
      </c>
      <c r="Y599">
        <v>30</v>
      </c>
      <c r="Z599">
        <v>0.5</v>
      </c>
      <c r="AA599">
        <v>-20</v>
      </c>
      <c r="AD599" t="s">
        <v>1143</v>
      </c>
      <c r="AE599">
        <v>41902</v>
      </c>
      <c r="AF599">
        <v>41893</v>
      </c>
      <c r="AG599" t="s">
        <v>827</v>
      </c>
      <c r="AH599" t="s">
        <v>2146</v>
      </c>
      <c r="AI599">
        <v>2219783</v>
      </c>
    </row>
    <row r="600" spans="1:35" hidden="1">
      <c r="A600" t="s">
        <v>1761</v>
      </c>
      <c r="B600" t="s">
        <v>2144</v>
      </c>
      <c r="C600" t="s">
        <v>1294</v>
      </c>
      <c r="D600" t="s">
        <v>1792</v>
      </c>
      <c r="F600" t="s">
        <v>787</v>
      </c>
      <c r="G600" t="s">
        <v>723</v>
      </c>
      <c r="H600" t="s">
        <v>788</v>
      </c>
      <c r="I600" t="s">
        <v>723</v>
      </c>
      <c r="J600" t="s">
        <v>682</v>
      </c>
      <c r="K600">
        <v>5</v>
      </c>
      <c r="L600">
        <v>25</v>
      </c>
      <c r="M600">
        <v>96</v>
      </c>
      <c r="N600">
        <v>35</v>
      </c>
      <c r="R600">
        <v>180</v>
      </c>
      <c r="S600">
        <v>3</v>
      </c>
      <c r="T600">
        <v>60</v>
      </c>
      <c r="U600" t="s">
        <v>782</v>
      </c>
      <c r="V600">
        <v>25000</v>
      </c>
      <c r="W600">
        <v>3000</v>
      </c>
      <c r="X600">
        <v>83</v>
      </c>
      <c r="Y600">
        <v>11</v>
      </c>
      <c r="Z600">
        <v>0.5</v>
      </c>
      <c r="AA600">
        <v>-20</v>
      </c>
      <c r="AD600" t="s">
        <v>1143</v>
      </c>
      <c r="AE600">
        <v>41902</v>
      </c>
      <c r="AF600">
        <v>41893</v>
      </c>
      <c r="AG600" t="s">
        <v>827</v>
      </c>
      <c r="AH600" t="s">
        <v>2147</v>
      </c>
      <c r="AI600">
        <v>2219785</v>
      </c>
    </row>
    <row r="601" spans="1:35" hidden="1">
      <c r="A601" t="s">
        <v>1761</v>
      </c>
      <c r="B601" t="s">
        <v>2144</v>
      </c>
      <c r="C601" t="s">
        <v>1294</v>
      </c>
      <c r="D601" t="s">
        <v>2079</v>
      </c>
      <c r="F601" t="s">
        <v>787</v>
      </c>
      <c r="G601" t="s">
        <v>723</v>
      </c>
      <c r="H601" t="s">
        <v>788</v>
      </c>
      <c r="I601" t="s">
        <v>723</v>
      </c>
      <c r="J601" t="s">
        <v>682</v>
      </c>
      <c r="K601">
        <v>5</v>
      </c>
      <c r="L601">
        <v>25</v>
      </c>
      <c r="M601">
        <v>120</v>
      </c>
      <c r="N601">
        <v>35</v>
      </c>
      <c r="R601">
        <v>190</v>
      </c>
      <c r="S601">
        <v>3</v>
      </c>
      <c r="T601">
        <v>63.3</v>
      </c>
      <c r="U601" t="s">
        <v>782</v>
      </c>
      <c r="V601">
        <v>25000</v>
      </c>
      <c r="W601">
        <v>4000</v>
      </c>
      <c r="X601">
        <v>85</v>
      </c>
      <c r="Y601">
        <v>23</v>
      </c>
      <c r="Z601">
        <v>0.5</v>
      </c>
      <c r="AA601">
        <v>-20</v>
      </c>
      <c r="AD601" t="s">
        <v>1143</v>
      </c>
      <c r="AE601">
        <v>41902</v>
      </c>
      <c r="AF601">
        <v>41893</v>
      </c>
      <c r="AG601" t="s">
        <v>827</v>
      </c>
      <c r="AH601" t="s">
        <v>2148</v>
      </c>
      <c r="AI601">
        <v>2219786</v>
      </c>
    </row>
    <row r="602" spans="1:35" hidden="1">
      <c r="A602" t="s">
        <v>1761</v>
      </c>
      <c r="B602" t="s">
        <v>2144</v>
      </c>
      <c r="C602" t="s">
        <v>1294</v>
      </c>
      <c r="D602" t="s">
        <v>2081</v>
      </c>
      <c r="F602" t="s">
        <v>787</v>
      </c>
      <c r="G602" t="s">
        <v>723</v>
      </c>
      <c r="H602" t="s">
        <v>788</v>
      </c>
      <c r="I602" t="s">
        <v>723</v>
      </c>
      <c r="J602" t="s">
        <v>682</v>
      </c>
      <c r="K602">
        <v>5</v>
      </c>
      <c r="L602">
        <v>25</v>
      </c>
      <c r="M602">
        <v>120</v>
      </c>
      <c r="N602">
        <v>35</v>
      </c>
      <c r="R602">
        <v>200</v>
      </c>
      <c r="S602">
        <v>3</v>
      </c>
      <c r="T602">
        <v>66.7</v>
      </c>
      <c r="U602" t="s">
        <v>782</v>
      </c>
      <c r="V602">
        <v>25000</v>
      </c>
      <c r="W602">
        <v>5000</v>
      </c>
      <c r="X602">
        <v>85</v>
      </c>
      <c r="Y602">
        <v>24</v>
      </c>
      <c r="Z602">
        <v>0.5</v>
      </c>
      <c r="AA602">
        <v>-20</v>
      </c>
      <c r="AD602" t="s">
        <v>1143</v>
      </c>
      <c r="AE602">
        <v>41902</v>
      </c>
      <c r="AF602">
        <v>41893</v>
      </c>
      <c r="AG602" t="s">
        <v>827</v>
      </c>
      <c r="AH602" t="s">
        <v>2149</v>
      </c>
      <c r="AI602">
        <v>2219789</v>
      </c>
    </row>
    <row r="603" spans="1:35" hidden="1">
      <c r="A603" t="s">
        <v>1761</v>
      </c>
      <c r="B603" t="s">
        <v>2144</v>
      </c>
      <c r="C603" t="s">
        <v>1294</v>
      </c>
      <c r="D603" t="s">
        <v>2150</v>
      </c>
      <c r="F603" t="s">
        <v>787</v>
      </c>
      <c r="G603" t="s">
        <v>723</v>
      </c>
      <c r="H603" t="s">
        <v>788</v>
      </c>
      <c r="I603" t="s">
        <v>723</v>
      </c>
      <c r="J603" t="s">
        <v>682</v>
      </c>
      <c r="K603">
        <v>5</v>
      </c>
      <c r="L603">
        <v>25</v>
      </c>
      <c r="M603">
        <v>96</v>
      </c>
      <c r="N603">
        <v>35</v>
      </c>
      <c r="R603">
        <v>180</v>
      </c>
      <c r="S603">
        <v>3</v>
      </c>
      <c r="T603">
        <v>60</v>
      </c>
      <c r="U603" t="s">
        <v>782</v>
      </c>
      <c r="V603">
        <v>25000</v>
      </c>
      <c r="W603">
        <v>2700</v>
      </c>
      <c r="X603">
        <v>86</v>
      </c>
      <c r="Y603">
        <v>30</v>
      </c>
      <c r="Z603">
        <v>0.5</v>
      </c>
      <c r="AA603">
        <v>-20</v>
      </c>
      <c r="AD603" t="s">
        <v>1143</v>
      </c>
      <c r="AE603">
        <v>41902</v>
      </c>
      <c r="AF603">
        <v>41893</v>
      </c>
      <c r="AG603" t="s">
        <v>827</v>
      </c>
      <c r="AH603" t="s">
        <v>2151</v>
      </c>
      <c r="AI603">
        <v>2219790</v>
      </c>
    </row>
    <row r="604" spans="1:35" hidden="1">
      <c r="A604" t="s">
        <v>1761</v>
      </c>
      <c r="B604" t="s">
        <v>2144</v>
      </c>
      <c r="C604" t="s">
        <v>919</v>
      </c>
      <c r="D604" t="s">
        <v>2152</v>
      </c>
      <c r="F604" t="s">
        <v>792</v>
      </c>
      <c r="G604" t="s">
        <v>793</v>
      </c>
      <c r="H604" t="s">
        <v>794</v>
      </c>
      <c r="I604" t="s">
        <v>795</v>
      </c>
      <c r="J604" t="s">
        <v>682</v>
      </c>
      <c r="K604">
        <v>5</v>
      </c>
      <c r="L604">
        <v>40</v>
      </c>
      <c r="M604">
        <v>106.5</v>
      </c>
      <c r="N604">
        <v>59.2</v>
      </c>
      <c r="R604">
        <v>450</v>
      </c>
      <c r="S604">
        <v>7.5</v>
      </c>
      <c r="T604">
        <v>76.7</v>
      </c>
      <c r="U604" t="s">
        <v>782</v>
      </c>
      <c r="V604">
        <v>25000</v>
      </c>
      <c r="W604">
        <v>2700</v>
      </c>
      <c r="X604">
        <v>81</v>
      </c>
      <c r="Y604">
        <v>4</v>
      </c>
      <c r="Z604">
        <v>0.9</v>
      </c>
      <c r="AA604">
        <v>-20</v>
      </c>
      <c r="AB604" t="s">
        <v>769</v>
      </c>
      <c r="AC604">
        <v>0.2</v>
      </c>
      <c r="AD604" t="s">
        <v>1146</v>
      </c>
      <c r="AE604">
        <v>41558</v>
      </c>
      <c r="AF604">
        <v>41893</v>
      </c>
      <c r="AG604" t="s">
        <v>827</v>
      </c>
      <c r="AH604" t="s">
        <v>2153</v>
      </c>
      <c r="AI604">
        <v>2220266</v>
      </c>
    </row>
    <row r="605" spans="1:35" hidden="1">
      <c r="A605" t="s">
        <v>1761</v>
      </c>
      <c r="B605" t="s">
        <v>2144</v>
      </c>
      <c r="C605" t="s">
        <v>919</v>
      </c>
      <c r="D605" t="s">
        <v>2154</v>
      </c>
      <c r="F605" t="s">
        <v>738</v>
      </c>
      <c r="G605" t="s">
        <v>780</v>
      </c>
      <c r="H605" t="s">
        <v>794</v>
      </c>
      <c r="I605" t="s">
        <v>726</v>
      </c>
      <c r="J605" t="s">
        <v>682</v>
      </c>
      <c r="K605">
        <v>3</v>
      </c>
      <c r="L605">
        <v>50</v>
      </c>
      <c r="M605">
        <v>87.5</v>
      </c>
      <c r="N605">
        <v>44</v>
      </c>
      <c r="O605">
        <v>1001</v>
      </c>
      <c r="Q605">
        <v>40</v>
      </c>
      <c r="R605">
        <v>460</v>
      </c>
      <c r="S605">
        <v>6.5</v>
      </c>
      <c r="T605">
        <v>70.8</v>
      </c>
      <c r="U605" t="s">
        <v>782</v>
      </c>
      <c r="V605">
        <v>25000</v>
      </c>
      <c r="W605">
        <v>2700</v>
      </c>
      <c r="X605">
        <v>81</v>
      </c>
      <c r="Y605">
        <v>5</v>
      </c>
      <c r="Z605">
        <v>0.9</v>
      </c>
      <c r="AA605">
        <v>-20</v>
      </c>
      <c r="AB605" t="s">
        <v>769</v>
      </c>
      <c r="AC605">
        <v>0.2</v>
      </c>
      <c r="AD605" t="s">
        <v>783</v>
      </c>
      <c r="AE605">
        <v>41558</v>
      </c>
      <c r="AF605">
        <v>41955</v>
      </c>
      <c r="AG605" t="s">
        <v>842</v>
      </c>
      <c r="AH605" t="s">
        <v>2155</v>
      </c>
      <c r="AI605">
        <v>2226338</v>
      </c>
    </row>
    <row r="606" spans="1:35" hidden="1">
      <c r="A606" t="s">
        <v>1761</v>
      </c>
      <c r="B606" t="s">
        <v>2144</v>
      </c>
      <c r="C606" t="s">
        <v>919</v>
      </c>
      <c r="D606" t="s">
        <v>2154</v>
      </c>
      <c r="F606" t="s">
        <v>738</v>
      </c>
      <c r="G606" t="s">
        <v>780</v>
      </c>
      <c r="H606" t="s">
        <v>794</v>
      </c>
      <c r="I606" t="s">
        <v>726</v>
      </c>
      <c r="J606" t="s">
        <v>682</v>
      </c>
      <c r="K606">
        <v>3</v>
      </c>
      <c r="L606">
        <v>50</v>
      </c>
      <c r="M606">
        <v>87.5</v>
      </c>
      <c r="N606">
        <v>44</v>
      </c>
      <c r="O606">
        <v>1044</v>
      </c>
      <c r="Q606">
        <v>40</v>
      </c>
      <c r="R606">
        <v>460</v>
      </c>
      <c r="S606">
        <v>6.5</v>
      </c>
      <c r="T606">
        <v>70.8</v>
      </c>
      <c r="U606" t="s">
        <v>782</v>
      </c>
      <c r="V606">
        <v>25000</v>
      </c>
      <c r="W606">
        <v>5000</v>
      </c>
      <c r="X606">
        <v>85</v>
      </c>
      <c r="Y606">
        <v>21</v>
      </c>
      <c r="Z606">
        <v>0.9</v>
      </c>
      <c r="AA606">
        <v>-20</v>
      </c>
      <c r="AB606" t="s">
        <v>769</v>
      </c>
      <c r="AC606">
        <v>0.2</v>
      </c>
      <c r="AD606" t="s">
        <v>783</v>
      </c>
      <c r="AE606">
        <v>41558</v>
      </c>
      <c r="AF606">
        <v>41955</v>
      </c>
      <c r="AG606" t="s">
        <v>842</v>
      </c>
      <c r="AH606" t="s">
        <v>2156</v>
      </c>
      <c r="AI606">
        <v>2226341</v>
      </c>
    </row>
    <row r="607" spans="1:35" hidden="1">
      <c r="A607" t="s">
        <v>1761</v>
      </c>
      <c r="B607" t="s">
        <v>2144</v>
      </c>
      <c r="C607" t="s">
        <v>919</v>
      </c>
      <c r="D607" t="s">
        <v>2154</v>
      </c>
      <c r="F607" t="s">
        <v>738</v>
      </c>
      <c r="G607" t="s">
        <v>780</v>
      </c>
      <c r="H607" t="s">
        <v>794</v>
      </c>
      <c r="I607" t="s">
        <v>726</v>
      </c>
      <c r="J607" t="s">
        <v>682</v>
      </c>
      <c r="K607">
        <v>3</v>
      </c>
      <c r="L607">
        <v>50</v>
      </c>
      <c r="M607">
        <v>87.5</v>
      </c>
      <c r="N607">
        <v>44</v>
      </c>
      <c r="O607">
        <v>1056</v>
      </c>
      <c r="Q607">
        <v>40</v>
      </c>
      <c r="R607">
        <v>460</v>
      </c>
      <c r="S607">
        <v>6.5</v>
      </c>
      <c r="T607">
        <v>70.8</v>
      </c>
      <c r="U607" t="s">
        <v>782</v>
      </c>
      <c r="V607">
        <v>25000</v>
      </c>
      <c r="W607">
        <v>4000</v>
      </c>
      <c r="X607">
        <v>83</v>
      </c>
      <c r="Y607">
        <v>17</v>
      </c>
      <c r="Z607">
        <v>0.9</v>
      </c>
      <c r="AA607">
        <v>-20</v>
      </c>
      <c r="AB607" t="s">
        <v>769</v>
      </c>
      <c r="AC607">
        <v>0.2</v>
      </c>
      <c r="AD607" t="s">
        <v>783</v>
      </c>
      <c r="AE607">
        <v>41558</v>
      </c>
      <c r="AF607">
        <v>41955</v>
      </c>
      <c r="AG607" t="s">
        <v>842</v>
      </c>
      <c r="AH607" t="s">
        <v>2157</v>
      </c>
      <c r="AI607">
        <v>2226340</v>
      </c>
    </row>
    <row r="608" spans="1:35" hidden="1">
      <c r="A608" t="s">
        <v>1761</v>
      </c>
      <c r="B608" t="s">
        <v>2144</v>
      </c>
      <c r="C608" t="s">
        <v>919</v>
      </c>
      <c r="D608" t="s">
        <v>2154</v>
      </c>
      <c r="F608" t="s">
        <v>738</v>
      </c>
      <c r="G608" t="s">
        <v>780</v>
      </c>
      <c r="H608" t="s">
        <v>794</v>
      </c>
      <c r="I608" t="s">
        <v>726</v>
      </c>
      <c r="J608" t="s">
        <v>682</v>
      </c>
      <c r="K608">
        <v>3</v>
      </c>
      <c r="L608">
        <v>50</v>
      </c>
      <c r="M608">
        <v>87.5</v>
      </c>
      <c r="N608">
        <v>44</v>
      </c>
      <c r="O608">
        <v>1112</v>
      </c>
      <c r="Q608">
        <v>40</v>
      </c>
      <c r="R608">
        <v>460</v>
      </c>
      <c r="S608">
        <v>6.5</v>
      </c>
      <c r="T608">
        <v>70.8</v>
      </c>
      <c r="U608" t="s">
        <v>782</v>
      </c>
      <c r="V608">
        <v>25000</v>
      </c>
      <c r="W608">
        <v>3000</v>
      </c>
      <c r="X608">
        <v>82</v>
      </c>
      <c r="Y608">
        <v>6</v>
      </c>
      <c r="Z608">
        <v>0.9</v>
      </c>
      <c r="AA608">
        <v>-20</v>
      </c>
      <c r="AB608" t="s">
        <v>769</v>
      </c>
      <c r="AC608">
        <v>0.2</v>
      </c>
      <c r="AD608" t="s">
        <v>783</v>
      </c>
      <c r="AE608">
        <v>41558</v>
      </c>
      <c r="AF608">
        <v>41955</v>
      </c>
      <c r="AG608" t="s">
        <v>842</v>
      </c>
      <c r="AH608" t="s">
        <v>2158</v>
      </c>
      <c r="AI608">
        <v>2226339</v>
      </c>
    </row>
    <row r="609" spans="1:35" hidden="1">
      <c r="A609" t="s">
        <v>1761</v>
      </c>
      <c r="B609" t="s">
        <v>2144</v>
      </c>
      <c r="C609" t="s">
        <v>919</v>
      </c>
      <c r="D609" t="s">
        <v>2154</v>
      </c>
      <c r="F609" t="s">
        <v>738</v>
      </c>
      <c r="G609" t="s">
        <v>780</v>
      </c>
      <c r="H609" t="s">
        <v>794</v>
      </c>
      <c r="I609" t="s">
        <v>726</v>
      </c>
      <c r="J609" t="s">
        <v>682</v>
      </c>
      <c r="K609">
        <v>3</v>
      </c>
      <c r="L609">
        <v>50</v>
      </c>
      <c r="M609">
        <v>87.5</v>
      </c>
      <c r="N609">
        <v>44</v>
      </c>
      <c r="O609">
        <v>1318</v>
      </c>
      <c r="Q609">
        <v>25</v>
      </c>
      <c r="R609">
        <v>460</v>
      </c>
      <c r="S609">
        <v>6.5</v>
      </c>
      <c r="T609">
        <v>70.8</v>
      </c>
      <c r="U609" t="s">
        <v>782</v>
      </c>
      <c r="V609">
        <v>25000</v>
      </c>
      <c r="W609">
        <v>3000</v>
      </c>
      <c r="X609">
        <v>82</v>
      </c>
      <c r="Y609">
        <v>6</v>
      </c>
      <c r="Z609">
        <v>0.9</v>
      </c>
      <c r="AA609">
        <v>-20</v>
      </c>
      <c r="AB609" t="s">
        <v>769</v>
      </c>
      <c r="AC609">
        <v>0.2</v>
      </c>
      <c r="AD609" t="s">
        <v>783</v>
      </c>
      <c r="AE609">
        <v>41558</v>
      </c>
      <c r="AF609">
        <v>41955</v>
      </c>
      <c r="AG609" t="s">
        <v>842</v>
      </c>
      <c r="AH609" t="s">
        <v>2159</v>
      </c>
      <c r="AI609">
        <v>2226335</v>
      </c>
    </row>
    <row r="610" spans="1:35" hidden="1">
      <c r="A610" t="s">
        <v>1761</v>
      </c>
      <c r="B610" t="s">
        <v>2144</v>
      </c>
      <c r="C610" t="s">
        <v>919</v>
      </c>
      <c r="D610" t="s">
        <v>2154</v>
      </c>
      <c r="F610" t="s">
        <v>738</v>
      </c>
      <c r="G610" t="s">
        <v>780</v>
      </c>
      <c r="H610" t="s">
        <v>794</v>
      </c>
      <c r="I610" t="s">
        <v>726</v>
      </c>
      <c r="J610" t="s">
        <v>682</v>
      </c>
      <c r="K610">
        <v>3</v>
      </c>
      <c r="L610">
        <v>50</v>
      </c>
      <c r="M610">
        <v>87.5</v>
      </c>
      <c r="N610">
        <v>44</v>
      </c>
      <c r="O610">
        <v>1655</v>
      </c>
      <c r="Q610">
        <v>25</v>
      </c>
      <c r="R610">
        <v>460</v>
      </c>
      <c r="S610">
        <v>6.5</v>
      </c>
      <c r="T610">
        <v>70.8</v>
      </c>
      <c r="U610" t="s">
        <v>782</v>
      </c>
      <c r="V610">
        <v>25000</v>
      </c>
      <c r="W610">
        <v>2700</v>
      </c>
      <c r="X610">
        <v>81</v>
      </c>
      <c r="Y610">
        <v>5</v>
      </c>
      <c r="Z610">
        <v>0.9</v>
      </c>
      <c r="AA610">
        <v>-20</v>
      </c>
      <c r="AB610" t="s">
        <v>769</v>
      </c>
      <c r="AC610">
        <v>0.2</v>
      </c>
      <c r="AD610" t="s">
        <v>783</v>
      </c>
      <c r="AE610">
        <v>41558</v>
      </c>
      <c r="AF610">
        <v>41955</v>
      </c>
      <c r="AG610" t="s">
        <v>842</v>
      </c>
      <c r="AH610" t="s">
        <v>2160</v>
      </c>
      <c r="AI610">
        <v>2226334</v>
      </c>
    </row>
    <row r="611" spans="1:35" hidden="1">
      <c r="A611" t="s">
        <v>1761</v>
      </c>
      <c r="B611" t="s">
        <v>2144</v>
      </c>
      <c r="C611" t="s">
        <v>919</v>
      </c>
      <c r="D611" t="s">
        <v>2154</v>
      </c>
      <c r="F611" t="s">
        <v>738</v>
      </c>
      <c r="G611" t="s">
        <v>780</v>
      </c>
      <c r="H611" t="s">
        <v>794</v>
      </c>
      <c r="I611" t="s">
        <v>726</v>
      </c>
      <c r="J611" t="s">
        <v>682</v>
      </c>
      <c r="K611">
        <v>3</v>
      </c>
      <c r="L611">
        <v>50</v>
      </c>
      <c r="M611">
        <v>87.5</v>
      </c>
      <c r="N611">
        <v>44</v>
      </c>
      <c r="O611">
        <v>1805</v>
      </c>
      <c r="Q611">
        <v>25</v>
      </c>
      <c r="R611">
        <v>460</v>
      </c>
      <c r="S611">
        <v>6.5</v>
      </c>
      <c r="T611">
        <v>70.8</v>
      </c>
      <c r="U611" t="s">
        <v>782</v>
      </c>
      <c r="V611">
        <v>25000</v>
      </c>
      <c r="W611">
        <v>4000</v>
      </c>
      <c r="X611">
        <v>83</v>
      </c>
      <c r="Y611">
        <v>17</v>
      </c>
      <c r="Z611">
        <v>0.9</v>
      </c>
      <c r="AA611">
        <v>-20</v>
      </c>
      <c r="AB611" t="s">
        <v>769</v>
      </c>
      <c r="AC611">
        <v>0.2</v>
      </c>
      <c r="AD611" t="s">
        <v>783</v>
      </c>
      <c r="AE611">
        <v>41558</v>
      </c>
      <c r="AF611">
        <v>41955</v>
      </c>
      <c r="AG611" t="s">
        <v>842</v>
      </c>
      <c r="AH611" t="s">
        <v>2161</v>
      </c>
      <c r="AI611">
        <v>2226336</v>
      </c>
    </row>
    <row r="612" spans="1:35" hidden="1">
      <c r="A612" t="s">
        <v>1761</v>
      </c>
      <c r="B612" t="s">
        <v>2144</v>
      </c>
      <c r="C612" t="s">
        <v>919</v>
      </c>
      <c r="D612" t="s">
        <v>2154</v>
      </c>
      <c r="F612" t="s">
        <v>738</v>
      </c>
      <c r="G612" t="s">
        <v>780</v>
      </c>
      <c r="H612" t="s">
        <v>794</v>
      </c>
      <c r="I612" t="s">
        <v>726</v>
      </c>
      <c r="J612" t="s">
        <v>682</v>
      </c>
      <c r="K612">
        <v>3</v>
      </c>
      <c r="L612">
        <v>50</v>
      </c>
      <c r="M612">
        <v>87.5</v>
      </c>
      <c r="N612">
        <v>44</v>
      </c>
      <c r="O612">
        <v>1871</v>
      </c>
      <c r="Q612">
        <v>25</v>
      </c>
      <c r="R612">
        <v>460</v>
      </c>
      <c r="S612">
        <v>6.5</v>
      </c>
      <c r="T612">
        <v>70.8</v>
      </c>
      <c r="U612" t="s">
        <v>782</v>
      </c>
      <c r="V612">
        <v>25000</v>
      </c>
      <c r="W612">
        <v>5000</v>
      </c>
      <c r="X612">
        <v>85</v>
      </c>
      <c r="Y612">
        <v>21</v>
      </c>
      <c r="Z612">
        <v>0.9</v>
      </c>
      <c r="AA612">
        <v>-20</v>
      </c>
      <c r="AB612" t="s">
        <v>769</v>
      </c>
      <c r="AC612">
        <v>0.2</v>
      </c>
      <c r="AD612" t="s">
        <v>783</v>
      </c>
      <c r="AE612">
        <v>41558</v>
      </c>
      <c r="AF612">
        <v>41955</v>
      </c>
      <c r="AG612" t="s">
        <v>842</v>
      </c>
      <c r="AH612" t="s">
        <v>2162</v>
      </c>
      <c r="AI612">
        <v>2226337</v>
      </c>
    </row>
    <row r="613" spans="1:35" hidden="1">
      <c r="A613" t="s">
        <v>1761</v>
      </c>
      <c r="B613" t="s">
        <v>2144</v>
      </c>
      <c r="C613" t="s">
        <v>2124</v>
      </c>
      <c r="D613" t="s">
        <v>2163</v>
      </c>
      <c r="F613" t="s">
        <v>732</v>
      </c>
      <c r="G613" t="s">
        <v>780</v>
      </c>
      <c r="H613" t="s">
        <v>794</v>
      </c>
      <c r="I613" t="s">
        <v>726</v>
      </c>
      <c r="J613" t="s">
        <v>682</v>
      </c>
      <c r="K613">
        <v>5</v>
      </c>
      <c r="L613">
        <v>65</v>
      </c>
      <c r="M613">
        <v>130</v>
      </c>
      <c r="N613">
        <v>95</v>
      </c>
      <c r="O613">
        <v>253</v>
      </c>
      <c r="Q613">
        <v>107</v>
      </c>
      <c r="R613">
        <v>750</v>
      </c>
      <c r="S613">
        <v>10.5</v>
      </c>
      <c r="T613">
        <v>71.400000000000006</v>
      </c>
      <c r="U613" t="s">
        <v>782</v>
      </c>
      <c r="V613">
        <v>25000</v>
      </c>
      <c r="W613">
        <v>2700</v>
      </c>
      <c r="X613">
        <v>81</v>
      </c>
      <c r="Y613">
        <v>9</v>
      </c>
      <c r="Z613">
        <v>0.9</v>
      </c>
      <c r="AA613">
        <v>-20</v>
      </c>
      <c r="AB613" t="s">
        <v>769</v>
      </c>
      <c r="AC613">
        <v>0.1</v>
      </c>
      <c r="AD613" t="s">
        <v>783</v>
      </c>
      <c r="AE613">
        <v>41760</v>
      </c>
      <c r="AF613">
        <v>41967</v>
      </c>
      <c r="AG613" t="s">
        <v>842</v>
      </c>
      <c r="AH613" t="s">
        <v>2164</v>
      </c>
      <c r="AI613">
        <v>2226655</v>
      </c>
    </row>
    <row r="614" spans="1:35" hidden="1">
      <c r="A614" t="s">
        <v>1761</v>
      </c>
      <c r="B614" t="s">
        <v>2144</v>
      </c>
      <c r="C614" t="s">
        <v>1058</v>
      </c>
      <c r="D614" t="s">
        <v>2165</v>
      </c>
      <c r="F614" t="s">
        <v>735</v>
      </c>
      <c r="G614" t="s">
        <v>780</v>
      </c>
      <c r="H614" t="s">
        <v>794</v>
      </c>
      <c r="I614" t="s">
        <v>726</v>
      </c>
      <c r="J614" t="s">
        <v>682</v>
      </c>
      <c r="K614">
        <v>5</v>
      </c>
      <c r="L614">
        <v>85</v>
      </c>
      <c r="M614">
        <v>132</v>
      </c>
      <c r="N614">
        <v>121</v>
      </c>
      <c r="O614">
        <v>1707</v>
      </c>
      <c r="Q614">
        <v>40</v>
      </c>
      <c r="S614">
        <v>20</v>
      </c>
      <c r="T614">
        <v>55</v>
      </c>
      <c r="U614" t="s">
        <v>782</v>
      </c>
      <c r="V614">
        <v>25000</v>
      </c>
      <c r="W614">
        <v>2700</v>
      </c>
      <c r="X614">
        <v>81</v>
      </c>
      <c r="Y614">
        <v>3</v>
      </c>
      <c r="Z614">
        <v>1</v>
      </c>
      <c r="AA614">
        <v>-20</v>
      </c>
      <c r="AB614" t="s">
        <v>769</v>
      </c>
      <c r="AC614">
        <v>0.1</v>
      </c>
      <c r="AD614" t="s">
        <v>783</v>
      </c>
      <c r="AE614">
        <v>41760</v>
      </c>
      <c r="AF614">
        <v>41936</v>
      </c>
      <c r="AG614" t="s">
        <v>842</v>
      </c>
      <c r="AH614" t="s">
        <v>2166</v>
      </c>
      <c r="AI614">
        <v>2223599</v>
      </c>
    </row>
    <row r="615" spans="1:35" hidden="1">
      <c r="A615" t="s">
        <v>1761</v>
      </c>
      <c r="B615" t="s">
        <v>2144</v>
      </c>
      <c r="C615" t="s">
        <v>2134</v>
      </c>
      <c r="D615" t="s">
        <v>2167</v>
      </c>
      <c r="F615" t="s">
        <v>830</v>
      </c>
      <c r="G615" t="s">
        <v>780</v>
      </c>
      <c r="H615" t="s">
        <v>794</v>
      </c>
      <c r="I615" t="s">
        <v>726</v>
      </c>
      <c r="J615" t="s">
        <v>682</v>
      </c>
      <c r="K615">
        <v>5</v>
      </c>
      <c r="L615">
        <v>75</v>
      </c>
      <c r="M615">
        <v>113</v>
      </c>
      <c r="N615">
        <v>95</v>
      </c>
      <c r="O615">
        <v>1558</v>
      </c>
      <c r="Q615">
        <v>40</v>
      </c>
      <c r="R615">
        <v>750</v>
      </c>
      <c r="S615">
        <v>10.5</v>
      </c>
      <c r="T615">
        <v>71.400000000000006</v>
      </c>
      <c r="U615" t="s">
        <v>782</v>
      </c>
      <c r="V615">
        <v>25000</v>
      </c>
      <c r="W615">
        <v>2700</v>
      </c>
      <c r="X615">
        <v>81</v>
      </c>
      <c r="Y615">
        <v>6</v>
      </c>
      <c r="Z615">
        <v>0.9</v>
      </c>
      <c r="AA615">
        <v>-20</v>
      </c>
      <c r="AB615" t="s">
        <v>769</v>
      </c>
      <c r="AC615">
        <v>0.1</v>
      </c>
      <c r="AD615" t="s">
        <v>783</v>
      </c>
      <c r="AE615">
        <v>41973</v>
      </c>
      <c r="AF615">
        <v>41967</v>
      </c>
      <c r="AG615" t="s">
        <v>842</v>
      </c>
      <c r="AH615" t="s">
        <v>2168</v>
      </c>
      <c r="AI615">
        <v>2226657</v>
      </c>
    </row>
    <row r="616" spans="1:35" hidden="1">
      <c r="A616" t="s">
        <v>2169</v>
      </c>
      <c r="B616" t="s">
        <v>2170</v>
      </c>
      <c r="C616" t="s">
        <v>2171</v>
      </c>
      <c r="D616" t="s">
        <v>2172</v>
      </c>
      <c r="F616" t="s">
        <v>835</v>
      </c>
      <c r="G616" t="s">
        <v>723</v>
      </c>
      <c r="H616" t="s">
        <v>788</v>
      </c>
      <c r="I616" t="s">
        <v>723</v>
      </c>
      <c r="J616" t="s">
        <v>682</v>
      </c>
      <c r="K616">
        <v>3</v>
      </c>
      <c r="L616">
        <v>40</v>
      </c>
      <c r="M616">
        <v>97</v>
      </c>
      <c r="N616">
        <v>35</v>
      </c>
      <c r="R616">
        <v>325</v>
      </c>
      <c r="S616">
        <v>5</v>
      </c>
      <c r="T616">
        <v>65</v>
      </c>
      <c r="U616" t="s">
        <v>782</v>
      </c>
      <c r="V616">
        <v>25000</v>
      </c>
      <c r="W616">
        <v>2700</v>
      </c>
      <c r="X616">
        <v>83</v>
      </c>
      <c r="Y616">
        <v>21</v>
      </c>
      <c r="Z616">
        <v>0.9</v>
      </c>
      <c r="AA616">
        <v>-20</v>
      </c>
      <c r="AB616" t="s">
        <v>769</v>
      </c>
      <c r="AC616">
        <v>0.09</v>
      </c>
      <c r="AD616" t="s">
        <v>783</v>
      </c>
      <c r="AE616">
        <v>41772</v>
      </c>
      <c r="AF616">
        <v>41772</v>
      </c>
      <c r="AG616" t="s">
        <v>784</v>
      </c>
      <c r="AH616" t="s">
        <v>2173</v>
      </c>
      <c r="AI616">
        <v>2210380</v>
      </c>
    </row>
    <row r="617" spans="1:35" hidden="1">
      <c r="A617" t="s">
        <v>2169</v>
      </c>
      <c r="B617" t="s">
        <v>2170</v>
      </c>
      <c r="C617" t="s">
        <v>2174</v>
      </c>
      <c r="D617" t="s">
        <v>2174</v>
      </c>
      <c r="F617" t="s">
        <v>813</v>
      </c>
      <c r="G617" t="s">
        <v>780</v>
      </c>
      <c r="H617" t="s">
        <v>794</v>
      </c>
      <c r="I617" t="s">
        <v>726</v>
      </c>
      <c r="J617" t="s">
        <v>682</v>
      </c>
      <c r="K617">
        <v>3</v>
      </c>
      <c r="L617">
        <v>50</v>
      </c>
      <c r="M617">
        <v>98</v>
      </c>
      <c r="N617">
        <v>64</v>
      </c>
      <c r="Q617">
        <v>107</v>
      </c>
      <c r="R617">
        <v>550</v>
      </c>
      <c r="S617">
        <v>7</v>
      </c>
      <c r="T617">
        <v>78.599999999999994</v>
      </c>
      <c r="U617" t="s">
        <v>782</v>
      </c>
      <c r="V617">
        <v>25000</v>
      </c>
      <c r="W617">
        <v>2700</v>
      </c>
      <c r="X617">
        <v>82</v>
      </c>
      <c r="Y617">
        <v>13</v>
      </c>
      <c r="Z617">
        <v>0.9</v>
      </c>
      <c r="AA617">
        <v>-20</v>
      </c>
      <c r="AB617" t="s">
        <v>769</v>
      </c>
      <c r="AC617">
        <v>0.09</v>
      </c>
      <c r="AD617" t="s">
        <v>783</v>
      </c>
      <c r="AE617">
        <v>41730</v>
      </c>
      <c r="AF617">
        <v>41808</v>
      </c>
      <c r="AG617" t="s">
        <v>842</v>
      </c>
      <c r="AH617" t="s">
        <v>2175</v>
      </c>
      <c r="AI617">
        <v>2213464</v>
      </c>
    </row>
    <row r="618" spans="1:35" hidden="1">
      <c r="A618" t="s">
        <v>2169</v>
      </c>
      <c r="B618" t="s">
        <v>2170</v>
      </c>
      <c r="C618" t="s">
        <v>2176</v>
      </c>
      <c r="D618" t="s">
        <v>2176</v>
      </c>
      <c r="F618" t="s">
        <v>732</v>
      </c>
      <c r="G618" t="s">
        <v>780</v>
      </c>
      <c r="H618" t="s">
        <v>794</v>
      </c>
      <c r="I618" t="s">
        <v>726</v>
      </c>
      <c r="J618" t="s">
        <v>682</v>
      </c>
      <c r="K618">
        <v>3</v>
      </c>
      <c r="L618">
        <v>75</v>
      </c>
      <c r="M618">
        <v>130</v>
      </c>
      <c r="N618">
        <v>95</v>
      </c>
      <c r="Q618">
        <v>113</v>
      </c>
      <c r="R618">
        <v>850</v>
      </c>
      <c r="S618">
        <v>11</v>
      </c>
      <c r="T618">
        <v>77.3</v>
      </c>
      <c r="U618" t="s">
        <v>782</v>
      </c>
      <c r="V618">
        <v>25000</v>
      </c>
      <c r="W618">
        <v>2700</v>
      </c>
      <c r="X618">
        <v>82</v>
      </c>
      <c r="Y618">
        <v>14</v>
      </c>
      <c r="Z618">
        <v>0.9</v>
      </c>
      <c r="AA618">
        <v>-20</v>
      </c>
      <c r="AB618" t="s">
        <v>769</v>
      </c>
      <c r="AC618">
        <v>0.1</v>
      </c>
      <c r="AD618" t="s">
        <v>783</v>
      </c>
      <c r="AE618">
        <v>41730</v>
      </c>
      <c r="AF618">
        <v>41808</v>
      </c>
      <c r="AG618" t="s">
        <v>842</v>
      </c>
      <c r="AH618" t="s">
        <v>2177</v>
      </c>
      <c r="AI618">
        <v>2213465</v>
      </c>
    </row>
    <row r="619" spans="1:35" hidden="1">
      <c r="A619" t="s">
        <v>2169</v>
      </c>
      <c r="B619" t="s">
        <v>2170</v>
      </c>
      <c r="C619" t="s">
        <v>2178</v>
      </c>
      <c r="D619" t="s">
        <v>2178</v>
      </c>
      <c r="F619" t="s">
        <v>733</v>
      </c>
      <c r="G619" t="s">
        <v>780</v>
      </c>
      <c r="H619" t="s">
        <v>794</v>
      </c>
      <c r="I619" t="s">
        <v>726</v>
      </c>
      <c r="J619" t="s">
        <v>682</v>
      </c>
      <c r="K619">
        <v>3</v>
      </c>
      <c r="L619">
        <v>100</v>
      </c>
      <c r="M619">
        <v>160.1</v>
      </c>
      <c r="N619">
        <v>119.8</v>
      </c>
      <c r="Q619">
        <v>140</v>
      </c>
      <c r="R619">
        <v>1400</v>
      </c>
      <c r="S619">
        <v>17</v>
      </c>
      <c r="T619">
        <v>82.4</v>
      </c>
      <c r="U619" t="s">
        <v>782</v>
      </c>
      <c r="V619">
        <v>25000</v>
      </c>
      <c r="W619">
        <v>2700</v>
      </c>
      <c r="X619">
        <v>82</v>
      </c>
      <c r="Y619">
        <v>12</v>
      </c>
      <c r="Z619">
        <v>0.9</v>
      </c>
      <c r="AA619">
        <v>-20</v>
      </c>
      <c r="AB619" t="s">
        <v>769</v>
      </c>
      <c r="AC619">
        <v>0.1</v>
      </c>
      <c r="AD619" t="s">
        <v>1308</v>
      </c>
      <c r="AE619">
        <v>41733</v>
      </c>
      <c r="AF619">
        <v>41815</v>
      </c>
      <c r="AG619" t="s">
        <v>842</v>
      </c>
      <c r="AH619" t="s">
        <v>2179</v>
      </c>
      <c r="AI619">
        <v>2214144</v>
      </c>
    </row>
    <row r="620" spans="1:35" hidden="1">
      <c r="A620" t="s">
        <v>2169</v>
      </c>
      <c r="B620" t="s">
        <v>2170</v>
      </c>
      <c r="C620" t="s">
        <v>2180</v>
      </c>
      <c r="D620" t="s">
        <v>2180</v>
      </c>
      <c r="F620" t="s">
        <v>737</v>
      </c>
      <c r="G620" t="s">
        <v>780</v>
      </c>
      <c r="H620" t="s">
        <v>1239</v>
      </c>
      <c r="I620" t="s">
        <v>726</v>
      </c>
      <c r="J620" t="s">
        <v>682</v>
      </c>
      <c r="K620">
        <v>3</v>
      </c>
      <c r="M620">
        <v>54.2</v>
      </c>
      <c r="N620">
        <v>50.2</v>
      </c>
      <c r="O620">
        <v>3820</v>
      </c>
      <c r="Q620">
        <v>20</v>
      </c>
      <c r="R620">
        <v>450</v>
      </c>
      <c r="S620">
        <v>7</v>
      </c>
      <c r="T620">
        <v>64.3</v>
      </c>
      <c r="U620" t="s">
        <v>782</v>
      </c>
      <c r="V620">
        <v>25000</v>
      </c>
      <c r="W620">
        <v>3000</v>
      </c>
      <c r="X620">
        <v>82</v>
      </c>
      <c r="Y620">
        <v>18</v>
      </c>
      <c r="Z620">
        <v>0.7</v>
      </c>
      <c r="AA620">
        <v>-20</v>
      </c>
      <c r="AB620" t="s">
        <v>769</v>
      </c>
      <c r="AC620">
        <v>0.1</v>
      </c>
      <c r="AD620" t="s">
        <v>948</v>
      </c>
      <c r="AE620">
        <v>41961</v>
      </c>
      <c r="AF620">
        <v>41961</v>
      </c>
      <c r="AG620" t="s">
        <v>842</v>
      </c>
      <c r="AH620" t="s">
        <v>2181</v>
      </c>
      <c r="AI620">
        <v>2225400</v>
      </c>
    </row>
    <row r="621" spans="1:35" hidden="1">
      <c r="A621" t="s">
        <v>2169</v>
      </c>
      <c r="B621" t="s">
        <v>2170</v>
      </c>
      <c r="C621" t="s">
        <v>2182</v>
      </c>
      <c r="D621" t="s">
        <v>2182</v>
      </c>
      <c r="F621" t="s">
        <v>703</v>
      </c>
      <c r="G621" t="s">
        <v>780</v>
      </c>
      <c r="H621" t="s">
        <v>781</v>
      </c>
      <c r="I621" t="s">
        <v>726</v>
      </c>
      <c r="J621" t="s">
        <v>682</v>
      </c>
      <c r="K621">
        <v>3</v>
      </c>
      <c r="L621">
        <v>50</v>
      </c>
      <c r="M621">
        <v>50.4</v>
      </c>
      <c r="N621">
        <v>50</v>
      </c>
      <c r="O621">
        <v>3338</v>
      </c>
      <c r="Q621">
        <v>20</v>
      </c>
      <c r="R621">
        <v>400</v>
      </c>
      <c r="S621">
        <v>7</v>
      </c>
      <c r="T621">
        <v>57.1</v>
      </c>
      <c r="U621" t="s">
        <v>782</v>
      </c>
      <c r="V621">
        <v>25000</v>
      </c>
      <c r="W621">
        <v>3000</v>
      </c>
      <c r="X621">
        <v>82</v>
      </c>
      <c r="Y621">
        <v>14</v>
      </c>
      <c r="Z621">
        <v>0.7</v>
      </c>
      <c r="AA621">
        <v>-20</v>
      </c>
      <c r="AD621" t="s">
        <v>783</v>
      </c>
      <c r="AE621">
        <v>41725</v>
      </c>
      <c r="AF621">
        <v>41813</v>
      </c>
      <c r="AG621" t="s">
        <v>842</v>
      </c>
      <c r="AH621" t="s">
        <v>2183</v>
      </c>
      <c r="AI621">
        <v>2213536</v>
      </c>
    </row>
    <row r="622" spans="1:35" hidden="1">
      <c r="A622" t="s">
        <v>2169</v>
      </c>
      <c r="B622" t="s">
        <v>2170</v>
      </c>
      <c r="C622" t="s">
        <v>2184</v>
      </c>
      <c r="D622" t="s">
        <v>2184</v>
      </c>
      <c r="F622" t="s">
        <v>731</v>
      </c>
      <c r="G622" t="s">
        <v>780</v>
      </c>
      <c r="H622" t="s">
        <v>794</v>
      </c>
      <c r="I622" t="s">
        <v>726</v>
      </c>
      <c r="J622" t="s">
        <v>682</v>
      </c>
      <c r="K622">
        <v>3</v>
      </c>
      <c r="L622">
        <v>75</v>
      </c>
      <c r="M622">
        <v>115.5</v>
      </c>
      <c r="N622">
        <v>94.5</v>
      </c>
      <c r="O622">
        <v>2140</v>
      </c>
      <c r="Q622">
        <v>40</v>
      </c>
      <c r="R622">
        <v>850</v>
      </c>
      <c r="S622">
        <v>12</v>
      </c>
      <c r="T622">
        <v>70.8</v>
      </c>
      <c r="U622" t="s">
        <v>782</v>
      </c>
      <c r="V622">
        <v>25000</v>
      </c>
      <c r="W622">
        <v>3000</v>
      </c>
      <c r="X622">
        <v>81</v>
      </c>
      <c r="Y622">
        <v>12</v>
      </c>
      <c r="Z622">
        <v>0.9</v>
      </c>
      <c r="AA622">
        <v>-20</v>
      </c>
      <c r="AB622" t="s">
        <v>769</v>
      </c>
      <c r="AC622">
        <v>0.1</v>
      </c>
      <c r="AD622" t="s">
        <v>1308</v>
      </c>
      <c r="AE622">
        <v>41749</v>
      </c>
      <c r="AF622">
        <v>41807</v>
      </c>
      <c r="AG622" t="s">
        <v>784</v>
      </c>
      <c r="AH622" t="s">
        <v>2185</v>
      </c>
      <c r="AI622">
        <v>2213463</v>
      </c>
    </row>
    <row r="623" spans="1:35" hidden="1">
      <c r="A623" t="s">
        <v>2169</v>
      </c>
      <c r="B623" t="s">
        <v>2170</v>
      </c>
      <c r="C623" t="s">
        <v>2186</v>
      </c>
      <c r="D623" t="s">
        <v>2186</v>
      </c>
      <c r="F623" t="s">
        <v>792</v>
      </c>
      <c r="G623" t="s">
        <v>793</v>
      </c>
      <c r="H623" t="s">
        <v>794</v>
      </c>
      <c r="I623" t="s">
        <v>795</v>
      </c>
      <c r="J623" t="s">
        <v>682</v>
      </c>
      <c r="K623">
        <v>3</v>
      </c>
      <c r="L623">
        <v>60</v>
      </c>
      <c r="M623">
        <v>112.3</v>
      </c>
      <c r="N623">
        <v>60.9</v>
      </c>
      <c r="R623">
        <v>800</v>
      </c>
      <c r="S623">
        <v>9.8000000000000007</v>
      </c>
      <c r="T623">
        <v>81.599999999999994</v>
      </c>
      <c r="U623" t="s">
        <v>782</v>
      </c>
      <c r="V623">
        <v>25000</v>
      </c>
      <c r="W623">
        <v>2700</v>
      </c>
      <c r="X623">
        <v>81</v>
      </c>
      <c r="Y623">
        <v>5</v>
      </c>
      <c r="Z623">
        <v>0.9</v>
      </c>
      <c r="AA623">
        <v>-20</v>
      </c>
      <c r="AB623" t="s">
        <v>769</v>
      </c>
      <c r="AC623">
        <v>0.1</v>
      </c>
      <c r="AD623" t="s">
        <v>974</v>
      </c>
      <c r="AE623">
        <v>41953</v>
      </c>
      <c r="AF623">
        <v>41953</v>
      </c>
      <c r="AG623" t="s">
        <v>784</v>
      </c>
      <c r="AH623" t="s">
        <v>2187</v>
      </c>
      <c r="AI623">
        <v>2224560</v>
      </c>
    </row>
    <row r="624" spans="1:35" hidden="1">
      <c r="A624" t="s">
        <v>1941</v>
      </c>
      <c r="B624" t="s">
        <v>1942</v>
      </c>
      <c r="C624" t="s">
        <v>2034</v>
      </c>
      <c r="D624" t="s">
        <v>2188</v>
      </c>
      <c r="F624" t="s">
        <v>792</v>
      </c>
      <c r="G624" t="s">
        <v>793</v>
      </c>
      <c r="H624" t="s">
        <v>794</v>
      </c>
      <c r="I624" t="s">
        <v>795</v>
      </c>
      <c r="J624" t="s">
        <v>682</v>
      </c>
      <c r="K624">
        <v>5</v>
      </c>
      <c r="L624">
        <v>60</v>
      </c>
      <c r="M624">
        <v>110</v>
      </c>
      <c r="N624">
        <v>61</v>
      </c>
      <c r="R624">
        <v>800</v>
      </c>
      <c r="S624">
        <v>10.199999999999999</v>
      </c>
      <c r="T624">
        <v>78.400000000000006</v>
      </c>
      <c r="U624" t="s">
        <v>782</v>
      </c>
      <c r="V624">
        <v>25000</v>
      </c>
      <c r="W624">
        <v>2700</v>
      </c>
      <c r="X624">
        <v>82</v>
      </c>
      <c r="Y624">
        <v>9</v>
      </c>
      <c r="Z624">
        <v>0.9</v>
      </c>
      <c r="AA624">
        <v>-20</v>
      </c>
      <c r="AB624" t="s">
        <v>769</v>
      </c>
      <c r="AC624">
        <v>0.14000000000000001</v>
      </c>
      <c r="AD624" t="s">
        <v>783</v>
      </c>
      <c r="AE624">
        <v>41649</v>
      </c>
      <c r="AF624">
        <v>41955</v>
      </c>
      <c r="AG624" t="s">
        <v>784</v>
      </c>
      <c r="AH624" t="s">
        <v>2189</v>
      </c>
      <c r="AI624">
        <v>2225652</v>
      </c>
    </row>
    <row r="625" spans="1:35" hidden="1">
      <c r="A625" t="s">
        <v>1941</v>
      </c>
      <c r="B625" t="s">
        <v>1942</v>
      </c>
      <c r="C625" t="s">
        <v>2190</v>
      </c>
      <c r="D625" t="s">
        <v>2191</v>
      </c>
      <c r="F625" t="s">
        <v>792</v>
      </c>
      <c r="G625" t="s">
        <v>793</v>
      </c>
      <c r="H625" t="s">
        <v>794</v>
      </c>
      <c r="I625" t="s">
        <v>795</v>
      </c>
      <c r="J625" t="s">
        <v>682</v>
      </c>
      <c r="K625">
        <v>5</v>
      </c>
      <c r="L625">
        <v>40</v>
      </c>
      <c r="M625">
        <v>111.6</v>
      </c>
      <c r="N625">
        <v>59.8</v>
      </c>
      <c r="R625">
        <v>450</v>
      </c>
      <c r="S625">
        <v>6</v>
      </c>
      <c r="T625">
        <v>75</v>
      </c>
      <c r="U625" t="s">
        <v>782</v>
      </c>
      <c r="V625">
        <v>25000</v>
      </c>
      <c r="W625">
        <v>5000</v>
      </c>
      <c r="X625">
        <v>84</v>
      </c>
      <c r="Y625">
        <v>17</v>
      </c>
      <c r="Z625">
        <v>0.9</v>
      </c>
      <c r="AA625">
        <v>-20</v>
      </c>
      <c r="AB625" t="s">
        <v>769</v>
      </c>
      <c r="AC625">
        <v>0.1</v>
      </c>
      <c r="AD625" t="s">
        <v>2192</v>
      </c>
      <c r="AE625">
        <v>41937</v>
      </c>
      <c r="AF625">
        <v>41940</v>
      </c>
      <c r="AG625" t="s">
        <v>842</v>
      </c>
      <c r="AH625" t="s">
        <v>2193</v>
      </c>
      <c r="AI625">
        <v>2224402</v>
      </c>
    </row>
    <row r="626" spans="1:35" hidden="1">
      <c r="A626" t="s">
        <v>1941</v>
      </c>
      <c r="B626" t="s">
        <v>1942</v>
      </c>
      <c r="C626" t="s">
        <v>2190</v>
      </c>
      <c r="D626" t="s">
        <v>2194</v>
      </c>
      <c r="F626" t="s">
        <v>792</v>
      </c>
      <c r="G626" t="s">
        <v>793</v>
      </c>
      <c r="H626" t="s">
        <v>794</v>
      </c>
      <c r="I626" t="s">
        <v>795</v>
      </c>
      <c r="J626" t="s">
        <v>682</v>
      </c>
      <c r="K626">
        <v>5</v>
      </c>
      <c r="L626">
        <v>40</v>
      </c>
      <c r="M626">
        <v>111.6</v>
      </c>
      <c r="N626">
        <v>59.8</v>
      </c>
      <c r="R626">
        <v>450</v>
      </c>
      <c r="S626">
        <v>6</v>
      </c>
      <c r="T626">
        <v>75</v>
      </c>
      <c r="U626" t="s">
        <v>782</v>
      </c>
      <c r="V626">
        <v>25000</v>
      </c>
      <c r="W626">
        <v>2700</v>
      </c>
      <c r="X626">
        <v>82</v>
      </c>
      <c r="Y626">
        <v>4</v>
      </c>
      <c r="Z626">
        <v>0.9</v>
      </c>
      <c r="AA626">
        <v>-20</v>
      </c>
      <c r="AB626" t="s">
        <v>769</v>
      </c>
      <c r="AC626">
        <v>0.1</v>
      </c>
      <c r="AD626" t="s">
        <v>2192</v>
      </c>
      <c r="AE626">
        <v>41937</v>
      </c>
      <c r="AF626">
        <v>41940</v>
      </c>
      <c r="AG626" t="s">
        <v>842</v>
      </c>
      <c r="AH626" t="s">
        <v>2195</v>
      </c>
      <c r="AI626">
        <v>2224401</v>
      </c>
    </row>
    <row r="627" spans="1:35" hidden="1">
      <c r="A627" t="s">
        <v>1941</v>
      </c>
      <c r="B627" t="s">
        <v>1942</v>
      </c>
      <c r="C627" t="s">
        <v>2190</v>
      </c>
      <c r="D627" t="s">
        <v>2196</v>
      </c>
      <c r="F627" t="s">
        <v>792</v>
      </c>
      <c r="G627" t="s">
        <v>793</v>
      </c>
      <c r="H627" t="s">
        <v>794</v>
      </c>
      <c r="I627" t="s">
        <v>795</v>
      </c>
      <c r="J627" t="s">
        <v>682</v>
      </c>
      <c r="K627">
        <v>5</v>
      </c>
      <c r="L627">
        <v>60</v>
      </c>
      <c r="M627">
        <v>111.6</v>
      </c>
      <c r="N627">
        <v>60.3</v>
      </c>
      <c r="R627">
        <v>800</v>
      </c>
      <c r="S627">
        <v>8.5</v>
      </c>
      <c r="T627">
        <v>94.1</v>
      </c>
      <c r="U627" t="s">
        <v>782</v>
      </c>
      <c r="V627">
        <v>25000</v>
      </c>
      <c r="W627">
        <v>5000</v>
      </c>
      <c r="X627">
        <v>85</v>
      </c>
      <c r="Y627">
        <v>18</v>
      </c>
      <c r="Z627">
        <v>0.9</v>
      </c>
      <c r="AA627">
        <v>-20</v>
      </c>
      <c r="AB627" t="s">
        <v>769</v>
      </c>
      <c r="AC627">
        <v>0.1</v>
      </c>
      <c r="AD627" t="s">
        <v>796</v>
      </c>
      <c r="AE627">
        <v>41941</v>
      </c>
      <c r="AF627">
        <v>41942</v>
      </c>
      <c r="AG627" t="s">
        <v>842</v>
      </c>
      <c r="AH627" t="s">
        <v>2197</v>
      </c>
      <c r="AI627">
        <v>2224404</v>
      </c>
    </row>
    <row r="628" spans="1:35" hidden="1">
      <c r="A628" t="s">
        <v>1941</v>
      </c>
      <c r="B628" t="s">
        <v>1942</v>
      </c>
      <c r="C628" t="s">
        <v>2190</v>
      </c>
      <c r="D628" t="s">
        <v>2198</v>
      </c>
      <c r="F628" t="s">
        <v>792</v>
      </c>
      <c r="G628" t="s">
        <v>793</v>
      </c>
      <c r="H628" t="s">
        <v>794</v>
      </c>
      <c r="I628" t="s">
        <v>795</v>
      </c>
      <c r="J628" t="s">
        <v>682</v>
      </c>
      <c r="K628">
        <v>5</v>
      </c>
      <c r="L628">
        <v>60</v>
      </c>
      <c r="M628">
        <v>112.4</v>
      </c>
      <c r="N628">
        <v>59.9</v>
      </c>
      <c r="R628">
        <v>800</v>
      </c>
      <c r="S628">
        <v>8.5</v>
      </c>
      <c r="T628">
        <v>94.1</v>
      </c>
      <c r="U628" t="s">
        <v>782</v>
      </c>
      <c r="V628">
        <v>25000</v>
      </c>
      <c r="W628">
        <v>2700</v>
      </c>
      <c r="X628">
        <v>82</v>
      </c>
      <c r="Y628">
        <v>7</v>
      </c>
      <c r="Z628">
        <v>0.9</v>
      </c>
      <c r="AA628">
        <v>-20</v>
      </c>
      <c r="AB628" t="s">
        <v>769</v>
      </c>
      <c r="AC628">
        <v>0.1</v>
      </c>
      <c r="AD628" t="s">
        <v>796</v>
      </c>
      <c r="AE628">
        <v>41941</v>
      </c>
      <c r="AF628">
        <v>41942</v>
      </c>
      <c r="AG628" t="s">
        <v>842</v>
      </c>
      <c r="AH628" t="s">
        <v>2199</v>
      </c>
      <c r="AI628">
        <v>2224403</v>
      </c>
    </row>
    <row r="629" spans="1:35" hidden="1">
      <c r="A629" t="s">
        <v>1941</v>
      </c>
      <c r="B629" t="s">
        <v>1942</v>
      </c>
      <c r="C629" t="s">
        <v>863</v>
      </c>
      <c r="D629" t="s">
        <v>2200</v>
      </c>
      <c r="F629" t="s">
        <v>738</v>
      </c>
      <c r="G629" t="s">
        <v>780</v>
      </c>
      <c r="H629" t="s">
        <v>794</v>
      </c>
      <c r="I629" t="s">
        <v>726</v>
      </c>
      <c r="J629" t="s">
        <v>682</v>
      </c>
      <c r="K629">
        <v>3</v>
      </c>
      <c r="L629">
        <v>50</v>
      </c>
      <c r="M629">
        <v>87.9</v>
      </c>
      <c r="N629">
        <v>63</v>
      </c>
      <c r="O629">
        <v>4396</v>
      </c>
      <c r="S629">
        <v>8</v>
      </c>
      <c r="T629">
        <v>62.5</v>
      </c>
      <c r="U629" t="s">
        <v>782</v>
      </c>
      <c r="V629">
        <v>25000</v>
      </c>
      <c r="W629">
        <v>3000</v>
      </c>
      <c r="X629">
        <v>82</v>
      </c>
      <c r="Y629">
        <v>17</v>
      </c>
      <c r="Z629">
        <v>0.9</v>
      </c>
      <c r="AA629">
        <v>-20</v>
      </c>
      <c r="AB629" t="s">
        <v>769</v>
      </c>
      <c r="AC629">
        <v>0.1</v>
      </c>
      <c r="AD629" t="s">
        <v>783</v>
      </c>
      <c r="AE629">
        <v>41640</v>
      </c>
      <c r="AF629">
        <v>41948</v>
      </c>
      <c r="AG629" t="s">
        <v>842</v>
      </c>
      <c r="AH629" t="s">
        <v>2201</v>
      </c>
      <c r="AI629">
        <v>2224391</v>
      </c>
    </row>
    <row r="630" spans="1:35" hidden="1">
      <c r="A630" t="s">
        <v>1941</v>
      </c>
      <c r="B630" t="s">
        <v>1942</v>
      </c>
      <c r="C630" t="s">
        <v>863</v>
      </c>
      <c r="D630" t="s">
        <v>2202</v>
      </c>
      <c r="F630" t="s">
        <v>738</v>
      </c>
      <c r="G630" t="s">
        <v>780</v>
      </c>
      <c r="H630" t="s">
        <v>794</v>
      </c>
      <c r="I630" t="s">
        <v>726</v>
      </c>
      <c r="J630" t="s">
        <v>682</v>
      </c>
      <c r="K630">
        <v>3</v>
      </c>
      <c r="L630">
        <v>50</v>
      </c>
      <c r="M630">
        <v>87.9</v>
      </c>
      <c r="N630">
        <v>63</v>
      </c>
      <c r="O630">
        <v>4396</v>
      </c>
      <c r="S630">
        <v>8</v>
      </c>
      <c r="T630">
        <v>62.5</v>
      </c>
      <c r="U630" t="s">
        <v>782</v>
      </c>
      <c r="V630">
        <v>25000</v>
      </c>
      <c r="W630">
        <v>3000</v>
      </c>
      <c r="X630">
        <v>82</v>
      </c>
      <c r="Y630">
        <v>17</v>
      </c>
      <c r="Z630">
        <v>0.9</v>
      </c>
      <c r="AA630">
        <v>-20</v>
      </c>
      <c r="AB630" t="s">
        <v>769</v>
      </c>
      <c r="AC630">
        <v>0.1</v>
      </c>
      <c r="AD630" t="s">
        <v>783</v>
      </c>
      <c r="AE630">
        <v>41640</v>
      </c>
      <c r="AF630">
        <v>41948</v>
      </c>
      <c r="AG630" t="s">
        <v>842</v>
      </c>
      <c r="AH630" t="s">
        <v>2203</v>
      </c>
      <c r="AI630">
        <v>2224392</v>
      </c>
    </row>
    <row r="631" spans="1:35" hidden="1">
      <c r="A631" t="s">
        <v>1941</v>
      </c>
      <c r="B631" t="s">
        <v>1942</v>
      </c>
      <c r="C631" t="s">
        <v>863</v>
      </c>
      <c r="D631" t="s">
        <v>2204</v>
      </c>
      <c r="F631" t="s">
        <v>738</v>
      </c>
      <c r="G631" t="s">
        <v>780</v>
      </c>
      <c r="H631" t="s">
        <v>794</v>
      </c>
      <c r="I631" t="s">
        <v>726</v>
      </c>
      <c r="J631" t="s">
        <v>682</v>
      </c>
      <c r="K631">
        <v>3</v>
      </c>
      <c r="L631">
        <v>50</v>
      </c>
      <c r="M631">
        <v>87.9</v>
      </c>
      <c r="N631">
        <v>63</v>
      </c>
      <c r="O631">
        <v>4396</v>
      </c>
      <c r="S631">
        <v>8</v>
      </c>
      <c r="T631">
        <v>62.5</v>
      </c>
      <c r="U631" t="s">
        <v>782</v>
      </c>
      <c r="V631">
        <v>25000</v>
      </c>
      <c r="W631">
        <v>3000</v>
      </c>
      <c r="X631">
        <v>82</v>
      </c>
      <c r="Y631">
        <v>17</v>
      </c>
      <c r="Z631">
        <v>0.9</v>
      </c>
      <c r="AA631">
        <v>-20</v>
      </c>
      <c r="AB631" t="s">
        <v>769</v>
      </c>
      <c r="AC631">
        <v>0.1</v>
      </c>
      <c r="AD631" t="s">
        <v>783</v>
      </c>
      <c r="AE631">
        <v>41640</v>
      </c>
      <c r="AF631">
        <v>41948</v>
      </c>
      <c r="AG631" t="s">
        <v>842</v>
      </c>
      <c r="AH631" t="s">
        <v>2205</v>
      </c>
      <c r="AI631">
        <v>2224393</v>
      </c>
    </row>
    <row r="632" spans="1:35" hidden="1">
      <c r="A632" t="s">
        <v>1941</v>
      </c>
      <c r="B632" t="s">
        <v>1942</v>
      </c>
      <c r="C632" t="s">
        <v>1058</v>
      </c>
      <c r="D632" t="s">
        <v>2206</v>
      </c>
      <c r="F632" t="s">
        <v>738</v>
      </c>
      <c r="G632" t="s">
        <v>780</v>
      </c>
      <c r="H632" t="s">
        <v>794</v>
      </c>
      <c r="I632" t="s">
        <v>726</v>
      </c>
      <c r="J632" t="s">
        <v>682</v>
      </c>
      <c r="K632">
        <v>5</v>
      </c>
      <c r="L632">
        <v>50</v>
      </c>
      <c r="M632">
        <v>82</v>
      </c>
      <c r="N632">
        <v>63</v>
      </c>
      <c r="O632">
        <v>2455</v>
      </c>
      <c r="Q632">
        <v>25</v>
      </c>
      <c r="S632">
        <v>7.6</v>
      </c>
      <c r="T632">
        <v>53.3</v>
      </c>
      <c r="U632" t="s">
        <v>782</v>
      </c>
      <c r="V632">
        <v>25000</v>
      </c>
      <c r="W632">
        <v>3000</v>
      </c>
      <c r="X632">
        <v>83</v>
      </c>
      <c r="Y632">
        <v>12</v>
      </c>
      <c r="Z632">
        <v>0.9</v>
      </c>
      <c r="AA632">
        <v>-20</v>
      </c>
      <c r="AB632" t="s">
        <v>769</v>
      </c>
      <c r="AC632">
        <v>0.1</v>
      </c>
      <c r="AD632" t="s">
        <v>783</v>
      </c>
      <c r="AE632">
        <v>41760</v>
      </c>
      <c r="AF632">
        <v>41940</v>
      </c>
      <c r="AG632" t="s">
        <v>842</v>
      </c>
      <c r="AH632" t="s">
        <v>2207</v>
      </c>
      <c r="AI632">
        <v>2224048</v>
      </c>
    </row>
    <row r="633" spans="1:35" hidden="1">
      <c r="A633" t="s">
        <v>1941</v>
      </c>
      <c r="B633" t="s">
        <v>1942</v>
      </c>
      <c r="C633" t="s">
        <v>1058</v>
      </c>
      <c r="D633" t="s">
        <v>2208</v>
      </c>
      <c r="F633" t="s">
        <v>738</v>
      </c>
      <c r="G633" t="s">
        <v>780</v>
      </c>
      <c r="H633" t="s">
        <v>794</v>
      </c>
      <c r="I633" t="s">
        <v>726</v>
      </c>
      <c r="J633" t="s">
        <v>682</v>
      </c>
      <c r="K633">
        <v>5</v>
      </c>
      <c r="L633">
        <v>50</v>
      </c>
      <c r="M633">
        <v>82</v>
      </c>
      <c r="N633">
        <v>63</v>
      </c>
      <c r="O633">
        <v>842</v>
      </c>
      <c r="Q633">
        <v>40</v>
      </c>
      <c r="S633">
        <v>7.6</v>
      </c>
      <c r="T633">
        <v>53.3</v>
      </c>
      <c r="U633" t="s">
        <v>782</v>
      </c>
      <c r="V633">
        <v>25000</v>
      </c>
      <c r="W633">
        <v>3000</v>
      </c>
      <c r="X633">
        <v>83</v>
      </c>
      <c r="Y633">
        <v>12</v>
      </c>
      <c r="Z633">
        <v>0.9</v>
      </c>
      <c r="AA633">
        <v>-20</v>
      </c>
      <c r="AB633" t="s">
        <v>769</v>
      </c>
      <c r="AC633">
        <v>0.1</v>
      </c>
      <c r="AD633" t="s">
        <v>783</v>
      </c>
      <c r="AE633">
        <v>41760</v>
      </c>
      <c r="AF633">
        <v>41940</v>
      </c>
      <c r="AG633" t="s">
        <v>842</v>
      </c>
      <c r="AH633" t="s">
        <v>2209</v>
      </c>
      <c r="AI633">
        <v>2224050</v>
      </c>
    </row>
    <row r="634" spans="1:35" hidden="1">
      <c r="A634" t="s">
        <v>1941</v>
      </c>
      <c r="B634" t="s">
        <v>1942</v>
      </c>
      <c r="C634" t="s">
        <v>1058</v>
      </c>
      <c r="D634" t="s">
        <v>2210</v>
      </c>
      <c r="F634" t="s">
        <v>738</v>
      </c>
      <c r="G634" t="s">
        <v>780</v>
      </c>
      <c r="H634" t="s">
        <v>794</v>
      </c>
      <c r="I634" t="s">
        <v>726</v>
      </c>
      <c r="J634" t="s">
        <v>682</v>
      </c>
      <c r="K634">
        <v>5</v>
      </c>
      <c r="L634">
        <v>50</v>
      </c>
      <c r="M634">
        <v>82</v>
      </c>
      <c r="N634">
        <v>63</v>
      </c>
      <c r="O634">
        <v>2346</v>
      </c>
      <c r="Q634">
        <v>25</v>
      </c>
      <c r="S634">
        <v>7.6</v>
      </c>
      <c r="T634">
        <v>53.3</v>
      </c>
      <c r="U634" t="s">
        <v>782</v>
      </c>
      <c r="V634">
        <v>25000</v>
      </c>
      <c r="W634">
        <v>2700</v>
      </c>
      <c r="X634">
        <v>82</v>
      </c>
      <c r="Y634">
        <v>9</v>
      </c>
      <c r="Z634">
        <v>0.9</v>
      </c>
      <c r="AA634">
        <v>-20</v>
      </c>
      <c r="AB634" t="s">
        <v>769</v>
      </c>
      <c r="AC634">
        <v>0.1</v>
      </c>
      <c r="AD634" t="s">
        <v>783</v>
      </c>
      <c r="AE634">
        <v>41760</v>
      </c>
      <c r="AF634">
        <v>41940</v>
      </c>
      <c r="AG634" t="s">
        <v>842</v>
      </c>
      <c r="AH634" t="s">
        <v>2211</v>
      </c>
      <c r="AI634">
        <v>2224047</v>
      </c>
    </row>
    <row r="635" spans="1:35" hidden="1">
      <c r="A635" t="s">
        <v>1941</v>
      </c>
      <c r="B635" t="s">
        <v>1942</v>
      </c>
      <c r="C635" t="s">
        <v>1058</v>
      </c>
      <c r="D635" t="s">
        <v>2212</v>
      </c>
      <c r="F635" t="s">
        <v>738</v>
      </c>
      <c r="G635" t="s">
        <v>780</v>
      </c>
      <c r="H635" t="s">
        <v>794</v>
      </c>
      <c r="I635" t="s">
        <v>726</v>
      </c>
      <c r="J635" t="s">
        <v>682</v>
      </c>
      <c r="K635">
        <v>5</v>
      </c>
      <c r="L635">
        <v>50</v>
      </c>
      <c r="M635">
        <v>82</v>
      </c>
      <c r="N635">
        <v>63</v>
      </c>
      <c r="O635">
        <v>786</v>
      </c>
      <c r="Q635">
        <v>40</v>
      </c>
      <c r="S635">
        <v>7.6</v>
      </c>
      <c r="T635">
        <v>53.3</v>
      </c>
      <c r="U635" t="s">
        <v>782</v>
      </c>
      <c r="V635">
        <v>25000</v>
      </c>
      <c r="W635">
        <v>2700</v>
      </c>
      <c r="X635">
        <v>82</v>
      </c>
      <c r="Y635">
        <v>9</v>
      </c>
      <c r="Z635">
        <v>0.9</v>
      </c>
      <c r="AA635">
        <v>-20</v>
      </c>
      <c r="AB635" t="s">
        <v>769</v>
      </c>
      <c r="AC635">
        <v>0.1</v>
      </c>
      <c r="AD635" t="s">
        <v>783</v>
      </c>
      <c r="AE635">
        <v>41760</v>
      </c>
      <c r="AF635">
        <v>41940</v>
      </c>
      <c r="AG635" t="s">
        <v>842</v>
      </c>
      <c r="AH635" t="s">
        <v>2213</v>
      </c>
      <c r="AI635">
        <v>2224049</v>
      </c>
    </row>
    <row r="636" spans="1:35" hidden="1">
      <c r="A636" t="s">
        <v>1941</v>
      </c>
      <c r="B636" t="s">
        <v>1942</v>
      </c>
      <c r="C636" t="s">
        <v>1058</v>
      </c>
      <c r="D636" t="s">
        <v>2214</v>
      </c>
      <c r="F636" t="s">
        <v>731</v>
      </c>
      <c r="G636" t="s">
        <v>780</v>
      </c>
      <c r="H636" t="s">
        <v>794</v>
      </c>
      <c r="I636" t="s">
        <v>726</v>
      </c>
      <c r="J636" t="s">
        <v>682</v>
      </c>
      <c r="K636">
        <v>5</v>
      </c>
      <c r="L636">
        <v>60</v>
      </c>
      <c r="M636">
        <v>90</v>
      </c>
      <c r="N636">
        <v>94</v>
      </c>
      <c r="O636">
        <v>2938</v>
      </c>
      <c r="Q636">
        <v>25</v>
      </c>
      <c r="R636">
        <v>600</v>
      </c>
      <c r="S636">
        <v>10.5</v>
      </c>
      <c r="T636">
        <v>57.1</v>
      </c>
      <c r="U636" t="s">
        <v>782</v>
      </c>
      <c r="V636">
        <v>25000</v>
      </c>
      <c r="W636">
        <v>3000</v>
      </c>
      <c r="X636">
        <v>82</v>
      </c>
      <c r="Y636">
        <v>11</v>
      </c>
      <c r="Z636">
        <v>0.9</v>
      </c>
      <c r="AA636">
        <v>-20</v>
      </c>
      <c r="AB636" t="s">
        <v>769</v>
      </c>
      <c r="AC636">
        <v>0.1</v>
      </c>
      <c r="AD636" t="s">
        <v>783</v>
      </c>
      <c r="AE636">
        <v>41760</v>
      </c>
      <c r="AF636">
        <v>41871</v>
      </c>
      <c r="AG636" t="s">
        <v>842</v>
      </c>
      <c r="AH636" t="s">
        <v>2215</v>
      </c>
      <c r="AI636">
        <v>2218428</v>
      </c>
    </row>
    <row r="637" spans="1:35" hidden="1">
      <c r="A637" t="s">
        <v>1941</v>
      </c>
      <c r="B637" t="s">
        <v>1942</v>
      </c>
      <c r="C637" t="s">
        <v>1058</v>
      </c>
      <c r="D637" t="s">
        <v>2216</v>
      </c>
      <c r="F637" t="s">
        <v>731</v>
      </c>
      <c r="G637" t="s">
        <v>780</v>
      </c>
      <c r="H637" t="s">
        <v>794</v>
      </c>
      <c r="I637" t="s">
        <v>726</v>
      </c>
      <c r="J637" t="s">
        <v>682</v>
      </c>
      <c r="K637">
        <v>5</v>
      </c>
      <c r="L637">
        <v>60</v>
      </c>
      <c r="M637">
        <v>94</v>
      </c>
      <c r="N637">
        <v>90</v>
      </c>
      <c r="O637">
        <v>1388</v>
      </c>
      <c r="Q637">
        <v>40</v>
      </c>
      <c r="R637">
        <v>600</v>
      </c>
      <c r="S637">
        <v>10.5</v>
      </c>
      <c r="T637">
        <v>57.1</v>
      </c>
      <c r="U637" t="s">
        <v>782</v>
      </c>
      <c r="V637">
        <v>25000</v>
      </c>
      <c r="W637">
        <v>3000</v>
      </c>
      <c r="X637">
        <v>84</v>
      </c>
      <c r="Y637">
        <v>25</v>
      </c>
      <c r="Z637">
        <v>0.9</v>
      </c>
      <c r="AA637">
        <v>-20</v>
      </c>
      <c r="AB637" t="s">
        <v>769</v>
      </c>
      <c r="AC637">
        <v>0.1</v>
      </c>
      <c r="AD637" t="s">
        <v>783</v>
      </c>
      <c r="AE637">
        <v>41760</v>
      </c>
      <c r="AF637">
        <v>41837</v>
      </c>
      <c r="AG637" t="s">
        <v>842</v>
      </c>
      <c r="AH637" t="s">
        <v>2217</v>
      </c>
      <c r="AI637">
        <v>2215774</v>
      </c>
    </row>
    <row r="638" spans="1:35" hidden="1">
      <c r="A638" t="s">
        <v>1941</v>
      </c>
      <c r="B638" t="s">
        <v>1942</v>
      </c>
      <c r="C638" t="s">
        <v>1058</v>
      </c>
      <c r="D638" t="s">
        <v>2218</v>
      </c>
      <c r="F638" t="s">
        <v>731</v>
      </c>
      <c r="G638" t="s">
        <v>780</v>
      </c>
      <c r="H638" t="s">
        <v>794</v>
      </c>
      <c r="I638" t="s">
        <v>726</v>
      </c>
      <c r="J638" t="s">
        <v>682</v>
      </c>
      <c r="K638">
        <v>5</v>
      </c>
      <c r="L638">
        <v>60</v>
      </c>
      <c r="M638">
        <v>90</v>
      </c>
      <c r="N638">
        <v>94</v>
      </c>
      <c r="O638">
        <v>3132</v>
      </c>
      <c r="Q638">
        <v>25</v>
      </c>
      <c r="R638">
        <v>600</v>
      </c>
      <c r="S638">
        <v>10.5</v>
      </c>
      <c r="T638">
        <v>57.1</v>
      </c>
      <c r="U638" t="s">
        <v>782</v>
      </c>
      <c r="V638">
        <v>25000</v>
      </c>
      <c r="W638">
        <v>2700</v>
      </c>
      <c r="X638">
        <v>82</v>
      </c>
      <c r="Y638">
        <v>8</v>
      </c>
      <c r="Z638">
        <v>0.9</v>
      </c>
      <c r="AA638">
        <v>-20</v>
      </c>
      <c r="AB638" t="s">
        <v>769</v>
      </c>
      <c r="AC638">
        <v>0.1</v>
      </c>
      <c r="AD638" t="s">
        <v>783</v>
      </c>
      <c r="AE638">
        <v>41760</v>
      </c>
      <c r="AF638">
        <v>41871</v>
      </c>
      <c r="AG638" t="s">
        <v>842</v>
      </c>
      <c r="AH638" t="s">
        <v>2219</v>
      </c>
      <c r="AI638">
        <v>2218427</v>
      </c>
    </row>
    <row r="639" spans="1:35" hidden="1">
      <c r="A639" t="s">
        <v>1941</v>
      </c>
      <c r="B639" t="s">
        <v>1942</v>
      </c>
      <c r="C639" t="s">
        <v>1058</v>
      </c>
      <c r="D639" t="s">
        <v>2220</v>
      </c>
      <c r="F639" t="s">
        <v>731</v>
      </c>
      <c r="G639" t="s">
        <v>780</v>
      </c>
      <c r="H639" t="s">
        <v>794</v>
      </c>
      <c r="I639" t="s">
        <v>726</v>
      </c>
      <c r="J639" t="s">
        <v>682</v>
      </c>
      <c r="K639">
        <v>5</v>
      </c>
      <c r="L639">
        <v>60</v>
      </c>
      <c r="M639">
        <v>94</v>
      </c>
      <c r="N639">
        <v>90</v>
      </c>
      <c r="O639">
        <v>1452</v>
      </c>
      <c r="Q639">
        <v>40</v>
      </c>
      <c r="R639">
        <v>600</v>
      </c>
      <c r="S639">
        <v>10.5</v>
      </c>
      <c r="T639">
        <v>57.1</v>
      </c>
      <c r="U639" t="s">
        <v>782</v>
      </c>
      <c r="V639">
        <v>25000</v>
      </c>
      <c r="W639">
        <v>2700</v>
      </c>
      <c r="X639">
        <v>83</v>
      </c>
      <c r="Y639">
        <v>20</v>
      </c>
      <c r="Z639">
        <v>0.9</v>
      </c>
      <c r="AA639">
        <v>-20</v>
      </c>
      <c r="AB639" t="s">
        <v>769</v>
      </c>
      <c r="AC639">
        <v>0.1</v>
      </c>
      <c r="AD639" t="s">
        <v>783</v>
      </c>
      <c r="AE639">
        <v>41760</v>
      </c>
      <c r="AF639">
        <v>41837</v>
      </c>
      <c r="AG639" t="s">
        <v>842</v>
      </c>
      <c r="AH639" t="s">
        <v>2221</v>
      </c>
      <c r="AI639">
        <v>2215773</v>
      </c>
    </row>
    <row r="640" spans="1:35" hidden="1">
      <c r="A640" t="s">
        <v>1941</v>
      </c>
      <c r="B640" t="s">
        <v>1942</v>
      </c>
      <c r="C640" t="s">
        <v>1058</v>
      </c>
      <c r="D640" t="s">
        <v>2222</v>
      </c>
      <c r="F640" t="s">
        <v>830</v>
      </c>
      <c r="G640" t="s">
        <v>780</v>
      </c>
      <c r="H640" t="s">
        <v>794</v>
      </c>
      <c r="I640" t="s">
        <v>726</v>
      </c>
      <c r="J640" t="s">
        <v>682</v>
      </c>
      <c r="K640">
        <v>5</v>
      </c>
      <c r="L640">
        <v>75</v>
      </c>
      <c r="M640">
        <v>115</v>
      </c>
      <c r="N640">
        <v>94</v>
      </c>
      <c r="O640">
        <v>4706</v>
      </c>
      <c r="Q640">
        <v>25</v>
      </c>
      <c r="S640">
        <v>13.5</v>
      </c>
      <c r="T640">
        <v>55.6</v>
      </c>
      <c r="U640" t="s">
        <v>782</v>
      </c>
      <c r="V640">
        <v>25000</v>
      </c>
      <c r="W640">
        <v>4000</v>
      </c>
      <c r="X640">
        <v>85</v>
      </c>
      <c r="Y640">
        <v>22</v>
      </c>
      <c r="Z640">
        <v>0.9</v>
      </c>
      <c r="AA640">
        <v>-20</v>
      </c>
      <c r="AB640" t="s">
        <v>769</v>
      </c>
      <c r="AC640">
        <v>0.1</v>
      </c>
      <c r="AD640" t="s">
        <v>783</v>
      </c>
      <c r="AE640">
        <v>41760</v>
      </c>
      <c r="AF640">
        <v>41940</v>
      </c>
      <c r="AG640" t="s">
        <v>842</v>
      </c>
      <c r="AH640" t="s">
        <v>2223</v>
      </c>
      <c r="AI640">
        <v>2224053</v>
      </c>
    </row>
    <row r="641" spans="1:35" hidden="1">
      <c r="A641" t="s">
        <v>1941</v>
      </c>
      <c r="B641" t="s">
        <v>1942</v>
      </c>
      <c r="C641" t="s">
        <v>1058</v>
      </c>
      <c r="D641" t="s">
        <v>2224</v>
      </c>
      <c r="F641" t="s">
        <v>830</v>
      </c>
      <c r="G641" t="s">
        <v>780</v>
      </c>
      <c r="H641" t="s">
        <v>794</v>
      </c>
      <c r="I641" t="s">
        <v>726</v>
      </c>
      <c r="J641" t="s">
        <v>682</v>
      </c>
      <c r="K641">
        <v>5</v>
      </c>
      <c r="L641">
        <v>75</v>
      </c>
      <c r="M641">
        <v>115</v>
      </c>
      <c r="N641">
        <v>94</v>
      </c>
      <c r="O641">
        <v>1933</v>
      </c>
      <c r="Q641">
        <v>40</v>
      </c>
      <c r="R641">
        <v>750</v>
      </c>
      <c r="S641">
        <v>13.5</v>
      </c>
      <c r="T641">
        <v>55.6</v>
      </c>
      <c r="U641" t="s">
        <v>782</v>
      </c>
      <c r="V641">
        <v>25000</v>
      </c>
      <c r="W641">
        <v>4000</v>
      </c>
      <c r="X641">
        <v>85</v>
      </c>
      <c r="Y641">
        <v>25</v>
      </c>
      <c r="Z641">
        <v>0.9</v>
      </c>
      <c r="AA641">
        <v>-20</v>
      </c>
      <c r="AB641" t="s">
        <v>769</v>
      </c>
      <c r="AC641">
        <v>0.1</v>
      </c>
      <c r="AD641" t="s">
        <v>783</v>
      </c>
      <c r="AE641">
        <v>41760</v>
      </c>
      <c r="AF641">
        <v>41837</v>
      </c>
      <c r="AG641" t="s">
        <v>842</v>
      </c>
      <c r="AH641" t="s">
        <v>2225</v>
      </c>
      <c r="AI641">
        <v>2215761</v>
      </c>
    </row>
    <row r="642" spans="1:35" hidden="1">
      <c r="A642" t="s">
        <v>1941</v>
      </c>
      <c r="B642" t="s">
        <v>1942</v>
      </c>
      <c r="C642" t="s">
        <v>1058</v>
      </c>
      <c r="D642" t="s">
        <v>2226</v>
      </c>
      <c r="F642" t="s">
        <v>830</v>
      </c>
      <c r="G642" t="s">
        <v>780</v>
      </c>
      <c r="H642" t="s">
        <v>794</v>
      </c>
      <c r="I642" t="s">
        <v>726</v>
      </c>
      <c r="J642" t="s">
        <v>682</v>
      </c>
      <c r="K642">
        <v>5</v>
      </c>
      <c r="L642">
        <v>75</v>
      </c>
      <c r="M642">
        <v>115</v>
      </c>
      <c r="N642">
        <v>94</v>
      </c>
      <c r="O642">
        <v>5073</v>
      </c>
      <c r="Q642">
        <v>25</v>
      </c>
      <c r="S642">
        <v>13.5</v>
      </c>
      <c r="T642">
        <v>55.6</v>
      </c>
      <c r="U642" t="s">
        <v>782</v>
      </c>
      <c r="V642">
        <v>25000</v>
      </c>
      <c r="W642">
        <v>5000</v>
      </c>
      <c r="X642">
        <v>82</v>
      </c>
      <c r="Y642">
        <v>18</v>
      </c>
      <c r="Z642">
        <v>0.9</v>
      </c>
      <c r="AA642">
        <v>-20</v>
      </c>
      <c r="AB642" t="s">
        <v>769</v>
      </c>
      <c r="AC642">
        <v>0.1</v>
      </c>
      <c r="AD642" t="s">
        <v>783</v>
      </c>
      <c r="AE642">
        <v>41760</v>
      </c>
      <c r="AF642">
        <v>41940</v>
      </c>
      <c r="AG642" t="s">
        <v>842</v>
      </c>
      <c r="AH642" t="s">
        <v>2227</v>
      </c>
      <c r="AI642">
        <v>2224054</v>
      </c>
    </row>
    <row r="643" spans="1:35" hidden="1">
      <c r="A643" t="s">
        <v>1941</v>
      </c>
      <c r="B643" t="s">
        <v>1942</v>
      </c>
      <c r="C643" t="s">
        <v>1058</v>
      </c>
      <c r="D643" t="s">
        <v>2228</v>
      </c>
      <c r="F643" t="s">
        <v>830</v>
      </c>
      <c r="G643" t="s">
        <v>780</v>
      </c>
      <c r="H643" t="s">
        <v>794</v>
      </c>
      <c r="I643" t="s">
        <v>726</v>
      </c>
      <c r="J643" t="s">
        <v>682</v>
      </c>
      <c r="K643">
        <v>5</v>
      </c>
      <c r="L643">
        <v>75</v>
      </c>
      <c r="M643">
        <v>115</v>
      </c>
      <c r="N643">
        <v>94</v>
      </c>
      <c r="O643">
        <v>2003</v>
      </c>
      <c r="Q643">
        <v>40</v>
      </c>
      <c r="R643">
        <v>750</v>
      </c>
      <c r="S643">
        <v>13.5</v>
      </c>
      <c r="T643">
        <v>55.6</v>
      </c>
      <c r="U643" t="s">
        <v>782</v>
      </c>
      <c r="V643">
        <v>25000</v>
      </c>
      <c r="W643">
        <v>5000</v>
      </c>
      <c r="X643">
        <v>86</v>
      </c>
      <c r="Y643">
        <v>25</v>
      </c>
      <c r="Z643">
        <v>0.9</v>
      </c>
      <c r="AA643">
        <v>-20</v>
      </c>
      <c r="AB643" t="s">
        <v>769</v>
      </c>
      <c r="AC643">
        <v>0.1</v>
      </c>
      <c r="AD643" t="s">
        <v>783</v>
      </c>
      <c r="AE643">
        <v>41760</v>
      </c>
      <c r="AF643">
        <v>41837</v>
      </c>
      <c r="AG643" t="s">
        <v>842</v>
      </c>
      <c r="AH643" t="s">
        <v>2229</v>
      </c>
      <c r="AI643">
        <v>2215762</v>
      </c>
    </row>
    <row r="644" spans="1:35" hidden="1">
      <c r="A644" t="s">
        <v>1941</v>
      </c>
      <c r="B644" t="s">
        <v>1942</v>
      </c>
      <c r="C644" t="s">
        <v>1058</v>
      </c>
      <c r="D644" t="s">
        <v>2230</v>
      </c>
      <c r="F644" t="s">
        <v>830</v>
      </c>
      <c r="G644" t="s">
        <v>780</v>
      </c>
      <c r="H644" t="s">
        <v>794</v>
      </c>
      <c r="I644" t="s">
        <v>726</v>
      </c>
      <c r="J644" t="s">
        <v>682</v>
      </c>
      <c r="K644">
        <v>5</v>
      </c>
      <c r="L644">
        <v>75</v>
      </c>
      <c r="M644">
        <v>115</v>
      </c>
      <c r="N644">
        <v>94</v>
      </c>
      <c r="O644">
        <v>4526</v>
      </c>
      <c r="Q644">
        <v>25</v>
      </c>
      <c r="S644">
        <v>13.5</v>
      </c>
      <c r="T644">
        <v>55.6</v>
      </c>
      <c r="U644" t="s">
        <v>782</v>
      </c>
      <c r="V644">
        <v>25000</v>
      </c>
      <c r="W644">
        <v>3000</v>
      </c>
      <c r="X644">
        <v>82</v>
      </c>
      <c r="Y644">
        <v>10</v>
      </c>
      <c r="Z644">
        <v>0.9</v>
      </c>
      <c r="AA644">
        <v>-20</v>
      </c>
      <c r="AB644" t="s">
        <v>769</v>
      </c>
      <c r="AC644">
        <v>0.1</v>
      </c>
      <c r="AD644" t="s">
        <v>783</v>
      </c>
      <c r="AE644">
        <v>41760</v>
      </c>
      <c r="AF644">
        <v>41940</v>
      </c>
      <c r="AG644" t="s">
        <v>842</v>
      </c>
      <c r="AH644" t="s">
        <v>2231</v>
      </c>
      <c r="AI644">
        <v>2224052</v>
      </c>
    </row>
    <row r="645" spans="1:35" hidden="1">
      <c r="A645" t="s">
        <v>1941</v>
      </c>
      <c r="B645" t="s">
        <v>1942</v>
      </c>
      <c r="C645" t="s">
        <v>1058</v>
      </c>
      <c r="D645" t="s">
        <v>2232</v>
      </c>
      <c r="F645" t="s">
        <v>830</v>
      </c>
      <c r="G645" t="s">
        <v>780</v>
      </c>
      <c r="H645" t="s">
        <v>794</v>
      </c>
      <c r="I645" t="s">
        <v>726</v>
      </c>
      <c r="J645" t="s">
        <v>682</v>
      </c>
      <c r="K645">
        <v>5</v>
      </c>
      <c r="L645">
        <v>75</v>
      </c>
      <c r="M645">
        <v>115</v>
      </c>
      <c r="N645">
        <v>94</v>
      </c>
      <c r="O645">
        <v>1754</v>
      </c>
      <c r="Q645">
        <v>40</v>
      </c>
      <c r="R645">
        <v>750</v>
      </c>
      <c r="S645">
        <v>13.5</v>
      </c>
      <c r="T645">
        <v>55.6</v>
      </c>
      <c r="U645" t="s">
        <v>782</v>
      </c>
      <c r="V645">
        <v>25000</v>
      </c>
      <c r="W645">
        <v>3000</v>
      </c>
      <c r="X645">
        <v>84</v>
      </c>
      <c r="Y645">
        <v>23</v>
      </c>
      <c r="Z645">
        <v>0.9</v>
      </c>
      <c r="AA645">
        <v>-20</v>
      </c>
      <c r="AB645" t="s">
        <v>769</v>
      </c>
      <c r="AC645">
        <v>0.1</v>
      </c>
      <c r="AD645" t="s">
        <v>783</v>
      </c>
      <c r="AE645">
        <v>41760</v>
      </c>
      <c r="AF645">
        <v>41837</v>
      </c>
      <c r="AG645" t="s">
        <v>842</v>
      </c>
      <c r="AH645" t="s">
        <v>2233</v>
      </c>
      <c r="AI645">
        <v>2215760</v>
      </c>
    </row>
    <row r="646" spans="1:35" hidden="1">
      <c r="A646" t="s">
        <v>2234</v>
      </c>
      <c r="B646" t="s">
        <v>2235</v>
      </c>
      <c r="C646" t="s">
        <v>2236</v>
      </c>
      <c r="D646" t="s">
        <v>2237</v>
      </c>
      <c r="E646" t="s">
        <v>2238</v>
      </c>
      <c r="F646" t="s">
        <v>735</v>
      </c>
      <c r="G646" t="s">
        <v>780</v>
      </c>
      <c r="H646" t="s">
        <v>794</v>
      </c>
      <c r="I646" t="s">
        <v>726</v>
      </c>
      <c r="J646" t="s">
        <v>682</v>
      </c>
      <c r="K646">
        <v>3</v>
      </c>
      <c r="L646">
        <v>90</v>
      </c>
      <c r="M646">
        <v>128.69999999999999</v>
      </c>
      <c r="N646">
        <v>126.5</v>
      </c>
      <c r="O646">
        <v>2204</v>
      </c>
      <c r="Q646">
        <v>38</v>
      </c>
      <c r="R646">
        <v>1035</v>
      </c>
      <c r="S646">
        <v>17</v>
      </c>
      <c r="T646">
        <v>60.9</v>
      </c>
      <c r="U646" t="s">
        <v>782</v>
      </c>
      <c r="V646">
        <v>25000</v>
      </c>
      <c r="W646">
        <v>3000</v>
      </c>
      <c r="X646">
        <v>82</v>
      </c>
      <c r="Y646">
        <v>16</v>
      </c>
      <c r="Z646">
        <v>0.9</v>
      </c>
      <c r="AA646">
        <v>-25</v>
      </c>
      <c r="AB646" t="s">
        <v>769</v>
      </c>
      <c r="AC646">
        <v>0.1</v>
      </c>
      <c r="AD646" t="s">
        <v>2239</v>
      </c>
      <c r="AE646">
        <v>41950</v>
      </c>
      <c r="AF646">
        <v>41960</v>
      </c>
      <c r="AG646" t="s">
        <v>842</v>
      </c>
      <c r="AH646" t="s">
        <v>2240</v>
      </c>
      <c r="AI646">
        <v>2226494</v>
      </c>
    </row>
    <row r="647" spans="1:35" hidden="1">
      <c r="A647" t="s">
        <v>2234</v>
      </c>
      <c r="B647" t="s">
        <v>2235</v>
      </c>
      <c r="C647" t="s">
        <v>2241</v>
      </c>
      <c r="D647" t="s">
        <v>2242</v>
      </c>
      <c r="E647" t="s">
        <v>2243</v>
      </c>
      <c r="F647" t="s">
        <v>735</v>
      </c>
      <c r="G647" t="s">
        <v>780</v>
      </c>
      <c r="H647" t="s">
        <v>794</v>
      </c>
      <c r="I647" t="s">
        <v>726</v>
      </c>
      <c r="J647" t="s">
        <v>682</v>
      </c>
      <c r="K647">
        <v>5</v>
      </c>
      <c r="L647">
        <v>90</v>
      </c>
      <c r="M647">
        <v>128.19999999999999</v>
      </c>
      <c r="N647">
        <v>120.5</v>
      </c>
      <c r="O647">
        <v>2115</v>
      </c>
      <c r="Q647">
        <v>38</v>
      </c>
      <c r="R647">
        <v>950</v>
      </c>
      <c r="S647">
        <v>18</v>
      </c>
      <c r="T647">
        <v>52.8</v>
      </c>
      <c r="U647" t="s">
        <v>782</v>
      </c>
      <c r="V647">
        <v>25000</v>
      </c>
      <c r="W647">
        <v>3000</v>
      </c>
      <c r="X647">
        <v>94</v>
      </c>
      <c r="Y647">
        <v>73</v>
      </c>
      <c r="Z647">
        <v>1</v>
      </c>
      <c r="AA647">
        <v>-25</v>
      </c>
      <c r="AB647" t="s">
        <v>769</v>
      </c>
      <c r="AC647">
        <v>0.05</v>
      </c>
      <c r="AD647" t="s">
        <v>2239</v>
      </c>
      <c r="AE647">
        <v>41892</v>
      </c>
      <c r="AF647">
        <v>41900</v>
      </c>
      <c r="AG647" t="s">
        <v>784</v>
      </c>
      <c r="AH647" t="s">
        <v>2244</v>
      </c>
      <c r="AI647">
        <v>2226439</v>
      </c>
    </row>
    <row r="648" spans="1:35" hidden="1">
      <c r="A648" t="s">
        <v>2234</v>
      </c>
      <c r="B648" t="s">
        <v>2235</v>
      </c>
      <c r="C648" t="s">
        <v>2245</v>
      </c>
      <c r="D648" t="s">
        <v>2246</v>
      </c>
      <c r="E648" t="s">
        <v>2247</v>
      </c>
      <c r="F648" t="s">
        <v>813</v>
      </c>
      <c r="G648" t="s">
        <v>780</v>
      </c>
      <c r="H648" t="s">
        <v>794</v>
      </c>
      <c r="I648" t="s">
        <v>726</v>
      </c>
      <c r="J648" t="s">
        <v>682</v>
      </c>
      <c r="K648">
        <v>5</v>
      </c>
      <c r="L648">
        <v>45</v>
      </c>
      <c r="M648">
        <v>99.2</v>
      </c>
      <c r="N648">
        <v>62</v>
      </c>
      <c r="Q648">
        <v>110</v>
      </c>
      <c r="R648">
        <v>450</v>
      </c>
      <c r="S648">
        <v>8</v>
      </c>
      <c r="T648">
        <v>56.3</v>
      </c>
      <c r="U648" t="s">
        <v>782</v>
      </c>
      <c r="V648">
        <v>25000</v>
      </c>
      <c r="W648">
        <v>2700</v>
      </c>
      <c r="X648">
        <v>95</v>
      </c>
      <c r="Y648">
        <v>62</v>
      </c>
      <c r="Z648">
        <v>0.9</v>
      </c>
      <c r="AA648">
        <v>-25</v>
      </c>
      <c r="AB648" t="s">
        <v>769</v>
      </c>
      <c r="AC648">
        <v>0.1</v>
      </c>
      <c r="AD648" t="s">
        <v>2239</v>
      </c>
      <c r="AE648">
        <v>41901</v>
      </c>
      <c r="AF648">
        <v>41900</v>
      </c>
      <c r="AG648" t="s">
        <v>784</v>
      </c>
      <c r="AH648" t="s">
        <v>2248</v>
      </c>
      <c r="AI648">
        <v>2226440</v>
      </c>
    </row>
    <row r="649" spans="1:35" hidden="1">
      <c r="A649" t="s">
        <v>2234</v>
      </c>
      <c r="B649" t="s">
        <v>2235</v>
      </c>
      <c r="C649" t="s">
        <v>2249</v>
      </c>
      <c r="D649" t="s">
        <v>2250</v>
      </c>
      <c r="E649" t="s">
        <v>2251</v>
      </c>
      <c r="F649" t="s">
        <v>813</v>
      </c>
      <c r="G649" t="s">
        <v>780</v>
      </c>
      <c r="H649" t="s">
        <v>794</v>
      </c>
      <c r="I649" t="s">
        <v>726</v>
      </c>
      <c r="J649" t="s">
        <v>682</v>
      </c>
      <c r="K649">
        <v>3</v>
      </c>
      <c r="L649">
        <v>45</v>
      </c>
      <c r="M649">
        <v>99.2</v>
      </c>
      <c r="N649">
        <v>61.8</v>
      </c>
      <c r="R649">
        <v>450</v>
      </c>
      <c r="S649">
        <v>8</v>
      </c>
      <c r="T649">
        <v>56.3</v>
      </c>
      <c r="U649" t="s">
        <v>782</v>
      </c>
      <c r="V649">
        <v>25000</v>
      </c>
      <c r="W649">
        <v>2700</v>
      </c>
      <c r="X649">
        <v>81</v>
      </c>
      <c r="Y649">
        <v>12</v>
      </c>
      <c r="Z649">
        <v>1</v>
      </c>
      <c r="AA649">
        <v>-25</v>
      </c>
      <c r="AB649" t="s">
        <v>769</v>
      </c>
      <c r="AC649">
        <v>0.1</v>
      </c>
      <c r="AD649" t="s">
        <v>2239</v>
      </c>
      <c r="AE649">
        <v>41950</v>
      </c>
      <c r="AF649">
        <v>41955</v>
      </c>
      <c r="AG649" t="s">
        <v>842</v>
      </c>
      <c r="AH649" t="s">
        <v>2252</v>
      </c>
      <c r="AI649">
        <v>2226478</v>
      </c>
    </row>
    <row r="650" spans="1:35" hidden="1">
      <c r="A650" t="s">
        <v>2234</v>
      </c>
      <c r="B650" t="s">
        <v>2235</v>
      </c>
      <c r="C650" t="s">
        <v>2253</v>
      </c>
      <c r="D650" t="s">
        <v>2254</v>
      </c>
      <c r="F650" t="s">
        <v>813</v>
      </c>
      <c r="G650" t="s">
        <v>780</v>
      </c>
      <c r="H650" t="s">
        <v>794</v>
      </c>
      <c r="I650" t="s">
        <v>726</v>
      </c>
      <c r="J650" t="s">
        <v>682</v>
      </c>
      <c r="K650">
        <v>3</v>
      </c>
      <c r="L650">
        <v>45</v>
      </c>
      <c r="M650">
        <v>97</v>
      </c>
      <c r="N650">
        <v>64</v>
      </c>
      <c r="Q650">
        <v>110</v>
      </c>
      <c r="R650">
        <v>450</v>
      </c>
      <c r="S650">
        <v>7.5</v>
      </c>
      <c r="T650">
        <v>60</v>
      </c>
      <c r="U650" t="s">
        <v>782</v>
      </c>
      <c r="V650">
        <v>25000</v>
      </c>
      <c r="W650">
        <v>2700</v>
      </c>
      <c r="X650">
        <v>82</v>
      </c>
      <c r="Y650">
        <v>13</v>
      </c>
      <c r="Z650">
        <v>0.9</v>
      </c>
      <c r="AA650">
        <v>-25</v>
      </c>
      <c r="AB650" t="s">
        <v>769</v>
      </c>
      <c r="AC650">
        <v>0.05</v>
      </c>
      <c r="AD650" t="s">
        <v>783</v>
      </c>
      <c r="AE650">
        <v>41883</v>
      </c>
      <c r="AF650">
        <v>41893</v>
      </c>
      <c r="AG650" t="s">
        <v>784</v>
      </c>
      <c r="AH650" t="s">
        <v>2255</v>
      </c>
      <c r="AI650">
        <v>2219704</v>
      </c>
    </row>
    <row r="651" spans="1:35" hidden="1">
      <c r="A651" t="s">
        <v>2256</v>
      </c>
      <c r="B651" t="s">
        <v>2257</v>
      </c>
      <c r="C651" t="s">
        <v>2258</v>
      </c>
      <c r="D651" t="s">
        <v>2259</v>
      </c>
      <c r="F651" t="s">
        <v>792</v>
      </c>
      <c r="G651" t="s">
        <v>793</v>
      </c>
      <c r="H651" t="s">
        <v>794</v>
      </c>
      <c r="I651" t="s">
        <v>795</v>
      </c>
      <c r="J651" t="s">
        <v>682</v>
      </c>
      <c r="K651">
        <v>3</v>
      </c>
      <c r="L651">
        <v>40</v>
      </c>
      <c r="M651">
        <v>109.4</v>
      </c>
      <c r="N651">
        <v>60.1</v>
      </c>
      <c r="R651">
        <v>470</v>
      </c>
      <c r="S651">
        <v>5.7</v>
      </c>
      <c r="T651">
        <v>82.5</v>
      </c>
      <c r="U651" t="s">
        <v>782</v>
      </c>
      <c r="V651">
        <v>25000</v>
      </c>
      <c r="W651">
        <v>2700</v>
      </c>
      <c r="X651">
        <v>82</v>
      </c>
      <c r="Y651">
        <v>7</v>
      </c>
      <c r="Z651">
        <v>0.9</v>
      </c>
      <c r="AA651">
        <v>-20</v>
      </c>
      <c r="AB651" t="s">
        <v>769</v>
      </c>
      <c r="AC651">
        <v>0.2</v>
      </c>
      <c r="AD651" t="s">
        <v>2260</v>
      </c>
      <c r="AE651">
        <v>41933</v>
      </c>
      <c r="AF651">
        <v>41932</v>
      </c>
      <c r="AG651" t="s">
        <v>842</v>
      </c>
      <c r="AH651" t="s">
        <v>2261</v>
      </c>
      <c r="AI651">
        <v>2223841</v>
      </c>
    </row>
    <row r="652" spans="1:35" hidden="1">
      <c r="A652" t="s">
        <v>2256</v>
      </c>
      <c r="B652" t="s">
        <v>2257</v>
      </c>
      <c r="C652" t="s">
        <v>2258</v>
      </c>
      <c r="D652" t="s">
        <v>1005</v>
      </c>
      <c r="F652" t="s">
        <v>792</v>
      </c>
      <c r="G652" t="s">
        <v>793</v>
      </c>
      <c r="H652" t="s">
        <v>794</v>
      </c>
      <c r="I652" t="s">
        <v>795</v>
      </c>
      <c r="J652" t="s">
        <v>682</v>
      </c>
      <c r="K652">
        <v>3</v>
      </c>
      <c r="L652">
        <v>60</v>
      </c>
      <c r="M652">
        <v>116.3</v>
      </c>
      <c r="N652">
        <v>65.400000000000006</v>
      </c>
      <c r="R652">
        <v>800</v>
      </c>
      <c r="S652">
        <v>9.5</v>
      </c>
      <c r="T652">
        <v>84.2</v>
      </c>
      <c r="U652" t="s">
        <v>782</v>
      </c>
      <c r="V652">
        <v>25000</v>
      </c>
      <c r="W652">
        <v>2700</v>
      </c>
      <c r="X652">
        <v>82</v>
      </c>
      <c r="Y652">
        <v>6</v>
      </c>
      <c r="Z652">
        <v>1</v>
      </c>
      <c r="AA652">
        <v>-20</v>
      </c>
      <c r="AB652" t="s">
        <v>769</v>
      </c>
      <c r="AC652">
        <v>0.2</v>
      </c>
      <c r="AD652" t="s">
        <v>2260</v>
      </c>
      <c r="AE652">
        <v>41933</v>
      </c>
      <c r="AF652">
        <v>41932</v>
      </c>
      <c r="AG652" t="s">
        <v>842</v>
      </c>
      <c r="AH652" t="s">
        <v>2262</v>
      </c>
      <c r="AI652">
        <v>2223842</v>
      </c>
    </row>
    <row r="653" spans="1:35" hidden="1">
      <c r="A653" t="s">
        <v>2256</v>
      </c>
      <c r="B653" t="s">
        <v>2257</v>
      </c>
      <c r="C653" t="s">
        <v>2263</v>
      </c>
      <c r="D653" t="s">
        <v>2263</v>
      </c>
      <c r="F653" t="s">
        <v>813</v>
      </c>
      <c r="G653" t="s">
        <v>780</v>
      </c>
      <c r="H653" t="s">
        <v>794</v>
      </c>
      <c r="I653" t="s">
        <v>726</v>
      </c>
      <c r="J653" t="s">
        <v>682</v>
      </c>
      <c r="K653">
        <v>3</v>
      </c>
      <c r="L653">
        <v>50</v>
      </c>
      <c r="M653">
        <v>96.5</v>
      </c>
      <c r="N653">
        <v>62.6</v>
      </c>
      <c r="R653">
        <v>530</v>
      </c>
      <c r="S653">
        <v>8</v>
      </c>
      <c r="T653">
        <v>66.3</v>
      </c>
      <c r="U653" t="s">
        <v>782</v>
      </c>
      <c r="V653">
        <v>25000</v>
      </c>
      <c r="W653">
        <v>2700</v>
      </c>
      <c r="X653">
        <v>82</v>
      </c>
      <c r="Y653">
        <v>16</v>
      </c>
      <c r="Z653">
        <v>0.9</v>
      </c>
      <c r="AA653">
        <v>-20</v>
      </c>
      <c r="AB653" t="s">
        <v>769</v>
      </c>
      <c r="AC653">
        <v>0.1</v>
      </c>
      <c r="AD653" t="s">
        <v>831</v>
      </c>
      <c r="AE653">
        <v>41835</v>
      </c>
      <c r="AF653">
        <v>41844</v>
      </c>
      <c r="AG653" t="s">
        <v>842</v>
      </c>
      <c r="AH653" t="s">
        <v>2264</v>
      </c>
      <c r="AI653">
        <v>2217313</v>
      </c>
    </row>
    <row r="654" spans="1:35" hidden="1">
      <c r="A654" t="s">
        <v>2256</v>
      </c>
      <c r="B654" t="s">
        <v>2257</v>
      </c>
      <c r="C654" t="s">
        <v>2265</v>
      </c>
      <c r="D654" t="s">
        <v>2265</v>
      </c>
      <c r="F654" t="s">
        <v>732</v>
      </c>
      <c r="G654" t="s">
        <v>780</v>
      </c>
      <c r="H654" t="s">
        <v>794</v>
      </c>
      <c r="I654" t="s">
        <v>726</v>
      </c>
      <c r="J654" t="s">
        <v>682</v>
      </c>
      <c r="K654">
        <v>3</v>
      </c>
      <c r="L654">
        <v>65</v>
      </c>
      <c r="M654">
        <v>129.69999999999999</v>
      </c>
      <c r="N654">
        <v>95.1</v>
      </c>
      <c r="R654">
        <v>800</v>
      </c>
      <c r="S654">
        <v>12</v>
      </c>
      <c r="T654">
        <v>66.7</v>
      </c>
      <c r="U654" t="s">
        <v>782</v>
      </c>
      <c r="V654">
        <v>25000</v>
      </c>
      <c r="W654">
        <v>2700</v>
      </c>
      <c r="X654">
        <v>82</v>
      </c>
      <c r="Y654">
        <v>16</v>
      </c>
      <c r="Z654">
        <v>0.9</v>
      </c>
      <c r="AA654">
        <v>-20</v>
      </c>
      <c r="AB654" t="s">
        <v>769</v>
      </c>
      <c r="AC654">
        <v>0.1</v>
      </c>
      <c r="AD654" t="s">
        <v>831</v>
      </c>
      <c r="AE654">
        <v>41835</v>
      </c>
      <c r="AF654">
        <v>41908</v>
      </c>
      <c r="AG654" t="s">
        <v>842</v>
      </c>
      <c r="AH654" t="s">
        <v>2266</v>
      </c>
      <c r="AI654">
        <v>2217314</v>
      </c>
    </row>
    <row r="655" spans="1:35" hidden="1">
      <c r="A655" t="s">
        <v>2256</v>
      </c>
      <c r="B655" t="s">
        <v>2257</v>
      </c>
      <c r="C655" t="s">
        <v>2267</v>
      </c>
      <c r="D655" t="s">
        <v>2267</v>
      </c>
      <c r="F655" t="s">
        <v>733</v>
      </c>
      <c r="G655" t="s">
        <v>780</v>
      </c>
      <c r="H655" t="s">
        <v>794</v>
      </c>
      <c r="I655" t="s">
        <v>726</v>
      </c>
      <c r="J655" t="s">
        <v>682</v>
      </c>
      <c r="K655">
        <v>3</v>
      </c>
      <c r="L655">
        <v>85</v>
      </c>
      <c r="M655">
        <v>164.5</v>
      </c>
      <c r="N655">
        <v>121.3</v>
      </c>
      <c r="R655">
        <v>1200</v>
      </c>
      <c r="S655">
        <v>17</v>
      </c>
      <c r="T655">
        <v>70.599999999999994</v>
      </c>
      <c r="U655" t="s">
        <v>782</v>
      </c>
      <c r="V655">
        <v>25000</v>
      </c>
      <c r="W655">
        <v>2700</v>
      </c>
      <c r="X655">
        <v>82</v>
      </c>
      <c r="Y655">
        <v>16</v>
      </c>
      <c r="Z655">
        <v>0.9</v>
      </c>
      <c r="AA655">
        <v>-20</v>
      </c>
      <c r="AB655" t="s">
        <v>769</v>
      </c>
      <c r="AC655">
        <v>0.1</v>
      </c>
      <c r="AD655" t="s">
        <v>831</v>
      </c>
      <c r="AE655">
        <v>41835</v>
      </c>
      <c r="AF655">
        <v>41908</v>
      </c>
      <c r="AG655" t="s">
        <v>842</v>
      </c>
      <c r="AH655" t="s">
        <v>2268</v>
      </c>
      <c r="AI655">
        <v>2217315</v>
      </c>
    </row>
    <row r="656" spans="1:35" hidden="1">
      <c r="A656" t="s">
        <v>2256</v>
      </c>
      <c r="B656" t="s">
        <v>2257</v>
      </c>
      <c r="C656" t="s">
        <v>2269</v>
      </c>
      <c r="D656" t="s">
        <v>2269</v>
      </c>
      <c r="F656" t="s">
        <v>787</v>
      </c>
      <c r="G656" t="s">
        <v>723</v>
      </c>
      <c r="H656" t="s">
        <v>788</v>
      </c>
      <c r="I656" t="s">
        <v>723</v>
      </c>
      <c r="J656" t="s">
        <v>682</v>
      </c>
      <c r="K656">
        <v>3</v>
      </c>
      <c r="L656">
        <v>25</v>
      </c>
      <c r="M656">
        <v>117.1</v>
      </c>
      <c r="N656">
        <v>35.299999999999997</v>
      </c>
      <c r="R656">
        <v>250</v>
      </c>
      <c r="S656">
        <v>4</v>
      </c>
      <c r="T656">
        <v>62.5</v>
      </c>
      <c r="U656" t="s">
        <v>782</v>
      </c>
      <c r="V656">
        <v>25000</v>
      </c>
      <c r="W656">
        <v>2700</v>
      </c>
      <c r="X656">
        <v>82</v>
      </c>
      <c r="Y656">
        <v>13</v>
      </c>
      <c r="Z656">
        <v>0.7</v>
      </c>
      <c r="AA656">
        <v>-20</v>
      </c>
      <c r="AB656" t="s">
        <v>769</v>
      </c>
      <c r="AC656">
        <v>0.2</v>
      </c>
      <c r="AD656" t="s">
        <v>2270</v>
      </c>
      <c r="AE656">
        <v>41873</v>
      </c>
      <c r="AF656">
        <v>41907</v>
      </c>
      <c r="AG656" t="s">
        <v>842</v>
      </c>
      <c r="AH656" t="s">
        <v>2271</v>
      </c>
      <c r="AI656">
        <v>2221747</v>
      </c>
    </row>
    <row r="657" spans="1:35" hidden="1">
      <c r="A657" t="s">
        <v>2256</v>
      </c>
      <c r="B657" t="s">
        <v>2257</v>
      </c>
      <c r="C657" t="s">
        <v>2272</v>
      </c>
      <c r="D657" t="s">
        <v>2272</v>
      </c>
      <c r="F657" t="s">
        <v>787</v>
      </c>
      <c r="G657" t="s">
        <v>723</v>
      </c>
      <c r="H657" t="s">
        <v>788</v>
      </c>
      <c r="I657" t="s">
        <v>723</v>
      </c>
      <c r="J657" t="s">
        <v>682</v>
      </c>
      <c r="K657">
        <v>3</v>
      </c>
      <c r="L657">
        <v>40</v>
      </c>
      <c r="M657">
        <v>101.5</v>
      </c>
      <c r="N657">
        <v>38.5</v>
      </c>
      <c r="R657">
        <v>310</v>
      </c>
      <c r="S657">
        <v>6</v>
      </c>
      <c r="T657">
        <v>51.7</v>
      </c>
      <c r="U657" t="s">
        <v>782</v>
      </c>
      <c r="V657">
        <v>15000</v>
      </c>
      <c r="W657">
        <v>2700</v>
      </c>
      <c r="X657">
        <v>81</v>
      </c>
      <c r="Y657">
        <v>7</v>
      </c>
      <c r="Z657">
        <v>0.8</v>
      </c>
      <c r="AA657">
        <v>-20</v>
      </c>
      <c r="AB657" t="s">
        <v>769</v>
      </c>
      <c r="AC657">
        <v>0.11</v>
      </c>
      <c r="AD657" t="s">
        <v>783</v>
      </c>
      <c r="AE657">
        <v>41744</v>
      </c>
      <c r="AF657">
        <v>41746</v>
      </c>
      <c r="AG657" t="s">
        <v>842</v>
      </c>
      <c r="AH657" t="s">
        <v>2273</v>
      </c>
      <c r="AI657">
        <v>2209274</v>
      </c>
    </row>
    <row r="658" spans="1:35" hidden="1">
      <c r="A658" t="s">
        <v>2256</v>
      </c>
      <c r="B658" t="s">
        <v>2257</v>
      </c>
      <c r="C658" t="s">
        <v>2272</v>
      </c>
      <c r="D658" t="s">
        <v>2272</v>
      </c>
      <c r="F658" t="s">
        <v>787</v>
      </c>
      <c r="G658" t="s">
        <v>723</v>
      </c>
      <c r="H658" t="s">
        <v>788</v>
      </c>
      <c r="I658" t="s">
        <v>723</v>
      </c>
      <c r="J658" t="s">
        <v>682</v>
      </c>
      <c r="K658">
        <v>3</v>
      </c>
      <c r="L658">
        <v>40</v>
      </c>
      <c r="M658">
        <v>101.5</v>
      </c>
      <c r="N658">
        <v>38.5</v>
      </c>
      <c r="R658">
        <v>310</v>
      </c>
      <c r="S658">
        <v>6</v>
      </c>
      <c r="T658">
        <v>51.7</v>
      </c>
      <c r="U658" t="s">
        <v>782</v>
      </c>
      <c r="V658">
        <v>15000</v>
      </c>
      <c r="W658">
        <v>2700</v>
      </c>
      <c r="X658">
        <v>81</v>
      </c>
      <c r="Y658">
        <v>7</v>
      </c>
      <c r="Z658">
        <v>0.8</v>
      </c>
      <c r="AA658">
        <v>-20</v>
      </c>
      <c r="AB658" t="s">
        <v>769</v>
      </c>
      <c r="AC658">
        <v>0.11</v>
      </c>
      <c r="AD658" t="s">
        <v>783</v>
      </c>
      <c r="AE658">
        <v>41744</v>
      </c>
      <c r="AF658">
        <v>41816</v>
      </c>
      <c r="AG658" t="s">
        <v>842</v>
      </c>
      <c r="AH658" t="s">
        <v>2274</v>
      </c>
      <c r="AI658">
        <v>2209275</v>
      </c>
    </row>
    <row r="659" spans="1:35" hidden="1">
      <c r="A659" t="s">
        <v>2256</v>
      </c>
      <c r="B659" t="s">
        <v>2257</v>
      </c>
      <c r="C659" t="s">
        <v>2275</v>
      </c>
      <c r="D659" t="s">
        <v>2275</v>
      </c>
      <c r="F659" t="s">
        <v>792</v>
      </c>
      <c r="G659" t="s">
        <v>793</v>
      </c>
      <c r="H659" t="s">
        <v>794</v>
      </c>
      <c r="I659" t="s">
        <v>795</v>
      </c>
      <c r="J659" t="s">
        <v>682</v>
      </c>
      <c r="K659">
        <v>3</v>
      </c>
      <c r="L659">
        <v>60</v>
      </c>
      <c r="M659">
        <v>112.7</v>
      </c>
      <c r="N659">
        <v>59.9</v>
      </c>
      <c r="R659">
        <v>800</v>
      </c>
      <c r="S659">
        <v>12</v>
      </c>
      <c r="T659">
        <v>66.7</v>
      </c>
      <c r="U659" t="s">
        <v>782</v>
      </c>
      <c r="V659">
        <v>25000</v>
      </c>
      <c r="W659">
        <v>2700</v>
      </c>
      <c r="X659">
        <v>82</v>
      </c>
      <c r="Y659">
        <v>14</v>
      </c>
      <c r="Z659">
        <v>0.9</v>
      </c>
      <c r="AA659">
        <v>-20</v>
      </c>
      <c r="AB659" t="s">
        <v>769</v>
      </c>
      <c r="AC659">
        <v>0.1</v>
      </c>
      <c r="AD659" t="s">
        <v>2276</v>
      </c>
      <c r="AE659">
        <v>41710</v>
      </c>
      <c r="AF659">
        <v>41808</v>
      </c>
      <c r="AG659" t="s">
        <v>842</v>
      </c>
      <c r="AH659" t="s">
        <v>2277</v>
      </c>
      <c r="AI659">
        <v>2206942</v>
      </c>
    </row>
    <row r="660" spans="1:35" hidden="1">
      <c r="A660" t="s">
        <v>2256</v>
      </c>
      <c r="B660" t="s">
        <v>2257</v>
      </c>
      <c r="C660" t="s">
        <v>2278</v>
      </c>
      <c r="D660" t="s">
        <v>2278</v>
      </c>
      <c r="F660" t="s">
        <v>792</v>
      </c>
      <c r="G660" t="s">
        <v>793</v>
      </c>
      <c r="H660" t="s">
        <v>794</v>
      </c>
      <c r="I660" t="s">
        <v>795</v>
      </c>
      <c r="J660" t="s">
        <v>682</v>
      </c>
      <c r="K660">
        <v>3</v>
      </c>
      <c r="L660">
        <v>40</v>
      </c>
      <c r="M660">
        <v>108.9</v>
      </c>
      <c r="N660">
        <v>59.8</v>
      </c>
      <c r="R660">
        <v>490</v>
      </c>
      <c r="S660">
        <v>7</v>
      </c>
      <c r="T660">
        <v>70</v>
      </c>
      <c r="U660" t="s">
        <v>782</v>
      </c>
      <c r="V660">
        <v>25000</v>
      </c>
      <c r="W660">
        <v>2700</v>
      </c>
      <c r="X660">
        <v>81</v>
      </c>
      <c r="Y660">
        <v>10</v>
      </c>
      <c r="Z660">
        <v>0.9</v>
      </c>
      <c r="AA660">
        <v>-20</v>
      </c>
      <c r="AB660" t="s">
        <v>769</v>
      </c>
      <c r="AC660">
        <v>0.1</v>
      </c>
      <c r="AD660" t="s">
        <v>2276</v>
      </c>
      <c r="AE660">
        <v>41710</v>
      </c>
      <c r="AF660">
        <v>41808</v>
      </c>
      <c r="AG660" t="s">
        <v>842</v>
      </c>
      <c r="AH660" t="s">
        <v>2279</v>
      </c>
      <c r="AI660">
        <v>2206941</v>
      </c>
    </row>
    <row r="661" spans="1:35" hidden="1">
      <c r="A661" t="s">
        <v>2256</v>
      </c>
      <c r="B661" t="s">
        <v>2257</v>
      </c>
      <c r="C661" t="s">
        <v>2280</v>
      </c>
      <c r="D661" t="s">
        <v>2280</v>
      </c>
      <c r="F661" t="s">
        <v>703</v>
      </c>
      <c r="G661" t="s">
        <v>780</v>
      </c>
      <c r="H661" t="s">
        <v>781</v>
      </c>
      <c r="I661" t="s">
        <v>726</v>
      </c>
      <c r="J661" t="s">
        <v>682</v>
      </c>
      <c r="K661">
        <v>3</v>
      </c>
      <c r="L661">
        <v>35</v>
      </c>
      <c r="M661">
        <v>50</v>
      </c>
      <c r="N661">
        <v>50.4</v>
      </c>
      <c r="O661">
        <v>745</v>
      </c>
      <c r="Q661">
        <v>40</v>
      </c>
      <c r="R661">
        <v>450</v>
      </c>
      <c r="S661">
        <v>6</v>
      </c>
      <c r="T661">
        <v>75</v>
      </c>
      <c r="U661" t="s">
        <v>782</v>
      </c>
      <c r="V661">
        <v>25000</v>
      </c>
      <c r="W661">
        <v>2700</v>
      </c>
      <c r="X661">
        <v>83</v>
      </c>
      <c r="Y661">
        <v>14</v>
      </c>
      <c r="Z661">
        <v>0.7</v>
      </c>
      <c r="AA661">
        <v>-20</v>
      </c>
      <c r="AD661" t="s">
        <v>831</v>
      </c>
      <c r="AE661">
        <v>41882</v>
      </c>
      <c r="AF661">
        <v>41885</v>
      </c>
      <c r="AG661" t="s">
        <v>842</v>
      </c>
      <c r="AH661" t="s">
        <v>2281</v>
      </c>
      <c r="AI661">
        <v>2219565</v>
      </c>
    </row>
    <row r="662" spans="1:35" hidden="1">
      <c r="A662" t="s">
        <v>2256</v>
      </c>
      <c r="B662" t="s">
        <v>2257</v>
      </c>
      <c r="C662" t="s">
        <v>2282</v>
      </c>
      <c r="D662" t="s">
        <v>2282</v>
      </c>
      <c r="F662" t="s">
        <v>738</v>
      </c>
      <c r="G662" t="s">
        <v>780</v>
      </c>
      <c r="H662" t="s">
        <v>794</v>
      </c>
      <c r="I662" t="s">
        <v>726</v>
      </c>
      <c r="J662" t="s">
        <v>682</v>
      </c>
      <c r="K662">
        <v>3</v>
      </c>
      <c r="L662">
        <v>50</v>
      </c>
      <c r="M662">
        <v>86.2</v>
      </c>
      <c r="N662">
        <v>62.7</v>
      </c>
      <c r="O662">
        <v>652</v>
      </c>
      <c r="Q662">
        <v>40</v>
      </c>
      <c r="R662">
        <v>500</v>
      </c>
      <c r="S662">
        <v>9</v>
      </c>
      <c r="T662">
        <v>55.6</v>
      </c>
      <c r="U662" t="s">
        <v>782</v>
      </c>
      <c r="V662">
        <v>25000</v>
      </c>
      <c r="W662">
        <v>2700</v>
      </c>
      <c r="X662">
        <v>82</v>
      </c>
      <c r="Y662">
        <v>11</v>
      </c>
      <c r="Z662">
        <v>0.9</v>
      </c>
      <c r="AA662">
        <v>-20</v>
      </c>
      <c r="AB662" t="s">
        <v>769</v>
      </c>
      <c r="AC662">
        <v>0.11</v>
      </c>
      <c r="AD662" t="s">
        <v>2276</v>
      </c>
      <c r="AE662">
        <v>41710</v>
      </c>
      <c r="AF662">
        <v>41723</v>
      </c>
      <c r="AG662" t="s">
        <v>842</v>
      </c>
      <c r="AH662" t="s">
        <v>2283</v>
      </c>
      <c r="AI662">
        <v>2206943</v>
      </c>
    </row>
    <row r="663" spans="1:35" hidden="1">
      <c r="A663" t="s">
        <v>2256</v>
      </c>
      <c r="B663" t="s">
        <v>2257</v>
      </c>
      <c r="C663" t="s">
        <v>2284</v>
      </c>
      <c r="D663" t="s">
        <v>2284</v>
      </c>
      <c r="F663" t="s">
        <v>830</v>
      </c>
      <c r="G663" t="s">
        <v>780</v>
      </c>
      <c r="H663" t="s">
        <v>794</v>
      </c>
      <c r="I663" t="s">
        <v>726</v>
      </c>
      <c r="J663" t="s">
        <v>682</v>
      </c>
      <c r="K663">
        <v>3</v>
      </c>
      <c r="L663">
        <v>75</v>
      </c>
      <c r="M663">
        <v>116.4</v>
      </c>
      <c r="N663">
        <v>95.4</v>
      </c>
      <c r="O663">
        <v>1437</v>
      </c>
      <c r="Q663">
        <v>40</v>
      </c>
      <c r="R663">
        <v>800</v>
      </c>
      <c r="S663">
        <v>12</v>
      </c>
      <c r="T663">
        <v>66.7</v>
      </c>
      <c r="U663" t="s">
        <v>782</v>
      </c>
      <c r="V663">
        <v>25000</v>
      </c>
      <c r="W663">
        <v>2700</v>
      </c>
      <c r="X663">
        <v>82</v>
      </c>
      <c r="Y663">
        <v>12</v>
      </c>
      <c r="Z663">
        <v>1</v>
      </c>
      <c r="AA663">
        <v>-20</v>
      </c>
      <c r="AB663" t="s">
        <v>769</v>
      </c>
      <c r="AC663">
        <v>0.2</v>
      </c>
      <c r="AD663" t="s">
        <v>831</v>
      </c>
      <c r="AE663">
        <v>41873</v>
      </c>
      <c r="AF663">
        <v>41911</v>
      </c>
      <c r="AG663" t="s">
        <v>842</v>
      </c>
      <c r="AH663" t="s">
        <v>2285</v>
      </c>
      <c r="AI663">
        <v>2218575</v>
      </c>
    </row>
    <row r="664" spans="1:35" hidden="1">
      <c r="A664" t="s">
        <v>2256</v>
      </c>
      <c r="B664" t="s">
        <v>2257</v>
      </c>
      <c r="C664" t="s">
        <v>2286</v>
      </c>
      <c r="D664" t="s">
        <v>2286</v>
      </c>
      <c r="F664" t="s">
        <v>735</v>
      </c>
      <c r="G664" t="s">
        <v>780</v>
      </c>
      <c r="H664" t="s">
        <v>794</v>
      </c>
      <c r="I664" t="s">
        <v>726</v>
      </c>
      <c r="J664" t="s">
        <v>682</v>
      </c>
      <c r="K664">
        <v>3</v>
      </c>
      <c r="L664">
        <v>85</v>
      </c>
      <c r="M664">
        <v>128.4</v>
      </c>
      <c r="N664">
        <v>120.3</v>
      </c>
      <c r="O664">
        <v>1535</v>
      </c>
      <c r="Q664">
        <v>40</v>
      </c>
      <c r="R664">
        <v>1000</v>
      </c>
      <c r="S664">
        <v>15</v>
      </c>
      <c r="T664">
        <v>66.7</v>
      </c>
      <c r="U664" t="s">
        <v>782</v>
      </c>
      <c r="V664">
        <v>25000</v>
      </c>
      <c r="W664">
        <v>2700</v>
      </c>
      <c r="X664">
        <v>82</v>
      </c>
      <c r="Y664">
        <v>12</v>
      </c>
      <c r="Z664">
        <v>0.9</v>
      </c>
      <c r="AA664">
        <v>-20</v>
      </c>
      <c r="AB664" t="s">
        <v>769</v>
      </c>
      <c r="AC664">
        <v>0.1</v>
      </c>
      <c r="AD664" t="s">
        <v>831</v>
      </c>
      <c r="AE664">
        <v>41873</v>
      </c>
      <c r="AF664">
        <v>41880</v>
      </c>
      <c r="AG664" t="s">
        <v>842</v>
      </c>
      <c r="AH664" t="s">
        <v>2287</v>
      </c>
      <c r="AI664">
        <v>2219564</v>
      </c>
    </row>
    <row r="665" spans="1:35" hidden="1">
      <c r="A665" t="s">
        <v>2288</v>
      </c>
      <c r="B665" t="s">
        <v>2289</v>
      </c>
      <c r="C665" t="s">
        <v>2290</v>
      </c>
      <c r="D665" t="s">
        <v>2290</v>
      </c>
      <c r="F665" t="s">
        <v>792</v>
      </c>
      <c r="G665" t="s">
        <v>793</v>
      </c>
      <c r="H665" t="s">
        <v>794</v>
      </c>
      <c r="I665" t="s">
        <v>795</v>
      </c>
      <c r="J665" t="s">
        <v>682</v>
      </c>
      <c r="K665">
        <v>3</v>
      </c>
      <c r="L665">
        <v>60</v>
      </c>
      <c r="M665">
        <v>109.5</v>
      </c>
      <c r="N665">
        <v>59.8</v>
      </c>
      <c r="R665">
        <v>800</v>
      </c>
      <c r="S665">
        <v>9.5</v>
      </c>
      <c r="T665">
        <v>84.2</v>
      </c>
      <c r="U665" t="s">
        <v>782</v>
      </c>
      <c r="V665">
        <v>25000</v>
      </c>
      <c r="W665">
        <v>3000</v>
      </c>
      <c r="X665">
        <v>82</v>
      </c>
      <c r="Y665">
        <v>17</v>
      </c>
      <c r="Z665">
        <v>1</v>
      </c>
      <c r="AA665">
        <v>-20</v>
      </c>
      <c r="AB665" t="s">
        <v>769</v>
      </c>
      <c r="AC665">
        <v>0.2</v>
      </c>
      <c r="AD665" t="s">
        <v>826</v>
      </c>
      <c r="AE665">
        <v>41866</v>
      </c>
      <c r="AF665">
        <v>41866</v>
      </c>
      <c r="AG665" t="s">
        <v>842</v>
      </c>
      <c r="AH665" t="s">
        <v>2291</v>
      </c>
      <c r="AI665">
        <v>2217858</v>
      </c>
    </row>
    <row r="666" spans="1:35" hidden="1">
      <c r="A666" t="s">
        <v>2288</v>
      </c>
      <c r="B666" t="s">
        <v>2289</v>
      </c>
      <c r="C666" t="s">
        <v>2292</v>
      </c>
      <c r="D666" t="s">
        <v>2293</v>
      </c>
      <c r="F666" t="s">
        <v>792</v>
      </c>
      <c r="G666" t="s">
        <v>793</v>
      </c>
      <c r="H666" t="s">
        <v>794</v>
      </c>
      <c r="I666" t="s">
        <v>795</v>
      </c>
      <c r="J666" t="s">
        <v>682</v>
      </c>
      <c r="K666">
        <v>3</v>
      </c>
      <c r="L666">
        <v>60</v>
      </c>
      <c r="M666">
        <v>111.1</v>
      </c>
      <c r="N666">
        <v>60.4</v>
      </c>
      <c r="P666">
        <v>2</v>
      </c>
      <c r="R666">
        <v>810</v>
      </c>
      <c r="S666">
        <v>10</v>
      </c>
      <c r="T666">
        <v>81</v>
      </c>
      <c r="U666" t="s">
        <v>1360</v>
      </c>
      <c r="V666">
        <v>25000</v>
      </c>
      <c r="W666">
        <v>2700</v>
      </c>
      <c r="X666">
        <v>82</v>
      </c>
      <c r="Y666">
        <v>16</v>
      </c>
      <c r="Z666">
        <v>0.9</v>
      </c>
      <c r="AA666">
        <v>-18</v>
      </c>
      <c r="AB666" t="s">
        <v>769</v>
      </c>
      <c r="AC666">
        <v>0.9</v>
      </c>
      <c r="AD666" t="s">
        <v>974</v>
      </c>
      <c r="AE666">
        <v>41964</v>
      </c>
      <c r="AF666">
        <v>41954</v>
      </c>
      <c r="AG666" t="s">
        <v>784</v>
      </c>
      <c r="AH666" t="s">
        <v>2294</v>
      </c>
      <c r="AI666">
        <v>2225181</v>
      </c>
    </row>
    <row r="667" spans="1:35" hidden="1">
      <c r="A667" t="s">
        <v>2288</v>
      </c>
      <c r="B667" t="s">
        <v>2289</v>
      </c>
      <c r="C667" t="s">
        <v>2295</v>
      </c>
      <c r="D667" t="s">
        <v>2296</v>
      </c>
      <c r="F667" t="s">
        <v>1051</v>
      </c>
      <c r="G667" t="s">
        <v>793</v>
      </c>
      <c r="H667" t="s">
        <v>794</v>
      </c>
      <c r="I667" t="s">
        <v>795</v>
      </c>
      <c r="J667" t="s">
        <v>682</v>
      </c>
      <c r="K667">
        <v>5</v>
      </c>
      <c r="L667">
        <v>75</v>
      </c>
      <c r="M667">
        <v>122.7</v>
      </c>
      <c r="N667">
        <v>65.3</v>
      </c>
      <c r="R667">
        <v>1100</v>
      </c>
      <c r="S667">
        <v>13.7</v>
      </c>
      <c r="T667">
        <v>80.3</v>
      </c>
      <c r="U667" t="s">
        <v>782</v>
      </c>
      <c r="V667">
        <v>25000</v>
      </c>
      <c r="W667">
        <v>2700</v>
      </c>
      <c r="X667">
        <v>82</v>
      </c>
      <c r="Y667">
        <v>16</v>
      </c>
      <c r="Z667">
        <v>1</v>
      </c>
      <c r="AA667">
        <v>-20</v>
      </c>
      <c r="AB667" t="s">
        <v>769</v>
      </c>
      <c r="AC667">
        <v>0.2</v>
      </c>
      <c r="AD667" t="s">
        <v>850</v>
      </c>
      <c r="AE667">
        <v>41881</v>
      </c>
      <c r="AF667">
        <v>41870</v>
      </c>
      <c r="AG667" t="s">
        <v>784</v>
      </c>
      <c r="AH667" t="s">
        <v>2297</v>
      </c>
      <c r="AI667">
        <v>2217627</v>
      </c>
    </row>
    <row r="668" spans="1:35" hidden="1">
      <c r="A668" t="s">
        <v>2288</v>
      </c>
      <c r="B668" t="s">
        <v>2289</v>
      </c>
      <c r="C668" t="s">
        <v>2298</v>
      </c>
      <c r="D668" t="s">
        <v>2299</v>
      </c>
      <c r="F668" t="s">
        <v>1051</v>
      </c>
      <c r="G668" t="s">
        <v>793</v>
      </c>
      <c r="H668" t="s">
        <v>794</v>
      </c>
      <c r="I668" t="s">
        <v>795</v>
      </c>
      <c r="J668" t="s">
        <v>682</v>
      </c>
      <c r="K668">
        <v>3</v>
      </c>
      <c r="L668">
        <v>75</v>
      </c>
      <c r="M668">
        <v>120.5</v>
      </c>
      <c r="N668">
        <v>65.3</v>
      </c>
      <c r="R668">
        <v>1100</v>
      </c>
      <c r="S668">
        <v>13.5</v>
      </c>
      <c r="T668">
        <v>81.5</v>
      </c>
      <c r="U668" t="s">
        <v>1360</v>
      </c>
      <c r="V668">
        <v>25000</v>
      </c>
      <c r="W668">
        <v>2700</v>
      </c>
      <c r="X668">
        <v>82</v>
      </c>
      <c r="Y668">
        <v>17</v>
      </c>
      <c r="Z668">
        <v>0.9</v>
      </c>
      <c r="AA668">
        <v>-18</v>
      </c>
      <c r="AD668" t="s">
        <v>974</v>
      </c>
      <c r="AE668">
        <v>41964</v>
      </c>
      <c r="AF668">
        <v>41954</v>
      </c>
      <c r="AG668" t="s">
        <v>784</v>
      </c>
      <c r="AH668" t="s">
        <v>2300</v>
      </c>
      <c r="AI668">
        <v>2225267</v>
      </c>
    </row>
    <row r="669" spans="1:35" hidden="1">
      <c r="A669" t="s">
        <v>2234</v>
      </c>
      <c r="B669" t="s">
        <v>2235</v>
      </c>
      <c r="C669" t="s">
        <v>2301</v>
      </c>
      <c r="D669" t="s">
        <v>486</v>
      </c>
      <c r="F669" t="s">
        <v>835</v>
      </c>
      <c r="G669" t="s">
        <v>723</v>
      </c>
      <c r="H669" t="s">
        <v>788</v>
      </c>
      <c r="I669" t="s">
        <v>723</v>
      </c>
      <c r="J669" t="s">
        <v>682</v>
      </c>
      <c r="K669">
        <v>3</v>
      </c>
      <c r="L669">
        <v>40</v>
      </c>
      <c r="M669">
        <v>107.1</v>
      </c>
      <c r="N669">
        <v>37</v>
      </c>
      <c r="R669">
        <v>300</v>
      </c>
      <c r="S669">
        <v>5</v>
      </c>
      <c r="T669">
        <v>60</v>
      </c>
      <c r="U669" t="s">
        <v>782</v>
      </c>
      <c r="V669">
        <v>25000</v>
      </c>
      <c r="W669">
        <v>3000</v>
      </c>
      <c r="X669">
        <v>83</v>
      </c>
      <c r="Y669">
        <v>16</v>
      </c>
      <c r="Z669">
        <v>0.7</v>
      </c>
      <c r="AA669">
        <v>-25</v>
      </c>
      <c r="AB669" t="s">
        <v>769</v>
      </c>
      <c r="AC669">
        <v>0.1</v>
      </c>
      <c r="AD669" t="s">
        <v>2302</v>
      </c>
      <c r="AE669">
        <v>41927</v>
      </c>
      <c r="AF669">
        <v>41949</v>
      </c>
      <c r="AG669" t="s">
        <v>784</v>
      </c>
      <c r="AH669" t="s">
        <v>2303</v>
      </c>
      <c r="AI669">
        <v>2226454</v>
      </c>
    </row>
    <row r="670" spans="1:35" hidden="1">
      <c r="A670" t="s">
        <v>2234</v>
      </c>
      <c r="B670" t="s">
        <v>2235</v>
      </c>
      <c r="C670" t="s">
        <v>2301</v>
      </c>
      <c r="D670" t="s">
        <v>2304</v>
      </c>
      <c r="F670" t="s">
        <v>835</v>
      </c>
      <c r="G670" t="s">
        <v>723</v>
      </c>
      <c r="H670" t="s">
        <v>788</v>
      </c>
      <c r="I670" t="s">
        <v>723</v>
      </c>
      <c r="J670" t="s">
        <v>682</v>
      </c>
      <c r="K670">
        <v>3</v>
      </c>
      <c r="L670">
        <v>40</v>
      </c>
      <c r="M670">
        <v>107.4</v>
      </c>
      <c r="N670">
        <v>37</v>
      </c>
      <c r="R670">
        <v>300</v>
      </c>
      <c r="S670">
        <v>5</v>
      </c>
      <c r="T670">
        <v>60</v>
      </c>
      <c r="U670" t="s">
        <v>782</v>
      </c>
      <c r="V670">
        <v>25000</v>
      </c>
      <c r="W670">
        <v>2700</v>
      </c>
      <c r="X670">
        <v>82</v>
      </c>
      <c r="Y670">
        <v>11</v>
      </c>
      <c r="Z670">
        <v>0.7</v>
      </c>
      <c r="AA670">
        <v>-25</v>
      </c>
      <c r="AB670" t="s">
        <v>769</v>
      </c>
      <c r="AC670">
        <v>0.1</v>
      </c>
      <c r="AD670" t="s">
        <v>2302</v>
      </c>
      <c r="AE670">
        <v>41927</v>
      </c>
      <c r="AF670">
        <v>41949</v>
      </c>
      <c r="AG670" t="s">
        <v>784</v>
      </c>
      <c r="AH670" t="s">
        <v>2305</v>
      </c>
      <c r="AI670">
        <v>2226453</v>
      </c>
    </row>
    <row r="671" spans="1:35" hidden="1">
      <c r="A671" t="s">
        <v>2234</v>
      </c>
      <c r="B671" t="s">
        <v>2235</v>
      </c>
      <c r="C671" t="s">
        <v>2301</v>
      </c>
      <c r="D671" t="s">
        <v>2306</v>
      </c>
      <c r="E671" t="s">
        <v>2307</v>
      </c>
      <c r="F671" t="s">
        <v>835</v>
      </c>
      <c r="G671" t="s">
        <v>723</v>
      </c>
      <c r="H671" t="s">
        <v>788</v>
      </c>
      <c r="I671" t="s">
        <v>723</v>
      </c>
      <c r="J671" t="s">
        <v>682</v>
      </c>
      <c r="K671">
        <v>5</v>
      </c>
      <c r="L671">
        <v>40</v>
      </c>
      <c r="M671">
        <v>106.5</v>
      </c>
      <c r="N671">
        <v>37.1</v>
      </c>
      <c r="R671">
        <v>300</v>
      </c>
      <c r="S671">
        <v>4.9000000000000004</v>
      </c>
      <c r="T671">
        <v>61.2</v>
      </c>
      <c r="U671" t="s">
        <v>782</v>
      </c>
      <c r="V671">
        <v>25000</v>
      </c>
      <c r="W671">
        <v>2700</v>
      </c>
      <c r="X671">
        <v>94</v>
      </c>
      <c r="Y671">
        <v>61</v>
      </c>
      <c r="Z671">
        <v>0.9</v>
      </c>
      <c r="AA671">
        <v>-25</v>
      </c>
      <c r="AB671" t="s">
        <v>769</v>
      </c>
      <c r="AC671">
        <v>0.05</v>
      </c>
      <c r="AD671" t="s">
        <v>2302</v>
      </c>
      <c r="AE671">
        <v>41892</v>
      </c>
      <c r="AF671">
        <v>41949</v>
      </c>
      <c r="AG671" t="s">
        <v>842</v>
      </c>
      <c r="AH671" t="s">
        <v>2308</v>
      </c>
      <c r="AI671">
        <v>2226455</v>
      </c>
    </row>
    <row r="672" spans="1:35" hidden="1">
      <c r="A672" t="s">
        <v>2234</v>
      </c>
      <c r="B672" t="s">
        <v>2235</v>
      </c>
      <c r="C672" t="s">
        <v>2309</v>
      </c>
      <c r="D672" t="s">
        <v>2310</v>
      </c>
      <c r="E672" t="s">
        <v>2311</v>
      </c>
      <c r="F672" t="s">
        <v>821</v>
      </c>
      <c r="G672" t="s">
        <v>736</v>
      </c>
      <c r="H672" t="s">
        <v>794</v>
      </c>
      <c r="I672" t="s">
        <v>723</v>
      </c>
      <c r="J672" t="s">
        <v>682</v>
      </c>
      <c r="K672">
        <v>5</v>
      </c>
      <c r="L672">
        <v>40</v>
      </c>
      <c r="M672">
        <v>109.3</v>
      </c>
      <c r="N672">
        <v>80.2</v>
      </c>
      <c r="R672">
        <v>495</v>
      </c>
      <c r="S672">
        <v>8</v>
      </c>
      <c r="T672">
        <v>61.9</v>
      </c>
      <c r="U672" t="s">
        <v>782</v>
      </c>
      <c r="V672">
        <v>25000</v>
      </c>
      <c r="W672">
        <v>2700</v>
      </c>
      <c r="X672">
        <v>94</v>
      </c>
      <c r="Y672">
        <v>59</v>
      </c>
      <c r="Z672">
        <v>1</v>
      </c>
      <c r="AA672">
        <v>-25</v>
      </c>
      <c r="AB672" t="s">
        <v>769</v>
      </c>
      <c r="AC672">
        <v>0.05</v>
      </c>
      <c r="AD672" t="s">
        <v>2302</v>
      </c>
      <c r="AE672">
        <v>41892</v>
      </c>
      <c r="AF672">
        <v>41900</v>
      </c>
      <c r="AG672" t="s">
        <v>842</v>
      </c>
      <c r="AH672" t="s">
        <v>2312</v>
      </c>
      <c r="AI672">
        <v>2226441</v>
      </c>
    </row>
    <row r="673" spans="1:35" hidden="1">
      <c r="A673" t="s">
        <v>2234</v>
      </c>
      <c r="B673" t="s">
        <v>2235</v>
      </c>
      <c r="C673" t="s">
        <v>2313</v>
      </c>
      <c r="D673" t="s">
        <v>2314</v>
      </c>
      <c r="F673" t="s">
        <v>821</v>
      </c>
      <c r="G673" t="s">
        <v>736</v>
      </c>
      <c r="H673" t="s">
        <v>794</v>
      </c>
      <c r="I673" t="s">
        <v>723</v>
      </c>
      <c r="J673" t="s">
        <v>682</v>
      </c>
      <c r="K673">
        <v>3</v>
      </c>
      <c r="L673">
        <v>60</v>
      </c>
      <c r="M673">
        <v>110.4</v>
      </c>
      <c r="N673">
        <v>78.8</v>
      </c>
      <c r="R673">
        <v>500</v>
      </c>
      <c r="S673">
        <v>8</v>
      </c>
      <c r="T673">
        <v>62.5</v>
      </c>
      <c r="U673" t="s">
        <v>782</v>
      </c>
      <c r="V673">
        <v>25000</v>
      </c>
      <c r="W673">
        <v>2700</v>
      </c>
      <c r="X673">
        <v>81</v>
      </c>
      <c r="Y673">
        <v>7</v>
      </c>
      <c r="Z673">
        <v>0.7</v>
      </c>
      <c r="AA673">
        <v>-25</v>
      </c>
      <c r="AB673" t="s">
        <v>769</v>
      </c>
      <c r="AC673">
        <v>0.1</v>
      </c>
      <c r="AD673" t="s">
        <v>2315</v>
      </c>
      <c r="AE673">
        <v>41927</v>
      </c>
      <c r="AF673">
        <v>41922</v>
      </c>
      <c r="AG673" t="s">
        <v>784</v>
      </c>
      <c r="AH673" t="s">
        <v>2316</v>
      </c>
      <c r="AI673">
        <v>2226449</v>
      </c>
    </row>
    <row r="674" spans="1:35" hidden="1">
      <c r="A674" t="s">
        <v>2234</v>
      </c>
      <c r="B674" t="s">
        <v>2235</v>
      </c>
      <c r="C674" t="s">
        <v>2313</v>
      </c>
      <c r="D674" t="s">
        <v>2317</v>
      </c>
      <c r="E674" t="s">
        <v>2318</v>
      </c>
      <c r="F674" t="s">
        <v>821</v>
      </c>
      <c r="G674" t="s">
        <v>736</v>
      </c>
      <c r="H674" t="s">
        <v>794</v>
      </c>
      <c r="I674" t="s">
        <v>723</v>
      </c>
      <c r="J674" t="s">
        <v>682</v>
      </c>
      <c r="K674">
        <v>3</v>
      </c>
      <c r="L674">
        <v>60</v>
      </c>
      <c r="M674">
        <v>110.1</v>
      </c>
      <c r="N674">
        <v>77.8</v>
      </c>
      <c r="R674">
        <v>500</v>
      </c>
      <c r="S674">
        <v>8</v>
      </c>
      <c r="T674">
        <v>62.5</v>
      </c>
      <c r="U674" t="s">
        <v>782</v>
      </c>
      <c r="V674">
        <v>25000</v>
      </c>
      <c r="W674">
        <v>3000</v>
      </c>
      <c r="X674">
        <v>82</v>
      </c>
      <c r="Y674">
        <v>11</v>
      </c>
      <c r="Z674">
        <v>0.7</v>
      </c>
      <c r="AA674">
        <v>-25</v>
      </c>
      <c r="AB674" t="s">
        <v>769</v>
      </c>
      <c r="AC674">
        <v>0.1</v>
      </c>
      <c r="AD674" t="s">
        <v>2302</v>
      </c>
      <c r="AE674">
        <v>41927</v>
      </c>
      <c r="AF674">
        <v>41922</v>
      </c>
      <c r="AG674" t="s">
        <v>784</v>
      </c>
      <c r="AH674" t="s">
        <v>2319</v>
      </c>
      <c r="AI674">
        <v>2226450</v>
      </c>
    </row>
    <row r="675" spans="1:35" hidden="1">
      <c r="A675" t="s">
        <v>2234</v>
      </c>
      <c r="B675" t="s">
        <v>2235</v>
      </c>
      <c r="C675" t="s">
        <v>2320</v>
      </c>
      <c r="D675" t="s">
        <v>2321</v>
      </c>
      <c r="F675" t="s">
        <v>733</v>
      </c>
      <c r="G675" t="s">
        <v>780</v>
      </c>
      <c r="H675" t="s">
        <v>794</v>
      </c>
      <c r="I675" t="s">
        <v>726</v>
      </c>
      <c r="J675" t="s">
        <v>682</v>
      </c>
      <c r="K675">
        <v>3</v>
      </c>
      <c r="L675">
        <v>75</v>
      </c>
      <c r="M675">
        <v>162.6</v>
      </c>
      <c r="N675">
        <v>120.3</v>
      </c>
      <c r="R675">
        <v>1065</v>
      </c>
      <c r="S675">
        <v>16</v>
      </c>
      <c r="T675">
        <v>66.599999999999994</v>
      </c>
      <c r="U675" t="s">
        <v>782</v>
      </c>
      <c r="V675">
        <v>25000</v>
      </c>
      <c r="W675">
        <v>2700</v>
      </c>
      <c r="X675">
        <v>83</v>
      </c>
      <c r="Y675">
        <v>11</v>
      </c>
      <c r="Z675">
        <v>1</v>
      </c>
      <c r="AA675">
        <v>-25</v>
      </c>
      <c r="AB675" t="s">
        <v>769</v>
      </c>
      <c r="AC675">
        <v>0.1</v>
      </c>
      <c r="AD675" t="s">
        <v>2239</v>
      </c>
      <c r="AE675">
        <v>41957</v>
      </c>
      <c r="AF675">
        <v>41956</v>
      </c>
      <c r="AG675" t="s">
        <v>842</v>
      </c>
      <c r="AH675" t="s">
        <v>2322</v>
      </c>
      <c r="AI675">
        <v>2226492</v>
      </c>
    </row>
    <row r="676" spans="1:35" hidden="1">
      <c r="A676" t="s">
        <v>2234</v>
      </c>
      <c r="B676" t="s">
        <v>2235</v>
      </c>
      <c r="C676" t="s">
        <v>2323</v>
      </c>
      <c r="D676" t="s">
        <v>2324</v>
      </c>
      <c r="E676" t="s">
        <v>2325</v>
      </c>
      <c r="F676" t="s">
        <v>1051</v>
      </c>
      <c r="G676" t="s">
        <v>793</v>
      </c>
      <c r="H676" t="s">
        <v>794</v>
      </c>
      <c r="I676" t="s">
        <v>795</v>
      </c>
      <c r="J676" t="s">
        <v>682</v>
      </c>
      <c r="K676">
        <v>3</v>
      </c>
      <c r="L676">
        <v>100</v>
      </c>
      <c r="M676">
        <v>135</v>
      </c>
      <c r="N676">
        <v>68</v>
      </c>
      <c r="R676">
        <v>1600</v>
      </c>
      <c r="S676">
        <v>16</v>
      </c>
      <c r="T676">
        <v>100</v>
      </c>
      <c r="U676" t="s">
        <v>782</v>
      </c>
      <c r="V676">
        <v>25000</v>
      </c>
      <c r="W676">
        <v>3000</v>
      </c>
      <c r="X676">
        <v>81</v>
      </c>
      <c r="Y676">
        <v>13</v>
      </c>
      <c r="Z676">
        <v>0.9</v>
      </c>
      <c r="AA676">
        <v>-25</v>
      </c>
      <c r="AB676" t="s">
        <v>769</v>
      </c>
      <c r="AC676">
        <v>0.05</v>
      </c>
      <c r="AD676" t="s">
        <v>783</v>
      </c>
      <c r="AE676">
        <v>41883</v>
      </c>
      <c r="AF676">
        <v>41919</v>
      </c>
      <c r="AG676" t="s">
        <v>784</v>
      </c>
      <c r="AH676" t="s">
        <v>2326</v>
      </c>
      <c r="AI676">
        <v>2222052</v>
      </c>
    </row>
    <row r="677" spans="1:35" hidden="1">
      <c r="A677" t="s">
        <v>2234</v>
      </c>
      <c r="B677" t="s">
        <v>2235</v>
      </c>
      <c r="C677" t="s">
        <v>2327</v>
      </c>
      <c r="D677" t="s">
        <v>460</v>
      </c>
      <c r="F677" t="s">
        <v>792</v>
      </c>
      <c r="G677" t="s">
        <v>793</v>
      </c>
      <c r="H677" t="s">
        <v>794</v>
      </c>
      <c r="I677" t="s">
        <v>795</v>
      </c>
      <c r="J677" t="s">
        <v>682</v>
      </c>
      <c r="K677">
        <v>3</v>
      </c>
      <c r="L677">
        <v>40</v>
      </c>
      <c r="M677">
        <v>112.7</v>
      </c>
      <c r="N677">
        <v>69.5</v>
      </c>
      <c r="R677">
        <v>450</v>
      </c>
      <c r="S677">
        <v>7.7</v>
      </c>
      <c r="T677">
        <v>60</v>
      </c>
      <c r="U677" t="s">
        <v>782</v>
      </c>
      <c r="V677">
        <v>25000</v>
      </c>
      <c r="W677">
        <v>3000</v>
      </c>
      <c r="X677">
        <v>82</v>
      </c>
      <c r="Y677">
        <v>20</v>
      </c>
      <c r="Z677">
        <v>0.7</v>
      </c>
      <c r="AA677">
        <v>-25</v>
      </c>
      <c r="AB677" t="s">
        <v>769</v>
      </c>
      <c r="AC677">
        <v>0.05</v>
      </c>
      <c r="AD677" t="s">
        <v>1250</v>
      </c>
      <c r="AE677">
        <v>41091</v>
      </c>
      <c r="AF677">
        <v>41919</v>
      </c>
      <c r="AG677" t="s">
        <v>784</v>
      </c>
      <c r="AH677" t="s">
        <v>2328</v>
      </c>
      <c r="AI677">
        <v>2222048</v>
      </c>
    </row>
    <row r="678" spans="1:35" hidden="1">
      <c r="A678" t="s">
        <v>2234</v>
      </c>
      <c r="B678" t="s">
        <v>2235</v>
      </c>
      <c r="C678" t="s">
        <v>2329</v>
      </c>
      <c r="D678" t="s">
        <v>461</v>
      </c>
      <c r="E678" t="s">
        <v>2330</v>
      </c>
      <c r="F678" t="s">
        <v>792</v>
      </c>
      <c r="G678" t="s">
        <v>793</v>
      </c>
      <c r="H678" t="s">
        <v>794</v>
      </c>
      <c r="I678" t="s">
        <v>795</v>
      </c>
      <c r="J678" t="s">
        <v>682</v>
      </c>
      <c r="K678">
        <v>3</v>
      </c>
      <c r="L678">
        <v>60</v>
      </c>
      <c r="M678">
        <v>112.5</v>
      </c>
      <c r="N678">
        <v>69.5</v>
      </c>
      <c r="R678">
        <v>850</v>
      </c>
      <c r="S678">
        <v>13.5</v>
      </c>
      <c r="T678">
        <v>63</v>
      </c>
      <c r="U678" t="s">
        <v>782</v>
      </c>
      <c r="V678">
        <v>25000</v>
      </c>
      <c r="W678">
        <v>3000</v>
      </c>
      <c r="X678">
        <v>81</v>
      </c>
      <c r="Y678">
        <v>13</v>
      </c>
      <c r="Z678">
        <v>0.9</v>
      </c>
      <c r="AA678">
        <v>-25</v>
      </c>
      <c r="AB678" t="s">
        <v>769</v>
      </c>
      <c r="AC678">
        <v>0.05</v>
      </c>
      <c r="AD678" t="s">
        <v>783</v>
      </c>
      <c r="AE678">
        <v>41091</v>
      </c>
      <c r="AF678">
        <v>41914</v>
      </c>
      <c r="AG678" t="s">
        <v>784</v>
      </c>
      <c r="AH678" t="s">
        <v>2331</v>
      </c>
      <c r="AI678">
        <v>2221942</v>
      </c>
    </row>
    <row r="679" spans="1:35" hidden="1">
      <c r="A679" t="s">
        <v>2234</v>
      </c>
      <c r="B679" t="s">
        <v>2235</v>
      </c>
      <c r="C679" t="s">
        <v>2332</v>
      </c>
      <c r="D679" t="s">
        <v>2333</v>
      </c>
      <c r="F679" t="s">
        <v>792</v>
      </c>
      <c r="G679" t="s">
        <v>793</v>
      </c>
      <c r="H679" t="s">
        <v>794</v>
      </c>
      <c r="I679" t="s">
        <v>795</v>
      </c>
      <c r="J679" t="s">
        <v>682</v>
      </c>
      <c r="K679">
        <v>3</v>
      </c>
      <c r="L679">
        <v>60</v>
      </c>
      <c r="M679">
        <v>108</v>
      </c>
      <c r="N679">
        <v>62</v>
      </c>
      <c r="R679">
        <v>820</v>
      </c>
      <c r="S679">
        <v>10.5</v>
      </c>
      <c r="T679">
        <v>78.099999999999994</v>
      </c>
      <c r="U679" t="s">
        <v>782</v>
      </c>
      <c r="V679">
        <v>25000</v>
      </c>
      <c r="W679">
        <v>3000</v>
      </c>
      <c r="X679">
        <v>82</v>
      </c>
      <c r="Y679">
        <v>9</v>
      </c>
      <c r="Z679">
        <v>1</v>
      </c>
      <c r="AA679">
        <v>-25</v>
      </c>
      <c r="AB679" t="s">
        <v>769</v>
      </c>
      <c r="AC679">
        <v>0.05</v>
      </c>
      <c r="AD679" t="s">
        <v>783</v>
      </c>
      <c r="AE679">
        <v>41897</v>
      </c>
      <c r="AF679">
        <v>41919</v>
      </c>
      <c r="AG679" t="s">
        <v>784</v>
      </c>
      <c r="AH679" t="s">
        <v>2334</v>
      </c>
      <c r="AI679">
        <v>2222053</v>
      </c>
    </row>
    <row r="680" spans="1:35" hidden="1">
      <c r="A680" t="s">
        <v>2234</v>
      </c>
      <c r="B680" t="s">
        <v>2235</v>
      </c>
      <c r="C680" t="s">
        <v>2335</v>
      </c>
      <c r="D680" t="s">
        <v>2336</v>
      </c>
      <c r="E680" t="s">
        <v>2337</v>
      </c>
      <c r="F680" t="s">
        <v>737</v>
      </c>
      <c r="G680" t="s">
        <v>780</v>
      </c>
      <c r="H680" t="s">
        <v>794</v>
      </c>
      <c r="I680" t="s">
        <v>726</v>
      </c>
      <c r="J680" t="s">
        <v>682</v>
      </c>
      <c r="K680">
        <v>3</v>
      </c>
      <c r="L680">
        <v>45</v>
      </c>
      <c r="M680">
        <v>81.099999999999994</v>
      </c>
      <c r="N680">
        <v>50.3</v>
      </c>
      <c r="O680">
        <v>934</v>
      </c>
      <c r="Q680">
        <v>38</v>
      </c>
      <c r="R680">
        <v>350</v>
      </c>
      <c r="S680">
        <v>6.5</v>
      </c>
      <c r="T680">
        <v>53.8</v>
      </c>
      <c r="U680" t="s">
        <v>782</v>
      </c>
      <c r="V680">
        <v>25000</v>
      </c>
      <c r="W680">
        <v>3000</v>
      </c>
      <c r="X680">
        <v>83</v>
      </c>
      <c r="Y680">
        <v>21</v>
      </c>
      <c r="Z680">
        <v>0.9</v>
      </c>
      <c r="AA680">
        <v>-25</v>
      </c>
      <c r="AB680" t="s">
        <v>769</v>
      </c>
      <c r="AC680">
        <v>0.15</v>
      </c>
      <c r="AD680" t="s">
        <v>2338</v>
      </c>
      <c r="AE680">
        <v>41950</v>
      </c>
      <c r="AF680">
        <v>41960</v>
      </c>
      <c r="AG680" t="s">
        <v>842</v>
      </c>
      <c r="AH680" t="s">
        <v>2339</v>
      </c>
      <c r="AI680">
        <v>2226495</v>
      </c>
    </row>
    <row r="681" spans="1:35" hidden="1">
      <c r="A681" t="s">
        <v>2234</v>
      </c>
      <c r="B681" t="s">
        <v>2235</v>
      </c>
      <c r="C681" t="s">
        <v>2340</v>
      </c>
      <c r="D681" t="s">
        <v>2341</v>
      </c>
      <c r="E681" t="s">
        <v>2342</v>
      </c>
      <c r="F681" t="s">
        <v>738</v>
      </c>
      <c r="G681" t="s">
        <v>780</v>
      </c>
      <c r="H681" t="s">
        <v>794</v>
      </c>
      <c r="I681" t="s">
        <v>726</v>
      </c>
      <c r="J681" t="s">
        <v>682</v>
      </c>
      <c r="K681">
        <v>3</v>
      </c>
      <c r="L681">
        <v>50</v>
      </c>
      <c r="M681">
        <v>82.1</v>
      </c>
      <c r="N681">
        <v>62.5</v>
      </c>
      <c r="O681">
        <v>914</v>
      </c>
      <c r="Q681">
        <v>38</v>
      </c>
      <c r="R681">
        <v>465</v>
      </c>
      <c r="S681">
        <v>7.5</v>
      </c>
      <c r="T681">
        <v>62</v>
      </c>
      <c r="U681" t="s">
        <v>782</v>
      </c>
      <c r="V681">
        <v>25000</v>
      </c>
      <c r="W681">
        <v>3000</v>
      </c>
      <c r="X681">
        <v>84</v>
      </c>
      <c r="Y681">
        <v>22</v>
      </c>
      <c r="Z681">
        <v>0.9</v>
      </c>
      <c r="AA681">
        <v>-25</v>
      </c>
      <c r="AB681" t="s">
        <v>769</v>
      </c>
      <c r="AC681">
        <v>0.1</v>
      </c>
      <c r="AD681" t="s">
        <v>2239</v>
      </c>
      <c r="AE681">
        <v>41946</v>
      </c>
      <c r="AF681">
        <v>41955</v>
      </c>
      <c r="AG681" t="s">
        <v>842</v>
      </c>
      <c r="AH681" t="s">
        <v>2343</v>
      </c>
      <c r="AI681">
        <v>2226489</v>
      </c>
    </row>
    <row r="682" spans="1:35" hidden="1">
      <c r="A682" t="s">
        <v>2234</v>
      </c>
      <c r="B682" t="s">
        <v>2235</v>
      </c>
      <c r="C682" t="s">
        <v>2340</v>
      </c>
      <c r="D682" t="s">
        <v>2344</v>
      </c>
      <c r="E682" t="s">
        <v>2345</v>
      </c>
      <c r="F682" t="s">
        <v>738</v>
      </c>
      <c r="G682" t="s">
        <v>780</v>
      </c>
      <c r="H682" t="s">
        <v>794</v>
      </c>
      <c r="I682" t="s">
        <v>726</v>
      </c>
      <c r="J682" t="s">
        <v>682</v>
      </c>
      <c r="K682">
        <v>3</v>
      </c>
      <c r="L682">
        <v>50</v>
      </c>
      <c r="M682">
        <v>81.3</v>
      </c>
      <c r="N682">
        <v>624</v>
      </c>
      <c r="O682">
        <v>1015</v>
      </c>
      <c r="Q682">
        <v>38</v>
      </c>
      <c r="R682">
        <v>500</v>
      </c>
      <c r="S682">
        <v>8</v>
      </c>
      <c r="T682">
        <v>62.5</v>
      </c>
      <c r="U682" t="s">
        <v>782</v>
      </c>
      <c r="V682">
        <v>25000</v>
      </c>
      <c r="W682">
        <v>5000</v>
      </c>
      <c r="X682">
        <v>85</v>
      </c>
      <c r="Y682">
        <v>23</v>
      </c>
      <c r="Z682">
        <v>0.9</v>
      </c>
      <c r="AA682">
        <v>-25</v>
      </c>
      <c r="AB682" t="s">
        <v>769</v>
      </c>
      <c r="AC682">
        <v>0.1</v>
      </c>
      <c r="AD682" t="s">
        <v>2239</v>
      </c>
      <c r="AE682">
        <v>41946</v>
      </c>
      <c r="AF682">
        <v>41955</v>
      </c>
      <c r="AG682" t="s">
        <v>842</v>
      </c>
      <c r="AH682" t="s">
        <v>2346</v>
      </c>
      <c r="AI682">
        <v>2226490</v>
      </c>
    </row>
    <row r="683" spans="1:35" hidden="1">
      <c r="A683" t="s">
        <v>2234</v>
      </c>
      <c r="B683" t="s">
        <v>2235</v>
      </c>
      <c r="C683" t="s">
        <v>2347</v>
      </c>
      <c r="D683" t="s">
        <v>2348</v>
      </c>
      <c r="F683" t="s">
        <v>738</v>
      </c>
      <c r="G683" t="s">
        <v>780</v>
      </c>
      <c r="H683" t="s">
        <v>794</v>
      </c>
      <c r="I683" t="s">
        <v>726</v>
      </c>
      <c r="J683" t="s">
        <v>682</v>
      </c>
      <c r="K683">
        <v>3</v>
      </c>
      <c r="L683">
        <v>50</v>
      </c>
      <c r="M683">
        <v>86.2</v>
      </c>
      <c r="N683">
        <v>64.7</v>
      </c>
      <c r="O683">
        <v>846</v>
      </c>
      <c r="Q683">
        <v>38</v>
      </c>
      <c r="S683">
        <v>8</v>
      </c>
      <c r="T683">
        <v>56.2</v>
      </c>
      <c r="U683" t="s">
        <v>782</v>
      </c>
      <c r="V683">
        <v>25000</v>
      </c>
      <c r="W683">
        <v>3000</v>
      </c>
      <c r="X683">
        <v>82</v>
      </c>
      <c r="Y683">
        <v>18</v>
      </c>
      <c r="Z683">
        <v>0.9</v>
      </c>
      <c r="AA683">
        <v>-20</v>
      </c>
      <c r="AB683" t="s">
        <v>769</v>
      </c>
      <c r="AC683">
        <v>0.15</v>
      </c>
      <c r="AD683" t="s">
        <v>783</v>
      </c>
      <c r="AE683">
        <v>41883</v>
      </c>
      <c r="AF683">
        <v>41935</v>
      </c>
      <c r="AG683" t="s">
        <v>827</v>
      </c>
      <c r="AH683" t="s">
        <v>2349</v>
      </c>
      <c r="AI683">
        <v>2223571</v>
      </c>
    </row>
    <row r="684" spans="1:35" hidden="1">
      <c r="A684" t="s">
        <v>2234</v>
      </c>
      <c r="B684" t="s">
        <v>2235</v>
      </c>
      <c r="C684" t="s">
        <v>2350</v>
      </c>
      <c r="D684" t="s">
        <v>2351</v>
      </c>
      <c r="E684" t="s">
        <v>2352</v>
      </c>
      <c r="F684" t="s">
        <v>830</v>
      </c>
      <c r="G684" t="s">
        <v>780</v>
      </c>
      <c r="H684" t="s">
        <v>794</v>
      </c>
      <c r="I684" t="s">
        <v>726</v>
      </c>
      <c r="J684" t="s">
        <v>682</v>
      </c>
      <c r="K684">
        <v>3</v>
      </c>
      <c r="L684">
        <v>75</v>
      </c>
      <c r="M684">
        <v>115.1</v>
      </c>
      <c r="N684">
        <v>95.2</v>
      </c>
      <c r="O684">
        <v>1552</v>
      </c>
      <c r="Q684">
        <v>38</v>
      </c>
      <c r="R684">
        <v>790</v>
      </c>
      <c r="S684">
        <v>13</v>
      </c>
      <c r="T684">
        <v>60.8</v>
      </c>
      <c r="U684" t="s">
        <v>782</v>
      </c>
      <c r="V684">
        <v>25000</v>
      </c>
      <c r="W684">
        <v>3000</v>
      </c>
      <c r="X684">
        <v>82</v>
      </c>
      <c r="Y684">
        <v>17</v>
      </c>
      <c r="Z684">
        <v>0.9</v>
      </c>
      <c r="AA684">
        <v>-25</v>
      </c>
      <c r="AB684" t="s">
        <v>769</v>
      </c>
      <c r="AC684">
        <v>0.1</v>
      </c>
      <c r="AD684" t="s">
        <v>2239</v>
      </c>
      <c r="AE684">
        <v>41950</v>
      </c>
      <c r="AF684">
        <v>41956</v>
      </c>
      <c r="AG684" t="s">
        <v>842</v>
      </c>
      <c r="AH684" t="s">
        <v>2353</v>
      </c>
      <c r="AI684">
        <v>2226491</v>
      </c>
    </row>
    <row r="685" spans="1:35" hidden="1">
      <c r="A685" t="s">
        <v>2234</v>
      </c>
      <c r="B685" t="s">
        <v>2235</v>
      </c>
      <c r="C685" t="s">
        <v>2354</v>
      </c>
      <c r="D685" t="s">
        <v>2355</v>
      </c>
      <c r="F685" t="s">
        <v>830</v>
      </c>
      <c r="G685" t="s">
        <v>780</v>
      </c>
      <c r="H685" t="s">
        <v>794</v>
      </c>
      <c r="I685" t="s">
        <v>726</v>
      </c>
      <c r="J685" t="s">
        <v>682</v>
      </c>
      <c r="K685">
        <v>3</v>
      </c>
      <c r="L685">
        <v>75</v>
      </c>
      <c r="M685">
        <v>116.1</v>
      </c>
      <c r="N685">
        <v>92.6</v>
      </c>
      <c r="O685">
        <v>1516</v>
      </c>
      <c r="Q685">
        <v>38</v>
      </c>
      <c r="S685">
        <v>12.1</v>
      </c>
      <c r="T685">
        <v>62.5</v>
      </c>
      <c r="U685" t="s">
        <v>782</v>
      </c>
      <c r="V685">
        <v>25000</v>
      </c>
      <c r="W685">
        <v>3000</v>
      </c>
      <c r="X685">
        <v>82</v>
      </c>
      <c r="Y685">
        <v>16</v>
      </c>
      <c r="Z685">
        <v>0.9</v>
      </c>
      <c r="AA685">
        <v>-20</v>
      </c>
      <c r="AB685" t="s">
        <v>769</v>
      </c>
      <c r="AC685">
        <v>0.1</v>
      </c>
      <c r="AD685" t="s">
        <v>783</v>
      </c>
      <c r="AE685">
        <v>41883</v>
      </c>
      <c r="AF685">
        <v>41935</v>
      </c>
      <c r="AG685" t="s">
        <v>784</v>
      </c>
      <c r="AH685" t="s">
        <v>2356</v>
      </c>
      <c r="AI685">
        <v>2223569</v>
      </c>
    </row>
    <row r="686" spans="1:35" hidden="1">
      <c r="A686" t="s">
        <v>2234</v>
      </c>
      <c r="B686" t="s">
        <v>2235</v>
      </c>
      <c r="C686" t="s">
        <v>2357</v>
      </c>
      <c r="D686" t="s">
        <v>2358</v>
      </c>
      <c r="E686" t="s">
        <v>2359</v>
      </c>
      <c r="F686" t="s">
        <v>830</v>
      </c>
      <c r="G686" t="s">
        <v>780</v>
      </c>
      <c r="H686" t="s">
        <v>794</v>
      </c>
      <c r="I686" t="s">
        <v>726</v>
      </c>
      <c r="J686" t="s">
        <v>682</v>
      </c>
      <c r="K686">
        <v>5</v>
      </c>
      <c r="L686">
        <v>75</v>
      </c>
      <c r="M686">
        <v>114.8</v>
      </c>
      <c r="N686">
        <v>94.6</v>
      </c>
      <c r="O686">
        <v>1443</v>
      </c>
      <c r="Q686">
        <v>38</v>
      </c>
      <c r="R686">
        <v>770</v>
      </c>
      <c r="S686">
        <v>13</v>
      </c>
      <c r="T686">
        <v>59.2</v>
      </c>
      <c r="U686" t="s">
        <v>782</v>
      </c>
      <c r="V686">
        <v>25000</v>
      </c>
      <c r="W686">
        <v>3000</v>
      </c>
      <c r="X686">
        <v>93</v>
      </c>
      <c r="Y686">
        <v>72</v>
      </c>
      <c r="Z686">
        <v>0.9</v>
      </c>
      <c r="AA686">
        <v>-25</v>
      </c>
      <c r="AB686" t="s">
        <v>769</v>
      </c>
      <c r="AC686">
        <v>0.1</v>
      </c>
      <c r="AD686" t="s">
        <v>2239</v>
      </c>
      <c r="AE686">
        <v>41902</v>
      </c>
      <c r="AF686">
        <v>41950</v>
      </c>
      <c r="AG686" t="s">
        <v>784</v>
      </c>
      <c r="AH686" t="s">
        <v>2360</v>
      </c>
      <c r="AI686">
        <v>2226457</v>
      </c>
    </row>
    <row r="687" spans="1:35" hidden="1">
      <c r="A687" t="s">
        <v>1941</v>
      </c>
      <c r="B687" t="s">
        <v>1942</v>
      </c>
      <c r="C687" t="s">
        <v>1058</v>
      </c>
      <c r="D687" t="s">
        <v>2361</v>
      </c>
      <c r="F687" t="s">
        <v>830</v>
      </c>
      <c r="G687" t="s">
        <v>780</v>
      </c>
      <c r="H687" t="s">
        <v>794</v>
      </c>
      <c r="I687" t="s">
        <v>726</v>
      </c>
      <c r="J687" t="s">
        <v>682</v>
      </c>
      <c r="K687">
        <v>5</v>
      </c>
      <c r="L687">
        <v>75</v>
      </c>
      <c r="M687">
        <v>115</v>
      </c>
      <c r="N687">
        <v>94</v>
      </c>
      <c r="O687">
        <v>4557</v>
      </c>
      <c r="Q687">
        <v>25</v>
      </c>
      <c r="S687">
        <v>13.7</v>
      </c>
      <c r="T687">
        <v>55.6</v>
      </c>
      <c r="U687" t="s">
        <v>782</v>
      </c>
      <c r="V687">
        <v>25000</v>
      </c>
      <c r="W687">
        <v>2700</v>
      </c>
      <c r="X687">
        <v>81</v>
      </c>
      <c r="Y687">
        <v>6</v>
      </c>
      <c r="Z687">
        <v>0.9</v>
      </c>
      <c r="AA687">
        <v>-20</v>
      </c>
      <c r="AB687" t="s">
        <v>769</v>
      </c>
      <c r="AC687">
        <v>0.1</v>
      </c>
      <c r="AD687" t="s">
        <v>783</v>
      </c>
      <c r="AE687">
        <v>41760</v>
      </c>
      <c r="AF687">
        <v>41940</v>
      </c>
      <c r="AG687" t="s">
        <v>842</v>
      </c>
      <c r="AH687" t="s">
        <v>2362</v>
      </c>
      <c r="AI687">
        <v>2224051</v>
      </c>
    </row>
    <row r="688" spans="1:35" hidden="1">
      <c r="A688" t="s">
        <v>1941</v>
      </c>
      <c r="B688" t="s">
        <v>1942</v>
      </c>
      <c r="C688" t="s">
        <v>1058</v>
      </c>
      <c r="D688" t="s">
        <v>2363</v>
      </c>
      <c r="F688" t="s">
        <v>830</v>
      </c>
      <c r="G688" t="s">
        <v>780</v>
      </c>
      <c r="H688" t="s">
        <v>794</v>
      </c>
      <c r="I688" t="s">
        <v>726</v>
      </c>
      <c r="J688" t="s">
        <v>682</v>
      </c>
      <c r="K688">
        <v>5</v>
      </c>
      <c r="L688">
        <v>75</v>
      </c>
      <c r="M688">
        <v>115</v>
      </c>
      <c r="N688">
        <v>94</v>
      </c>
      <c r="O688">
        <v>1751</v>
      </c>
      <c r="Q688">
        <v>40</v>
      </c>
      <c r="R688">
        <v>750</v>
      </c>
      <c r="S688">
        <v>13.5</v>
      </c>
      <c r="T688">
        <v>55.6</v>
      </c>
      <c r="U688" t="s">
        <v>782</v>
      </c>
      <c r="V688">
        <v>25000</v>
      </c>
      <c r="W688">
        <v>2700</v>
      </c>
      <c r="X688">
        <v>83</v>
      </c>
      <c r="Y688">
        <v>21</v>
      </c>
      <c r="Z688">
        <v>0.9</v>
      </c>
      <c r="AA688">
        <v>-20</v>
      </c>
      <c r="AB688" t="s">
        <v>769</v>
      </c>
      <c r="AC688">
        <v>0.1</v>
      </c>
      <c r="AD688" t="s">
        <v>783</v>
      </c>
      <c r="AE688">
        <v>41760</v>
      </c>
      <c r="AF688">
        <v>41837</v>
      </c>
      <c r="AG688" t="s">
        <v>842</v>
      </c>
      <c r="AH688" t="s">
        <v>2364</v>
      </c>
      <c r="AI688">
        <v>2215775</v>
      </c>
    </row>
    <row r="689" spans="1:35" hidden="1">
      <c r="A689" t="s">
        <v>1941</v>
      </c>
      <c r="B689" t="s">
        <v>1942</v>
      </c>
      <c r="C689" t="s">
        <v>1058</v>
      </c>
      <c r="D689" t="s">
        <v>2365</v>
      </c>
      <c r="F689" t="s">
        <v>735</v>
      </c>
      <c r="G689" t="s">
        <v>780</v>
      </c>
      <c r="H689" t="s">
        <v>794</v>
      </c>
      <c r="I689" t="s">
        <v>726</v>
      </c>
      <c r="J689" t="s">
        <v>682</v>
      </c>
      <c r="K689">
        <v>5</v>
      </c>
      <c r="L689">
        <v>100</v>
      </c>
      <c r="M689">
        <v>132</v>
      </c>
      <c r="N689">
        <v>121</v>
      </c>
      <c r="O689">
        <v>5433</v>
      </c>
      <c r="Q689">
        <v>25</v>
      </c>
      <c r="R689">
        <v>1050</v>
      </c>
      <c r="S689">
        <v>17.5</v>
      </c>
      <c r="T689">
        <v>60</v>
      </c>
      <c r="U689" t="s">
        <v>782</v>
      </c>
      <c r="V689">
        <v>25000</v>
      </c>
      <c r="W689">
        <v>4000</v>
      </c>
      <c r="X689">
        <v>87</v>
      </c>
      <c r="Y689">
        <v>32</v>
      </c>
      <c r="Z689">
        <v>0.9</v>
      </c>
      <c r="AA689">
        <v>-20</v>
      </c>
      <c r="AB689" t="s">
        <v>769</v>
      </c>
      <c r="AC689">
        <v>0.1</v>
      </c>
      <c r="AD689" t="s">
        <v>1132</v>
      </c>
      <c r="AE689">
        <v>41760</v>
      </c>
      <c r="AF689">
        <v>41893</v>
      </c>
      <c r="AG689" t="s">
        <v>842</v>
      </c>
      <c r="AH689" t="s">
        <v>2366</v>
      </c>
      <c r="AI689">
        <v>2220255</v>
      </c>
    </row>
    <row r="690" spans="1:35" hidden="1">
      <c r="A690" t="s">
        <v>1941</v>
      </c>
      <c r="B690" t="s">
        <v>1942</v>
      </c>
      <c r="C690" t="s">
        <v>1058</v>
      </c>
      <c r="D690" t="s">
        <v>2367</v>
      </c>
      <c r="F690" t="s">
        <v>735</v>
      </c>
      <c r="G690" t="s">
        <v>780</v>
      </c>
      <c r="H690" t="s">
        <v>794</v>
      </c>
      <c r="I690" t="s">
        <v>726</v>
      </c>
      <c r="J690" t="s">
        <v>682</v>
      </c>
      <c r="K690">
        <v>5</v>
      </c>
      <c r="L690">
        <v>85</v>
      </c>
      <c r="M690">
        <v>132</v>
      </c>
      <c r="N690">
        <v>121</v>
      </c>
      <c r="O690">
        <v>1760</v>
      </c>
      <c r="Q690">
        <v>40</v>
      </c>
      <c r="R690">
        <v>1050</v>
      </c>
      <c r="S690">
        <v>17.5</v>
      </c>
      <c r="T690">
        <v>60</v>
      </c>
      <c r="U690" t="s">
        <v>782</v>
      </c>
      <c r="V690">
        <v>25000</v>
      </c>
      <c r="W690">
        <v>4000</v>
      </c>
      <c r="X690">
        <v>84</v>
      </c>
      <c r="Y690">
        <v>25</v>
      </c>
      <c r="Z690">
        <v>0.9</v>
      </c>
      <c r="AA690">
        <v>-20</v>
      </c>
      <c r="AB690" t="s">
        <v>769</v>
      </c>
      <c r="AC690">
        <v>0.1</v>
      </c>
      <c r="AD690" t="s">
        <v>783</v>
      </c>
      <c r="AE690">
        <v>41760</v>
      </c>
      <c r="AF690">
        <v>41837</v>
      </c>
      <c r="AG690" t="s">
        <v>842</v>
      </c>
      <c r="AH690" t="s">
        <v>2368</v>
      </c>
      <c r="AI690">
        <v>2215765</v>
      </c>
    </row>
    <row r="691" spans="1:35" hidden="1">
      <c r="A691" t="s">
        <v>1941</v>
      </c>
      <c r="B691" t="s">
        <v>1942</v>
      </c>
      <c r="C691" t="s">
        <v>1058</v>
      </c>
      <c r="D691" t="s">
        <v>2369</v>
      </c>
      <c r="F691" t="s">
        <v>735</v>
      </c>
      <c r="G691" t="s">
        <v>780</v>
      </c>
      <c r="H691" t="s">
        <v>794</v>
      </c>
      <c r="I691" t="s">
        <v>726</v>
      </c>
      <c r="J691" t="s">
        <v>682</v>
      </c>
      <c r="K691">
        <v>5</v>
      </c>
      <c r="L691">
        <v>100</v>
      </c>
      <c r="M691">
        <v>132</v>
      </c>
      <c r="N691">
        <v>121</v>
      </c>
      <c r="O691">
        <v>5947</v>
      </c>
      <c r="Q691">
        <v>25</v>
      </c>
      <c r="R691">
        <v>1050</v>
      </c>
      <c r="S691">
        <v>17.5</v>
      </c>
      <c r="T691">
        <v>60</v>
      </c>
      <c r="U691" t="s">
        <v>782</v>
      </c>
      <c r="V691">
        <v>25000</v>
      </c>
      <c r="W691">
        <v>5000</v>
      </c>
      <c r="X691">
        <v>83</v>
      </c>
      <c r="Y691">
        <v>14</v>
      </c>
      <c r="Z691">
        <v>0.9</v>
      </c>
      <c r="AA691">
        <v>-20</v>
      </c>
      <c r="AB691" t="s">
        <v>769</v>
      </c>
      <c r="AC691">
        <v>0.1</v>
      </c>
      <c r="AD691" t="s">
        <v>1132</v>
      </c>
      <c r="AE691">
        <v>41760</v>
      </c>
      <c r="AF691">
        <v>41893</v>
      </c>
      <c r="AG691" t="s">
        <v>842</v>
      </c>
      <c r="AH691" t="s">
        <v>2370</v>
      </c>
      <c r="AI691">
        <v>2220256</v>
      </c>
    </row>
    <row r="692" spans="1:35" hidden="1">
      <c r="A692" t="s">
        <v>1941</v>
      </c>
      <c r="B692" t="s">
        <v>1942</v>
      </c>
      <c r="C692" t="s">
        <v>1058</v>
      </c>
      <c r="D692" t="s">
        <v>2371</v>
      </c>
      <c r="F692" t="s">
        <v>735</v>
      </c>
      <c r="G692" t="s">
        <v>780</v>
      </c>
      <c r="H692" t="s">
        <v>794</v>
      </c>
      <c r="I692" t="s">
        <v>726</v>
      </c>
      <c r="J692" t="s">
        <v>682</v>
      </c>
      <c r="K692">
        <v>5</v>
      </c>
      <c r="L692">
        <v>85</v>
      </c>
      <c r="M692">
        <v>132</v>
      </c>
      <c r="N692">
        <v>121</v>
      </c>
      <c r="O692">
        <v>1699</v>
      </c>
      <c r="Q692">
        <v>40</v>
      </c>
      <c r="R692">
        <v>1050</v>
      </c>
      <c r="S692">
        <v>17.5</v>
      </c>
      <c r="T692">
        <v>60</v>
      </c>
      <c r="U692" t="s">
        <v>782</v>
      </c>
      <c r="V692">
        <v>25000</v>
      </c>
      <c r="W692">
        <v>5000</v>
      </c>
      <c r="X692">
        <v>86</v>
      </c>
      <c r="Y692">
        <v>21</v>
      </c>
      <c r="Z692">
        <v>0.9</v>
      </c>
      <c r="AA692">
        <v>-20</v>
      </c>
      <c r="AB692" t="s">
        <v>769</v>
      </c>
      <c r="AC692">
        <v>0.1</v>
      </c>
      <c r="AD692" t="s">
        <v>783</v>
      </c>
      <c r="AE692">
        <v>41760</v>
      </c>
      <c r="AF692">
        <v>41837</v>
      </c>
      <c r="AG692" t="s">
        <v>842</v>
      </c>
      <c r="AH692" t="s">
        <v>2372</v>
      </c>
      <c r="AI692">
        <v>2215766</v>
      </c>
    </row>
    <row r="693" spans="1:35" hidden="1">
      <c r="A693" t="s">
        <v>1941</v>
      </c>
      <c r="B693" t="s">
        <v>1942</v>
      </c>
      <c r="C693" t="s">
        <v>1058</v>
      </c>
      <c r="D693" t="s">
        <v>2373</v>
      </c>
      <c r="F693" t="s">
        <v>735</v>
      </c>
      <c r="G693" t="s">
        <v>780</v>
      </c>
      <c r="H693" t="s">
        <v>794</v>
      </c>
      <c r="I693" t="s">
        <v>726</v>
      </c>
      <c r="J693" t="s">
        <v>682</v>
      </c>
      <c r="K693">
        <v>5</v>
      </c>
      <c r="L693">
        <v>100</v>
      </c>
      <c r="M693">
        <v>132</v>
      </c>
      <c r="N693">
        <v>121</v>
      </c>
      <c r="O693">
        <v>5465</v>
      </c>
      <c r="Q693">
        <v>25</v>
      </c>
      <c r="R693">
        <v>1050</v>
      </c>
      <c r="S693">
        <v>17.5</v>
      </c>
      <c r="T693">
        <v>60</v>
      </c>
      <c r="U693" t="s">
        <v>782</v>
      </c>
      <c r="V693">
        <v>25000</v>
      </c>
      <c r="W693">
        <v>3000</v>
      </c>
      <c r="X693">
        <v>83</v>
      </c>
      <c r="Y693">
        <v>18</v>
      </c>
      <c r="Z693">
        <v>0.9</v>
      </c>
      <c r="AA693">
        <v>-20</v>
      </c>
      <c r="AB693" t="s">
        <v>769</v>
      </c>
      <c r="AC693">
        <v>0.1</v>
      </c>
      <c r="AD693" t="s">
        <v>1132</v>
      </c>
      <c r="AE693">
        <v>41760</v>
      </c>
      <c r="AF693">
        <v>41893</v>
      </c>
      <c r="AG693" t="s">
        <v>842</v>
      </c>
      <c r="AH693" t="s">
        <v>2374</v>
      </c>
      <c r="AI693">
        <v>2220254</v>
      </c>
    </row>
    <row r="694" spans="1:35" hidden="1">
      <c r="A694" t="s">
        <v>1941</v>
      </c>
      <c r="B694" t="s">
        <v>1942</v>
      </c>
      <c r="C694" t="s">
        <v>1058</v>
      </c>
      <c r="D694" t="s">
        <v>2375</v>
      </c>
      <c r="F694" t="s">
        <v>735</v>
      </c>
      <c r="G694" t="s">
        <v>780</v>
      </c>
      <c r="H694" t="s">
        <v>794</v>
      </c>
      <c r="I694" t="s">
        <v>726</v>
      </c>
      <c r="J694" t="s">
        <v>682</v>
      </c>
      <c r="K694">
        <v>5</v>
      </c>
      <c r="L694">
        <v>85</v>
      </c>
      <c r="M694">
        <v>132</v>
      </c>
      <c r="N694">
        <v>121</v>
      </c>
      <c r="O694">
        <v>1566</v>
      </c>
      <c r="Q694">
        <v>40</v>
      </c>
      <c r="R694">
        <v>1050</v>
      </c>
      <c r="S694">
        <v>17.5</v>
      </c>
      <c r="T694">
        <v>60</v>
      </c>
      <c r="U694" t="s">
        <v>782</v>
      </c>
      <c r="V694">
        <v>25000</v>
      </c>
      <c r="W694">
        <v>3000</v>
      </c>
      <c r="X694">
        <v>84</v>
      </c>
      <c r="Y694">
        <v>23</v>
      </c>
      <c r="Z694">
        <v>0.9</v>
      </c>
      <c r="AA694">
        <v>-20</v>
      </c>
      <c r="AB694" t="s">
        <v>769</v>
      </c>
      <c r="AC694">
        <v>0.1</v>
      </c>
      <c r="AD694" t="s">
        <v>783</v>
      </c>
      <c r="AE694">
        <v>41760</v>
      </c>
      <c r="AF694">
        <v>41837</v>
      </c>
      <c r="AG694" t="s">
        <v>842</v>
      </c>
      <c r="AH694" t="s">
        <v>2376</v>
      </c>
      <c r="AI694">
        <v>2215764</v>
      </c>
    </row>
    <row r="695" spans="1:35" hidden="1">
      <c r="A695" t="s">
        <v>1941</v>
      </c>
      <c r="B695" t="s">
        <v>1942</v>
      </c>
      <c r="C695" t="s">
        <v>1058</v>
      </c>
      <c r="D695" t="s">
        <v>2377</v>
      </c>
      <c r="F695" t="s">
        <v>735</v>
      </c>
      <c r="G695" t="s">
        <v>780</v>
      </c>
      <c r="H695" t="s">
        <v>794</v>
      </c>
      <c r="I695" t="s">
        <v>726</v>
      </c>
      <c r="J695" t="s">
        <v>682</v>
      </c>
      <c r="K695">
        <v>5</v>
      </c>
      <c r="L695">
        <v>100</v>
      </c>
      <c r="M695">
        <v>132</v>
      </c>
      <c r="N695">
        <v>121</v>
      </c>
      <c r="O695">
        <v>5446</v>
      </c>
      <c r="Q695">
        <v>25</v>
      </c>
      <c r="R695">
        <v>1050</v>
      </c>
      <c r="S695">
        <v>17.5</v>
      </c>
      <c r="T695">
        <v>60</v>
      </c>
      <c r="U695" t="s">
        <v>782</v>
      </c>
      <c r="V695">
        <v>25000</v>
      </c>
      <c r="W695">
        <v>2700</v>
      </c>
      <c r="X695">
        <v>81</v>
      </c>
      <c r="Y695">
        <v>5</v>
      </c>
      <c r="Z695">
        <v>0.9</v>
      </c>
      <c r="AA695">
        <v>-20</v>
      </c>
      <c r="AB695" t="s">
        <v>769</v>
      </c>
      <c r="AC695">
        <v>0.1</v>
      </c>
      <c r="AD695" t="s">
        <v>1132</v>
      </c>
      <c r="AE695">
        <v>41760</v>
      </c>
      <c r="AF695">
        <v>41893</v>
      </c>
      <c r="AG695" t="s">
        <v>842</v>
      </c>
      <c r="AH695" t="s">
        <v>2378</v>
      </c>
      <c r="AI695">
        <v>2220253</v>
      </c>
    </row>
    <row r="696" spans="1:35" hidden="1">
      <c r="A696" t="s">
        <v>1941</v>
      </c>
      <c r="B696" t="s">
        <v>1942</v>
      </c>
      <c r="C696" t="s">
        <v>1058</v>
      </c>
      <c r="D696" t="s">
        <v>2379</v>
      </c>
      <c r="F696" t="s">
        <v>735</v>
      </c>
      <c r="G696" t="s">
        <v>780</v>
      </c>
      <c r="H696" t="s">
        <v>794</v>
      </c>
      <c r="I696" t="s">
        <v>726</v>
      </c>
      <c r="J696" t="s">
        <v>682</v>
      </c>
      <c r="K696">
        <v>5</v>
      </c>
      <c r="L696">
        <v>85</v>
      </c>
      <c r="M696">
        <v>132</v>
      </c>
      <c r="N696">
        <v>121</v>
      </c>
      <c r="O696">
        <v>1561</v>
      </c>
      <c r="Q696">
        <v>40</v>
      </c>
      <c r="R696">
        <v>1050</v>
      </c>
      <c r="S696">
        <v>17.5</v>
      </c>
      <c r="T696">
        <v>60</v>
      </c>
      <c r="U696" t="s">
        <v>782</v>
      </c>
      <c r="V696">
        <v>25000</v>
      </c>
      <c r="W696">
        <v>2700</v>
      </c>
      <c r="X696">
        <v>83</v>
      </c>
      <c r="Y696">
        <v>21</v>
      </c>
      <c r="Z696">
        <v>1</v>
      </c>
      <c r="AA696">
        <v>-20</v>
      </c>
      <c r="AB696" t="s">
        <v>769</v>
      </c>
      <c r="AC696">
        <v>0.1</v>
      </c>
      <c r="AD696" t="s">
        <v>783</v>
      </c>
      <c r="AE696">
        <v>41760</v>
      </c>
      <c r="AF696">
        <v>41837</v>
      </c>
      <c r="AG696" t="s">
        <v>842</v>
      </c>
      <c r="AH696" t="s">
        <v>2380</v>
      </c>
      <c r="AI696">
        <v>2215763</v>
      </c>
    </row>
    <row r="697" spans="1:35" hidden="1">
      <c r="A697" t="s">
        <v>1941</v>
      </c>
      <c r="B697" t="s">
        <v>1942</v>
      </c>
      <c r="C697" t="s">
        <v>1058</v>
      </c>
      <c r="D697" t="s">
        <v>2381</v>
      </c>
      <c r="F697" t="s">
        <v>735</v>
      </c>
      <c r="G697" t="s">
        <v>780</v>
      </c>
      <c r="H697" t="s">
        <v>794</v>
      </c>
      <c r="I697" t="s">
        <v>726</v>
      </c>
      <c r="J697" t="s">
        <v>682</v>
      </c>
      <c r="K697">
        <v>3</v>
      </c>
      <c r="L697">
        <v>100</v>
      </c>
      <c r="M697">
        <v>130</v>
      </c>
      <c r="N697">
        <v>121</v>
      </c>
      <c r="O697">
        <v>7337</v>
      </c>
      <c r="Q697">
        <v>25</v>
      </c>
      <c r="R697">
        <v>1350</v>
      </c>
      <c r="S697">
        <v>19</v>
      </c>
      <c r="T697">
        <v>71</v>
      </c>
      <c r="U697" t="s">
        <v>782</v>
      </c>
      <c r="V697">
        <v>25000</v>
      </c>
      <c r="W697">
        <v>3000</v>
      </c>
      <c r="X697">
        <v>82</v>
      </c>
      <c r="Y697">
        <v>19</v>
      </c>
      <c r="Z697">
        <v>1</v>
      </c>
      <c r="AA697">
        <v>-20</v>
      </c>
      <c r="AB697" t="s">
        <v>769</v>
      </c>
      <c r="AC697">
        <v>0.1</v>
      </c>
      <c r="AD697" t="s">
        <v>826</v>
      </c>
      <c r="AE697">
        <v>41640</v>
      </c>
      <c r="AF697">
        <v>41724</v>
      </c>
      <c r="AG697" t="s">
        <v>784</v>
      </c>
      <c r="AH697" t="s">
        <v>2382</v>
      </c>
      <c r="AI697">
        <v>2207599</v>
      </c>
    </row>
    <row r="698" spans="1:35" hidden="1">
      <c r="A698" t="s">
        <v>1941</v>
      </c>
      <c r="B698" t="s">
        <v>1942</v>
      </c>
      <c r="C698" t="s">
        <v>1058</v>
      </c>
      <c r="D698" t="s">
        <v>2383</v>
      </c>
      <c r="F698" t="s">
        <v>735</v>
      </c>
      <c r="G698" t="s">
        <v>780</v>
      </c>
      <c r="H698" t="s">
        <v>794</v>
      </c>
      <c r="I698" t="s">
        <v>726</v>
      </c>
      <c r="J698" t="s">
        <v>682</v>
      </c>
      <c r="K698">
        <v>3</v>
      </c>
      <c r="L698">
        <v>75</v>
      </c>
      <c r="M698">
        <v>128</v>
      </c>
      <c r="N698">
        <v>121</v>
      </c>
      <c r="O698">
        <v>1220</v>
      </c>
      <c r="Q698">
        <v>40</v>
      </c>
      <c r="R698">
        <v>850</v>
      </c>
      <c r="S698">
        <v>15</v>
      </c>
      <c r="T698">
        <v>56.7</v>
      </c>
      <c r="U698" t="s">
        <v>782</v>
      </c>
      <c r="V698">
        <v>25000</v>
      </c>
      <c r="W698">
        <v>3000</v>
      </c>
      <c r="X698">
        <v>83</v>
      </c>
      <c r="Y698">
        <v>19</v>
      </c>
      <c r="Z698">
        <v>0.9</v>
      </c>
      <c r="AA698">
        <v>-20</v>
      </c>
      <c r="AB698" t="s">
        <v>769</v>
      </c>
      <c r="AC698">
        <v>0.1</v>
      </c>
      <c r="AD698" t="s">
        <v>826</v>
      </c>
      <c r="AE698">
        <v>41699</v>
      </c>
      <c r="AF698">
        <v>41782</v>
      </c>
      <c r="AG698" t="s">
        <v>784</v>
      </c>
      <c r="AH698" t="s">
        <v>2384</v>
      </c>
      <c r="AI698">
        <v>2212450</v>
      </c>
    </row>
    <row r="699" spans="1:35" hidden="1">
      <c r="A699" t="s">
        <v>1941</v>
      </c>
      <c r="B699" t="s">
        <v>1942</v>
      </c>
      <c r="C699" t="s">
        <v>2385</v>
      </c>
      <c r="D699" t="s">
        <v>2386</v>
      </c>
      <c r="F699" t="s">
        <v>813</v>
      </c>
      <c r="G699" t="s">
        <v>780</v>
      </c>
      <c r="H699" t="s">
        <v>794</v>
      </c>
      <c r="I699" t="s">
        <v>726</v>
      </c>
      <c r="J699" t="s">
        <v>682</v>
      </c>
      <c r="K699">
        <v>3</v>
      </c>
      <c r="L699">
        <v>45</v>
      </c>
      <c r="M699">
        <v>93</v>
      </c>
      <c r="N699">
        <v>63</v>
      </c>
      <c r="Q699">
        <v>120</v>
      </c>
      <c r="R699">
        <v>450</v>
      </c>
      <c r="S699">
        <v>8</v>
      </c>
      <c r="T699">
        <v>56.3</v>
      </c>
      <c r="U699" t="s">
        <v>782</v>
      </c>
      <c r="V699">
        <v>25000</v>
      </c>
      <c r="W699">
        <v>2700</v>
      </c>
      <c r="X699">
        <v>81</v>
      </c>
      <c r="Y699">
        <v>10</v>
      </c>
      <c r="Z699">
        <v>0.9</v>
      </c>
      <c r="AA699">
        <v>-20</v>
      </c>
      <c r="AB699" t="s">
        <v>769</v>
      </c>
      <c r="AC699">
        <v>0.1</v>
      </c>
      <c r="AD699" t="s">
        <v>826</v>
      </c>
      <c r="AE699">
        <v>41699</v>
      </c>
      <c r="AF699">
        <v>41782</v>
      </c>
      <c r="AG699" t="s">
        <v>784</v>
      </c>
      <c r="AH699" t="s">
        <v>2387</v>
      </c>
      <c r="AI699">
        <v>2212451</v>
      </c>
    </row>
    <row r="700" spans="1:35" hidden="1">
      <c r="A700" t="s">
        <v>1941</v>
      </c>
      <c r="B700" t="s">
        <v>1942</v>
      </c>
      <c r="C700" t="s">
        <v>872</v>
      </c>
      <c r="D700" t="s">
        <v>2388</v>
      </c>
      <c r="F700" t="s">
        <v>703</v>
      </c>
      <c r="G700" t="s">
        <v>780</v>
      </c>
      <c r="H700" t="s">
        <v>781</v>
      </c>
      <c r="I700" t="s">
        <v>726</v>
      </c>
      <c r="J700" t="s">
        <v>682</v>
      </c>
      <c r="K700">
        <v>5</v>
      </c>
      <c r="L700">
        <v>35</v>
      </c>
      <c r="M700">
        <v>50</v>
      </c>
      <c r="N700">
        <v>50</v>
      </c>
      <c r="O700">
        <v>1115</v>
      </c>
      <c r="Q700">
        <v>35</v>
      </c>
      <c r="S700">
        <v>6</v>
      </c>
      <c r="T700">
        <v>58.3</v>
      </c>
      <c r="U700" t="s">
        <v>782</v>
      </c>
      <c r="V700">
        <v>25000</v>
      </c>
      <c r="W700">
        <v>3000</v>
      </c>
      <c r="X700">
        <v>82</v>
      </c>
      <c r="Y700">
        <v>13</v>
      </c>
      <c r="Z700">
        <v>1</v>
      </c>
      <c r="AA700">
        <v>-20</v>
      </c>
      <c r="AB700" t="s">
        <v>769</v>
      </c>
      <c r="AC700">
        <v>0.1</v>
      </c>
      <c r="AD700" t="s">
        <v>783</v>
      </c>
      <c r="AE700">
        <v>41640</v>
      </c>
      <c r="AF700">
        <v>41955</v>
      </c>
      <c r="AG700" t="s">
        <v>842</v>
      </c>
      <c r="AH700" t="s">
        <v>2389</v>
      </c>
      <c r="AI700">
        <v>2225044</v>
      </c>
    </row>
    <row r="701" spans="1:35" hidden="1">
      <c r="A701" t="s">
        <v>1941</v>
      </c>
      <c r="B701" t="s">
        <v>1942</v>
      </c>
      <c r="C701" t="s">
        <v>872</v>
      </c>
      <c r="D701" t="s">
        <v>2390</v>
      </c>
      <c r="F701" t="s">
        <v>703</v>
      </c>
      <c r="G701" t="s">
        <v>780</v>
      </c>
      <c r="H701" t="s">
        <v>781</v>
      </c>
      <c r="I701" t="s">
        <v>726</v>
      </c>
      <c r="J701" t="s">
        <v>682</v>
      </c>
      <c r="K701">
        <v>5</v>
      </c>
      <c r="L701">
        <v>35</v>
      </c>
      <c r="M701">
        <v>50</v>
      </c>
      <c r="N701">
        <v>50</v>
      </c>
      <c r="O701">
        <v>1068</v>
      </c>
      <c r="Q701">
        <v>35</v>
      </c>
      <c r="S701">
        <v>6</v>
      </c>
      <c r="T701">
        <v>58.3</v>
      </c>
      <c r="U701" t="s">
        <v>782</v>
      </c>
      <c r="V701">
        <v>25000</v>
      </c>
      <c r="W701">
        <v>2700</v>
      </c>
      <c r="X701">
        <v>81</v>
      </c>
      <c r="Y701">
        <v>11</v>
      </c>
      <c r="Z701">
        <v>1</v>
      </c>
      <c r="AA701">
        <v>-20</v>
      </c>
      <c r="AB701" t="s">
        <v>769</v>
      </c>
      <c r="AC701">
        <v>0.1</v>
      </c>
      <c r="AD701" t="s">
        <v>783</v>
      </c>
      <c r="AE701">
        <v>41640</v>
      </c>
      <c r="AF701">
        <v>41955</v>
      </c>
      <c r="AG701" t="s">
        <v>842</v>
      </c>
      <c r="AH701" t="s">
        <v>2391</v>
      </c>
      <c r="AI701">
        <v>2225043</v>
      </c>
    </row>
    <row r="702" spans="1:35" hidden="1">
      <c r="A702" t="s">
        <v>2392</v>
      </c>
      <c r="B702" t="s">
        <v>2393</v>
      </c>
      <c r="C702" t="s">
        <v>2394</v>
      </c>
      <c r="D702" t="s">
        <v>2395</v>
      </c>
      <c r="F702" t="s">
        <v>813</v>
      </c>
      <c r="G702" t="s">
        <v>780</v>
      </c>
      <c r="H702" t="s">
        <v>794</v>
      </c>
      <c r="I702" t="s">
        <v>726</v>
      </c>
      <c r="J702" t="s">
        <v>682</v>
      </c>
      <c r="K702">
        <v>3</v>
      </c>
      <c r="L702">
        <v>40</v>
      </c>
      <c r="M702">
        <v>98</v>
      </c>
      <c r="N702">
        <v>64</v>
      </c>
      <c r="R702">
        <v>550</v>
      </c>
      <c r="S702">
        <v>7</v>
      </c>
      <c r="T702">
        <v>78.599999999999994</v>
      </c>
      <c r="U702" t="s">
        <v>782</v>
      </c>
      <c r="V702">
        <v>25000</v>
      </c>
      <c r="W702">
        <v>3000</v>
      </c>
      <c r="X702">
        <v>83</v>
      </c>
      <c r="Y702">
        <v>17</v>
      </c>
      <c r="Z702">
        <v>0.9</v>
      </c>
      <c r="AA702">
        <v>-20</v>
      </c>
      <c r="AB702" t="s">
        <v>769</v>
      </c>
      <c r="AC702">
        <v>0.09</v>
      </c>
      <c r="AD702" t="s">
        <v>826</v>
      </c>
      <c r="AE702">
        <v>41851</v>
      </c>
      <c r="AF702">
        <v>41887</v>
      </c>
      <c r="AG702" t="s">
        <v>842</v>
      </c>
      <c r="AH702" t="s">
        <v>2396</v>
      </c>
      <c r="AI702">
        <v>2218741</v>
      </c>
    </row>
    <row r="703" spans="1:35" hidden="1">
      <c r="A703" t="s">
        <v>2397</v>
      </c>
      <c r="B703" t="s">
        <v>2398</v>
      </c>
      <c r="C703" t="s">
        <v>2399</v>
      </c>
      <c r="D703" t="s">
        <v>2399</v>
      </c>
      <c r="F703" t="s">
        <v>792</v>
      </c>
      <c r="G703" t="s">
        <v>793</v>
      </c>
      <c r="H703" t="s">
        <v>794</v>
      </c>
      <c r="I703" t="s">
        <v>795</v>
      </c>
      <c r="J703" t="s">
        <v>682</v>
      </c>
      <c r="K703">
        <v>3</v>
      </c>
      <c r="M703">
        <v>112</v>
      </c>
      <c r="N703">
        <v>65</v>
      </c>
      <c r="R703">
        <v>655</v>
      </c>
      <c r="S703">
        <v>6.3</v>
      </c>
      <c r="T703">
        <v>105.1</v>
      </c>
      <c r="U703" t="s">
        <v>782</v>
      </c>
      <c r="V703">
        <v>25000</v>
      </c>
      <c r="W703">
        <v>2700</v>
      </c>
      <c r="X703">
        <v>80</v>
      </c>
      <c r="Y703">
        <v>7</v>
      </c>
      <c r="AA703">
        <v>-20</v>
      </c>
      <c r="AB703" t="s">
        <v>769</v>
      </c>
      <c r="AD703" t="s">
        <v>826</v>
      </c>
      <c r="AE703">
        <v>41878</v>
      </c>
      <c r="AF703">
        <v>41892</v>
      </c>
      <c r="AG703" t="s">
        <v>784</v>
      </c>
      <c r="AH703" t="s">
        <v>2400</v>
      </c>
      <c r="AI703">
        <v>2218987</v>
      </c>
    </row>
    <row r="704" spans="1:35" hidden="1">
      <c r="A704" t="s">
        <v>2397</v>
      </c>
      <c r="B704" t="s">
        <v>2398</v>
      </c>
      <c r="C704" t="s">
        <v>2401</v>
      </c>
      <c r="D704" t="s">
        <v>2401</v>
      </c>
      <c r="F704" t="s">
        <v>792</v>
      </c>
      <c r="G704" t="s">
        <v>793</v>
      </c>
      <c r="H704" t="s">
        <v>794</v>
      </c>
      <c r="I704" t="s">
        <v>795</v>
      </c>
      <c r="J704" t="s">
        <v>682</v>
      </c>
      <c r="K704">
        <v>3</v>
      </c>
      <c r="M704">
        <v>112</v>
      </c>
      <c r="N704">
        <v>65</v>
      </c>
      <c r="R704">
        <v>854</v>
      </c>
      <c r="S704">
        <v>9.4</v>
      </c>
      <c r="T704">
        <v>91.9</v>
      </c>
      <c r="U704" t="s">
        <v>782</v>
      </c>
      <c r="V704">
        <v>25000</v>
      </c>
      <c r="W704">
        <v>2700</v>
      </c>
      <c r="X704">
        <v>80</v>
      </c>
      <c r="Y704">
        <v>8</v>
      </c>
      <c r="AA704">
        <v>-20</v>
      </c>
      <c r="AB704" t="s">
        <v>769</v>
      </c>
      <c r="AD704" t="s">
        <v>826</v>
      </c>
      <c r="AE704">
        <v>41878</v>
      </c>
      <c r="AF704">
        <v>41878</v>
      </c>
      <c r="AG704" t="s">
        <v>784</v>
      </c>
      <c r="AH704" t="s">
        <v>2402</v>
      </c>
      <c r="AI704">
        <v>2218988</v>
      </c>
    </row>
    <row r="705" spans="1:35" hidden="1">
      <c r="A705" t="s">
        <v>2397</v>
      </c>
      <c r="B705" t="s">
        <v>2398</v>
      </c>
      <c r="C705" t="s">
        <v>2403</v>
      </c>
      <c r="D705" t="s">
        <v>2403</v>
      </c>
      <c r="F705" t="s">
        <v>792</v>
      </c>
      <c r="G705" t="s">
        <v>793</v>
      </c>
      <c r="H705" t="s">
        <v>794</v>
      </c>
      <c r="I705" t="s">
        <v>795</v>
      </c>
      <c r="J705" t="s">
        <v>682</v>
      </c>
      <c r="K705">
        <v>3</v>
      </c>
      <c r="M705">
        <v>138</v>
      </c>
      <c r="N705">
        <v>76</v>
      </c>
      <c r="R705">
        <v>1124</v>
      </c>
      <c r="S705">
        <v>13.4</v>
      </c>
      <c r="T705">
        <v>82.4</v>
      </c>
      <c r="U705" t="s">
        <v>782</v>
      </c>
      <c r="V705">
        <v>25000</v>
      </c>
      <c r="W705">
        <v>2700</v>
      </c>
      <c r="X705">
        <v>80</v>
      </c>
      <c r="Y705">
        <v>8</v>
      </c>
      <c r="AA705">
        <v>-20</v>
      </c>
      <c r="AB705" t="s">
        <v>769</v>
      </c>
      <c r="AD705" t="s">
        <v>826</v>
      </c>
      <c r="AE705">
        <v>41878</v>
      </c>
      <c r="AF705">
        <v>41892</v>
      </c>
      <c r="AG705" t="s">
        <v>784</v>
      </c>
      <c r="AH705" t="s">
        <v>2404</v>
      </c>
      <c r="AI705">
        <v>2218983</v>
      </c>
    </row>
    <row r="706" spans="1:35" hidden="1">
      <c r="A706" t="s">
        <v>2234</v>
      </c>
      <c r="B706" t="s">
        <v>2235</v>
      </c>
      <c r="C706" t="s">
        <v>2405</v>
      </c>
      <c r="D706" t="s">
        <v>2406</v>
      </c>
      <c r="F706" t="s">
        <v>792</v>
      </c>
      <c r="G706" t="s">
        <v>793</v>
      </c>
      <c r="H706" t="s">
        <v>794</v>
      </c>
      <c r="I706" t="s">
        <v>795</v>
      </c>
      <c r="J706" t="s">
        <v>682</v>
      </c>
      <c r="K706">
        <v>5</v>
      </c>
      <c r="L706">
        <v>60</v>
      </c>
      <c r="M706">
        <v>111.8</v>
      </c>
      <c r="N706">
        <v>62</v>
      </c>
      <c r="R706">
        <v>850</v>
      </c>
      <c r="S706">
        <v>13.5</v>
      </c>
      <c r="T706">
        <v>59.2</v>
      </c>
      <c r="U706" t="s">
        <v>782</v>
      </c>
      <c r="V706">
        <v>25000</v>
      </c>
      <c r="W706">
        <v>2700</v>
      </c>
      <c r="X706">
        <v>83</v>
      </c>
      <c r="Y706">
        <v>19</v>
      </c>
      <c r="Z706">
        <v>0.9</v>
      </c>
      <c r="AA706">
        <v>-25</v>
      </c>
      <c r="AB706" t="s">
        <v>769</v>
      </c>
      <c r="AC706">
        <v>0.05</v>
      </c>
      <c r="AD706" t="s">
        <v>826</v>
      </c>
      <c r="AE706">
        <v>41699</v>
      </c>
      <c r="AF706">
        <v>41704</v>
      </c>
      <c r="AG706" t="s">
        <v>784</v>
      </c>
      <c r="AH706" t="s">
        <v>2407</v>
      </c>
      <c r="AI706">
        <v>2206159</v>
      </c>
    </row>
    <row r="707" spans="1:35" hidden="1">
      <c r="A707" t="s">
        <v>2234</v>
      </c>
      <c r="B707" t="s">
        <v>2235</v>
      </c>
      <c r="C707" t="s">
        <v>2405</v>
      </c>
      <c r="D707" t="s">
        <v>2408</v>
      </c>
      <c r="F707" t="s">
        <v>792</v>
      </c>
      <c r="G707" t="s">
        <v>793</v>
      </c>
      <c r="H707" t="s">
        <v>794</v>
      </c>
      <c r="I707" t="s">
        <v>795</v>
      </c>
      <c r="J707" t="s">
        <v>682</v>
      </c>
      <c r="K707">
        <v>5</v>
      </c>
      <c r="L707">
        <v>60</v>
      </c>
      <c r="M707">
        <v>112</v>
      </c>
      <c r="N707">
        <v>64.900000000000006</v>
      </c>
      <c r="R707">
        <v>810</v>
      </c>
      <c r="S707">
        <v>13.5</v>
      </c>
      <c r="T707">
        <v>60</v>
      </c>
      <c r="U707" t="s">
        <v>782</v>
      </c>
      <c r="V707">
        <v>25000</v>
      </c>
      <c r="W707">
        <v>2700</v>
      </c>
      <c r="X707">
        <v>92</v>
      </c>
      <c r="Y707">
        <v>68</v>
      </c>
      <c r="Z707">
        <v>0.9</v>
      </c>
      <c r="AA707">
        <v>-25</v>
      </c>
      <c r="AB707" t="s">
        <v>769</v>
      </c>
      <c r="AC707">
        <v>0.05</v>
      </c>
      <c r="AD707" t="s">
        <v>826</v>
      </c>
      <c r="AE707">
        <v>41699</v>
      </c>
      <c r="AF707">
        <v>41704</v>
      </c>
      <c r="AG707" t="s">
        <v>784</v>
      </c>
      <c r="AH707" t="s">
        <v>2409</v>
      </c>
      <c r="AI707">
        <v>2206160</v>
      </c>
    </row>
    <row r="708" spans="1:35" hidden="1">
      <c r="A708" t="s">
        <v>2234</v>
      </c>
      <c r="B708" t="s">
        <v>2235</v>
      </c>
      <c r="C708" t="s">
        <v>2405</v>
      </c>
      <c r="D708" t="s">
        <v>2410</v>
      </c>
      <c r="F708" t="s">
        <v>792</v>
      </c>
      <c r="G708" t="s">
        <v>793</v>
      </c>
      <c r="H708" t="s">
        <v>794</v>
      </c>
      <c r="I708" t="s">
        <v>795</v>
      </c>
      <c r="J708" t="s">
        <v>682</v>
      </c>
      <c r="K708">
        <v>5</v>
      </c>
      <c r="L708">
        <v>60</v>
      </c>
      <c r="M708">
        <v>112</v>
      </c>
      <c r="N708">
        <v>64.900000000000006</v>
      </c>
      <c r="R708">
        <v>810</v>
      </c>
      <c r="S708">
        <v>13.5</v>
      </c>
      <c r="T708">
        <v>60</v>
      </c>
      <c r="U708" t="s">
        <v>782</v>
      </c>
      <c r="V708">
        <v>25000</v>
      </c>
      <c r="W708">
        <v>2700</v>
      </c>
      <c r="X708">
        <v>92</v>
      </c>
      <c r="Y708">
        <v>68</v>
      </c>
      <c r="Z708">
        <v>0.9</v>
      </c>
      <c r="AA708">
        <v>-25</v>
      </c>
      <c r="AB708" t="s">
        <v>769</v>
      </c>
      <c r="AC708">
        <v>0.05</v>
      </c>
      <c r="AD708" t="s">
        <v>826</v>
      </c>
      <c r="AE708">
        <v>41699</v>
      </c>
      <c r="AF708">
        <v>41704</v>
      </c>
      <c r="AG708" t="s">
        <v>784</v>
      </c>
      <c r="AH708" t="s">
        <v>2411</v>
      </c>
      <c r="AI708">
        <v>2206161</v>
      </c>
    </row>
    <row r="709" spans="1:35" hidden="1">
      <c r="A709" t="s">
        <v>2234</v>
      </c>
      <c r="B709" t="s">
        <v>2235</v>
      </c>
      <c r="C709" t="s">
        <v>2412</v>
      </c>
      <c r="D709" t="s">
        <v>2413</v>
      </c>
      <c r="F709" t="s">
        <v>1051</v>
      </c>
      <c r="G709" t="s">
        <v>793</v>
      </c>
      <c r="H709" t="s">
        <v>794</v>
      </c>
      <c r="I709" t="s">
        <v>795</v>
      </c>
      <c r="J709" t="s">
        <v>682</v>
      </c>
      <c r="K709">
        <v>3</v>
      </c>
      <c r="L709">
        <v>75</v>
      </c>
      <c r="M709">
        <v>125.8</v>
      </c>
      <c r="N709">
        <v>78</v>
      </c>
      <c r="R709">
        <v>1100</v>
      </c>
      <c r="S709">
        <v>13</v>
      </c>
      <c r="T709">
        <v>84</v>
      </c>
      <c r="U709" t="s">
        <v>782</v>
      </c>
      <c r="V709">
        <v>25000</v>
      </c>
      <c r="W709">
        <v>5000</v>
      </c>
      <c r="X709">
        <v>85</v>
      </c>
      <c r="Y709">
        <v>24</v>
      </c>
      <c r="Z709">
        <v>1</v>
      </c>
      <c r="AA709">
        <v>-25</v>
      </c>
      <c r="AB709" t="s">
        <v>769</v>
      </c>
      <c r="AC709">
        <v>0.05</v>
      </c>
      <c r="AD709" t="s">
        <v>1250</v>
      </c>
      <c r="AE709">
        <v>41897</v>
      </c>
      <c r="AF709">
        <v>41919</v>
      </c>
      <c r="AG709" t="s">
        <v>784</v>
      </c>
      <c r="AH709" t="s">
        <v>2414</v>
      </c>
      <c r="AI709">
        <v>2222050</v>
      </c>
    </row>
    <row r="710" spans="1:35" hidden="1">
      <c r="A710" t="s">
        <v>2234</v>
      </c>
      <c r="B710" t="s">
        <v>2235</v>
      </c>
      <c r="C710" t="s">
        <v>2412</v>
      </c>
      <c r="D710" t="s">
        <v>2415</v>
      </c>
      <c r="F710" t="s">
        <v>1051</v>
      </c>
      <c r="G710" t="s">
        <v>793</v>
      </c>
      <c r="H710" t="s">
        <v>794</v>
      </c>
      <c r="I710" t="s">
        <v>795</v>
      </c>
      <c r="J710" t="s">
        <v>682</v>
      </c>
      <c r="K710">
        <v>3</v>
      </c>
      <c r="L710">
        <v>75</v>
      </c>
      <c r="M710">
        <v>125.8</v>
      </c>
      <c r="N710">
        <v>78</v>
      </c>
      <c r="R710">
        <v>1100</v>
      </c>
      <c r="S710">
        <v>13</v>
      </c>
      <c r="T710">
        <v>84</v>
      </c>
      <c r="U710" t="s">
        <v>782</v>
      </c>
      <c r="V710">
        <v>25000</v>
      </c>
      <c r="W710">
        <v>2700</v>
      </c>
      <c r="X710">
        <v>89</v>
      </c>
      <c r="Y710">
        <v>48</v>
      </c>
      <c r="Z710">
        <v>1</v>
      </c>
      <c r="AA710">
        <v>-25</v>
      </c>
      <c r="AB710" t="s">
        <v>769</v>
      </c>
      <c r="AC710">
        <v>0.05</v>
      </c>
      <c r="AD710" t="s">
        <v>1250</v>
      </c>
      <c r="AE710">
        <v>41897</v>
      </c>
      <c r="AF710">
        <v>41919</v>
      </c>
      <c r="AG710" t="s">
        <v>784</v>
      </c>
      <c r="AH710" t="s">
        <v>2416</v>
      </c>
      <c r="AI710">
        <v>2222049</v>
      </c>
    </row>
    <row r="711" spans="1:35" hidden="1">
      <c r="A711" t="s">
        <v>2234</v>
      </c>
      <c r="B711" t="s">
        <v>2235</v>
      </c>
      <c r="C711" t="s">
        <v>2417</v>
      </c>
      <c r="D711" t="s">
        <v>2418</v>
      </c>
      <c r="F711" t="s">
        <v>1051</v>
      </c>
      <c r="G711" t="s">
        <v>793</v>
      </c>
      <c r="H711" t="s">
        <v>794</v>
      </c>
      <c r="I711" t="s">
        <v>795</v>
      </c>
      <c r="J711" t="s">
        <v>682</v>
      </c>
      <c r="K711">
        <v>3</v>
      </c>
      <c r="L711">
        <v>75</v>
      </c>
      <c r="M711">
        <v>125.6</v>
      </c>
      <c r="N711">
        <v>78</v>
      </c>
      <c r="R711">
        <v>1100</v>
      </c>
      <c r="S711">
        <v>13</v>
      </c>
      <c r="T711">
        <v>84</v>
      </c>
      <c r="U711" t="s">
        <v>782</v>
      </c>
      <c r="V711">
        <v>25000</v>
      </c>
      <c r="W711">
        <v>3000</v>
      </c>
      <c r="X711">
        <v>83</v>
      </c>
      <c r="Y711">
        <v>16</v>
      </c>
      <c r="Z711">
        <v>1</v>
      </c>
      <c r="AA711">
        <v>-25</v>
      </c>
      <c r="AB711" t="s">
        <v>769</v>
      </c>
      <c r="AC711">
        <v>0.05</v>
      </c>
      <c r="AD711" t="s">
        <v>2419</v>
      </c>
      <c r="AE711">
        <v>41091</v>
      </c>
      <c r="AF711">
        <v>41911</v>
      </c>
      <c r="AG711" t="s">
        <v>784</v>
      </c>
      <c r="AH711" t="s">
        <v>2420</v>
      </c>
      <c r="AI711">
        <v>2221087</v>
      </c>
    </row>
    <row r="712" spans="1:35" hidden="1">
      <c r="A712" t="s">
        <v>2234</v>
      </c>
      <c r="B712" t="s">
        <v>2235</v>
      </c>
      <c r="C712" t="s">
        <v>2421</v>
      </c>
      <c r="D712" t="s">
        <v>2422</v>
      </c>
      <c r="F712" t="s">
        <v>792</v>
      </c>
      <c r="G712" t="s">
        <v>793</v>
      </c>
      <c r="H712" t="s">
        <v>794</v>
      </c>
      <c r="I712" t="s">
        <v>795</v>
      </c>
      <c r="J712" t="s">
        <v>682</v>
      </c>
      <c r="K712">
        <v>3</v>
      </c>
      <c r="L712">
        <v>40</v>
      </c>
      <c r="M712">
        <v>109</v>
      </c>
      <c r="N712">
        <v>59.9</v>
      </c>
      <c r="R712">
        <v>485</v>
      </c>
      <c r="S712">
        <v>7.5</v>
      </c>
      <c r="T712">
        <v>64.7</v>
      </c>
      <c r="U712" t="s">
        <v>782</v>
      </c>
      <c r="V712">
        <v>25000</v>
      </c>
      <c r="W712">
        <v>3000</v>
      </c>
      <c r="X712">
        <v>84</v>
      </c>
      <c r="Y712">
        <v>23</v>
      </c>
      <c r="Z712">
        <v>0.9</v>
      </c>
      <c r="AA712">
        <v>-25</v>
      </c>
      <c r="AB712" t="s">
        <v>769</v>
      </c>
      <c r="AC712">
        <v>0.04</v>
      </c>
      <c r="AD712" t="s">
        <v>783</v>
      </c>
      <c r="AE712">
        <v>41821</v>
      </c>
      <c r="AF712">
        <v>41907</v>
      </c>
      <c r="AG712" t="s">
        <v>784</v>
      </c>
      <c r="AH712" t="s">
        <v>2423</v>
      </c>
      <c r="AI712">
        <v>2220948</v>
      </c>
    </row>
    <row r="713" spans="1:35" hidden="1">
      <c r="A713" t="s">
        <v>2234</v>
      </c>
      <c r="B713" t="s">
        <v>2235</v>
      </c>
      <c r="C713" t="s">
        <v>2421</v>
      </c>
      <c r="D713" t="s">
        <v>2424</v>
      </c>
      <c r="E713" t="s">
        <v>2425</v>
      </c>
      <c r="F713" t="s">
        <v>792</v>
      </c>
      <c r="G713" t="s">
        <v>793</v>
      </c>
      <c r="H713" t="s">
        <v>794</v>
      </c>
      <c r="I713" t="s">
        <v>795</v>
      </c>
      <c r="J713" t="s">
        <v>682</v>
      </c>
      <c r="K713">
        <v>3</v>
      </c>
      <c r="L713">
        <v>40</v>
      </c>
      <c r="M713">
        <v>109</v>
      </c>
      <c r="N713">
        <v>59.9</v>
      </c>
      <c r="R713">
        <v>485</v>
      </c>
      <c r="S713">
        <v>7.5</v>
      </c>
      <c r="T713">
        <v>64.7</v>
      </c>
      <c r="U713" t="s">
        <v>782</v>
      </c>
      <c r="V713">
        <v>25000</v>
      </c>
      <c r="W713">
        <v>3000</v>
      </c>
      <c r="X713">
        <v>84</v>
      </c>
      <c r="Y713">
        <v>23</v>
      </c>
      <c r="Z713">
        <v>0.9</v>
      </c>
      <c r="AA713">
        <v>-25</v>
      </c>
      <c r="AB713" t="s">
        <v>769</v>
      </c>
      <c r="AC713">
        <v>0.04</v>
      </c>
      <c r="AD713" t="s">
        <v>783</v>
      </c>
      <c r="AE713">
        <v>41821</v>
      </c>
      <c r="AF713">
        <v>41822</v>
      </c>
      <c r="AG713" t="s">
        <v>784</v>
      </c>
      <c r="AH713" t="s">
        <v>2426</v>
      </c>
      <c r="AI713">
        <v>2214873</v>
      </c>
    </row>
    <row r="714" spans="1:35" hidden="1">
      <c r="A714" t="s">
        <v>2234</v>
      </c>
      <c r="B714" t="s">
        <v>2235</v>
      </c>
      <c r="C714" t="s">
        <v>2421</v>
      </c>
      <c r="D714" t="s">
        <v>2427</v>
      </c>
      <c r="E714" t="s">
        <v>2428</v>
      </c>
      <c r="F714" t="s">
        <v>792</v>
      </c>
      <c r="G714" t="s">
        <v>793</v>
      </c>
      <c r="H714" t="s">
        <v>794</v>
      </c>
      <c r="I714" t="s">
        <v>795</v>
      </c>
      <c r="J714" t="s">
        <v>682</v>
      </c>
      <c r="K714">
        <v>5</v>
      </c>
      <c r="L714">
        <v>40</v>
      </c>
      <c r="M714">
        <v>109.6</v>
      </c>
      <c r="N714">
        <v>59.9</v>
      </c>
      <c r="R714">
        <v>485</v>
      </c>
      <c r="S714">
        <v>7.3</v>
      </c>
      <c r="T714">
        <v>66</v>
      </c>
      <c r="U714" t="s">
        <v>782</v>
      </c>
      <c r="V714">
        <v>25000</v>
      </c>
      <c r="W714">
        <v>2700</v>
      </c>
      <c r="X714">
        <v>91</v>
      </c>
      <c r="Y714">
        <v>58</v>
      </c>
      <c r="Z714">
        <v>0.9</v>
      </c>
      <c r="AA714">
        <v>-25</v>
      </c>
      <c r="AB714" t="s">
        <v>769</v>
      </c>
      <c r="AC714">
        <v>0.05</v>
      </c>
      <c r="AD714" t="s">
        <v>826</v>
      </c>
      <c r="AE714">
        <v>41913</v>
      </c>
      <c r="AF714">
        <v>41899</v>
      </c>
      <c r="AG714" t="s">
        <v>784</v>
      </c>
      <c r="AH714" t="s">
        <v>2429</v>
      </c>
      <c r="AI714">
        <v>2220069</v>
      </c>
    </row>
    <row r="715" spans="1:35" hidden="1">
      <c r="A715" t="s">
        <v>2234</v>
      </c>
      <c r="B715" t="s">
        <v>2235</v>
      </c>
      <c r="C715" t="s">
        <v>2430</v>
      </c>
      <c r="D715" t="s">
        <v>2431</v>
      </c>
      <c r="E715" t="s">
        <v>2432</v>
      </c>
      <c r="F715" t="s">
        <v>792</v>
      </c>
      <c r="G715" t="s">
        <v>793</v>
      </c>
      <c r="H715" t="s">
        <v>794</v>
      </c>
      <c r="I715" t="s">
        <v>795</v>
      </c>
      <c r="J715" t="s">
        <v>682</v>
      </c>
      <c r="K715">
        <v>3</v>
      </c>
      <c r="L715">
        <v>60</v>
      </c>
      <c r="M715">
        <v>115.6</v>
      </c>
      <c r="N715">
        <v>69.5</v>
      </c>
      <c r="R715">
        <v>800</v>
      </c>
      <c r="S715">
        <v>9.5</v>
      </c>
      <c r="T715">
        <v>84.2</v>
      </c>
      <c r="U715" t="s">
        <v>782</v>
      </c>
      <c r="V715">
        <v>25000</v>
      </c>
      <c r="W715">
        <v>3000</v>
      </c>
      <c r="X715">
        <v>83</v>
      </c>
      <c r="Y715">
        <v>19</v>
      </c>
      <c r="Z715">
        <v>0.9</v>
      </c>
      <c r="AA715">
        <v>-25</v>
      </c>
      <c r="AB715" t="s">
        <v>769</v>
      </c>
      <c r="AC715">
        <v>0.04</v>
      </c>
      <c r="AD715" t="s">
        <v>783</v>
      </c>
      <c r="AE715">
        <v>41821</v>
      </c>
      <c r="AF715">
        <v>41822</v>
      </c>
      <c r="AG715" t="s">
        <v>784</v>
      </c>
      <c r="AH715" t="s">
        <v>2433</v>
      </c>
      <c r="AI715">
        <v>2214871</v>
      </c>
    </row>
    <row r="716" spans="1:35" hidden="1">
      <c r="A716" t="s">
        <v>2234</v>
      </c>
      <c r="B716" t="s">
        <v>2235</v>
      </c>
      <c r="C716" t="s">
        <v>2430</v>
      </c>
      <c r="D716" t="s">
        <v>480</v>
      </c>
      <c r="E716" t="s">
        <v>2434</v>
      </c>
      <c r="F716" t="s">
        <v>792</v>
      </c>
      <c r="G716" t="s">
        <v>793</v>
      </c>
      <c r="H716" t="s">
        <v>794</v>
      </c>
      <c r="I716" t="s">
        <v>795</v>
      </c>
      <c r="J716" t="s">
        <v>682</v>
      </c>
      <c r="K716">
        <v>5</v>
      </c>
      <c r="L716">
        <v>60</v>
      </c>
      <c r="M716">
        <v>116.5</v>
      </c>
      <c r="N716">
        <v>59.9</v>
      </c>
      <c r="R716">
        <v>810</v>
      </c>
      <c r="S716">
        <v>9.5</v>
      </c>
      <c r="T716">
        <v>60</v>
      </c>
      <c r="U716" t="s">
        <v>782</v>
      </c>
      <c r="V716">
        <v>25000</v>
      </c>
      <c r="W716">
        <v>2700</v>
      </c>
      <c r="X716">
        <v>92</v>
      </c>
      <c r="Y716">
        <v>61</v>
      </c>
      <c r="Z716">
        <v>0.9</v>
      </c>
      <c r="AA716">
        <v>-25</v>
      </c>
      <c r="AB716" t="s">
        <v>769</v>
      </c>
      <c r="AC716">
        <v>0.05</v>
      </c>
      <c r="AD716" t="s">
        <v>2435</v>
      </c>
      <c r="AE716">
        <v>41883</v>
      </c>
      <c r="AF716">
        <v>41893</v>
      </c>
      <c r="AG716" t="s">
        <v>784</v>
      </c>
      <c r="AH716" t="s">
        <v>2436</v>
      </c>
      <c r="AI716">
        <v>2219491</v>
      </c>
    </row>
    <row r="717" spans="1:35" hidden="1">
      <c r="A717" t="s">
        <v>2234</v>
      </c>
      <c r="B717" t="s">
        <v>2235</v>
      </c>
      <c r="C717" t="s">
        <v>2437</v>
      </c>
      <c r="D717" t="s">
        <v>2438</v>
      </c>
      <c r="E717" t="s">
        <v>2439</v>
      </c>
      <c r="F717" t="s">
        <v>792</v>
      </c>
      <c r="G717" t="s">
        <v>793</v>
      </c>
      <c r="H717" t="s">
        <v>794</v>
      </c>
      <c r="I717" t="s">
        <v>795</v>
      </c>
      <c r="J717" t="s">
        <v>682</v>
      </c>
      <c r="K717">
        <v>3</v>
      </c>
      <c r="L717">
        <v>100</v>
      </c>
      <c r="M717">
        <v>132.5</v>
      </c>
      <c r="N717">
        <v>67.099999999999994</v>
      </c>
      <c r="R717">
        <v>1600</v>
      </c>
      <c r="S717">
        <v>15.5</v>
      </c>
      <c r="T717">
        <v>100</v>
      </c>
      <c r="U717" t="s">
        <v>782</v>
      </c>
      <c r="V717">
        <v>25000</v>
      </c>
      <c r="W717">
        <v>2700</v>
      </c>
      <c r="X717">
        <v>84</v>
      </c>
      <c r="Y717">
        <v>22</v>
      </c>
      <c r="Z717">
        <v>1</v>
      </c>
      <c r="AA717">
        <v>-25</v>
      </c>
      <c r="AB717" t="s">
        <v>769</v>
      </c>
      <c r="AC717">
        <v>0.05</v>
      </c>
      <c r="AD717" t="s">
        <v>2440</v>
      </c>
      <c r="AE717">
        <v>41883</v>
      </c>
      <c r="AF717">
        <v>41893</v>
      </c>
      <c r="AG717" t="s">
        <v>784</v>
      </c>
      <c r="AH717" t="s">
        <v>2441</v>
      </c>
      <c r="AI717">
        <v>2219490</v>
      </c>
    </row>
    <row r="718" spans="1:35" hidden="1">
      <c r="A718" t="s">
        <v>2234</v>
      </c>
      <c r="B718" t="s">
        <v>2235</v>
      </c>
      <c r="C718" t="s">
        <v>2437</v>
      </c>
      <c r="D718" t="s">
        <v>2442</v>
      </c>
      <c r="F718" t="s">
        <v>792</v>
      </c>
      <c r="G718" t="s">
        <v>793</v>
      </c>
      <c r="H718" t="s">
        <v>794</v>
      </c>
      <c r="I718" t="s">
        <v>795</v>
      </c>
      <c r="J718" t="s">
        <v>682</v>
      </c>
      <c r="K718">
        <v>5</v>
      </c>
      <c r="L718">
        <v>100</v>
      </c>
      <c r="M718">
        <v>134.6</v>
      </c>
      <c r="N718">
        <v>68</v>
      </c>
      <c r="R718">
        <v>1600</v>
      </c>
      <c r="S718">
        <v>15.5</v>
      </c>
      <c r="T718">
        <v>103</v>
      </c>
      <c r="U718" t="s">
        <v>782</v>
      </c>
      <c r="V718">
        <v>25000</v>
      </c>
      <c r="W718">
        <v>2700</v>
      </c>
      <c r="X718">
        <v>80</v>
      </c>
      <c r="Y718">
        <v>10</v>
      </c>
      <c r="Z718">
        <v>0.9</v>
      </c>
      <c r="AA718">
        <v>-25</v>
      </c>
      <c r="AB718" t="s">
        <v>769</v>
      </c>
      <c r="AC718">
        <v>0.05</v>
      </c>
      <c r="AD718" t="s">
        <v>2443</v>
      </c>
      <c r="AE718">
        <v>41883</v>
      </c>
      <c r="AF718">
        <v>41893</v>
      </c>
      <c r="AG718" t="s">
        <v>784</v>
      </c>
      <c r="AH718" t="s">
        <v>2444</v>
      </c>
      <c r="AI718">
        <v>2219489</v>
      </c>
    </row>
    <row r="719" spans="1:35" hidden="1">
      <c r="A719" t="s">
        <v>2234</v>
      </c>
      <c r="B719" t="s">
        <v>2235</v>
      </c>
      <c r="C719" t="s">
        <v>2445</v>
      </c>
      <c r="D719" t="s">
        <v>2446</v>
      </c>
      <c r="E719" t="s">
        <v>2447</v>
      </c>
      <c r="F719" t="s">
        <v>732</v>
      </c>
      <c r="G719" t="s">
        <v>780</v>
      </c>
      <c r="H719" t="s">
        <v>794</v>
      </c>
      <c r="I719" t="s">
        <v>726</v>
      </c>
      <c r="J719" t="s">
        <v>682</v>
      </c>
      <c r="K719">
        <v>3</v>
      </c>
      <c r="L719">
        <v>65</v>
      </c>
      <c r="M719">
        <v>128.9</v>
      </c>
      <c r="N719">
        <v>94.7</v>
      </c>
      <c r="Q719">
        <v>110</v>
      </c>
      <c r="R719">
        <v>650</v>
      </c>
      <c r="S719">
        <v>10</v>
      </c>
      <c r="T719">
        <v>65</v>
      </c>
      <c r="U719" t="s">
        <v>782</v>
      </c>
      <c r="V719">
        <v>25000</v>
      </c>
      <c r="W719">
        <v>2700</v>
      </c>
      <c r="X719">
        <v>82</v>
      </c>
      <c r="Y719">
        <v>17</v>
      </c>
      <c r="Z719">
        <v>1</v>
      </c>
      <c r="AA719">
        <v>-25</v>
      </c>
      <c r="AB719" t="s">
        <v>769</v>
      </c>
      <c r="AC719">
        <v>0.05</v>
      </c>
      <c r="AD719" t="s">
        <v>2239</v>
      </c>
      <c r="AE719">
        <v>41840</v>
      </c>
      <c r="AF719">
        <v>41949</v>
      </c>
      <c r="AG719" t="s">
        <v>842</v>
      </c>
      <c r="AH719" t="s">
        <v>2448</v>
      </c>
      <c r="AI719">
        <v>2217865</v>
      </c>
    </row>
    <row r="720" spans="1:35" hidden="1">
      <c r="A720" t="s">
        <v>2234</v>
      </c>
      <c r="B720" t="s">
        <v>2235</v>
      </c>
      <c r="C720" t="s">
        <v>2445</v>
      </c>
      <c r="D720" t="s">
        <v>2449</v>
      </c>
      <c r="E720" t="s">
        <v>2450</v>
      </c>
      <c r="F720" t="s">
        <v>732</v>
      </c>
      <c r="G720" t="s">
        <v>780</v>
      </c>
      <c r="H720" t="s">
        <v>794</v>
      </c>
      <c r="I720" t="s">
        <v>726</v>
      </c>
      <c r="J720" t="s">
        <v>682</v>
      </c>
      <c r="K720">
        <v>5</v>
      </c>
      <c r="L720">
        <v>65</v>
      </c>
      <c r="M720">
        <v>131.19999999999999</v>
      </c>
      <c r="N720">
        <v>93.1</v>
      </c>
      <c r="Q720">
        <v>110</v>
      </c>
      <c r="R720">
        <v>750</v>
      </c>
      <c r="S720">
        <v>13</v>
      </c>
      <c r="T720">
        <v>57.7</v>
      </c>
      <c r="U720" t="s">
        <v>782</v>
      </c>
      <c r="V720">
        <v>25000</v>
      </c>
      <c r="W720">
        <v>2700</v>
      </c>
      <c r="X720">
        <v>95</v>
      </c>
      <c r="Y720">
        <v>62</v>
      </c>
      <c r="Z720">
        <v>1</v>
      </c>
      <c r="AA720">
        <v>-25</v>
      </c>
      <c r="AB720" t="s">
        <v>769</v>
      </c>
      <c r="AC720">
        <v>0.05</v>
      </c>
      <c r="AD720" t="s">
        <v>2239</v>
      </c>
      <c r="AE720">
        <v>41835</v>
      </c>
      <c r="AF720">
        <v>41844</v>
      </c>
      <c r="AG720" t="s">
        <v>842</v>
      </c>
      <c r="AH720" t="s">
        <v>2451</v>
      </c>
      <c r="AI720">
        <v>2217864</v>
      </c>
    </row>
    <row r="721" spans="1:35" hidden="1">
      <c r="A721" t="s">
        <v>2234</v>
      </c>
      <c r="B721" t="s">
        <v>2235</v>
      </c>
      <c r="C721" t="s">
        <v>2083</v>
      </c>
      <c r="D721" t="s">
        <v>2452</v>
      </c>
      <c r="E721" t="s">
        <v>2453</v>
      </c>
      <c r="F721" t="s">
        <v>732</v>
      </c>
      <c r="G721" t="s">
        <v>780</v>
      </c>
      <c r="H721" t="s">
        <v>794</v>
      </c>
      <c r="I721" t="s">
        <v>726</v>
      </c>
      <c r="J721" t="s">
        <v>682</v>
      </c>
      <c r="K721">
        <v>3</v>
      </c>
      <c r="L721">
        <v>65</v>
      </c>
      <c r="M721">
        <v>131.19999999999999</v>
      </c>
      <c r="N721">
        <v>95</v>
      </c>
      <c r="R721">
        <v>750</v>
      </c>
      <c r="S721">
        <v>10.5</v>
      </c>
      <c r="T721">
        <v>71.400000000000006</v>
      </c>
      <c r="U721" t="s">
        <v>782</v>
      </c>
      <c r="V721">
        <v>25000</v>
      </c>
      <c r="W721">
        <v>2700</v>
      </c>
      <c r="X721">
        <v>81</v>
      </c>
      <c r="Y721">
        <v>2</v>
      </c>
      <c r="Z721">
        <v>1</v>
      </c>
      <c r="AA721">
        <v>-25</v>
      </c>
      <c r="AB721" t="s">
        <v>769</v>
      </c>
      <c r="AC721">
        <v>0.1</v>
      </c>
      <c r="AD721" t="s">
        <v>2239</v>
      </c>
      <c r="AE721">
        <v>41946</v>
      </c>
      <c r="AF721">
        <v>41956</v>
      </c>
      <c r="AG721" t="s">
        <v>842</v>
      </c>
      <c r="AH721" t="s">
        <v>2454</v>
      </c>
      <c r="AI721">
        <v>2226493</v>
      </c>
    </row>
    <row r="722" spans="1:35" hidden="1">
      <c r="A722" t="s">
        <v>2234</v>
      </c>
      <c r="B722" t="s">
        <v>2235</v>
      </c>
      <c r="C722" t="s">
        <v>2455</v>
      </c>
      <c r="D722" t="s">
        <v>2456</v>
      </c>
      <c r="E722" t="s">
        <v>2457</v>
      </c>
      <c r="F722" t="s">
        <v>732</v>
      </c>
      <c r="G722" t="s">
        <v>780</v>
      </c>
      <c r="H722" t="s">
        <v>794</v>
      </c>
      <c r="I722" t="s">
        <v>726</v>
      </c>
      <c r="J722" t="s">
        <v>682</v>
      </c>
      <c r="K722">
        <v>3</v>
      </c>
      <c r="L722">
        <v>65</v>
      </c>
      <c r="M722">
        <v>125.9</v>
      </c>
      <c r="N722">
        <v>86.8</v>
      </c>
      <c r="Q722">
        <v>110</v>
      </c>
      <c r="R722">
        <v>650</v>
      </c>
      <c r="S722">
        <v>10.5</v>
      </c>
      <c r="T722">
        <v>62</v>
      </c>
      <c r="U722" t="s">
        <v>782</v>
      </c>
      <c r="V722">
        <v>25000</v>
      </c>
      <c r="W722">
        <v>2700</v>
      </c>
      <c r="X722">
        <v>82</v>
      </c>
      <c r="Y722">
        <v>13</v>
      </c>
      <c r="Z722">
        <v>0.9</v>
      </c>
      <c r="AA722">
        <v>-25</v>
      </c>
      <c r="AB722" t="s">
        <v>769</v>
      </c>
      <c r="AC722">
        <v>0.05</v>
      </c>
      <c r="AD722" t="s">
        <v>783</v>
      </c>
      <c r="AE722">
        <v>41883</v>
      </c>
      <c r="AF722">
        <v>41891</v>
      </c>
      <c r="AG722" t="s">
        <v>842</v>
      </c>
      <c r="AH722" t="s">
        <v>2458</v>
      </c>
      <c r="AI722">
        <v>2219271</v>
      </c>
    </row>
    <row r="723" spans="1:35" hidden="1">
      <c r="A723" t="s">
        <v>2234</v>
      </c>
      <c r="B723" t="s">
        <v>2235</v>
      </c>
      <c r="C723" t="s">
        <v>2459</v>
      </c>
      <c r="D723" t="s">
        <v>2460</v>
      </c>
      <c r="E723" t="s">
        <v>2461</v>
      </c>
      <c r="F723" t="s">
        <v>733</v>
      </c>
      <c r="G723" t="s">
        <v>780</v>
      </c>
      <c r="H723" t="s">
        <v>794</v>
      </c>
      <c r="I723" t="s">
        <v>726</v>
      </c>
      <c r="J723" t="s">
        <v>682</v>
      </c>
      <c r="K723">
        <v>5</v>
      </c>
      <c r="L723">
        <v>75</v>
      </c>
      <c r="M723">
        <v>162.30000000000001</v>
      </c>
      <c r="N723">
        <v>120.1</v>
      </c>
      <c r="Q723">
        <v>110</v>
      </c>
      <c r="R723">
        <v>1065</v>
      </c>
      <c r="S723">
        <v>16</v>
      </c>
      <c r="T723">
        <v>66.599999999999994</v>
      </c>
      <c r="U723" t="s">
        <v>782</v>
      </c>
      <c r="V723">
        <v>25000</v>
      </c>
      <c r="W723">
        <v>2700</v>
      </c>
      <c r="X723">
        <v>95</v>
      </c>
      <c r="Y723">
        <v>62</v>
      </c>
      <c r="Z723">
        <v>1</v>
      </c>
      <c r="AA723">
        <v>-25</v>
      </c>
      <c r="AB723" t="s">
        <v>769</v>
      </c>
      <c r="AC723">
        <v>0.05</v>
      </c>
      <c r="AD723" t="s">
        <v>2239</v>
      </c>
      <c r="AE723">
        <v>41892</v>
      </c>
      <c r="AF723">
        <v>41949</v>
      </c>
      <c r="AG723" t="s">
        <v>784</v>
      </c>
      <c r="AH723" t="s">
        <v>2462</v>
      </c>
      <c r="AI723">
        <v>2226458</v>
      </c>
    </row>
    <row r="724" spans="1:35" hidden="1">
      <c r="A724" t="s">
        <v>2234</v>
      </c>
      <c r="B724" t="s">
        <v>2235</v>
      </c>
      <c r="C724" t="s">
        <v>2463</v>
      </c>
      <c r="D724" t="s">
        <v>2464</v>
      </c>
      <c r="F724" t="s">
        <v>733</v>
      </c>
      <c r="G724" t="s">
        <v>780</v>
      </c>
      <c r="H724" t="s">
        <v>794</v>
      </c>
      <c r="I724" t="s">
        <v>726</v>
      </c>
      <c r="J724" t="s">
        <v>682</v>
      </c>
      <c r="K724">
        <v>3</v>
      </c>
      <c r="L724">
        <v>65</v>
      </c>
      <c r="M724">
        <v>15.5</v>
      </c>
      <c r="N724">
        <v>127.3</v>
      </c>
      <c r="Q724">
        <v>110</v>
      </c>
      <c r="R724">
        <v>850</v>
      </c>
      <c r="S724">
        <v>12.5</v>
      </c>
      <c r="T724">
        <v>68</v>
      </c>
      <c r="U724" t="s">
        <v>782</v>
      </c>
      <c r="V724">
        <v>25000</v>
      </c>
      <c r="W724">
        <v>2700</v>
      </c>
      <c r="X724">
        <v>82</v>
      </c>
      <c r="Y724">
        <v>13</v>
      </c>
      <c r="Z724">
        <v>0.9</v>
      </c>
      <c r="AA724">
        <v>-25</v>
      </c>
      <c r="AB724" t="s">
        <v>769</v>
      </c>
      <c r="AC724">
        <v>0.05</v>
      </c>
      <c r="AD724" t="s">
        <v>783</v>
      </c>
      <c r="AE724">
        <v>41883</v>
      </c>
      <c r="AF724">
        <v>41891</v>
      </c>
      <c r="AG724" t="s">
        <v>784</v>
      </c>
      <c r="AH724" t="s">
        <v>2465</v>
      </c>
      <c r="AI724">
        <v>2219270</v>
      </c>
    </row>
    <row r="725" spans="1:35" hidden="1">
      <c r="A725" t="s">
        <v>2466</v>
      </c>
      <c r="B725" t="s">
        <v>2466</v>
      </c>
      <c r="C725" t="s">
        <v>2467</v>
      </c>
      <c r="D725">
        <v>84356</v>
      </c>
      <c r="F725" t="s">
        <v>732</v>
      </c>
      <c r="G725" t="s">
        <v>780</v>
      </c>
      <c r="H725" t="s">
        <v>794</v>
      </c>
      <c r="I725" t="s">
        <v>726</v>
      </c>
      <c r="J725" t="s">
        <v>682</v>
      </c>
      <c r="K725">
        <v>3</v>
      </c>
      <c r="L725">
        <v>65</v>
      </c>
      <c r="M725">
        <v>131.19999999999999</v>
      </c>
      <c r="N725">
        <v>93.7</v>
      </c>
      <c r="R725">
        <v>700</v>
      </c>
      <c r="S725">
        <v>10.6</v>
      </c>
      <c r="T725">
        <v>70</v>
      </c>
      <c r="U725" t="s">
        <v>782</v>
      </c>
      <c r="V725">
        <v>25000</v>
      </c>
      <c r="W725">
        <v>2700</v>
      </c>
      <c r="X725">
        <v>81</v>
      </c>
      <c r="Y725">
        <v>11</v>
      </c>
      <c r="Z725">
        <v>0.9</v>
      </c>
      <c r="AA725">
        <v>-20</v>
      </c>
      <c r="AB725" t="s">
        <v>769</v>
      </c>
      <c r="AC725">
        <v>0.1</v>
      </c>
      <c r="AD725" t="s">
        <v>2468</v>
      </c>
      <c r="AE725">
        <v>41600</v>
      </c>
      <c r="AF725">
        <v>41887</v>
      </c>
      <c r="AG725" t="s">
        <v>842</v>
      </c>
      <c r="AH725" t="s">
        <v>2469</v>
      </c>
      <c r="AI725">
        <v>2218706</v>
      </c>
    </row>
    <row r="726" spans="1:35" hidden="1">
      <c r="A726" t="s">
        <v>2466</v>
      </c>
      <c r="B726" t="s">
        <v>2466</v>
      </c>
      <c r="C726" t="s">
        <v>2470</v>
      </c>
      <c r="D726">
        <v>92470</v>
      </c>
      <c r="F726" t="s">
        <v>732</v>
      </c>
      <c r="G726" t="s">
        <v>780</v>
      </c>
      <c r="H726" t="s">
        <v>794</v>
      </c>
      <c r="I726" t="s">
        <v>726</v>
      </c>
      <c r="J726" t="s">
        <v>682</v>
      </c>
      <c r="K726">
        <v>3</v>
      </c>
      <c r="L726">
        <v>65</v>
      </c>
      <c r="M726">
        <v>136.5</v>
      </c>
      <c r="N726">
        <v>95.3</v>
      </c>
      <c r="R726">
        <v>650</v>
      </c>
      <c r="S726">
        <v>10</v>
      </c>
      <c r="T726">
        <v>60</v>
      </c>
      <c r="U726" t="s">
        <v>782</v>
      </c>
      <c r="V726">
        <v>25000</v>
      </c>
      <c r="W726">
        <v>2700</v>
      </c>
      <c r="X726">
        <v>80</v>
      </c>
      <c r="Y726">
        <v>59</v>
      </c>
      <c r="Z726">
        <v>0.9</v>
      </c>
      <c r="AA726">
        <v>-20</v>
      </c>
      <c r="AB726" t="s">
        <v>769</v>
      </c>
      <c r="AC726">
        <v>0.1</v>
      </c>
      <c r="AD726" t="s">
        <v>2468</v>
      </c>
      <c r="AE726">
        <v>41983</v>
      </c>
      <c r="AF726">
        <v>41984</v>
      </c>
      <c r="AG726" t="s">
        <v>842</v>
      </c>
      <c r="AH726" t="s">
        <v>2471</v>
      </c>
      <c r="AI726">
        <v>2229141</v>
      </c>
    </row>
    <row r="727" spans="1:35" hidden="1">
      <c r="A727" t="s">
        <v>2466</v>
      </c>
      <c r="B727" t="s">
        <v>2466</v>
      </c>
      <c r="C727" t="s">
        <v>2472</v>
      </c>
      <c r="D727">
        <v>74509</v>
      </c>
      <c r="F727" t="s">
        <v>732</v>
      </c>
      <c r="G727" t="s">
        <v>780</v>
      </c>
      <c r="H727" t="s">
        <v>794</v>
      </c>
      <c r="I727" t="s">
        <v>726</v>
      </c>
      <c r="J727" t="s">
        <v>682</v>
      </c>
      <c r="K727">
        <v>3</v>
      </c>
      <c r="L727">
        <v>65</v>
      </c>
      <c r="M727">
        <v>131.19999999999999</v>
      </c>
      <c r="N727">
        <v>93.7</v>
      </c>
      <c r="R727">
        <v>700</v>
      </c>
      <c r="S727">
        <v>10.6</v>
      </c>
      <c r="T727">
        <v>70</v>
      </c>
      <c r="U727" t="s">
        <v>782</v>
      </c>
      <c r="V727">
        <v>25000</v>
      </c>
      <c r="W727">
        <v>2700</v>
      </c>
      <c r="X727">
        <v>81</v>
      </c>
      <c r="Y727">
        <v>11</v>
      </c>
      <c r="Z727">
        <v>0.9</v>
      </c>
      <c r="AA727">
        <v>-20</v>
      </c>
      <c r="AB727" t="s">
        <v>769</v>
      </c>
      <c r="AC727">
        <v>0.1</v>
      </c>
      <c r="AD727" t="s">
        <v>2468</v>
      </c>
      <c r="AE727">
        <v>41600</v>
      </c>
      <c r="AF727">
        <v>41621</v>
      </c>
      <c r="AG727" t="s">
        <v>842</v>
      </c>
      <c r="AH727" t="s">
        <v>2473</v>
      </c>
      <c r="AI727">
        <v>2209353</v>
      </c>
    </row>
    <row r="728" spans="1:35" hidden="1">
      <c r="A728" t="s">
        <v>2466</v>
      </c>
      <c r="B728" t="s">
        <v>2466</v>
      </c>
      <c r="C728" t="s">
        <v>2474</v>
      </c>
      <c r="D728">
        <v>19159</v>
      </c>
      <c r="F728" t="s">
        <v>732</v>
      </c>
      <c r="G728" t="s">
        <v>780</v>
      </c>
      <c r="H728" t="s">
        <v>794</v>
      </c>
      <c r="I728" t="s">
        <v>726</v>
      </c>
      <c r="J728" t="s">
        <v>682</v>
      </c>
      <c r="K728">
        <v>3</v>
      </c>
      <c r="L728">
        <v>65</v>
      </c>
      <c r="M728">
        <v>131.19999999999999</v>
      </c>
      <c r="N728">
        <v>93.7</v>
      </c>
      <c r="R728">
        <v>700</v>
      </c>
      <c r="S728">
        <v>10.6</v>
      </c>
      <c r="T728">
        <v>70</v>
      </c>
      <c r="U728" t="s">
        <v>782</v>
      </c>
      <c r="V728">
        <v>25000</v>
      </c>
      <c r="W728">
        <v>2700</v>
      </c>
      <c r="X728">
        <v>81</v>
      </c>
      <c r="Y728">
        <v>11</v>
      </c>
      <c r="Z728">
        <v>0.9</v>
      </c>
      <c r="AA728">
        <v>-20</v>
      </c>
      <c r="AB728" t="s">
        <v>769</v>
      </c>
      <c r="AC728">
        <v>0.1</v>
      </c>
      <c r="AD728" t="s">
        <v>2468</v>
      </c>
      <c r="AE728">
        <v>41600</v>
      </c>
      <c r="AF728">
        <v>41621</v>
      </c>
      <c r="AG728" t="s">
        <v>842</v>
      </c>
      <c r="AH728" t="s">
        <v>2475</v>
      </c>
      <c r="AI728">
        <v>2207247</v>
      </c>
    </row>
    <row r="729" spans="1:35" hidden="1">
      <c r="A729" t="s">
        <v>2466</v>
      </c>
      <c r="B729" t="s">
        <v>2466</v>
      </c>
      <c r="C729" t="s">
        <v>2476</v>
      </c>
      <c r="D729">
        <v>69151</v>
      </c>
      <c r="F729" t="s">
        <v>732</v>
      </c>
      <c r="G729" t="s">
        <v>780</v>
      </c>
      <c r="H729" t="s">
        <v>794</v>
      </c>
      <c r="I729" t="s">
        <v>726</v>
      </c>
      <c r="J729" t="s">
        <v>682</v>
      </c>
      <c r="K729">
        <v>3</v>
      </c>
      <c r="L729">
        <v>65</v>
      </c>
      <c r="M729">
        <v>133.30000000000001</v>
      </c>
      <c r="N729">
        <v>93.8</v>
      </c>
      <c r="R729">
        <v>700</v>
      </c>
      <c r="S729">
        <v>10.1</v>
      </c>
      <c r="T729">
        <v>70</v>
      </c>
      <c r="U729" t="s">
        <v>782</v>
      </c>
      <c r="V729">
        <v>25000</v>
      </c>
      <c r="W729">
        <v>2700</v>
      </c>
      <c r="X729">
        <v>81</v>
      </c>
      <c r="Y729">
        <v>13</v>
      </c>
      <c r="Z729">
        <v>0.9</v>
      </c>
      <c r="AA729">
        <v>-20</v>
      </c>
      <c r="AB729" t="s">
        <v>769</v>
      </c>
      <c r="AC729">
        <v>0.1</v>
      </c>
      <c r="AD729" t="s">
        <v>2468</v>
      </c>
      <c r="AE729">
        <v>41540</v>
      </c>
      <c r="AF729">
        <v>41625</v>
      </c>
      <c r="AG729" t="s">
        <v>842</v>
      </c>
      <c r="AH729" t="s">
        <v>2477</v>
      </c>
      <c r="AI729">
        <v>2207258</v>
      </c>
    </row>
    <row r="730" spans="1:35" hidden="1">
      <c r="A730" t="s">
        <v>2466</v>
      </c>
      <c r="B730" t="s">
        <v>2466</v>
      </c>
      <c r="C730" t="s">
        <v>2478</v>
      </c>
      <c r="D730">
        <v>69728</v>
      </c>
      <c r="F730" t="s">
        <v>732</v>
      </c>
      <c r="G730" t="s">
        <v>780</v>
      </c>
      <c r="H730" t="s">
        <v>794</v>
      </c>
      <c r="I730" t="s">
        <v>726</v>
      </c>
      <c r="J730" t="s">
        <v>682</v>
      </c>
      <c r="K730">
        <v>3</v>
      </c>
      <c r="L730">
        <v>65</v>
      </c>
      <c r="M730">
        <v>133.30000000000001</v>
      </c>
      <c r="N730">
        <v>93.8</v>
      </c>
      <c r="R730">
        <v>700</v>
      </c>
      <c r="S730">
        <v>10.1</v>
      </c>
      <c r="T730">
        <v>70</v>
      </c>
      <c r="U730" t="s">
        <v>782</v>
      </c>
      <c r="V730">
        <v>25000</v>
      </c>
      <c r="W730">
        <v>2700</v>
      </c>
      <c r="X730">
        <v>81</v>
      </c>
      <c r="Y730">
        <v>13</v>
      </c>
      <c r="Z730">
        <v>0.9</v>
      </c>
      <c r="AA730">
        <v>-20</v>
      </c>
      <c r="AB730" t="s">
        <v>769</v>
      </c>
      <c r="AC730">
        <v>0.1</v>
      </c>
      <c r="AD730" t="s">
        <v>2468</v>
      </c>
      <c r="AE730">
        <v>41540</v>
      </c>
      <c r="AF730">
        <v>41625</v>
      </c>
      <c r="AG730" t="s">
        <v>842</v>
      </c>
      <c r="AH730" t="s">
        <v>2479</v>
      </c>
      <c r="AI730">
        <v>2207255</v>
      </c>
    </row>
    <row r="731" spans="1:35" hidden="1">
      <c r="A731" t="s">
        <v>2466</v>
      </c>
      <c r="B731" t="s">
        <v>2466</v>
      </c>
      <c r="C731" t="s">
        <v>2480</v>
      </c>
      <c r="D731">
        <v>69060</v>
      </c>
      <c r="F731" t="s">
        <v>732</v>
      </c>
      <c r="G731" t="s">
        <v>780</v>
      </c>
      <c r="H731" t="s">
        <v>794</v>
      </c>
      <c r="I731" t="s">
        <v>726</v>
      </c>
      <c r="J731" t="s">
        <v>682</v>
      </c>
      <c r="K731">
        <v>3</v>
      </c>
      <c r="L731">
        <v>65</v>
      </c>
      <c r="M731">
        <v>133.30000000000001</v>
      </c>
      <c r="N731">
        <v>93.8</v>
      </c>
      <c r="R731">
        <v>700</v>
      </c>
      <c r="S731">
        <v>10.1</v>
      </c>
      <c r="T731">
        <v>70</v>
      </c>
      <c r="U731" t="s">
        <v>782</v>
      </c>
      <c r="V731">
        <v>25000</v>
      </c>
      <c r="W731">
        <v>2700</v>
      </c>
      <c r="X731">
        <v>81</v>
      </c>
      <c r="Y731">
        <v>13</v>
      </c>
      <c r="Z731">
        <v>0.9</v>
      </c>
      <c r="AA731">
        <v>-20</v>
      </c>
      <c r="AB731" t="s">
        <v>769</v>
      </c>
      <c r="AC731">
        <v>0.1</v>
      </c>
      <c r="AD731" t="s">
        <v>2468</v>
      </c>
      <c r="AE731">
        <v>41540</v>
      </c>
      <c r="AF731">
        <v>41625</v>
      </c>
      <c r="AG731" t="s">
        <v>842</v>
      </c>
      <c r="AH731" t="s">
        <v>2481</v>
      </c>
      <c r="AI731">
        <v>2207254</v>
      </c>
    </row>
    <row r="732" spans="1:35" hidden="1">
      <c r="A732" t="s">
        <v>2466</v>
      </c>
      <c r="B732" t="s">
        <v>2466</v>
      </c>
      <c r="C732" t="s">
        <v>2482</v>
      </c>
      <c r="D732">
        <v>19148</v>
      </c>
      <c r="F732" t="s">
        <v>732</v>
      </c>
      <c r="G732" t="s">
        <v>780</v>
      </c>
      <c r="H732" t="s">
        <v>794</v>
      </c>
      <c r="I732" t="s">
        <v>726</v>
      </c>
      <c r="J732" t="s">
        <v>682</v>
      </c>
      <c r="K732">
        <v>3</v>
      </c>
      <c r="L732">
        <v>65</v>
      </c>
      <c r="M732">
        <v>133.30000000000001</v>
      </c>
      <c r="N732">
        <v>93.8</v>
      </c>
      <c r="R732">
        <v>700</v>
      </c>
      <c r="S732">
        <v>10.1</v>
      </c>
      <c r="T732">
        <v>70</v>
      </c>
      <c r="U732" t="s">
        <v>782</v>
      </c>
      <c r="V732">
        <v>25000</v>
      </c>
      <c r="W732">
        <v>2700</v>
      </c>
      <c r="X732">
        <v>81</v>
      </c>
      <c r="Y732">
        <v>13</v>
      </c>
      <c r="Z732">
        <v>0.9</v>
      </c>
      <c r="AA732">
        <v>-20</v>
      </c>
      <c r="AB732" t="s">
        <v>769</v>
      </c>
      <c r="AC732">
        <v>0.1</v>
      </c>
      <c r="AD732" t="s">
        <v>2468</v>
      </c>
      <c r="AE732">
        <v>41540</v>
      </c>
      <c r="AF732">
        <v>41625</v>
      </c>
      <c r="AG732" t="s">
        <v>842</v>
      </c>
      <c r="AH732" t="s">
        <v>2483</v>
      </c>
      <c r="AI732">
        <v>2207256</v>
      </c>
    </row>
    <row r="733" spans="1:35" hidden="1">
      <c r="A733" t="s">
        <v>2466</v>
      </c>
      <c r="B733" t="s">
        <v>2466</v>
      </c>
      <c r="C733" t="s">
        <v>2484</v>
      </c>
      <c r="D733">
        <v>65854</v>
      </c>
      <c r="F733" t="s">
        <v>732</v>
      </c>
      <c r="G733" t="s">
        <v>780</v>
      </c>
      <c r="H733" t="s">
        <v>794</v>
      </c>
      <c r="I733" t="s">
        <v>726</v>
      </c>
      <c r="J733" t="s">
        <v>682</v>
      </c>
      <c r="K733">
        <v>3</v>
      </c>
      <c r="L733">
        <v>65</v>
      </c>
      <c r="M733">
        <v>133.30000000000001</v>
      </c>
      <c r="N733">
        <v>93.8</v>
      </c>
      <c r="R733">
        <v>700</v>
      </c>
      <c r="S733">
        <v>10.1</v>
      </c>
      <c r="T733">
        <v>70</v>
      </c>
      <c r="U733" t="s">
        <v>782</v>
      </c>
      <c r="V733">
        <v>25000</v>
      </c>
      <c r="W733">
        <v>2700</v>
      </c>
      <c r="X733">
        <v>81</v>
      </c>
      <c r="Y733">
        <v>13</v>
      </c>
      <c r="Z733">
        <v>0.9</v>
      </c>
      <c r="AA733">
        <v>-20</v>
      </c>
      <c r="AB733" t="s">
        <v>769</v>
      </c>
      <c r="AC733">
        <v>0.1</v>
      </c>
      <c r="AD733" t="s">
        <v>2468</v>
      </c>
      <c r="AE733">
        <v>41540</v>
      </c>
      <c r="AF733">
        <v>41625</v>
      </c>
      <c r="AG733" t="s">
        <v>842</v>
      </c>
      <c r="AH733" t="s">
        <v>2485</v>
      </c>
      <c r="AI733">
        <v>2207253</v>
      </c>
    </row>
    <row r="734" spans="1:35" hidden="1">
      <c r="A734" t="s">
        <v>2466</v>
      </c>
      <c r="B734" t="s">
        <v>2466</v>
      </c>
      <c r="C734" t="s">
        <v>2486</v>
      </c>
      <c r="D734">
        <v>68158</v>
      </c>
      <c r="F734" t="s">
        <v>732</v>
      </c>
      <c r="G734" t="s">
        <v>780</v>
      </c>
      <c r="H734" t="s">
        <v>794</v>
      </c>
      <c r="I734" t="s">
        <v>726</v>
      </c>
      <c r="J734" t="s">
        <v>682</v>
      </c>
      <c r="K734">
        <v>3</v>
      </c>
      <c r="L734">
        <v>65</v>
      </c>
      <c r="M734">
        <v>133.30000000000001</v>
      </c>
      <c r="N734">
        <v>93.8</v>
      </c>
      <c r="R734">
        <v>700</v>
      </c>
      <c r="S734">
        <v>10.1</v>
      </c>
      <c r="T734">
        <v>70</v>
      </c>
      <c r="U734" t="s">
        <v>782</v>
      </c>
      <c r="V734">
        <v>25000</v>
      </c>
      <c r="W734">
        <v>2700</v>
      </c>
      <c r="X734">
        <v>81</v>
      </c>
      <c r="Y734">
        <v>13</v>
      </c>
      <c r="Z734">
        <v>0.9</v>
      </c>
      <c r="AA734">
        <v>-20</v>
      </c>
      <c r="AB734" t="s">
        <v>769</v>
      </c>
      <c r="AC734">
        <v>0.1</v>
      </c>
      <c r="AD734" t="s">
        <v>2468</v>
      </c>
      <c r="AE734">
        <v>41540</v>
      </c>
      <c r="AF734">
        <v>41625</v>
      </c>
      <c r="AG734" t="s">
        <v>842</v>
      </c>
      <c r="AH734" t="s">
        <v>2487</v>
      </c>
      <c r="AI734">
        <v>2207257</v>
      </c>
    </row>
    <row r="735" spans="1:35" hidden="1">
      <c r="A735" t="s">
        <v>2466</v>
      </c>
      <c r="B735" t="s">
        <v>2466</v>
      </c>
      <c r="C735" t="s">
        <v>2488</v>
      </c>
      <c r="D735">
        <v>33846</v>
      </c>
      <c r="E735" t="s">
        <v>2489</v>
      </c>
      <c r="F735" t="s">
        <v>792</v>
      </c>
      <c r="G735" t="s">
        <v>793</v>
      </c>
      <c r="H735" t="s">
        <v>794</v>
      </c>
      <c r="I735" t="s">
        <v>795</v>
      </c>
      <c r="J735" t="s">
        <v>682</v>
      </c>
      <c r="K735">
        <v>3</v>
      </c>
      <c r="L735">
        <v>60</v>
      </c>
      <c r="M735">
        <v>111.3</v>
      </c>
      <c r="N735">
        <v>59.8</v>
      </c>
      <c r="R735">
        <v>800</v>
      </c>
      <c r="S735">
        <v>11.6</v>
      </c>
      <c r="T735">
        <v>69</v>
      </c>
      <c r="U735" t="s">
        <v>782</v>
      </c>
      <c r="V735">
        <v>25000</v>
      </c>
      <c r="W735">
        <v>2700</v>
      </c>
      <c r="X735">
        <v>81</v>
      </c>
      <c r="Y735">
        <v>14</v>
      </c>
      <c r="Z735">
        <v>0.9</v>
      </c>
      <c r="AA735">
        <v>-20</v>
      </c>
      <c r="AB735" t="s">
        <v>769</v>
      </c>
      <c r="AC735">
        <v>0.2</v>
      </c>
      <c r="AD735" t="s">
        <v>2276</v>
      </c>
      <c r="AE735">
        <v>41907</v>
      </c>
      <c r="AF735">
        <v>41963</v>
      </c>
      <c r="AG735" t="s">
        <v>842</v>
      </c>
      <c r="AH735" t="s">
        <v>2490</v>
      </c>
      <c r="AI735">
        <v>2225554</v>
      </c>
    </row>
    <row r="736" spans="1:35" hidden="1">
      <c r="A736" t="s">
        <v>2466</v>
      </c>
      <c r="B736" t="s">
        <v>2466</v>
      </c>
      <c r="C736" t="s">
        <v>2491</v>
      </c>
      <c r="D736">
        <v>71209</v>
      </c>
      <c r="F736" t="s">
        <v>792</v>
      </c>
      <c r="G736" t="s">
        <v>793</v>
      </c>
      <c r="H736" t="s">
        <v>794</v>
      </c>
      <c r="I736" t="s">
        <v>795</v>
      </c>
      <c r="J736" t="s">
        <v>682</v>
      </c>
      <c r="K736">
        <v>3</v>
      </c>
      <c r="L736">
        <v>60</v>
      </c>
      <c r="M736">
        <v>111.3</v>
      </c>
      <c r="N736">
        <v>59.8</v>
      </c>
      <c r="R736">
        <v>800</v>
      </c>
      <c r="S736">
        <v>11.1</v>
      </c>
      <c r="T736">
        <v>72</v>
      </c>
      <c r="U736" t="s">
        <v>782</v>
      </c>
      <c r="V736">
        <v>25000</v>
      </c>
      <c r="W736">
        <v>3000</v>
      </c>
      <c r="X736">
        <v>81</v>
      </c>
      <c r="Y736">
        <v>18</v>
      </c>
      <c r="Z736">
        <v>0.9</v>
      </c>
      <c r="AA736">
        <v>-20</v>
      </c>
      <c r="AB736" t="s">
        <v>769</v>
      </c>
      <c r="AC736">
        <v>0.2</v>
      </c>
      <c r="AD736" t="s">
        <v>2276</v>
      </c>
      <c r="AE736">
        <v>41907</v>
      </c>
      <c r="AF736">
        <v>41963</v>
      </c>
      <c r="AG736" t="s">
        <v>842</v>
      </c>
      <c r="AH736" t="s">
        <v>2492</v>
      </c>
      <c r="AI736">
        <v>2212424</v>
      </c>
    </row>
    <row r="737" spans="1:35" hidden="1">
      <c r="A737" t="s">
        <v>2466</v>
      </c>
      <c r="B737" t="s">
        <v>2466</v>
      </c>
      <c r="C737" t="s">
        <v>2493</v>
      </c>
      <c r="D737">
        <v>84449</v>
      </c>
      <c r="F737" t="s">
        <v>735</v>
      </c>
      <c r="G737" t="s">
        <v>780</v>
      </c>
      <c r="H737" t="s">
        <v>794</v>
      </c>
      <c r="I737" t="s">
        <v>726</v>
      </c>
      <c r="J737" t="s">
        <v>682</v>
      </c>
      <c r="K737">
        <v>3</v>
      </c>
      <c r="L737">
        <v>95</v>
      </c>
      <c r="M737">
        <v>135</v>
      </c>
      <c r="N737">
        <v>124</v>
      </c>
      <c r="O737">
        <v>12800</v>
      </c>
      <c r="Q737">
        <v>15</v>
      </c>
      <c r="R737">
        <v>960</v>
      </c>
      <c r="S737">
        <v>12.5</v>
      </c>
      <c r="T737">
        <v>76.8</v>
      </c>
      <c r="U737" t="s">
        <v>782</v>
      </c>
      <c r="V737">
        <v>25000</v>
      </c>
      <c r="W737">
        <v>2700</v>
      </c>
      <c r="X737">
        <v>80</v>
      </c>
      <c r="Y737">
        <v>4</v>
      </c>
      <c r="Z737">
        <v>0.9</v>
      </c>
      <c r="AA737">
        <v>-20</v>
      </c>
      <c r="AB737" t="s">
        <v>769</v>
      </c>
      <c r="AC737">
        <v>0.2</v>
      </c>
      <c r="AD737" t="s">
        <v>783</v>
      </c>
      <c r="AE737">
        <v>41882</v>
      </c>
      <c r="AF737">
        <v>41922</v>
      </c>
      <c r="AG737" t="s">
        <v>842</v>
      </c>
      <c r="AH737" t="s">
        <v>2494</v>
      </c>
      <c r="AI737">
        <v>2222825</v>
      </c>
    </row>
    <row r="738" spans="1:35" hidden="1">
      <c r="A738" t="s">
        <v>2466</v>
      </c>
      <c r="B738" t="s">
        <v>2466</v>
      </c>
      <c r="C738" t="s">
        <v>2495</v>
      </c>
      <c r="D738">
        <v>84455</v>
      </c>
      <c r="F738" t="s">
        <v>735</v>
      </c>
      <c r="G738" t="s">
        <v>780</v>
      </c>
      <c r="H738" t="s">
        <v>794</v>
      </c>
      <c r="I738" t="s">
        <v>726</v>
      </c>
      <c r="J738" t="s">
        <v>682</v>
      </c>
      <c r="K738">
        <v>3</v>
      </c>
      <c r="L738">
        <v>95</v>
      </c>
      <c r="M738">
        <v>135</v>
      </c>
      <c r="N738">
        <v>124</v>
      </c>
      <c r="O738">
        <v>4600</v>
      </c>
      <c r="Q738">
        <v>25</v>
      </c>
      <c r="R738">
        <v>960</v>
      </c>
      <c r="S738">
        <v>12.5</v>
      </c>
      <c r="T738">
        <v>76.8</v>
      </c>
      <c r="U738" t="s">
        <v>782</v>
      </c>
      <c r="V738">
        <v>25000</v>
      </c>
      <c r="W738">
        <v>2700</v>
      </c>
      <c r="X738">
        <v>80</v>
      </c>
      <c r="Y738">
        <v>3</v>
      </c>
      <c r="Z738">
        <v>0.9</v>
      </c>
      <c r="AA738">
        <v>-20</v>
      </c>
      <c r="AB738" t="s">
        <v>769</v>
      </c>
      <c r="AC738">
        <v>0.2</v>
      </c>
      <c r="AD738" t="s">
        <v>783</v>
      </c>
      <c r="AE738">
        <v>41882</v>
      </c>
      <c r="AF738">
        <v>41922</v>
      </c>
      <c r="AG738" t="s">
        <v>842</v>
      </c>
      <c r="AH738" t="s">
        <v>2496</v>
      </c>
      <c r="AI738">
        <v>2222826</v>
      </c>
    </row>
    <row r="739" spans="1:35" hidden="1">
      <c r="A739" t="s">
        <v>2466</v>
      </c>
      <c r="B739" t="s">
        <v>2466</v>
      </c>
      <c r="C739" t="s">
        <v>2497</v>
      </c>
      <c r="D739">
        <v>84457</v>
      </c>
      <c r="F739" t="s">
        <v>735</v>
      </c>
      <c r="G739" t="s">
        <v>780</v>
      </c>
      <c r="H739" t="s">
        <v>794</v>
      </c>
      <c r="I739" t="s">
        <v>726</v>
      </c>
      <c r="J739" t="s">
        <v>682</v>
      </c>
      <c r="K739">
        <v>3</v>
      </c>
      <c r="L739">
        <v>95</v>
      </c>
      <c r="M739">
        <v>135</v>
      </c>
      <c r="N739">
        <v>124</v>
      </c>
      <c r="O739">
        <v>1800</v>
      </c>
      <c r="Q739">
        <v>40</v>
      </c>
      <c r="R739">
        <v>960</v>
      </c>
      <c r="S739">
        <v>12.5</v>
      </c>
      <c r="T739">
        <v>76.8</v>
      </c>
      <c r="U739" t="s">
        <v>782</v>
      </c>
      <c r="V739">
        <v>25000</v>
      </c>
      <c r="W739">
        <v>2700</v>
      </c>
      <c r="X739">
        <v>80</v>
      </c>
      <c r="Y739">
        <v>4</v>
      </c>
      <c r="Z739">
        <v>0.9</v>
      </c>
      <c r="AA739">
        <v>-20</v>
      </c>
      <c r="AB739" t="s">
        <v>769</v>
      </c>
      <c r="AC739">
        <v>0.2</v>
      </c>
      <c r="AD739" t="s">
        <v>783</v>
      </c>
      <c r="AE739">
        <v>41882</v>
      </c>
      <c r="AF739">
        <v>41922</v>
      </c>
      <c r="AG739" t="s">
        <v>842</v>
      </c>
      <c r="AH739" t="s">
        <v>2498</v>
      </c>
      <c r="AI739">
        <v>2222827</v>
      </c>
    </row>
    <row r="740" spans="1:35" hidden="1">
      <c r="A740" t="s">
        <v>2466</v>
      </c>
      <c r="B740" t="s">
        <v>2466</v>
      </c>
      <c r="C740" t="s">
        <v>2499</v>
      </c>
      <c r="D740">
        <v>84444</v>
      </c>
      <c r="F740" t="s">
        <v>735</v>
      </c>
      <c r="G740" t="s">
        <v>780</v>
      </c>
      <c r="H740" t="s">
        <v>794</v>
      </c>
      <c r="I740" t="s">
        <v>726</v>
      </c>
      <c r="J740" t="s">
        <v>682</v>
      </c>
      <c r="K740">
        <v>3</v>
      </c>
      <c r="L740">
        <v>95</v>
      </c>
      <c r="M740">
        <v>135</v>
      </c>
      <c r="N740">
        <v>124</v>
      </c>
      <c r="O740">
        <v>13500</v>
      </c>
      <c r="Q740">
        <v>15</v>
      </c>
      <c r="R740">
        <v>1000</v>
      </c>
      <c r="S740">
        <v>12.5</v>
      </c>
      <c r="T740">
        <v>80</v>
      </c>
      <c r="U740" t="s">
        <v>782</v>
      </c>
      <c r="V740">
        <v>25000</v>
      </c>
      <c r="W740">
        <v>3000</v>
      </c>
      <c r="X740">
        <v>80</v>
      </c>
      <c r="Y740">
        <v>12</v>
      </c>
      <c r="Z740">
        <v>0.9</v>
      </c>
      <c r="AA740">
        <v>-20</v>
      </c>
      <c r="AB740" t="s">
        <v>769</v>
      </c>
      <c r="AC740">
        <v>0.2</v>
      </c>
      <c r="AD740" t="s">
        <v>783</v>
      </c>
      <c r="AE740">
        <v>41882</v>
      </c>
      <c r="AF740">
        <v>41922</v>
      </c>
      <c r="AG740" t="s">
        <v>842</v>
      </c>
      <c r="AH740" t="s">
        <v>2500</v>
      </c>
      <c r="AI740">
        <v>2222819</v>
      </c>
    </row>
    <row r="741" spans="1:35" hidden="1">
      <c r="A741" t="s">
        <v>2466</v>
      </c>
      <c r="B741" t="s">
        <v>2466</v>
      </c>
      <c r="C741" t="s">
        <v>2501</v>
      </c>
      <c r="D741">
        <v>84447</v>
      </c>
      <c r="F741" t="s">
        <v>735</v>
      </c>
      <c r="G741" t="s">
        <v>780</v>
      </c>
      <c r="H741" t="s">
        <v>794</v>
      </c>
      <c r="I741" t="s">
        <v>726</v>
      </c>
      <c r="J741" t="s">
        <v>682</v>
      </c>
      <c r="K741">
        <v>3</v>
      </c>
      <c r="L741">
        <v>95</v>
      </c>
      <c r="M741">
        <v>135</v>
      </c>
      <c r="N741">
        <v>124</v>
      </c>
      <c r="O741">
        <v>4800</v>
      </c>
      <c r="Q741">
        <v>25</v>
      </c>
      <c r="R741">
        <v>1000</v>
      </c>
      <c r="S741">
        <v>12.5</v>
      </c>
      <c r="T741">
        <v>80</v>
      </c>
      <c r="U741" t="s">
        <v>782</v>
      </c>
      <c r="V741">
        <v>25000</v>
      </c>
      <c r="W741">
        <v>3000</v>
      </c>
      <c r="X741">
        <v>80</v>
      </c>
      <c r="Y741">
        <v>10</v>
      </c>
      <c r="Z741">
        <v>0.9</v>
      </c>
      <c r="AA741">
        <v>-20</v>
      </c>
      <c r="AB741" t="s">
        <v>769</v>
      </c>
      <c r="AC741">
        <v>0.2</v>
      </c>
      <c r="AD741" t="s">
        <v>783</v>
      </c>
      <c r="AE741">
        <v>41882</v>
      </c>
      <c r="AF741">
        <v>41922</v>
      </c>
      <c r="AG741" t="s">
        <v>842</v>
      </c>
      <c r="AH741" t="s">
        <v>2502</v>
      </c>
      <c r="AI741">
        <v>2222820</v>
      </c>
    </row>
    <row r="742" spans="1:35" hidden="1">
      <c r="A742" t="s">
        <v>2466</v>
      </c>
      <c r="B742" t="s">
        <v>2466</v>
      </c>
      <c r="C742" t="s">
        <v>2503</v>
      </c>
      <c r="D742">
        <v>84448</v>
      </c>
      <c r="F742" t="s">
        <v>735</v>
      </c>
      <c r="G742" t="s">
        <v>780</v>
      </c>
      <c r="H742" t="s">
        <v>794</v>
      </c>
      <c r="I742" t="s">
        <v>726</v>
      </c>
      <c r="J742" t="s">
        <v>682</v>
      </c>
      <c r="K742">
        <v>3</v>
      </c>
      <c r="L742">
        <v>95</v>
      </c>
      <c r="M742">
        <v>135</v>
      </c>
      <c r="N742">
        <v>124</v>
      </c>
      <c r="O742">
        <v>1900</v>
      </c>
      <c r="Q742">
        <v>40</v>
      </c>
      <c r="R742">
        <v>1000</v>
      </c>
      <c r="S742">
        <v>12.5</v>
      </c>
      <c r="T742">
        <v>80</v>
      </c>
      <c r="U742" t="s">
        <v>782</v>
      </c>
      <c r="V742">
        <v>25000</v>
      </c>
      <c r="W742">
        <v>3000</v>
      </c>
      <c r="X742">
        <v>80</v>
      </c>
      <c r="Y742">
        <v>12</v>
      </c>
      <c r="Z742">
        <v>0.9</v>
      </c>
      <c r="AA742">
        <v>-20</v>
      </c>
      <c r="AB742" t="s">
        <v>769</v>
      </c>
      <c r="AC742">
        <v>0.2</v>
      </c>
      <c r="AD742" t="s">
        <v>783</v>
      </c>
      <c r="AE742">
        <v>41882</v>
      </c>
      <c r="AF742">
        <v>41922</v>
      </c>
      <c r="AG742" t="s">
        <v>842</v>
      </c>
      <c r="AH742" t="s">
        <v>2504</v>
      </c>
      <c r="AI742">
        <v>2222821</v>
      </c>
    </row>
    <row r="743" spans="1:35" hidden="1">
      <c r="A743" t="s">
        <v>2466</v>
      </c>
      <c r="B743" t="s">
        <v>2466</v>
      </c>
      <c r="C743" t="s">
        <v>2505</v>
      </c>
      <c r="D743">
        <v>84475</v>
      </c>
      <c r="F743" t="s">
        <v>735</v>
      </c>
      <c r="G743" t="s">
        <v>780</v>
      </c>
      <c r="H743" t="s">
        <v>794</v>
      </c>
      <c r="I743" t="s">
        <v>726</v>
      </c>
      <c r="J743" t="s">
        <v>682</v>
      </c>
      <c r="K743">
        <v>3</v>
      </c>
      <c r="L743">
        <v>85</v>
      </c>
      <c r="M743">
        <v>135</v>
      </c>
      <c r="N743">
        <v>124</v>
      </c>
      <c r="O743">
        <v>11000</v>
      </c>
      <c r="Q743">
        <v>15</v>
      </c>
      <c r="R743">
        <v>820</v>
      </c>
      <c r="S743">
        <v>12.5</v>
      </c>
      <c r="T743">
        <v>65.599999999999994</v>
      </c>
      <c r="U743" t="s">
        <v>782</v>
      </c>
      <c r="V743">
        <v>25000</v>
      </c>
      <c r="W743">
        <v>2700</v>
      </c>
      <c r="X743">
        <v>91</v>
      </c>
      <c r="Y743">
        <v>77</v>
      </c>
      <c r="Z743">
        <v>0.9</v>
      </c>
      <c r="AA743">
        <v>-20</v>
      </c>
      <c r="AB743" t="s">
        <v>769</v>
      </c>
      <c r="AC743">
        <v>0.2</v>
      </c>
      <c r="AD743" t="s">
        <v>783</v>
      </c>
      <c r="AE743">
        <v>41882</v>
      </c>
      <c r="AF743">
        <v>41922</v>
      </c>
      <c r="AG743" t="s">
        <v>842</v>
      </c>
      <c r="AH743" t="s">
        <v>2506</v>
      </c>
      <c r="AI743">
        <v>2222828</v>
      </c>
    </row>
    <row r="744" spans="1:35" hidden="1">
      <c r="A744" t="s">
        <v>2466</v>
      </c>
      <c r="B744" t="s">
        <v>2466</v>
      </c>
      <c r="C744" t="s">
        <v>2507</v>
      </c>
      <c r="D744">
        <v>84476</v>
      </c>
      <c r="F744" t="s">
        <v>735</v>
      </c>
      <c r="G744" t="s">
        <v>780</v>
      </c>
      <c r="H744" t="s">
        <v>794</v>
      </c>
      <c r="I744" t="s">
        <v>726</v>
      </c>
      <c r="J744" t="s">
        <v>682</v>
      </c>
      <c r="K744">
        <v>3</v>
      </c>
      <c r="L744">
        <v>85</v>
      </c>
      <c r="M744">
        <v>135</v>
      </c>
      <c r="N744">
        <v>124</v>
      </c>
      <c r="O744">
        <v>3900</v>
      </c>
      <c r="Q744">
        <v>25</v>
      </c>
      <c r="R744">
        <v>820</v>
      </c>
      <c r="S744">
        <v>12.5</v>
      </c>
      <c r="T744">
        <v>65.599999999999994</v>
      </c>
      <c r="U744" t="s">
        <v>782</v>
      </c>
      <c r="V744">
        <v>25000</v>
      </c>
      <c r="W744">
        <v>2700</v>
      </c>
      <c r="X744">
        <v>91</v>
      </c>
      <c r="Y744">
        <v>76</v>
      </c>
      <c r="Z744">
        <v>0.9</v>
      </c>
      <c r="AA744">
        <v>-20</v>
      </c>
      <c r="AB744" t="s">
        <v>769</v>
      </c>
      <c r="AC744">
        <v>0.2</v>
      </c>
      <c r="AD744" t="s">
        <v>783</v>
      </c>
      <c r="AE744">
        <v>41882</v>
      </c>
      <c r="AF744">
        <v>41922</v>
      </c>
      <c r="AG744" t="s">
        <v>842</v>
      </c>
      <c r="AH744" t="s">
        <v>2508</v>
      </c>
      <c r="AI744">
        <v>2222829</v>
      </c>
    </row>
    <row r="745" spans="1:35" hidden="1">
      <c r="A745" t="s">
        <v>2466</v>
      </c>
      <c r="B745" t="s">
        <v>2466</v>
      </c>
      <c r="C745" t="s">
        <v>2509</v>
      </c>
      <c r="D745">
        <v>84477</v>
      </c>
      <c r="F745" t="s">
        <v>735</v>
      </c>
      <c r="G745" t="s">
        <v>780</v>
      </c>
      <c r="H745" t="s">
        <v>794</v>
      </c>
      <c r="I745" t="s">
        <v>726</v>
      </c>
      <c r="J745" t="s">
        <v>682</v>
      </c>
      <c r="K745">
        <v>3</v>
      </c>
      <c r="L745">
        <v>85</v>
      </c>
      <c r="M745">
        <v>135</v>
      </c>
      <c r="N745">
        <v>124</v>
      </c>
      <c r="O745">
        <v>1550</v>
      </c>
      <c r="Q745">
        <v>40</v>
      </c>
      <c r="R745">
        <v>820</v>
      </c>
      <c r="S745">
        <v>12.5</v>
      </c>
      <c r="T745">
        <v>65.599999999999994</v>
      </c>
      <c r="U745" t="s">
        <v>782</v>
      </c>
      <c r="V745">
        <v>25000</v>
      </c>
      <c r="W745">
        <v>2700</v>
      </c>
      <c r="X745">
        <v>91</v>
      </c>
      <c r="Y745">
        <v>77</v>
      </c>
      <c r="Z745">
        <v>0.9</v>
      </c>
      <c r="AA745">
        <v>-20</v>
      </c>
      <c r="AB745" t="s">
        <v>769</v>
      </c>
      <c r="AC745">
        <v>0.2</v>
      </c>
      <c r="AD745" t="s">
        <v>783</v>
      </c>
      <c r="AE745">
        <v>41882</v>
      </c>
      <c r="AF745">
        <v>41922</v>
      </c>
      <c r="AG745" t="s">
        <v>842</v>
      </c>
      <c r="AH745" t="s">
        <v>2510</v>
      </c>
      <c r="AI745">
        <v>2222830</v>
      </c>
    </row>
    <row r="746" spans="1:35" hidden="1">
      <c r="A746" t="s">
        <v>2466</v>
      </c>
      <c r="B746" t="s">
        <v>2466</v>
      </c>
      <c r="C746" t="s">
        <v>2511</v>
      </c>
      <c r="D746">
        <v>84461</v>
      </c>
      <c r="F746" t="s">
        <v>735</v>
      </c>
      <c r="G746" t="s">
        <v>780</v>
      </c>
      <c r="H746" t="s">
        <v>794</v>
      </c>
      <c r="I746" t="s">
        <v>726</v>
      </c>
      <c r="J746" t="s">
        <v>682</v>
      </c>
      <c r="K746">
        <v>3</v>
      </c>
      <c r="L746">
        <v>85</v>
      </c>
      <c r="M746">
        <v>135</v>
      </c>
      <c r="N746">
        <v>124</v>
      </c>
      <c r="O746">
        <v>11400</v>
      </c>
      <c r="Q746">
        <v>15</v>
      </c>
      <c r="R746">
        <v>860</v>
      </c>
      <c r="S746">
        <v>12.5</v>
      </c>
      <c r="T746">
        <v>68.8</v>
      </c>
      <c r="U746" t="s">
        <v>782</v>
      </c>
      <c r="V746">
        <v>25000</v>
      </c>
      <c r="W746">
        <v>3000</v>
      </c>
      <c r="X746">
        <v>91</v>
      </c>
      <c r="Y746">
        <v>78</v>
      </c>
      <c r="Z746">
        <v>0.9</v>
      </c>
      <c r="AA746">
        <v>-20</v>
      </c>
      <c r="AB746" t="s">
        <v>769</v>
      </c>
      <c r="AC746">
        <v>0.2</v>
      </c>
      <c r="AD746" t="s">
        <v>783</v>
      </c>
      <c r="AE746">
        <v>41882</v>
      </c>
      <c r="AF746">
        <v>41922</v>
      </c>
      <c r="AG746" t="s">
        <v>842</v>
      </c>
      <c r="AH746" t="s">
        <v>2512</v>
      </c>
      <c r="AI746">
        <v>2222822</v>
      </c>
    </row>
    <row r="747" spans="1:35" hidden="1">
      <c r="A747" t="s">
        <v>2466</v>
      </c>
      <c r="B747" t="s">
        <v>2466</v>
      </c>
      <c r="C747" t="s">
        <v>2513</v>
      </c>
      <c r="D747">
        <v>84463</v>
      </c>
      <c r="F747" t="s">
        <v>735</v>
      </c>
      <c r="G747" t="s">
        <v>780</v>
      </c>
      <c r="H747" t="s">
        <v>794</v>
      </c>
      <c r="I747" t="s">
        <v>726</v>
      </c>
      <c r="J747" t="s">
        <v>682</v>
      </c>
      <c r="K747">
        <v>3</v>
      </c>
      <c r="L747">
        <v>85</v>
      </c>
      <c r="M747">
        <v>135</v>
      </c>
      <c r="N747">
        <v>124</v>
      </c>
      <c r="O747">
        <v>4100</v>
      </c>
      <c r="Q747">
        <v>25</v>
      </c>
      <c r="R747">
        <v>860</v>
      </c>
      <c r="S747">
        <v>12.5</v>
      </c>
      <c r="T747">
        <v>68.8</v>
      </c>
      <c r="U747" t="s">
        <v>782</v>
      </c>
      <c r="V747">
        <v>25000</v>
      </c>
      <c r="W747">
        <v>3000</v>
      </c>
      <c r="X747">
        <v>91</v>
      </c>
      <c r="Y747">
        <v>78</v>
      </c>
      <c r="Z747">
        <v>0.9</v>
      </c>
      <c r="AA747">
        <v>-20</v>
      </c>
      <c r="AB747" t="s">
        <v>769</v>
      </c>
      <c r="AC747">
        <v>0.2</v>
      </c>
      <c r="AD747" t="s">
        <v>783</v>
      </c>
      <c r="AE747">
        <v>41882</v>
      </c>
      <c r="AF747">
        <v>41922</v>
      </c>
      <c r="AG747" t="s">
        <v>842</v>
      </c>
      <c r="AH747" t="s">
        <v>2514</v>
      </c>
      <c r="AI747">
        <v>2222823</v>
      </c>
    </row>
    <row r="748" spans="1:35" hidden="1">
      <c r="A748" t="s">
        <v>2466</v>
      </c>
      <c r="B748" t="s">
        <v>2466</v>
      </c>
      <c r="C748" t="s">
        <v>2515</v>
      </c>
      <c r="D748">
        <v>84465</v>
      </c>
      <c r="F748" t="s">
        <v>735</v>
      </c>
      <c r="G748" t="s">
        <v>780</v>
      </c>
      <c r="H748" t="s">
        <v>794</v>
      </c>
      <c r="I748" t="s">
        <v>726</v>
      </c>
      <c r="J748" t="s">
        <v>682</v>
      </c>
      <c r="K748">
        <v>3</v>
      </c>
      <c r="L748">
        <v>85</v>
      </c>
      <c r="M748">
        <v>135</v>
      </c>
      <c r="N748">
        <v>124</v>
      </c>
      <c r="O748">
        <v>1600</v>
      </c>
      <c r="Q748">
        <v>40</v>
      </c>
      <c r="R748">
        <v>860</v>
      </c>
      <c r="S748">
        <v>12.5</v>
      </c>
      <c r="T748">
        <v>68.8</v>
      </c>
      <c r="U748" t="s">
        <v>782</v>
      </c>
      <c r="V748">
        <v>25000</v>
      </c>
      <c r="W748">
        <v>3000</v>
      </c>
      <c r="X748">
        <v>91</v>
      </c>
      <c r="Y748">
        <v>78</v>
      </c>
      <c r="Z748">
        <v>0.9</v>
      </c>
      <c r="AA748">
        <v>-20</v>
      </c>
      <c r="AB748" t="s">
        <v>769</v>
      </c>
      <c r="AC748">
        <v>0.2</v>
      </c>
      <c r="AD748" t="s">
        <v>783</v>
      </c>
      <c r="AE748">
        <v>41882</v>
      </c>
      <c r="AF748">
        <v>41922</v>
      </c>
      <c r="AG748" t="s">
        <v>842</v>
      </c>
      <c r="AH748" t="s">
        <v>2516</v>
      </c>
      <c r="AI748">
        <v>2222824</v>
      </c>
    </row>
    <row r="749" spans="1:35" hidden="1">
      <c r="A749" t="s">
        <v>2466</v>
      </c>
      <c r="B749" t="s">
        <v>2466</v>
      </c>
      <c r="C749" t="s">
        <v>2517</v>
      </c>
      <c r="D749">
        <v>95181</v>
      </c>
      <c r="F749" t="s">
        <v>731</v>
      </c>
      <c r="G749" t="s">
        <v>780</v>
      </c>
      <c r="H749" t="s">
        <v>794</v>
      </c>
      <c r="I749" t="s">
        <v>726</v>
      </c>
      <c r="J749" t="s">
        <v>682</v>
      </c>
      <c r="K749">
        <v>5</v>
      </c>
      <c r="L749">
        <v>85</v>
      </c>
      <c r="M749">
        <v>93</v>
      </c>
      <c r="N749">
        <v>95</v>
      </c>
      <c r="O749">
        <v>2300</v>
      </c>
      <c r="Q749">
        <v>35</v>
      </c>
      <c r="R749">
        <v>850</v>
      </c>
      <c r="S749">
        <v>12</v>
      </c>
      <c r="T749">
        <v>71</v>
      </c>
      <c r="U749" t="s">
        <v>782</v>
      </c>
      <c r="V749">
        <v>25000</v>
      </c>
      <c r="W749">
        <v>2700</v>
      </c>
      <c r="X749">
        <v>81</v>
      </c>
      <c r="Y749">
        <v>16</v>
      </c>
      <c r="Z749">
        <v>0.9</v>
      </c>
      <c r="AA749">
        <v>-20</v>
      </c>
      <c r="AB749" t="s">
        <v>769</v>
      </c>
      <c r="AC749">
        <v>0.2</v>
      </c>
      <c r="AD749" t="s">
        <v>2239</v>
      </c>
      <c r="AE749">
        <v>41729</v>
      </c>
      <c r="AF749">
        <v>41729</v>
      </c>
      <c r="AG749" t="s">
        <v>842</v>
      </c>
      <c r="AH749" t="s">
        <v>2518</v>
      </c>
      <c r="AI749">
        <v>2207819</v>
      </c>
    </row>
    <row r="750" spans="1:35" hidden="1">
      <c r="A750" t="s">
        <v>2466</v>
      </c>
      <c r="B750" t="s">
        <v>2466</v>
      </c>
      <c r="C750" t="s">
        <v>2519</v>
      </c>
      <c r="D750">
        <v>89988</v>
      </c>
      <c r="E750" t="s">
        <v>2520</v>
      </c>
      <c r="F750" t="s">
        <v>731</v>
      </c>
      <c r="G750" t="s">
        <v>780</v>
      </c>
      <c r="H750" t="s">
        <v>794</v>
      </c>
      <c r="I750" t="s">
        <v>726</v>
      </c>
      <c r="J750" t="s">
        <v>682</v>
      </c>
      <c r="K750">
        <v>5</v>
      </c>
      <c r="L750">
        <v>85</v>
      </c>
      <c r="M750">
        <v>93</v>
      </c>
      <c r="N750">
        <v>95</v>
      </c>
      <c r="O750">
        <v>2300</v>
      </c>
      <c r="Q750">
        <v>35</v>
      </c>
      <c r="R750">
        <v>850</v>
      </c>
      <c r="S750">
        <v>12</v>
      </c>
      <c r="T750">
        <v>71</v>
      </c>
      <c r="U750" t="s">
        <v>782</v>
      </c>
      <c r="V750">
        <v>25000</v>
      </c>
      <c r="W750">
        <v>2700</v>
      </c>
      <c r="X750">
        <v>81</v>
      </c>
      <c r="Y750">
        <v>16</v>
      </c>
      <c r="Z750">
        <v>0.9</v>
      </c>
      <c r="AA750">
        <v>-20</v>
      </c>
      <c r="AB750" t="s">
        <v>769</v>
      </c>
      <c r="AC750">
        <v>0.2</v>
      </c>
      <c r="AD750" t="s">
        <v>2239</v>
      </c>
      <c r="AE750">
        <v>41710</v>
      </c>
      <c r="AF750">
        <v>41729</v>
      </c>
      <c r="AG750" t="s">
        <v>842</v>
      </c>
      <c r="AH750" t="s">
        <v>2521</v>
      </c>
      <c r="AI750">
        <v>2207236</v>
      </c>
    </row>
    <row r="751" spans="1:35" hidden="1">
      <c r="A751" t="s">
        <v>2466</v>
      </c>
      <c r="B751" t="s">
        <v>2466</v>
      </c>
      <c r="C751" t="s">
        <v>2522</v>
      </c>
      <c r="D751">
        <v>94219</v>
      </c>
      <c r="E751" t="s">
        <v>2523</v>
      </c>
      <c r="F751" t="s">
        <v>731</v>
      </c>
      <c r="G751" t="s">
        <v>780</v>
      </c>
      <c r="H751" t="s">
        <v>794</v>
      </c>
      <c r="I751" t="s">
        <v>726</v>
      </c>
      <c r="J751" t="s">
        <v>682</v>
      </c>
      <c r="K751">
        <v>5</v>
      </c>
      <c r="L751">
        <v>85</v>
      </c>
      <c r="M751">
        <v>93</v>
      </c>
      <c r="N751">
        <v>95</v>
      </c>
      <c r="O751">
        <v>6600</v>
      </c>
      <c r="Q751">
        <v>20</v>
      </c>
      <c r="R751">
        <v>850</v>
      </c>
      <c r="S751">
        <v>12</v>
      </c>
      <c r="T751">
        <v>71</v>
      </c>
      <c r="U751" t="s">
        <v>782</v>
      </c>
      <c r="V751">
        <v>25000</v>
      </c>
      <c r="W751">
        <v>3000</v>
      </c>
      <c r="X751">
        <v>81</v>
      </c>
      <c r="Y751">
        <v>14</v>
      </c>
      <c r="Z751">
        <v>0.9</v>
      </c>
      <c r="AA751">
        <v>-20</v>
      </c>
      <c r="AB751" t="s">
        <v>769</v>
      </c>
      <c r="AC751">
        <v>0.2</v>
      </c>
      <c r="AD751" t="s">
        <v>2239</v>
      </c>
      <c r="AE751">
        <v>41710</v>
      </c>
      <c r="AF751">
        <v>41729</v>
      </c>
      <c r="AG751" t="s">
        <v>842</v>
      </c>
      <c r="AH751" t="s">
        <v>2524</v>
      </c>
      <c r="AI751">
        <v>2207221</v>
      </c>
    </row>
    <row r="752" spans="1:35" hidden="1">
      <c r="A752" t="s">
        <v>2466</v>
      </c>
      <c r="B752" t="s">
        <v>2466</v>
      </c>
      <c r="C752" t="s">
        <v>2525</v>
      </c>
      <c r="D752">
        <v>33647</v>
      </c>
      <c r="F752" t="s">
        <v>735</v>
      </c>
      <c r="G752" t="s">
        <v>780</v>
      </c>
      <c r="H752" t="s">
        <v>794</v>
      </c>
      <c r="I752" t="s">
        <v>726</v>
      </c>
      <c r="J752" t="s">
        <v>682</v>
      </c>
      <c r="K752">
        <v>3</v>
      </c>
      <c r="L752">
        <v>120</v>
      </c>
      <c r="M752">
        <v>135</v>
      </c>
      <c r="N752">
        <v>135</v>
      </c>
      <c r="O752">
        <v>31000</v>
      </c>
      <c r="Q752">
        <v>12</v>
      </c>
      <c r="R752">
        <v>1900</v>
      </c>
      <c r="S752">
        <v>26.2</v>
      </c>
      <c r="T752">
        <v>60</v>
      </c>
      <c r="U752" t="s">
        <v>782</v>
      </c>
      <c r="V752">
        <v>25000</v>
      </c>
      <c r="W752">
        <v>3500</v>
      </c>
      <c r="X752">
        <v>82</v>
      </c>
      <c r="Y752">
        <v>12</v>
      </c>
      <c r="Z752">
        <v>0.9</v>
      </c>
      <c r="AA752">
        <v>-20</v>
      </c>
      <c r="AB752" t="s">
        <v>769</v>
      </c>
      <c r="AC752">
        <v>0.2</v>
      </c>
      <c r="AD752" t="s">
        <v>900</v>
      </c>
      <c r="AE752">
        <v>41977</v>
      </c>
      <c r="AF752">
        <v>41977</v>
      </c>
      <c r="AG752" t="s">
        <v>842</v>
      </c>
      <c r="AH752" t="s">
        <v>2526</v>
      </c>
      <c r="AI752">
        <v>2226665</v>
      </c>
    </row>
    <row r="753" spans="1:35" hidden="1">
      <c r="A753" t="s">
        <v>2466</v>
      </c>
      <c r="B753" t="s">
        <v>2466</v>
      </c>
      <c r="C753" t="s">
        <v>2527</v>
      </c>
      <c r="D753">
        <v>70591</v>
      </c>
      <c r="F753" t="s">
        <v>735</v>
      </c>
      <c r="G753" t="s">
        <v>780</v>
      </c>
      <c r="H753" t="s">
        <v>794</v>
      </c>
      <c r="I753" t="s">
        <v>726</v>
      </c>
      <c r="J753" t="s">
        <v>682</v>
      </c>
      <c r="K753">
        <v>3</v>
      </c>
      <c r="L753">
        <v>120</v>
      </c>
      <c r="M753">
        <v>135</v>
      </c>
      <c r="N753">
        <v>135</v>
      </c>
      <c r="O753">
        <v>3200</v>
      </c>
      <c r="Q753">
        <v>40</v>
      </c>
      <c r="R753">
        <v>1500</v>
      </c>
      <c r="S753">
        <v>26.2</v>
      </c>
      <c r="T753">
        <v>60</v>
      </c>
      <c r="U753" t="s">
        <v>782</v>
      </c>
      <c r="V753">
        <v>25000</v>
      </c>
      <c r="W753">
        <v>3500</v>
      </c>
      <c r="X753">
        <v>82</v>
      </c>
      <c r="Y753">
        <v>12</v>
      </c>
      <c r="Z753">
        <v>0.9</v>
      </c>
      <c r="AA753">
        <v>-20</v>
      </c>
      <c r="AB753" t="s">
        <v>769</v>
      </c>
      <c r="AC753">
        <v>0.2</v>
      </c>
      <c r="AD753" t="s">
        <v>900</v>
      </c>
      <c r="AE753">
        <v>41977</v>
      </c>
      <c r="AF753">
        <v>41977</v>
      </c>
      <c r="AG753" t="s">
        <v>842</v>
      </c>
      <c r="AH753" t="s">
        <v>2528</v>
      </c>
      <c r="AI753">
        <v>2226683</v>
      </c>
    </row>
    <row r="754" spans="1:35" hidden="1">
      <c r="A754" t="s">
        <v>2466</v>
      </c>
      <c r="B754" t="s">
        <v>2466</v>
      </c>
      <c r="C754" t="s">
        <v>2529</v>
      </c>
      <c r="D754">
        <v>15139</v>
      </c>
      <c r="F754" t="s">
        <v>735</v>
      </c>
      <c r="G754" t="s">
        <v>780</v>
      </c>
      <c r="H754" t="s">
        <v>794</v>
      </c>
      <c r="I754" t="s">
        <v>726</v>
      </c>
      <c r="J754" t="s">
        <v>682</v>
      </c>
      <c r="K754">
        <v>3</v>
      </c>
      <c r="L754">
        <v>150</v>
      </c>
      <c r="M754">
        <v>135</v>
      </c>
      <c r="N754">
        <v>135</v>
      </c>
      <c r="O754">
        <v>20000</v>
      </c>
      <c r="Q754">
        <v>15</v>
      </c>
      <c r="R754">
        <v>2400</v>
      </c>
      <c r="S754">
        <v>28.3</v>
      </c>
      <c r="T754">
        <v>60</v>
      </c>
      <c r="U754" t="s">
        <v>782</v>
      </c>
      <c r="V754">
        <v>25000</v>
      </c>
      <c r="W754">
        <v>3000</v>
      </c>
      <c r="X754">
        <v>82</v>
      </c>
      <c r="Y754">
        <v>8</v>
      </c>
      <c r="Z754">
        <v>0.9</v>
      </c>
      <c r="AA754">
        <v>-20</v>
      </c>
      <c r="AD754" t="s">
        <v>900</v>
      </c>
      <c r="AE754">
        <v>41920</v>
      </c>
      <c r="AF754">
        <v>41928</v>
      </c>
      <c r="AG754" t="s">
        <v>842</v>
      </c>
      <c r="AH754" t="s">
        <v>2530</v>
      </c>
      <c r="AI754">
        <v>2222443</v>
      </c>
    </row>
    <row r="755" spans="1:35" hidden="1">
      <c r="A755" t="s">
        <v>2466</v>
      </c>
      <c r="B755" t="s">
        <v>2466</v>
      </c>
      <c r="C755" t="s">
        <v>2531</v>
      </c>
      <c r="D755">
        <v>68166</v>
      </c>
      <c r="E755" t="s">
        <v>2532</v>
      </c>
      <c r="F755" t="s">
        <v>787</v>
      </c>
      <c r="G755" t="s">
        <v>723</v>
      </c>
      <c r="H755" t="s">
        <v>788</v>
      </c>
      <c r="I755" t="s">
        <v>723</v>
      </c>
      <c r="J755" t="s">
        <v>682</v>
      </c>
      <c r="K755">
        <v>3</v>
      </c>
      <c r="L755">
        <v>25</v>
      </c>
      <c r="M755">
        <v>110</v>
      </c>
      <c r="N755">
        <v>36</v>
      </c>
      <c r="R755">
        <v>170</v>
      </c>
      <c r="S755">
        <v>3.5</v>
      </c>
      <c r="T755">
        <v>49</v>
      </c>
      <c r="U755" t="s">
        <v>782</v>
      </c>
      <c r="V755">
        <v>15000</v>
      </c>
      <c r="W755">
        <v>2700</v>
      </c>
      <c r="X755">
        <v>80</v>
      </c>
      <c r="Y755">
        <v>4</v>
      </c>
      <c r="Z755">
        <v>0.8</v>
      </c>
      <c r="AA755">
        <v>-20</v>
      </c>
      <c r="AB755" t="s">
        <v>769</v>
      </c>
      <c r="AC755">
        <v>0.2</v>
      </c>
      <c r="AD755" t="s">
        <v>826</v>
      </c>
      <c r="AE755">
        <v>41697</v>
      </c>
      <c r="AF755">
        <v>41711</v>
      </c>
      <c r="AG755" t="s">
        <v>842</v>
      </c>
      <c r="AH755" t="s">
        <v>2533</v>
      </c>
      <c r="AI755">
        <v>2206051</v>
      </c>
    </row>
    <row r="756" spans="1:35" hidden="1">
      <c r="A756" t="s">
        <v>2466</v>
      </c>
      <c r="B756" t="s">
        <v>2466</v>
      </c>
      <c r="C756" t="s">
        <v>2534</v>
      </c>
      <c r="D756">
        <v>85764</v>
      </c>
      <c r="F756" t="s">
        <v>787</v>
      </c>
      <c r="G756" t="s">
        <v>723</v>
      </c>
      <c r="H756" t="s">
        <v>788</v>
      </c>
      <c r="I756" t="s">
        <v>723</v>
      </c>
      <c r="J756" t="s">
        <v>682</v>
      </c>
      <c r="K756">
        <v>3</v>
      </c>
      <c r="L756">
        <v>25</v>
      </c>
      <c r="M756">
        <v>110</v>
      </c>
      <c r="N756">
        <v>36</v>
      </c>
      <c r="R756">
        <v>170</v>
      </c>
      <c r="S756">
        <v>3.5</v>
      </c>
      <c r="T756">
        <v>49</v>
      </c>
      <c r="U756" t="s">
        <v>782</v>
      </c>
      <c r="V756">
        <v>15000</v>
      </c>
      <c r="W756">
        <v>2700</v>
      </c>
      <c r="X756">
        <v>80</v>
      </c>
      <c r="Y756">
        <v>4</v>
      </c>
      <c r="Z756">
        <v>0.8</v>
      </c>
      <c r="AA756">
        <v>-20</v>
      </c>
      <c r="AB756" t="s">
        <v>769</v>
      </c>
      <c r="AC756">
        <v>0.2</v>
      </c>
      <c r="AD756" t="s">
        <v>826</v>
      </c>
      <c r="AE756">
        <v>41697</v>
      </c>
      <c r="AF756">
        <v>41711</v>
      </c>
      <c r="AG756" t="s">
        <v>842</v>
      </c>
      <c r="AH756" t="s">
        <v>2535</v>
      </c>
      <c r="AI756">
        <v>2206050</v>
      </c>
    </row>
    <row r="757" spans="1:35" hidden="1">
      <c r="A757" t="s">
        <v>2466</v>
      </c>
      <c r="B757" t="s">
        <v>2466</v>
      </c>
      <c r="C757" t="s">
        <v>2536</v>
      </c>
      <c r="D757">
        <v>19138</v>
      </c>
      <c r="F757" t="s">
        <v>787</v>
      </c>
      <c r="G757" t="s">
        <v>723</v>
      </c>
      <c r="H757" t="s">
        <v>788</v>
      </c>
      <c r="I757" t="s">
        <v>723</v>
      </c>
      <c r="J757" t="s">
        <v>682</v>
      </c>
      <c r="K757">
        <v>3</v>
      </c>
      <c r="L757">
        <v>25</v>
      </c>
      <c r="M757">
        <v>110</v>
      </c>
      <c r="N757">
        <v>36</v>
      </c>
      <c r="R757">
        <v>170</v>
      </c>
      <c r="S757">
        <v>3.5</v>
      </c>
      <c r="T757">
        <v>49</v>
      </c>
      <c r="U757" t="s">
        <v>782</v>
      </c>
      <c r="V757">
        <v>15000</v>
      </c>
      <c r="W757">
        <v>2700</v>
      </c>
      <c r="X757">
        <v>80</v>
      </c>
      <c r="Y757">
        <v>4</v>
      </c>
      <c r="Z757">
        <v>0.8</v>
      </c>
      <c r="AA757">
        <v>-20</v>
      </c>
      <c r="AB757" t="s">
        <v>769</v>
      </c>
      <c r="AC757">
        <v>0.2</v>
      </c>
      <c r="AD757" t="s">
        <v>826</v>
      </c>
      <c r="AE757">
        <v>41736</v>
      </c>
      <c r="AF757">
        <v>41736</v>
      </c>
      <c r="AG757" t="s">
        <v>842</v>
      </c>
      <c r="AH757" t="s">
        <v>2537</v>
      </c>
      <c r="AI757">
        <v>2207813</v>
      </c>
    </row>
    <row r="758" spans="1:35" hidden="1">
      <c r="A758" t="s">
        <v>2466</v>
      </c>
      <c r="B758" t="s">
        <v>2466</v>
      </c>
      <c r="C758" t="s">
        <v>2538</v>
      </c>
      <c r="D758">
        <v>68168</v>
      </c>
      <c r="E758" t="s">
        <v>2539</v>
      </c>
      <c r="F758" t="s">
        <v>787</v>
      </c>
      <c r="G758" t="s">
        <v>723</v>
      </c>
      <c r="H758" t="s">
        <v>794</v>
      </c>
      <c r="I758" t="s">
        <v>723</v>
      </c>
      <c r="J758" t="s">
        <v>682</v>
      </c>
      <c r="K758">
        <v>3</v>
      </c>
      <c r="L758">
        <v>25</v>
      </c>
      <c r="M758">
        <v>107</v>
      </c>
      <c r="N758">
        <v>36</v>
      </c>
      <c r="R758">
        <v>170</v>
      </c>
      <c r="S758">
        <v>3.5</v>
      </c>
      <c r="T758">
        <v>49</v>
      </c>
      <c r="U758" t="s">
        <v>782</v>
      </c>
      <c r="V758">
        <v>15000</v>
      </c>
      <c r="W758">
        <v>2700</v>
      </c>
      <c r="X758">
        <v>80</v>
      </c>
      <c r="Y758">
        <v>4</v>
      </c>
      <c r="Z758">
        <v>0.8</v>
      </c>
      <c r="AA758">
        <v>-20</v>
      </c>
      <c r="AB758" t="s">
        <v>769</v>
      </c>
      <c r="AC758">
        <v>0.2</v>
      </c>
      <c r="AD758" t="s">
        <v>826</v>
      </c>
      <c r="AE758">
        <v>41697</v>
      </c>
      <c r="AF758">
        <v>41711</v>
      </c>
      <c r="AG758" t="s">
        <v>842</v>
      </c>
      <c r="AH758" t="s">
        <v>2540</v>
      </c>
      <c r="AI758">
        <v>2206052</v>
      </c>
    </row>
    <row r="759" spans="1:35" hidden="1">
      <c r="A759" t="s">
        <v>2466</v>
      </c>
      <c r="B759" t="s">
        <v>2466</v>
      </c>
      <c r="C759" t="s">
        <v>2541</v>
      </c>
      <c r="D759">
        <v>85766</v>
      </c>
      <c r="F759" t="s">
        <v>787</v>
      </c>
      <c r="G759" t="s">
        <v>723</v>
      </c>
      <c r="H759" t="s">
        <v>794</v>
      </c>
      <c r="I759" t="s">
        <v>723</v>
      </c>
      <c r="J759" t="s">
        <v>682</v>
      </c>
      <c r="K759">
        <v>3</v>
      </c>
      <c r="L759">
        <v>25</v>
      </c>
      <c r="M759">
        <v>107</v>
      </c>
      <c r="N759">
        <v>36</v>
      </c>
      <c r="R759">
        <v>170</v>
      </c>
      <c r="S759">
        <v>3.5</v>
      </c>
      <c r="T759">
        <v>49</v>
      </c>
      <c r="U759" t="s">
        <v>782</v>
      </c>
      <c r="V759">
        <v>15000</v>
      </c>
      <c r="W759">
        <v>2700</v>
      </c>
      <c r="X759">
        <v>80</v>
      </c>
      <c r="Y759">
        <v>4</v>
      </c>
      <c r="Z759">
        <v>0.8</v>
      </c>
      <c r="AA759">
        <v>-20</v>
      </c>
      <c r="AB759" t="s">
        <v>769</v>
      </c>
      <c r="AC759">
        <v>0.2</v>
      </c>
      <c r="AD759" t="s">
        <v>826</v>
      </c>
      <c r="AE759">
        <v>41697</v>
      </c>
      <c r="AF759">
        <v>41711</v>
      </c>
      <c r="AG759" t="s">
        <v>842</v>
      </c>
      <c r="AH759" t="s">
        <v>2542</v>
      </c>
      <c r="AI759">
        <v>2206054</v>
      </c>
    </row>
    <row r="760" spans="1:35" hidden="1">
      <c r="A760" t="s">
        <v>2466</v>
      </c>
      <c r="B760" t="s">
        <v>2466</v>
      </c>
      <c r="C760" t="s">
        <v>2543</v>
      </c>
      <c r="D760">
        <v>77705</v>
      </c>
      <c r="F760" t="s">
        <v>787</v>
      </c>
      <c r="G760" t="s">
        <v>723</v>
      </c>
      <c r="H760" t="s">
        <v>794</v>
      </c>
      <c r="I760" t="s">
        <v>723</v>
      </c>
      <c r="J760" t="s">
        <v>682</v>
      </c>
      <c r="K760">
        <v>3</v>
      </c>
      <c r="L760">
        <v>25</v>
      </c>
      <c r="M760">
        <v>107</v>
      </c>
      <c r="N760">
        <v>36</v>
      </c>
      <c r="R760">
        <v>170</v>
      </c>
      <c r="S760">
        <v>3.5</v>
      </c>
      <c r="T760">
        <v>49</v>
      </c>
      <c r="U760" t="s">
        <v>782</v>
      </c>
      <c r="V760">
        <v>15000</v>
      </c>
      <c r="W760">
        <v>2700</v>
      </c>
      <c r="X760">
        <v>80</v>
      </c>
      <c r="Y760">
        <v>4</v>
      </c>
      <c r="Z760">
        <v>0.8</v>
      </c>
      <c r="AA760">
        <v>-20</v>
      </c>
      <c r="AB760" t="s">
        <v>769</v>
      </c>
      <c r="AC760">
        <v>0.2</v>
      </c>
      <c r="AD760" t="s">
        <v>826</v>
      </c>
      <c r="AE760">
        <v>41697</v>
      </c>
      <c r="AF760">
        <v>41711</v>
      </c>
      <c r="AG760" t="s">
        <v>842</v>
      </c>
      <c r="AH760" t="s">
        <v>2544</v>
      </c>
      <c r="AI760">
        <v>2206053</v>
      </c>
    </row>
    <row r="761" spans="1:35" hidden="1">
      <c r="A761" t="s">
        <v>2466</v>
      </c>
      <c r="B761" t="s">
        <v>2466</v>
      </c>
      <c r="C761" t="s">
        <v>2545</v>
      </c>
      <c r="D761">
        <v>19141</v>
      </c>
      <c r="F761" t="s">
        <v>787</v>
      </c>
      <c r="G761" t="s">
        <v>723</v>
      </c>
      <c r="H761" t="s">
        <v>794</v>
      </c>
      <c r="I761" t="s">
        <v>723</v>
      </c>
      <c r="J761" t="s">
        <v>682</v>
      </c>
      <c r="K761">
        <v>3</v>
      </c>
      <c r="L761">
        <v>25</v>
      </c>
      <c r="M761">
        <v>107</v>
      </c>
      <c r="N761">
        <v>36</v>
      </c>
      <c r="R761">
        <v>170</v>
      </c>
      <c r="S761">
        <v>3.5</v>
      </c>
      <c r="T761">
        <v>49</v>
      </c>
      <c r="U761" t="s">
        <v>782</v>
      </c>
      <c r="V761">
        <v>15000</v>
      </c>
      <c r="W761">
        <v>2700</v>
      </c>
      <c r="X761">
        <v>80</v>
      </c>
      <c r="Y761">
        <v>4</v>
      </c>
      <c r="Z761">
        <v>0.8</v>
      </c>
      <c r="AA761">
        <v>-20</v>
      </c>
      <c r="AB761" t="s">
        <v>769</v>
      </c>
      <c r="AC761">
        <v>0.2</v>
      </c>
      <c r="AD761" t="s">
        <v>826</v>
      </c>
      <c r="AE761">
        <v>41736</v>
      </c>
      <c r="AF761">
        <v>41736</v>
      </c>
      <c r="AG761" t="s">
        <v>842</v>
      </c>
      <c r="AH761" t="s">
        <v>2546</v>
      </c>
      <c r="AI761">
        <v>2207814</v>
      </c>
    </row>
    <row r="762" spans="1:35" hidden="1">
      <c r="A762" t="s">
        <v>2466</v>
      </c>
      <c r="B762" t="s">
        <v>2466</v>
      </c>
      <c r="C762" t="s">
        <v>2547</v>
      </c>
      <c r="D762">
        <v>11236</v>
      </c>
      <c r="F762" t="s">
        <v>787</v>
      </c>
      <c r="G762" t="s">
        <v>723</v>
      </c>
      <c r="H762" t="s">
        <v>788</v>
      </c>
      <c r="I762" t="s">
        <v>723</v>
      </c>
      <c r="J762" t="s">
        <v>682</v>
      </c>
      <c r="K762">
        <v>5</v>
      </c>
      <c r="L762">
        <v>40</v>
      </c>
      <c r="M762">
        <v>110</v>
      </c>
      <c r="N762">
        <v>36</v>
      </c>
      <c r="R762">
        <v>350</v>
      </c>
      <c r="S762">
        <v>4.5</v>
      </c>
      <c r="T762">
        <v>78</v>
      </c>
      <c r="U762" t="s">
        <v>782</v>
      </c>
      <c r="V762">
        <v>15000</v>
      </c>
      <c r="W762">
        <v>5000</v>
      </c>
      <c r="X762">
        <v>84</v>
      </c>
      <c r="Y762">
        <v>8</v>
      </c>
      <c r="Z762">
        <v>0.8</v>
      </c>
      <c r="AA762">
        <v>-20</v>
      </c>
      <c r="AB762" t="s">
        <v>769</v>
      </c>
      <c r="AC762">
        <v>0.2</v>
      </c>
      <c r="AD762" t="s">
        <v>826</v>
      </c>
      <c r="AE762">
        <v>41803</v>
      </c>
      <c r="AF762">
        <v>41820</v>
      </c>
      <c r="AG762" t="s">
        <v>842</v>
      </c>
      <c r="AH762" t="s">
        <v>2548</v>
      </c>
      <c r="AI762">
        <v>2214353</v>
      </c>
    </row>
    <row r="763" spans="1:35" hidden="1">
      <c r="A763" t="s">
        <v>2466</v>
      </c>
      <c r="B763" t="s">
        <v>2466</v>
      </c>
      <c r="C763" t="s">
        <v>2549</v>
      </c>
      <c r="D763">
        <v>22239</v>
      </c>
      <c r="F763" t="s">
        <v>787</v>
      </c>
      <c r="G763" t="s">
        <v>723</v>
      </c>
      <c r="H763" t="s">
        <v>788</v>
      </c>
      <c r="I763" t="s">
        <v>723</v>
      </c>
      <c r="J763" t="s">
        <v>682</v>
      </c>
      <c r="K763">
        <v>5</v>
      </c>
      <c r="L763">
        <v>40</v>
      </c>
      <c r="M763">
        <v>110</v>
      </c>
      <c r="N763">
        <v>36</v>
      </c>
      <c r="R763">
        <v>350</v>
      </c>
      <c r="S763">
        <v>4.5</v>
      </c>
      <c r="T763">
        <v>78</v>
      </c>
      <c r="U763" t="s">
        <v>782</v>
      </c>
      <c r="V763">
        <v>15000</v>
      </c>
      <c r="W763">
        <v>5000</v>
      </c>
      <c r="X763">
        <v>84</v>
      </c>
      <c r="Y763">
        <v>8</v>
      </c>
      <c r="Z763">
        <v>0.8</v>
      </c>
      <c r="AA763">
        <v>-20</v>
      </c>
      <c r="AB763" t="s">
        <v>769</v>
      </c>
      <c r="AC763">
        <v>0.2</v>
      </c>
      <c r="AD763" t="s">
        <v>826</v>
      </c>
      <c r="AE763">
        <v>41803</v>
      </c>
      <c r="AF763">
        <v>41820</v>
      </c>
      <c r="AG763" t="s">
        <v>842</v>
      </c>
      <c r="AH763" t="s">
        <v>2550</v>
      </c>
      <c r="AI763">
        <v>2214359</v>
      </c>
    </row>
    <row r="764" spans="1:35" hidden="1">
      <c r="A764" t="s">
        <v>2466</v>
      </c>
      <c r="B764" t="s">
        <v>2466</v>
      </c>
      <c r="C764" t="s">
        <v>2551</v>
      </c>
      <c r="D764">
        <v>14696</v>
      </c>
      <c r="F764" t="s">
        <v>787</v>
      </c>
      <c r="G764" t="s">
        <v>723</v>
      </c>
      <c r="H764" t="s">
        <v>788</v>
      </c>
      <c r="I764" t="s">
        <v>723</v>
      </c>
      <c r="J764" t="s">
        <v>682</v>
      </c>
      <c r="K764">
        <v>5</v>
      </c>
      <c r="L764">
        <v>40</v>
      </c>
      <c r="M764">
        <v>110</v>
      </c>
      <c r="N764">
        <v>36</v>
      </c>
      <c r="R764">
        <v>300</v>
      </c>
      <c r="S764">
        <v>4.5</v>
      </c>
      <c r="T764">
        <v>67</v>
      </c>
      <c r="U764" t="s">
        <v>782</v>
      </c>
      <c r="V764">
        <v>15000</v>
      </c>
      <c r="W764">
        <v>2700</v>
      </c>
      <c r="X764">
        <v>82</v>
      </c>
      <c r="Y764">
        <v>18</v>
      </c>
      <c r="Z764">
        <v>0.8</v>
      </c>
      <c r="AA764">
        <v>-20</v>
      </c>
      <c r="AB764" t="s">
        <v>769</v>
      </c>
      <c r="AC764">
        <v>0.2</v>
      </c>
      <c r="AD764" t="s">
        <v>826</v>
      </c>
      <c r="AE764">
        <v>41803</v>
      </c>
      <c r="AF764">
        <v>41820</v>
      </c>
      <c r="AG764" t="s">
        <v>842</v>
      </c>
      <c r="AH764" t="s">
        <v>2552</v>
      </c>
      <c r="AI764">
        <v>2214355</v>
      </c>
    </row>
    <row r="765" spans="1:35" hidden="1">
      <c r="A765" t="s">
        <v>2466</v>
      </c>
      <c r="B765" t="s">
        <v>2466</v>
      </c>
      <c r="C765" t="s">
        <v>2553</v>
      </c>
      <c r="D765">
        <v>89948</v>
      </c>
      <c r="F765" t="s">
        <v>787</v>
      </c>
      <c r="G765" t="s">
        <v>723</v>
      </c>
      <c r="H765" t="s">
        <v>788</v>
      </c>
      <c r="I765" t="s">
        <v>723</v>
      </c>
      <c r="J765" t="s">
        <v>682</v>
      </c>
      <c r="K765">
        <v>5</v>
      </c>
      <c r="L765">
        <v>40</v>
      </c>
      <c r="M765">
        <v>110</v>
      </c>
      <c r="N765">
        <v>36</v>
      </c>
      <c r="R765">
        <v>300</v>
      </c>
      <c r="S765">
        <v>4.5</v>
      </c>
      <c r="T765">
        <v>67</v>
      </c>
      <c r="U765" t="s">
        <v>782</v>
      </c>
      <c r="V765">
        <v>15000</v>
      </c>
      <c r="W765">
        <v>2700</v>
      </c>
      <c r="X765">
        <v>82</v>
      </c>
      <c r="Y765">
        <v>18</v>
      </c>
      <c r="Z765">
        <v>0.8</v>
      </c>
      <c r="AA765">
        <v>-20</v>
      </c>
      <c r="AB765" t="s">
        <v>769</v>
      </c>
      <c r="AC765">
        <v>0.2</v>
      </c>
      <c r="AD765" t="s">
        <v>826</v>
      </c>
      <c r="AE765">
        <v>41803</v>
      </c>
      <c r="AF765">
        <v>41820</v>
      </c>
      <c r="AG765" t="s">
        <v>842</v>
      </c>
      <c r="AH765" t="s">
        <v>2554</v>
      </c>
      <c r="AI765">
        <v>2214358</v>
      </c>
    </row>
    <row r="766" spans="1:35" hidden="1">
      <c r="A766" t="s">
        <v>2466</v>
      </c>
      <c r="B766" t="s">
        <v>2466</v>
      </c>
      <c r="C766" t="s">
        <v>2555</v>
      </c>
      <c r="D766">
        <v>11238</v>
      </c>
      <c r="F766" t="s">
        <v>787</v>
      </c>
      <c r="G766" t="s">
        <v>723</v>
      </c>
      <c r="H766" t="s">
        <v>794</v>
      </c>
      <c r="I766" t="s">
        <v>723</v>
      </c>
      <c r="J766" t="s">
        <v>682</v>
      </c>
      <c r="K766">
        <v>5</v>
      </c>
      <c r="L766">
        <v>40</v>
      </c>
      <c r="M766">
        <v>107</v>
      </c>
      <c r="N766">
        <v>36</v>
      </c>
      <c r="R766">
        <v>350</v>
      </c>
      <c r="S766">
        <v>4.5</v>
      </c>
      <c r="T766">
        <v>78</v>
      </c>
      <c r="U766" t="s">
        <v>782</v>
      </c>
      <c r="V766">
        <v>15000</v>
      </c>
      <c r="W766">
        <v>5000</v>
      </c>
      <c r="X766">
        <v>84</v>
      </c>
      <c r="Y766">
        <v>8</v>
      </c>
      <c r="Z766">
        <v>0.8</v>
      </c>
      <c r="AA766">
        <v>-20</v>
      </c>
      <c r="AB766" t="s">
        <v>769</v>
      </c>
      <c r="AC766">
        <v>0.2</v>
      </c>
      <c r="AD766" t="s">
        <v>826</v>
      </c>
      <c r="AE766">
        <v>41803</v>
      </c>
      <c r="AF766">
        <v>41820</v>
      </c>
      <c r="AG766" t="s">
        <v>842</v>
      </c>
      <c r="AH766" t="s">
        <v>2556</v>
      </c>
      <c r="AI766">
        <v>2214354</v>
      </c>
    </row>
    <row r="767" spans="1:35" hidden="1">
      <c r="A767" t="s">
        <v>2466</v>
      </c>
      <c r="B767" t="s">
        <v>2466</v>
      </c>
      <c r="C767" t="s">
        <v>2557</v>
      </c>
      <c r="D767">
        <v>23706</v>
      </c>
      <c r="F767" t="s">
        <v>787</v>
      </c>
      <c r="G767" t="s">
        <v>723</v>
      </c>
      <c r="H767" t="s">
        <v>794</v>
      </c>
      <c r="I767" t="s">
        <v>723</v>
      </c>
      <c r="J767" t="s">
        <v>682</v>
      </c>
      <c r="K767">
        <v>5</v>
      </c>
      <c r="L767">
        <v>40</v>
      </c>
      <c r="M767">
        <v>107</v>
      </c>
      <c r="N767">
        <v>36</v>
      </c>
      <c r="R767">
        <v>350</v>
      </c>
      <c r="S767">
        <v>4.5</v>
      </c>
      <c r="T767">
        <v>78</v>
      </c>
      <c r="U767" t="s">
        <v>782</v>
      </c>
      <c r="V767">
        <v>15000</v>
      </c>
      <c r="W767">
        <v>5000</v>
      </c>
      <c r="X767">
        <v>84</v>
      </c>
      <c r="Y767">
        <v>8</v>
      </c>
      <c r="Z767">
        <v>0.8</v>
      </c>
      <c r="AA767">
        <v>-20</v>
      </c>
      <c r="AB767" t="s">
        <v>769</v>
      </c>
      <c r="AC767">
        <v>0.2</v>
      </c>
      <c r="AD767" t="s">
        <v>826</v>
      </c>
      <c r="AE767">
        <v>41803</v>
      </c>
      <c r="AF767">
        <v>41820</v>
      </c>
      <c r="AG767" t="s">
        <v>842</v>
      </c>
      <c r="AH767" t="s">
        <v>2558</v>
      </c>
      <c r="AI767">
        <v>2214360</v>
      </c>
    </row>
    <row r="768" spans="1:35" hidden="1">
      <c r="A768" t="s">
        <v>2466</v>
      </c>
      <c r="B768" t="s">
        <v>2466</v>
      </c>
      <c r="C768" t="s">
        <v>2559</v>
      </c>
      <c r="D768">
        <v>14808</v>
      </c>
      <c r="F768" t="s">
        <v>787</v>
      </c>
      <c r="G768" t="s">
        <v>723</v>
      </c>
      <c r="H768" t="s">
        <v>794</v>
      </c>
      <c r="I768" t="s">
        <v>723</v>
      </c>
      <c r="J768" t="s">
        <v>682</v>
      </c>
      <c r="K768">
        <v>5</v>
      </c>
      <c r="L768">
        <v>40</v>
      </c>
      <c r="M768">
        <v>107</v>
      </c>
      <c r="N768">
        <v>36</v>
      </c>
      <c r="R768">
        <v>300</v>
      </c>
      <c r="S768">
        <v>4.5</v>
      </c>
      <c r="T768">
        <v>67</v>
      </c>
      <c r="U768" t="s">
        <v>782</v>
      </c>
      <c r="V768">
        <v>15000</v>
      </c>
      <c r="W768">
        <v>2700</v>
      </c>
      <c r="X768">
        <v>82</v>
      </c>
      <c r="Y768">
        <v>18</v>
      </c>
      <c r="Z768">
        <v>0.8</v>
      </c>
      <c r="AA768">
        <v>-20</v>
      </c>
      <c r="AB768" t="s">
        <v>769</v>
      </c>
      <c r="AC768">
        <v>0.2</v>
      </c>
      <c r="AD768" t="s">
        <v>826</v>
      </c>
      <c r="AE768">
        <v>41803</v>
      </c>
      <c r="AF768">
        <v>41820</v>
      </c>
      <c r="AG768" t="s">
        <v>842</v>
      </c>
      <c r="AH768" t="s">
        <v>2560</v>
      </c>
      <c r="AI768">
        <v>2214356</v>
      </c>
    </row>
    <row r="769" spans="1:35" hidden="1">
      <c r="A769" t="s">
        <v>2466</v>
      </c>
      <c r="B769" t="s">
        <v>2466</v>
      </c>
      <c r="C769" t="s">
        <v>2561</v>
      </c>
      <c r="D769">
        <v>89950</v>
      </c>
      <c r="F769" t="s">
        <v>787</v>
      </c>
      <c r="G769" t="s">
        <v>723</v>
      </c>
      <c r="H769" t="s">
        <v>794</v>
      </c>
      <c r="I769" t="s">
        <v>723</v>
      </c>
      <c r="J769" t="s">
        <v>682</v>
      </c>
      <c r="K769">
        <v>5</v>
      </c>
      <c r="L769">
        <v>40</v>
      </c>
      <c r="M769">
        <v>107</v>
      </c>
      <c r="N769">
        <v>36</v>
      </c>
      <c r="R769">
        <v>300</v>
      </c>
      <c r="S769">
        <v>4.5</v>
      </c>
      <c r="T769">
        <v>67</v>
      </c>
      <c r="U769" t="s">
        <v>782</v>
      </c>
      <c r="V769">
        <v>15000</v>
      </c>
      <c r="W769">
        <v>2700</v>
      </c>
      <c r="X769">
        <v>82</v>
      </c>
      <c r="Y769">
        <v>18</v>
      </c>
      <c r="Z769">
        <v>0.8</v>
      </c>
      <c r="AA769">
        <v>-20</v>
      </c>
      <c r="AB769" t="s">
        <v>769</v>
      </c>
      <c r="AC769">
        <v>0.2</v>
      </c>
      <c r="AD769" t="s">
        <v>826</v>
      </c>
      <c r="AE769">
        <v>41803</v>
      </c>
      <c r="AF769">
        <v>41820</v>
      </c>
      <c r="AG769" t="s">
        <v>842</v>
      </c>
      <c r="AH769" t="s">
        <v>2562</v>
      </c>
      <c r="AI769">
        <v>2214351</v>
      </c>
    </row>
    <row r="770" spans="1:35" hidden="1">
      <c r="A770" t="s">
        <v>2466</v>
      </c>
      <c r="B770" t="s">
        <v>2466</v>
      </c>
      <c r="C770" t="s">
        <v>2563</v>
      </c>
      <c r="D770">
        <v>15074</v>
      </c>
      <c r="F770" t="s">
        <v>787</v>
      </c>
      <c r="G770" t="s">
        <v>723</v>
      </c>
      <c r="H770" t="s">
        <v>788</v>
      </c>
      <c r="I770" t="s">
        <v>723</v>
      </c>
      <c r="J770" t="s">
        <v>682</v>
      </c>
      <c r="K770">
        <v>3</v>
      </c>
      <c r="L770">
        <v>40</v>
      </c>
      <c r="M770">
        <v>110</v>
      </c>
      <c r="N770">
        <v>36</v>
      </c>
      <c r="R770">
        <v>350</v>
      </c>
      <c r="S770">
        <v>4</v>
      </c>
      <c r="T770">
        <v>87.5</v>
      </c>
      <c r="U770" t="s">
        <v>782</v>
      </c>
      <c r="V770">
        <v>15000</v>
      </c>
      <c r="W770">
        <v>5000</v>
      </c>
      <c r="X770">
        <v>84</v>
      </c>
      <c r="Y770">
        <v>12</v>
      </c>
      <c r="Z770">
        <v>0.8</v>
      </c>
      <c r="AA770">
        <v>-20</v>
      </c>
      <c r="AB770" t="s">
        <v>769</v>
      </c>
      <c r="AC770">
        <v>0.2</v>
      </c>
      <c r="AD770" t="s">
        <v>826</v>
      </c>
      <c r="AE770">
        <v>41821</v>
      </c>
      <c r="AF770">
        <v>41844</v>
      </c>
      <c r="AG770" t="s">
        <v>842</v>
      </c>
      <c r="AH770" t="s">
        <v>2564</v>
      </c>
      <c r="AI770">
        <v>2216312</v>
      </c>
    </row>
    <row r="771" spans="1:35" hidden="1">
      <c r="A771" t="s">
        <v>2466</v>
      </c>
      <c r="B771" t="s">
        <v>2466</v>
      </c>
      <c r="C771" t="s">
        <v>2565</v>
      </c>
      <c r="D771">
        <v>23691</v>
      </c>
      <c r="F771" t="s">
        <v>787</v>
      </c>
      <c r="G771" t="s">
        <v>723</v>
      </c>
      <c r="H771" t="s">
        <v>788</v>
      </c>
      <c r="I771" t="s">
        <v>723</v>
      </c>
      <c r="J771" t="s">
        <v>682</v>
      </c>
      <c r="K771">
        <v>3</v>
      </c>
      <c r="L771">
        <v>40</v>
      </c>
      <c r="M771">
        <v>110</v>
      </c>
      <c r="N771">
        <v>36</v>
      </c>
      <c r="R771">
        <v>350</v>
      </c>
      <c r="S771">
        <v>4</v>
      </c>
      <c r="T771">
        <v>87.5</v>
      </c>
      <c r="U771" t="s">
        <v>782</v>
      </c>
      <c r="V771">
        <v>15000</v>
      </c>
      <c r="W771">
        <v>5000</v>
      </c>
      <c r="X771">
        <v>84</v>
      </c>
      <c r="Y771">
        <v>12</v>
      </c>
      <c r="Z771">
        <v>0.8</v>
      </c>
      <c r="AA771">
        <v>-20</v>
      </c>
      <c r="AB771" t="s">
        <v>769</v>
      </c>
      <c r="AC771">
        <v>0.2</v>
      </c>
      <c r="AD771" t="s">
        <v>826</v>
      </c>
      <c r="AE771">
        <v>41821</v>
      </c>
      <c r="AF771">
        <v>41844</v>
      </c>
      <c r="AG771" t="s">
        <v>842</v>
      </c>
      <c r="AH771" t="s">
        <v>2566</v>
      </c>
      <c r="AI771">
        <v>2216306</v>
      </c>
    </row>
    <row r="772" spans="1:35" hidden="1">
      <c r="A772" t="s">
        <v>2466</v>
      </c>
      <c r="B772" t="s">
        <v>2466</v>
      </c>
      <c r="C772" t="s">
        <v>2567</v>
      </c>
      <c r="D772">
        <v>65654</v>
      </c>
      <c r="F772" t="s">
        <v>787</v>
      </c>
      <c r="G772" t="s">
        <v>723</v>
      </c>
      <c r="H772" t="s">
        <v>788</v>
      </c>
      <c r="I772" t="s">
        <v>723</v>
      </c>
      <c r="J772" t="s">
        <v>682</v>
      </c>
      <c r="K772">
        <v>3</v>
      </c>
      <c r="L772">
        <v>40</v>
      </c>
      <c r="M772">
        <v>110</v>
      </c>
      <c r="N772">
        <v>36</v>
      </c>
      <c r="R772">
        <v>300</v>
      </c>
      <c r="S772">
        <v>4</v>
      </c>
      <c r="T772">
        <v>75</v>
      </c>
      <c r="U772" t="s">
        <v>782</v>
      </c>
      <c r="V772">
        <v>15000</v>
      </c>
      <c r="W772">
        <v>2700</v>
      </c>
      <c r="X772">
        <v>83</v>
      </c>
      <c r="Y772">
        <v>19</v>
      </c>
      <c r="Z772">
        <v>0.8</v>
      </c>
      <c r="AA772">
        <v>-20</v>
      </c>
      <c r="AB772" t="s">
        <v>769</v>
      </c>
      <c r="AC772">
        <v>0.2</v>
      </c>
      <c r="AD772" t="s">
        <v>826</v>
      </c>
      <c r="AE772">
        <v>41821</v>
      </c>
      <c r="AF772">
        <v>41850</v>
      </c>
      <c r="AG772" t="s">
        <v>842</v>
      </c>
      <c r="AH772" t="s">
        <v>2568</v>
      </c>
      <c r="AI772">
        <v>2216660</v>
      </c>
    </row>
    <row r="773" spans="1:35" hidden="1">
      <c r="A773" t="s">
        <v>2466</v>
      </c>
      <c r="B773" t="s">
        <v>2466</v>
      </c>
      <c r="C773" t="s">
        <v>2569</v>
      </c>
      <c r="D773">
        <v>14758</v>
      </c>
      <c r="F773" t="s">
        <v>787</v>
      </c>
      <c r="G773" t="s">
        <v>723</v>
      </c>
      <c r="H773" t="s">
        <v>788</v>
      </c>
      <c r="I773" t="s">
        <v>723</v>
      </c>
      <c r="J773" t="s">
        <v>682</v>
      </c>
      <c r="K773">
        <v>3</v>
      </c>
      <c r="L773">
        <v>40</v>
      </c>
      <c r="M773">
        <v>110</v>
      </c>
      <c r="N773">
        <v>36</v>
      </c>
      <c r="R773">
        <v>300</v>
      </c>
      <c r="S773">
        <v>4</v>
      </c>
      <c r="T773">
        <v>75</v>
      </c>
      <c r="U773" t="s">
        <v>782</v>
      </c>
      <c r="V773">
        <v>15000</v>
      </c>
      <c r="W773">
        <v>2700</v>
      </c>
      <c r="X773">
        <v>83</v>
      </c>
      <c r="Y773">
        <v>19</v>
      </c>
      <c r="Z773">
        <v>0.8</v>
      </c>
      <c r="AA773">
        <v>-20</v>
      </c>
      <c r="AB773" t="s">
        <v>769</v>
      </c>
      <c r="AC773">
        <v>0.2</v>
      </c>
      <c r="AD773" t="s">
        <v>826</v>
      </c>
      <c r="AE773">
        <v>41821</v>
      </c>
      <c r="AF773">
        <v>41844</v>
      </c>
      <c r="AG773" t="s">
        <v>827</v>
      </c>
      <c r="AH773" t="s">
        <v>2570</v>
      </c>
      <c r="AI773">
        <v>2216302</v>
      </c>
    </row>
    <row r="774" spans="1:35" hidden="1">
      <c r="A774" t="s">
        <v>2466</v>
      </c>
      <c r="B774" t="s">
        <v>2466</v>
      </c>
      <c r="C774" t="s">
        <v>2571</v>
      </c>
      <c r="D774">
        <v>15068</v>
      </c>
      <c r="F774" t="s">
        <v>787</v>
      </c>
      <c r="G774" t="s">
        <v>723</v>
      </c>
      <c r="H774" t="s">
        <v>788</v>
      </c>
      <c r="I774" t="s">
        <v>723</v>
      </c>
      <c r="J774" t="s">
        <v>682</v>
      </c>
      <c r="K774">
        <v>3</v>
      </c>
      <c r="L774">
        <v>40</v>
      </c>
      <c r="M774">
        <v>110</v>
      </c>
      <c r="N774">
        <v>36</v>
      </c>
      <c r="R774">
        <v>300</v>
      </c>
      <c r="S774">
        <v>4</v>
      </c>
      <c r="T774">
        <v>75</v>
      </c>
      <c r="U774" t="s">
        <v>782</v>
      </c>
      <c r="V774">
        <v>15000</v>
      </c>
      <c r="W774">
        <v>2700</v>
      </c>
      <c r="X774">
        <v>83</v>
      </c>
      <c r="Y774">
        <v>19</v>
      </c>
      <c r="Z774">
        <v>0.8</v>
      </c>
      <c r="AA774">
        <v>-20</v>
      </c>
      <c r="AB774" t="s">
        <v>769</v>
      </c>
      <c r="AC774">
        <v>0.2</v>
      </c>
      <c r="AD774" t="s">
        <v>826</v>
      </c>
      <c r="AE774">
        <v>41821</v>
      </c>
      <c r="AF774">
        <v>41844</v>
      </c>
      <c r="AG774" t="s">
        <v>842</v>
      </c>
      <c r="AH774" t="s">
        <v>2572</v>
      </c>
      <c r="AI774">
        <v>2216304</v>
      </c>
    </row>
    <row r="775" spans="1:35" hidden="1">
      <c r="A775" t="s">
        <v>2466</v>
      </c>
      <c r="B775" t="s">
        <v>2466</v>
      </c>
      <c r="C775" t="s">
        <v>2573</v>
      </c>
      <c r="D775">
        <v>89949</v>
      </c>
      <c r="E775" t="s">
        <v>2574</v>
      </c>
      <c r="F775" t="s">
        <v>787</v>
      </c>
      <c r="G775" t="s">
        <v>723</v>
      </c>
      <c r="H775" t="s">
        <v>788</v>
      </c>
      <c r="I775" t="s">
        <v>723</v>
      </c>
      <c r="J775" t="s">
        <v>682</v>
      </c>
      <c r="K775">
        <v>3</v>
      </c>
      <c r="L775">
        <v>40</v>
      </c>
      <c r="M775">
        <v>110</v>
      </c>
      <c r="N775">
        <v>36</v>
      </c>
      <c r="R775">
        <v>300</v>
      </c>
      <c r="S775">
        <v>4</v>
      </c>
      <c r="T775">
        <v>75</v>
      </c>
      <c r="U775" t="s">
        <v>782</v>
      </c>
      <c r="V775">
        <v>15000</v>
      </c>
      <c r="W775">
        <v>2700</v>
      </c>
      <c r="X775">
        <v>83</v>
      </c>
      <c r="Y775">
        <v>19</v>
      </c>
      <c r="Z775">
        <v>0.8</v>
      </c>
      <c r="AA775">
        <v>-20</v>
      </c>
      <c r="AB775" t="s">
        <v>769</v>
      </c>
      <c r="AC775">
        <v>0.2</v>
      </c>
      <c r="AD775" t="s">
        <v>826</v>
      </c>
      <c r="AE775">
        <v>41821</v>
      </c>
      <c r="AF775">
        <v>41844</v>
      </c>
      <c r="AG775" t="s">
        <v>842</v>
      </c>
      <c r="AH775" t="s">
        <v>2575</v>
      </c>
      <c r="AI775">
        <v>2216310</v>
      </c>
    </row>
    <row r="776" spans="1:35" hidden="1">
      <c r="A776" t="s">
        <v>2466</v>
      </c>
      <c r="B776" t="s">
        <v>2466</v>
      </c>
      <c r="C776" t="s">
        <v>2576</v>
      </c>
      <c r="D776">
        <v>69923</v>
      </c>
      <c r="F776" t="s">
        <v>703</v>
      </c>
      <c r="G776" t="s">
        <v>780</v>
      </c>
      <c r="H776" t="s">
        <v>781</v>
      </c>
      <c r="I776" t="s">
        <v>726</v>
      </c>
      <c r="J776" t="s">
        <v>682</v>
      </c>
      <c r="K776">
        <v>3</v>
      </c>
      <c r="L776">
        <v>35</v>
      </c>
      <c r="M776">
        <v>48</v>
      </c>
      <c r="N776">
        <v>50</v>
      </c>
      <c r="O776">
        <v>2383</v>
      </c>
      <c r="Q776">
        <v>25</v>
      </c>
      <c r="R776">
        <v>370</v>
      </c>
      <c r="S776">
        <v>7</v>
      </c>
      <c r="T776">
        <v>53</v>
      </c>
      <c r="U776" t="s">
        <v>782</v>
      </c>
      <c r="V776">
        <v>25000</v>
      </c>
      <c r="W776">
        <v>2700</v>
      </c>
      <c r="X776">
        <v>83</v>
      </c>
      <c r="Y776">
        <v>18</v>
      </c>
      <c r="Z776">
        <v>0.9</v>
      </c>
      <c r="AA776">
        <v>-20</v>
      </c>
      <c r="AB776" t="s">
        <v>769</v>
      </c>
      <c r="AC776">
        <v>0.2</v>
      </c>
      <c r="AD776" t="s">
        <v>1308</v>
      </c>
      <c r="AE776">
        <v>41686</v>
      </c>
      <c r="AF776">
        <v>41908</v>
      </c>
      <c r="AG776" t="s">
        <v>842</v>
      </c>
      <c r="AH776" t="s">
        <v>2577</v>
      </c>
      <c r="AI776">
        <v>2220585</v>
      </c>
    </row>
    <row r="777" spans="1:35" hidden="1">
      <c r="A777" t="s">
        <v>2466</v>
      </c>
      <c r="B777" t="s">
        <v>2466</v>
      </c>
      <c r="C777" t="s">
        <v>2578</v>
      </c>
      <c r="D777">
        <v>69924</v>
      </c>
      <c r="F777" t="s">
        <v>703</v>
      </c>
      <c r="G777" t="s">
        <v>780</v>
      </c>
      <c r="H777" t="s">
        <v>781</v>
      </c>
      <c r="I777" t="s">
        <v>726</v>
      </c>
      <c r="J777" t="s">
        <v>682</v>
      </c>
      <c r="K777">
        <v>3</v>
      </c>
      <c r="L777">
        <v>35</v>
      </c>
      <c r="M777">
        <v>48</v>
      </c>
      <c r="N777">
        <v>50</v>
      </c>
      <c r="O777">
        <v>1196</v>
      </c>
      <c r="Q777">
        <v>35</v>
      </c>
      <c r="R777">
        <v>370</v>
      </c>
      <c r="S777">
        <v>7</v>
      </c>
      <c r="T777">
        <v>53</v>
      </c>
      <c r="U777" t="s">
        <v>782</v>
      </c>
      <c r="V777">
        <v>25000</v>
      </c>
      <c r="W777">
        <v>2700</v>
      </c>
      <c r="X777">
        <v>83</v>
      </c>
      <c r="Y777">
        <v>18</v>
      </c>
      <c r="Z777">
        <v>0.9</v>
      </c>
      <c r="AA777">
        <v>-20</v>
      </c>
      <c r="AB777" t="s">
        <v>769</v>
      </c>
      <c r="AC777">
        <v>0.2</v>
      </c>
      <c r="AD777" t="s">
        <v>1308</v>
      </c>
      <c r="AE777">
        <v>41686</v>
      </c>
      <c r="AF777">
        <v>41908</v>
      </c>
      <c r="AG777" t="s">
        <v>842</v>
      </c>
      <c r="AH777" t="s">
        <v>2579</v>
      </c>
      <c r="AI777">
        <v>2220586</v>
      </c>
    </row>
    <row r="778" spans="1:35" hidden="1">
      <c r="A778" t="s">
        <v>2466</v>
      </c>
      <c r="B778" t="s">
        <v>2466</v>
      </c>
      <c r="C778" t="s">
        <v>2580</v>
      </c>
      <c r="D778">
        <v>69920</v>
      </c>
      <c r="E778" t="s">
        <v>2581</v>
      </c>
      <c r="F778" t="s">
        <v>703</v>
      </c>
      <c r="G778" t="s">
        <v>780</v>
      </c>
      <c r="H778" t="s">
        <v>781</v>
      </c>
      <c r="I778" t="s">
        <v>726</v>
      </c>
      <c r="J778" t="s">
        <v>682</v>
      </c>
      <c r="K778">
        <v>3</v>
      </c>
      <c r="L778">
        <v>35</v>
      </c>
      <c r="M778">
        <v>48</v>
      </c>
      <c r="N778">
        <v>50</v>
      </c>
      <c r="O778">
        <v>2410</v>
      </c>
      <c r="Q778">
        <v>25</v>
      </c>
      <c r="R778">
        <v>390</v>
      </c>
      <c r="S778">
        <v>7</v>
      </c>
      <c r="T778">
        <v>56</v>
      </c>
      <c r="U778" t="s">
        <v>782</v>
      </c>
      <c r="V778">
        <v>25000</v>
      </c>
      <c r="W778">
        <v>3000</v>
      </c>
      <c r="X778">
        <v>83</v>
      </c>
      <c r="Y778">
        <v>18</v>
      </c>
      <c r="Z778">
        <v>0.9</v>
      </c>
      <c r="AA778">
        <v>-20</v>
      </c>
      <c r="AB778" t="s">
        <v>769</v>
      </c>
      <c r="AC778">
        <v>0.2</v>
      </c>
      <c r="AD778" t="s">
        <v>1308</v>
      </c>
      <c r="AE778">
        <v>41686</v>
      </c>
      <c r="AF778">
        <v>41908</v>
      </c>
      <c r="AG778" t="s">
        <v>842</v>
      </c>
      <c r="AH778" t="s">
        <v>2582</v>
      </c>
      <c r="AI778">
        <v>2220587</v>
      </c>
    </row>
    <row r="779" spans="1:35" hidden="1">
      <c r="A779" t="s">
        <v>2466</v>
      </c>
      <c r="B779" t="s">
        <v>2466</v>
      </c>
      <c r="C779" t="s">
        <v>2583</v>
      </c>
      <c r="D779">
        <v>69921</v>
      </c>
      <c r="F779" t="s">
        <v>703</v>
      </c>
      <c r="G779" t="s">
        <v>780</v>
      </c>
      <c r="H779" t="s">
        <v>781</v>
      </c>
      <c r="I779" t="s">
        <v>726</v>
      </c>
      <c r="J779" t="s">
        <v>682</v>
      </c>
      <c r="K779">
        <v>3</v>
      </c>
      <c r="L779">
        <v>35</v>
      </c>
      <c r="M779">
        <v>48</v>
      </c>
      <c r="N779">
        <v>50</v>
      </c>
      <c r="O779">
        <v>1190</v>
      </c>
      <c r="Q779">
        <v>35</v>
      </c>
      <c r="R779">
        <v>390</v>
      </c>
      <c r="S779">
        <v>7</v>
      </c>
      <c r="T779">
        <v>56</v>
      </c>
      <c r="U779" t="s">
        <v>782</v>
      </c>
      <c r="V779">
        <v>25000</v>
      </c>
      <c r="W779">
        <v>3000</v>
      </c>
      <c r="X779">
        <v>83</v>
      </c>
      <c r="Y779">
        <v>17</v>
      </c>
      <c r="Z779">
        <v>0.9</v>
      </c>
      <c r="AA779">
        <v>-20</v>
      </c>
      <c r="AB779" t="s">
        <v>769</v>
      </c>
      <c r="AC779">
        <v>0.2</v>
      </c>
      <c r="AD779" t="s">
        <v>1308</v>
      </c>
      <c r="AE779">
        <v>41686</v>
      </c>
      <c r="AF779">
        <v>41908</v>
      </c>
      <c r="AG779" t="s">
        <v>842</v>
      </c>
      <c r="AH779" t="s">
        <v>2584</v>
      </c>
      <c r="AI779">
        <v>2220588</v>
      </c>
    </row>
    <row r="780" spans="1:35" hidden="1">
      <c r="A780" t="s">
        <v>2466</v>
      </c>
      <c r="B780" t="s">
        <v>2466</v>
      </c>
      <c r="C780" t="s">
        <v>2585</v>
      </c>
      <c r="D780">
        <v>69926</v>
      </c>
      <c r="F780" t="s">
        <v>703</v>
      </c>
      <c r="G780" t="s">
        <v>780</v>
      </c>
      <c r="H780" t="s">
        <v>781</v>
      </c>
      <c r="I780" t="s">
        <v>726</v>
      </c>
      <c r="J780" t="s">
        <v>682</v>
      </c>
      <c r="K780">
        <v>3</v>
      </c>
      <c r="L780">
        <v>35</v>
      </c>
      <c r="M780">
        <v>48</v>
      </c>
      <c r="N780">
        <v>50</v>
      </c>
      <c r="O780">
        <v>2452</v>
      </c>
      <c r="Q780">
        <v>25</v>
      </c>
      <c r="R780">
        <v>430</v>
      </c>
      <c r="S780">
        <v>7</v>
      </c>
      <c r="T780">
        <v>61</v>
      </c>
      <c r="U780" t="s">
        <v>782</v>
      </c>
      <c r="V780">
        <v>25000</v>
      </c>
      <c r="W780">
        <v>4000</v>
      </c>
      <c r="X780">
        <v>83</v>
      </c>
      <c r="Y780">
        <v>18</v>
      </c>
      <c r="Z780">
        <v>0.9</v>
      </c>
      <c r="AA780">
        <v>-20</v>
      </c>
      <c r="AB780" t="s">
        <v>769</v>
      </c>
      <c r="AC780">
        <v>0.2</v>
      </c>
      <c r="AD780" t="s">
        <v>1308</v>
      </c>
      <c r="AE780">
        <v>41686</v>
      </c>
      <c r="AF780">
        <v>41908</v>
      </c>
      <c r="AG780" t="s">
        <v>842</v>
      </c>
      <c r="AH780" t="s">
        <v>2586</v>
      </c>
      <c r="AI780">
        <v>2220589</v>
      </c>
    </row>
    <row r="781" spans="1:35" hidden="1">
      <c r="A781" t="s">
        <v>2466</v>
      </c>
      <c r="B781" t="s">
        <v>2466</v>
      </c>
      <c r="C781" t="s">
        <v>2587</v>
      </c>
      <c r="D781">
        <v>69927</v>
      </c>
      <c r="F781" t="s">
        <v>703</v>
      </c>
      <c r="G781" t="s">
        <v>780</v>
      </c>
      <c r="H781" t="s">
        <v>781</v>
      </c>
      <c r="I781" t="s">
        <v>726</v>
      </c>
      <c r="J781" t="s">
        <v>682</v>
      </c>
      <c r="K781">
        <v>3</v>
      </c>
      <c r="L781">
        <v>35</v>
      </c>
      <c r="M781">
        <v>48</v>
      </c>
      <c r="N781">
        <v>50</v>
      </c>
      <c r="O781">
        <v>1286</v>
      </c>
      <c r="Q781">
        <v>35</v>
      </c>
      <c r="R781">
        <v>430</v>
      </c>
      <c r="S781">
        <v>7</v>
      </c>
      <c r="T781">
        <v>61</v>
      </c>
      <c r="U781" t="s">
        <v>782</v>
      </c>
      <c r="V781">
        <v>25000</v>
      </c>
      <c r="W781">
        <v>4000</v>
      </c>
      <c r="X781">
        <v>83</v>
      </c>
      <c r="Y781">
        <v>18</v>
      </c>
      <c r="Z781">
        <v>0.9</v>
      </c>
      <c r="AA781">
        <v>-20</v>
      </c>
      <c r="AB781" t="s">
        <v>769</v>
      </c>
      <c r="AC781">
        <v>0.2</v>
      </c>
      <c r="AD781" t="s">
        <v>1308</v>
      </c>
      <c r="AE781">
        <v>41686</v>
      </c>
      <c r="AF781">
        <v>41908</v>
      </c>
      <c r="AG781" t="s">
        <v>842</v>
      </c>
      <c r="AH781" t="s">
        <v>2588</v>
      </c>
      <c r="AI781">
        <v>2220590</v>
      </c>
    </row>
    <row r="782" spans="1:35" hidden="1">
      <c r="A782" t="s">
        <v>2466</v>
      </c>
      <c r="B782" t="s">
        <v>2466</v>
      </c>
      <c r="C782" t="s">
        <v>2589</v>
      </c>
      <c r="D782">
        <v>94450</v>
      </c>
      <c r="F782" t="s">
        <v>738</v>
      </c>
      <c r="G782" t="s">
        <v>780</v>
      </c>
      <c r="H782" t="s">
        <v>794</v>
      </c>
      <c r="I782" t="s">
        <v>726</v>
      </c>
      <c r="J782" t="s">
        <v>682</v>
      </c>
      <c r="K782">
        <v>5</v>
      </c>
      <c r="L782">
        <v>70</v>
      </c>
      <c r="M782">
        <v>88.9</v>
      </c>
      <c r="N782">
        <v>63</v>
      </c>
      <c r="O782">
        <v>5000</v>
      </c>
      <c r="Q782">
        <v>15</v>
      </c>
      <c r="R782">
        <v>500</v>
      </c>
      <c r="S782">
        <v>7</v>
      </c>
      <c r="T782">
        <v>70</v>
      </c>
      <c r="U782" t="s">
        <v>782</v>
      </c>
      <c r="V782">
        <v>25000</v>
      </c>
      <c r="W782">
        <v>2700</v>
      </c>
      <c r="X782">
        <v>81</v>
      </c>
      <c r="Y782">
        <v>6</v>
      </c>
      <c r="Z782">
        <v>1</v>
      </c>
      <c r="AA782">
        <v>-20</v>
      </c>
      <c r="AB782" t="s">
        <v>769</v>
      </c>
      <c r="AC782">
        <v>0.1</v>
      </c>
      <c r="AD782" t="s">
        <v>2239</v>
      </c>
      <c r="AE782">
        <v>41725</v>
      </c>
      <c r="AF782">
        <v>41732</v>
      </c>
      <c r="AG782" t="s">
        <v>842</v>
      </c>
      <c r="AH782" t="s">
        <v>2590</v>
      </c>
      <c r="AI782">
        <v>2207621</v>
      </c>
    </row>
    <row r="783" spans="1:35" hidden="1">
      <c r="A783" t="s">
        <v>2466</v>
      </c>
      <c r="B783" t="s">
        <v>2466</v>
      </c>
      <c r="C783" t="s">
        <v>2591</v>
      </c>
      <c r="D783">
        <v>90101</v>
      </c>
      <c r="F783" t="s">
        <v>738</v>
      </c>
      <c r="G783" t="s">
        <v>780</v>
      </c>
      <c r="H783" t="s">
        <v>794</v>
      </c>
      <c r="I783" t="s">
        <v>726</v>
      </c>
      <c r="J783" t="s">
        <v>682</v>
      </c>
      <c r="K783">
        <v>5</v>
      </c>
      <c r="L783">
        <v>70</v>
      </c>
      <c r="M783">
        <v>88.9</v>
      </c>
      <c r="N783">
        <v>63</v>
      </c>
      <c r="O783">
        <v>5100</v>
      </c>
      <c r="Q783">
        <v>15</v>
      </c>
      <c r="R783">
        <v>520</v>
      </c>
      <c r="S783">
        <v>7</v>
      </c>
      <c r="T783">
        <v>73</v>
      </c>
      <c r="U783" t="s">
        <v>782</v>
      </c>
      <c r="V783">
        <v>25000</v>
      </c>
      <c r="W783">
        <v>3000</v>
      </c>
      <c r="X783">
        <v>82</v>
      </c>
      <c r="Y783">
        <v>15</v>
      </c>
      <c r="Z783">
        <v>1</v>
      </c>
      <c r="AA783">
        <v>-20</v>
      </c>
      <c r="AB783" t="s">
        <v>769</v>
      </c>
      <c r="AC783">
        <v>0.1</v>
      </c>
      <c r="AD783" t="s">
        <v>2239</v>
      </c>
      <c r="AE783">
        <v>41725</v>
      </c>
      <c r="AF783">
        <v>41732</v>
      </c>
      <c r="AG783" t="s">
        <v>842</v>
      </c>
      <c r="AH783" t="s">
        <v>2592</v>
      </c>
      <c r="AI783">
        <v>2207613</v>
      </c>
    </row>
    <row r="784" spans="1:35" hidden="1">
      <c r="A784" t="s">
        <v>2466</v>
      </c>
      <c r="B784" t="s">
        <v>2466</v>
      </c>
      <c r="C784" t="s">
        <v>2593</v>
      </c>
      <c r="D784">
        <v>90102</v>
      </c>
      <c r="F784" t="s">
        <v>738</v>
      </c>
      <c r="G784" t="s">
        <v>780</v>
      </c>
      <c r="H784" t="s">
        <v>794</v>
      </c>
      <c r="I784" t="s">
        <v>726</v>
      </c>
      <c r="J784" t="s">
        <v>682</v>
      </c>
      <c r="K784">
        <v>5</v>
      </c>
      <c r="L784">
        <v>70</v>
      </c>
      <c r="M784">
        <v>88.9</v>
      </c>
      <c r="N784">
        <v>63</v>
      </c>
      <c r="O784">
        <v>3600</v>
      </c>
      <c r="Q784">
        <v>20</v>
      </c>
      <c r="R784">
        <v>520</v>
      </c>
      <c r="S784">
        <v>7</v>
      </c>
      <c r="T784">
        <v>73</v>
      </c>
      <c r="U784" t="s">
        <v>782</v>
      </c>
      <c r="V784">
        <v>25000</v>
      </c>
      <c r="W784">
        <v>3000</v>
      </c>
      <c r="X784">
        <v>82</v>
      </c>
      <c r="Y784">
        <v>18</v>
      </c>
      <c r="Z784">
        <v>1</v>
      </c>
      <c r="AA784">
        <v>-20</v>
      </c>
      <c r="AB784" t="s">
        <v>769</v>
      </c>
      <c r="AC784">
        <v>0.1</v>
      </c>
      <c r="AD784" t="s">
        <v>2239</v>
      </c>
      <c r="AE784">
        <v>41725</v>
      </c>
      <c r="AF784">
        <v>41732</v>
      </c>
      <c r="AG784" t="s">
        <v>842</v>
      </c>
      <c r="AH784" t="s">
        <v>2594</v>
      </c>
      <c r="AI784">
        <v>2207622</v>
      </c>
    </row>
    <row r="785" spans="1:35" hidden="1">
      <c r="A785" t="s">
        <v>2466</v>
      </c>
      <c r="B785" t="s">
        <v>2466</v>
      </c>
      <c r="C785" t="s">
        <v>2595</v>
      </c>
      <c r="D785">
        <v>94422</v>
      </c>
      <c r="F785" t="s">
        <v>738</v>
      </c>
      <c r="G785" t="s">
        <v>780</v>
      </c>
      <c r="H785" t="s">
        <v>794</v>
      </c>
      <c r="I785" t="s">
        <v>726</v>
      </c>
      <c r="J785" t="s">
        <v>682</v>
      </c>
      <c r="K785">
        <v>5</v>
      </c>
      <c r="L785">
        <v>65</v>
      </c>
      <c r="M785">
        <v>88.9</v>
      </c>
      <c r="N785">
        <v>63</v>
      </c>
      <c r="O785">
        <v>1200</v>
      </c>
      <c r="Q785">
        <v>35</v>
      </c>
      <c r="R785">
        <v>520</v>
      </c>
      <c r="S785">
        <v>7</v>
      </c>
      <c r="T785">
        <v>73</v>
      </c>
      <c r="U785" t="s">
        <v>782</v>
      </c>
      <c r="V785">
        <v>25000</v>
      </c>
      <c r="W785">
        <v>3000</v>
      </c>
      <c r="X785">
        <v>82</v>
      </c>
      <c r="Y785">
        <v>18</v>
      </c>
      <c r="Z785">
        <v>1</v>
      </c>
      <c r="AA785">
        <v>-20</v>
      </c>
      <c r="AB785" t="s">
        <v>769</v>
      </c>
      <c r="AC785">
        <v>0.1</v>
      </c>
      <c r="AD785" t="s">
        <v>2239</v>
      </c>
      <c r="AE785">
        <v>41725</v>
      </c>
      <c r="AF785">
        <v>41732</v>
      </c>
      <c r="AG785" t="s">
        <v>842</v>
      </c>
      <c r="AH785" t="s">
        <v>2596</v>
      </c>
      <c r="AI785">
        <v>2207618</v>
      </c>
    </row>
    <row r="786" spans="1:35" hidden="1">
      <c r="A786" t="s">
        <v>2466</v>
      </c>
      <c r="B786" t="s">
        <v>2466</v>
      </c>
      <c r="C786" t="s">
        <v>2597</v>
      </c>
      <c r="D786">
        <v>94452</v>
      </c>
      <c r="F786" t="s">
        <v>738</v>
      </c>
      <c r="G786" t="s">
        <v>780</v>
      </c>
      <c r="H786" t="s">
        <v>794</v>
      </c>
      <c r="I786" t="s">
        <v>726</v>
      </c>
      <c r="J786" t="s">
        <v>682</v>
      </c>
      <c r="K786">
        <v>5</v>
      </c>
      <c r="L786">
        <v>70</v>
      </c>
      <c r="M786">
        <v>88.9</v>
      </c>
      <c r="N786">
        <v>63</v>
      </c>
      <c r="O786">
        <v>5000</v>
      </c>
      <c r="Q786">
        <v>15</v>
      </c>
      <c r="R786">
        <v>500</v>
      </c>
      <c r="S786">
        <v>7</v>
      </c>
      <c r="T786">
        <v>70</v>
      </c>
      <c r="U786" t="s">
        <v>782</v>
      </c>
      <c r="V786">
        <v>25000</v>
      </c>
      <c r="W786">
        <v>2700</v>
      </c>
      <c r="X786">
        <v>81</v>
      </c>
      <c r="Y786">
        <v>6</v>
      </c>
      <c r="Z786">
        <v>1</v>
      </c>
      <c r="AA786">
        <v>-20</v>
      </c>
      <c r="AB786" t="s">
        <v>769</v>
      </c>
      <c r="AC786">
        <v>0.1</v>
      </c>
      <c r="AD786" t="s">
        <v>2239</v>
      </c>
      <c r="AE786">
        <v>41726</v>
      </c>
      <c r="AF786">
        <v>41732</v>
      </c>
      <c r="AG786" t="s">
        <v>842</v>
      </c>
      <c r="AH786" t="s">
        <v>2598</v>
      </c>
      <c r="AI786">
        <v>2207615</v>
      </c>
    </row>
    <row r="787" spans="1:35" hidden="1">
      <c r="A787" t="s">
        <v>2466</v>
      </c>
      <c r="B787" t="s">
        <v>2466</v>
      </c>
      <c r="C787" t="s">
        <v>2599</v>
      </c>
      <c r="D787">
        <v>94448</v>
      </c>
      <c r="F787" t="s">
        <v>738</v>
      </c>
      <c r="G787" t="s">
        <v>780</v>
      </c>
      <c r="H787" t="s">
        <v>794</v>
      </c>
      <c r="I787" t="s">
        <v>726</v>
      </c>
      <c r="J787" t="s">
        <v>682</v>
      </c>
      <c r="K787">
        <v>5</v>
      </c>
      <c r="L787">
        <v>70</v>
      </c>
      <c r="M787">
        <v>88.9</v>
      </c>
      <c r="N787">
        <v>63</v>
      </c>
      <c r="O787">
        <v>5100</v>
      </c>
      <c r="Q787">
        <v>15</v>
      </c>
      <c r="R787">
        <v>520</v>
      </c>
      <c r="S787">
        <v>7</v>
      </c>
      <c r="T787">
        <v>73</v>
      </c>
      <c r="U787" t="s">
        <v>782</v>
      </c>
      <c r="V787">
        <v>25000</v>
      </c>
      <c r="W787">
        <v>3000</v>
      </c>
      <c r="X787">
        <v>82</v>
      </c>
      <c r="Y787">
        <v>15</v>
      </c>
      <c r="Z787">
        <v>1</v>
      </c>
      <c r="AA787">
        <v>-20</v>
      </c>
      <c r="AB787" t="s">
        <v>769</v>
      </c>
      <c r="AC787">
        <v>0.1</v>
      </c>
      <c r="AD787" t="s">
        <v>2239</v>
      </c>
      <c r="AE787">
        <v>41725</v>
      </c>
      <c r="AF787">
        <v>41732</v>
      </c>
      <c r="AG787" t="s">
        <v>842</v>
      </c>
      <c r="AH787" t="s">
        <v>2600</v>
      </c>
      <c r="AI787">
        <v>2207619</v>
      </c>
    </row>
    <row r="788" spans="1:35" hidden="1">
      <c r="A788" t="s">
        <v>2466</v>
      </c>
      <c r="B788" t="s">
        <v>2466</v>
      </c>
      <c r="C788" t="s">
        <v>2601</v>
      </c>
      <c r="D788">
        <v>94449</v>
      </c>
      <c r="F788" t="s">
        <v>738</v>
      </c>
      <c r="G788" t="s">
        <v>780</v>
      </c>
      <c r="H788" t="s">
        <v>794</v>
      </c>
      <c r="I788" t="s">
        <v>726</v>
      </c>
      <c r="J788" t="s">
        <v>682</v>
      </c>
      <c r="K788">
        <v>5</v>
      </c>
      <c r="L788">
        <v>70</v>
      </c>
      <c r="M788">
        <v>88.9</v>
      </c>
      <c r="N788">
        <v>63</v>
      </c>
      <c r="O788">
        <v>3600</v>
      </c>
      <c r="Q788">
        <v>20</v>
      </c>
      <c r="R788">
        <v>520</v>
      </c>
      <c r="S788">
        <v>7</v>
      </c>
      <c r="T788">
        <v>73</v>
      </c>
      <c r="U788" t="s">
        <v>782</v>
      </c>
      <c r="V788">
        <v>25000</v>
      </c>
      <c r="W788">
        <v>3000</v>
      </c>
      <c r="X788">
        <v>82</v>
      </c>
      <c r="Y788">
        <v>18</v>
      </c>
      <c r="Z788">
        <v>1</v>
      </c>
      <c r="AA788">
        <v>-20</v>
      </c>
      <c r="AB788" t="s">
        <v>769</v>
      </c>
      <c r="AC788">
        <v>0.1</v>
      </c>
      <c r="AD788" t="s">
        <v>2239</v>
      </c>
      <c r="AE788">
        <v>41725</v>
      </c>
      <c r="AF788">
        <v>41732</v>
      </c>
      <c r="AG788" t="s">
        <v>842</v>
      </c>
      <c r="AH788" t="s">
        <v>2602</v>
      </c>
      <c r="AI788">
        <v>2207620</v>
      </c>
    </row>
    <row r="789" spans="1:35" hidden="1">
      <c r="A789" t="s">
        <v>2466</v>
      </c>
      <c r="B789" t="s">
        <v>2466</v>
      </c>
      <c r="C789" t="s">
        <v>2603</v>
      </c>
      <c r="D789">
        <v>94423</v>
      </c>
      <c r="F789" t="s">
        <v>738</v>
      </c>
      <c r="G789" t="s">
        <v>780</v>
      </c>
      <c r="H789" t="s">
        <v>794</v>
      </c>
      <c r="I789" t="s">
        <v>726</v>
      </c>
      <c r="J789" t="s">
        <v>682</v>
      </c>
      <c r="K789">
        <v>5</v>
      </c>
      <c r="L789">
        <v>65</v>
      </c>
      <c r="M789">
        <v>88.9</v>
      </c>
      <c r="N789">
        <v>63</v>
      </c>
      <c r="O789">
        <v>1200</v>
      </c>
      <c r="Q789">
        <v>35</v>
      </c>
      <c r="R789">
        <v>520</v>
      </c>
      <c r="S789">
        <v>7</v>
      </c>
      <c r="T789">
        <v>73</v>
      </c>
      <c r="U789" t="s">
        <v>782</v>
      </c>
      <c r="V789">
        <v>25000</v>
      </c>
      <c r="W789">
        <v>3000</v>
      </c>
      <c r="X789">
        <v>82</v>
      </c>
      <c r="Y789">
        <v>18</v>
      </c>
      <c r="Z789">
        <v>1</v>
      </c>
      <c r="AA789">
        <v>-20</v>
      </c>
      <c r="AB789" t="s">
        <v>769</v>
      </c>
      <c r="AC789">
        <v>0.1</v>
      </c>
      <c r="AD789" t="s">
        <v>2239</v>
      </c>
      <c r="AE789">
        <v>41725</v>
      </c>
      <c r="AF789">
        <v>41732</v>
      </c>
      <c r="AG789" t="s">
        <v>842</v>
      </c>
      <c r="AH789" t="s">
        <v>2604</v>
      </c>
      <c r="AI789">
        <v>2207623</v>
      </c>
    </row>
    <row r="790" spans="1:35" hidden="1">
      <c r="A790" t="s">
        <v>2466</v>
      </c>
      <c r="B790" t="s">
        <v>2466</v>
      </c>
      <c r="C790" t="s">
        <v>2605</v>
      </c>
      <c r="D790">
        <v>95180</v>
      </c>
      <c r="F790" t="s">
        <v>738</v>
      </c>
      <c r="G790" t="s">
        <v>780</v>
      </c>
      <c r="H790" t="s">
        <v>794</v>
      </c>
      <c r="I790" t="s">
        <v>726</v>
      </c>
      <c r="J790" t="s">
        <v>682</v>
      </c>
      <c r="K790">
        <v>5</v>
      </c>
      <c r="L790">
        <v>70</v>
      </c>
      <c r="M790">
        <v>88.9</v>
      </c>
      <c r="N790">
        <v>63</v>
      </c>
      <c r="O790">
        <v>3600</v>
      </c>
      <c r="Q790">
        <v>20</v>
      </c>
      <c r="R790">
        <v>500</v>
      </c>
      <c r="S790">
        <v>7</v>
      </c>
      <c r="T790">
        <v>70</v>
      </c>
      <c r="U790" t="s">
        <v>782</v>
      </c>
      <c r="V790">
        <v>25000</v>
      </c>
      <c r="W790">
        <v>2700</v>
      </c>
      <c r="X790">
        <v>82</v>
      </c>
      <c r="Y790">
        <v>2</v>
      </c>
      <c r="Z790">
        <v>1</v>
      </c>
      <c r="AA790">
        <v>-20</v>
      </c>
      <c r="AB790" t="s">
        <v>769</v>
      </c>
      <c r="AC790">
        <v>0.1</v>
      </c>
      <c r="AD790" t="s">
        <v>2239</v>
      </c>
      <c r="AE790">
        <v>41728</v>
      </c>
      <c r="AF790">
        <v>41732</v>
      </c>
      <c r="AG790" t="s">
        <v>842</v>
      </c>
      <c r="AH790" t="s">
        <v>2606</v>
      </c>
      <c r="AI790">
        <v>2207617</v>
      </c>
    </row>
    <row r="791" spans="1:35" hidden="1">
      <c r="A791" t="s">
        <v>2466</v>
      </c>
      <c r="B791" t="s">
        <v>2466</v>
      </c>
      <c r="C791" t="s">
        <v>2607</v>
      </c>
      <c r="D791">
        <v>89985</v>
      </c>
      <c r="F791" t="s">
        <v>738</v>
      </c>
      <c r="G791" t="s">
        <v>780</v>
      </c>
      <c r="H791" t="s">
        <v>794</v>
      </c>
      <c r="I791" t="s">
        <v>726</v>
      </c>
      <c r="J791" t="s">
        <v>682</v>
      </c>
      <c r="K791">
        <v>5</v>
      </c>
      <c r="L791">
        <v>70</v>
      </c>
      <c r="M791">
        <v>88.9</v>
      </c>
      <c r="N791">
        <v>63</v>
      </c>
      <c r="O791">
        <v>3600</v>
      </c>
      <c r="Q791">
        <v>20</v>
      </c>
      <c r="R791">
        <v>500</v>
      </c>
      <c r="S791">
        <v>7</v>
      </c>
      <c r="T791">
        <v>70</v>
      </c>
      <c r="U791" t="s">
        <v>782</v>
      </c>
      <c r="V791">
        <v>25000</v>
      </c>
      <c r="W791">
        <v>2700</v>
      </c>
      <c r="X791">
        <v>82</v>
      </c>
      <c r="Y791">
        <v>11</v>
      </c>
      <c r="Z791">
        <v>1</v>
      </c>
      <c r="AA791">
        <v>-20</v>
      </c>
      <c r="AB791" t="s">
        <v>769</v>
      </c>
      <c r="AC791">
        <v>0.1</v>
      </c>
      <c r="AD791" t="s">
        <v>2239</v>
      </c>
      <c r="AE791">
        <v>41725</v>
      </c>
      <c r="AF791">
        <v>41732</v>
      </c>
      <c r="AG791" t="s">
        <v>842</v>
      </c>
      <c r="AH791" t="s">
        <v>2608</v>
      </c>
      <c r="AI791">
        <v>2210440</v>
      </c>
    </row>
    <row r="792" spans="1:35" hidden="1">
      <c r="A792" t="s">
        <v>2466</v>
      </c>
      <c r="B792" t="s">
        <v>2466</v>
      </c>
      <c r="C792" t="s">
        <v>2609</v>
      </c>
      <c r="D792">
        <v>99643</v>
      </c>
      <c r="F792" t="s">
        <v>738</v>
      </c>
      <c r="G792" t="s">
        <v>780</v>
      </c>
      <c r="H792" t="s">
        <v>794</v>
      </c>
      <c r="I792" t="s">
        <v>726</v>
      </c>
      <c r="J792" t="s">
        <v>682</v>
      </c>
      <c r="K792">
        <v>5</v>
      </c>
      <c r="L792">
        <v>70</v>
      </c>
      <c r="M792">
        <v>88.9</v>
      </c>
      <c r="N792">
        <v>63</v>
      </c>
      <c r="O792">
        <v>3600</v>
      </c>
      <c r="Q792">
        <v>20</v>
      </c>
      <c r="R792">
        <v>500</v>
      </c>
      <c r="S792">
        <v>7</v>
      </c>
      <c r="T792">
        <v>70</v>
      </c>
      <c r="U792" t="s">
        <v>782</v>
      </c>
      <c r="V792">
        <v>25000</v>
      </c>
      <c r="W792">
        <v>2700</v>
      </c>
      <c r="X792">
        <v>82</v>
      </c>
      <c r="Y792">
        <v>11</v>
      </c>
      <c r="Z792">
        <v>1</v>
      </c>
      <c r="AA792">
        <v>-20</v>
      </c>
      <c r="AB792" t="s">
        <v>769</v>
      </c>
      <c r="AC792">
        <v>0.1</v>
      </c>
      <c r="AD792" t="s">
        <v>2239</v>
      </c>
      <c r="AE792">
        <v>41725</v>
      </c>
      <c r="AF792">
        <v>41732</v>
      </c>
      <c r="AG792" t="s">
        <v>842</v>
      </c>
      <c r="AH792" t="s">
        <v>2610</v>
      </c>
      <c r="AI792">
        <v>2210441</v>
      </c>
    </row>
    <row r="793" spans="1:35" hidden="1">
      <c r="A793" t="s">
        <v>2466</v>
      </c>
      <c r="B793" t="s">
        <v>2466</v>
      </c>
      <c r="C793" t="s">
        <v>2611</v>
      </c>
      <c r="D793">
        <v>70074</v>
      </c>
      <c r="F793" t="s">
        <v>738</v>
      </c>
      <c r="G793" t="s">
        <v>780</v>
      </c>
      <c r="H793" t="s">
        <v>794</v>
      </c>
      <c r="I793" t="s">
        <v>726</v>
      </c>
      <c r="J793" t="s">
        <v>682</v>
      </c>
      <c r="K793">
        <v>5</v>
      </c>
      <c r="L793">
        <v>65</v>
      </c>
      <c r="M793">
        <v>88.9</v>
      </c>
      <c r="N793">
        <v>63</v>
      </c>
      <c r="O793">
        <v>1150</v>
      </c>
      <c r="Q793">
        <v>35</v>
      </c>
      <c r="R793">
        <v>500</v>
      </c>
      <c r="S793">
        <v>7</v>
      </c>
      <c r="T793">
        <v>70</v>
      </c>
      <c r="U793" t="s">
        <v>782</v>
      </c>
      <c r="V793">
        <v>25000</v>
      </c>
      <c r="W793">
        <v>2700</v>
      </c>
      <c r="X793">
        <v>81</v>
      </c>
      <c r="Y793">
        <v>6</v>
      </c>
      <c r="Z793">
        <v>1</v>
      </c>
      <c r="AA793">
        <v>-20</v>
      </c>
      <c r="AB793" t="s">
        <v>769</v>
      </c>
      <c r="AC793">
        <v>0.1</v>
      </c>
      <c r="AD793" t="s">
        <v>2239</v>
      </c>
      <c r="AE793">
        <v>41725</v>
      </c>
      <c r="AF793">
        <v>41732</v>
      </c>
      <c r="AG793" t="s">
        <v>842</v>
      </c>
      <c r="AH793" t="s">
        <v>2612</v>
      </c>
      <c r="AI793">
        <v>2210439</v>
      </c>
    </row>
    <row r="794" spans="1:35" hidden="1">
      <c r="A794" t="s">
        <v>2466</v>
      </c>
      <c r="B794" t="s">
        <v>2466</v>
      </c>
      <c r="C794" t="s">
        <v>2613</v>
      </c>
      <c r="D794">
        <v>99644</v>
      </c>
      <c r="F794" t="s">
        <v>738</v>
      </c>
      <c r="G794" t="s">
        <v>780</v>
      </c>
      <c r="H794" t="s">
        <v>794</v>
      </c>
      <c r="I794" t="s">
        <v>726</v>
      </c>
      <c r="J794" t="s">
        <v>682</v>
      </c>
      <c r="K794">
        <v>5</v>
      </c>
      <c r="L794">
        <v>70</v>
      </c>
      <c r="M794">
        <v>88.9</v>
      </c>
      <c r="N794">
        <v>63</v>
      </c>
      <c r="O794">
        <v>3600</v>
      </c>
      <c r="Q794">
        <v>20</v>
      </c>
      <c r="R794">
        <v>500</v>
      </c>
      <c r="S794">
        <v>7</v>
      </c>
      <c r="T794">
        <v>70</v>
      </c>
      <c r="U794" t="s">
        <v>782</v>
      </c>
      <c r="V794">
        <v>25000</v>
      </c>
      <c r="W794">
        <v>2700</v>
      </c>
      <c r="X794">
        <v>82</v>
      </c>
      <c r="Y794">
        <v>11</v>
      </c>
      <c r="Z794">
        <v>1</v>
      </c>
      <c r="AA794">
        <v>-20</v>
      </c>
      <c r="AB794" t="s">
        <v>769</v>
      </c>
      <c r="AC794">
        <v>0.1</v>
      </c>
      <c r="AD794" t="s">
        <v>2239</v>
      </c>
      <c r="AE794">
        <v>41727</v>
      </c>
      <c r="AF794">
        <v>41732</v>
      </c>
      <c r="AG794" t="s">
        <v>842</v>
      </c>
      <c r="AH794" t="s">
        <v>2614</v>
      </c>
      <c r="AI794">
        <v>2207616</v>
      </c>
    </row>
    <row r="795" spans="1:35" hidden="1">
      <c r="A795" t="s">
        <v>2466</v>
      </c>
      <c r="B795" t="s">
        <v>2466</v>
      </c>
      <c r="C795" t="s">
        <v>2615</v>
      </c>
      <c r="D795">
        <v>69951</v>
      </c>
      <c r="F795" t="s">
        <v>703</v>
      </c>
      <c r="G795" t="s">
        <v>780</v>
      </c>
      <c r="H795" t="s">
        <v>781</v>
      </c>
      <c r="I795" t="s">
        <v>726</v>
      </c>
      <c r="J795" t="s">
        <v>682</v>
      </c>
      <c r="K795">
        <v>3</v>
      </c>
      <c r="L795">
        <v>50</v>
      </c>
      <c r="M795">
        <v>48</v>
      </c>
      <c r="N795">
        <v>50</v>
      </c>
      <c r="O795">
        <v>2645</v>
      </c>
      <c r="Q795">
        <v>25</v>
      </c>
      <c r="R795">
        <v>480</v>
      </c>
      <c r="S795">
        <v>7.2</v>
      </c>
      <c r="T795">
        <v>69</v>
      </c>
      <c r="U795" t="s">
        <v>782</v>
      </c>
      <c r="V795">
        <v>25000</v>
      </c>
      <c r="W795">
        <v>2700</v>
      </c>
      <c r="X795">
        <v>82</v>
      </c>
      <c r="Y795">
        <v>10</v>
      </c>
      <c r="Z795">
        <v>0.9</v>
      </c>
      <c r="AA795">
        <v>-20</v>
      </c>
      <c r="AB795" t="s">
        <v>769</v>
      </c>
      <c r="AC795">
        <v>0.2</v>
      </c>
      <c r="AD795" t="s">
        <v>1308</v>
      </c>
      <c r="AE795">
        <v>41686</v>
      </c>
      <c r="AF795">
        <v>41908</v>
      </c>
      <c r="AG795" t="s">
        <v>842</v>
      </c>
      <c r="AH795" t="s">
        <v>2616</v>
      </c>
      <c r="AI795">
        <v>2220575</v>
      </c>
    </row>
    <row r="796" spans="1:35" hidden="1">
      <c r="A796" t="s">
        <v>2466</v>
      </c>
      <c r="B796" t="s">
        <v>2466</v>
      </c>
      <c r="C796" t="s">
        <v>2617</v>
      </c>
      <c r="D796">
        <v>69952</v>
      </c>
      <c r="F796" t="s">
        <v>703</v>
      </c>
      <c r="G796" t="s">
        <v>780</v>
      </c>
      <c r="H796" t="s">
        <v>781</v>
      </c>
      <c r="I796" t="s">
        <v>726</v>
      </c>
      <c r="J796" t="s">
        <v>682</v>
      </c>
      <c r="K796">
        <v>3</v>
      </c>
      <c r="L796">
        <v>50</v>
      </c>
      <c r="M796">
        <v>48</v>
      </c>
      <c r="N796">
        <v>50</v>
      </c>
      <c r="O796">
        <v>1852</v>
      </c>
      <c r="Q796">
        <v>35</v>
      </c>
      <c r="R796">
        <v>480</v>
      </c>
      <c r="S796">
        <v>7.1</v>
      </c>
      <c r="T796">
        <v>69</v>
      </c>
      <c r="U796" t="s">
        <v>782</v>
      </c>
      <c r="V796">
        <v>25000</v>
      </c>
      <c r="W796">
        <v>2700</v>
      </c>
      <c r="X796">
        <v>81</v>
      </c>
      <c r="Y796">
        <v>9</v>
      </c>
      <c r="Z796">
        <v>0.9</v>
      </c>
      <c r="AA796">
        <v>-20</v>
      </c>
      <c r="AB796" t="s">
        <v>769</v>
      </c>
      <c r="AC796">
        <v>0.2</v>
      </c>
      <c r="AD796" t="s">
        <v>1308</v>
      </c>
      <c r="AE796">
        <v>41686</v>
      </c>
      <c r="AF796">
        <v>41908</v>
      </c>
      <c r="AG796" t="s">
        <v>842</v>
      </c>
      <c r="AH796" t="s">
        <v>2618</v>
      </c>
      <c r="AI796">
        <v>2220576</v>
      </c>
    </row>
    <row r="797" spans="1:35" hidden="1">
      <c r="A797" t="s">
        <v>2466</v>
      </c>
      <c r="B797" t="s">
        <v>2466</v>
      </c>
      <c r="C797" t="s">
        <v>2619</v>
      </c>
      <c r="D797">
        <v>69949</v>
      </c>
      <c r="E797" t="s">
        <v>2620</v>
      </c>
      <c r="F797" t="s">
        <v>703</v>
      </c>
      <c r="G797" t="s">
        <v>780</v>
      </c>
      <c r="H797" t="s">
        <v>781</v>
      </c>
      <c r="I797" t="s">
        <v>726</v>
      </c>
      <c r="J797" t="s">
        <v>682</v>
      </c>
      <c r="K797">
        <v>3</v>
      </c>
      <c r="L797">
        <v>50</v>
      </c>
      <c r="M797">
        <v>48</v>
      </c>
      <c r="N797">
        <v>50</v>
      </c>
      <c r="O797">
        <v>2651</v>
      </c>
      <c r="Q797">
        <v>25</v>
      </c>
      <c r="R797">
        <v>500</v>
      </c>
      <c r="S797">
        <v>7.2</v>
      </c>
      <c r="T797">
        <v>71</v>
      </c>
      <c r="U797" t="s">
        <v>782</v>
      </c>
      <c r="V797">
        <v>25000</v>
      </c>
      <c r="W797">
        <v>3000</v>
      </c>
      <c r="X797">
        <v>82</v>
      </c>
      <c r="Y797">
        <v>12</v>
      </c>
      <c r="Z797">
        <v>0.9</v>
      </c>
      <c r="AA797">
        <v>-20</v>
      </c>
      <c r="AB797" t="s">
        <v>769</v>
      </c>
      <c r="AC797">
        <v>0.2</v>
      </c>
      <c r="AD797" t="s">
        <v>1308</v>
      </c>
      <c r="AE797">
        <v>41686</v>
      </c>
      <c r="AF797">
        <v>41908</v>
      </c>
      <c r="AG797" t="s">
        <v>842</v>
      </c>
      <c r="AH797" t="s">
        <v>2621</v>
      </c>
      <c r="AI797">
        <v>2220577</v>
      </c>
    </row>
    <row r="798" spans="1:35" hidden="1">
      <c r="A798" t="s">
        <v>2466</v>
      </c>
      <c r="B798" t="s">
        <v>2466</v>
      </c>
      <c r="C798" t="s">
        <v>2622</v>
      </c>
      <c r="D798">
        <v>69950</v>
      </c>
      <c r="F798" t="s">
        <v>703</v>
      </c>
      <c r="G798" t="s">
        <v>780</v>
      </c>
      <c r="H798" t="s">
        <v>781</v>
      </c>
      <c r="I798" t="s">
        <v>726</v>
      </c>
      <c r="J798" t="s">
        <v>682</v>
      </c>
      <c r="K798">
        <v>3</v>
      </c>
      <c r="L798">
        <v>50</v>
      </c>
      <c r="M798">
        <v>48</v>
      </c>
      <c r="N798">
        <v>50</v>
      </c>
      <c r="O798">
        <v>1654</v>
      </c>
      <c r="Q798">
        <v>35</v>
      </c>
      <c r="R798">
        <v>500</v>
      </c>
      <c r="S798">
        <v>7.1</v>
      </c>
      <c r="T798">
        <v>71</v>
      </c>
      <c r="U798" t="s">
        <v>782</v>
      </c>
      <c r="V798">
        <v>25000</v>
      </c>
      <c r="W798">
        <v>3000</v>
      </c>
      <c r="X798">
        <v>82</v>
      </c>
      <c r="Y798">
        <v>12</v>
      </c>
      <c r="Z798">
        <v>0.9</v>
      </c>
      <c r="AA798">
        <v>-20</v>
      </c>
      <c r="AB798" t="s">
        <v>769</v>
      </c>
      <c r="AC798">
        <v>0.2</v>
      </c>
      <c r="AD798" t="s">
        <v>1308</v>
      </c>
      <c r="AE798">
        <v>41686</v>
      </c>
      <c r="AF798">
        <v>41908</v>
      </c>
      <c r="AG798" t="s">
        <v>842</v>
      </c>
      <c r="AH798" t="s">
        <v>2623</v>
      </c>
      <c r="AI798">
        <v>2220578</v>
      </c>
    </row>
    <row r="799" spans="1:35">
      <c r="A799" t="s">
        <v>2624</v>
      </c>
      <c r="B799" t="s">
        <v>736</v>
      </c>
      <c r="C799">
        <v>31815</v>
      </c>
      <c r="D799">
        <v>31815</v>
      </c>
      <c r="F799" t="s">
        <v>735</v>
      </c>
      <c r="G799" t="s">
        <v>780</v>
      </c>
      <c r="H799" t="s">
        <v>794</v>
      </c>
      <c r="I799" t="s">
        <v>726</v>
      </c>
      <c r="J799" t="s">
        <v>682</v>
      </c>
      <c r="K799">
        <v>5</v>
      </c>
      <c r="L799">
        <v>90</v>
      </c>
      <c r="M799">
        <v>5.0999999999999996</v>
      </c>
      <c r="N799">
        <v>4.7</v>
      </c>
      <c r="O799">
        <v>1824</v>
      </c>
      <c r="Q799">
        <v>40</v>
      </c>
      <c r="R799">
        <v>950</v>
      </c>
      <c r="S799">
        <v>16</v>
      </c>
      <c r="T799">
        <v>59.4</v>
      </c>
      <c r="U799" t="s">
        <v>782</v>
      </c>
      <c r="V799">
        <v>30000</v>
      </c>
      <c r="W799">
        <v>3000</v>
      </c>
      <c r="X799">
        <v>87</v>
      </c>
      <c r="Y799">
        <v>32</v>
      </c>
      <c r="Z799">
        <v>1</v>
      </c>
      <c r="AA799">
        <v>-20</v>
      </c>
      <c r="AB799" t="s">
        <v>769</v>
      </c>
      <c r="AC799">
        <v>0.1</v>
      </c>
      <c r="AD799" t="s">
        <v>783</v>
      </c>
      <c r="AE799">
        <v>41628</v>
      </c>
      <c r="AF799">
        <v>41694</v>
      </c>
      <c r="AG799" t="s">
        <v>827</v>
      </c>
      <c r="AH799" t="s">
        <v>2625</v>
      </c>
      <c r="AI799">
        <v>2206727</v>
      </c>
    </row>
    <row r="800" spans="1:35" hidden="1">
      <c r="A800" t="s">
        <v>2624</v>
      </c>
      <c r="B800" t="s">
        <v>736</v>
      </c>
      <c r="C800" t="s">
        <v>2626</v>
      </c>
      <c r="D800">
        <v>31865</v>
      </c>
      <c r="F800" t="s">
        <v>732</v>
      </c>
      <c r="G800" t="s">
        <v>780</v>
      </c>
      <c r="H800" t="s">
        <v>794</v>
      </c>
      <c r="I800" t="s">
        <v>726</v>
      </c>
      <c r="J800" t="s">
        <v>682</v>
      </c>
      <c r="K800">
        <v>23</v>
      </c>
      <c r="L800">
        <v>65</v>
      </c>
      <c r="M800">
        <v>130.30000000000001</v>
      </c>
      <c r="N800">
        <v>95.1</v>
      </c>
      <c r="Q800">
        <v>108</v>
      </c>
      <c r="R800">
        <v>750</v>
      </c>
      <c r="S800">
        <v>10.3</v>
      </c>
      <c r="T800">
        <v>75</v>
      </c>
      <c r="U800" t="s">
        <v>782</v>
      </c>
      <c r="V800">
        <v>25000</v>
      </c>
      <c r="W800">
        <v>2700</v>
      </c>
      <c r="X800">
        <v>82</v>
      </c>
      <c r="Y800">
        <v>13</v>
      </c>
      <c r="Z800">
        <v>0.9</v>
      </c>
      <c r="AA800">
        <v>-20</v>
      </c>
      <c r="AB800" t="s">
        <v>769</v>
      </c>
      <c r="AD800" t="s">
        <v>783</v>
      </c>
      <c r="AE800">
        <v>41810</v>
      </c>
      <c r="AF800">
        <v>41810</v>
      </c>
      <c r="AG800" t="s">
        <v>842</v>
      </c>
      <c r="AH800" t="s">
        <v>2627</v>
      </c>
      <c r="AI800">
        <v>2214317</v>
      </c>
    </row>
    <row r="801" spans="1:35" hidden="1">
      <c r="A801" t="s">
        <v>2624</v>
      </c>
      <c r="B801" t="s">
        <v>736</v>
      </c>
      <c r="C801" t="s">
        <v>2628</v>
      </c>
      <c r="D801">
        <v>31863</v>
      </c>
      <c r="F801" t="s">
        <v>738</v>
      </c>
      <c r="G801" t="s">
        <v>780</v>
      </c>
      <c r="H801" t="s">
        <v>794</v>
      </c>
      <c r="I801" t="s">
        <v>726</v>
      </c>
      <c r="J801" t="s">
        <v>682</v>
      </c>
      <c r="K801">
        <v>5</v>
      </c>
      <c r="L801">
        <v>50</v>
      </c>
      <c r="M801">
        <v>82.3</v>
      </c>
      <c r="N801">
        <v>63.2</v>
      </c>
      <c r="O801">
        <v>797</v>
      </c>
      <c r="Q801">
        <v>40</v>
      </c>
      <c r="R801">
        <v>415</v>
      </c>
      <c r="S801">
        <v>7</v>
      </c>
      <c r="T801">
        <v>59.3</v>
      </c>
      <c r="U801" t="s">
        <v>782</v>
      </c>
      <c r="V801">
        <v>25000</v>
      </c>
      <c r="W801">
        <v>3000</v>
      </c>
      <c r="X801">
        <v>84</v>
      </c>
      <c r="Y801">
        <v>23</v>
      </c>
      <c r="Z801">
        <v>0.9</v>
      </c>
      <c r="AA801">
        <v>-20</v>
      </c>
      <c r="AB801" t="s">
        <v>769</v>
      </c>
      <c r="AC801">
        <v>0.05</v>
      </c>
      <c r="AD801" t="s">
        <v>783</v>
      </c>
      <c r="AE801">
        <v>41779</v>
      </c>
      <c r="AF801">
        <v>41781</v>
      </c>
      <c r="AG801" t="s">
        <v>827</v>
      </c>
      <c r="AH801" t="s">
        <v>2629</v>
      </c>
      <c r="AI801">
        <v>2211214</v>
      </c>
    </row>
    <row r="802" spans="1:35">
      <c r="A802" t="s">
        <v>2624</v>
      </c>
      <c r="B802" t="s">
        <v>736</v>
      </c>
      <c r="C802" t="s">
        <v>682</v>
      </c>
      <c r="D802">
        <v>1803</v>
      </c>
      <c r="F802" t="s">
        <v>792</v>
      </c>
      <c r="G802" t="s">
        <v>793</v>
      </c>
      <c r="H802" t="s">
        <v>794</v>
      </c>
      <c r="I802" t="s">
        <v>795</v>
      </c>
      <c r="J802" t="s">
        <v>682</v>
      </c>
      <c r="K802">
        <v>5</v>
      </c>
      <c r="L802">
        <v>60</v>
      </c>
      <c r="M802">
        <v>111</v>
      </c>
      <c r="N802">
        <v>65</v>
      </c>
      <c r="R802">
        <v>800</v>
      </c>
      <c r="S802">
        <v>13</v>
      </c>
      <c r="T802">
        <v>61.5</v>
      </c>
      <c r="U802" t="s">
        <v>782</v>
      </c>
      <c r="V802">
        <v>30000</v>
      </c>
      <c r="W802">
        <v>3000</v>
      </c>
      <c r="X802">
        <v>82</v>
      </c>
      <c r="Y802">
        <v>17</v>
      </c>
      <c r="Z802">
        <v>0.8</v>
      </c>
      <c r="AA802">
        <v>-20</v>
      </c>
      <c r="AB802" t="s">
        <v>769</v>
      </c>
      <c r="AC802">
        <v>0.1</v>
      </c>
      <c r="AD802" t="s">
        <v>783</v>
      </c>
      <c r="AE802">
        <v>41881</v>
      </c>
      <c r="AF802">
        <v>41904</v>
      </c>
      <c r="AG802" t="s">
        <v>842</v>
      </c>
      <c r="AH802" t="s">
        <v>2630</v>
      </c>
      <c r="AI802">
        <v>2220027</v>
      </c>
    </row>
    <row r="803" spans="1:35">
      <c r="A803" t="s">
        <v>2624</v>
      </c>
      <c r="B803" t="s">
        <v>736</v>
      </c>
      <c r="C803" t="s">
        <v>682</v>
      </c>
      <c r="D803">
        <v>1804</v>
      </c>
      <c r="F803" t="s">
        <v>835</v>
      </c>
      <c r="G803" t="s">
        <v>723</v>
      </c>
      <c r="H803" t="s">
        <v>788</v>
      </c>
      <c r="I803" t="s">
        <v>723</v>
      </c>
      <c r="J803" t="s">
        <v>682</v>
      </c>
      <c r="K803">
        <v>5</v>
      </c>
      <c r="L803">
        <v>25</v>
      </c>
      <c r="M803">
        <v>109</v>
      </c>
      <c r="N803">
        <v>38</v>
      </c>
      <c r="R803">
        <v>300</v>
      </c>
      <c r="S803">
        <v>6.2</v>
      </c>
      <c r="T803">
        <v>48.4</v>
      </c>
      <c r="U803" t="s">
        <v>782</v>
      </c>
      <c r="V803">
        <v>50000</v>
      </c>
      <c r="W803">
        <v>3000</v>
      </c>
      <c r="X803">
        <v>84</v>
      </c>
      <c r="Y803">
        <v>20</v>
      </c>
      <c r="Z803">
        <v>0.7</v>
      </c>
      <c r="AA803">
        <v>-20</v>
      </c>
      <c r="AB803" t="s">
        <v>769</v>
      </c>
      <c r="AC803">
        <v>0.1</v>
      </c>
      <c r="AD803" t="s">
        <v>783</v>
      </c>
      <c r="AE803">
        <v>41881</v>
      </c>
      <c r="AF803">
        <v>41904</v>
      </c>
      <c r="AG803" t="s">
        <v>842</v>
      </c>
      <c r="AH803" t="s">
        <v>2631</v>
      </c>
      <c r="AI803">
        <v>2220028</v>
      </c>
    </row>
    <row r="804" spans="1:35">
      <c r="A804" t="s">
        <v>2624</v>
      </c>
      <c r="B804" t="s">
        <v>736</v>
      </c>
      <c r="C804" t="s">
        <v>682</v>
      </c>
      <c r="D804">
        <v>1805</v>
      </c>
      <c r="F804" t="s">
        <v>821</v>
      </c>
      <c r="G804" t="s">
        <v>736</v>
      </c>
      <c r="H804" t="s">
        <v>794</v>
      </c>
      <c r="I804" t="s">
        <v>795</v>
      </c>
      <c r="J804" t="s">
        <v>682</v>
      </c>
      <c r="K804">
        <v>5</v>
      </c>
      <c r="L804">
        <v>60</v>
      </c>
      <c r="M804">
        <v>117</v>
      </c>
      <c r="N804">
        <v>79</v>
      </c>
      <c r="R804">
        <v>415</v>
      </c>
      <c r="S804">
        <v>8.5</v>
      </c>
      <c r="T804">
        <v>48.8</v>
      </c>
      <c r="U804" t="s">
        <v>782</v>
      </c>
      <c r="V804">
        <v>40000</v>
      </c>
      <c r="W804">
        <v>2700</v>
      </c>
      <c r="X804">
        <v>81</v>
      </c>
      <c r="Y804">
        <v>7</v>
      </c>
      <c r="Z804">
        <v>0.8</v>
      </c>
      <c r="AA804">
        <v>-20</v>
      </c>
      <c r="AB804" t="s">
        <v>769</v>
      </c>
      <c r="AC804">
        <v>0.1</v>
      </c>
      <c r="AD804" t="s">
        <v>783</v>
      </c>
      <c r="AE804">
        <v>41881</v>
      </c>
      <c r="AF804">
        <v>41904</v>
      </c>
      <c r="AG804" t="s">
        <v>842</v>
      </c>
      <c r="AH804" t="s">
        <v>2632</v>
      </c>
      <c r="AI804">
        <v>2220026</v>
      </c>
    </row>
    <row r="805" spans="1:35">
      <c r="A805" t="s">
        <v>2624</v>
      </c>
      <c r="B805" t="s">
        <v>736</v>
      </c>
      <c r="C805" t="s">
        <v>2633</v>
      </c>
      <c r="D805">
        <v>30840</v>
      </c>
      <c r="F805" t="s">
        <v>737</v>
      </c>
      <c r="G805" t="s">
        <v>780</v>
      </c>
      <c r="H805" t="s">
        <v>794</v>
      </c>
      <c r="I805" t="s">
        <v>726</v>
      </c>
      <c r="J805" t="s">
        <v>682</v>
      </c>
      <c r="K805">
        <v>5</v>
      </c>
      <c r="L805">
        <v>60</v>
      </c>
      <c r="M805">
        <v>71</v>
      </c>
      <c r="N805">
        <v>50</v>
      </c>
      <c r="O805">
        <v>930</v>
      </c>
      <c r="Q805">
        <v>36</v>
      </c>
      <c r="R805">
        <v>300</v>
      </c>
      <c r="S805">
        <v>6.3</v>
      </c>
      <c r="T805">
        <v>50</v>
      </c>
      <c r="U805" t="s">
        <v>782</v>
      </c>
      <c r="V805">
        <v>50000</v>
      </c>
      <c r="W805">
        <v>3000</v>
      </c>
      <c r="X805">
        <v>83</v>
      </c>
      <c r="Y805">
        <v>8</v>
      </c>
      <c r="Z805">
        <v>0.7</v>
      </c>
      <c r="AA805">
        <v>-20</v>
      </c>
      <c r="AB805" t="s">
        <v>769</v>
      </c>
      <c r="AC805">
        <v>0.1</v>
      </c>
      <c r="AD805" t="s">
        <v>1308</v>
      </c>
      <c r="AE805">
        <v>41869</v>
      </c>
      <c r="AF805">
        <v>41893</v>
      </c>
      <c r="AG805" t="s">
        <v>827</v>
      </c>
      <c r="AH805" t="s">
        <v>2634</v>
      </c>
      <c r="AI805">
        <v>2219730</v>
      </c>
    </row>
    <row r="806" spans="1:35" hidden="1">
      <c r="A806" t="s">
        <v>2624</v>
      </c>
      <c r="B806" t="s">
        <v>736</v>
      </c>
      <c r="C806" t="s">
        <v>2635</v>
      </c>
      <c r="D806">
        <v>31899</v>
      </c>
      <c r="E806" t="s">
        <v>2636</v>
      </c>
      <c r="F806" t="s">
        <v>792</v>
      </c>
      <c r="G806" t="s">
        <v>793</v>
      </c>
      <c r="H806" t="s">
        <v>794</v>
      </c>
      <c r="I806" t="s">
        <v>795</v>
      </c>
      <c r="J806" t="s">
        <v>682</v>
      </c>
      <c r="K806">
        <v>23</v>
      </c>
      <c r="L806">
        <v>40</v>
      </c>
      <c r="M806">
        <v>111.8</v>
      </c>
      <c r="N806">
        <v>59.6</v>
      </c>
      <c r="R806">
        <v>470</v>
      </c>
      <c r="S806">
        <v>6.5</v>
      </c>
      <c r="T806">
        <v>72.3</v>
      </c>
      <c r="U806" t="s">
        <v>782</v>
      </c>
      <c r="V806">
        <v>25000</v>
      </c>
      <c r="W806">
        <v>2700</v>
      </c>
      <c r="X806">
        <v>81</v>
      </c>
      <c r="Y806">
        <v>6</v>
      </c>
      <c r="Z806">
        <v>0.9</v>
      </c>
      <c r="AA806">
        <v>-20</v>
      </c>
      <c r="AD806" t="s">
        <v>783</v>
      </c>
      <c r="AE806">
        <v>41850</v>
      </c>
      <c r="AF806">
        <v>41850</v>
      </c>
      <c r="AG806" t="s">
        <v>842</v>
      </c>
      <c r="AH806" t="s">
        <v>2637</v>
      </c>
      <c r="AI806">
        <v>2217071</v>
      </c>
    </row>
    <row r="807" spans="1:35" hidden="1">
      <c r="A807" t="s">
        <v>2624</v>
      </c>
      <c r="B807" t="s">
        <v>736</v>
      </c>
      <c r="C807" t="s">
        <v>2638</v>
      </c>
      <c r="D807">
        <v>31897</v>
      </c>
      <c r="F807" t="s">
        <v>792</v>
      </c>
      <c r="G807" t="s">
        <v>793</v>
      </c>
      <c r="H807" t="s">
        <v>794</v>
      </c>
      <c r="I807" t="s">
        <v>795</v>
      </c>
      <c r="J807" t="s">
        <v>682</v>
      </c>
      <c r="K807">
        <v>23</v>
      </c>
      <c r="L807">
        <v>40</v>
      </c>
      <c r="M807">
        <v>112.1</v>
      </c>
      <c r="N807">
        <v>59.9</v>
      </c>
      <c r="R807">
        <v>470</v>
      </c>
      <c r="S807">
        <v>6.9</v>
      </c>
      <c r="T807">
        <v>69.099999999999994</v>
      </c>
      <c r="U807" t="s">
        <v>782</v>
      </c>
      <c r="V807">
        <v>25000</v>
      </c>
      <c r="W807">
        <v>2700</v>
      </c>
      <c r="X807">
        <v>81</v>
      </c>
      <c r="Y807">
        <v>9</v>
      </c>
      <c r="Z807">
        <v>1</v>
      </c>
      <c r="AA807">
        <v>-20</v>
      </c>
      <c r="AB807" t="s">
        <v>769</v>
      </c>
      <c r="AD807" t="s">
        <v>783</v>
      </c>
      <c r="AE807">
        <v>41850</v>
      </c>
      <c r="AF807">
        <v>41850</v>
      </c>
      <c r="AG807" t="s">
        <v>842</v>
      </c>
      <c r="AH807" t="s">
        <v>2639</v>
      </c>
      <c r="AI807">
        <v>2217072</v>
      </c>
    </row>
    <row r="808" spans="1:35" hidden="1">
      <c r="A808" t="s">
        <v>2466</v>
      </c>
      <c r="B808" t="s">
        <v>2466</v>
      </c>
      <c r="C808" t="s">
        <v>2640</v>
      </c>
      <c r="D808">
        <v>68165</v>
      </c>
      <c r="F808" t="s">
        <v>787</v>
      </c>
      <c r="G808" t="s">
        <v>723</v>
      </c>
      <c r="H808" t="s">
        <v>788</v>
      </c>
      <c r="I808" t="s">
        <v>723</v>
      </c>
      <c r="J808" t="s">
        <v>682</v>
      </c>
      <c r="K808">
        <v>3</v>
      </c>
      <c r="L808">
        <v>25</v>
      </c>
      <c r="M808">
        <v>110</v>
      </c>
      <c r="N808">
        <v>36</v>
      </c>
      <c r="R808">
        <v>270</v>
      </c>
      <c r="S808">
        <v>4.5</v>
      </c>
      <c r="T808">
        <v>60</v>
      </c>
      <c r="U808" t="s">
        <v>782</v>
      </c>
      <c r="V808">
        <v>15000</v>
      </c>
      <c r="W808">
        <v>2700</v>
      </c>
      <c r="X808">
        <v>83</v>
      </c>
      <c r="Y808">
        <v>19</v>
      </c>
      <c r="Z808">
        <v>0.8</v>
      </c>
      <c r="AA808">
        <v>-20</v>
      </c>
      <c r="AB808" t="s">
        <v>769</v>
      </c>
      <c r="AC808">
        <v>0.2</v>
      </c>
      <c r="AD808" t="s">
        <v>826</v>
      </c>
      <c r="AE808">
        <v>41697</v>
      </c>
      <c r="AF808">
        <v>41711</v>
      </c>
      <c r="AG808" t="s">
        <v>842</v>
      </c>
      <c r="AH808" t="s">
        <v>2641</v>
      </c>
      <c r="AI808">
        <v>2206055</v>
      </c>
    </row>
    <row r="809" spans="1:35" hidden="1">
      <c r="A809" t="s">
        <v>2466</v>
      </c>
      <c r="B809" t="s">
        <v>2466</v>
      </c>
      <c r="C809" t="s">
        <v>2642</v>
      </c>
      <c r="D809">
        <v>85763</v>
      </c>
      <c r="F809" t="s">
        <v>787</v>
      </c>
      <c r="G809" t="s">
        <v>723</v>
      </c>
      <c r="H809" t="s">
        <v>788</v>
      </c>
      <c r="I809" t="s">
        <v>723</v>
      </c>
      <c r="J809" t="s">
        <v>682</v>
      </c>
      <c r="K809">
        <v>3</v>
      </c>
      <c r="L809">
        <v>25</v>
      </c>
      <c r="M809">
        <v>110</v>
      </c>
      <c r="N809">
        <v>36</v>
      </c>
      <c r="R809">
        <v>270</v>
      </c>
      <c r="S809">
        <v>4.5</v>
      </c>
      <c r="T809">
        <v>60</v>
      </c>
      <c r="U809" t="s">
        <v>782</v>
      </c>
      <c r="V809">
        <v>15000</v>
      </c>
      <c r="W809">
        <v>2700</v>
      </c>
      <c r="X809">
        <v>83</v>
      </c>
      <c r="Y809">
        <v>19</v>
      </c>
      <c r="Z809">
        <v>0.8</v>
      </c>
      <c r="AA809">
        <v>-20</v>
      </c>
      <c r="AB809" t="s">
        <v>769</v>
      </c>
      <c r="AC809">
        <v>0.2</v>
      </c>
      <c r="AD809" t="s">
        <v>826</v>
      </c>
      <c r="AE809">
        <v>41697</v>
      </c>
      <c r="AF809">
        <v>41711</v>
      </c>
      <c r="AG809" t="s">
        <v>842</v>
      </c>
      <c r="AH809" t="s">
        <v>2643</v>
      </c>
      <c r="AI809">
        <v>2206056</v>
      </c>
    </row>
    <row r="810" spans="1:35" hidden="1">
      <c r="A810" t="s">
        <v>2466</v>
      </c>
      <c r="B810" t="s">
        <v>2466</v>
      </c>
      <c r="C810" t="s">
        <v>2644</v>
      </c>
      <c r="D810">
        <v>35689</v>
      </c>
      <c r="F810" t="s">
        <v>787</v>
      </c>
      <c r="G810" t="s">
        <v>723</v>
      </c>
      <c r="H810" t="s">
        <v>794</v>
      </c>
      <c r="I810" t="s">
        <v>723</v>
      </c>
      <c r="J810" t="s">
        <v>682</v>
      </c>
      <c r="K810">
        <v>3</v>
      </c>
      <c r="L810">
        <v>40</v>
      </c>
      <c r="M810">
        <v>107</v>
      </c>
      <c r="N810">
        <v>36</v>
      </c>
      <c r="R810">
        <v>300</v>
      </c>
      <c r="S810">
        <v>4</v>
      </c>
      <c r="T810">
        <v>75</v>
      </c>
      <c r="U810" t="s">
        <v>782</v>
      </c>
      <c r="V810">
        <v>15000</v>
      </c>
      <c r="W810">
        <v>2700</v>
      </c>
      <c r="X810">
        <v>83</v>
      </c>
      <c r="Y810">
        <v>19</v>
      </c>
      <c r="Z810">
        <v>0.8</v>
      </c>
      <c r="AA810">
        <v>-20</v>
      </c>
      <c r="AB810" t="s">
        <v>769</v>
      </c>
      <c r="AC810">
        <v>0.2</v>
      </c>
      <c r="AD810" t="s">
        <v>826</v>
      </c>
      <c r="AE810">
        <v>41835</v>
      </c>
      <c r="AF810">
        <v>41855</v>
      </c>
      <c r="AG810" t="s">
        <v>842</v>
      </c>
      <c r="AH810" t="s">
        <v>2645</v>
      </c>
      <c r="AI810">
        <v>2217023</v>
      </c>
    </row>
    <row r="811" spans="1:35" hidden="1">
      <c r="A811" t="s">
        <v>2466</v>
      </c>
      <c r="B811" t="s">
        <v>2466</v>
      </c>
      <c r="C811" t="s">
        <v>2646</v>
      </c>
      <c r="D811">
        <v>15082</v>
      </c>
      <c r="F811" t="s">
        <v>787</v>
      </c>
      <c r="G811" t="s">
        <v>723</v>
      </c>
      <c r="H811" t="s">
        <v>794</v>
      </c>
      <c r="I811" t="s">
        <v>723</v>
      </c>
      <c r="J811" t="s">
        <v>682</v>
      </c>
      <c r="K811">
        <v>3</v>
      </c>
      <c r="L811">
        <v>40</v>
      </c>
      <c r="M811">
        <v>107</v>
      </c>
      <c r="N811">
        <v>36</v>
      </c>
      <c r="R811">
        <v>350</v>
      </c>
      <c r="S811">
        <v>4</v>
      </c>
      <c r="T811">
        <v>87.5</v>
      </c>
      <c r="U811" t="s">
        <v>782</v>
      </c>
      <c r="V811">
        <v>15000</v>
      </c>
      <c r="W811">
        <v>5000</v>
      </c>
      <c r="X811">
        <v>84</v>
      </c>
      <c r="Y811">
        <v>12</v>
      </c>
      <c r="Z811">
        <v>0.8</v>
      </c>
      <c r="AA811">
        <v>-20</v>
      </c>
      <c r="AB811" t="s">
        <v>769</v>
      </c>
      <c r="AC811">
        <v>0.2</v>
      </c>
      <c r="AD811" t="s">
        <v>826</v>
      </c>
      <c r="AE811">
        <v>41821</v>
      </c>
      <c r="AF811">
        <v>41844</v>
      </c>
      <c r="AG811" t="s">
        <v>842</v>
      </c>
      <c r="AH811" t="s">
        <v>2647</v>
      </c>
      <c r="AI811">
        <v>2216305</v>
      </c>
    </row>
    <row r="812" spans="1:35" hidden="1">
      <c r="A812" t="s">
        <v>2466</v>
      </c>
      <c r="B812" t="s">
        <v>2466</v>
      </c>
      <c r="C812" t="s">
        <v>2648</v>
      </c>
      <c r="D812">
        <v>23707</v>
      </c>
      <c r="F812" t="s">
        <v>787</v>
      </c>
      <c r="G812" t="s">
        <v>723</v>
      </c>
      <c r="H812" t="s">
        <v>794</v>
      </c>
      <c r="I812" t="s">
        <v>723</v>
      </c>
      <c r="J812" t="s">
        <v>682</v>
      </c>
      <c r="K812">
        <v>3</v>
      </c>
      <c r="L812">
        <v>40</v>
      </c>
      <c r="M812">
        <v>107</v>
      </c>
      <c r="N812">
        <v>36</v>
      </c>
      <c r="R812">
        <v>350</v>
      </c>
      <c r="S812">
        <v>4</v>
      </c>
      <c r="T812">
        <v>87.5</v>
      </c>
      <c r="U812" t="s">
        <v>782</v>
      </c>
      <c r="V812">
        <v>15000</v>
      </c>
      <c r="W812">
        <v>5000</v>
      </c>
      <c r="X812">
        <v>84</v>
      </c>
      <c r="Y812">
        <v>12</v>
      </c>
      <c r="Z812">
        <v>0.8</v>
      </c>
      <c r="AA812">
        <v>-20</v>
      </c>
      <c r="AB812" t="s">
        <v>769</v>
      </c>
      <c r="AC812">
        <v>0.2</v>
      </c>
      <c r="AD812" t="s">
        <v>826</v>
      </c>
      <c r="AE812">
        <v>41821</v>
      </c>
      <c r="AF812">
        <v>41844</v>
      </c>
      <c r="AG812" t="s">
        <v>842</v>
      </c>
      <c r="AH812" t="s">
        <v>2649</v>
      </c>
      <c r="AI812">
        <v>2216307</v>
      </c>
    </row>
    <row r="813" spans="1:35" hidden="1">
      <c r="A813" t="s">
        <v>2466</v>
      </c>
      <c r="B813" t="s">
        <v>2466</v>
      </c>
      <c r="C813" t="s">
        <v>2650</v>
      </c>
      <c r="D813">
        <v>65655</v>
      </c>
      <c r="F813" t="s">
        <v>787</v>
      </c>
      <c r="G813" t="s">
        <v>723</v>
      </c>
      <c r="H813" t="s">
        <v>794</v>
      </c>
      <c r="I813" t="s">
        <v>723</v>
      </c>
      <c r="J813" t="s">
        <v>682</v>
      </c>
      <c r="K813">
        <v>3</v>
      </c>
      <c r="L813">
        <v>40</v>
      </c>
      <c r="M813">
        <v>107</v>
      </c>
      <c r="N813">
        <v>36</v>
      </c>
      <c r="R813">
        <v>300</v>
      </c>
      <c r="S813">
        <v>4</v>
      </c>
      <c r="T813">
        <v>75</v>
      </c>
      <c r="U813" t="s">
        <v>782</v>
      </c>
      <c r="V813">
        <v>15000</v>
      </c>
      <c r="W813">
        <v>2700</v>
      </c>
      <c r="X813">
        <v>83</v>
      </c>
      <c r="Y813">
        <v>19</v>
      </c>
      <c r="Z813">
        <v>0.8</v>
      </c>
      <c r="AA813">
        <v>-20</v>
      </c>
      <c r="AB813" t="s">
        <v>769</v>
      </c>
      <c r="AC813">
        <v>0.2</v>
      </c>
      <c r="AD813" t="s">
        <v>826</v>
      </c>
      <c r="AE813">
        <v>41821</v>
      </c>
      <c r="AF813">
        <v>41850</v>
      </c>
      <c r="AG813" t="s">
        <v>842</v>
      </c>
      <c r="AH813" t="s">
        <v>2651</v>
      </c>
      <c r="AI813">
        <v>2216661</v>
      </c>
    </row>
    <row r="814" spans="1:35" hidden="1">
      <c r="A814" t="s">
        <v>2466</v>
      </c>
      <c r="B814" t="s">
        <v>2466</v>
      </c>
      <c r="C814" t="s">
        <v>2652</v>
      </c>
      <c r="D814">
        <v>14972</v>
      </c>
      <c r="F814" t="s">
        <v>787</v>
      </c>
      <c r="G814" t="s">
        <v>723</v>
      </c>
      <c r="H814" t="s">
        <v>794</v>
      </c>
      <c r="I814" t="s">
        <v>723</v>
      </c>
      <c r="J814" t="s">
        <v>682</v>
      </c>
      <c r="K814">
        <v>3</v>
      </c>
      <c r="L814">
        <v>40</v>
      </c>
      <c r="M814">
        <v>107</v>
      </c>
      <c r="N814">
        <v>36</v>
      </c>
      <c r="R814">
        <v>300</v>
      </c>
      <c r="S814">
        <v>4</v>
      </c>
      <c r="T814">
        <v>75</v>
      </c>
      <c r="U814" t="s">
        <v>782</v>
      </c>
      <c r="V814">
        <v>15000</v>
      </c>
      <c r="W814">
        <v>2700</v>
      </c>
      <c r="X814">
        <v>83</v>
      </c>
      <c r="Y814">
        <v>19</v>
      </c>
      <c r="Z814">
        <v>0.8</v>
      </c>
      <c r="AA814">
        <v>-20</v>
      </c>
      <c r="AB814" t="s">
        <v>769</v>
      </c>
      <c r="AC814">
        <v>0.2</v>
      </c>
      <c r="AD814" t="s">
        <v>826</v>
      </c>
      <c r="AE814">
        <v>41821</v>
      </c>
      <c r="AF814">
        <v>41844</v>
      </c>
      <c r="AG814" t="s">
        <v>827</v>
      </c>
      <c r="AH814" t="s">
        <v>2653</v>
      </c>
      <c r="AI814">
        <v>2216303</v>
      </c>
    </row>
    <row r="815" spans="1:35" hidden="1">
      <c r="A815" t="s">
        <v>2466</v>
      </c>
      <c r="B815" t="s">
        <v>2466</v>
      </c>
      <c r="C815" t="s">
        <v>2654</v>
      </c>
      <c r="D815">
        <v>15069</v>
      </c>
      <c r="F815" t="s">
        <v>787</v>
      </c>
      <c r="G815" t="s">
        <v>723</v>
      </c>
      <c r="H815" t="s">
        <v>794</v>
      </c>
      <c r="I815" t="s">
        <v>723</v>
      </c>
      <c r="J815" t="s">
        <v>682</v>
      </c>
      <c r="K815">
        <v>3</v>
      </c>
      <c r="L815">
        <v>40</v>
      </c>
      <c r="M815">
        <v>107</v>
      </c>
      <c r="N815">
        <v>36</v>
      </c>
      <c r="R815">
        <v>300</v>
      </c>
      <c r="S815">
        <v>4</v>
      </c>
      <c r="T815">
        <v>75</v>
      </c>
      <c r="U815" t="s">
        <v>782</v>
      </c>
      <c r="V815">
        <v>15000</v>
      </c>
      <c r="W815">
        <v>2700</v>
      </c>
      <c r="X815">
        <v>83</v>
      </c>
      <c r="Y815">
        <v>19</v>
      </c>
      <c r="Z815">
        <v>0.8</v>
      </c>
      <c r="AA815">
        <v>-20</v>
      </c>
      <c r="AB815" t="s">
        <v>769</v>
      </c>
      <c r="AC815">
        <v>0.2</v>
      </c>
      <c r="AD815" t="s">
        <v>826</v>
      </c>
      <c r="AE815">
        <v>41821</v>
      </c>
      <c r="AF815">
        <v>41844</v>
      </c>
      <c r="AG815" t="s">
        <v>842</v>
      </c>
      <c r="AH815" t="s">
        <v>2655</v>
      </c>
      <c r="AI815">
        <v>2216308</v>
      </c>
    </row>
    <row r="816" spans="1:35" hidden="1">
      <c r="A816" t="s">
        <v>2466</v>
      </c>
      <c r="B816" t="s">
        <v>2466</v>
      </c>
      <c r="C816" t="s">
        <v>2656</v>
      </c>
      <c r="D816">
        <v>89951</v>
      </c>
      <c r="F816" t="s">
        <v>787</v>
      </c>
      <c r="G816" t="s">
        <v>723</v>
      </c>
      <c r="H816" t="s">
        <v>794</v>
      </c>
      <c r="I816" t="s">
        <v>723</v>
      </c>
      <c r="J816" t="s">
        <v>682</v>
      </c>
      <c r="K816">
        <v>3</v>
      </c>
      <c r="L816">
        <v>40</v>
      </c>
      <c r="M816">
        <v>107</v>
      </c>
      <c r="N816">
        <v>36</v>
      </c>
      <c r="R816">
        <v>300</v>
      </c>
      <c r="S816">
        <v>4</v>
      </c>
      <c r="T816">
        <v>75</v>
      </c>
      <c r="U816" t="s">
        <v>782</v>
      </c>
      <c r="V816">
        <v>15000</v>
      </c>
      <c r="W816">
        <v>2700</v>
      </c>
      <c r="X816">
        <v>83</v>
      </c>
      <c r="Y816">
        <v>19</v>
      </c>
      <c r="Z816">
        <v>0.8</v>
      </c>
      <c r="AA816">
        <v>-20</v>
      </c>
      <c r="AB816" t="s">
        <v>769</v>
      </c>
      <c r="AC816">
        <v>0.2</v>
      </c>
      <c r="AD816" t="s">
        <v>826</v>
      </c>
      <c r="AE816">
        <v>41821</v>
      </c>
      <c r="AF816">
        <v>41844</v>
      </c>
      <c r="AG816" t="s">
        <v>842</v>
      </c>
      <c r="AH816" t="s">
        <v>2657</v>
      </c>
      <c r="AI816">
        <v>2216311</v>
      </c>
    </row>
    <row r="817" spans="1:35" hidden="1">
      <c r="A817" t="s">
        <v>2466</v>
      </c>
      <c r="B817" t="s">
        <v>2466</v>
      </c>
      <c r="C817" t="s">
        <v>2658</v>
      </c>
      <c r="D817">
        <v>68167</v>
      </c>
      <c r="F817" t="s">
        <v>787</v>
      </c>
      <c r="G817" t="s">
        <v>723</v>
      </c>
      <c r="H817" t="s">
        <v>794</v>
      </c>
      <c r="I817" t="s">
        <v>723</v>
      </c>
      <c r="J817" t="s">
        <v>682</v>
      </c>
      <c r="K817">
        <v>3</v>
      </c>
      <c r="L817">
        <v>25</v>
      </c>
      <c r="M817">
        <v>107</v>
      </c>
      <c r="N817">
        <v>36</v>
      </c>
      <c r="R817">
        <v>270</v>
      </c>
      <c r="S817">
        <v>4.5</v>
      </c>
      <c r="T817">
        <v>60</v>
      </c>
      <c r="U817" t="s">
        <v>782</v>
      </c>
      <c r="V817">
        <v>15000</v>
      </c>
      <c r="W817">
        <v>2700</v>
      </c>
      <c r="X817">
        <v>83</v>
      </c>
      <c r="Y817">
        <v>19</v>
      </c>
      <c r="Z817">
        <v>0.8</v>
      </c>
      <c r="AA817">
        <v>-20</v>
      </c>
      <c r="AB817" t="s">
        <v>769</v>
      </c>
      <c r="AC817">
        <v>0.2</v>
      </c>
      <c r="AD817" t="s">
        <v>826</v>
      </c>
      <c r="AE817">
        <v>41697</v>
      </c>
      <c r="AF817">
        <v>41711</v>
      </c>
      <c r="AG817" t="s">
        <v>842</v>
      </c>
      <c r="AH817" t="s">
        <v>2659</v>
      </c>
      <c r="AI817">
        <v>2206058</v>
      </c>
    </row>
    <row r="818" spans="1:35" hidden="1">
      <c r="A818" t="s">
        <v>2466</v>
      </c>
      <c r="B818" t="s">
        <v>2466</v>
      </c>
      <c r="C818" t="s">
        <v>2660</v>
      </c>
      <c r="D818">
        <v>85765</v>
      </c>
      <c r="F818" t="s">
        <v>787</v>
      </c>
      <c r="G818" t="s">
        <v>723</v>
      </c>
      <c r="H818" t="s">
        <v>794</v>
      </c>
      <c r="I818" t="s">
        <v>723</v>
      </c>
      <c r="J818" t="s">
        <v>682</v>
      </c>
      <c r="K818">
        <v>3</v>
      </c>
      <c r="L818">
        <v>25</v>
      </c>
      <c r="M818">
        <v>107</v>
      </c>
      <c r="N818">
        <v>36</v>
      </c>
      <c r="R818">
        <v>270</v>
      </c>
      <c r="S818">
        <v>4.5</v>
      </c>
      <c r="T818">
        <v>60</v>
      </c>
      <c r="U818" t="s">
        <v>782</v>
      </c>
      <c r="V818">
        <v>15000</v>
      </c>
      <c r="W818">
        <v>2700</v>
      </c>
      <c r="X818">
        <v>83</v>
      </c>
      <c r="Y818">
        <v>19</v>
      </c>
      <c r="Z818">
        <v>0.8</v>
      </c>
      <c r="AA818">
        <v>-20</v>
      </c>
      <c r="AB818" t="s">
        <v>769</v>
      </c>
      <c r="AC818">
        <v>0.2</v>
      </c>
      <c r="AD818" t="s">
        <v>826</v>
      </c>
      <c r="AE818">
        <v>41697</v>
      </c>
      <c r="AF818">
        <v>41711</v>
      </c>
      <c r="AG818" t="s">
        <v>842</v>
      </c>
      <c r="AH818" t="s">
        <v>2661</v>
      </c>
      <c r="AI818">
        <v>2206059</v>
      </c>
    </row>
    <row r="819" spans="1:35" hidden="1">
      <c r="A819" t="s">
        <v>2466</v>
      </c>
      <c r="B819" t="s">
        <v>2466</v>
      </c>
      <c r="C819" t="s">
        <v>2662</v>
      </c>
      <c r="D819">
        <v>68169</v>
      </c>
      <c r="F819" t="s">
        <v>1305</v>
      </c>
      <c r="G819" t="s">
        <v>736</v>
      </c>
      <c r="H819" t="s">
        <v>788</v>
      </c>
      <c r="I819" t="s">
        <v>795</v>
      </c>
      <c r="J819" t="s">
        <v>682</v>
      </c>
      <c r="K819">
        <v>3</v>
      </c>
      <c r="L819">
        <v>25</v>
      </c>
      <c r="M819">
        <v>75</v>
      </c>
      <c r="N819">
        <v>53</v>
      </c>
      <c r="R819">
        <v>280</v>
      </c>
      <c r="S819">
        <v>4.5</v>
      </c>
      <c r="T819">
        <v>60</v>
      </c>
      <c r="U819" t="s">
        <v>782</v>
      </c>
      <c r="V819">
        <v>15000</v>
      </c>
      <c r="W819">
        <v>2700</v>
      </c>
      <c r="X819">
        <v>83</v>
      </c>
      <c r="Y819">
        <v>20</v>
      </c>
      <c r="Z819">
        <v>0.8</v>
      </c>
      <c r="AA819">
        <v>-20</v>
      </c>
      <c r="AB819" t="s">
        <v>769</v>
      </c>
      <c r="AC819">
        <v>0.2</v>
      </c>
      <c r="AD819" t="s">
        <v>826</v>
      </c>
      <c r="AE819">
        <v>41697</v>
      </c>
      <c r="AF819">
        <v>41711</v>
      </c>
      <c r="AG819" t="s">
        <v>842</v>
      </c>
      <c r="AH819" t="s">
        <v>2663</v>
      </c>
      <c r="AI819">
        <v>2206060</v>
      </c>
    </row>
    <row r="820" spans="1:35" hidden="1">
      <c r="A820" t="s">
        <v>2466</v>
      </c>
      <c r="B820" t="s">
        <v>2466</v>
      </c>
      <c r="C820" t="s">
        <v>2664</v>
      </c>
      <c r="D820">
        <v>85767</v>
      </c>
      <c r="F820" t="s">
        <v>1305</v>
      </c>
      <c r="G820" t="s">
        <v>736</v>
      </c>
      <c r="H820" t="s">
        <v>788</v>
      </c>
      <c r="I820" t="s">
        <v>795</v>
      </c>
      <c r="J820" t="s">
        <v>682</v>
      </c>
      <c r="K820">
        <v>3</v>
      </c>
      <c r="L820">
        <v>25</v>
      </c>
      <c r="M820">
        <v>75</v>
      </c>
      <c r="N820">
        <v>53</v>
      </c>
      <c r="R820">
        <v>270</v>
      </c>
      <c r="S820">
        <v>4.5</v>
      </c>
      <c r="T820">
        <v>60</v>
      </c>
      <c r="U820" t="s">
        <v>782</v>
      </c>
      <c r="V820">
        <v>15000</v>
      </c>
      <c r="W820">
        <v>2700</v>
      </c>
      <c r="X820">
        <v>83</v>
      </c>
      <c r="Y820">
        <v>20</v>
      </c>
      <c r="Z820">
        <v>0.8</v>
      </c>
      <c r="AA820">
        <v>-20</v>
      </c>
      <c r="AB820" t="s">
        <v>769</v>
      </c>
      <c r="AC820">
        <v>0.2</v>
      </c>
      <c r="AD820" t="s">
        <v>826</v>
      </c>
      <c r="AE820">
        <v>41697</v>
      </c>
      <c r="AF820">
        <v>41711</v>
      </c>
      <c r="AG820" t="s">
        <v>842</v>
      </c>
      <c r="AH820" t="s">
        <v>2665</v>
      </c>
      <c r="AI820">
        <v>2206061</v>
      </c>
    </row>
    <row r="821" spans="1:35" hidden="1">
      <c r="A821" t="s">
        <v>2466</v>
      </c>
      <c r="B821" t="s">
        <v>2466</v>
      </c>
      <c r="C821" t="s">
        <v>2666</v>
      </c>
      <c r="D821">
        <v>68171</v>
      </c>
      <c r="F821" t="s">
        <v>821</v>
      </c>
      <c r="G821" t="s">
        <v>736</v>
      </c>
      <c r="H821" t="s">
        <v>794</v>
      </c>
      <c r="I821" t="s">
        <v>795</v>
      </c>
      <c r="J821" t="s">
        <v>682</v>
      </c>
      <c r="K821">
        <v>3</v>
      </c>
      <c r="L821">
        <v>25</v>
      </c>
      <c r="M821">
        <v>109</v>
      </c>
      <c r="N821">
        <v>81</v>
      </c>
      <c r="R821">
        <v>280</v>
      </c>
      <c r="S821">
        <v>4.5</v>
      </c>
      <c r="T821">
        <v>62</v>
      </c>
      <c r="U821" t="s">
        <v>782</v>
      </c>
      <c r="V821">
        <v>15000</v>
      </c>
      <c r="W821">
        <v>2700</v>
      </c>
      <c r="X821">
        <v>83</v>
      </c>
      <c r="Y821">
        <v>20</v>
      </c>
      <c r="Z821">
        <v>0.8</v>
      </c>
      <c r="AA821">
        <v>-20</v>
      </c>
      <c r="AB821" t="s">
        <v>769</v>
      </c>
      <c r="AC821">
        <v>0.2</v>
      </c>
      <c r="AD821" t="s">
        <v>826</v>
      </c>
      <c r="AE821">
        <v>41697</v>
      </c>
      <c r="AF821">
        <v>41711</v>
      </c>
      <c r="AG821" t="s">
        <v>842</v>
      </c>
      <c r="AH821" t="s">
        <v>2667</v>
      </c>
      <c r="AI821">
        <v>2206062</v>
      </c>
    </row>
    <row r="822" spans="1:35" hidden="1">
      <c r="A822" t="s">
        <v>2466</v>
      </c>
      <c r="B822" t="s">
        <v>2466</v>
      </c>
      <c r="C822" t="s">
        <v>2668</v>
      </c>
      <c r="D822">
        <v>85769</v>
      </c>
      <c r="F822" t="s">
        <v>821</v>
      </c>
      <c r="G822" t="s">
        <v>736</v>
      </c>
      <c r="H822" t="s">
        <v>794</v>
      </c>
      <c r="I822" t="s">
        <v>795</v>
      </c>
      <c r="J822" t="s">
        <v>682</v>
      </c>
      <c r="K822">
        <v>3</v>
      </c>
      <c r="L822">
        <v>25</v>
      </c>
      <c r="M822">
        <v>109</v>
      </c>
      <c r="N822">
        <v>81</v>
      </c>
      <c r="R822">
        <v>280</v>
      </c>
      <c r="S822">
        <v>4.5</v>
      </c>
      <c r="T822">
        <v>62</v>
      </c>
      <c r="U822" t="s">
        <v>782</v>
      </c>
      <c r="V822">
        <v>15000</v>
      </c>
      <c r="W822">
        <v>2700</v>
      </c>
      <c r="X822">
        <v>83</v>
      </c>
      <c r="Y822">
        <v>20</v>
      </c>
      <c r="Z822">
        <v>0.8</v>
      </c>
      <c r="AA822">
        <v>-20</v>
      </c>
      <c r="AB822" t="s">
        <v>769</v>
      </c>
      <c r="AC822">
        <v>0.2</v>
      </c>
      <c r="AD822" t="s">
        <v>826</v>
      </c>
      <c r="AE822">
        <v>41697</v>
      </c>
      <c r="AF822">
        <v>41711</v>
      </c>
      <c r="AG822" t="s">
        <v>842</v>
      </c>
      <c r="AH822" t="s">
        <v>2669</v>
      </c>
      <c r="AI822">
        <v>2206063</v>
      </c>
    </row>
    <row r="823" spans="1:35" hidden="1">
      <c r="A823" t="s">
        <v>2466</v>
      </c>
      <c r="B823" t="s">
        <v>2466</v>
      </c>
      <c r="C823" t="s">
        <v>2670</v>
      </c>
      <c r="D823">
        <v>14983</v>
      </c>
      <c r="F823" t="s">
        <v>1305</v>
      </c>
      <c r="G823" t="s">
        <v>736</v>
      </c>
      <c r="H823" t="s">
        <v>788</v>
      </c>
      <c r="I823" t="s">
        <v>723</v>
      </c>
      <c r="J823" t="s">
        <v>682</v>
      </c>
      <c r="K823">
        <v>3</v>
      </c>
      <c r="L823">
        <v>40</v>
      </c>
      <c r="M823">
        <v>75</v>
      </c>
      <c r="N823">
        <v>53</v>
      </c>
      <c r="R823">
        <v>350</v>
      </c>
      <c r="S823">
        <v>5</v>
      </c>
      <c r="T823">
        <v>70</v>
      </c>
      <c r="U823" t="s">
        <v>782</v>
      </c>
      <c r="V823">
        <v>15000</v>
      </c>
      <c r="W823">
        <v>2700</v>
      </c>
      <c r="X823">
        <v>82</v>
      </c>
      <c r="Y823">
        <v>17</v>
      </c>
      <c r="Z823">
        <v>0.8</v>
      </c>
      <c r="AA823">
        <v>-20</v>
      </c>
      <c r="AB823" t="s">
        <v>769</v>
      </c>
      <c r="AC823">
        <v>0.2</v>
      </c>
      <c r="AD823" t="s">
        <v>826</v>
      </c>
      <c r="AE823">
        <v>41821</v>
      </c>
      <c r="AF823">
        <v>41844</v>
      </c>
      <c r="AG823" t="s">
        <v>827</v>
      </c>
      <c r="AH823" t="s">
        <v>2671</v>
      </c>
      <c r="AI823">
        <v>2216309</v>
      </c>
    </row>
    <row r="824" spans="1:35" hidden="1">
      <c r="A824" t="s">
        <v>2466</v>
      </c>
      <c r="B824" t="s">
        <v>2466</v>
      </c>
      <c r="C824" t="s">
        <v>2672</v>
      </c>
      <c r="D824">
        <v>89952</v>
      </c>
      <c r="F824" t="s">
        <v>1305</v>
      </c>
      <c r="G824" t="s">
        <v>736</v>
      </c>
      <c r="H824" t="s">
        <v>788</v>
      </c>
      <c r="I824" t="s">
        <v>723</v>
      </c>
      <c r="J824" t="s">
        <v>682</v>
      </c>
      <c r="K824">
        <v>3</v>
      </c>
      <c r="L824">
        <v>40</v>
      </c>
      <c r="M824">
        <v>75</v>
      </c>
      <c r="N824">
        <v>53</v>
      </c>
      <c r="R824">
        <v>350</v>
      </c>
      <c r="S824">
        <v>5</v>
      </c>
      <c r="T824">
        <v>70</v>
      </c>
      <c r="U824" t="s">
        <v>782</v>
      </c>
      <c r="V824">
        <v>15000</v>
      </c>
      <c r="W824">
        <v>2700</v>
      </c>
      <c r="X824">
        <v>82</v>
      </c>
      <c r="Y824">
        <v>17</v>
      </c>
      <c r="Z824">
        <v>0.8</v>
      </c>
      <c r="AA824">
        <v>-20</v>
      </c>
      <c r="AB824" t="s">
        <v>769</v>
      </c>
      <c r="AC824">
        <v>0.2</v>
      </c>
      <c r="AD824" t="s">
        <v>826</v>
      </c>
      <c r="AE824">
        <v>41821</v>
      </c>
      <c r="AF824">
        <v>41844</v>
      </c>
      <c r="AG824" t="s">
        <v>842</v>
      </c>
      <c r="AH824" t="s">
        <v>2673</v>
      </c>
      <c r="AI824">
        <v>2216313</v>
      </c>
    </row>
    <row r="825" spans="1:35" hidden="1">
      <c r="A825" t="s">
        <v>2466</v>
      </c>
      <c r="B825" t="s">
        <v>2466</v>
      </c>
      <c r="C825" t="s">
        <v>2674</v>
      </c>
      <c r="D825">
        <v>35697</v>
      </c>
      <c r="E825" t="s">
        <v>2675</v>
      </c>
      <c r="F825" t="s">
        <v>821</v>
      </c>
      <c r="G825" t="s">
        <v>736</v>
      </c>
      <c r="H825" t="s">
        <v>794</v>
      </c>
      <c r="I825" t="s">
        <v>723</v>
      </c>
      <c r="J825" t="s">
        <v>682</v>
      </c>
      <c r="K825">
        <v>3</v>
      </c>
      <c r="L825">
        <v>40</v>
      </c>
      <c r="M825">
        <v>109</v>
      </c>
      <c r="N825">
        <v>81</v>
      </c>
      <c r="R825">
        <v>350</v>
      </c>
      <c r="S825">
        <v>5</v>
      </c>
      <c r="T825">
        <v>70</v>
      </c>
      <c r="U825" t="s">
        <v>782</v>
      </c>
      <c r="V825">
        <v>15000</v>
      </c>
      <c r="W825">
        <v>2700</v>
      </c>
      <c r="X825">
        <v>82</v>
      </c>
      <c r="Y825">
        <v>17</v>
      </c>
      <c r="Z825">
        <v>0.8</v>
      </c>
      <c r="AA825">
        <v>-20</v>
      </c>
      <c r="AB825" t="s">
        <v>769</v>
      </c>
      <c r="AC825">
        <v>0.2</v>
      </c>
      <c r="AD825" t="s">
        <v>826</v>
      </c>
      <c r="AE825">
        <v>41835</v>
      </c>
      <c r="AF825">
        <v>41855</v>
      </c>
      <c r="AG825" t="s">
        <v>842</v>
      </c>
      <c r="AH825" t="s">
        <v>2676</v>
      </c>
      <c r="AI825">
        <v>2217024</v>
      </c>
    </row>
    <row r="826" spans="1:35" hidden="1">
      <c r="A826" t="s">
        <v>2466</v>
      </c>
      <c r="B826" t="s">
        <v>2466</v>
      </c>
      <c r="C826" t="s">
        <v>2677</v>
      </c>
      <c r="D826">
        <v>14997</v>
      </c>
      <c r="F826" t="s">
        <v>821</v>
      </c>
      <c r="G826" t="s">
        <v>736</v>
      </c>
      <c r="H826" t="s">
        <v>794</v>
      </c>
      <c r="I826" t="s">
        <v>723</v>
      </c>
      <c r="J826" t="s">
        <v>682</v>
      </c>
      <c r="K826">
        <v>5</v>
      </c>
      <c r="L826">
        <v>40</v>
      </c>
      <c r="M826">
        <v>109</v>
      </c>
      <c r="N826">
        <v>81</v>
      </c>
      <c r="R826">
        <v>350</v>
      </c>
      <c r="S826">
        <v>5</v>
      </c>
      <c r="T826">
        <v>70</v>
      </c>
      <c r="U826" t="s">
        <v>782</v>
      </c>
      <c r="V826">
        <v>15000</v>
      </c>
      <c r="W826">
        <v>2700</v>
      </c>
      <c r="X826">
        <v>82</v>
      </c>
      <c r="Y826">
        <v>17</v>
      </c>
      <c r="Z826">
        <v>0.8</v>
      </c>
      <c r="AA826">
        <v>-20</v>
      </c>
      <c r="AB826" t="s">
        <v>769</v>
      </c>
      <c r="AC826">
        <v>0.2</v>
      </c>
      <c r="AD826" t="s">
        <v>826</v>
      </c>
      <c r="AE826">
        <v>41803</v>
      </c>
      <c r="AF826">
        <v>41820</v>
      </c>
      <c r="AG826" t="s">
        <v>842</v>
      </c>
      <c r="AH826" t="s">
        <v>2678</v>
      </c>
      <c r="AI826">
        <v>2214357</v>
      </c>
    </row>
    <row r="827" spans="1:35" hidden="1">
      <c r="A827" t="s">
        <v>2466</v>
      </c>
      <c r="B827" t="s">
        <v>2466</v>
      </c>
      <c r="C827" t="s">
        <v>2679</v>
      </c>
      <c r="D827">
        <v>89954</v>
      </c>
      <c r="F827" t="s">
        <v>821</v>
      </c>
      <c r="G827" t="s">
        <v>736</v>
      </c>
      <c r="H827" t="s">
        <v>794</v>
      </c>
      <c r="I827" t="s">
        <v>723</v>
      </c>
      <c r="J827" t="s">
        <v>682</v>
      </c>
      <c r="K827">
        <v>5</v>
      </c>
      <c r="L827">
        <v>40</v>
      </c>
      <c r="M827">
        <v>109</v>
      </c>
      <c r="N827">
        <v>81</v>
      </c>
      <c r="R827">
        <v>350</v>
      </c>
      <c r="S827">
        <v>5</v>
      </c>
      <c r="T827">
        <v>70</v>
      </c>
      <c r="U827" t="s">
        <v>782</v>
      </c>
      <c r="V827">
        <v>15000</v>
      </c>
      <c r="W827">
        <v>2700</v>
      </c>
      <c r="X827">
        <v>82</v>
      </c>
      <c r="Y827">
        <v>17</v>
      </c>
      <c r="Z827">
        <v>0.8</v>
      </c>
      <c r="AA827">
        <v>-20</v>
      </c>
      <c r="AB827" t="s">
        <v>769</v>
      </c>
      <c r="AC827">
        <v>0.2</v>
      </c>
      <c r="AD827" t="s">
        <v>826</v>
      </c>
      <c r="AE827">
        <v>41803</v>
      </c>
      <c r="AF827">
        <v>41820</v>
      </c>
      <c r="AG827" t="s">
        <v>842</v>
      </c>
      <c r="AH827" t="s">
        <v>2680</v>
      </c>
      <c r="AI827">
        <v>2214352</v>
      </c>
    </row>
    <row r="828" spans="1:35" hidden="1">
      <c r="A828" t="s">
        <v>2466</v>
      </c>
      <c r="B828" t="s">
        <v>2466</v>
      </c>
      <c r="C828" t="s">
        <v>2681</v>
      </c>
      <c r="D828">
        <v>11332</v>
      </c>
      <c r="F828" t="s">
        <v>792</v>
      </c>
      <c r="G828" t="s">
        <v>793</v>
      </c>
      <c r="H828" t="s">
        <v>794</v>
      </c>
      <c r="I828" t="s">
        <v>795</v>
      </c>
      <c r="J828" t="s">
        <v>682</v>
      </c>
      <c r="K828">
        <v>3</v>
      </c>
      <c r="L828">
        <v>40</v>
      </c>
      <c r="M828">
        <v>111.5</v>
      </c>
      <c r="N828">
        <v>59.7</v>
      </c>
      <c r="R828">
        <v>450</v>
      </c>
      <c r="S828">
        <v>7</v>
      </c>
      <c r="T828">
        <v>65</v>
      </c>
      <c r="U828" t="s">
        <v>782</v>
      </c>
      <c r="V828">
        <v>25000</v>
      </c>
      <c r="W828">
        <v>2700</v>
      </c>
      <c r="X828">
        <v>82</v>
      </c>
      <c r="Y828">
        <v>16</v>
      </c>
      <c r="Z828">
        <v>0.7</v>
      </c>
      <c r="AA828">
        <v>-20</v>
      </c>
      <c r="AB828" t="s">
        <v>769</v>
      </c>
      <c r="AC828">
        <v>0.2</v>
      </c>
      <c r="AD828" t="s">
        <v>2276</v>
      </c>
      <c r="AE828">
        <v>41821</v>
      </c>
      <c r="AF828">
        <v>41845</v>
      </c>
      <c r="AG828" t="s">
        <v>842</v>
      </c>
      <c r="AH828" t="s">
        <v>2682</v>
      </c>
      <c r="AI828">
        <v>2216370</v>
      </c>
    </row>
    <row r="829" spans="1:35" hidden="1">
      <c r="A829" t="s">
        <v>2466</v>
      </c>
      <c r="B829" t="s">
        <v>2466</v>
      </c>
      <c r="C829" t="s">
        <v>2683</v>
      </c>
      <c r="D829">
        <v>13448</v>
      </c>
      <c r="F829" t="s">
        <v>792</v>
      </c>
      <c r="G829" t="s">
        <v>793</v>
      </c>
      <c r="H829" t="s">
        <v>794</v>
      </c>
      <c r="I829" t="s">
        <v>795</v>
      </c>
      <c r="J829" t="s">
        <v>682</v>
      </c>
      <c r="K829">
        <v>3</v>
      </c>
      <c r="L829">
        <v>40</v>
      </c>
      <c r="M829">
        <v>111.5</v>
      </c>
      <c r="N829">
        <v>59.7</v>
      </c>
      <c r="R829">
        <v>450</v>
      </c>
      <c r="S829">
        <v>7</v>
      </c>
      <c r="T829">
        <v>65</v>
      </c>
      <c r="U829" t="s">
        <v>782</v>
      </c>
      <c r="V829">
        <v>25000</v>
      </c>
      <c r="W829">
        <v>2700</v>
      </c>
      <c r="X829">
        <v>82</v>
      </c>
      <c r="Y829">
        <v>16</v>
      </c>
      <c r="Z829">
        <v>0.7</v>
      </c>
      <c r="AA829">
        <v>-20</v>
      </c>
      <c r="AB829" t="s">
        <v>769</v>
      </c>
      <c r="AC829">
        <v>0.2</v>
      </c>
      <c r="AD829" t="s">
        <v>2276</v>
      </c>
      <c r="AE829">
        <v>41821</v>
      </c>
      <c r="AF829">
        <v>41845</v>
      </c>
      <c r="AG829" t="s">
        <v>842</v>
      </c>
      <c r="AH829" t="s">
        <v>2684</v>
      </c>
      <c r="AI829">
        <v>2216371</v>
      </c>
    </row>
    <row r="830" spans="1:35" hidden="1">
      <c r="A830" t="s">
        <v>2466</v>
      </c>
      <c r="B830" t="s">
        <v>2466</v>
      </c>
      <c r="C830" t="s">
        <v>2685</v>
      </c>
      <c r="D830">
        <v>13942</v>
      </c>
      <c r="F830" t="s">
        <v>792</v>
      </c>
      <c r="G830" t="s">
        <v>793</v>
      </c>
      <c r="H830" t="s">
        <v>794</v>
      </c>
      <c r="I830" t="s">
        <v>795</v>
      </c>
      <c r="J830" t="s">
        <v>682</v>
      </c>
      <c r="K830">
        <v>3</v>
      </c>
      <c r="L830">
        <v>40</v>
      </c>
      <c r="M830">
        <v>111.5</v>
      </c>
      <c r="N830">
        <v>59.7</v>
      </c>
      <c r="R830">
        <v>450</v>
      </c>
      <c r="S830">
        <v>7</v>
      </c>
      <c r="T830">
        <v>65</v>
      </c>
      <c r="U830" t="s">
        <v>782</v>
      </c>
      <c r="V830">
        <v>25000</v>
      </c>
      <c r="W830">
        <v>2700</v>
      </c>
      <c r="X830">
        <v>82</v>
      </c>
      <c r="Y830">
        <v>16</v>
      </c>
      <c r="Z830">
        <v>0.7</v>
      </c>
      <c r="AA830">
        <v>-20</v>
      </c>
      <c r="AB830" t="s">
        <v>769</v>
      </c>
      <c r="AC830">
        <v>0.2</v>
      </c>
      <c r="AD830" t="s">
        <v>2276</v>
      </c>
      <c r="AE830">
        <v>41821</v>
      </c>
      <c r="AF830">
        <v>41845</v>
      </c>
      <c r="AG830" t="s">
        <v>827</v>
      </c>
      <c r="AH830" t="s">
        <v>2686</v>
      </c>
      <c r="AI830">
        <v>2216372</v>
      </c>
    </row>
    <row r="831" spans="1:35" hidden="1">
      <c r="A831" t="s">
        <v>2466</v>
      </c>
      <c r="B831" t="s">
        <v>2466</v>
      </c>
      <c r="C831" t="s">
        <v>2687</v>
      </c>
      <c r="D831">
        <v>71208</v>
      </c>
      <c r="F831" t="s">
        <v>792</v>
      </c>
      <c r="G831" t="s">
        <v>793</v>
      </c>
      <c r="H831" t="s">
        <v>794</v>
      </c>
      <c r="I831" t="s">
        <v>795</v>
      </c>
      <c r="J831" t="s">
        <v>682</v>
      </c>
      <c r="K831">
        <v>3</v>
      </c>
      <c r="L831">
        <v>40</v>
      </c>
      <c r="M831">
        <v>111.5</v>
      </c>
      <c r="N831">
        <v>59.7</v>
      </c>
      <c r="R831">
        <v>450</v>
      </c>
      <c r="S831">
        <v>7</v>
      </c>
      <c r="T831">
        <v>65</v>
      </c>
      <c r="U831" t="s">
        <v>782</v>
      </c>
      <c r="V831">
        <v>25000</v>
      </c>
      <c r="W831">
        <v>3000</v>
      </c>
      <c r="X831">
        <v>83</v>
      </c>
      <c r="Y831">
        <v>20</v>
      </c>
      <c r="Z831">
        <v>0.7</v>
      </c>
      <c r="AA831">
        <v>-20</v>
      </c>
      <c r="AB831" t="s">
        <v>769</v>
      </c>
      <c r="AC831">
        <v>0.2</v>
      </c>
      <c r="AD831" t="s">
        <v>2276</v>
      </c>
      <c r="AE831">
        <v>41821</v>
      </c>
      <c r="AF831">
        <v>41845</v>
      </c>
      <c r="AG831" t="s">
        <v>842</v>
      </c>
      <c r="AH831" t="s">
        <v>2688</v>
      </c>
      <c r="AI831">
        <v>2216373</v>
      </c>
    </row>
    <row r="832" spans="1:35" hidden="1">
      <c r="A832" t="s">
        <v>2466</v>
      </c>
      <c r="B832" t="s">
        <v>2466</v>
      </c>
      <c r="C832" t="s">
        <v>2689</v>
      </c>
      <c r="D832">
        <v>94220</v>
      </c>
      <c r="E832" t="s">
        <v>2690</v>
      </c>
      <c r="F832" t="s">
        <v>731</v>
      </c>
      <c r="G832" t="s">
        <v>780</v>
      </c>
      <c r="H832" t="s">
        <v>794</v>
      </c>
      <c r="I832" t="s">
        <v>726</v>
      </c>
      <c r="J832" t="s">
        <v>682</v>
      </c>
      <c r="K832">
        <v>5</v>
      </c>
      <c r="L832">
        <v>85</v>
      </c>
      <c r="M832">
        <v>93</v>
      </c>
      <c r="N832">
        <v>95</v>
      </c>
      <c r="O832">
        <v>2300</v>
      </c>
      <c r="Q832">
        <v>35</v>
      </c>
      <c r="R832">
        <v>850</v>
      </c>
      <c r="S832">
        <v>12</v>
      </c>
      <c r="T832">
        <v>71</v>
      </c>
      <c r="U832" t="s">
        <v>782</v>
      </c>
      <c r="V832">
        <v>25000</v>
      </c>
      <c r="W832">
        <v>2700</v>
      </c>
      <c r="X832">
        <v>81</v>
      </c>
      <c r="Y832">
        <v>16</v>
      </c>
      <c r="Z832">
        <v>0.9</v>
      </c>
      <c r="AA832">
        <v>-20</v>
      </c>
      <c r="AB832" t="s">
        <v>769</v>
      </c>
      <c r="AC832">
        <v>0.2</v>
      </c>
      <c r="AD832" t="s">
        <v>2239</v>
      </c>
      <c r="AE832">
        <v>41710</v>
      </c>
      <c r="AF832">
        <v>41729</v>
      </c>
      <c r="AG832" t="s">
        <v>842</v>
      </c>
      <c r="AH832" t="s">
        <v>2691</v>
      </c>
      <c r="AI832">
        <v>2207237</v>
      </c>
    </row>
    <row r="833" spans="1:35" hidden="1">
      <c r="A833" t="s">
        <v>2466</v>
      </c>
      <c r="B833" t="s">
        <v>2466</v>
      </c>
      <c r="C833" t="s">
        <v>2692</v>
      </c>
      <c r="D833">
        <v>94215</v>
      </c>
      <c r="F833" t="s">
        <v>731</v>
      </c>
      <c r="G833" t="s">
        <v>780</v>
      </c>
      <c r="H833" t="s">
        <v>794</v>
      </c>
      <c r="I833" t="s">
        <v>726</v>
      </c>
      <c r="J833" t="s">
        <v>682</v>
      </c>
      <c r="K833">
        <v>5</v>
      </c>
      <c r="L833">
        <v>85</v>
      </c>
      <c r="M833">
        <v>93</v>
      </c>
      <c r="N833">
        <v>95</v>
      </c>
      <c r="O833">
        <v>7300</v>
      </c>
      <c r="Q833">
        <v>20</v>
      </c>
      <c r="R833">
        <v>950</v>
      </c>
      <c r="S833">
        <v>12</v>
      </c>
      <c r="T833">
        <v>79</v>
      </c>
      <c r="U833" t="s">
        <v>782</v>
      </c>
      <c r="V833">
        <v>25000</v>
      </c>
      <c r="W833">
        <v>2700</v>
      </c>
      <c r="X833">
        <v>82</v>
      </c>
      <c r="Y833">
        <v>14</v>
      </c>
      <c r="Z833">
        <v>0.9</v>
      </c>
      <c r="AA833">
        <v>-20</v>
      </c>
      <c r="AB833" t="s">
        <v>769</v>
      </c>
      <c r="AC833">
        <v>0.2</v>
      </c>
      <c r="AD833" t="s">
        <v>2239</v>
      </c>
      <c r="AE833">
        <v>41710</v>
      </c>
      <c r="AF833">
        <v>41729</v>
      </c>
      <c r="AG833" t="s">
        <v>842</v>
      </c>
      <c r="AH833" t="s">
        <v>2693</v>
      </c>
      <c r="AI833">
        <v>2207238</v>
      </c>
    </row>
    <row r="834" spans="1:35" hidden="1">
      <c r="A834" t="s">
        <v>2466</v>
      </c>
      <c r="B834" t="s">
        <v>2466</v>
      </c>
      <c r="C834" t="s">
        <v>2694</v>
      </c>
      <c r="D834">
        <v>94216</v>
      </c>
      <c r="E834" t="s">
        <v>2695</v>
      </c>
      <c r="F834" t="s">
        <v>731</v>
      </c>
      <c r="G834" t="s">
        <v>780</v>
      </c>
      <c r="H834" t="s">
        <v>794</v>
      </c>
      <c r="I834" t="s">
        <v>726</v>
      </c>
      <c r="J834" t="s">
        <v>682</v>
      </c>
      <c r="K834">
        <v>5</v>
      </c>
      <c r="L834">
        <v>85</v>
      </c>
      <c r="M834">
        <v>93</v>
      </c>
      <c r="N834">
        <v>95</v>
      </c>
      <c r="O834">
        <v>2700</v>
      </c>
      <c r="Q834">
        <v>35</v>
      </c>
      <c r="R834">
        <v>950</v>
      </c>
      <c r="S834">
        <v>12</v>
      </c>
      <c r="T834">
        <v>79</v>
      </c>
      <c r="U834" t="s">
        <v>782</v>
      </c>
      <c r="V834">
        <v>25000</v>
      </c>
      <c r="W834">
        <v>3000</v>
      </c>
      <c r="X834">
        <v>82</v>
      </c>
      <c r="Y834">
        <v>16</v>
      </c>
      <c r="Z834">
        <v>0.9</v>
      </c>
      <c r="AA834">
        <v>-20</v>
      </c>
      <c r="AB834" t="s">
        <v>769</v>
      </c>
      <c r="AC834">
        <v>0.2</v>
      </c>
      <c r="AD834" t="s">
        <v>2239</v>
      </c>
      <c r="AE834">
        <v>41710</v>
      </c>
      <c r="AF834">
        <v>41729</v>
      </c>
      <c r="AG834" t="s">
        <v>842</v>
      </c>
      <c r="AH834" t="s">
        <v>2696</v>
      </c>
      <c r="AI834">
        <v>2207222</v>
      </c>
    </row>
    <row r="835" spans="1:35" hidden="1">
      <c r="A835" t="s">
        <v>2466</v>
      </c>
      <c r="B835" t="s">
        <v>2466</v>
      </c>
      <c r="C835" t="s">
        <v>2697</v>
      </c>
      <c r="D835">
        <v>33649</v>
      </c>
      <c r="F835" t="s">
        <v>731</v>
      </c>
      <c r="G835" t="s">
        <v>780</v>
      </c>
      <c r="H835" t="s">
        <v>794</v>
      </c>
      <c r="I835" t="s">
        <v>726</v>
      </c>
      <c r="J835" t="s">
        <v>682</v>
      </c>
      <c r="K835">
        <v>3</v>
      </c>
      <c r="L835">
        <v>85</v>
      </c>
      <c r="M835">
        <v>93</v>
      </c>
      <c r="N835">
        <v>95</v>
      </c>
      <c r="O835">
        <v>2700</v>
      </c>
      <c r="Q835">
        <v>35</v>
      </c>
      <c r="R835">
        <v>950</v>
      </c>
      <c r="S835">
        <v>12</v>
      </c>
      <c r="T835">
        <v>79</v>
      </c>
      <c r="U835" t="s">
        <v>782</v>
      </c>
      <c r="V835">
        <v>25000</v>
      </c>
      <c r="W835">
        <v>3500</v>
      </c>
      <c r="X835">
        <v>81</v>
      </c>
      <c r="Y835">
        <v>12</v>
      </c>
      <c r="Z835">
        <v>0.9</v>
      </c>
      <c r="AA835">
        <v>-20</v>
      </c>
      <c r="AB835" t="s">
        <v>769</v>
      </c>
      <c r="AC835">
        <v>0.2</v>
      </c>
      <c r="AD835" t="s">
        <v>2239</v>
      </c>
      <c r="AE835">
        <v>41944</v>
      </c>
      <c r="AF835">
        <v>41954</v>
      </c>
      <c r="AG835" t="s">
        <v>842</v>
      </c>
      <c r="AH835" t="s">
        <v>2698</v>
      </c>
      <c r="AI835">
        <v>2224592</v>
      </c>
    </row>
    <row r="836" spans="1:35" hidden="1">
      <c r="A836" t="s">
        <v>2466</v>
      </c>
      <c r="B836" t="s">
        <v>2466</v>
      </c>
      <c r="C836" t="s">
        <v>2699</v>
      </c>
      <c r="D836">
        <v>90131</v>
      </c>
      <c r="F836" t="s">
        <v>735</v>
      </c>
      <c r="G836" t="s">
        <v>780</v>
      </c>
      <c r="H836" t="s">
        <v>794</v>
      </c>
      <c r="I836" t="s">
        <v>726</v>
      </c>
      <c r="J836" t="s">
        <v>682</v>
      </c>
      <c r="K836">
        <v>5</v>
      </c>
      <c r="L836">
        <v>70</v>
      </c>
      <c r="M836">
        <v>131</v>
      </c>
      <c r="N836">
        <v>121</v>
      </c>
      <c r="O836">
        <v>6600</v>
      </c>
      <c r="Q836">
        <v>15</v>
      </c>
      <c r="R836">
        <v>850</v>
      </c>
      <c r="S836">
        <v>12</v>
      </c>
      <c r="T836">
        <v>71</v>
      </c>
      <c r="U836" t="s">
        <v>782</v>
      </c>
      <c r="V836">
        <v>25000</v>
      </c>
      <c r="W836">
        <v>2700</v>
      </c>
      <c r="X836">
        <v>84</v>
      </c>
      <c r="Y836">
        <v>22</v>
      </c>
      <c r="Z836">
        <v>0.9</v>
      </c>
      <c r="AA836">
        <v>-20</v>
      </c>
      <c r="AB836" t="s">
        <v>769</v>
      </c>
      <c r="AC836">
        <v>0.2</v>
      </c>
      <c r="AD836" t="s">
        <v>2700</v>
      </c>
      <c r="AE836">
        <v>41703</v>
      </c>
      <c r="AF836">
        <v>41696</v>
      </c>
      <c r="AG836" t="s">
        <v>842</v>
      </c>
      <c r="AH836" t="s">
        <v>2701</v>
      </c>
      <c r="AI836">
        <v>2205196</v>
      </c>
    </row>
    <row r="837" spans="1:35" hidden="1">
      <c r="A837" t="s">
        <v>2466</v>
      </c>
      <c r="B837" t="s">
        <v>2466</v>
      </c>
      <c r="C837" t="s">
        <v>2702</v>
      </c>
      <c r="D837">
        <v>90132</v>
      </c>
      <c r="F837" t="s">
        <v>735</v>
      </c>
      <c r="G837" t="s">
        <v>780</v>
      </c>
      <c r="H837" t="s">
        <v>794</v>
      </c>
      <c r="I837" t="s">
        <v>726</v>
      </c>
      <c r="J837" t="s">
        <v>682</v>
      </c>
      <c r="K837">
        <v>5</v>
      </c>
      <c r="L837">
        <v>85</v>
      </c>
      <c r="M837">
        <v>131</v>
      </c>
      <c r="N837">
        <v>121</v>
      </c>
      <c r="O837">
        <v>4000</v>
      </c>
      <c r="Q837">
        <v>25</v>
      </c>
      <c r="R837">
        <v>850</v>
      </c>
      <c r="S837">
        <v>12</v>
      </c>
      <c r="T837">
        <v>71</v>
      </c>
      <c r="U837" t="s">
        <v>782</v>
      </c>
      <c r="V837">
        <v>25000</v>
      </c>
      <c r="W837">
        <v>2700</v>
      </c>
      <c r="X837">
        <v>84</v>
      </c>
      <c r="Y837">
        <v>23</v>
      </c>
      <c r="Z837">
        <v>0.9</v>
      </c>
      <c r="AA837">
        <v>-20</v>
      </c>
      <c r="AB837" t="s">
        <v>769</v>
      </c>
      <c r="AC837">
        <v>0.2</v>
      </c>
      <c r="AD837" t="s">
        <v>2700</v>
      </c>
      <c r="AE837">
        <v>41703</v>
      </c>
      <c r="AF837">
        <v>41696</v>
      </c>
      <c r="AG837" t="s">
        <v>842</v>
      </c>
      <c r="AH837" t="s">
        <v>2703</v>
      </c>
      <c r="AI837">
        <v>2205197</v>
      </c>
    </row>
    <row r="838" spans="1:35" hidden="1">
      <c r="A838" t="s">
        <v>2466</v>
      </c>
      <c r="B838" t="s">
        <v>2466</v>
      </c>
      <c r="C838" t="s">
        <v>2704</v>
      </c>
      <c r="D838">
        <v>90133</v>
      </c>
      <c r="F838" t="s">
        <v>735</v>
      </c>
      <c r="G838" t="s">
        <v>780</v>
      </c>
      <c r="H838" t="s">
        <v>794</v>
      </c>
      <c r="I838" t="s">
        <v>726</v>
      </c>
      <c r="J838" t="s">
        <v>682</v>
      </c>
      <c r="K838">
        <v>5</v>
      </c>
      <c r="L838">
        <v>85</v>
      </c>
      <c r="M838">
        <v>131</v>
      </c>
      <c r="N838">
        <v>121</v>
      </c>
      <c r="O838">
        <v>2500</v>
      </c>
      <c r="Q838">
        <v>35</v>
      </c>
      <c r="R838">
        <v>850</v>
      </c>
      <c r="S838">
        <v>12</v>
      </c>
      <c r="T838">
        <v>71</v>
      </c>
      <c r="U838" t="s">
        <v>782</v>
      </c>
      <c r="V838">
        <v>25000</v>
      </c>
      <c r="W838">
        <v>2700</v>
      </c>
      <c r="X838">
        <v>84</v>
      </c>
      <c r="Y838">
        <v>23</v>
      </c>
      <c r="Z838">
        <v>0.9</v>
      </c>
      <c r="AA838">
        <v>-20</v>
      </c>
      <c r="AB838" t="s">
        <v>769</v>
      </c>
      <c r="AC838">
        <v>0.2</v>
      </c>
      <c r="AD838" t="s">
        <v>2700</v>
      </c>
      <c r="AE838">
        <v>41703</v>
      </c>
      <c r="AF838">
        <v>41696</v>
      </c>
      <c r="AG838" t="s">
        <v>842</v>
      </c>
      <c r="AH838" t="s">
        <v>2705</v>
      </c>
      <c r="AI838">
        <v>2205198</v>
      </c>
    </row>
    <row r="839" spans="1:35" hidden="1">
      <c r="A839" t="s">
        <v>2466</v>
      </c>
      <c r="B839" t="s">
        <v>2466</v>
      </c>
      <c r="C839" t="s">
        <v>2706</v>
      </c>
      <c r="D839">
        <v>90149</v>
      </c>
      <c r="F839" t="s">
        <v>735</v>
      </c>
      <c r="G839" t="s">
        <v>780</v>
      </c>
      <c r="H839" t="s">
        <v>794</v>
      </c>
      <c r="I839" t="s">
        <v>726</v>
      </c>
      <c r="J839" t="s">
        <v>682</v>
      </c>
      <c r="K839">
        <v>5</v>
      </c>
      <c r="L839">
        <v>70</v>
      </c>
      <c r="M839">
        <v>131</v>
      </c>
      <c r="N839">
        <v>121</v>
      </c>
      <c r="O839">
        <v>7500</v>
      </c>
      <c r="Q839">
        <v>15</v>
      </c>
      <c r="R839">
        <v>950</v>
      </c>
      <c r="S839">
        <v>12</v>
      </c>
      <c r="T839">
        <v>79</v>
      </c>
      <c r="U839" t="s">
        <v>782</v>
      </c>
      <c r="V839">
        <v>25000</v>
      </c>
      <c r="W839">
        <v>3000</v>
      </c>
      <c r="X839">
        <v>84</v>
      </c>
      <c r="Y839">
        <v>20</v>
      </c>
      <c r="Z839">
        <v>0.9</v>
      </c>
      <c r="AA839">
        <v>-20</v>
      </c>
      <c r="AB839" t="s">
        <v>769</v>
      </c>
      <c r="AC839">
        <v>0.2</v>
      </c>
      <c r="AD839" t="s">
        <v>2700</v>
      </c>
      <c r="AE839">
        <v>41703</v>
      </c>
      <c r="AF839">
        <v>41696</v>
      </c>
      <c r="AG839" t="s">
        <v>842</v>
      </c>
      <c r="AH839" t="s">
        <v>2707</v>
      </c>
      <c r="AI839">
        <v>2205199</v>
      </c>
    </row>
    <row r="840" spans="1:35" hidden="1">
      <c r="A840" t="s">
        <v>2466</v>
      </c>
      <c r="B840" t="s">
        <v>2466</v>
      </c>
      <c r="C840" t="s">
        <v>2708</v>
      </c>
      <c r="D840">
        <v>90150</v>
      </c>
      <c r="F840" t="s">
        <v>735</v>
      </c>
      <c r="G840" t="s">
        <v>780</v>
      </c>
      <c r="H840" t="s">
        <v>794</v>
      </c>
      <c r="I840" t="s">
        <v>726</v>
      </c>
      <c r="J840" t="s">
        <v>682</v>
      </c>
      <c r="K840">
        <v>5</v>
      </c>
      <c r="L840">
        <v>85</v>
      </c>
      <c r="M840">
        <v>131</v>
      </c>
      <c r="N840">
        <v>121</v>
      </c>
      <c r="O840">
        <v>4400</v>
      </c>
      <c r="Q840">
        <v>25</v>
      </c>
      <c r="R840">
        <v>950</v>
      </c>
      <c r="S840">
        <v>12</v>
      </c>
      <c r="T840">
        <v>79</v>
      </c>
      <c r="U840" t="s">
        <v>782</v>
      </c>
      <c r="V840">
        <v>25000</v>
      </c>
      <c r="W840">
        <v>3000</v>
      </c>
      <c r="X840">
        <v>84</v>
      </c>
      <c r="Y840">
        <v>23</v>
      </c>
      <c r="Z840">
        <v>0.9</v>
      </c>
      <c r="AA840">
        <v>-20</v>
      </c>
      <c r="AB840" t="s">
        <v>769</v>
      </c>
      <c r="AC840">
        <v>0.2</v>
      </c>
      <c r="AD840" t="s">
        <v>2700</v>
      </c>
      <c r="AE840">
        <v>41703</v>
      </c>
      <c r="AF840">
        <v>41696</v>
      </c>
      <c r="AG840" t="s">
        <v>842</v>
      </c>
      <c r="AH840" t="s">
        <v>2709</v>
      </c>
      <c r="AI840">
        <v>2205200</v>
      </c>
    </row>
    <row r="841" spans="1:35" hidden="1">
      <c r="A841" t="s">
        <v>2466</v>
      </c>
      <c r="B841" t="s">
        <v>2466</v>
      </c>
      <c r="C841" t="s">
        <v>2710</v>
      </c>
      <c r="D841">
        <v>90151</v>
      </c>
      <c r="F841" t="s">
        <v>735</v>
      </c>
      <c r="G841" t="s">
        <v>780</v>
      </c>
      <c r="H841" t="s">
        <v>794</v>
      </c>
      <c r="I841" t="s">
        <v>726</v>
      </c>
      <c r="J841" t="s">
        <v>682</v>
      </c>
      <c r="K841">
        <v>5</v>
      </c>
      <c r="L841">
        <v>85</v>
      </c>
      <c r="M841">
        <v>131</v>
      </c>
      <c r="N841">
        <v>121</v>
      </c>
      <c r="O841">
        <v>2700</v>
      </c>
      <c r="Q841">
        <v>35</v>
      </c>
      <c r="R841">
        <v>950</v>
      </c>
      <c r="S841">
        <v>12</v>
      </c>
      <c r="T841">
        <v>79</v>
      </c>
      <c r="U841" t="s">
        <v>782</v>
      </c>
      <c r="V841">
        <v>25000</v>
      </c>
      <c r="W841">
        <v>3000</v>
      </c>
      <c r="X841">
        <v>84</v>
      </c>
      <c r="Y841">
        <v>20</v>
      </c>
      <c r="Z841">
        <v>0.9</v>
      </c>
      <c r="AA841">
        <v>-20</v>
      </c>
      <c r="AB841" t="s">
        <v>769</v>
      </c>
      <c r="AC841">
        <v>0.2</v>
      </c>
      <c r="AD841" t="s">
        <v>2700</v>
      </c>
      <c r="AE841">
        <v>41703</v>
      </c>
      <c r="AF841">
        <v>41696</v>
      </c>
      <c r="AG841" t="s">
        <v>842</v>
      </c>
      <c r="AH841" t="s">
        <v>2711</v>
      </c>
      <c r="AI841">
        <v>2205201</v>
      </c>
    </row>
    <row r="842" spans="1:35" hidden="1">
      <c r="A842" t="s">
        <v>2466</v>
      </c>
      <c r="B842" t="s">
        <v>2466</v>
      </c>
      <c r="C842" t="s">
        <v>2712</v>
      </c>
      <c r="D842">
        <v>95183</v>
      </c>
      <c r="F842" t="s">
        <v>735</v>
      </c>
      <c r="G842" t="s">
        <v>780</v>
      </c>
      <c r="H842" t="s">
        <v>794</v>
      </c>
      <c r="I842" t="s">
        <v>726</v>
      </c>
      <c r="J842" t="s">
        <v>682</v>
      </c>
      <c r="K842">
        <v>5</v>
      </c>
      <c r="L842">
        <v>85</v>
      </c>
      <c r="M842">
        <v>131</v>
      </c>
      <c r="N842">
        <v>121</v>
      </c>
      <c r="O842">
        <v>2700</v>
      </c>
      <c r="Q842">
        <v>35</v>
      </c>
      <c r="R842">
        <v>950</v>
      </c>
      <c r="S842">
        <v>12</v>
      </c>
      <c r="T842">
        <v>79</v>
      </c>
      <c r="U842" t="s">
        <v>782</v>
      </c>
      <c r="V842">
        <v>25000</v>
      </c>
      <c r="W842">
        <v>3000</v>
      </c>
      <c r="X842">
        <v>84</v>
      </c>
      <c r="Y842">
        <v>20</v>
      </c>
      <c r="Z842">
        <v>0.9</v>
      </c>
      <c r="AA842">
        <v>-20</v>
      </c>
      <c r="AB842" t="s">
        <v>769</v>
      </c>
      <c r="AC842">
        <v>0.2</v>
      </c>
      <c r="AD842" t="s">
        <v>2700</v>
      </c>
      <c r="AE842">
        <v>41703</v>
      </c>
      <c r="AF842">
        <v>41696</v>
      </c>
      <c r="AG842" t="s">
        <v>842</v>
      </c>
      <c r="AH842" t="s">
        <v>2713</v>
      </c>
      <c r="AI842">
        <v>2205211</v>
      </c>
    </row>
    <row r="843" spans="1:35" hidden="1">
      <c r="A843" t="s">
        <v>2466</v>
      </c>
      <c r="B843" t="s">
        <v>2466</v>
      </c>
      <c r="C843" t="s">
        <v>2714</v>
      </c>
      <c r="D843">
        <v>95216</v>
      </c>
      <c r="F843" t="s">
        <v>735</v>
      </c>
      <c r="G843" t="s">
        <v>780</v>
      </c>
      <c r="H843" t="s">
        <v>794</v>
      </c>
      <c r="I843" t="s">
        <v>726</v>
      </c>
      <c r="J843" t="s">
        <v>682</v>
      </c>
      <c r="K843">
        <v>5</v>
      </c>
      <c r="L843">
        <v>85</v>
      </c>
      <c r="M843">
        <v>131</v>
      </c>
      <c r="N843">
        <v>121</v>
      </c>
      <c r="O843">
        <v>2700</v>
      </c>
      <c r="Q843">
        <v>35</v>
      </c>
      <c r="R843">
        <v>950</v>
      </c>
      <c r="S843">
        <v>12</v>
      </c>
      <c r="T843">
        <v>79</v>
      </c>
      <c r="U843" t="s">
        <v>782</v>
      </c>
      <c r="V843">
        <v>25000</v>
      </c>
      <c r="W843">
        <v>3000</v>
      </c>
      <c r="X843">
        <v>84</v>
      </c>
      <c r="Y843">
        <v>20</v>
      </c>
      <c r="Z843">
        <v>0.9</v>
      </c>
      <c r="AA843">
        <v>-20</v>
      </c>
      <c r="AB843" t="s">
        <v>769</v>
      </c>
      <c r="AC843">
        <v>0.2</v>
      </c>
      <c r="AD843" t="s">
        <v>2700</v>
      </c>
      <c r="AE843">
        <v>41703</v>
      </c>
      <c r="AF843">
        <v>41696</v>
      </c>
      <c r="AG843" t="s">
        <v>842</v>
      </c>
      <c r="AH843" t="s">
        <v>2715</v>
      </c>
      <c r="AI843">
        <v>2205213</v>
      </c>
    </row>
    <row r="844" spans="1:35" hidden="1">
      <c r="A844" t="s">
        <v>2466</v>
      </c>
      <c r="B844" t="s">
        <v>2466</v>
      </c>
      <c r="C844" t="s">
        <v>2716</v>
      </c>
      <c r="D844">
        <v>89990</v>
      </c>
      <c r="F844" t="s">
        <v>735</v>
      </c>
      <c r="G844" t="s">
        <v>780</v>
      </c>
      <c r="H844" t="s">
        <v>794</v>
      </c>
      <c r="I844" t="s">
        <v>726</v>
      </c>
      <c r="J844" t="s">
        <v>682</v>
      </c>
      <c r="K844">
        <v>5</v>
      </c>
      <c r="L844">
        <v>85</v>
      </c>
      <c r="M844">
        <v>131</v>
      </c>
      <c r="N844">
        <v>121</v>
      </c>
      <c r="O844">
        <v>2700</v>
      </c>
      <c r="Q844">
        <v>35</v>
      </c>
      <c r="R844">
        <v>950</v>
      </c>
      <c r="S844">
        <v>12</v>
      </c>
      <c r="T844">
        <v>79</v>
      </c>
      <c r="U844" t="s">
        <v>782</v>
      </c>
      <c r="V844">
        <v>25000</v>
      </c>
      <c r="W844">
        <v>3000</v>
      </c>
      <c r="X844">
        <v>84</v>
      </c>
      <c r="Y844">
        <v>20</v>
      </c>
      <c r="Z844">
        <v>0.9</v>
      </c>
      <c r="AA844">
        <v>-20</v>
      </c>
      <c r="AB844" t="s">
        <v>769</v>
      </c>
      <c r="AC844">
        <v>0.2</v>
      </c>
      <c r="AD844" t="s">
        <v>2700</v>
      </c>
      <c r="AE844">
        <v>41703</v>
      </c>
      <c r="AF844">
        <v>41696</v>
      </c>
      <c r="AG844" t="s">
        <v>842</v>
      </c>
      <c r="AH844" t="s">
        <v>2717</v>
      </c>
      <c r="AI844">
        <v>2205194</v>
      </c>
    </row>
    <row r="845" spans="1:35" hidden="1">
      <c r="A845" t="s">
        <v>2466</v>
      </c>
      <c r="B845" t="s">
        <v>2466</v>
      </c>
      <c r="C845" t="s">
        <v>2718</v>
      </c>
      <c r="D845">
        <v>11201</v>
      </c>
      <c r="F845" t="s">
        <v>830</v>
      </c>
      <c r="G845" t="s">
        <v>780</v>
      </c>
      <c r="H845" t="s">
        <v>794</v>
      </c>
      <c r="I845" t="s">
        <v>726</v>
      </c>
      <c r="J845" t="s">
        <v>682</v>
      </c>
      <c r="K845">
        <v>5</v>
      </c>
      <c r="L845">
        <v>90</v>
      </c>
      <c r="M845">
        <v>117</v>
      </c>
      <c r="N845">
        <v>95</v>
      </c>
      <c r="O845">
        <v>3000</v>
      </c>
      <c r="Q845">
        <v>35</v>
      </c>
      <c r="R845">
        <v>1050</v>
      </c>
      <c r="S845">
        <v>12</v>
      </c>
      <c r="T845">
        <v>83</v>
      </c>
      <c r="U845" t="s">
        <v>782</v>
      </c>
      <c r="V845">
        <v>25000</v>
      </c>
      <c r="W845">
        <v>5000</v>
      </c>
      <c r="X845">
        <v>80</v>
      </c>
      <c r="Y845">
        <v>6</v>
      </c>
      <c r="Z845">
        <v>0.9</v>
      </c>
      <c r="AA845">
        <v>-20</v>
      </c>
      <c r="AB845" t="s">
        <v>769</v>
      </c>
      <c r="AC845">
        <v>0.2</v>
      </c>
      <c r="AD845" t="s">
        <v>2239</v>
      </c>
      <c r="AE845">
        <v>41902</v>
      </c>
      <c r="AF845">
        <v>41912</v>
      </c>
      <c r="AG845" t="s">
        <v>827</v>
      </c>
      <c r="AH845" t="s">
        <v>2719</v>
      </c>
      <c r="AI845">
        <v>2220779</v>
      </c>
    </row>
    <row r="846" spans="1:35" hidden="1">
      <c r="A846" t="s">
        <v>2466</v>
      </c>
      <c r="B846" t="s">
        <v>2466</v>
      </c>
      <c r="C846" t="s">
        <v>2720</v>
      </c>
      <c r="D846">
        <v>22233</v>
      </c>
      <c r="F846" t="s">
        <v>830</v>
      </c>
      <c r="G846" t="s">
        <v>780</v>
      </c>
      <c r="H846" t="s">
        <v>794</v>
      </c>
      <c r="I846" t="s">
        <v>726</v>
      </c>
      <c r="J846" t="s">
        <v>682</v>
      </c>
      <c r="K846">
        <v>5</v>
      </c>
      <c r="L846">
        <v>75</v>
      </c>
      <c r="M846">
        <v>117</v>
      </c>
      <c r="N846">
        <v>95</v>
      </c>
      <c r="O846">
        <v>3000</v>
      </c>
      <c r="Q846">
        <v>35</v>
      </c>
      <c r="R846">
        <v>1050</v>
      </c>
      <c r="S846">
        <v>12</v>
      </c>
      <c r="T846">
        <v>83</v>
      </c>
      <c r="U846" t="s">
        <v>782</v>
      </c>
      <c r="V846">
        <v>25000</v>
      </c>
      <c r="W846">
        <v>5000</v>
      </c>
      <c r="X846">
        <v>80</v>
      </c>
      <c r="Y846">
        <v>6</v>
      </c>
      <c r="Z846">
        <v>0.9</v>
      </c>
      <c r="AA846">
        <v>-20</v>
      </c>
      <c r="AB846" t="s">
        <v>769</v>
      </c>
      <c r="AC846">
        <v>0.2</v>
      </c>
      <c r="AD846" t="s">
        <v>2239</v>
      </c>
      <c r="AE846">
        <v>41902</v>
      </c>
      <c r="AF846">
        <v>41912</v>
      </c>
      <c r="AG846" t="s">
        <v>842</v>
      </c>
      <c r="AH846" t="s">
        <v>2721</v>
      </c>
      <c r="AI846">
        <v>2220778</v>
      </c>
    </row>
    <row r="847" spans="1:35" hidden="1">
      <c r="A847" t="s">
        <v>2466</v>
      </c>
      <c r="B847" t="s">
        <v>2466</v>
      </c>
      <c r="C847" t="s">
        <v>2722</v>
      </c>
      <c r="D847">
        <v>11306</v>
      </c>
      <c r="F847" t="s">
        <v>830</v>
      </c>
      <c r="G847" t="s">
        <v>780</v>
      </c>
      <c r="H847" t="s">
        <v>794</v>
      </c>
      <c r="I847" t="s">
        <v>726</v>
      </c>
      <c r="J847" t="s">
        <v>682</v>
      </c>
      <c r="K847">
        <v>3</v>
      </c>
      <c r="L847">
        <v>85</v>
      </c>
      <c r="M847">
        <v>117</v>
      </c>
      <c r="N847">
        <v>95</v>
      </c>
      <c r="O847">
        <v>2700</v>
      </c>
      <c r="Q847">
        <v>35</v>
      </c>
      <c r="R847">
        <v>950</v>
      </c>
      <c r="S847">
        <v>12</v>
      </c>
      <c r="T847">
        <v>79</v>
      </c>
      <c r="U847" t="s">
        <v>782</v>
      </c>
      <c r="V847">
        <v>25000</v>
      </c>
      <c r="W847">
        <v>3500</v>
      </c>
      <c r="X847">
        <v>81</v>
      </c>
      <c r="Y847">
        <v>12</v>
      </c>
      <c r="Z847">
        <v>0.9</v>
      </c>
      <c r="AA847">
        <v>-20</v>
      </c>
      <c r="AB847" t="s">
        <v>769</v>
      </c>
      <c r="AC847">
        <v>0.2</v>
      </c>
      <c r="AD847" t="s">
        <v>2239</v>
      </c>
      <c r="AE847">
        <v>41944</v>
      </c>
      <c r="AF847">
        <v>41954</v>
      </c>
      <c r="AG847" t="s">
        <v>842</v>
      </c>
      <c r="AH847" t="s">
        <v>2723</v>
      </c>
      <c r="AI847">
        <v>2224591</v>
      </c>
    </row>
    <row r="848" spans="1:35" hidden="1">
      <c r="A848" t="s">
        <v>2466</v>
      </c>
      <c r="B848" t="s">
        <v>2466</v>
      </c>
      <c r="C848" t="s">
        <v>2724</v>
      </c>
      <c r="D848">
        <v>83574</v>
      </c>
      <c r="E848" t="s">
        <v>2725</v>
      </c>
      <c r="F848" t="s">
        <v>732</v>
      </c>
      <c r="G848" t="s">
        <v>780</v>
      </c>
      <c r="H848" t="s">
        <v>794</v>
      </c>
      <c r="I848" t="s">
        <v>726</v>
      </c>
      <c r="J848" t="s">
        <v>682</v>
      </c>
      <c r="K848">
        <v>3</v>
      </c>
      <c r="M848">
        <v>133</v>
      </c>
      <c r="N848">
        <v>93.6</v>
      </c>
      <c r="R848">
        <v>650</v>
      </c>
      <c r="S848">
        <v>12</v>
      </c>
      <c r="T848">
        <v>54</v>
      </c>
      <c r="U848" t="s">
        <v>782</v>
      </c>
      <c r="V848">
        <v>25000</v>
      </c>
      <c r="W848">
        <v>2700</v>
      </c>
      <c r="X848">
        <v>90</v>
      </c>
      <c r="Y848">
        <v>70</v>
      </c>
      <c r="Z848">
        <v>0.9</v>
      </c>
      <c r="AA848">
        <v>-20</v>
      </c>
      <c r="AB848" t="s">
        <v>769</v>
      </c>
      <c r="AC848">
        <v>0.2</v>
      </c>
      <c r="AD848" t="s">
        <v>1308</v>
      </c>
      <c r="AE848">
        <v>41805</v>
      </c>
      <c r="AF848">
        <v>41796</v>
      </c>
      <c r="AG848" t="s">
        <v>842</v>
      </c>
      <c r="AH848" t="s">
        <v>2726</v>
      </c>
      <c r="AI848">
        <v>2212425</v>
      </c>
    </row>
    <row r="849" spans="1:35" hidden="1">
      <c r="A849" t="s">
        <v>2466</v>
      </c>
      <c r="B849" t="s">
        <v>2466</v>
      </c>
      <c r="C849" t="s">
        <v>2727</v>
      </c>
      <c r="D849">
        <v>14075</v>
      </c>
      <c r="E849" t="s">
        <v>2728</v>
      </c>
      <c r="F849" t="s">
        <v>1051</v>
      </c>
      <c r="G849" t="s">
        <v>793</v>
      </c>
      <c r="H849" t="s">
        <v>794</v>
      </c>
      <c r="I849" t="s">
        <v>795</v>
      </c>
      <c r="J849" t="s">
        <v>682</v>
      </c>
      <c r="K849">
        <v>3</v>
      </c>
      <c r="L849">
        <v>75</v>
      </c>
      <c r="M849">
        <v>133.69999999999999</v>
      </c>
      <c r="N849">
        <v>72.400000000000006</v>
      </c>
      <c r="R849">
        <v>1100</v>
      </c>
      <c r="S849">
        <v>13</v>
      </c>
      <c r="T849">
        <v>80</v>
      </c>
      <c r="U849" t="s">
        <v>782</v>
      </c>
      <c r="V849">
        <v>25000</v>
      </c>
      <c r="W849">
        <v>2700</v>
      </c>
      <c r="X849">
        <v>81</v>
      </c>
      <c r="Y849">
        <v>13</v>
      </c>
      <c r="Z849">
        <v>0.7</v>
      </c>
      <c r="AA849">
        <v>-20</v>
      </c>
      <c r="AB849" t="s">
        <v>769</v>
      </c>
      <c r="AC849">
        <v>0.2</v>
      </c>
      <c r="AD849" t="s">
        <v>2276</v>
      </c>
      <c r="AE849">
        <v>41835</v>
      </c>
      <c r="AF849">
        <v>41842</v>
      </c>
      <c r="AG849" t="s">
        <v>842</v>
      </c>
      <c r="AH849" t="s">
        <v>2729</v>
      </c>
      <c r="AI849">
        <v>2216151</v>
      </c>
    </row>
    <row r="850" spans="1:35" hidden="1">
      <c r="A850" t="s">
        <v>2466</v>
      </c>
      <c r="B850" t="s">
        <v>2466</v>
      </c>
      <c r="C850" t="s">
        <v>2730</v>
      </c>
      <c r="D850">
        <v>20445</v>
      </c>
      <c r="F850" t="s">
        <v>732</v>
      </c>
      <c r="G850" t="s">
        <v>780</v>
      </c>
      <c r="H850" t="s">
        <v>794</v>
      </c>
      <c r="I850" t="s">
        <v>726</v>
      </c>
      <c r="J850" t="s">
        <v>682</v>
      </c>
      <c r="K850">
        <v>3</v>
      </c>
      <c r="L850">
        <v>85</v>
      </c>
      <c r="M850">
        <v>161</v>
      </c>
      <c r="N850">
        <v>126</v>
      </c>
      <c r="R850">
        <v>1070</v>
      </c>
      <c r="S850">
        <v>13</v>
      </c>
      <c r="T850">
        <v>70</v>
      </c>
      <c r="U850" t="s">
        <v>782</v>
      </c>
      <c r="V850">
        <v>25000</v>
      </c>
      <c r="W850">
        <v>5000</v>
      </c>
      <c r="X850">
        <v>83</v>
      </c>
      <c r="Y850">
        <v>4</v>
      </c>
      <c r="Z850">
        <v>0.9</v>
      </c>
      <c r="AA850">
        <v>-20</v>
      </c>
      <c r="AB850" t="s">
        <v>769</v>
      </c>
      <c r="AC850">
        <v>0.1</v>
      </c>
      <c r="AD850" t="s">
        <v>2239</v>
      </c>
      <c r="AE850">
        <v>41850</v>
      </c>
      <c r="AF850">
        <v>41857</v>
      </c>
      <c r="AG850" t="s">
        <v>842</v>
      </c>
      <c r="AH850" t="s">
        <v>2731</v>
      </c>
      <c r="AI850">
        <v>2217098</v>
      </c>
    </row>
    <row r="851" spans="1:35" hidden="1">
      <c r="A851" t="s">
        <v>2466</v>
      </c>
      <c r="B851" t="s">
        <v>2466</v>
      </c>
      <c r="C851" t="s">
        <v>2732</v>
      </c>
      <c r="D851">
        <v>64176</v>
      </c>
      <c r="F851" t="s">
        <v>733</v>
      </c>
      <c r="G851" t="s">
        <v>780</v>
      </c>
      <c r="H851" t="s">
        <v>794</v>
      </c>
      <c r="I851" t="s">
        <v>726</v>
      </c>
      <c r="J851" t="s">
        <v>682</v>
      </c>
      <c r="K851">
        <v>3</v>
      </c>
      <c r="L851">
        <v>85</v>
      </c>
      <c r="M851">
        <v>161</v>
      </c>
      <c r="N851">
        <v>126</v>
      </c>
      <c r="R851">
        <v>1070</v>
      </c>
      <c r="S851">
        <v>13</v>
      </c>
      <c r="T851">
        <v>70</v>
      </c>
      <c r="U851" t="s">
        <v>782</v>
      </c>
      <c r="V851">
        <v>25000</v>
      </c>
      <c r="W851">
        <v>2700</v>
      </c>
      <c r="X851">
        <v>81</v>
      </c>
      <c r="Y851">
        <v>14</v>
      </c>
      <c r="Z851">
        <v>0.9</v>
      </c>
      <c r="AA851">
        <v>-20</v>
      </c>
      <c r="AB851" t="s">
        <v>769</v>
      </c>
      <c r="AC851">
        <v>0.1</v>
      </c>
      <c r="AD851" t="s">
        <v>2733</v>
      </c>
      <c r="AE851">
        <v>41820</v>
      </c>
      <c r="AF851">
        <v>41843</v>
      </c>
      <c r="AG851" t="s">
        <v>842</v>
      </c>
      <c r="AH851" t="s">
        <v>2734</v>
      </c>
      <c r="AI851">
        <v>2216266</v>
      </c>
    </row>
    <row r="852" spans="1:35" hidden="1">
      <c r="A852" t="s">
        <v>2466</v>
      </c>
      <c r="B852" t="s">
        <v>2466</v>
      </c>
      <c r="C852" t="s">
        <v>2735</v>
      </c>
      <c r="D852">
        <v>14708</v>
      </c>
      <c r="F852" t="s">
        <v>733</v>
      </c>
      <c r="G852" t="s">
        <v>780</v>
      </c>
      <c r="H852" t="s">
        <v>794</v>
      </c>
      <c r="I852" t="s">
        <v>726</v>
      </c>
      <c r="J852" t="s">
        <v>682</v>
      </c>
      <c r="K852">
        <v>3</v>
      </c>
      <c r="L852">
        <v>85</v>
      </c>
      <c r="M852">
        <v>161</v>
      </c>
      <c r="N852">
        <v>126</v>
      </c>
      <c r="R852">
        <v>1070</v>
      </c>
      <c r="S852">
        <v>13</v>
      </c>
      <c r="T852">
        <v>70</v>
      </c>
      <c r="U852" t="s">
        <v>782</v>
      </c>
      <c r="V852">
        <v>25000</v>
      </c>
      <c r="W852">
        <v>3000</v>
      </c>
      <c r="X852">
        <v>81</v>
      </c>
      <c r="Y852">
        <v>14</v>
      </c>
      <c r="Z852">
        <v>0.9</v>
      </c>
      <c r="AA852">
        <v>-20</v>
      </c>
      <c r="AB852" t="s">
        <v>769</v>
      </c>
      <c r="AC852">
        <v>0.1</v>
      </c>
      <c r="AD852" t="s">
        <v>2239</v>
      </c>
      <c r="AE852">
        <v>41820</v>
      </c>
      <c r="AF852">
        <v>41843</v>
      </c>
      <c r="AG852" t="s">
        <v>842</v>
      </c>
      <c r="AH852" t="s">
        <v>2736</v>
      </c>
      <c r="AI852">
        <v>2216264</v>
      </c>
    </row>
    <row r="853" spans="1:35" hidden="1">
      <c r="A853" t="s">
        <v>2466</v>
      </c>
      <c r="B853" t="s">
        <v>2466</v>
      </c>
      <c r="C853" t="s">
        <v>2737</v>
      </c>
      <c r="D853">
        <v>35655</v>
      </c>
      <c r="E853" t="s">
        <v>2738</v>
      </c>
      <c r="F853" t="s">
        <v>732</v>
      </c>
      <c r="G853" t="s">
        <v>780</v>
      </c>
      <c r="H853" t="s">
        <v>794</v>
      </c>
      <c r="I853" t="s">
        <v>726</v>
      </c>
      <c r="J853" t="s">
        <v>682</v>
      </c>
      <c r="K853">
        <v>3</v>
      </c>
      <c r="L853">
        <v>85</v>
      </c>
      <c r="M853">
        <v>161</v>
      </c>
      <c r="N853">
        <v>126</v>
      </c>
      <c r="R853">
        <v>1070</v>
      </c>
      <c r="S853">
        <v>13</v>
      </c>
      <c r="T853">
        <v>70</v>
      </c>
      <c r="U853" t="s">
        <v>782</v>
      </c>
      <c r="V853">
        <v>25000</v>
      </c>
      <c r="W853">
        <v>2700</v>
      </c>
      <c r="X853">
        <v>81</v>
      </c>
      <c r="Y853">
        <v>14</v>
      </c>
      <c r="Z853">
        <v>0.9</v>
      </c>
      <c r="AA853">
        <v>-20</v>
      </c>
      <c r="AB853" t="s">
        <v>769</v>
      </c>
      <c r="AC853">
        <v>0.1</v>
      </c>
      <c r="AD853" t="s">
        <v>2239</v>
      </c>
      <c r="AE853">
        <v>41850</v>
      </c>
      <c r="AF853">
        <v>41857</v>
      </c>
      <c r="AG853" t="s">
        <v>842</v>
      </c>
      <c r="AH853" t="s">
        <v>2739</v>
      </c>
      <c r="AI853">
        <v>2217099</v>
      </c>
    </row>
    <row r="854" spans="1:35" hidden="1">
      <c r="A854" t="s">
        <v>2466</v>
      </c>
      <c r="B854" t="s">
        <v>2466</v>
      </c>
      <c r="C854" t="s">
        <v>2740</v>
      </c>
      <c r="D854">
        <v>21746</v>
      </c>
      <c r="F854" t="s">
        <v>733</v>
      </c>
      <c r="G854" t="s">
        <v>780</v>
      </c>
      <c r="H854" t="s">
        <v>794</v>
      </c>
      <c r="I854" t="s">
        <v>726</v>
      </c>
      <c r="J854" t="s">
        <v>682</v>
      </c>
      <c r="K854">
        <v>3</v>
      </c>
      <c r="L854">
        <v>85</v>
      </c>
      <c r="M854">
        <v>161</v>
      </c>
      <c r="N854">
        <v>126</v>
      </c>
      <c r="R854">
        <v>1070</v>
      </c>
      <c r="S854">
        <v>13</v>
      </c>
      <c r="T854">
        <v>70</v>
      </c>
      <c r="U854" t="s">
        <v>782</v>
      </c>
      <c r="V854">
        <v>25000</v>
      </c>
      <c r="W854">
        <v>2700</v>
      </c>
      <c r="X854">
        <v>81</v>
      </c>
      <c r="Y854">
        <v>14</v>
      </c>
      <c r="Z854">
        <v>0.9</v>
      </c>
      <c r="AA854">
        <v>-20</v>
      </c>
      <c r="AB854" t="s">
        <v>769</v>
      </c>
      <c r="AC854">
        <v>0.1</v>
      </c>
      <c r="AD854" t="s">
        <v>2239</v>
      </c>
      <c r="AE854">
        <v>41820</v>
      </c>
      <c r="AF854">
        <v>41843</v>
      </c>
      <c r="AG854" t="s">
        <v>827</v>
      </c>
      <c r="AH854" t="s">
        <v>2741</v>
      </c>
      <c r="AI854">
        <v>2216265</v>
      </c>
    </row>
    <row r="855" spans="1:35" hidden="1">
      <c r="A855" t="s">
        <v>2466</v>
      </c>
      <c r="B855" t="s">
        <v>2466</v>
      </c>
      <c r="C855" t="s">
        <v>2742</v>
      </c>
      <c r="D855">
        <v>14074</v>
      </c>
      <c r="F855" t="s">
        <v>1051</v>
      </c>
      <c r="G855" t="s">
        <v>793</v>
      </c>
      <c r="H855" t="s">
        <v>794</v>
      </c>
      <c r="I855" t="s">
        <v>795</v>
      </c>
      <c r="J855" t="s">
        <v>682</v>
      </c>
      <c r="K855">
        <v>3</v>
      </c>
      <c r="L855">
        <v>100</v>
      </c>
      <c r="M855">
        <v>133.69999999999999</v>
      </c>
      <c r="N855">
        <v>72.400000000000006</v>
      </c>
      <c r="R855">
        <v>1600</v>
      </c>
      <c r="S855">
        <v>16.8</v>
      </c>
      <c r="T855">
        <v>100</v>
      </c>
      <c r="U855" t="s">
        <v>782</v>
      </c>
      <c r="V855">
        <v>25000</v>
      </c>
      <c r="W855">
        <v>2700</v>
      </c>
      <c r="X855">
        <v>82</v>
      </c>
      <c r="Y855">
        <v>16</v>
      </c>
      <c r="Z855">
        <v>0.9</v>
      </c>
      <c r="AA855">
        <v>-20</v>
      </c>
      <c r="AB855" t="s">
        <v>769</v>
      </c>
      <c r="AC855">
        <v>0.2</v>
      </c>
      <c r="AD855" t="s">
        <v>2276</v>
      </c>
      <c r="AE855">
        <v>41788</v>
      </c>
      <c r="AF855">
        <v>41794</v>
      </c>
      <c r="AG855" t="s">
        <v>842</v>
      </c>
      <c r="AH855" t="s">
        <v>2743</v>
      </c>
      <c r="AI855">
        <v>2212336</v>
      </c>
    </row>
    <row r="856" spans="1:35" hidden="1">
      <c r="A856" t="s">
        <v>2466</v>
      </c>
      <c r="B856" t="s">
        <v>2466</v>
      </c>
      <c r="C856" t="s">
        <v>2744</v>
      </c>
      <c r="D856">
        <v>13909</v>
      </c>
      <c r="F856" t="s">
        <v>1051</v>
      </c>
      <c r="G856" t="s">
        <v>793</v>
      </c>
      <c r="H856" t="s">
        <v>794</v>
      </c>
      <c r="I856" t="s">
        <v>795</v>
      </c>
      <c r="J856" t="s">
        <v>682</v>
      </c>
      <c r="K856">
        <v>3</v>
      </c>
      <c r="L856">
        <v>100</v>
      </c>
      <c r="M856">
        <v>133.69999999999999</v>
      </c>
      <c r="N856">
        <v>72.400000000000006</v>
      </c>
      <c r="R856">
        <v>1600</v>
      </c>
      <c r="S856">
        <v>16.8</v>
      </c>
      <c r="T856">
        <v>100</v>
      </c>
      <c r="U856" t="s">
        <v>782</v>
      </c>
      <c r="V856">
        <v>25000</v>
      </c>
      <c r="W856">
        <v>2700</v>
      </c>
      <c r="X856">
        <v>82</v>
      </c>
      <c r="Y856">
        <v>16</v>
      </c>
      <c r="Z856">
        <v>0.9</v>
      </c>
      <c r="AA856">
        <v>-20</v>
      </c>
      <c r="AB856" t="s">
        <v>769</v>
      </c>
      <c r="AC856">
        <v>0.2</v>
      </c>
      <c r="AD856" t="s">
        <v>2276</v>
      </c>
      <c r="AE856">
        <v>41788</v>
      </c>
      <c r="AF856">
        <v>41794</v>
      </c>
      <c r="AG856" t="s">
        <v>842</v>
      </c>
      <c r="AH856" t="s">
        <v>2745</v>
      </c>
      <c r="AI856">
        <v>2212333</v>
      </c>
    </row>
    <row r="857" spans="1:35" hidden="1">
      <c r="A857" t="s">
        <v>2466</v>
      </c>
      <c r="B857" t="s">
        <v>2466</v>
      </c>
      <c r="C857" t="s">
        <v>2746</v>
      </c>
      <c r="D857">
        <v>66454</v>
      </c>
      <c r="F857" t="s">
        <v>1051</v>
      </c>
      <c r="G857" t="s">
        <v>793</v>
      </c>
      <c r="H857" t="s">
        <v>794</v>
      </c>
      <c r="I857" t="s">
        <v>795</v>
      </c>
      <c r="J857" t="s">
        <v>682</v>
      </c>
      <c r="K857">
        <v>3</v>
      </c>
      <c r="L857">
        <v>100</v>
      </c>
      <c r="M857">
        <v>133.69999999999999</v>
      </c>
      <c r="N857">
        <v>72.400000000000006</v>
      </c>
      <c r="R857">
        <v>1600</v>
      </c>
      <c r="S857">
        <v>16.8</v>
      </c>
      <c r="T857">
        <v>100</v>
      </c>
      <c r="U857" t="s">
        <v>782</v>
      </c>
      <c r="V857">
        <v>25000</v>
      </c>
      <c r="W857">
        <v>2700</v>
      </c>
      <c r="X857">
        <v>82</v>
      </c>
      <c r="Y857">
        <v>16</v>
      </c>
      <c r="Z857">
        <v>0.9</v>
      </c>
      <c r="AA857">
        <v>-20</v>
      </c>
      <c r="AB857" t="s">
        <v>769</v>
      </c>
      <c r="AC857">
        <v>0.2</v>
      </c>
      <c r="AD857" t="s">
        <v>2276</v>
      </c>
      <c r="AE857">
        <v>41788</v>
      </c>
      <c r="AF857">
        <v>41794</v>
      </c>
      <c r="AG857" t="s">
        <v>827</v>
      </c>
      <c r="AH857" t="s">
        <v>2747</v>
      </c>
      <c r="AI857">
        <v>2212365</v>
      </c>
    </row>
    <row r="858" spans="1:35" hidden="1">
      <c r="A858" t="s">
        <v>2466</v>
      </c>
      <c r="B858" t="s">
        <v>2466</v>
      </c>
      <c r="C858" t="s">
        <v>2748</v>
      </c>
      <c r="D858">
        <v>13917</v>
      </c>
      <c r="F858" t="s">
        <v>1051</v>
      </c>
      <c r="G858" t="s">
        <v>793</v>
      </c>
      <c r="H858" t="s">
        <v>794</v>
      </c>
      <c r="I858" t="s">
        <v>795</v>
      </c>
      <c r="J858" t="s">
        <v>682</v>
      </c>
      <c r="K858">
        <v>3</v>
      </c>
      <c r="L858">
        <v>100</v>
      </c>
      <c r="M858">
        <v>133.69999999999999</v>
      </c>
      <c r="N858">
        <v>72.400000000000006</v>
      </c>
      <c r="R858">
        <v>1600</v>
      </c>
      <c r="S858">
        <v>16.8</v>
      </c>
      <c r="T858">
        <v>100</v>
      </c>
      <c r="U858" t="s">
        <v>782</v>
      </c>
      <c r="V858">
        <v>25000</v>
      </c>
      <c r="W858">
        <v>2700</v>
      </c>
      <c r="X858">
        <v>82</v>
      </c>
      <c r="Y858">
        <v>16</v>
      </c>
      <c r="Z858">
        <v>0.9</v>
      </c>
      <c r="AA858">
        <v>-20</v>
      </c>
      <c r="AB858" t="s">
        <v>769</v>
      </c>
      <c r="AC858">
        <v>0.2</v>
      </c>
      <c r="AD858" t="s">
        <v>2276</v>
      </c>
      <c r="AE858">
        <v>41788</v>
      </c>
      <c r="AF858">
        <v>41794</v>
      </c>
      <c r="AG858" t="s">
        <v>842</v>
      </c>
      <c r="AH858" t="s">
        <v>2749</v>
      </c>
      <c r="AI858">
        <v>2212359</v>
      </c>
    </row>
    <row r="859" spans="1:35" hidden="1">
      <c r="A859" t="s">
        <v>2466</v>
      </c>
      <c r="B859" t="s">
        <v>2466</v>
      </c>
      <c r="C859" t="s">
        <v>2750</v>
      </c>
      <c r="D859">
        <v>13918</v>
      </c>
      <c r="E859" t="s">
        <v>2751</v>
      </c>
      <c r="F859" t="s">
        <v>1051</v>
      </c>
      <c r="G859" t="s">
        <v>793</v>
      </c>
      <c r="H859" t="s">
        <v>794</v>
      </c>
      <c r="I859" t="s">
        <v>795</v>
      </c>
      <c r="J859" t="s">
        <v>682</v>
      </c>
      <c r="K859">
        <v>3</v>
      </c>
      <c r="L859">
        <v>100</v>
      </c>
      <c r="M859">
        <v>133.69999999999999</v>
      </c>
      <c r="N859">
        <v>72.400000000000006</v>
      </c>
      <c r="R859">
        <v>1600</v>
      </c>
      <c r="S859">
        <v>16.8</v>
      </c>
      <c r="T859">
        <v>100</v>
      </c>
      <c r="U859" t="s">
        <v>782</v>
      </c>
      <c r="V859">
        <v>25000</v>
      </c>
      <c r="W859">
        <v>2700</v>
      </c>
      <c r="X859">
        <v>82</v>
      </c>
      <c r="Y859">
        <v>16</v>
      </c>
      <c r="Z859">
        <v>0.9</v>
      </c>
      <c r="AA859">
        <v>-20</v>
      </c>
      <c r="AB859" t="s">
        <v>769</v>
      </c>
      <c r="AC859">
        <v>0.2</v>
      </c>
      <c r="AD859" t="s">
        <v>2276</v>
      </c>
      <c r="AE859">
        <v>41788</v>
      </c>
      <c r="AF859">
        <v>41794</v>
      </c>
      <c r="AG859" t="s">
        <v>842</v>
      </c>
      <c r="AH859" t="s">
        <v>2752</v>
      </c>
      <c r="AI859">
        <v>2212357</v>
      </c>
    </row>
    <row r="860" spans="1:35" hidden="1">
      <c r="A860" t="s">
        <v>2466</v>
      </c>
      <c r="B860" t="s">
        <v>2466</v>
      </c>
      <c r="C860" t="s">
        <v>2753</v>
      </c>
      <c r="D860">
        <v>34236</v>
      </c>
      <c r="F860" t="s">
        <v>1051</v>
      </c>
      <c r="G860" t="s">
        <v>793</v>
      </c>
      <c r="H860" t="s">
        <v>794</v>
      </c>
      <c r="I860" t="s">
        <v>795</v>
      </c>
      <c r="J860" t="s">
        <v>682</v>
      </c>
      <c r="K860">
        <v>3</v>
      </c>
      <c r="L860">
        <v>100</v>
      </c>
      <c r="M860">
        <v>134.19999999999999</v>
      </c>
      <c r="N860">
        <v>72.8</v>
      </c>
      <c r="R860">
        <v>1600</v>
      </c>
      <c r="S860">
        <v>16</v>
      </c>
      <c r="T860">
        <v>100</v>
      </c>
      <c r="U860" t="s">
        <v>782</v>
      </c>
      <c r="V860">
        <v>25000</v>
      </c>
      <c r="W860">
        <v>3000</v>
      </c>
      <c r="X860">
        <v>82</v>
      </c>
      <c r="Y860">
        <v>16</v>
      </c>
      <c r="Z860">
        <v>0.9</v>
      </c>
      <c r="AA860">
        <v>-20</v>
      </c>
      <c r="AB860" t="s">
        <v>769</v>
      </c>
      <c r="AC860">
        <v>0.2</v>
      </c>
      <c r="AD860" t="s">
        <v>2276</v>
      </c>
      <c r="AE860">
        <v>41883</v>
      </c>
      <c r="AF860">
        <v>41894</v>
      </c>
      <c r="AG860" t="s">
        <v>842</v>
      </c>
      <c r="AH860" t="s">
        <v>2754</v>
      </c>
      <c r="AI860">
        <v>2219286</v>
      </c>
    </row>
    <row r="861" spans="1:35" hidden="1">
      <c r="A861" t="s">
        <v>2466</v>
      </c>
      <c r="B861" t="s">
        <v>2466</v>
      </c>
      <c r="C861" t="s">
        <v>2755</v>
      </c>
      <c r="D861">
        <v>94937</v>
      </c>
      <c r="F861" t="s">
        <v>735</v>
      </c>
      <c r="G861" t="s">
        <v>780</v>
      </c>
      <c r="H861" t="s">
        <v>794</v>
      </c>
      <c r="I861" t="s">
        <v>726</v>
      </c>
      <c r="J861" t="s">
        <v>682</v>
      </c>
      <c r="K861">
        <v>3</v>
      </c>
      <c r="L861">
        <v>100</v>
      </c>
      <c r="M861">
        <v>133</v>
      </c>
      <c r="N861">
        <v>124</v>
      </c>
      <c r="O861">
        <v>5161</v>
      </c>
      <c r="Q861">
        <v>25</v>
      </c>
      <c r="R861">
        <v>1400</v>
      </c>
      <c r="S861">
        <v>18</v>
      </c>
      <c r="T861">
        <v>79</v>
      </c>
      <c r="U861" t="s">
        <v>782</v>
      </c>
      <c r="V861">
        <v>25000</v>
      </c>
      <c r="W861">
        <v>3000</v>
      </c>
      <c r="X861">
        <v>84</v>
      </c>
      <c r="Y861">
        <v>84</v>
      </c>
      <c r="Z861">
        <v>0.9</v>
      </c>
      <c r="AA861">
        <v>-20</v>
      </c>
      <c r="AB861" t="s">
        <v>769</v>
      </c>
      <c r="AC861">
        <v>0.2</v>
      </c>
      <c r="AD861" t="s">
        <v>850</v>
      </c>
      <c r="AE861">
        <v>41639</v>
      </c>
      <c r="AF861">
        <v>41803</v>
      </c>
      <c r="AG861" t="s">
        <v>842</v>
      </c>
      <c r="AH861" t="s">
        <v>2756</v>
      </c>
      <c r="AI861">
        <v>2212922</v>
      </c>
    </row>
    <row r="862" spans="1:35" hidden="1">
      <c r="A862" t="s">
        <v>2466</v>
      </c>
      <c r="B862" t="s">
        <v>2466</v>
      </c>
      <c r="C862" t="s">
        <v>2757</v>
      </c>
      <c r="D862">
        <v>94906</v>
      </c>
      <c r="F862" t="s">
        <v>735</v>
      </c>
      <c r="G862" t="s">
        <v>780</v>
      </c>
      <c r="H862" t="s">
        <v>794</v>
      </c>
      <c r="I862" t="s">
        <v>726</v>
      </c>
      <c r="J862" t="s">
        <v>682</v>
      </c>
      <c r="K862">
        <v>5</v>
      </c>
      <c r="L862">
        <v>85</v>
      </c>
      <c r="M862">
        <v>133</v>
      </c>
      <c r="N862">
        <v>124</v>
      </c>
      <c r="O862">
        <v>8546</v>
      </c>
      <c r="Q862">
        <v>15</v>
      </c>
      <c r="R862">
        <v>1300</v>
      </c>
      <c r="S862">
        <v>18</v>
      </c>
      <c r="T862">
        <v>72</v>
      </c>
      <c r="U862" t="s">
        <v>782</v>
      </c>
      <c r="V862">
        <v>25000</v>
      </c>
      <c r="W862">
        <v>2700</v>
      </c>
      <c r="X862">
        <v>82</v>
      </c>
      <c r="Y862">
        <v>82</v>
      </c>
      <c r="Z862">
        <v>0.9</v>
      </c>
      <c r="AA862">
        <v>-20</v>
      </c>
      <c r="AB862" t="s">
        <v>769</v>
      </c>
      <c r="AC862">
        <v>0.2</v>
      </c>
      <c r="AD862" t="s">
        <v>850</v>
      </c>
      <c r="AE862">
        <v>41639</v>
      </c>
      <c r="AF862">
        <v>41626</v>
      </c>
      <c r="AG862" t="s">
        <v>842</v>
      </c>
      <c r="AH862" t="s">
        <v>2758</v>
      </c>
      <c r="AI862">
        <v>2207207</v>
      </c>
    </row>
    <row r="863" spans="1:35" hidden="1">
      <c r="A863" t="s">
        <v>2466</v>
      </c>
      <c r="B863" t="s">
        <v>2466</v>
      </c>
      <c r="C863" t="s">
        <v>2759</v>
      </c>
      <c r="D863">
        <v>94907</v>
      </c>
      <c r="F863" t="s">
        <v>735</v>
      </c>
      <c r="G863" t="s">
        <v>780</v>
      </c>
      <c r="H863" t="s">
        <v>794</v>
      </c>
      <c r="I863" t="s">
        <v>726</v>
      </c>
      <c r="J863" t="s">
        <v>682</v>
      </c>
      <c r="K863">
        <v>5</v>
      </c>
      <c r="L863">
        <v>100</v>
      </c>
      <c r="M863">
        <v>133</v>
      </c>
      <c r="N863">
        <v>124</v>
      </c>
      <c r="O863">
        <v>5001</v>
      </c>
      <c r="Q863">
        <v>25</v>
      </c>
      <c r="R863">
        <v>1300</v>
      </c>
      <c r="S863">
        <v>18</v>
      </c>
      <c r="T863">
        <v>75</v>
      </c>
      <c r="U863" t="s">
        <v>782</v>
      </c>
      <c r="V863">
        <v>25000</v>
      </c>
      <c r="W863">
        <v>2700</v>
      </c>
      <c r="X863">
        <v>82</v>
      </c>
      <c r="Y863">
        <v>82</v>
      </c>
      <c r="Z863">
        <v>0.9</v>
      </c>
      <c r="AA863">
        <v>-20</v>
      </c>
      <c r="AB863" t="s">
        <v>769</v>
      </c>
      <c r="AC863">
        <v>0.2</v>
      </c>
      <c r="AD863" t="s">
        <v>850</v>
      </c>
      <c r="AE863">
        <v>41639</v>
      </c>
      <c r="AF863">
        <v>41626</v>
      </c>
      <c r="AG863" t="s">
        <v>842</v>
      </c>
      <c r="AH863" t="s">
        <v>2760</v>
      </c>
      <c r="AI863">
        <v>2207208</v>
      </c>
    </row>
    <row r="864" spans="1:35" hidden="1">
      <c r="A864" t="s">
        <v>2466</v>
      </c>
      <c r="B864" t="s">
        <v>2466</v>
      </c>
      <c r="C864" t="s">
        <v>2761</v>
      </c>
      <c r="D864">
        <v>94908</v>
      </c>
      <c r="F864" t="s">
        <v>735</v>
      </c>
      <c r="G864" t="s">
        <v>780</v>
      </c>
      <c r="H864" t="s">
        <v>794</v>
      </c>
      <c r="I864" t="s">
        <v>726</v>
      </c>
      <c r="J864" t="s">
        <v>682</v>
      </c>
      <c r="K864">
        <v>5</v>
      </c>
      <c r="L864">
        <v>120</v>
      </c>
      <c r="M864">
        <v>133</v>
      </c>
      <c r="N864">
        <v>124</v>
      </c>
      <c r="O864">
        <v>2690</v>
      </c>
      <c r="Q864">
        <v>40</v>
      </c>
      <c r="R864">
        <v>1300</v>
      </c>
      <c r="S864">
        <v>18</v>
      </c>
      <c r="T864">
        <v>75</v>
      </c>
      <c r="U864" t="s">
        <v>782</v>
      </c>
      <c r="V864">
        <v>25000</v>
      </c>
      <c r="W864">
        <v>2700</v>
      </c>
      <c r="X864">
        <v>82</v>
      </c>
      <c r="Y864">
        <v>82</v>
      </c>
      <c r="Z864">
        <v>0.9</v>
      </c>
      <c r="AA864">
        <v>-20</v>
      </c>
      <c r="AB864" t="s">
        <v>769</v>
      </c>
      <c r="AC864">
        <v>0.2</v>
      </c>
      <c r="AD864" t="s">
        <v>850</v>
      </c>
      <c r="AE864">
        <v>41639</v>
      </c>
      <c r="AF864">
        <v>41626</v>
      </c>
      <c r="AG864" t="s">
        <v>842</v>
      </c>
      <c r="AH864" t="s">
        <v>2762</v>
      </c>
      <c r="AI864">
        <v>2207209</v>
      </c>
    </row>
    <row r="865" spans="1:35" hidden="1">
      <c r="A865" t="s">
        <v>2466</v>
      </c>
      <c r="B865" t="s">
        <v>2466</v>
      </c>
      <c r="C865" t="s">
        <v>2763</v>
      </c>
      <c r="D865">
        <v>94909</v>
      </c>
      <c r="F865" t="s">
        <v>735</v>
      </c>
      <c r="G865" t="s">
        <v>780</v>
      </c>
      <c r="H865" t="s">
        <v>794</v>
      </c>
      <c r="I865" t="s">
        <v>726</v>
      </c>
      <c r="J865" t="s">
        <v>682</v>
      </c>
      <c r="K865">
        <v>5</v>
      </c>
      <c r="L865">
        <v>85</v>
      </c>
      <c r="M865">
        <v>133</v>
      </c>
      <c r="N865">
        <v>124</v>
      </c>
      <c r="O865">
        <v>9099</v>
      </c>
      <c r="Q865">
        <v>15</v>
      </c>
      <c r="R865">
        <v>1400</v>
      </c>
      <c r="S865">
        <v>18</v>
      </c>
      <c r="T865">
        <v>72</v>
      </c>
      <c r="U865" t="s">
        <v>782</v>
      </c>
      <c r="V865">
        <v>25000</v>
      </c>
      <c r="W865">
        <v>3000</v>
      </c>
      <c r="X865">
        <v>84</v>
      </c>
      <c r="Y865">
        <v>84</v>
      </c>
      <c r="Z865">
        <v>0.9</v>
      </c>
      <c r="AA865">
        <v>-20</v>
      </c>
      <c r="AB865" t="s">
        <v>769</v>
      </c>
      <c r="AC865">
        <v>0.2</v>
      </c>
      <c r="AD865" t="s">
        <v>850</v>
      </c>
      <c r="AE865">
        <v>41639</v>
      </c>
      <c r="AF865">
        <v>41626</v>
      </c>
      <c r="AG865" t="s">
        <v>842</v>
      </c>
      <c r="AH865" t="s">
        <v>2764</v>
      </c>
      <c r="AI865">
        <v>2207201</v>
      </c>
    </row>
    <row r="866" spans="1:35" hidden="1">
      <c r="A866" t="s">
        <v>2466</v>
      </c>
      <c r="B866" t="s">
        <v>2466</v>
      </c>
      <c r="C866" t="s">
        <v>2765</v>
      </c>
      <c r="D866">
        <v>94549</v>
      </c>
      <c r="F866" t="s">
        <v>735</v>
      </c>
      <c r="G866" t="s">
        <v>780</v>
      </c>
      <c r="H866" t="s">
        <v>794</v>
      </c>
      <c r="I866" t="s">
        <v>726</v>
      </c>
      <c r="J866" t="s">
        <v>682</v>
      </c>
      <c r="K866">
        <v>5</v>
      </c>
      <c r="L866">
        <v>100</v>
      </c>
      <c r="M866">
        <v>133</v>
      </c>
      <c r="N866">
        <v>124</v>
      </c>
      <c r="O866">
        <v>5161</v>
      </c>
      <c r="Q866">
        <v>25</v>
      </c>
      <c r="R866">
        <v>1400</v>
      </c>
      <c r="S866">
        <v>18</v>
      </c>
      <c r="T866">
        <v>79</v>
      </c>
      <c r="U866" t="s">
        <v>782</v>
      </c>
      <c r="V866">
        <v>25000</v>
      </c>
      <c r="W866">
        <v>3000</v>
      </c>
      <c r="X866">
        <v>84</v>
      </c>
      <c r="Y866">
        <v>84</v>
      </c>
      <c r="Z866">
        <v>0.9</v>
      </c>
      <c r="AA866">
        <v>-20</v>
      </c>
      <c r="AB866" t="s">
        <v>769</v>
      </c>
      <c r="AC866">
        <v>0.2</v>
      </c>
      <c r="AD866" t="s">
        <v>850</v>
      </c>
      <c r="AE866">
        <v>41639</v>
      </c>
      <c r="AF866">
        <v>41626</v>
      </c>
      <c r="AG866" t="s">
        <v>842</v>
      </c>
      <c r="AH866" t="s">
        <v>2766</v>
      </c>
      <c r="AI866">
        <v>2207202</v>
      </c>
    </row>
    <row r="867" spans="1:35" hidden="1">
      <c r="A867" t="s">
        <v>2466</v>
      </c>
      <c r="B867" t="s">
        <v>2466</v>
      </c>
      <c r="C867" t="s">
        <v>2767</v>
      </c>
      <c r="D867">
        <v>94910</v>
      </c>
      <c r="F867" t="s">
        <v>735</v>
      </c>
      <c r="G867" t="s">
        <v>780</v>
      </c>
      <c r="H867" t="s">
        <v>794</v>
      </c>
      <c r="I867" t="s">
        <v>726</v>
      </c>
      <c r="J867" t="s">
        <v>682</v>
      </c>
      <c r="K867">
        <v>5</v>
      </c>
      <c r="L867">
        <v>120</v>
      </c>
      <c r="M867">
        <v>133</v>
      </c>
      <c r="N867">
        <v>124</v>
      </c>
      <c r="O867">
        <v>2861</v>
      </c>
      <c r="Q867">
        <v>40</v>
      </c>
      <c r="R867">
        <v>1400</v>
      </c>
      <c r="S867">
        <v>18</v>
      </c>
      <c r="T867">
        <v>80</v>
      </c>
      <c r="U867" t="s">
        <v>782</v>
      </c>
      <c r="V867">
        <v>25000</v>
      </c>
      <c r="W867">
        <v>3000</v>
      </c>
      <c r="X867">
        <v>84</v>
      </c>
      <c r="Y867">
        <v>84</v>
      </c>
      <c r="Z867">
        <v>0.9</v>
      </c>
      <c r="AA867">
        <v>-20</v>
      </c>
      <c r="AB867" t="s">
        <v>769</v>
      </c>
      <c r="AC867">
        <v>0.2</v>
      </c>
      <c r="AD867" t="s">
        <v>850</v>
      </c>
      <c r="AE867">
        <v>41639</v>
      </c>
      <c r="AF867">
        <v>41626</v>
      </c>
      <c r="AG867" t="s">
        <v>842</v>
      </c>
      <c r="AH867" t="s">
        <v>2768</v>
      </c>
      <c r="AI867">
        <v>2207203</v>
      </c>
    </row>
    <row r="868" spans="1:35" hidden="1">
      <c r="A868" t="s">
        <v>2466</v>
      </c>
      <c r="B868" t="s">
        <v>2466</v>
      </c>
      <c r="C868" t="s">
        <v>2769</v>
      </c>
      <c r="D868">
        <v>94901</v>
      </c>
      <c r="F868" t="s">
        <v>735</v>
      </c>
      <c r="G868" t="s">
        <v>780</v>
      </c>
      <c r="H868" t="s">
        <v>794</v>
      </c>
      <c r="I868" t="s">
        <v>726</v>
      </c>
      <c r="J868" t="s">
        <v>682</v>
      </c>
      <c r="K868">
        <v>5</v>
      </c>
      <c r="L868">
        <v>75</v>
      </c>
      <c r="M868">
        <v>133</v>
      </c>
      <c r="N868">
        <v>124</v>
      </c>
      <c r="O868">
        <v>7803</v>
      </c>
      <c r="Q868">
        <v>15</v>
      </c>
      <c r="R868">
        <v>1100</v>
      </c>
      <c r="S868">
        <v>18</v>
      </c>
      <c r="T868">
        <v>75</v>
      </c>
      <c r="U868" t="s">
        <v>782</v>
      </c>
      <c r="V868">
        <v>25000</v>
      </c>
      <c r="W868">
        <v>2700</v>
      </c>
      <c r="X868">
        <v>95</v>
      </c>
      <c r="Y868">
        <v>96</v>
      </c>
      <c r="Z868">
        <v>0.9</v>
      </c>
      <c r="AA868">
        <v>-20</v>
      </c>
      <c r="AB868" t="s">
        <v>769</v>
      </c>
      <c r="AC868">
        <v>0.2</v>
      </c>
      <c r="AD868" t="s">
        <v>850</v>
      </c>
      <c r="AE868">
        <v>41639</v>
      </c>
      <c r="AF868">
        <v>41626</v>
      </c>
      <c r="AG868" t="s">
        <v>842</v>
      </c>
      <c r="AH868" t="s">
        <v>2770</v>
      </c>
      <c r="AI868">
        <v>2207210</v>
      </c>
    </row>
    <row r="869" spans="1:35" hidden="1">
      <c r="A869" t="s">
        <v>2466</v>
      </c>
      <c r="B869" t="s">
        <v>2466</v>
      </c>
      <c r="C869" t="s">
        <v>2771</v>
      </c>
      <c r="D869">
        <v>94198</v>
      </c>
      <c r="E869" t="s">
        <v>2772</v>
      </c>
      <c r="F869" t="s">
        <v>735</v>
      </c>
      <c r="G869" t="s">
        <v>780</v>
      </c>
      <c r="H869" t="s">
        <v>794</v>
      </c>
      <c r="I869" t="s">
        <v>726</v>
      </c>
      <c r="J869" t="s">
        <v>682</v>
      </c>
      <c r="K869">
        <v>5</v>
      </c>
      <c r="L869">
        <v>95</v>
      </c>
      <c r="M869">
        <v>133</v>
      </c>
      <c r="N869">
        <v>125</v>
      </c>
      <c r="O869">
        <v>4463</v>
      </c>
      <c r="Q869">
        <v>25</v>
      </c>
      <c r="R869">
        <v>1100</v>
      </c>
      <c r="S869">
        <v>18</v>
      </c>
      <c r="T869">
        <v>67</v>
      </c>
      <c r="U869" t="s">
        <v>782</v>
      </c>
      <c r="V869">
        <v>25000</v>
      </c>
      <c r="W869">
        <v>2700</v>
      </c>
      <c r="X869">
        <v>95</v>
      </c>
      <c r="Y869">
        <v>95</v>
      </c>
      <c r="Z869">
        <v>0.9</v>
      </c>
      <c r="AA869">
        <v>-20</v>
      </c>
      <c r="AB869" t="s">
        <v>769</v>
      </c>
      <c r="AC869">
        <v>0.2</v>
      </c>
      <c r="AD869" t="s">
        <v>850</v>
      </c>
      <c r="AE869">
        <v>41639</v>
      </c>
      <c r="AF869">
        <v>41626</v>
      </c>
      <c r="AG869" t="s">
        <v>842</v>
      </c>
      <c r="AH869" t="s">
        <v>2773</v>
      </c>
      <c r="AI869">
        <v>2207211</v>
      </c>
    </row>
    <row r="870" spans="1:35" hidden="1">
      <c r="A870" t="s">
        <v>2466</v>
      </c>
      <c r="B870" t="s">
        <v>2466</v>
      </c>
      <c r="C870" t="s">
        <v>2774</v>
      </c>
      <c r="D870">
        <v>94902</v>
      </c>
      <c r="F870" t="s">
        <v>735</v>
      </c>
      <c r="G870" t="s">
        <v>780</v>
      </c>
      <c r="H870" t="s">
        <v>794</v>
      </c>
      <c r="I870" t="s">
        <v>726</v>
      </c>
      <c r="J870" t="s">
        <v>682</v>
      </c>
      <c r="K870">
        <v>5</v>
      </c>
      <c r="L870">
        <v>120</v>
      </c>
      <c r="M870">
        <v>133</v>
      </c>
      <c r="N870">
        <v>124</v>
      </c>
      <c r="O870">
        <v>2452</v>
      </c>
      <c r="Q870">
        <v>40</v>
      </c>
      <c r="R870">
        <v>1100</v>
      </c>
      <c r="S870">
        <v>18</v>
      </c>
      <c r="T870">
        <v>68</v>
      </c>
      <c r="U870" t="s">
        <v>782</v>
      </c>
      <c r="V870">
        <v>25000</v>
      </c>
      <c r="W870">
        <v>2700</v>
      </c>
      <c r="X870">
        <v>95</v>
      </c>
      <c r="Y870">
        <v>95</v>
      </c>
      <c r="Z870">
        <v>0.9</v>
      </c>
      <c r="AA870">
        <v>-20</v>
      </c>
      <c r="AB870" t="s">
        <v>769</v>
      </c>
      <c r="AC870">
        <v>0.2</v>
      </c>
      <c r="AD870" t="s">
        <v>850</v>
      </c>
      <c r="AE870">
        <v>41639</v>
      </c>
      <c r="AF870">
        <v>41626</v>
      </c>
      <c r="AG870" t="s">
        <v>842</v>
      </c>
      <c r="AH870" t="s">
        <v>2775</v>
      </c>
      <c r="AI870">
        <v>2207212</v>
      </c>
    </row>
    <row r="871" spans="1:35" hidden="1">
      <c r="A871" t="s">
        <v>2466</v>
      </c>
      <c r="B871" t="s">
        <v>2466</v>
      </c>
      <c r="C871" t="s">
        <v>2776</v>
      </c>
      <c r="D871">
        <v>94903</v>
      </c>
      <c r="F871" t="s">
        <v>735</v>
      </c>
      <c r="G871" t="s">
        <v>780</v>
      </c>
      <c r="H871" t="s">
        <v>794</v>
      </c>
      <c r="I871" t="s">
        <v>726</v>
      </c>
      <c r="J871" t="s">
        <v>682</v>
      </c>
      <c r="K871">
        <v>5</v>
      </c>
      <c r="L871">
        <v>75</v>
      </c>
      <c r="M871">
        <v>133</v>
      </c>
      <c r="N871">
        <v>124</v>
      </c>
      <c r="O871">
        <v>8180</v>
      </c>
      <c r="Q871">
        <v>15</v>
      </c>
      <c r="R871">
        <v>1200</v>
      </c>
      <c r="S871">
        <v>18</v>
      </c>
      <c r="T871">
        <v>70</v>
      </c>
      <c r="U871" t="s">
        <v>782</v>
      </c>
      <c r="V871">
        <v>25000</v>
      </c>
      <c r="W871">
        <v>3000</v>
      </c>
      <c r="X871">
        <v>95</v>
      </c>
      <c r="Y871">
        <v>95</v>
      </c>
      <c r="Z871">
        <v>0.9</v>
      </c>
      <c r="AA871">
        <v>-20</v>
      </c>
      <c r="AB871" t="s">
        <v>769</v>
      </c>
      <c r="AC871">
        <v>0.2</v>
      </c>
      <c r="AD871" t="s">
        <v>850</v>
      </c>
      <c r="AE871">
        <v>41639</v>
      </c>
      <c r="AF871">
        <v>41626</v>
      </c>
      <c r="AG871" t="s">
        <v>842</v>
      </c>
      <c r="AH871" t="s">
        <v>2777</v>
      </c>
      <c r="AI871">
        <v>2207204</v>
      </c>
    </row>
    <row r="872" spans="1:35" hidden="1">
      <c r="A872" t="s">
        <v>2466</v>
      </c>
      <c r="B872" t="s">
        <v>2466</v>
      </c>
      <c r="C872" t="s">
        <v>2778</v>
      </c>
      <c r="D872">
        <v>94904</v>
      </c>
      <c r="F872" t="s">
        <v>735</v>
      </c>
      <c r="G872" t="s">
        <v>780</v>
      </c>
      <c r="H872" t="s">
        <v>794</v>
      </c>
      <c r="I872" t="s">
        <v>726</v>
      </c>
      <c r="J872" t="s">
        <v>682</v>
      </c>
      <c r="K872">
        <v>5</v>
      </c>
      <c r="L872">
        <v>100</v>
      </c>
      <c r="M872">
        <v>133</v>
      </c>
      <c r="N872">
        <v>124</v>
      </c>
      <c r="O872">
        <v>5452</v>
      </c>
      <c r="Q872">
        <v>25</v>
      </c>
      <c r="R872">
        <v>1200</v>
      </c>
      <c r="S872">
        <v>18</v>
      </c>
      <c r="T872">
        <v>72</v>
      </c>
      <c r="U872" t="s">
        <v>782</v>
      </c>
      <c r="V872">
        <v>25000</v>
      </c>
      <c r="W872">
        <v>3000</v>
      </c>
      <c r="X872">
        <v>95</v>
      </c>
      <c r="Y872">
        <v>95</v>
      </c>
      <c r="Z872">
        <v>0.9</v>
      </c>
      <c r="AA872">
        <v>-20</v>
      </c>
      <c r="AB872" t="s">
        <v>769</v>
      </c>
      <c r="AC872">
        <v>0.2</v>
      </c>
      <c r="AD872" t="s">
        <v>850</v>
      </c>
      <c r="AE872">
        <v>41639</v>
      </c>
      <c r="AF872">
        <v>41626</v>
      </c>
      <c r="AG872" t="s">
        <v>842</v>
      </c>
      <c r="AH872" t="s">
        <v>2779</v>
      </c>
      <c r="AI872">
        <v>2207205</v>
      </c>
    </row>
    <row r="873" spans="1:35" hidden="1">
      <c r="A873" t="s">
        <v>2466</v>
      </c>
      <c r="B873" t="s">
        <v>2466</v>
      </c>
      <c r="C873" t="s">
        <v>2780</v>
      </c>
      <c r="D873">
        <v>94905</v>
      </c>
      <c r="F873" t="s">
        <v>735</v>
      </c>
      <c r="G873" t="s">
        <v>780</v>
      </c>
      <c r="H873" t="s">
        <v>794</v>
      </c>
      <c r="I873" t="s">
        <v>726</v>
      </c>
      <c r="J873" t="s">
        <v>682</v>
      </c>
      <c r="K873">
        <v>5</v>
      </c>
      <c r="L873">
        <v>120</v>
      </c>
      <c r="M873">
        <v>133</v>
      </c>
      <c r="N873">
        <v>124</v>
      </c>
      <c r="O873">
        <v>2623</v>
      </c>
      <c r="Q873">
        <v>40</v>
      </c>
      <c r="R873">
        <v>1200</v>
      </c>
      <c r="S873">
        <v>18</v>
      </c>
      <c r="T873">
        <v>72</v>
      </c>
      <c r="U873" t="s">
        <v>782</v>
      </c>
      <c r="V873">
        <v>25000</v>
      </c>
      <c r="W873">
        <v>3000</v>
      </c>
      <c r="X873">
        <v>95</v>
      </c>
      <c r="Y873">
        <v>95</v>
      </c>
      <c r="Z873">
        <v>0.9</v>
      </c>
      <c r="AA873">
        <v>-20</v>
      </c>
      <c r="AB873" t="s">
        <v>769</v>
      </c>
      <c r="AC873">
        <v>0.2</v>
      </c>
      <c r="AD873" t="s">
        <v>850</v>
      </c>
      <c r="AE873">
        <v>41639</v>
      </c>
      <c r="AF873">
        <v>41626</v>
      </c>
      <c r="AG873" t="s">
        <v>842</v>
      </c>
      <c r="AH873" t="s">
        <v>2781</v>
      </c>
      <c r="AI873">
        <v>2207206</v>
      </c>
    </row>
    <row r="874" spans="1:35" hidden="1">
      <c r="A874" t="s">
        <v>2466</v>
      </c>
      <c r="B874" t="s">
        <v>2466</v>
      </c>
      <c r="C874" t="s">
        <v>2782</v>
      </c>
      <c r="D874">
        <v>14350</v>
      </c>
      <c r="F874" t="s">
        <v>735</v>
      </c>
      <c r="G874" t="s">
        <v>780</v>
      </c>
      <c r="H874" t="s">
        <v>794</v>
      </c>
      <c r="I874" t="s">
        <v>726</v>
      </c>
      <c r="J874" t="s">
        <v>682</v>
      </c>
      <c r="K874">
        <v>5</v>
      </c>
      <c r="L874">
        <v>75</v>
      </c>
      <c r="M874">
        <v>135</v>
      </c>
      <c r="N874">
        <v>124</v>
      </c>
      <c r="O874">
        <v>12100</v>
      </c>
      <c r="Q874">
        <v>15</v>
      </c>
      <c r="R874">
        <v>1200</v>
      </c>
      <c r="S874">
        <v>18</v>
      </c>
      <c r="T874">
        <v>67</v>
      </c>
      <c r="U874" t="s">
        <v>782</v>
      </c>
      <c r="V874">
        <v>25000</v>
      </c>
      <c r="W874">
        <v>3000</v>
      </c>
      <c r="X874">
        <v>91</v>
      </c>
      <c r="Y874">
        <v>70</v>
      </c>
      <c r="Z874">
        <v>1</v>
      </c>
      <c r="AA874">
        <v>-20</v>
      </c>
      <c r="AB874" t="s">
        <v>769</v>
      </c>
      <c r="AC874">
        <v>0.2</v>
      </c>
      <c r="AD874" t="s">
        <v>850</v>
      </c>
      <c r="AE874">
        <v>41771</v>
      </c>
      <c r="AF874">
        <v>41774</v>
      </c>
      <c r="AG874" t="s">
        <v>784</v>
      </c>
      <c r="AH874" t="s">
        <v>2783</v>
      </c>
      <c r="AI874">
        <v>2210480</v>
      </c>
    </row>
    <row r="875" spans="1:35" hidden="1">
      <c r="A875" t="s">
        <v>2466</v>
      </c>
      <c r="B875" t="s">
        <v>2466</v>
      </c>
      <c r="C875" t="s">
        <v>2784</v>
      </c>
      <c r="D875">
        <v>11208</v>
      </c>
      <c r="F875" t="s">
        <v>735</v>
      </c>
      <c r="G875" t="s">
        <v>780</v>
      </c>
      <c r="H875" t="s">
        <v>794</v>
      </c>
      <c r="I875" t="s">
        <v>726</v>
      </c>
      <c r="J875" t="s">
        <v>682</v>
      </c>
      <c r="K875">
        <v>3</v>
      </c>
      <c r="L875">
        <v>90</v>
      </c>
      <c r="M875">
        <v>130</v>
      </c>
      <c r="N875">
        <v>123</v>
      </c>
      <c r="O875">
        <v>2400</v>
      </c>
      <c r="Q875">
        <v>40</v>
      </c>
      <c r="R875">
        <v>1500</v>
      </c>
      <c r="S875">
        <v>18</v>
      </c>
      <c r="T875">
        <v>83</v>
      </c>
      <c r="U875" t="s">
        <v>782</v>
      </c>
      <c r="V875">
        <v>25000</v>
      </c>
      <c r="W875">
        <v>5000</v>
      </c>
      <c r="X875">
        <v>83</v>
      </c>
      <c r="Y875">
        <v>9</v>
      </c>
      <c r="Z875">
        <v>0.9</v>
      </c>
      <c r="AA875">
        <v>-20</v>
      </c>
      <c r="AB875" t="s">
        <v>769</v>
      </c>
      <c r="AC875">
        <v>0.2</v>
      </c>
      <c r="AD875" t="s">
        <v>2785</v>
      </c>
      <c r="AE875">
        <v>41730</v>
      </c>
      <c r="AF875">
        <v>41809</v>
      </c>
      <c r="AG875" t="s">
        <v>827</v>
      </c>
      <c r="AH875" t="s">
        <v>2786</v>
      </c>
      <c r="AI875">
        <v>2213433</v>
      </c>
    </row>
    <row r="876" spans="1:35" hidden="1">
      <c r="A876" t="s">
        <v>2466</v>
      </c>
      <c r="B876" t="s">
        <v>2466</v>
      </c>
      <c r="C876" t="s">
        <v>2787</v>
      </c>
      <c r="D876">
        <v>22235</v>
      </c>
      <c r="F876" t="s">
        <v>735</v>
      </c>
      <c r="G876" t="s">
        <v>780</v>
      </c>
      <c r="H876" t="s">
        <v>794</v>
      </c>
      <c r="I876" t="s">
        <v>726</v>
      </c>
      <c r="J876" t="s">
        <v>682</v>
      </c>
      <c r="K876">
        <v>3</v>
      </c>
      <c r="L876">
        <v>90</v>
      </c>
      <c r="M876">
        <v>130</v>
      </c>
      <c r="N876">
        <v>123</v>
      </c>
      <c r="O876">
        <v>2400</v>
      </c>
      <c r="Q876">
        <v>40</v>
      </c>
      <c r="R876">
        <v>1500</v>
      </c>
      <c r="S876">
        <v>18</v>
      </c>
      <c r="T876">
        <v>83</v>
      </c>
      <c r="U876" t="s">
        <v>782</v>
      </c>
      <c r="V876">
        <v>25000</v>
      </c>
      <c r="W876">
        <v>5000</v>
      </c>
      <c r="X876">
        <v>83</v>
      </c>
      <c r="Y876">
        <v>9</v>
      </c>
      <c r="Z876">
        <v>0.9</v>
      </c>
      <c r="AA876">
        <v>-20</v>
      </c>
      <c r="AB876" t="s">
        <v>769</v>
      </c>
      <c r="AC876">
        <v>0.2</v>
      </c>
      <c r="AD876" t="s">
        <v>2785</v>
      </c>
      <c r="AE876">
        <v>41730</v>
      </c>
      <c r="AF876">
        <v>41809</v>
      </c>
      <c r="AG876" t="s">
        <v>842</v>
      </c>
      <c r="AH876" t="s">
        <v>2788</v>
      </c>
      <c r="AI876">
        <v>2213434</v>
      </c>
    </row>
    <row r="877" spans="1:35" hidden="1">
      <c r="A877" t="s">
        <v>2466</v>
      </c>
      <c r="B877" t="s">
        <v>2466</v>
      </c>
      <c r="C877" t="s">
        <v>2789</v>
      </c>
      <c r="D877">
        <v>84373</v>
      </c>
      <c r="F877" t="s">
        <v>735</v>
      </c>
      <c r="G877" t="s">
        <v>780</v>
      </c>
      <c r="H877" t="s">
        <v>794</v>
      </c>
      <c r="I877" t="s">
        <v>726</v>
      </c>
      <c r="J877" t="s">
        <v>682</v>
      </c>
      <c r="K877">
        <v>3</v>
      </c>
      <c r="L877">
        <v>100</v>
      </c>
      <c r="M877">
        <v>131</v>
      </c>
      <c r="N877">
        <v>121</v>
      </c>
      <c r="O877">
        <v>8200</v>
      </c>
      <c r="Q877">
        <v>25</v>
      </c>
      <c r="R877">
        <v>1400</v>
      </c>
      <c r="S877">
        <v>18</v>
      </c>
      <c r="T877">
        <v>78</v>
      </c>
      <c r="U877" t="s">
        <v>782</v>
      </c>
      <c r="V877">
        <v>25000</v>
      </c>
      <c r="W877">
        <v>4000</v>
      </c>
      <c r="X877">
        <v>84</v>
      </c>
      <c r="Y877">
        <v>19</v>
      </c>
      <c r="Z877">
        <v>0.9</v>
      </c>
      <c r="AA877">
        <v>-20</v>
      </c>
      <c r="AB877" t="s">
        <v>769</v>
      </c>
      <c r="AC877">
        <v>0.2</v>
      </c>
      <c r="AD877" t="s">
        <v>2700</v>
      </c>
      <c r="AE877">
        <v>41800</v>
      </c>
      <c r="AF877">
        <v>41803</v>
      </c>
      <c r="AG877" t="s">
        <v>842</v>
      </c>
      <c r="AH877" t="s">
        <v>2790</v>
      </c>
      <c r="AI877">
        <v>2212934</v>
      </c>
    </row>
    <row r="878" spans="1:35" hidden="1">
      <c r="A878" t="s">
        <v>2466</v>
      </c>
      <c r="B878" t="s">
        <v>2466</v>
      </c>
      <c r="C878" t="s">
        <v>2791</v>
      </c>
      <c r="D878">
        <v>90152</v>
      </c>
      <c r="F878" t="s">
        <v>735</v>
      </c>
      <c r="G878" t="s">
        <v>780</v>
      </c>
      <c r="H878" t="s">
        <v>794</v>
      </c>
      <c r="I878" t="s">
        <v>726</v>
      </c>
      <c r="J878" t="s">
        <v>682</v>
      </c>
      <c r="K878">
        <v>5</v>
      </c>
      <c r="L878">
        <v>90</v>
      </c>
      <c r="M878">
        <v>131</v>
      </c>
      <c r="N878">
        <v>121</v>
      </c>
      <c r="O878">
        <v>9500</v>
      </c>
      <c r="Q878">
        <v>15</v>
      </c>
      <c r="R878">
        <v>1200</v>
      </c>
      <c r="S878">
        <v>18</v>
      </c>
      <c r="T878">
        <v>66</v>
      </c>
      <c r="U878" t="s">
        <v>782</v>
      </c>
      <c r="V878">
        <v>25000</v>
      </c>
      <c r="W878">
        <v>2700</v>
      </c>
      <c r="X878">
        <v>84</v>
      </c>
      <c r="Y878">
        <v>20</v>
      </c>
      <c r="Z878">
        <v>0.9</v>
      </c>
      <c r="AA878">
        <v>-20</v>
      </c>
      <c r="AB878" t="s">
        <v>769</v>
      </c>
      <c r="AC878">
        <v>0.2</v>
      </c>
      <c r="AD878" t="s">
        <v>2700</v>
      </c>
      <c r="AE878">
        <v>41703</v>
      </c>
      <c r="AF878">
        <v>41696</v>
      </c>
      <c r="AG878" t="s">
        <v>842</v>
      </c>
      <c r="AH878" t="s">
        <v>2792</v>
      </c>
      <c r="AI878">
        <v>2205202</v>
      </c>
    </row>
    <row r="879" spans="1:35" hidden="1">
      <c r="A879" t="s">
        <v>2466</v>
      </c>
      <c r="B879" t="s">
        <v>2466</v>
      </c>
      <c r="C879" t="s">
        <v>2793</v>
      </c>
      <c r="D879">
        <v>90154</v>
      </c>
      <c r="F879" t="s">
        <v>735</v>
      </c>
      <c r="G879" t="s">
        <v>780</v>
      </c>
      <c r="H879" t="s">
        <v>794</v>
      </c>
      <c r="I879" t="s">
        <v>726</v>
      </c>
      <c r="J879" t="s">
        <v>682</v>
      </c>
      <c r="K879">
        <v>5</v>
      </c>
      <c r="L879">
        <v>100</v>
      </c>
      <c r="M879">
        <v>131</v>
      </c>
      <c r="N879">
        <v>121</v>
      </c>
      <c r="O879">
        <v>7000</v>
      </c>
      <c r="Q879">
        <v>25</v>
      </c>
      <c r="R879">
        <v>1200</v>
      </c>
      <c r="S879">
        <v>18</v>
      </c>
      <c r="T879">
        <v>66</v>
      </c>
      <c r="U879" t="s">
        <v>782</v>
      </c>
      <c r="V879">
        <v>25000</v>
      </c>
      <c r="W879">
        <v>2700</v>
      </c>
      <c r="X879">
        <v>84</v>
      </c>
      <c r="Y879">
        <v>19</v>
      </c>
      <c r="Z879">
        <v>0.9</v>
      </c>
      <c r="AA879">
        <v>-20</v>
      </c>
      <c r="AB879" t="s">
        <v>769</v>
      </c>
      <c r="AC879">
        <v>0.2</v>
      </c>
      <c r="AD879" t="s">
        <v>2700</v>
      </c>
      <c r="AE879">
        <v>41703</v>
      </c>
      <c r="AF879">
        <v>41696</v>
      </c>
      <c r="AG879" t="s">
        <v>842</v>
      </c>
      <c r="AH879" t="s">
        <v>2794</v>
      </c>
      <c r="AI879">
        <v>2205203</v>
      </c>
    </row>
    <row r="880" spans="1:35" hidden="1">
      <c r="A880" t="s">
        <v>2466</v>
      </c>
      <c r="B880" t="s">
        <v>2466</v>
      </c>
      <c r="C880" t="s">
        <v>2795</v>
      </c>
      <c r="D880">
        <v>94453</v>
      </c>
      <c r="F880" t="s">
        <v>735</v>
      </c>
      <c r="G880" t="s">
        <v>780</v>
      </c>
      <c r="H880" t="s">
        <v>794</v>
      </c>
      <c r="I880" t="s">
        <v>726</v>
      </c>
      <c r="J880" t="s">
        <v>682</v>
      </c>
      <c r="K880">
        <v>5</v>
      </c>
      <c r="L880">
        <v>100</v>
      </c>
      <c r="M880">
        <v>131</v>
      </c>
      <c r="N880">
        <v>121</v>
      </c>
      <c r="O880">
        <v>2200</v>
      </c>
      <c r="Q880">
        <v>40</v>
      </c>
      <c r="R880">
        <v>1200</v>
      </c>
      <c r="S880">
        <v>18</v>
      </c>
      <c r="T880">
        <v>66</v>
      </c>
      <c r="U880" t="s">
        <v>782</v>
      </c>
      <c r="V880">
        <v>25000</v>
      </c>
      <c r="W880">
        <v>2700</v>
      </c>
      <c r="X880">
        <v>84</v>
      </c>
      <c r="Y880">
        <v>20</v>
      </c>
      <c r="Z880">
        <v>0.9</v>
      </c>
      <c r="AA880">
        <v>-20</v>
      </c>
      <c r="AB880" t="s">
        <v>769</v>
      </c>
      <c r="AC880">
        <v>0.2</v>
      </c>
      <c r="AD880" t="s">
        <v>2700</v>
      </c>
      <c r="AE880">
        <v>41703</v>
      </c>
      <c r="AF880">
        <v>41696</v>
      </c>
      <c r="AG880" t="s">
        <v>842</v>
      </c>
      <c r="AH880" t="s">
        <v>2796</v>
      </c>
      <c r="AI880">
        <v>2205208</v>
      </c>
    </row>
    <row r="881" spans="1:35" hidden="1">
      <c r="A881" t="s">
        <v>2466</v>
      </c>
      <c r="B881" t="s">
        <v>2466</v>
      </c>
      <c r="C881" t="s">
        <v>2797</v>
      </c>
      <c r="D881">
        <v>94484</v>
      </c>
      <c r="F881" t="s">
        <v>735</v>
      </c>
      <c r="G881" t="s">
        <v>780</v>
      </c>
      <c r="H881" t="s">
        <v>794</v>
      </c>
      <c r="I881" t="s">
        <v>726</v>
      </c>
      <c r="J881" t="s">
        <v>682</v>
      </c>
      <c r="K881">
        <v>5</v>
      </c>
      <c r="L881">
        <v>100</v>
      </c>
      <c r="M881">
        <v>131</v>
      </c>
      <c r="N881">
        <v>121</v>
      </c>
      <c r="O881">
        <v>10200</v>
      </c>
      <c r="Q881">
        <v>15</v>
      </c>
      <c r="R881">
        <v>1300</v>
      </c>
      <c r="S881">
        <v>18</v>
      </c>
      <c r="T881">
        <v>72</v>
      </c>
      <c r="U881" t="s">
        <v>782</v>
      </c>
      <c r="V881">
        <v>25000</v>
      </c>
      <c r="W881">
        <v>3000</v>
      </c>
      <c r="X881">
        <v>84</v>
      </c>
      <c r="Y881">
        <v>20</v>
      </c>
      <c r="Z881">
        <v>0.9</v>
      </c>
      <c r="AA881">
        <v>-20</v>
      </c>
      <c r="AB881" t="s">
        <v>769</v>
      </c>
      <c r="AC881">
        <v>0.2</v>
      </c>
      <c r="AD881" t="s">
        <v>2700</v>
      </c>
      <c r="AE881">
        <v>41703</v>
      </c>
      <c r="AF881">
        <v>41696</v>
      </c>
      <c r="AG881" t="s">
        <v>842</v>
      </c>
      <c r="AH881" t="s">
        <v>2798</v>
      </c>
      <c r="AI881">
        <v>2205209</v>
      </c>
    </row>
    <row r="882" spans="1:35" hidden="1">
      <c r="A882" t="s">
        <v>2466</v>
      </c>
      <c r="B882" t="s">
        <v>2466</v>
      </c>
      <c r="C882" t="s">
        <v>2799</v>
      </c>
      <c r="D882">
        <v>90159</v>
      </c>
      <c r="F882" t="s">
        <v>735</v>
      </c>
      <c r="G882" t="s">
        <v>780</v>
      </c>
      <c r="H882" t="s">
        <v>794</v>
      </c>
      <c r="I882" t="s">
        <v>726</v>
      </c>
      <c r="J882" t="s">
        <v>682</v>
      </c>
      <c r="K882">
        <v>5</v>
      </c>
      <c r="L882">
        <v>100</v>
      </c>
      <c r="M882">
        <v>131</v>
      </c>
      <c r="N882">
        <v>121</v>
      </c>
      <c r="O882">
        <v>7600</v>
      </c>
      <c r="Q882">
        <v>25</v>
      </c>
      <c r="R882">
        <v>1300</v>
      </c>
      <c r="S882">
        <v>18</v>
      </c>
      <c r="T882">
        <v>72</v>
      </c>
      <c r="U882" t="s">
        <v>782</v>
      </c>
      <c r="V882">
        <v>25000</v>
      </c>
      <c r="W882">
        <v>3000</v>
      </c>
      <c r="X882">
        <v>84</v>
      </c>
      <c r="Y882">
        <v>22</v>
      </c>
      <c r="Z882">
        <v>0.9</v>
      </c>
      <c r="AA882">
        <v>-20</v>
      </c>
      <c r="AB882" t="s">
        <v>769</v>
      </c>
      <c r="AC882">
        <v>0.2</v>
      </c>
      <c r="AD882" t="s">
        <v>2700</v>
      </c>
      <c r="AE882">
        <v>41703</v>
      </c>
      <c r="AF882">
        <v>41696</v>
      </c>
      <c r="AG882" t="s">
        <v>842</v>
      </c>
      <c r="AH882" t="s">
        <v>2800</v>
      </c>
      <c r="AI882">
        <v>2205204</v>
      </c>
    </row>
    <row r="883" spans="1:35" hidden="1">
      <c r="A883" t="s">
        <v>2466</v>
      </c>
      <c r="B883" t="s">
        <v>2466</v>
      </c>
      <c r="C883" t="s">
        <v>2801</v>
      </c>
      <c r="D883">
        <v>90160</v>
      </c>
      <c r="F883" t="s">
        <v>735</v>
      </c>
      <c r="G883" t="s">
        <v>780</v>
      </c>
      <c r="H883" t="s">
        <v>794</v>
      </c>
      <c r="I883" t="s">
        <v>726</v>
      </c>
      <c r="J883" t="s">
        <v>682</v>
      </c>
      <c r="K883">
        <v>5</v>
      </c>
      <c r="L883">
        <v>100</v>
      </c>
      <c r="M883">
        <v>131</v>
      </c>
      <c r="N883">
        <v>121</v>
      </c>
      <c r="O883">
        <v>2400</v>
      </c>
      <c r="Q883">
        <v>40</v>
      </c>
      <c r="R883">
        <v>1300</v>
      </c>
      <c r="S883">
        <v>18</v>
      </c>
      <c r="T883">
        <v>72</v>
      </c>
      <c r="U883" t="s">
        <v>782</v>
      </c>
      <c r="V883">
        <v>25000</v>
      </c>
      <c r="W883">
        <v>3000</v>
      </c>
      <c r="X883">
        <v>84</v>
      </c>
      <c r="Y883">
        <v>20</v>
      </c>
      <c r="Z883">
        <v>0.9</v>
      </c>
      <c r="AA883">
        <v>-20</v>
      </c>
      <c r="AB883" t="s">
        <v>769</v>
      </c>
      <c r="AC883">
        <v>0.2</v>
      </c>
      <c r="AD883" t="s">
        <v>2700</v>
      </c>
      <c r="AE883">
        <v>41703</v>
      </c>
      <c r="AF883">
        <v>41696</v>
      </c>
      <c r="AG883" t="s">
        <v>842</v>
      </c>
      <c r="AH883" t="s">
        <v>2802</v>
      </c>
      <c r="AI883">
        <v>2205205</v>
      </c>
    </row>
    <row r="884" spans="1:35" hidden="1">
      <c r="A884" t="s">
        <v>2466</v>
      </c>
      <c r="B884" t="s">
        <v>2466</v>
      </c>
      <c r="C884" t="s">
        <v>2803</v>
      </c>
      <c r="D884">
        <v>94490</v>
      </c>
      <c r="F884" t="s">
        <v>735</v>
      </c>
      <c r="G884" t="s">
        <v>780</v>
      </c>
      <c r="H884" t="s">
        <v>794</v>
      </c>
      <c r="I884" t="s">
        <v>726</v>
      </c>
      <c r="J884" t="s">
        <v>682</v>
      </c>
      <c r="K884">
        <v>5</v>
      </c>
      <c r="L884">
        <v>100</v>
      </c>
      <c r="M884">
        <v>131</v>
      </c>
      <c r="N884">
        <v>121</v>
      </c>
      <c r="O884">
        <v>10900</v>
      </c>
      <c r="Q884">
        <v>15</v>
      </c>
      <c r="R884">
        <v>1400</v>
      </c>
      <c r="S884">
        <v>18</v>
      </c>
      <c r="T884">
        <v>78</v>
      </c>
      <c r="U884" t="s">
        <v>782</v>
      </c>
      <c r="V884">
        <v>25000</v>
      </c>
      <c r="W884">
        <v>4000</v>
      </c>
      <c r="X884">
        <v>84</v>
      </c>
      <c r="Y884">
        <v>20</v>
      </c>
      <c r="Z884">
        <v>0.9</v>
      </c>
      <c r="AA884">
        <v>-20</v>
      </c>
      <c r="AB884" t="s">
        <v>769</v>
      </c>
      <c r="AC884">
        <v>0.2</v>
      </c>
      <c r="AD884" t="s">
        <v>2700</v>
      </c>
      <c r="AE884">
        <v>41703</v>
      </c>
      <c r="AF884">
        <v>41696</v>
      </c>
      <c r="AG884" t="s">
        <v>842</v>
      </c>
      <c r="AH884" t="s">
        <v>2804</v>
      </c>
      <c r="AI884">
        <v>2205210</v>
      </c>
    </row>
    <row r="885" spans="1:35" hidden="1">
      <c r="A885" t="s">
        <v>2466</v>
      </c>
      <c r="B885" t="s">
        <v>2466</v>
      </c>
      <c r="C885" t="s">
        <v>2805</v>
      </c>
      <c r="D885">
        <v>90162</v>
      </c>
      <c r="F885" t="s">
        <v>735</v>
      </c>
      <c r="G885" t="s">
        <v>780</v>
      </c>
      <c r="H885" t="s">
        <v>794</v>
      </c>
      <c r="I885" t="s">
        <v>726</v>
      </c>
      <c r="J885" t="s">
        <v>682</v>
      </c>
      <c r="K885">
        <v>5</v>
      </c>
      <c r="L885">
        <v>100</v>
      </c>
      <c r="M885">
        <v>131</v>
      </c>
      <c r="N885">
        <v>121</v>
      </c>
      <c r="O885">
        <v>8200</v>
      </c>
      <c r="Q885">
        <v>25</v>
      </c>
      <c r="R885">
        <v>1400</v>
      </c>
      <c r="S885">
        <v>18</v>
      </c>
      <c r="T885">
        <v>78</v>
      </c>
      <c r="U885" t="s">
        <v>782</v>
      </c>
      <c r="V885">
        <v>25000</v>
      </c>
      <c r="W885">
        <v>4000</v>
      </c>
      <c r="X885">
        <v>84</v>
      </c>
      <c r="Y885">
        <v>19</v>
      </c>
      <c r="Z885">
        <v>0.9</v>
      </c>
      <c r="AA885">
        <v>-20</v>
      </c>
      <c r="AB885" t="s">
        <v>769</v>
      </c>
      <c r="AC885">
        <v>0.2</v>
      </c>
      <c r="AD885" t="s">
        <v>2700</v>
      </c>
      <c r="AE885">
        <v>41703</v>
      </c>
      <c r="AF885">
        <v>41696</v>
      </c>
      <c r="AG885" t="s">
        <v>842</v>
      </c>
      <c r="AH885" t="s">
        <v>2806</v>
      </c>
      <c r="AI885">
        <v>2205206</v>
      </c>
    </row>
    <row r="886" spans="1:35" hidden="1">
      <c r="A886" t="s">
        <v>2466</v>
      </c>
      <c r="B886" t="s">
        <v>2466</v>
      </c>
      <c r="C886" t="s">
        <v>2807</v>
      </c>
      <c r="D886">
        <v>90163</v>
      </c>
      <c r="F886" t="s">
        <v>735</v>
      </c>
      <c r="G886" t="s">
        <v>780</v>
      </c>
      <c r="H886" t="s">
        <v>794</v>
      </c>
      <c r="I886" t="s">
        <v>726</v>
      </c>
      <c r="J886" t="s">
        <v>682</v>
      </c>
      <c r="K886">
        <v>5</v>
      </c>
      <c r="L886">
        <v>100</v>
      </c>
      <c r="M886">
        <v>131</v>
      </c>
      <c r="N886">
        <v>121</v>
      </c>
      <c r="O886">
        <v>2600</v>
      </c>
      <c r="Q886">
        <v>40</v>
      </c>
      <c r="R886">
        <v>1400</v>
      </c>
      <c r="S886">
        <v>18</v>
      </c>
      <c r="T886">
        <v>78</v>
      </c>
      <c r="U886" t="s">
        <v>782</v>
      </c>
      <c r="V886">
        <v>25000</v>
      </c>
      <c r="W886">
        <v>4000</v>
      </c>
      <c r="X886">
        <v>84</v>
      </c>
      <c r="Y886">
        <v>20</v>
      </c>
      <c r="Z886">
        <v>0.9</v>
      </c>
      <c r="AA886">
        <v>-20</v>
      </c>
      <c r="AB886" t="s">
        <v>769</v>
      </c>
      <c r="AC886">
        <v>0.2</v>
      </c>
      <c r="AD886" t="s">
        <v>2700</v>
      </c>
      <c r="AE886">
        <v>41703</v>
      </c>
      <c r="AF886">
        <v>41696</v>
      </c>
      <c r="AG886" t="s">
        <v>842</v>
      </c>
      <c r="AH886" t="s">
        <v>2808</v>
      </c>
      <c r="AI886">
        <v>2205207</v>
      </c>
    </row>
    <row r="887" spans="1:35" hidden="1">
      <c r="A887" t="s">
        <v>2466</v>
      </c>
      <c r="B887" t="s">
        <v>2466</v>
      </c>
      <c r="C887" t="s">
        <v>2809</v>
      </c>
      <c r="D887">
        <v>95184</v>
      </c>
      <c r="F887" t="s">
        <v>735</v>
      </c>
      <c r="G887" t="s">
        <v>780</v>
      </c>
      <c r="H887" t="s">
        <v>794</v>
      </c>
      <c r="I887" t="s">
        <v>726</v>
      </c>
      <c r="J887" t="s">
        <v>682</v>
      </c>
      <c r="K887">
        <v>5</v>
      </c>
      <c r="L887">
        <v>100</v>
      </c>
      <c r="M887">
        <v>131</v>
      </c>
      <c r="N887">
        <v>121</v>
      </c>
      <c r="O887">
        <v>2400</v>
      </c>
      <c r="Q887">
        <v>40</v>
      </c>
      <c r="R887">
        <v>1300</v>
      </c>
      <c r="S887">
        <v>18</v>
      </c>
      <c r="T887">
        <v>72</v>
      </c>
      <c r="U887" t="s">
        <v>782</v>
      </c>
      <c r="V887">
        <v>25000</v>
      </c>
      <c r="W887">
        <v>3000</v>
      </c>
      <c r="X887">
        <v>84</v>
      </c>
      <c r="Y887">
        <v>20</v>
      </c>
      <c r="Z887">
        <v>0.9</v>
      </c>
      <c r="AA887">
        <v>-20</v>
      </c>
      <c r="AB887" t="s">
        <v>769</v>
      </c>
      <c r="AC887">
        <v>0.2</v>
      </c>
      <c r="AD887" t="s">
        <v>2700</v>
      </c>
      <c r="AE887">
        <v>41703</v>
      </c>
      <c r="AF887">
        <v>41696</v>
      </c>
      <c r="AG887" t="s">
        <v>842</v>
      </c>
      <c r="AH887" t="s">
        <v>2810</v>
      </c>
      <c r="AI887">
        <v>2205212</v>
      </c>
    </row>
    <row r="888" spans="1:35" hidden="1">
      <c r="A888" t="s">
        <v>2466</v>
      </c>
      <c r="B888" t="s">
        <v>2466</v>
      </c>
      <c r="C888" t="s">
        <v>2811</v>
      </c>
      <c r="D888">
        <v>89992</v>
      </c>
      <c r="F888" t="s">
        <v>735</v>
      </c>
      <c r="G888" t="s">
        <v>780</v>
      </c>
      <c r="H888" t="s">
        <v>794</v>
      </c>
      <c r="I888" t="s">
        <v>726</v>
      </c>
      <c r="J888" t="s">
        <v>682</v>
      </c>
      <c r="K888">
        <v>5</v>
      </c>
      <c r="L888">
        <v>100</v>
      </c>
      <c r="M888">
        <v>131</v>
      </c>
      <c r="N888">
        <v>121</v>
      </c>
      <c r="O888">
        <v>2400</v>
      </c>
      <c r="Q888">
        <v>40</v>
      </c>
      <c r="R888">
        <v>1300</v>
      </c>
      <c r="S888">
        <v>18</v>
      </c>
      <c r="T888">
        <v>72</v>
      </c>
      <c r="U888" t="s">
        <v>782</v>
      </c>
      <c r="V888">
        <v>25000</v>
      </c>
      <c r="W888">
        <v>3000</v>
      </c>
      <c r="X888">
        <v>84</v>
      </c>
      <c r="Y888">
        <v>20</v>
      </c>
      <c r="Z888">
        <v>0.9</v>
      </c>
      <c r="AA888">
        <v>-20</v>
      </c>
      <c r="AB888" t="s">
        <v>769</v>
      </c>
      <c r="AC888">
        <v>0.2</v>
      </c>
      <c r="AD888" t="s">
        <v>2700</v>
      </c>
      <c r="AE888">
        <v>41703</v>
      </c>
      <c r="AF888">
        <v>41696</v>
      </c>
      <c r="AG888" t="s">
        <v>842</v>
      </c>
      <c r="AH888" t="s">
        <v>2812</v>
      </c>
      <c r="AI888">
        <v>2205195</v>
      </c>
    </row>
    <row r="889" spans="1:35" hidden="1">
      <c r="A889" t="s">
        <v>2813</v>
      </c>
      <c r="B889" t="s">
        <v>2813</v>
      </c>
      <c r="C889" t="s">
        <v>2814</v>
      </c>
      <c r="D889" t="s">
        <v>2814</v>
      </c>
      <c r="F889" t="s">
        <v>787</v>
      </c>
      <c r="G889" t="s">
        <v>723</v>
      </c>
      <c r="H889" t="s">
        <v>794</v>
      </c>
      <c r="I889" t="s">
        <v>723</v>
      </c>
      <c r="J889" t="s">
        <v>682</v>
      </c>
      <c r="K889">
        <v>3</v>
      </c>
      <c r="L889">
        <v>40</v>
      </c>
      <c r="M889">
        <v>104.9</v>
      </c>
      <c r="N889">
        <v>35.200000000000003</v>
      </c>
      <c r="R889">
        <v>315</v>
      </c>
      <c r="S889">
        <v>4.7</v>
      </c>
      <c r="T889">
        <v>70</v>
      </c>
      <c r="U889" t="s">
        <v>782</v>
      </c>
      <c r="V889">
        <v>25000</v>
      </c>
      <c r="W889">
        <v>2700</v>
      </c>
      <c r="X889">
        <v>82</v>
      </c>
      <c r="Y889">
        <v>17</v>
      </c>
      <c r="Z889">
        <v>0.6</v>
      </c>
      <c r="AA889">
        <v>-20</v>
      </c>
      <c r="AB889" t="s">
        <v>769</v>
      </c>
      <c r="AC889">
        <v>0.1</v>
      </c>
      <c r="AD889" t="s">
        <v>974</v>
      </c>
      <c r="AE889">
        <v>41930</v>
      </c>
      <c r="AF889">
        <v>41940</v>
      </c>
      <c r="AG889" t="s">
        <v>842</v>
      </c>
      <c r="AH889" t="s">
        <v>2815</v>
      </c>
      <c r="AI889">
        <v>2225183</v>
      </c>
    </row>
    <row r="890" spans="1:35" hidden="1">
      <c r="A890" t="s">
        <v>2813</v>
      </c>
      <c r="B890" t="s">
        <v>2813</v>
      </c>
      <c r="C890" t="s">
        <v>2816</v>
      </c>
      <c r="D890" t="s">
        <v>2816</v>
      </c>
      <c r="F890" t="s">
        <v>703</v>
      </c>
      <c r="G890" t="s">
        <v>780</v>
      </c>
      <c r="H890" t="s">
        <v>781</v>
      </c>
      <c r="I890" t="s">
        <v>726</v>
      </c>
      <c r="J890" t="s">
        <v>682</v>
      </c>
      <c r="K890">
        <v>5</v>
      </c>
      <c r="L890">
        <v>20</v>
      </c>
      <c r="M890">
        <v>46.1</v>
      </c>
      <c r="N890">
        <v>50</v>
      </c>
      <c r="O890">
        <v>785</v>
      </c>
      <c r="Q890">
        <v>36</v>
      </c>
      <c r="R890">
        <v>270</v>
      </c>
      <c r="S890">
        <v>4.5999999999999996</v>
      </c>
      <c r="T890">
        <v>58.7</v>
      </c>
      <c r="U890" t="s">
        <v>782</v>
      </c>
      <c r="V890">
        <v>25000</v>
      </c>
      <c r="W890">
        <v>2700</v>
      </c>
      <c r="X890">
        <v>82</v>
      </c>
      <c r="Y890">
        <v>12</v>
      </c>
      <c r="Z890">
        <v>0.9</v>
      </c>
      <c r="AA890">
        <v>-20</v>
      </c>
      <c r="AD890" t="s">
        <v>2817</v>
      </c>
      <c r="AE890">
        <v>41852</v>
      </c>
      <c r="AF890">
        <v>41836</v>
      </c>
      <c r="AG890" t="s">
        <v>842</v>
      </c>
      <c r="AH890" t="s">
        <v>2818</v>
      </c>
      <c r="AI890">
        <v>2217116</v>
      </c>
    </row>
    <row r="891" spans="1:35" hidden="1">
      <c r="A891" t="s">
        <v>2813</v>
      </c>
      <c r="B891" t="s">
        <v>2813</v>
      </c>
      <c r="C891" t="s">
        <v>2819</v>
      </c>
      <c r="D891" t="s">
        <v>2819</v>
      </c>
      <c r="F891" t="s">
        <v>703</v>
      </c>
      <c r="G891" t="s">
        <v>780</v>
      </c>
      <c r="H891" t="s">
        <v>781</v>
      </c>
      <c r="I891" t="s">
        <v>726</v>
      </c>
      <c r="J891" t="s">
        <v>682</v>
      </c>
      <c r="K891">
        <v>5</v>
      </c>
      <c r="L891">
        <v>20</v>
      </c>
      <c r="M891">
        <v>46.1</v>
      </c>
      <c r="N891">
        <v>50</v>
      </c>
      <c r="O891">
        <v>777</v>
      </c>
      <c r="Q891">
        <v>36</v>
      </c>
      <c r="R891">
        <v>270</v>
      </c>
      <c r="S891">
        <v>4.5</v>
      </c>
      <c r="T891">
        <v>60</v>
      </c>
      <c r="U891" t="s">
        <v>782</v>
      </c>
      <c r="V891">
        <v>25000</v>
      </c>
      <c r="W891">
        <v>3000</v>
      </c>
      <c r="X891">
        <v>83</v>
      </c>
      <c r="Y891">
        <v>16</v>
      </c>
      <c r="Z891">
        <v>0.9</v>
      </c>
      <c r="AA891">
        <v>-20</v>
      </c>
      <c r="AD891" t="s">
        <v>2817</v>
      </c>
      <c r="AE891">
        <v>41852</v>
      </c>
      <c r="AF891">
        <v>41836</v>
      </c>
      <c r="AG891" t="s">
        <v>842</v>
      </c>
      <c r="AH891" t="s">
        <v>2820</v>
      </c>
      <c r="AI891">
        <v>2217117</v>
      </c>
    </row>
    <row r="892" spans="1:35" hidden="1">
      <c r="A892" t="s">
        <v>2813</v>
      </c>
      <c r="B892" t="s">
        <v>2813</v>
      </c>
      <c r="C892" t="s">
        <v>2821</v>
      </c>
      <c r="D892" t="s">
        <v>2821</v>
      </c>
      <c r="F892" t="s">
        <v>792</v>
      </c>
      <c r="G892" t="s">
        <v>793</v>
      </c>
      <c r="H892" t="s">
        <v>794</v>
      </c>
      <c r="I892" t="s">
        <v>795</v>
      </c>
      <c r="J892" t="s">
        <v>682</v>
      </c>
      <c r="K892">
        <v>3</v>
      </c>
      <c r="L892">
        <v>40</v>
      </c>
      <c r="M892">
        <v>112.4</v>
      </c>
      <c r="N892">
        <v>59.9</v>
      </c>
      <c r="R892">
        <v>470</v>
      </c>
      <c r="S892">
        <v>7</v>
      </c>
      <c r="T892">
        <v>72.3</v>
      </c>
      <c r="U892" t="s">
        <v>782</v>
      </c>
      <c r="V892">
        <v>25000</v>
      </c>
      <c r="W892">
        <v>2700</v>
      </c>
      <c r="X892">
        <v>85</v>
      </c>
      <c r="Y892">
        <v>26</v>
      </c>
      <c r="Z892">
        <v>0.9</v>
      </c>
      <c r="AA892">
        <v>-20</v>
      </c>
      <c r="AB892" t="s">
        <v>769</v>
      </c>
      <c r="AC892">
        <v>0.1</v>
      </c>
      <c r="AD892" t="s">
        <v>2822</v>
      </c>
      <c r="AE892">
        <v>41958</v>
      </c>
      <c r="AF892">
        <v>41964</v>
      </c>
      <c r="AG892" t="s">
        <v>842</v>
      </c>
      <c r="AH892" t="s">
        <v>2823</v>
      </c>
      <c r="AI892">
        <v>2225894</v>
      </c>
    </row>
    <row r="893" spans="1:35" hidden="1">
      <c r="A893" t="s">
        <v>2813</v>
      </c>
      <c r="B893" t="s">
        <v>2813</v>
      </c>
      <c r="C893" t="s">
        <v>2824</v>
      </c>
      <c r="D893" t="s">
        <v>2824</v>
      </c>
      <c r="F893" t="s">
        <v>792</v>
      </c>
      <c r="G893" t="s">
        <v>793</v>
      </c>
      <c r="H893" t="s">
        <v>794</v>
      </c>
      <c r="I893" t="s">
        <v>795</v>
      </c>
      <c r="J893" t="s">
        <v>682</v>
      </c>
      <c r="K893">
        <v>3</v>
      </c>
      <c r="L893">
        <v>40</v>
      </c>
      <c r="M893">
        <v>112.4</v>
      </c>
      <c r="N893">
        <v>59.9</v>
      </c>
      <c r="R893">
        <v>480</v>
      </c>
      <c r="S893">
        <v>7</v>
      </c>
      <c r="T893">
        <v>73.8</v>
      </c>
      <c r="U893" t="s">
        <v>782</v>
      </c>
      <c r="V893">
        <v>25000</v>
      </c>
      <c r="W893">
        <v>3000</v>
      </c>
      <c r="X893">
        <v>86</v>
      </c>
      <c r="Y893">
        <v>30</v>
      </c>
      <c r="Z893">
        <v>0.9</v>
      </c>
      <c r="AA893">
        <v>-20</v>
      </c>
      <c r="AB893" t="s">
        <v>769</v>
      </c>
      <c r="AC893">
        <v>0.1</v>
      </c>
      <c r="AD893" t="s">
        <v>2822</v>
      </c>
      <c r="AE893">
        <v>41958</v>
      </c>
      <c r="AF893">
        <v>41964</v>
      </c>
      <c r="AG893" t="s">
        <v>842</v>
      </c>
      <c r="AH893" t="s">
        <v>2825</v>
      </c>
      <c r="AI893">
        <v>2225895</v>
      </c>
    </row>
    <row r="894" spans="1:35" hidden="1">
      <c r="A894" t="s">
        <v>2813</v>
      </c>
      <c r="B894" t="s">
        <v>2813</v>
      </c>
      <c r="C894" t="s">
        <v>2826</v>
      </c>
      <c r="D894" t="s">
        <v>2826</v>
      </c>
      <c r="F894" t="s">
        <v>737</v>
      </c>
      <c r="G894" t="s">
        <v>780</v>
      </c>
      <c r="H894" t="s">
        <v>1239</v>
      </c>
      <c r="I894" t="s">
        <v>726</v>
      </c>
      <c r="J894" t="s">
        <v>682</v>
      </c>
      <c r="K894">
        <v>5</v>
      </c>
      <c r="L894">
        <v>60</v>
      </c>
      <c r="M894">
        <v>74</v>
      </c>
      <c r="N894">
        <v>50.3</v>
      </c>
      <c r="O894">
        <v>1097</v>
      </c>
      <c r="Q894">
        <v>36</v>
      </c>
      <c r="R894">
        <v>425</v>
      </c>
      <c r="S894">
        <v>6.6</v>
      </c>
      <c r="T894">
        <v>64.400000000000006</v>
      </c>
      <c r="U894" t="s">
        <v>782</v>
      </c>
      <c r="V894">
        <v>25000</v>
      </c>
      <c r="W894">
        <v>2700</v>
      </c>
      <c r="X894">
        <v>82</v>
      </c>
      <c r="Y894">
        <v>17</v>
      </c>
      <c r="Z894">
        <v>0.8</v>
      </c>
      <c r="AA894">
        <v>-20</v>
      </c>
      <c r="AB894" t="s">
        <v>769</v>
      </c>
      <c r="AD894" t="s">
        <v>2827</v>
      </c>
      <c r="AE894">
        <v>41852</v>
      </c>
      <c r="AF894">
        <v>41942</v>
      </c>
      <c r="AG894" t="s">
        <v>842</v>
      </c>
      <c r="AH894" t="s">
        <v>2828</v>
      </c>
      <c r="AI894">
        <v>2223993</v>
      </c>
    </row>
    <row r="895" spans="1:35" hidden="1">
      <c r="A895" t="s">
        <v>2813</v>
      </c>
      <c r="B895" t="s">
        <v>2813</v>
      </c>
      <c r="C895" t="s">
        <v>2829</v>
      </c>
      <c r="D895" t="s">
        <v>2829</v>
      </c>
      <c r="F895" t="s">
        <v>737</v>
      </c>
      <c r="G895" t="s">
        <v>780</v>
      </c>
      <c r="H895" t="s">
        <v>1239</v>
      </c>
      <c r="I895" t="s">
        <v>726</v>
      </c>
      <c r="J895" t="s">
        <v>682</v>
      </c>
      <c r="K895">
        <v>5</v>
      </c>
      <c r="L895">
        <v>60</v>
      </c>
      <c r="M895">
        <v>74</v>
      </c>
      <c r="N895">
        <v>50.3</v>
      </c>
      <c r="O895">
        <v>1210</v>
      </c>
      <c r="Q895">
        <v>36</v>
      </c>
      <c r="R895">
        <v>425</v>
      </c>
      <c r="S895">
        <v>6.6</v>
      </c>
      <c r="T895">
        <v>64.400000000000006</v>
      </c>
      <c r="U895" t="s">
        <v>782</v>
      </c>
      <c r="V895">
        <v>25000</v>
      </c>
      <c r="W895">
        <v>3000</v>
      </c>
      <c r="X895">
        <v>83</v>
      </c>
      <c r="Y895">
        <v>19</v>
      </c>
      <c r="Z895">
        <v>0.8</v>
      </c>
      <c r="AA895">
        <v>-20</v>
      </c>
      <c r="AB895" t="s">
        <v>769</v>
      </c>
      <c r="AD895" t="s">
        <v>2827</v>
      </c>
      <c r="AE895">
        <v>41852</v>
      </c>
      <c r="AF895">
        <v>41942</v>
      </c>
      <c r="AG895" t="s">
        <v>842</v>
      </c>
      <c r="AH895" t="s">
        <v>2830</v>
      </c>
      <c r="AI895">
        <v>2223994</v>
      </c>
    </row>
    <row r="896" spans="1:35" hidden="1">
      <c r="A896" t="s">
        <v>2813</v>
      </c>
      <c r="B896" t="s">
        <v>2813</v>
      </c>
      <c r="C896" t="s">
        <v>2831</v>
      </c>
      <c r="D896" t="s">
        <v>2831</v>
      </c>
      <c r="F896" t="s">
        <v>703</v>
      </c>
      <c r="G896" t="s">
        <v>780</v>
      </c>
      <c r="H896" t="s">
        <v>781</v>
      </c>
      <c r="I896" t="s">
        <v>726</v>
      </c>
      <c r="J896" t="s">
        <v>682</v>
      </c>
      <c r="K896">
        <v>5</v>
      </c>
      <c r="L896">
        <v>35</v>
      </c>
      <c r="M896">
        <v>46.1</v>
      </c>
      <c r="N896">
        <v>50</v>
      </c>
      <c r="O896">
        <v>900</v>
      </c>
      <c r="Q896">
        <v>36</v>
      </c>
      <c r="R896">
        <v>425</v>
      </c>
      <c r="S896">
        <v>6.6</v>
      </c>
      <c r="T896">
        <v>64</v>
      </c>
      <c r="U896" t="s">
        <v>782</v>
      </c>
      <c r="V896">
        <v>25000</v>
      </c>
      <c r="W896">
        <v>2700</v>
      </c>
      <c r="X896">
        <v>81</v>
      </c>
      <c r="Y896">
        <v>14</v>
      </c>
      <c r="Z896">
        <v>0.9</v>
      </c>
      <c r="AA896">
        <v>-20</v>
      </c>
      <c r="AB896" t="s">
        <v>769</v>
      </c>
      <c r="AD896" t="s">
        <v>2827</v>
      </c>
      <c r="AE896">
        <v>41852</v>
      </c>
      <c r="AF896">
        <v>41864</v>
      </c>
      <c r="AG896" t="s">
        <v>842</v>
      </c>
      <c r="AH896" t="s">
        <v>2832</v>
      </c>
      <c r="AI896">
        <v>2217303</v>
      </c>
    </row>
    <row r="897" spans="1:35" hidden="1">
      <c r="A897" t="s">
        <v>2813</v>
      </c>
      <c r="B897" t="s">
        <v>2813</v>
      </c>
      <c r="C897" t="s">
        <v>2833</v>
      </c>
      <c r="D897" t="s">
        <v>2833</v>
      </c>
      <c r="F897" t="s">
        <v>703</v>
      </c>
      <c r="G897" t="s">
        <v>780</v>
      </c>
      <c r="H897" t="s">
        <v>781</v>
      </c>
      <c r="I897" t="s">
        <v>726</v>
      </c>
      <c r="J897" t="s">
        <v>682</v>
      </c>
      <c r="K897">
        <v>5</v>
      </c>
      <c r="L897">
        <v>35</v>
      </c>
      <c r="M897">
        <v>46.1</v>
      </c>
      <c r="N897">
        <v>50</v>
      </c>
      <c r="O897">
        <v>995</v>
      </c>
      <c r="Q897">
        <v>36</v>
      </c>
      <c r="R897">
        <v>450</v>
      </c>
      <c r="S897">
        <v>6.5</v>
      </c>
      <c r="T897">
        <v>69</v>
      </c>
      <c r="U897" t="s">
        <v>782</v>
      </c>
      <c r="V897">
        <v>25000</v>
      </c>
      <c r="W897">
        <v>3000</v>
      </c>
      <c r="X897">
        <v>82</v>
      </c>
      <c r="Y897">
        <v>18</v>
      </c>
      <c r="Z897">
        <v>0.9</v>
      </c>
      <c r="AA897">
        <v>-20</v>
      </c>
      <c r="AB897" t="s">
        <v>769</v>
      </c>
      <c r="AD897" t="s">
        <v>2827</v>
      </c>
      <c r="AE897">
        <v>41852</v>
      </c>
      <c r="AF897">
        <v>41864</v>
      </c>
      <c r="AG897" t="s">
        <v>842</v>
      </c>
      <c r="AH897" t="s">
        <v>2834</v>
      </c>
      <c r="AI897">
        <v>2217304</v>
      </c>
    </row>
    <row r="898" spans="1:35" hidden="1">
      <c r="A898" t="s">
        <v>2813</v>
      </c>
      <c r="B898" t="s">
        <v>2813</v>
      </c>
      <c r="C898" t="s">
        <v>2835</v>
      </c>
      <c r="D898" t="s">
        <v>2835</v>
      </c>
      <c r="F898" t="s">
        <v>737</v>
      </c>
      <c r="G898" t="s">
        <v>780</v>
      </c>
      <c r="H898" t="s">
        <v>794</v>
      </c>
      <c r="I898" t="s">
        <v>726</v>
      </c>
      <c r="J898" t="s">
        <v>682</v>
      </c>
      <c r="K898">
        <v>5</v>
      </c>
      <c r="L898">
        <v>60</v>
      </c>
      <c r="M898">
        <v>74</v>
      </c>
      <c r="N898">
        <v>50.3</v>
      </c>
      <c r="O898">
        <v>1097</v>
      </c>
      <c r="Q898">
        <v>36</v>
      </c>
      <c r="R898">
        <v>425</v>
      </c>
      <c r="S898">
        <v>6.6</v>
      </c>
      <c r="T898">
        <v>64.400000000000006</v>
      </c>
      <c r="U898" t="s">
        <v>782</v>
      </c>
      <c r="V898">
        <v>25000</v>
      </c>
      <c r="W898">
        <v>2700</v>
      </c>
      <c r="X898">
        <v>82</v>
      </c>
      <c r="Y898">
        <v>17</v>
      </c>
      <c r="Z898">
        <v>0.8</v>
      </c>
      <c r="AA898">
        <v>-20</v>
      </c>
      <c r="AB898" t="s">
        <v>769</v>
      </c>
      <c r="AD898" t="s">
        <v>2827</v>
      </c>
      <c r="AE898">
        <v>41852</v>
      </c>
      <c r="AF898">
        <v>41877</v>
      </c>
      <c r="AG898" t="s">
        <v>842</v>
      </c>
      <c r="AH898" t="s">
        <v>2836</v>
      </c>
      <c r="AI898">
        <v>2217869</v>
      </c>
    </row>
    <row r="899" spans="1:35" hidden="1">
      <c r="A899" t="s">
        <v>2813</v>
      </c>
      <c r="B899" t="s">
        <v>2813</v>
      </c>
      <c r="C899" t="s">
        <v>2837</v>
      </c>
      <c r="D899" t="s">
        <v>2837</v>
      </c>
      <c r="F899" t="s">
        <v>737</v>
      </c>
      <c r="G899" t="s">
        <v>780</v>
      </c>
      <c r="H899" t="s">
        <v>794</v>
      </c>
      <c r="I899" t="s">
        <v>726</v>
      </c>
      <c r="J899" t="s">
        <v>682</v>
      </c>
      <c r="K899">
        <v>5</v>
      </c>
      <c r="L899">
        <v>60</v>
      </c>
      <c r="M899">
        <v>74</v>
      </c>
      <c r="N899">
        <v>50.3</v>
      </c>
      <c r="O899">
        <v>1210</v>
      </c>
      <c r="Q899">
        <v>36</v>
      </c>
      <c r="R899">
        <v>425</v>
      </c>
      <c r="S899">
        <v>6.6</v>
      </c>
      <c r="T899">
        <v>64.400000000000006</v>
      </c>
      <c r="U899" t="s">
        <v>782</v>
      </c>
      <c r="V899">
        <v>25000</v>
      </c>
      <c r="W899">
        <v>3000</v>
      </c>
      <c r="X899">
        <v>83</v>
      </c>
      <c r="Y899">
        <v>19</v>
      </c>
      <c r="Z899">
        <v>0.8</v>
      </c>
      <c r="AA899">
        <v>-20</v>
      </c>
      <c r="AB899" t="s">
        <v>769</v>
      </c>
      <c r="AD899" t="s">
        <v>2827</v>
      </c>
      <c r="AE899">
        <v>41852</v>
      </c>
      <c r="AF899">
        <v>41877</v>
      </c>
      <c r="AG899" t="s">
        <v>842</v>
      </c>
      <c r="AH899" t="s">
        <v>2838</v>
      </c>
      <c r="AI899">
        <v>2217868</v>
      </c>
    </row>
    <row r="900" spans="1:35" hidden="1">
      <c r="A900" t="s">
        <v>2813</v>
      </c>
      <c r="B900" t="s">
        <v>2813</v>
      </c>
      <c r="C900" t="s">
        <v>2839</v>
      </c>
      <c r="D900" t="s">
        <v>2839</v>
      </c>
      <c r="F900" t="s">
        <v>732</v>
      </c>
      <c r="G900" t="s">
        <v>780</v>
      </c>
      <c r="H900" t="s">
        <v>794</v>
      </c>
      <c r="I900" t="s">
        <v>726</v>
      </c>
      <c r="J900" t="s">
        <v>682</v>
      </c>
      <c r="K900">
        <v>3</v>
      </c>
      <c r="L900">
        <v>65</v>
      </c>
      <c r="M900">
        <v>126.1</v>
      </c>
      <c r="N900">
        <v>108.5</v>
      </c>
      <c r="R900">
        <v>650</v>
      </c>
      <c r="S900">
        <v>7.5</v>
      </c>
      <c r="T900">
        <v>86.7</v>
      </c>
      <c r="U900" t="s">
        <v>782</v>
      </c>
      <c r="V900">
        <v>25000</v>
      </c>
      <c r="W900">
        <v>2700</v>
      </c>
      <c r="X900">
        <v>83</v>
      </c>
      <c r="Y900">
        <v>9</v>
      </c>
      <c r="Z900">
        <v>0.9</v>
      </c>
      <c r="AA900">
        <v>-20</v>
      </c>
      <c r="AD900" t="s">
        <v>2827</v>
      </c>
      <c r="AE900">
        <v>41930</v>
      </c>
      <c r="AF900">
        <v>41942</v>
      </c>
      <c r="AG900" t="s">
        <v>842</v>
      </c>
      <c r="AH900" t="s">
        <v>2840</v>
      </c>
      <c r="AI900">
        <v>2223999</v>
      </c>
    </row>
    <row r="901" spans="1:35" hidden="1">
      <c r="A901" t="s">
        <v>2813</v>
      </c>
      <c r="B901" t="s">
        <v>2813</v>
      </c>
      <c r="C901" t="s">
        <v>2841</v>
      </c>
      <c r="D901" t="s">
        <v>2841</v>
      </c>
      <c r="F901" t="s">
        <v>732</v>
      </c>
      <c r="G901" t="s">
        <v>780</v>
      </c>
      <c r="H901" t="s">
        <v>794</v>
      </c>
      <c r="I901" t="s">
        <v>726</v>
      </c>
      <c r="J901" t="s">
        <v>682</v>
      </c>
      <c r="K901">
        <v>3</v>
      </c>
      <c r="L901">
        <v>65</v>
      </c>
      <c r="M901">
        <v>126.1</v>
      </c>
      <c r="N901">
        <v>108.5</v>
      </c>
      <c r="R901">
        <v>685</v>
      </c>
      <c r="S901">
        <v>7.5</v>
      </c>
      <c r="T901">
        <v>91.3</v>
      </c>
      <c r="U901" t="s">
        <v>782</v>
      </c>
      <c r="V901">
        <v>25000</v>
      </c>
      <c r="W901">
        <v>3000</v>
      </c>
      <c r="X901">
        <v>84</v>
      </c>
      <c r="Y901">
        <v>13</v>
      </c>
      <c r="Z901">
        <v>0.9</v>
      </c>
      <c r="AA901">
        <v>-20</v>
      </c>
      <c r="AD901" t="s">
        <v>2827</v>
      </c>
      <c r="AE901">
        <v>41930</v>
      </c>
      <c r="AF901">
        <v>41942</v>
      </c>
      <c r="AG901" t="s">
        <v>842</v>
      </c>
      <c r="AH901" t="s">
        <v>2842</v>
      </c>
      <c r="AI901">
        <v>2224000</v>
      </c>
    </row>
    <row r="902" spans="1:35" hidden="1">
      <c r="A902" t="s">
        <v>2813</v>
      </c>
      <c r="B902" t="s">
        <v>2813</v>
      </c>
      <c r="C902" t="s">
        <v>2843</v>
      </c>
      <c r="D902" t="s">
        <v>2843</v>
      </c>
      <c r="F902" t="s">
        <v>732</v>
      </c>
      <c r="G902" t="s">
        <v>780</v>
      </c>
      <c r="H902" t="s">
        <v>794</v>
      </c>
      <c r="I902" t="s">
        <v>726</v>
      </c>
      <c r="J902" t="s">
        <v>682</v>
      </c>
      <c r="K902">
        <v>3</v>
      </c>
      <c r="L902">
        <v>65</v>
      </c>
      <c r="M902">
        <v>126.1</v>
      </c>
      <c r="N902">
        <v>108.5</v>
      </c>
      <c r="R902">
        <v>710</v>
      </c>
      <c r="S902">
        <v>7.5</v>
      </c>
      <c r="T902">
        <v>95.3</v>
      </c>
      <c r="U902" t="s">
        <v>782</v>
      </c>
      <c r="V902">
        <v>25000</v>
      </c>
      <c r="W902">
        <v>4000</v>
      </c>
      <c r="X902">
        <v>87</v>
      </c>
      <c r="Y902">
        <v>24</v>
      </c>
      <c r="Z902">
        <v>0.9</v>
      </c>
      <c r="AA902">
        <v>-20</v>
      </c>
      <c r="AD902" t="s">
        <v>2827</v>
      </c>
      <c r="AE902">
        <v>41930</v>
      </c>
      <c r="AF902">
        <v>41942</v>
      </c>
      <c r="AG902" t="s">
        <v>842</v>
      </c>
      <c r="AH902" t="s">
        <v>2844</v>
      </c>
      <c r="AI902">
        <v>2224001</v>
      </c>
    </row>
    <row r="903" spans="1:35" hidden="1">
      <c r="A903" t="s">
        <v>2813</v>
      </c>
      <c r="B903" t="s">
        <v>2813</v>
      </c>
      <c r="C903" t="s">
        <v>2845</v>
      </c>
      <c r="D903" t="s">
        <v>2845</v>
      </c>
      <c r="F903" t="s">
        <v>703</v>
      </c>
      <c r="G903" t="s">
        <v>780</v>
      </c>
      <c r="H903" t="s">
        <v>781</v>
      </c>
      <c r="I903" t="s">
        <v>726</v>
      </c>
      <c r="J903" t="s">
        <v>682</v>
      </c>
      <c r="K903">
        <v>3</v>
      </c>
      <c r="L903">
        <v>50</v>
      </c>
      <c r="M903">
        <v>47.8</v>
      </c>
      <c r="N903">
        <v>50</v>
      </c>
      <c r="O903">
        <v>1363</v>
      </c>
      <c r="Q903">
        <v>36</v>
      </c>
      <c r="R903">
        <v>525</v>
      </c>
      <c r="S903">
        <v>7.8</v>
      </c>
      <c r="T903">
        <v>68</v>
      </c>
      <c r="U903" t="s">
        <v>782</v>
      </c>
      <c r="V903">
        <v>25000</v>
      </c>
      <c r="W903">
        <v>2700</v>
      </c>
      <c r="X903">
        <v>82</v>
      </c>
      <c r="Y903">
        <v>17</v>
      </c>
      <c r="Z903">
        <v>0.9</v>
      </c>
      <c r="AA903">
        <v>-20</v>
      </c>
      <c r="AB903" t="s">
        <v>769</v>
      </c>
      <c r="AC903">
        <v>0.1</v>
      </c>
      <c r="AD903" t="s">
        <v>2827</v>
      </c>
      <c r="AE903">
        <v>41958</v>
      </c>
      <c r="AF903">
        <v>41964</v>
      </c>
      <c r="AG903" t="s">
        <v>842</v>
      </c>
      <c r="AH903" t="s">
        <v>2846</v>
      </c>
      <c r="AI903">
        <v>2225571</v>
      </c>
    </row>
    <row r="904" spans="1:35" hidden="1">
      <c r="A904" t="s">
        <v>2813</v>
      </c>
      <c r="B904" t="s">
        <v>2813</v>
      </c>
      <c r="C904" t="s">
        <v>2847</v>
      </c>
      <c r="D904" t="s">
        <v>2847</v>
      </c>
      <c r="F904" t="s">
        <v>703</v>
      </c>
      <c r="G904" t="s">
        <v>780</v>
      </c>
      <c r="H904" t="s">
        <v>781</v>
      </c>
      <c r="I904" t="s">
        <v>726</v>
      </c>
      <c r="J904" t="s">
        <v>682</v>
      </c>
      <c r="K904">
        <v>3</v>
      </c>
      <c r="L904">
        <v>50</v>
      </c>
      <c r="M904">
        <v>47.8</v>
      </c>
      <c r="N904">
        <v>50</v>
      </c>
      <c r="O904">
        <v>1305</v>
      </c>
      <c r="Q904">
        <v>36</v>
      </c>
      <c r="R904">
        <v>550</v>
      </c>
      <c r="S904">
        <v>7.6</v>
      </c>
      <c r="T904">
        <v>71</v>
      </c>
      <c r="U904" t="s">
        <v>782</v>
      </c>
      <c r="V904">
        <v>25000</v>
      </c>
      <c r="W904">
        <v>3000</v>
      </c>
      <c r="X904">
        <v>83</v>
      </c>
      <c r="Y904">
        <v>19</v>
      </c>
      <c r="Z904">
        <v>0.9</v>
      </c>
      <c r="AA904">
        <v>-20</v>
      </c>
      <c r="AB904" t="s">
        <v>769</v>
      </c>
      <c r="AC904">
        <v>0.1</v>
      </c>
      <c r="AD904" t="s">
        <v>2827</v>
      </c>
      <c r="AE904">
        <v>41958</v>
      </c>
      <c r="AF904">
        <v>41964</v>
      </c>
      <c r="AG904" t="s">
        <v>842</v>
      </c>
      <c r="AH904" t="s">
        <v>2848</v>
      </c>
      <c r="AI904">
        <v>2225572</v>
      </c>
    </row>
    <row r="905" spans="1:35" hidden="1">
      <c r="A905" t="s">
        <v>2813</v>
      </c>
      <c r="B905" t="s">
        <v>2813</v>
      </c>
      <c r="C905" t="s">
        <v>2849</v>
      </c>
      <c r="D905" t="s">
        <v>2849</v>
      </c>
      <c r="F905" t="s">
        <v>703</v>
      </c>
      <c r="G905" t="s">
        <v>780</v>
      </c>
      <c r="H905" t="s">
        <v>781</v>
      </c>
      <c r="I905" t="s">
        <v>726</v>
      </c>
      <c r="J905" t="s">
        <v>682</v>
      </c>
      <c r="K905">
        <v>3</v>
      </c>
      <c r="L905">
        <v>50</v>
      </c>
      <c r="M905">
        <v>47.8</v>
      </c>
      <c r="N905">
        <v>50</v>
      </c>
      <c r="O905">
        <v>1292</v>
      </c>
      <c r="Q905">
        <v>36</v>
      </c>
      <c r="R905">
        <v>580</v>
      </c>
      <c r="S905">
        <v>7.6</v>
      </c>
      <c r="T905">
        <v>77.8</v>
      </c>
      <c r="U905" t="s">
        <v>782</v>
      </c>
      <c r="V905">
        <v>25000</v>
      </c>
      <c r="W905">
        <v>4000</v>
      </c>
      <c r="X905">
        <v>83</v>
      </c>
      <c r="Y905">
        <v>20</v>
      </c>
      <c r="Z905">
        <v>0.9</v>
      </c>
      <c r="AA905">
        <v>-20</v>
      </c>
      <c r="AB905" t="s">
        <v>769</v>
      </c>
      <c r="AC905">
        <v>0.1</v>
      </c>
      <c r="AD905" t="s">
        <v>2827</v>
      </c>
      <c r="AE905">
        <v>41958</v>
      </c>
      <c r="AF905">
        <v>41964</v>
      </c>
      <c r="AG905" t="s">
        <v>842</v>
      </c>
      <c r="AH905" t="s">
        <v>2850</v>
      </c>
      <c r="AI905">
        <v>2225573</v>
      </c>
    </row>
    <row r="906" spans="1:35" hidden="1">
      <c r="A906" t="s">
        <v>2813</v>
      </c>
      <c r="B906" t="s">
        <v>2813</v>
      </c>
      <c r="C906" t="s">
        <v>2851</v>
      </c>
      <c r="D906" t="s">
        <v>2851</v>
      </c>
      <c r="F906" t="s">
        <v>732</v>
      </c>
      <c r="G906" t="s">
        <v>780</v>
      </c>
      <c r="H906" t="s">
        <v>794</v>
      </c>
      <c r="I906" t="s">
        <v>726</v>
      </c>
      <c r="J906" t="s">
        <v>682</v>
      </c>
      <c r="K906">
        <v>3</v>
      </c>
      <c r="L906">
        <v>65</v>
      </c>
      <c r="M906">
        <v>126.4</v>
      </c>
      <c r="N906">
        <v>108.5</v>
      </c>
      <c r="R906">
        <v>650</v>
      </c>
      <c r="S906">
        <v>8.5</v>
      </c>
      <c r="T906">
        <v>81.3</v>
      </c>
      <c r="U906" t="s">
        <v>782</v>
      </c>
      <c r="V906">
        <v>25000</v>
      </c>
      <c r="W906">
        <v>2700</v>
      </c>
      <c r="X906">
        <v>83</v>
      </c>
      <c r="Y906">
        <v>9</v>
      </c>
      <c r="Z906">
        <v>0.9</v>
      </c>
      <c r="AA906">
        <v>-20</v>
      </c>
      <c r="AB906" t="s">
        <v>769</v>
      </c>
      <c r="AC906">
        <v>0.1</v>
      </c>
      <c r="AD906" t="s">
        <v>2827</v>
      </c>
      <c r="AE906">
        <v>41930</v>
      </c>
      <c r="AF906">
        <v>41942</v>
      </c>
      <c r="AG906" t="s">
        <v>842</v>
      </c>
      <c r="AH906" t="s">
        <v>2852</v>
      </c>
      <c r="AI906">
        <v>2223949</v>
      </c>
    </row>
    <row r="907" spans="1:35" hidden="1">
      <c r="A907" t="s">
        <v>2813</v>
      </c>
      <c r="B907" t="s">
        <v>2813</v>
      </c>
      <c r="C907" t="s">
        <v>2853</v>
      </c>
      <c r="D907" t="s">
        <v>2853</v>
      </c>
      <c r="F907" t="s">
        <v>732</v>
      </c>
      <c r="G907" t="s">
        <v>780</v>
      </c>
      <c r="H907" t="s">
        <v>794</v>
      </c>
      <c r="I907" t="s">
        <v>726</v>
      </c>
      <c r="J907" t="s">
        <v>682</v>
      </c>
      <c r="K907">
        <v>3</v>
      </c>
      <c r="L907">
        <v>65</v>
      </c>
      <c r="M907">
        <v>126.4</v>
      </c>
      <c r="N907">
        <v>108.5</v>
      </c>
      <c r="R907">
        <v>685</v>
      </c>
      <c r="S907">
        <v>8.5</v>
      </c>
      <c r="T907">
        <v>85.6</v>
      </c>
      <c r="U907" t="s">
        <v>782</v>
      </c>
      <c r="V907">
        <v>25000</v>
      </c>
      <c r="W907">
        <v>3000</v>
      </c>
      <c r="X907">
        <v>85</v>
      </c>
      <c r="Y907">
        <v>16</v>
      </c>
      <c r="Z907">
        <v>0.9</v>
      </c>
      <c r="AA907">
        <v>-20</v>
      </c>
      <c r="AB907" t="s">
        <v>769</v>
      </c>
      <c r="AC907">
        <v>0.1</v>
      </c>
      <c r="AD907" t="s">
        <v>2827</v>
      </c>
      <c r="AE907">
        <v>41930</v>
      </c>
      <c r="AF907">
        <v>41942</v>
      </c>
      <c r="AG907" t="s">
        <v>842</v>
      </c>
      <c r="AH907" t="s">
        <v>2854</v>
      </c>
      <c r="AI907">
        <v>2223998</v>
      </c>
    </row>
    <row r="908" spans="1:35" hidden="1">
      <c r="A908" t="s">
        <v>2813</v>
      </c>
      <c r="B908" t="s">
        <v>2813</v>
      </c>
      <c r="C908" t="s">
        <v>2855</v>
      </c>
      <c r="D908" t="s">
        <v>2855</v>
      </c>
      <c r="F908" t="s">
        <v>732</v>
      </c>
      <c r="G908" t="s">
        <v>780</v>
      </c>
      <c r="H908" t="s">
        <v>794</v>
      </c>
      <c r="I908" t="s">
        <v>726</v>
      </c>
      <c r="J908" t="s">
        <v>682</v>
      </c>
      <c r="K908">
        <v>3</v>
      </c>
      <c r="L908">
        <v>65</v>
      </c>
      <c r="M908">
        <v>126.4</v>
      </c>
      <c r="N908">
        <v>108.5</v>
      </c>
      <c r="R908">
        <v>710</v>
      </c>
      <c r="S908">
        <v>8.5</v>
      </c>
      <c r="T908">
        <v>88.8</v>
      </c>
      <c r="U908" t="s">
        <v>782</v>
      </c>
      <c r="V908">
        <v>25000</v>
      </c>
      <c r="W908">
        <v>4000</v>
      </c>
      <c r="X908">
        <v>87</v>
      </c>
      <c r="Y908">
        <v>24</v>
      </c>
      <c r="Z908">
        <v>0.9</v>
      </c>
      <c r="AA908">
        <v>-20</v>
      </c>
      <c r="AB908" t="s">
        <v>769</v>
      </c>
      <c r="AC908">
        <v>0.1</v>
      </c>
      <c r="AD908" t="s">
        <v>2827</v>
      </c>
      <c r="AE908">
        <v>41930</v>
      </c>
      <c r="AF908">
        <v>41942</v>
      </c>
      <c r="AG908" t="s">
        <v>842</v>
      </c>
      <c r="AH908" t="s">
        <v>2856</v>
      </c>
      <c r="AI908">
        <v>2223950</v>
      </c>
    </row>
    <row r="909" spans="1:35">
      <c r="A909" t="s">
        <v>2813</v>
      </c>
      <c r="B909" t="s">
        <v>2813</v>
      </c>
      <c r="C909" t="s">
        <v>1009</v>
      </c>
      <c r="D909" t="s">
        <v>2857</v>
      </c>
      <c r="E909">
        <v>40610</v>
      </c>
      <c r="F909" t="s">
        <v>733</v>
      </c>
      <c r="G909" t="s">
        <v>780</v>
      </c>
      <c r="H909" t="s">
        <v>794</v>
      </c>
      <c r="I909" t="s">
        <v>726</v>
      </c>
      <c r="J909" t="s">
        <v>682</v>
      </c>
      <c r="K909">
        <v>5</v>
      </c>
      <c r="L909">
        <v>75</v>
      </c>
      <c r="M909">
        <v>157</v>
      </c>
      <c r="N909">
        <v>125</v>
      </c>
      <c r="R909">
        <v>1200</v>
      </c>
      <c r="S909">
        <v>17</v>
      </c>
      <c r="T909">
        <v>71</v>
      </c>
      <c r="U909" t="s">
        <v>782</v>
      </c>
      <c r="V909">
        <v>40000</v>
      </c>
      <c r="W909">
        <v>3000</v>
      </c>
      <c r="X909">
        <v>83</v>
      </c>
      <c r="Y909">
        <v>19</v>
      </c>
      <c r="Z909">
        <v>1</v>
      </c>
      <c r="AA909">
        <v>-20</v>
      </c>
      <c r="AB909" t="s">
        <v>769</v>
      </c>
      <c r="AC909">
        <v>0.1</v>
      </c>
      <c r="AD909" t="s">
        <v>783</v>
      </c>
      <c r="AE909">
        <v>41808</v>
      </c>
      <c r="AF909">
        <v>41809</v>
      </c>
      <c r="AG909" t="s">
        <v>784</v>
      </c>
      <c r="AH909" t="s">
        <v>2858</v>
      </c>
      <c r="AI909">
        <v>2214819</v>
      </c>
    </row>
    <row r="910" spans="1:35">
      <c r="A910" t="s">
        <v>2813</v>
      </c>
      <c r="B910" t="s">
        <v>2813</v>
      </c>
      <c r="C910" t="s">
        <v>1009</v>
      </c>
      <c r="D910" t="s">
        <v>2859</v>
      </c>
      <c r="F910" t="s">
        <v>735</v>
      </c>
      <c r="G910" t="s">
        <v>780</v>
      </c>
      <c r="H910" t="s">
        <v>794</v>
      </c>
      <c r="I910" t="s">
        <v>726</v>
      </c>
      <c r="J910" t="s">
        <v>682</v>
      </c>
      <c r="K910">
        <v>5</v>
      </c>
      <c r="L910">
        <v>120</v>
      </c>
      <c r="M910">
        <v>128</v>
      </c>
      <c r="N910">
        <v>120</v>
      </c>
      <c r="O910">
        <v>2559</v>
      </c>
      <c r="Q910">
        <v>40</v>
      </c>
      <c r="R910">
        <v>1200</v>
      </c>
      <c r="S910">
        <v>19</v>
      </c>
      <c r="T910">
        <v>59</v>
      </c>
      <c r="U910" t="s">
        <v>782</v>
      </c>
      <c r="V910">
        <v>40000</v>
      </c>
      <c r="W910">
        <v>2700</v>
      </c>
      <c r="X910">
        <v>82</v>
      </c>
      <c r="Y910">
        <v>1</v>
      </c>
      <c r="Z910">
        <v>1</v>
      </c>
      <c r="AA910">
        <v>-20</v>
      </c>
      <c r="AB910" t="s">
        <v>769</v>
      </c>
      <c r="AC910">
        <v>0.1</v>
      </c>
      <c r="AD910" t="s">
        <v>783</v>
      </c>
      <c r="AE910">
        <v>41810</v>
      </c>
      <c r="AF910">
        <v>41828</v>
      </c>
      <c r="AG910" t="s">
        <v>784</v>
      </c>
      <c r="AH910" t="s">
        <v>2860</v>
      </c>
      <c r="AI910">
        <v>2215349</v>
      </c>
    </row>
    <row r="911" spans="1:35">
      <c r="A911" t="s">
        <v>2813</v>
      </c>
      <c r="B911" t="s">
        <v>2813</v>
      </c>
      <c r="C911" t="s">
        <v>1009</v>
      </c>
      <c r="D911" t="s">
        <v>2861</v>
      </c>
      <c r="F911" t="s">
        <v>735</v>
      </c>
      <c r="G911" t="s">
        <v>780</v>
      </c>
      <c r="H911" t="s">
        <v>794</v>
      </c>
      <c r="I911" t="s">
        <v>726</v>
      </c>
      <c r="J911" t="s">
        <v>682</v>
      </c>
      <c r="K911">
        <v>5</v>
      </c>
      <c r="L911">
        <v>100</v>
      </c>
      <c r="M911">
        <v>128</v>
      </c>
      <c r="N911">
        <v>120</v>
      </c>
      <c r="O911">
        <v>4256</v>
      </c>
      <c r="Q911">
        <v>25</v>
      </c>
      <c r="R911">
        <v>1200</v>
      </c>
      <c r="S911">
        <v>19</v>
      </c>
      <c r="T911">
        <v>59</v>
      </c>
      <c r="U911" t="s">
        <v>782</v>
      </c>
      <c r="V911">
        <v>40000</v>
      </c>
      <c r="W911">
        <v>2700</v>
      </c>
      <c r="X911">
        <v>82</v>
      </c>
      <c r="Y911">
        <v>1</v>
      </c>
      <c r="Z911">
        <v>1</v>
      </c>
      <c r="AA911">
        <v>-20</v>
      </c>
      <c r="AB911" t="s">
        <v>769</v>
      </c>
      <c r="AC911">
        <v>0.1</v>
      </c>
      <c r="AD911" t="s">
        <v>783</v>
      </c>
      <c r="AE911">
        <v>41810</v>
      </c>
      <c r="AF911">
        <v>41828</v>
      </c>
      <c r="AG911" t="s">
        <v>784</v>
      </c>
      <c r="AH911" t="s">
        <v>2862</v>
      </c>
      <c r="AI911">
        <v>2215350</v>
      </c>
    </row>
    <row r="912" spans="1:35">
      <c r="A912" t="s">
        <v>2813</v>
      </c>
      <c r="B912" t="s">
        <v>2813</v>
      </c>
      <c r="C912" t="s">
        <v>1009</v>
      </c>
      <c r="D912" t="s">
        <v>2863</v>
      </c>
      <c r="E912">
        <v>40633</v>
      </c>
      <c r="F912" t="s">
        <v>735</v>
      </c>
      <c r="G912" t="s">
        <v>780</v>
      </c>
      <c r="H912" t="s">
        <v>794</v>
      </c>
      <c r="I912" t="s">
        <v>726</v>
      </c>
      <c r="J912" t="s">
        <v>682</v>
      </c>
      <c r="K912">
        <v>5</v>
      </c>
      <c r="L912">
        <v>120</v>
      </c>
      <c r="M912">
        <v>128</v>
      </c>
      <c r="N912">
        <v>120</v>
      </c>
      <c r="O912">
        <v>2665</v>
      </c>
      <c r="Q912">
        <v>40</v>
      </c>
      <c r="R912">
        <v>1250</v>
      </c>
      <c r="S912">
        <v>19</v>
      </c>
      <c r="T912">
        <v>60</v>
      </c>
      <c r="U912" t="s">
        <v>782</v>
      </c>
      <c r="V912">
        <v>40000</v>
      </c>
      <c r="W912">
        <v>3000</v>
      </c>
      <c r="X912">
        <v>83</v>
      </c>
      <c r="Y912">
        <v>5</v>
      </c>
      <c r="Z912">
        <v>1</v>
      </c>
      <c r="AA912">
        <v>-20</v>
      </c>
      <c r="AB912" t="s">
        <v>769</v>
      </c>
      <c r="AC912">
        <v>0.1</v>
      </c>
      <c r="AD912" t="s">
        <v>2864</v>
      </c>
      <c r="AE912">
        <v>41810</v>
      </c>
      <c r="AF912">
        <v>41842</v>
      </c>
      <c r="AG912" t="s">
        <v>784</v>
      </c>
      <c r="AH912" t="s">
        <v>2865</v>
      </c>
      <c r="AI912">
        <v>2216423</v>
      </c>
    </row>
    <row r="913" spans="1:35">
      <c r="A913" t="s">
        <v>2813</v>
      </c>
      <c r="B913" t="s">
        <v>2813</v>
      </c>
      <c r="C913" t="s">
        <v>1009</v>
      </c>
      <c r="D913" t="s">
        <v>2866</v>
      </c>
      <c r="E913">
        <v>40632</v>
      </c>
      <c r="F913" t="s">
        <v>735</v>
      </c>
      <c r="G913" t="s">
        <v>780</v>
      </c>
      <c r="H913" t="s">
        <v>794</v>
      </c>
      <c r="I913" t="s">
        <v>726</v>
      </c>
      <c r="J913" t="s">
        <v>682</v>
      </c>
      <c r="K913">
        <v>5</v>
      </c>
      <c r="L913">
        <v>100</v>
      </c>
      <c r="M913">
        <v>128</v>
      </c>
      <c r="N913">
        <v>120</v>
      </c>
      <c r="O913">
        <v>4424</v>
      </c>
      <c r="Q913">
        <v>25</v>
      </c>
      <c r="R913">
        <v>1250</v>
      </c>
      <c r="S913">
        <v>19</v>
      </c>
      <c r="T913">
        <v>60</v>
      </c>
      <c r="U913" t="s">
        <v>782</v>
      </c>
      <c r="V913">
        <v>40000</v>
      </c>
      <c r="W913">
        <v>3000</v>
      </c>
      <c r="X913">
        <v>83</v>
      </c>
      <c r="Y913">
        <v>5</v>
      </c>
      <c r="Z913">
        <v>1</v>
      </c>
      <c r="AA913">
        <v>-20</v>
      </c>
      <c r="AB913" t="s">
        <v>769</v>
      </c>
      <c r="AC913">
        <v>0.1</v>
      </c>
      <c r="AD913" t="s">
        <v>2864</v>
      </c>
      <c r="AE913">
        <v>41810</v>
      </c>
      <c r="AF913">
        <v>41842</v>
      </c>
      <c r="AG913" t="s">
        <v>784</v>
      </c>
      <c r="AH913" t="s">
        <v>2867</v>
      </c>
      <c r="AI913">
        <v>2216424</v>
      </c>
    </row>
    <row r="914" spans="1:35">
      <c r="A914" t="s">
        <v>2813</v>
      </c>
      <c r="B914" t="s">
        <v>2813</v>
      </c>
      <c r="C914" t="s">
        <v>1009</v>
      </c>
      <c r="D914" t="s">
        <v>2868</v>
      </c>
      <c r="E914">
        <v>40690</v>
      </c>
      <c r="F914" t="s">
        <v>787</v>
      </c>
      <c r="G914" t="s">
        <v>723</v>
      </c>
      <c r="H914" t="s">
        <v>788</v>
      </c>
      <c r="I914" t="s">
        <v>723</v>
      </c>
      <c r="J914" t="s">
        <v>682</v>
      </c>
      <c r="K914">
        <v>5</v>
      </c>
      <c r="L914">
        <v>40</v>
      </c>
      <c r="M914">
        <v>103.7</v>
      </c>
      <c r="N914">
        <v>34.799999999999997</v>
      </c>
      <c r="R914">
        <v>315</v>
      </c>
      <c r="S914">
        <v>5</v>
      </c>
      <c r="T914">
        <v>62</v>
      </c>
      <c r="U914" t="s">
        <v>782</v>
      </c>
      <c r="V914">
        <v>40000</v>
      </c>
      <c r="W914">
        <v>2700</v>
      </c>
      <c r="X914">
        <v>82</v>
      </c>
      <c r="Y914">
        <v>17</v>
      </c>
      <c r="Z914">
        <v>0.7</v>
      </c>
      <c r="AA914">
        <v>-20</v>
      </c>
      <c r="AB914" t="s">
        <v>769</v>
      </c>
      <c r="AC914">
        <v>0.1</v>
      </c>
      <c r="AD914" t="s">
        <v>826</v>
      </c>
      <c r="AE914">
        <v>41703</v>
      </c>
      <c r="AF914">
        <v>41698</v>
      </c>
      <c r="AG914" t="s">
        <v>784</v>
      </c>
      <c r="AH914" t="s">
        <v>2869</v>
      </c>
      <c r="AI914">
        <v>2205612</v>
      </c>
    </row>
    <row r="915" spans="1:35">
      <c r="A915" t="s">
        <v>2813</v>
      </c>
      <c r="B915" t="s">
        <v>2813</v>
      </c>
      <c r="C915" t="s">
        <v>1009</v>
      </c>
      <c r="D915" t="s">
        <v>2870</v>
      </c>
      <c r="E915">
        <v>40601</v>
      </c>
      <c r="F915" t="s">
        <v>813</v>
      </c>
      <c r="G915" t="s">
        <v>780</v>
      </c>
      <c r="H915" t="s">
        <v>794</v>
      </c>
      <c r="I915" t="s">
        <v>726</v>
      </c>
      <c r="J915" t="s">
        <v>682</v>
      </c>
      <c r="K915">
        <v>5</v>
      </c>
      <c r="L915">
        <v>50</v>
      </c>
      <c r="M915">
        <v>95</v>
      </c>
      <c r="N915">
        <v>64</v>
      </c>
      <c r="R915">
        <v>500</v>
      </c>
      <c r="S915">
        <v>7.8</v>
      </c>
      <c r="T915">
        <v>66.7</v>
      </c>
      <c r="U915" t="s">
        <v>782</v>
      </c>
      <c r="V915">
        <v>40000</v>
      </c>
      <c r="W915">
        <v>2700</v>
      </c>
      <c r="X915">
        <v>82</v>
      </c>
      <c r="Y915">
        <v>16</v>
      </c>
      <c r="Z915">
        <v>0.9</v>
      </c>
      <c r="AA915">
        <v>-20</v>
      </c>
      <c r="AB915" t="s">
        <v>769</v>
      </c>
      <c r="AC915">
        <v>0.1</v>
      </c>
      <c r="AD915" t="s">
        <v>1203</v>
      </c>
      <c r="AE915">
        <v>41881</v>
      </c>
      <c r="AF915">
        <v>41893</v>
      </c>
      <c r="AG915" t="s">
        <v>784</v>
      </c>
      <c r="AH915" t="s">
        <v>2871</v>
      </c>
      <c r="AI915">
        <v>2219732</v>
      </c>
    </row>
    <row r="916" spans="1:35">
      <c r="A916" t="s">
        <v>2813</v>
      </c>
      <c r="B916" t="s">
        <v>2813</v>
      </c>
      <c r="C916" t="s">
        <v>1009</v>
      </c>
      <c r="D916" t="s">
        <v>2872</v>
      </c>
      <c r="E916">
        <v>95348</v>
      </c>
      <c r="F916" t="s">
        <v>821</v>
      </c>
      <c r="G916" t="s">
        <v>736</v>
      </c>
      <c r="H916" t="s">
        <v>794</v>
      </c>
      <c r="I916" t="s">
        <v>723</v>
      </c>
      <c r="J916" t="s">
        <v>682</v>
      </c>
      <c r="K916">
        <v>3</v>
      </c>
      <c r="L916">
        <v>60</v>
      </c>
      <c r="M916">
        <v>79</v>
      </c>
      <c r="N916">
        <v>117</v>
      </c>
      <c r="R916">
        <v>550</v>
      </c>
      <c r="S916">
        <v>8.5</v>
      </c>
      <c r="T916">
        <v>68.8</v>
      </c>
      <c r="U916" t="s">
        <v>782</v>
      </c>
      <c r="V916">
        <v>40000</v>
      </c>
      <c r="W916">
        <v>2700</v>
      </c>
      <c r="X916">
        <v>81</v>
      </c>
      <c r="Y916">
        <v>7</v>
      </c>
      <c r="Z916">
        <v>0.8</v>
      </c>
      <c r="AA916">
        <v>-20</v>
      </c>
      <c r="AB916" t="s">
        <v>769</v>
      </c>
      <c r="AC916">
        <v>0.1</v>
      </c>
      <c r="AD916" t="s">
        <v>783</v>
      </c>
      <c r="AE916">
        <v>41856</v>
      </c>
      <c r="AF916">
        <v>41856</v>
      </c>
      <c r="AG916" t="s">
        <v>784</v>
      </c>
      <c r="AH916" t="s">
        <v>2873</v>
      </c>
      <c r="AI916">
        <v>2217999</v>
      </c>
    </row>
    <row r="917" spans="1:35">
      <c r="A917" t="s">
        <v>2813</v>
      </c>
      <c r="B917" t="s">
        <v>2813</v>
      </c>
      <c r="C917" t="s">
        <v>1009</v>
      </c>
      <c r="D917" t="s">
        <v>2874</v>
      </c>
      <c r="E917">
        <v>40615</v>
      </c>
      <c r="F917" t="s">
        <v>738</v>
      </c>
      <c r="G917" t="s">
        <v>780</v>
      </c>
      <c r="H917" t="s">
        <v>794</v>
      </c>
      <c r="I917" t="s">
        <v>726</v>
      </c>
      <c r="J917" t="s">
        <v>682</v>
      </c>
      <c r="K917">
        <v>5</v>
      </c>
      <c r="L917">
        <v>50</v>
      </c>
      <c r="M917">
        <v>85</v>
      </c>
      <c r="N917">
        <v>62</v>
      </c>
      <c r="O917">
        <v>827</v>
      </c>
      <c r="Q917">
        <v>40</v>
      </c>
      <c r="R917">
        <v>490</v>
      </c>
      <c r="S917">
        <v>8</v>
      </c>
      <c r="T917">
        <v>61.3</v>
      </c>
      <c r="U917" t="s">
        <v>782</v>
      </c>
      <c r="V917">
        <v>40000</v>
      </c>
      <c r="W917">
        <v>2700</v>
      </c>
      <c r="X917">
        <v>83</v>
      </c>
      <c r="Y917">
        <v>4</v>
      </c>
      <c r="Z917">
        <v>1</v>
      </c>
      <c r="AA917">
        <v>-20</v>
      </c>
      <c r="AB917" t="s">
        <v>769</v>
      </c>
      <c r="AC917">
        <v>0.1</v>
      </c>
      <c r="AD917" t="s">
        <v>1146</v>
      </c>
      <c r="AE917">
        <v>41881</v>
      </c>
      <c r="AF917">
        <v>41893</v>
      </c>
      <c r="AG917" t="s">
        <v>784</v>
      </c>
      <c r="AH917" t="s">
        <v>2875</v>
      </c>
      <c r="AI917">
        <v>2219733</v>
      </c>
    </row>
    <row r="918" spans="1:35" hidden="1">
      <c r="A918" t="s">
        <v>2813</v>
      </c>
      <c r="B918" t="s">
        <v>2813</v>
      </c>
      <c r="C918" t="s">
        <v>1009</v>
      </c>
      <c r="D918" t="s">
        <v>2876</v>
      </c>
      <c r="E918">
        <v>40617</v>
      </c>
      <c r="F918" t="s">
        <v>738</v>
      </c>
      <c r="G918" t="s">
        <v>780</v>
      </c>
      <c r="H918" t="s">
        <v>794</v>
      </c>
      <c r="I918" t="s">
        <v>726</v>
      </c>
      <c r="J918" t="s">
        <v>682</v>
      </c>
      <c r="K918">
        <v>5</v>
      </c>
      <c r="L918">
        <v>50</v>
      </c>
      <c r="M918">
        <v>85</v>
      </c>
      <c r="N918">
        <v>62</v>
      </c>
      <c r="O918">
        <v>882</v>
      </c>
      <c r="Q918">
        <v>40</v>
      </c>
      <c r="R918">
        <v>490</v>
      </c>
      <c r="S918">
        <v>8</v>
      </c>
      <c r="T918">
        <v>61.3</v>
      </c>
      <c r="U918" t="s">
        <v>782</v>
      </c>
      <c r="V918">
        <v>25000</v>
      </c>
      <c r="W918">
        <v>3000</v>
      </c>
      <c r="X918">
        <v>83</v>
      </c>
      <c r="Y918">
        <v>5</v>
      </c>
      <c r="Z918">
        <v>1</v>
      </c>
      <c r="AA918">
        <v>-20</v>
      </c>
      <c r="AB918" t="s">
        <v>769</v>
      </c>
      <c r="AC918">
        <v>0.1</v>
      </c>
      <c r="AD918" t="s">
        <v>1132</v>
      </c>
      <c r="AE918">
        <v>41881</v>
      </c>
      <c r="AF918">
        <v>41893</v>
      </c>
      <c r="AG918" t="s">
        <v>784</v>
      </c>
      <c r="AH918" t="s">
        <v>2877</v>
      </c>
      <c r="AI918">
        <v>2220260</v>
      </c>
    </row>
    <row r="919" spans="1:35">
      <c r="A919" t="s">
        <v>2813</v>
      </c>
      <c r="B919" t="s">
        <v>2813</v>
      </c>
      <c r="C919" t="s">
        <v>1009</v>
      </c>
      <c r="D919" t="s">
        <v>2878</v>
      </c>
      <c r="E919">
        <v>40616</v>
      </c>
      <c r="F919" t="s">
        <v>738</v>
      </c>
      <c r="G919" t="s">
        <v>780</v>
      </c>
      <c r="H919" t="s">
        <v>794</v>
      </c>
      <c r="I919" t="s">
        <v>726</v>
      </c>
      <c r="J919" t="s">
        <v>682</v>
      </c>
      <c r="K919">
        <v>5</v>
      </c>
      <c r="L919">
        <v>50</v>
      </c>
      <c r="M919">
        <v>85</v>
      </c>
      <c r="N919">
        <v>62</v>
      </c>
      <c r="O919">
        <v>1626</v>
      </c>
      <c r="Q919">
        <v>25</v>
      </c>
      <c r="R919">
        <v>470</v>
      </c>
      <c r="S919">
        <v>8</v>
      </c>
      <c r="T919">
        <v>58.8</v>
      </c>
      <c r="U919" t="s">
        <v>782</v>
      </c>
      <c r="V919">
        <v>40000</v>
      </c>
      <c r="W919">
        <v>3000</v>
      </c>
      <c r="X919">
        <v>83</v>
      </c>
      <c r="Y919">
        <v>5</v>
      </c>
      <c r="Z919">
        <v>1</v>
      </c>
      <c r="AA919">
        <v>-20</v>
      </c>
      <c r="AB919" t="s">
        <v>769</v>
      </c>
      <c r="AC919">
        <v>0.1</v>
      </c>
      <c r="AD919" t="s">
        <v>1132</v>
      </c>
      <c r="AE919">
        <v>41881</v>
      </c>
      <c r="AF919">
        <v>41893</v>
      </c>
      <c r="AG919" t="s">
        <v>784</v>
      </c>
      <c r="AH919" t="s">
        <v>2879</v>
      </c>
      <c r="AI919">
        <v>2220259</v>
      </c>
    </row>
    <row r="920" spans="1:35" hidden="1">
      <c r="A920" t="s">
        <v>2813</v>
      </c>
      <c r="B920" t="s">
        <v>2880</v>
      </c>
      <c r="C920" t="s">
        <v>2881</v>
      </c>
      <c r="D920" t="s">
        <v>2881</v>
      </c>
      <c r="F920" t="s">
        <v>703</v>
      </c>
      <c r="G920" t="s">
        <v>780</v>
      </c>
      <c r="H920" t="s">
        <v>781</v>
      </c>
      <c r="I920" t="s">
        <v>726</v>
      </c>
      <c r="J920" t="s">
        <v>682</v>
      </c>
      <c r="K920">
        <v>3</v>
      </c>
      <c r="L920">
        <v>50</v>
      </c>
      <c r="M920">
        <v>46.1</v>
      </c>
      <c r="N920">
        <v>50</v>
      </c>
      <c r="O920">
        <v>1256</v>
      </c>
      <c r="Q920">
        <v>36</v>
      </c>
      <c r="R920">
        <v>420</v>
      </c>
      <c r="S920">
        <v>7</v>
      </c>
      <c r="T920">
        <v>60</v>
      </c>
      <c r="U920" t="s">
        <v>782</v>
      </c>
      <c r="V920">
        <v>25000</v>
      </c>
      <c r="W920">
        <v>2700</v>
      </c>
      <c r="X920">
        <v>81</v>
      </c>
      <c r="Y920">
        <v>9</v>
      </c>
      <c r="Z920">
        <v>0.9</v>
      </c>
      <c r="AA920">
        <v>-20</v>
      </c>
      <c r="AB920" t="s">
        <v>769</v>
      </c>
      <c r="AC920">
        <v>0.1</v>
      </c>
      <c r="AD920" t="s">
        <v>2817</v>
      </c>
      <c r="AE920">
        <v>41640</v>
      </c>
      <c r="AF920">
        <v>41932</v>
      </c>
      <c r="AG920" t="s">
        <v>842</v>
      </c>
      <c r="AH920" t="s">
        <v>2882</v>
      </c>
      <c r="AI920">
        <v>2222994</v>
      </c>
    </row>
    <row r="921" spans="1:35" hidden="1">
      <c r="A921" t="s">
        <v>2813</v>
      </c>
      <c r="B921" t="s">
        <v>2880</v>
      </c>
      <c r="C921" t="s">
        <v>2883</v>
      </c>
      <c r="D921" t="s">
        <v>2883</v>
      </c>
      <c r="F921" t="s">
        <v>703</v>
      </c>
      <c r="G921" t="s">
        <v>780</v>
      </c>
      <c r="H921" t="s">
        <v>781</v>
      </c>
      <c r="I921" t="s">
        <v>726</v>
      </c>
      <c r="J921" t="s">
        <v>682</v>
      </c>
      <c r="K921">
        <v>3</v>
      </c>
      <c r="L921">
        <v>50</v>
      </c>
      <c r="M921">
        <v>46.1</v>
      </c>
      <c r="N921">
        <v>50</v>
      </c>
      <c r="O921">
        <v>2330</v>
      </c>
      <c r="Q921">
        <v>25</v>
      </c>
      <c r="R921">
        <v>420</v>
      </c>
      <c r="S921">
        <v>7</v>
      </c>
      <c r="T921">
        <v>60</v>
      </c>
      <c r="U921" t="s">
        <v>782</v>
      </c>
      <c r="V921">
        <v>25000</v>
      </c>
      <c r="W921">
        <v>2700</v>
      </c>
      <c r="X921">
        <v>81</v>
      </c>
      <c r="Y921">
        <v>9</v>
      </c>
      <c r="Z921">
        <v>0.9</v>
      </c>
      <c r="AA921">
        <v>-20</v>
      </c>
      <c r="AB921" t="s">
        <v>769</v>
      </c>
      <c r="AC921">
        <v>0.1</v>
      </c>
      <c r="AD921" t="s">
        <v>2817</v>
      </c>
      <c r="AE921">
        <v>41640</v>
      </c>
      <c r="AF921">
        <v>41932</v>
      </c>
      <c r="AG921" t="s">
        <v>842</v>
      </c>
      <c r="AH921" t="s">
        <v>2884</v>
      </c>
      <c r="AI921">
        <v>2222995</v>
      </c>
    </row>
    <row r="922" spans="1:35" hidden="1">
      <c r="A922" t="s">
        <v>2813</v>
      </c>
      <c r="B922" t="s">
        <v>2880</v>
      </c>
      <c r="C922" t="s">
        <v>2885</v>
      </c>
      <c r="D922" t="s">
        <v>2885</v>
      </c>
      <c r="F922" t="s">
        <v>703</v>
      </c>
      <c r="G922" t="s">
        <v>780</v>
      </c>
      <c r="H922" t="s">
        <v>781</v>
      </c>
      <c r="I922" t="s">
        <v>726</v>
      </c>
      <c r="J922" t="s">
        <v>682</v>
      </c>
      <c r="K922">
        <v>3</v>
      </c>
      <c r="L922">
        <v>50</v>
      </c>
      <c r="M922">
        <v>46.1</v>
      </c>
      <c r="N922">
        <v>50</v>
      </c>
      <c r="O922">
        <v>1276</v>
      </c>
      <c r="Q922">
        <v>36</v>
      </c>
      <c r="R922">
        <v>425</v>
      </c>
      <c r="S922">
        <v>7</v>
      </c>
      <c r="T922">
        <v>60.7</v>
      </c>
      <c r="U922" t="s">
        <v>782</v>
      </c>
      <c r="V922">
        <v>25000</v>
      </c>
      <c r="W922">
        <v>3000</v>
      </c>
      <c r="X922">
        <v>84</v>
      </c>
      <c r="Y922">
        <v>23</v>
      </c>
      <c r="Z922">
        <v>0.9</v>
      </c>
      <c r="AA922">
        <v>-20</v>
      </c>
      <c r="AB922" t="s">
        <v>769</v>
      </c>
      <c r="AC922">
        <v>0.1</v>
      </c>
      <c r="AD922" t="s">
        <v>2817</v>
      </c>
      <c r="AE922">
        <v>41640</v>
      </c>
      <c r="AF922">
        <v>41932</v>
      </c>
      <c r="AG922" t="s">
        <v>842</v>
      </c>
      <c r="AH922" t="s">
        <v>2886</v>
      </c>
      <c r="AI922">
        <v>2222996</v>
      </c>
    </row>
    <row r="923" spans="1:35" hidden="1">
      <c r="A923" t="s">
        <v>2813</v>
      </c>
      <c r="B923" t="s">
        <v>2880</v>
      </c>
      <c r="C923" t="s">
        <v>2887</v>
      </c>
      <c r="D923" t="s">
        <v>2887</v>
      </c>
      <c r="F923" t="s">
        <v>703</v>
      </c>
      <c r="G923" t="s">
        <v>780</v>
      </c>
      <c r="H923" t="s">
        <v>781</v>
      </c>
      <c r="I923" t="s">
        <v>726</v>
      </c>
      <c r="J923" t="s">
        <v>682</v>
      </c>
      <c r="K923">
        <v>3</v>
      </c>
      <c r="L923">
        <v>50</v>
      </c>
      <c r="M923">
        <v>46.1</v>
      </c>
      <c r="N923">
        <v>50</v>
      </c>
      <c r="O923">
        <v>2550</v>
      </c>
      <c r="Q923">
        <v>25</v>
      </c>
      <c r="R923">
        <v>425</v>
      </c>
      <c r="S923">
        <v>7</v>
      </c>
      <c r="T923">
        <v>60.7</v>
      </c>
      <c r="U923" t="s">
        <v>782</v>
      </c>
      <c r="V923">
        <v>25000</v>
      </c>
      <c r="W923">
        <v>3000</v>
      </c>
      <c r="X923">
        <v>84</v>
      </c>
      <c r="Y923">
        <v>23</v>
      </c>
      <c r="Z923">
        <v>0.9</v>
      </c>
      <c r="AA923">
        <v>-20</v>
      </c>
      <c r="AB923" t="s">
        <v>769</v>
      </c>
      <c r="AC923">
        <v>0.1</v>
      </c>
      <c r="AD923" t="s">
        <v>2817</v>
      </c>
      <c r="AE923">
        <v>41640</v>
      </c>
      <c r="AF923">
        <v>41932</v>
      </c>
      <c r="AG923" t="s">
        <v>842</v>
      </c>
      <c r="AH923" t="s">
        <v>2888</v>
      </c>
      <c r="AI923">
        <v>2222997</v>
      </c>
    </row>
    <row r="924" spans="1:35" hidden="1">
      <c r="A924" t="s">
        <v>2813</v>
      </c>
      <c r="B924" t="s">
        <v>2880</v>
      </c>
      <c r="C924" t="s">
        <v>2889</v>
      </c>
      <c r="D924" t="s">
        <v>2889</v>
      </c>
      <c r="F924" t="s">
        <v>703</v>
      </c>
      <c r="G924" t="s">
        <v>780</v>
      </c>
      <c r="H924" t="s">
        <v>781</v>
      </c>
      <c r="I924" t="s">
        <v>726</v>
      </c>
      <c r="J924" t="s">
        <v>682</v>
      </c>
      <c r="K924">
        <v>3</v>
      </c>
      <c r="L924">
        <v>50</v>
      </c>
      <c r="M924">
        <v>46.1</v>
      </c>
      <c r="N924">
        <v>50</v>
      </c>
      <c r="O924">
        <v>1306</v>
      </c>
      <c r="Q924">
        <v>36</v>
      </c>
      <c r="R924">
        <v>425</v>
      </c>
      <c r="S924">
        <v>7</v>
      </c>
      <c r="T924">
        <v>60.7</v>
      </c>
      <c r="U924" t="s">
        <v>782</v>
      </c>
      <c r="V924">
        <v>25000</v>
      </c>
      <c r="W924">
        <v>4000</v>
      </c>
      <c r="X924">
        <v>85</v>
      </c>
      <c r="Y924">
        <v>33</v>
      </c>
      <c r="Z924">
        <v>0.9</v>
      </c>
      <c r="AA924">
        <v>-20</v>
      </c>
      <c r="AB924" t="s">
        <v>769</v>
      </c>
      <c r="AC924">
        <v>0.1</v>
      </c>
      <c r="AD924" t="s">
        <v>2817</v>
      </c>
      <c r="AE924">
        <v>41640</v>
      </c>
      <c r="AF924">
        <v>41932</v>
      </c>
      <c r="AG924" t="s">
        <v>842</v>
      </c>
      <c r="AH924" t="s">
        <v>2890</v>
      </c>
      <c r="AI924">
        <v>2222998</v>
      </c>
    </row>
    <row r="925" spans="1:35" hidden="1">
      <c r="A925" t="s">
        <v>2813</v>
      </c>
      <c r="B925" t="s">
        <v>2880</v>
      </c>
      <c r="C925" t="s">
        <v>2891</v>
      </c>
      <c r="D925" t="s">
        <v>2891</v>
      </c>
      <c r="F925" t="s">
        <v>703</v>
      </c>
      <c r="G925" t="s">
        <v>780</v>
      </c>
      <c r="H925" t="s">
        <v>781</v>
      </c>
      <c r="I925" t="s">
        <v>726</v>
      </c>
      <c r="J925" t="s">
        <v>682</v>
      </c>
      <c r="K925">
        <v>3</v>
      </c>
      <c r="L925">
        <v>50</v>
      </c>
      <c r="M925">
        <v>46.1</v>
      </c>
      <c r="N925">
        <v>50</v>
      </c>
      <c r="O925">
        <v>2335</v>
      </c>
      <c r="Q925">
        <v>25</v>
      </c>
      <c r="R925">
        <v>425</v>
      </c>
      <c r="S925">
        <v>7</v>
      </c>
      <c r="T925">
        <v>60.7</v>
      </c>
      <c r="U925" t="s">
        <v>782</v>
      </c>
      <c r="V925">
        <v>25000</v>
      </c>
      <c r="W925">
        <v>4000</v>
      </c>
      <c r="X925">
        <v>85</v>
      </c>
      <c r="Y925">
        <v>33</v>
      </c>
      <c r="Z925">
        <v>0.9</v>
      </c>
      <c r="AA925">
        <v>-20</v>
      </c>
      <c r="AB925" t="s">
        <v>769</v>
      </c>
      <c r="AC925">
        <v>0.1</v>
      </c>
      <c r="AD925" t="s">
        <v>2817</v>
      </c>
      <c r="AE925">
        <v>41640</v>
      </c>
      <c r="AF925">
        <v>41932</v>
      </c>
      <c r="AG925" t="s">
        <v>842</v>
      </c>
      <c r="AH925" t="s">
        <v>2892</v>
      </c>
      <c r="AI925">
        <v>2222999</v>
      </c>
    </row>
    <row r="926" spans="1:35" hidden="1">
      <c r="A926" t="s">
        <v>2813</v>
      </c>
      <c r="B926" t="s">
        <v>2880</v>
      </c>
      <c r="C926" t="s">
        <v>2893</v>
      </c>
      <c r="D926" t="s">
        <v>2893</v>
      </c>
      <c r="F926" t="s">
        <v>703</v>
      </c>
      <c r="G926" t="s">
        <v>780</v>
      </c>
      <c r="H926" t="s">
        <v>781</v>
      </c>
      <c r="I926" t="s">
        <v>726</v>
      </c>
      <c r="J926" t="s">
        <v>682</v>
      </c>
      <c r="K926">
        <v>3</v>
      </c>
      <c r="L926">
        <v>50</v>
      </c>
      <c r="M926">
        <v>46.1</v>
      </c>
      <c r="N926">
        <v>50</v>
      </c>
      <c r="O926">
        <v>962</v>
      </c>
      <c r="Q926">
        <v>36</v>
      </c>
      <c r="R926">
        <v>420</v>
      </c>
      <c r="S926">
        <v>7</v>
      </c>
      <c r="T926">
        <v>60</v>
      </c>
      <c r="U926" t="s">
        <v>782</v>
      </c>
      <c r="V926">
        <v>25000</v>
      </c>
      <c r="W926">
        <v>2700</v>
      </c>
      <c r="X926">
        <v>97</v>
      </c>
      <c r="Y926">
        <v>92</v>
      </c>
      <c r="Z926">
        <v>0.9</v>
      </c>
      <c r="AA926">
        <v>-20</v>
      </c>
      <c r="AB926" t="s">
        <v>769</v>
      </c>
      <c r="AC926">
        <v>0.1</v>
      </c>
      <c r="AD926" t="s">
        <v>2817</v>
      </c>
      <c r="AE926">
        <v>41640</v>
      </c>
      <c r="AF926">
        <v>41932</v>
      </c>
      <c r="AG926" t="s">
        <v>842</v>
      </c>
      <c r="AH926" t="s">
        <v>2894</v>
      </c>
      <c r="AI926">
        <v>2222990</v>
      </c>
    </row>
    <row r="927" spans="1:35" hidden="1">
      <c r="A927" t="s">
        <v>2813</v>
      </c>
      <c r="B927" t="s">
        <v>2880</v>
      </c>
      <c r="C927" t="s">
        <v>2895</v>
      </c>
      <c r="D927" t="s">
        <v>2895</v>
      </c>
      <c r="F927" t="s">
        <v>703</v>
      </c>
      <c r="G927" t="s">
        <v>780</v>
      </c>
      <c r="H927" t="s">
        <v>781</v>
      </c>
      <c r="I927" t="s">
        <v>726</v>
      </c>
      <c r="J927" t="s">
        <v>682</v>
      </c>
      <c r="K927">
        <v>3</v>
      </c>
      <c r="L927">
        <v>50</v>
      </c>
      <c r="M927">
        <v>46.1</v>
      </c>
      <c r="N927">
        <v>50</v>
      </c>
      <c r="O927">
        <v>1815</v>
      </c>
      <c r="Q927">
        <v>25</v>
      </c>
      <c r="R927">
        <v>420</v>
      </c>
      <c r="S927">
        <v>7</v>
      </c>
      <c r="T927">
        <v>60</v>
      </c>
      <c r="U927" t="s">
        <v>782</v>
      </c>
      <c r="V927">
        <v>25000</v>
      </c>
      <c r="W927">
        <v>2700</v>
      </c>
      <c r="X927">
        <v>97</v>
      </c>
      <c r="Y927">
        <v>92</v>
      </c>
      <c r="Z927">
        <v>0.9</v>
      </c>
      <c r="AA927">
        <v>-20</v>
      </c>
      <c r="AB927" t="s">
        <v>769</v>
      </c>
      <c r="AC927">
        <v>0.1</v>
      </c>
      <c r="AD927" t="s">
        <v>2817</v>
      </c>
      <c r="AE927">
        <v>41640</v>
      </c>
      <c r="AF927">
        <v>41932</v>
      </c>
      <c r="AG927" t="s">
        <v>842</v>
      </c>
      <c r="AH927" t="s">
        <v>2896</v>
      </c>
      <c r="AI927">
        <v>2222991</v>
      </c>
    </row>
    <row r="928" spans="1:35" hidden="1">
      <c r="A928" t="s">
        <v>2813</v>
      </c>
      <c r="B928" t="s">
        <v>2880</v>
      </c>
      <c r="C928" t="s">
        <v>2897</v>
      </c>
      <c r="D928" t="s">
        <v>2897</v>
      </c>
      <c r="F928" t="s">
        <v>703</v>
      </c>
      <c r="G928" t="s">
        <v>780</v>
      </c>
      <c r="H928" t="s">
        <v>781</v>
      </c>
      <c r="I928" t="s">
        <v>726</v>
      </c>
      <c r="J928" t="s">
        <v>682</v>
      </c>
      <c r="K928">
        <v>3</v>
      </c>
      <c r="L928">
        <v>50</v>
      </c>
      <c r="M928">
        <v>46.1</v>
      </c>
      <c r="N928">
        <v>50</v>
      </c>
      <c r="O928">
        <v>1074</v>
      </c>
      <c r="Q928">
        <v>36</v>
      </c>
      <c r="R928">
        <v>425</v>
      </c>
      <c r="S928">
        <v>7</v>
      </c>
      <c r="T928">
        <v>60.7</v>
      </c>
      <c r="U928" t="s">
        <v>782</v>
      </c>
      <c r="V928">
        <v>25000</v>
      </c>
      <c r="W928">
        <v>3000</v>
      </c>
      <c r="X928">
        <v>97</v>
      </c>
      <c r="Y928">
        <v>96</v>
      </c>
      <c r="Z928">
        <v>0.9</v>
      </c>
      <c r="AA928">
        <v>-20</v>
      </c>
      <c r="AB928" t="s">
        <v>769</v>
      </c>
      <c r="AC928">
        <v>0.1</v>
      </c>
      <c r="AD928" t="s">
        <v>2817</v>
      </c>
      <c r="AE928">
        <v>41640</v>
      </c>
      <c r="AF928">
        <v>41932</v>
      </c>
      <c r="AG928" t="s">
        <v>842</v>
      </c>
      <c r="AH928" t="s">
        <v>2898</v>
      </c>
      <c r="AI928">
        <v>2222992</v>
      </c>
    </row>
    <row r="929" spans="1:35" hidden="1">
      <c r="A929" t="s">
        <v>2813</v>
      </c>
      <c r="B929" t="s">
        <v>2880</v>
      </c>
      <c r="C929" t="s">
        <v>2899</v>
      </c>
      <c r="D929" t="s">
        <v>2899</v>
      </c>
      <c r="F929" t="s">
        <v>703</v>
      </c>
      <c r="G929" t="s">
        <v>780</v>
      </c>
      <c r="H929" t="s">
        <v>781</v>
      </c>
      <c r="I929" t="s">
        <v>726</v>
      </c>
      <c r="J929" t="s">
        <v>682</v>
      </c>
      <c r="K929">
        <v>3</v>
      </c>
      <c r="L929">
        <v>50</v>
      </c>
      <c r="M929">
        <v>46.1</v>
      </c>
      <c r="N929">
        <v>50</v>
      </c>
      <c r="O929">
        <v>1920</v>
      </c>
      <c r="Q929">
        <v>25</v>
      </c>
      <c r="R929">
        <v>425</v>
      </c>
      <c r="S929">
        <v>7</v>
      </c>
      <c r="T929">
        <v>60.7</v>
      </c>
      <c r="U929" t="s">
        <v>782</v>
      </c>
      <c r="V929">
        <v>25000</v>
      </c>
      <c r="W929">
        <v>3000</v>
      </c>
      <c r="X929">
        <v>97</v>
      </c>
      <c r="Y929">
        <v>96</v>
      </c>
      <c r="Z929">
        <v>0.9</v>
      </c>
      <c r="AA929">
        <v>-20</v>
      </c>
      <c r="AB929" t="s">
        <v>769</v>
      </c>
      <c r="AC929">
        <v>0.1</v>
      </c>
      <c r="AD929" t="s">
        <v>2817</v>
      </c>
      <c r="AE929">
        <v>41640</v>
      </c>
      <c r="AF929">
        <v>41932</v>
      </c>
      <c r="AG929" t="s">
        <v>842</v>
      </c>
      <c r="AH929" t="s">
        <v>2900</v>
      </c>
      <c r="AI929">
        <v>2222993</v>
      </c>
    </row>
    <row r="930" spans="1:35" hidden="1">
      <c r="A930" t="s">
        <v>2901</v>
      </c>
      <c r="B930" t="s">
        <v>99</v>
      </c>
      <c r="C930" t="s">
        <v>52</v>
      </c>
      <c r="D930" t="s">
        <v>52</v>
      </c>
      <c r="F930" t="s">
        <v>732</v>
      </c>
      <c r="G930" t="s">
        <v>780</v>
      </c>
      <c r="H930" t="s">
        <v>794</v>
      </c>
      <c r="I930" t="s">
        <v>726</v>
      </c>
      <c r="J930" t="s">
        <v>682</v>
      </c>
      <c r="K930">
        <v>3</v>
      </c>
      <c r="L930">
        <v>65</v>
      </c>
      <c r="M930">
        <v>130.30000000000001</v>
      </c>
      <c r="N930">
        <v>95.1</v>
      </c>
      <c r="R930">
        <v>770</v>
      </c>
      <c r="S930">
        <v>10</v>
      </c>
      <c r="T930">
        <v>77</v>
      </c>
      <c r="U930" t="s">
        <v>782</v>
      </c>
      <c r="V930">
        <v>25000</v>
      </c>
      <c r="W930">
        <v>3000</v>
      </c>
      <c r="X930">
        <v>83</v>
      </c>
      <c r="Y930">
        <v>17</v>
      </c>
      <c r="Z930">
        <v>1</v>
      </c>
      <c r="AA930">
        <v>-20</v>
      </c>
      <c r="AB930" t="s">
        <v>769</v>
      </c>
      <c r="AC930">
        <v>0.05</v>
      </c>
      <c r="AD930" t="s">
        <v>826</v>
      </c>
      <c r="AE930">
        <v>41829</v>
      </c>
      <c r="AF930">
        <v>41829</v>
      </c>
      <c r="AG930" t="s">
        <v>842</v>
      </c>
      <c r="AH930" t="s">
        <v>2902</v>
      </c>
      <c r="AI930">
        <v>2215173</v>
      </c>
    </row>
    <row r="931" spans="1:35" hidden="1">
      <c r="A931" t="s">
        <v>2901</v>
      </c>
      <c r="B931" t="s">
        <v>99</v>
      </c>
      <c r="C931" t="s">
        <v>2903</v>
      </c>
      <c r="D931" t="s">
        <v>2903</v>
      </c>
      <c r="E931" t="s">
        <v>2904</v>
      </c>
      <c r="F931" t="s">
        <v>732</v>
      </c>
      <c r="G931" t="s">
        <v>780</v>
      </c>
      <c r="H931" t="s">
        <v>794</v>
      </c>
      <c r="I931" t="s">
        <v>726</v>
      </c>
      <c r="J931" t="s">
        <v>682</v>
      </c>
      <c r="K931">
        <v>5</v>
      </c>
      <c r="L931">
        <v>65</v>
      </c>
      <c r="M931">
        <v>131.80000000000001</v>
      </c>
      <c r="N931">
        <v>94.5</v>
      </c>
      <c r="R931">
        <v>650</v>
      </c>
      <c r="S931">
        <v>10</v>
      </c>
      <c r="T931">
        <v>65</v>
      </c>
      <c r="U931" t="s">
        <v>782</v>
      </c>
      <c r="V931">
        <v>25000</v>
      </c>
      <c r="W931">
        <v>2700</v>
      </c>
      <c r="X931">
        <v>95</v>
      </c>
      <c r="Y931">
        <v>77</v>
      </c>
      <c r="Z931">
        <v>1</v>
      </c>
      <c r="AA931">
        <v>-20</v>
      </c>
      <c r="AB931" t="s">
        <v>769</v>
      </c>
      <c r="AC931">
        <v>0.05</v>
      </c>
      <c r="AD931" t="s">
        <v>826</v>
      </c>
      <c r="AE931">
        <v>41818</v>
      </c>
      <c r="AF931">
        <v>41884</v>
      </c>
      <c r="AG931" t="s">
        <v>784</v>
      </c>
      <c r="AH931" t="s">
        <v>2905</v>
      </c>
      <c r="AI931">
        <v>2218493</v>
      </c>
    </row>
    <row r="932" spans="1:35" hidden="1">
      <c r="A932" t="s">
        <v>2901</v>
      </c>
      <c r="B932" t="s">
        <v>99</v>
      </c>
      <c r="C932" t="s">
        <v>2906</v>
      </c>
      <c r="D932" t="s">
        <v>2907</v>
      </c>
      <c r="F932" t="s">
        <v>732</v>
      </c>
      <c r="G932" t="s">
        <v>780</v>
      </c>
      <c r="H932" t="s">
        <v>1011</v>
      </c>
      <c r="I932" t="s">
        <v>726</v>
      </c>
      <c r="J932" t="s">
        <v>682</v>
      </c>
      <c r="K932">
        <v>3</v>
      </c>
      <c r="L932">
        <v>65</v>
      </c>
      <c r="M932">
        <v>127.2</v>
      </c>
      <c r="N932">
        <v>94.5</v>
      </c>
      <c r="R932">
        <v>650</v>
      </c>
      <c r="S932">
        <v>10.3</v>
      </c>
      <c r="T932">
        <v>63.1</v>
      </c>
      <c r="U932" t="s">
        <v>782</v>
      </c>
      <c r="V932">
        <v>25000</v>
      </c>
      <c r="W932">
        <v>2700</v>
      </c>
      <c r="X932">
        <v>82</v>
      </c>
      <c r="Y932">
        <v>13</v>
      </c>
      <c r="Z932">
        <v>1</v>
      </c>
      <c r="AA932">
        <v>-20</v>
      </c>
      <c r="AB932" t="s">
        <v>769</v>
      </c>
      <c r="AC932">
        <v>0.05</v>
      </c>
      <c r="AD932" t="s">
        <v>974</v>
      </c>
      <c r="AE932">
        <v>41891</v>
      </c>
      <c r="AF932">
        <v>41949</v>
      </c>
      <c r="AG932" t="s">
        <v>784</v>
      </c>
      <c r="AH932" t="s">
        <v>2908</v>
      </c>
      <c r="AI932">
        <v>2224547</v>
      </c>
    </row>
    <row r="933" spans="1:35" hidden="1">
      <c r="A933" t="s">
        <v>2901</v>
      </c>
      <c r="B933" t="s">
        <v>99</v>
      </c>
      <c r="C933" t="s">
        <v>2909</v>
      </c>
      <c r="D933" t="s">
        <v>2909</v>
      </c>
      <c r="F933" t="s">
        <v>732</v>
      </c>
      <c r="G933" t="s">
        <v>780</v>
      </c>
      <c r="H933" t="s">
        <v>1011</v>
      </c>
      <c r="I933" t="s">
        <v>726</v>
      </c>
      <c r="J933" t="s">
        <v>682</v>
      </c>
      <c r="K933">
        <v>5</v>
      </c>
      <c r="L933">
        <v>65</v>
      </c>
      <c r="M933">
        <v>126.4</v>
      </c>
      <c r="N933">
        <v>94.8</v>
      </c>
      <c r="R933">
        <v>650</v>
      </c>
      <c r="S933">
        <v>10.7</v>
      </c>
      <c r="T933">
        <v>60.7</v>
      </c>
      <c r="U933" t="s">
        <v>782</v>
      </c>
      <c r="V933">
        <v>25000</v>
      </c>
      <c r="W933">
        <v>2700</v>
      </c>
      <c r="X933">
        <v>95</v>
      </c>
      <c r="Y933">
        <v>77</v>
      </c>
      <c r="Z933">
        <v>1</v>
      </c>
      <c r="AA933">
        <v>-20</v>
      </c>
      <c r="AB933" t="s">
        <v>769</v>
      </c>
      <c r="AC933">
        <v>0.05</v>
      </c>
      <c r="AD933" t="s">
        <v>974</v>
      </c>
      <c r="AE933">
        <v>41891</v>
      </c>
      <c r="AF933">
        <v>41949</v>
      </c>
      <c r="AG933" t="s">
        <v>784</v>
      </c>
      <c r="AH933" t="s">
        <v>2910</v>
      </c>
      <c r="AI933">
        <v>2224548</v>
      </c>
    </row>
    <row r="934" spans="1:35" hidden="1">
      <c r="A934" t="s">
        <v>2901</v>
      </c>
      <c r="B934" t="s">
        <v>99</v>
      </c>
      <c r="C934" t="s">
        <v>2911</v>
      </c>
      <c r="D934" t="s">
        <v>2912</v>
      </c>
      <c r="F934" t="s">
        <v>792</v>
      </c>
      <c r="G934" t="s">
        <v>793</v>
      </c>
      <c r="H934" t="s">
        <v>794</v>
      </c>
      <c r="I934" t="s">
        <v>795</v>
      </c>
      <c r="J934" t="s">
        <v>682</v>
      </c>
      <c r="K934">
        <v>3</v>
      </c>
      <c r="L934">
        <v>60</v>
      </c>
      <c r="M934">
        <v>112.5</v>
      </c>
      <c r="N934">
        <v>62</v>
      </c>
      <c r="R934">
        <v>800</v>
      </c>
      <c r="S934">
        <v>10</v>
      </c>
      <c r="T934">
        <v>80</v>
      </c>
      <c r="U934" t="s">
        <v>782</v>
      </c>
      <c r="V934">
        <v>25000</v>
      </c>
      <c r="W934">
        <v>3000</v>
      </c>
      <c r="X934">
        <v>82</v>
      </c>
      <c r="Y934">
        <v>10</v>
      </c>
      <c r="Z934">
        <v>1</v>
      </c>
      <c r="AA934">
        <v>-20</v>
      </c>
      <c r="AD934" t="s">
        <v>826</v>
      </c>
      <c r="AE934">
        <v>41879</v>
      </c>
      <c r="AF934">
        <v>41879</v>
      </c>
      <c r="AG934" t="s">
        <v>784</v>
      </c>
      <c r="AH934" t="s">
        <v>2913</v>
      </c>
      <c r="AI934">
        <v>2218096</v>
      </c>
    </row>
    <row r="935" spans="1:35" hidden="1">
      <c r="A935" t="s">
        <v>2901</v>
      </c>
      <c r="B935" t="s">
        <v>99</v>
      </c>
      <c r="C935" t="s">
        <v>2914</v>
      </c>
      <c r="D935" t="s">
        <v>2914</v>
      </c>
      <c r="E935" t="s">
        <v>2915</v>
      </c>
      <c r="F935" t="s">
        <v>792</v>
      </c>
      <c r="G935" t="s">
        <v>793</v>
      </c>
      <c r="H935" t="s">
        <v>794</v>
      </c>
      <c r="I935" t="s">
        <v>795</v>
      </c>
      <c r="J935" t="s">
        <v>682</v>
      </c>
      <c r="K935">
        <v>3</v>
      </c>
      <c r="L935">
        <v>60</v>
      </c>
      <c r="M935">
        <v>112.7</v>
      </c>
      <c r="N935">
        <v>61.7</v>
      </c>
      <c r="R935">
        <v>800</v>
      </c>
      <c r="S935">
        <v>10</v>
      </c>
      <c r="T935">
        <v>80</v>
      </c>
      <c r="U935" t="s">
        <v>782</v>
      </c>
      <c r="V935">
        <v>25000</v>
      </c>
      <c r="W935">
        <v>3000</v>
      </c>
      <c r="X935">
        <v>82</v>
      </c>
      <c r="Y935">
        <v>11</v>
      </c>
      <c r="Z935">
        <v>1</v>
      </c>
      <c r="AA935">
        <v>-20</v>
      </c>
      <c r="AB935" t="s">
        <v>769</v>
      </c>
      <c r="AC935">
        <v>0.05</v>
      </c>
      <c r="AD935" t="s">
        <v>826</v>
      </c>
      <c r="AE935">
        <v>41845</v>
      </c>
      <c r="AF935">
        <v>41845</v>
      </c>
      <c r="AG935" t="s">
        <v>842</v>
      </c>
      <c r="AH935" t="s">
        <v>2916</v>
      </c>
      <c r="AI935">
        <v>2216458</v>
      </c>
    </row>
    <row r="936" spans="1:35" hidden="1">
      <c r="A936" t="s">
        <v>2901</v>
      </c>
      <c r="B936" t="s">
        <v>99</v>
      </c>
      <c r="C936" t="s">
        <v>2917</v>
      </c>
      <c r="D936" t="s">
        <v>2917</v>
      </c>
      <c r="F936" t="s">
        <v>732</v>
      </c>
      <c r="G936" t="s">
        <v>780</v>
      </c>
      <c r="H936" t="s">
        <v>794</v>
      </c>
      <c r="I936" t="s">
        <v>726</v>
      </c>
      <c r="J936" t="s">
        <v>682</v>
      </c>
      <c r="K936">
        <v>3</v>
      </c>
      <c r="L936">
        <v>65</v>
      </c>
      <c r="M936">
        <v>130</v>
      </c>
      <c r="N936">
        <v>95</v>
      </c>
      <c r="Q936">
        <v>113</v>
      </c>
      <c r="R936">
        <v>800</v>
      </c>
      <c r="S936">
        <v>11</v>
      </c>
      <c r="T936">
        <v>72.7</v>
      </c>
      <c r="U936" t="s">
        <v>782</v>
      </c>
      <c r="V936">
        <v>25000</v>
      </c>
      <c r="W936">
        <v>2700</v>
      </c>
      <c r="X936">
        <v>82</v>
      </c>
      <c r="Y936">
        <v>14</v>
      </c>
      <c r="Z936">
        <v>0.9</v>
      </c>
      <c r="AA936">
        <v>-20</v>
      </c>
      <c r="AB936" t="s">
        <v>769</v>
      </c>
      <c r="AC936">
        <v>0.1</v>
      </c>
      <c r="AD936" t="s">
        <v>783</v>
      </c>
      <c r="AE936">
        <v>41761</v>
      </c>
      <c r="AF936">
        <v>41761</v>
      </c>
      <c r="AG936" t="s">
        <v>784</v>
      </c>
      <c r="AH936" t="s">
        <v>2918</v>
      </c>
      <c r="AI936">
        <v>2209991</v>
      </c>
    </row>
    <row r="937" spans="1:35" hidden="1">
      <c r="A937" t="s">
        <v>2901</v>
      </c>
      <c r="B937" t="s">
        <v>99</v>
      </c>
      <c r="C937" t="s">
        <v>2919</v>
      </c>
      <c r="D937" t="s">
        <v>2920</v>
      </c>
      <c r="F937" t="s">
        <v>732</v>
      </c>
      <c r="G937" t="s">
        <v>780</v>
      </c>
      <c r="H937" t="s">
        <v>794</v>
      </c>
      <c r="I937" t="s">
        <v>726</v>
      </c>
      <c r="J937" t="s">
        <v>682</v>
      </c>
      <c r="K937">
        <v>3</v>
      </c>
      <c r="L937">
        <v>65</v>
      </c>
      <c r="M937">
        <v>130</v>
      </c>
      <c r="N937">
        <v>95</v>
      </c>
      <c r="R937">
        <v>850</v>
      </c>
      <c r="S937">
        <v>11.1</v>
      </c>
      <c r="T937">
        <v>76.599999999999994</v>
      </c>
      <c r="U937" t="s">
        <v>782</v>
      </c>
      <c r="V937">
        <v>25000</v>
      </c>
      <c r="W937">
        <v>3000</v>
      </c>
      <c r="X937">
        <v>83</v>
      </c>
      <c r="Y937">
        <v>17</v>
      </c>
      <c r="Z937">
        <v>0.9</v>
      </c>
      <c r="AA937">
        <v>-20</v>
      </c>
      <c r="AB937" t="s">
        <v>769</v>
      </c>
      <c r="AC937">
        <v>0.1</v>
      </c>
      <c r="AD937" t="s">
        <v>826</v>
      </c>
      <c r="AE937">
        <v>41925</v>
      </c>
      <c r="AF937">
        <v>41925</v>
      </c>
      <c r="AG937" t="s">
        <v>842</v>
      </c>
      <c r="AH937" t="s">
        <v>2921</v>
      </c>
      <c r="AI937">
        <v>2222313</v>
      </c>
    </row>
    <row r="938" spans="1:35" hidden="1">
      <c r="A938" t="s">
        <v>2901</v>
      </c>
      <c r="B938" t="s">
        <v>99</v>
      </c>
      <c r="C938" t="s">
        <v>2922</v>
      </c>
      <c r="D938" t="s">
        <v>2922</v>
      </c>
      <c r="F938" t="s">
        <v>792</v>
      </c>
      <c r="G938" t="s">
        <v>793</v>
      </c>
      <c r="H938" t="s">
        <v>794</v>
      </c>
      <c r="I938" t="s">
        <v>795</v>
      </c>
      <c r="J938" t="s">
        <v>682</v>
      </c>
      <c r="K938">
        <v>3</v>
      </c>
      <c r="L938">
        <v>60</v>
      </c>
      <c r="M938">
        <v>108.5</v>
      </c>
      <c r="N938">
        <v>61.8</v>
      </c>
      <c r="R938">
        <v>800</v>
      </c>
      <c r="S938">
        <v>11</v>
      </c>
      <c r="T938">
        <v>72.7</v>
      </c>
      <c r="U938" t="s">
        <v>782</v>
      </c>
      <c r="V938">
        <v>25000</v>
      </c>
      <c r="W938">
        <v>3000</v>
      </c>
      <c r="X938">
        <v>83</v>
      </c>
      <c r="Y938">
        <v>10</v>
      </c>
      <c r="Z938">
        <v>1</v>
      </c>
      <c r="AA938">
        <v>-20</v>
      </c>
      <c r="AB938" t="s">
        <v>769</v>
      </c>
      <c r="AC938">
        <v>0.04</v>
      </c>
      <c r="AD938" t="s">
        <v>783</v>
      </c>
      <c r="AE938">
        <v>41728</v>
      </c>
      <c r="AF938">
        <v>41739</v>
      </c>
      <c r="AG938" t="s">
        <v>842</v>
      </c>
      <c r="AH938" t="s">
        <v>2923</v>
      </c>
      <c r="AI938">
        <v>2208223</v>
      </c>
    </row>
    <row r="939" spans="1:35" hidden="1">
      <c r="A939" t="s">
        <v>2901</v>
      </c>
      <c r="B939" t="s">
        <v>99</v>
      </c>
      <c r="C939" t="s">
        <v>2924</v>
      </c>
      <c r="D939" t="s">
        <v>2924</v>
      </c>
      <c r="F939" t="s">
        <v>792</v>
      </c>
      <c r="G939" t="s">
        <v>793</v>
      </c>
      <c r="H939" t="s">
        <v>794</v>
      </c>
      <c r="I939" t="s">
        <v>795</v>
      </c>
      <c r="J939" t="s">
        <v>682</v>
      </c>
      <c r="K939">
        <v>3</v>
      </c>
      <c r="L939">
        <v>60</v>
      </c>
      <c r="M939">
        <v>108.5</v>
      </c>
      <c r="N939">
        <v>61.8</v>
      </c>
      <c r="R939">
        <v>800</v>
      </c>
      <c r="S939">
        <v>11.2</v>
      </c>
      <c r="T939">
        <v>71.7</v>
      </c>
      <c r="U939" t="s">
        <v>782</v>
      </c>
      <c r="V939">
        <v>25000</v>
      </c>
      <c r="W939">
        <v>3000</v>
      </c>
      <c r="X939">
        <v>83</v>
      </c>
      <c r="Y939">
        <v>10</v>
      </c>
      <c r="Z939">
        <v>1</v>
      </c>
      <c r="AA939">
        <v>-20</v>
      </c>
      <c r="AB939" t="s">
        <v>769</v>
      </c>
      <c r="AC939">
        <v>0.04</v>
      </c>
      <c r="AD939" t="s">
        <v>783</v>
      </c>
      <c r="AE939">
        <v>41726</v>
      </c>
      <c r="AF939">
        <v>41726</v>
      </c>
      <c r="AG939" t="s">
        <v>784</v>
      </c>
      <c r="AH939" t="s">
        <v>2925</v>
      </c>
      <c r="AI939">
        <v>2207218</v>
      </c>
    </row>
    <row r="940" spans="1:35" hidden="1">
      <c r="A940" t="s">
        <v>2901</v>
      </c>
      <c r="B940" t="s">
        <v>99</v>
      </c>
      <c r="C940" t="s">
        <v>2926</v>
      </c>
      <c r="D940" t="s">
        <v>116</v>
      </c>
      <c r="E940" t="s">
        <v>2927</v>
      </c>
      <c r="F940" t="s">
        <v>792</v>
      </c>
      <c r="G940" t="s">
        <v>793</v>
      </c>
      <c r="H940" t="s">
        <v>794</v>
      </c>
      <c r="I940" t="s">
        <v>795</v>
      </c>
      <c r="J940" t="s">
        <v>682</v>
      </c>
      <c r="K940">
        <v>3</v>
      </c>
      <c r="L940">
        <v>60</v>
      </c>
      <c r="M940">
        <v>105.9</v>
      </c>
      <c r="N940">
        <v>69.5</v>
      </c>
      <c r="R940">
        <v>800</v>
      </c>
      <c r="S940">
        <v>11</v>
      </c>
      <c r="T940">
        <v>72.7</v>
      </c>
      <c r="U940" t="s">
        <v>782</v>
      </c>
      <c r="V940">
        <v>25000</v>
      </c>
      <c r="W940">
        <v>3000</v>
      </c>
      <c r="X940">
        <v>84</v>
      </c>
      <c r="Y940">
        <v>22</v>
      </c>
      <c r="Z940">
        <v>1</v>
      </c>
      <c r="AA940">
        <v>-20</v>
      </c>
      <c r="AB940" t="s">
        <v>769</v>
      </c>
      <c r="AC940">
        <v>0.1</v>
      </c>
      <c r="AD940" t="s">
        <v>789</v>
      </c>
      <c r="AE940">
        <v>41949</v>
      </c>
      <c r="AF940">
        <v>41949</v>
      </c>
      <c r="AG940" t="s">
        <v>2928</v>
      </c>
      <c r="AH940" t="s">
        <v>2929</v>
      </c>
      <c r="AI940">
        <v>2224546</v>
      </c>
    </row>
    <row r="941" spans="1:35" hidden="1">
      <c r="A941" t="s">
        <v>2901</v>
      </c>
      <c r="B941" t="s">
        <v>99</v>
      </c>
      <c r="C941" t="s">
        <v>2930</v>
      </c>
      <c r="D941" t="s">
        <v>2930</v>
      </c>
      <c r="F941" t="s">
        <v>830</v>
      </c>
      <c r="G941" t="s">
        <v>780</v>
      </c>
      <c r="H941" t="s">
        <v>794</v>
      </c>
      <c r="I941" t="s">
        <v>726</v>
      </c>
      <c r="J941" t="s">
        <v>682</v>
      </c>
      <c r="K941">
        <v>3</v>
      </c>
      <c r="L941">
        <v>75</v>
      </c>
      <c r="M941">
        <v>116.4</v>
      </c>
      <c r="N941">
        <v>94.8</v>
      </c>
      <c r="O941">
        <v>1502</v>
      </c>
      <c r="Q941">
        <v>40</v>
      </c>
      <c r="R941">
        <v>750</v>
      </c>
      <c r="S941">
        <v>11</v>
      </c>
      <c r="T941">
        <v>68.2</v>
      </c>
      <c r="U941" t="s">
        <v>782</v>
      </c>
      <c r="V941">
        <v>25000</v>
      </c>
      <c r="W941">
        <v>3000</v>
      </c>
      <c r="X941">
        <v>83</v>
      </c>
      <c r="Y941">
        <v>15</v>
      </c>
      <c r="Z941">
        <v>1</v>
      </c>
      <c r="AA941">
        <v>-20</v>
      </c>
      <c r="AB941" t="s">
        <v>769</v>
      </c>
      <c r="AC941">
        <v>0.04</v>
      </c>
      <c r="AD941" t="s">
        <v>783</v>
      </c>
      <c r="AE941">
        <v>41756</v>
      </c>
      <c r="AF941">
        <v>41766</v>
      </c>
      <c r="AG941" t="s">
        <v>784</v>
      </c>
      <c r="AH941" t="s">
        <v>2931</v>
      </c>
      <c r="AI941">
        <v>2210161</v>
      </c>
    </row>
    <row r="942" spans="1:35" hidden="1">
      <c r="A942" t="s">
        <v>2901</v>
      </c>
      <c r="B942" t="s">
        <v>99</v>
      </c>
      <c r="C942" t="s">
        <v>2932</v>
      </c>
      <c r="D942" t="s">
        <v>2932</v>
      </c>
      <c r="E942" t="s">
        <v>2933</v>
      </c>
      <c r="F942" t="s">
        <v>792</v>
      </c>
      <c r="G942" t="s">
        <v>793</v>
      </c>
      <c r="H942" t="s">
        <v>794</v>
      </c>
      <c r="I942" t="s">
        <v>795</v>
      </c>
      <c r="J942" t="s">
        <v>682</v>
      </c>
      <c r="K942">
        <v>5</v>
      </c>
      <c r="L942">
        <v>60</v>
      </c>
      <c r="M942">
        <v>112.5</v>
      </c>
      <c r="N942">
        <v>59.9</v>
      </c>
      <c r="R942">
        <v>800</v>
      </c>
      <c r="S942">
        <v>12</v>
      </c>
      <c r="T942">
        <v>66.7</v>
      </c>
      <c r="U942" t="s">
        <v>782</v>
      </c>
      <c r="V942">
        <v>25000</v>
      </c>
      <c r="W942">
        <v>2700</v>
      </c>
      <c r="X942">
        <v>92</v>
      </c>
      <c r="Y942">
        <v>63</v>
      </c>
      <c r="Z942">
        <v>1</v>
      </c>
      <c r="AA942">
        <v>-20</v>
      </c>
      <c r="AB942" t="s">
        <v>769</v>
      </c>
      <c r="AC942">
        <v>0.05</v>
      </c>
      <c r="AD942" t="s">
        <v>796</v>
      </c>
      <c r="AE942">
        <v>41872</v>
      </c>
      <c r="AF942">
        <v>41886</v>
      </c>
      <c r="AG942" t="s">
        <v>784</v>
      </c>
      <c r="AH942" t="s">
        <v>2934</v>
      </c>
      <c r="AI942">
        <v>2218701</v>
      </c>
    </row>
    <row r="943" spans="1:35" hidden="1">
      <c r="A943" t="s">
        <v>2901</v>
      </c>
      <c r="B943" t="s">
        <v>99</v>
      </c>
      <c r="C943" t="s">
        <v>121</v>
      </c>
      <c r="D943" t="s">
        <v>121</v>
      </c>
      <c r="F943" t="s">
        <v>731</v>
      </c>
      <c r="G943" t="s">
        <v>780</v>
      </c>
      <c r="H943" t="s">
        <v>794</v>
      </c>
      <c r="I943" t="s">
        <v>726</v>
      </c>
      <c r="J943" t="s">
        <v>682</v>
      </c>
      <c r="K943">
        <v>3</v>
      </c>
      <c r="L943">
        <v>75</v>
      </c>
      <c r="M943">
        <v>115.5</v>
      </c>
      <c r="N943">
        <v>94.5</v>
      </c>
      <c r="O943">
        <v>2140</v>
      </c>
      <c r="Q943">
        <v>40</v>
      </c>
      <c r="R943">
        <v>800</v>
      </c>
      <c r="S943">
        <v>12</v>
      </c>
      <c r="T943">
        <v>66.7</v>
      </c>
      <c r="U943" t="s">
        <v>782</v>
      </c>
      <c r="V943">
        <v>25000</v>
      </c>
      <c r="W943">
        <v>3000</v>
      </c>
      <c r="X943">
        <v>81</v>
      </c>
      <c r="Y943">
        <v>12</v>
      </c>
      <c r="Z943">
        <v>0.9</v>
      </c>
      <c r="AA943">
        <v>-20</v>
      </c>
      <c r="AB943" t="s">
        <v>769</v>
      </c>
      <c r="AC943">
        <v>0.1</v>
      </c>
      <c r="AD943" t="s">
        <v>826</v>
      </c>
      <c r="AE943">
        <v>41843</v>
      </c>
      <c r="AF943">
        <v>41843</v>
      </c>
      <c r="AG943" t="s">
        <v>842</v>
      </c>
      <c r="AH943" t="s">
        <v>2935</v>
      </c>
      <c r="AI943">
        <v>2216352</v>
      </c>
    </row>
    <row r="944" spans="1:35" hidden="1">
      <c r="A944" t="s">
        <v>2901</v>
      </c>
      <c r="B944" t="s">
        <v>99</v>
      </c>
      <c r="C944" t="s">
        <v>2936</v>
      </c>
      <c r="D944" t="s">
        <v>2936</v>
      </c>
      <c r="F944" t="s">
        <v>731</v>
      </c>
      <c r="G944" t="s">
        <v>780</v>
      </c>
      <c r="H944" t="s">
        <v>794</v>
      </c>
      <c r="I944" t="s">
        <v>726</v>
      </c>
      <c r="J944" t="s">
        <v>682</v>
      </c>
      <c r="K944">
        <v>3</v>
      </c>
      <c r="L944">
        <v>75</v>
      </c>
      <c r="M944">
        <v>115.5</v>
      </c>
      <c r="N944">
        <v>94.6</v>
      </c>
      <c r="O944">
        <v>1976</v>
      </c>
      <c r="Q944">
        <v>40</v>
      </c>
      <c r="R944">
        <v>800</v>
      </c>
      <c r="S944">
        <v>12</v>
      </c>
      <c r="T944">
        <v>66.7</v>
      </c>
      <c r="U944" t="s">
        <v>782</v>
      </c>
      <c r="V944">
        <v>25000</v>
      </c>
      <c r="W944">
        <v>2700</v>
      </c>
      <c r="X944">
        <v>81</v>
      </c>
      <c r="Y944">
        <v>9</v>
      </c>
      <c r="Z944">
        <v>0.9</v>
      </c>
      <c r="AA944">
        <v>-20</v>
      </c>
      <c r="AB944" t="s">
        <v>769</v>
      </c>
      <c r="AC944">
        <v>0.1</v>
      </c>
      <c r="AD944" t="s">
        <v>826</v>
      </c>
      <c r="AE944">
        <v>41843</v>
      </c>
      <c r="AF944">
        <v>41843</v>
      </c>
      <c r="AG944" t="s">
        <v>842</v>
      </c>
      <c r="AH944" t="s">
        <v>2937</v>
      </c>
      <c r="AI944">
        <v>2216353</v>
      </c>
    </row>
    <row r="945" spans="1:35" hidden="1">
      <c r="A945" t="s">
        <v>2813</v>
      </c>
      <c r="B945" t="s">
        <v>2813</v>
      </c>
      <c r="C945" t="s">
        <v>2938</v>
      </c>
      <c r="D945" t="s">
        <v>2938</v>
      </c>
      <c r="F945" t="s">
        <v>792</v>
      </c>
      <c r="G945" t="s">
        <v>793</v>
      </c>
      <c r="H945" t="s">
        <v>794</v>
      </c>
      <c r="I945" t="s">
        <v>795</v>
      </c>
      <c r="J945" t="s">
        <v>682</v>
      </c>
      <c r="K945">
        <v>3</v>
      </c>
      <c r="L945">
        <v>60</v>
      </c>
      <c r="M945">
        <v>116</v>
      </c>
      <c r="N945">
        <v>60</v>
      </c>
      <c r="R945">
        <v>800</v>
      </c>
      <c r="S945">
        <v>9</v>
      </c>
      <c r="T945">
        <v>88.9</v>
      </c>
      <c r="U945" t="s">
        <v>782</v>
      </c>
      <c r="V945">
        <v>25000</v>
      </c>
      <c r="W945">
        <v>2700</v>
      </c>
      <c r="X945">
        <v>82</v>
      </c>
      <c r="Y945">
        <v>10</v>
      </c>
      <c r="Z945">
        <v>0.9</v>
      </c>
      <c r="AA945">
        <v>-20</v>
      </c>
      <c r="AD945" t="s">
        <v>2817</v>
      </c>
      <c r="AE945">
        <v>41883</v>
      </c>
      <c r="AF945">
        <v>41908</v>
      </c>
      <c r="AG945" t="s">
        <v>842</v>
      </c>
      <c r="AH945" t="s">
        <v>2939</v>
      </c>
      <c r="AI945">
        <v>2220694</v>
      </c>
    </row>
    <row r="946" spans="1:35" hidden="1">
      <c r="A946" t="s">
        <v>2813</v>
      </c>
      <c r="B946" t="s">
        <v>2813</v>
      </c>
      <c r="C946" t="s">
        <v>2940</v>
      </c>
      <c r="D946" t="s">
        <v>2940</v>
      </c>
      <c r="F946" t="s">
        <v>792</v>
      </c>
      <c r="G946" t="s">
        <v>793</v>
      </c>
      <c r="H946" t="s">
        <v>794</v>
      </c>
      <c r="I946" t="s">
        <v>795</v>
      </c>
      <c r="J946" t="s">
        <v>682</v>
      </c>
      <c r="K946">
        <v>3</v>
      </c>
      <c r="L946">
        <v>60</v>
      </c>
      <c r="M946">
        <v>116</v>
      </c>
      <c r="N946">
        <v>60</v>
      </c>
      <c r="R946">
        <v>800</v>
      </c>
      <c r="S946">
        <v>9</v>
      </c>
      <c r="T946">
        <v>88.9</v>
      </c>
      <c r="U946" t="s">
        <v>782</v>
      </c>
      <c r="V946">
        <v>25000</v>
      </c>
      <c r="W946">
        <v>3000</v>
      </c>
      <c r="X946">
        <v>83</v>
      </c>
      <c r="Y946">
        <v>10</v>
      </c>
      <c r="Z946">
        <v>0.9</v>
      </c>
      <c r="AA946">
        <v>-20</v>
      </c>
      <c r="AD946" t="s">
        <v>2817</v>
      </c>
      <c r="AE946">
        <v>41883</v>
      </c>
      <c r="AF946">
        <v>41908</v>
      </c>
      <c r="AG946" t="s">
        <v>842</v>
      </c>
      <c r="AH946" t="s">
        <v>2941</v>
      </c>
      <c r="AI946">
        <v>2220695</v>
      </c>
    </row>
    <row r="947" spans="1:35" hidden="1">
      <c r="A947" t="s">
        <v>2813</v>
      </c>
      <c r="B947" t="s">
        <v>2813</v>
      </c>
      <c r="C947" t="s">
        <v>2942</v>
      </c>
      <c r="D947" t="s">
        <v>2942</v>
      </c>
      <c r="F947" t="s">
        <v>792</v>
      </c>
      <c r="G947" t="s">
        <v>793</v>
      </c>
      <c r="H947" t="s">
        <v>794</v>
      </c>
      <c r="I947" t="s">
        <v>795</v>
      </c>
      <c r="J947" t="s">
        <v>682</v>
      </c>
      <c r="K947">
        <v>3</v>
      </c>
      <c r="L947">
        <v>60</v>
      </c>
      <c r="M947">
        <v>116</v>
      </c>
      <c r="N947">
        <v>60</v>
      </c>
      <c r="R947">
        <v>850</v>
      </c>
      <c r="S947">
        <v>9</v>
      </c>
      <c r="T947">
        <v>94.4</v>
      </c>
      <c r="U947" t="s">
        <v>782</v>
      </c>
      <c r="V947">
        <v>25000</v>
      </c>
      <c r="W947">
        <v>4000</v>
      </c>
      <c r="X947">
        <v>85</v>
      </c>
      <c r="Y947">
        <v>22</v>
      </c>
      <c r="Z947">
        <v>0.9</v>
      </c>
      <c r="AA947">
        <v>-20</v>
      </c>
      <c r="AD947" t="s">
        <v>2817</v>
      </c>
      <c r="AE947">
        <v>41883</v>
      </c>
      <c r="AF947">
        <v>41908</v>
      </c>
      <c r="AG947" t="s">
        <v>842</v>
      </c>
      <c r="AH947" t="s">
        <v>2943</v>
      </c>
      <c r="AI947">
        <v>2220696</v>
      </c>
    </row>
    <row r="948" spans="1:35" hidden="1">
      <c r="A948" t="s">
        <v>2813</v>
      </c>
      <c r="B948" t="s">
        <v>2813</v>
      </c>
      <c r="C948" t="s">
        <v>2944</v>
      </c>
      <c r="D948" t="s">
        <v>2944</v>
      </c>
      <c r="F948" t="s">
        <v>792</v>
      </c>
      <c r="G948" t="s">
        <v>793</v>
      </c>
      <c r="H948" t="s">
        <v>794</v>
      </c>
      <c r="I948" t="s">
        <v>795</v>
      </c>
      <c r="J948" t="s">
        <v>682</v>
      </c>
      <c r="K948">
        <v>3</v>
      </c>
      <c r="L948">
        <v>60</v>
      </c>
      <c r="M948">
        <v>116</v>
      </c>
      <c r="N948">
        <v>60</v>
      </c>
      <c r="R948">
        <v>800</v>
      </c>
      <c r="S948">
        <v>9</v>
      </c>
      <c r="T948">
        <v>88.9</v>
      </c>
      <c r="U948" t="s">
        <v>782</v>
      </c>
      <c r="V948">
        <v>25000</v>
      </c>
      <c r="W948">
        <v>2700</v>
      </c>
      <c r="X948">
        <v>82</v>
      </c>
      <c r="Y948">
        <v>7</v>
      </c>
      <c r="Z948">
        <v>0.9</v>
      </c>
      <c r="AA948">
        <v>-20</v>
      </c>
      <c r="AB948" t="s">
        <v>769</v>
      </c>
      <c r="AC948">
        <v>0.1</v>
      </c>
      <c r="AD948" t="s">
        <v>2817</v>
      </c>
      <c r="AE948">
        <v>41883</v>
      </c>
      <c r="AF948">
        <v>41908</v>
      </c>
      <c r="AG948" t="s">
        <v>842</v>
      </c>
      <c r="AH948" t="s">
        <v>2945</v>
      </c>
      <c r="AI948">
        <v>2220697</v>
      </c>
    </row>
    <row r="949" spans="1:35" hidden="1">
      <c r="A949" t="s">
        <v>2813</v>
      </c>
      <c r="B949" t="s">
        <v>2813</v>
      </c>
      <c r="C949" t="s">
        <v>2946</v>
      </c>
      <c r="D949" t="s">
        <v>2946</v>
      </c>
      <c r="F949" t="s">
        <v>792</v>
      </c>
      <c r="G949" t="s">
        <v>793</v>
      </c>
      <c r="H949" t="s">
        <v>794</v>
      </c>
      <c r="I949" t="s">
        <v>795</v>
      </c>
      <c r="J949" t="s">
        <v>682</v>
      </c>
      <c r="K949">
        <v>3</v>
      </c>
      <c r="L949">
        <v>60</v>
      </c>
      <c r="M949">
        <v>116</v>
      </c>
      <c r="N949">
        <v>60</v>
      </c>
      <c r="R949">
        <v>800</v>
      </c>
      <c r="S949">
        <v>9</v>
      </c>
      <c r="T949">
        <v>88.9</v>
      </c>
      <c r="U949" t="s">
        <v>782</v>
      </c>
      <c r="V949">
        <v>25000</v>
      </c>
      <c r="W949">
        <v>3000</v>
      </c>
      <c r="X949">
        <v>83</v>
      </c>
      <c r="Y949">
        <v>12</v>
      </c>
      <c r="Z949">
        <v>0.9</v>
      </c>
      <c r="AA949">
        <v>-20</v>
      </c>
      <c r="AB949" t="s">
        <v>769</v>
      </c>
      <c r="AC949">
        <v>0.1</v>
      </c>
      <c r="AD949" t="s">
        <v>2817</v>
      </c>
      <c r="AE949">
        <v>41883</v>
      </c>
      <c r="AF949">
        <v>41908</v>
      </c>
      <c r="AG949" t="s">
        <v>842</v>
      </c>
      <c r="AH949" t="s">
        <v>2947</v>
      </c>
      <c r="AI949">
        <v>2220698</v>
      </c>
    </row>
    <row r="950" spans="1:35" hidden="1">
      <c r="A950" t="s">
        <v>2813</v>
      </c>
      <c r="B950" t="s">
        <v>2813</v>
      </c>
      <c r="C950" t="s">
        <v>2948</v>
      </c>
      <c r="D950" t="s">
        <v>2948</v>
      </c>
      <c r="F950" t="s">
        <v>792</v>
      </c>
      <c r="G950" t="s">
        <v>793</v>
      </c>
      <c r="H950" t="s">
        <v>794</v>
      </c>
      <c r="I950" t="s">
        <v>795</v>
      </c>
      <c r="J950" t="s">
        <v>682</v>
      </c>
      <c r="K950">
        <v>3</v>
      </c>
      <c r="L950">
        <v>60</v>
      </c>
      <c r="M950">
        <v>116</v>
      </c>
      <c r="N950">
        <v>60</v>
      </c>
      <c r="R950">
        <v>850</v>
      </c>
      <c r="S950">
        <v>9</v>
      </c>
      <c r="T950">
        <v>94.4</v>
      </c>
      <c r="U950" t="s">
        <v>782</v>
      </c>
      <c r="V950">
        <v>25000</v>
      </c>
      <c r="W950">
        <v>4000</v>
      </c>
      <c r="X950">
        <v>84</v>
      </c>
      <c r="Y950">
        <v>17</v>
      </c>
      <c r="Z950">
        <v>0.9</v>
      </c>
      <c r="AA950">
        <v>-20</v>
      </c>
      <c r="AB950" t="s">
        <v>769</v>
      </c>
      <c r="AC950">
        <v>0.1</v>
      </c>
      <c r="AD950" t="s">
        <v>2817</v>
      </c>
      <c r="AE950">
        <v>41883</v>
      </c>
      <c r="AF950">
        <v>41908</v>
      </c>
      <c r="AG950" t="s">
        <v>842</v>
      </c>
      <c r="AH950" t="s">
        <v>2949</v>
      </c>
      <c r="AI950">
        <v>2220699</v>
      </c>
    </row>
    <row r="951" spans="1:35">
      <c r="A951" t="s">
        <v>2813</v>
      </c>
      <c r="B951" t="s">
        <v>2813</v>
      </c>
      <c r="C951" t="s">
        <v>682</v>
      </c>
      <c r="D951" t="s">
        <v>2950</v>
      </c>
      <c r="E951">
        <v>40663</v>
      </c>
      <c r="F951" t="s">
        <v>731</v>
      </c>
      <c r="G951" t="s">
        <v>780</v>
      </c>
      <c r="H951" t="s">
        <v>794</v>
      </c>
      <c r="I951" t="s">
        <v>726</v>
      </c>
      <c r="J951" t="s">
        <v>682</v>
      </c>
      <c r="K951">
        <v>5</v>
      </c>
      <c r="L951">
        <v>75</v>
      </c>
      <c r="M951">
        <v>95</v>
      </c>
      <c r="N951">
        <v>85</v>
      </c>
      <c r="O951">
        <v>1332</v>
      </c>
      <c r="Q951">
        <v>40</v>
      </c>
      <c r="R951">
        <v>850</v>
      </c>
      <c r="S951">
        <v>14.5</v>
      </c>
      <c r="T951">
        <v>59</v>
      </c>
      <c r="U951" t="s">
        <v>782</v>
      </c>
      <c r="V951">
        <v>40000</v>
      </c>
      <c r="W951">
        <v>3000</v>
      </c>
      <c r="X951">
        <v>83</v>
      </c>
      <c r="Y951">
        <v>3</v>
      </c>
      <c r="Z951">
        <v>0.9</v>
      </c>
      <c r="AA951">
        <v>-20</v>
      </c>
      <c r="AB951" t="s">
        <v>769</v>
      </c>
      <c r="AC951">
        <v>0.1</v>
      </c>
      <c r="AD951" t="s">
        <v>783</v>
      </c>
      <c r="AE951">
        <v>41810</v>
      </c>
      <c r="AF951">
        <v>41810</v>
      </c>
      <c r="AG951" t="s">
        <v>784</v>
      </c>
      <c r="AH951" t="s">
        <v>2951</v>
      </c>
      <c r="AI951">
        <v>2214816</v>
      </c>
    </row>
    <row r="952" spans="1:35">
      <c r="A952" t="s">
        <v>2813</v>
      </c>
      <c r="B952" t="s">
        <v>2813</v>
      </c>
      <c r="C952" t="s">
        <v>682</v>
      </c>
      <c r="D952" t="s">
        <v>2952</v>
      </c>
      <c r="E952">
        <v>40662</v>
      </c>
      <c r="F952" t="s">
        <v>731</v>
      </c>
      <c r="G952" t="s">
        <v>780</v>
      </c>
      <c r="H952" t="s">
        <v>794</v>
      </c>
      <c r="I952" t="s">
        <v>726</v>
      </c>
      <c r="J952" t="s">
        <v>682</v>
      </c>
      <c r="K952">
        <v>5</v>
      </c>
      <c r="L952">
        <v>75</v>
      </c>
      <c r="M952">
        <v>95</v>
      </c>
      <c r="N952">
        <v>85</v>
      </c>
      <c r="O952">
        <v>3254</v>
      </c>
      <c r="Q952">
        <v>25</v>
      </c>
      <c r="R952">
        <v>850</v>
      </c>
      <c r="S952">
        <v>14.5</v>
      </c>
      <c r="T952">
        <v>59</v>
      </c>
      <c r="U952" t="s">
        <v>782</v>
      </c>
      <c r="V952">
        <v>40000</v>
      </c>
      <c r="W952">
        <v>3000</v>
      </c>
      <c r="X952">
        <v>83</v>
      </c>
      <c r="Y952">
        <v>3</v>
      </c>
      <c r="Z952">
        <v>0.9</v>
      </c>
      <c r="AA952">
        <v>-20</v>
      </c>
      <c r="AB952" t="s">
        <v>769</v>
      </c>
      <c r="AC952">
        <v>0.1</v>
      </c>
      <c r="AD952" t="s">
        <v>783</v>
      </c>
      <c r="AE952">
        <v>41810</v>
      </c>
      <c r="AF952">
        <v>41810</v>
      </c>
      <c r="AG952" t="s">
        <v>784</v>
      </c>
      <c r="AH952" t="s">
        <v>2953</v>
      </c>
      <c r="AI952">
        <v>2214817</v>
      </c>
    </row>
    <row r="953" spans="1:35">
      <c r="A953" t="s">
        <v>2813</v>
      </c>
      <c r="B953" t="s">
        <v>2813</v>
      </c>
      <c r="C953" t="s">
        <v>1009</v>
      </c>
      <c r="D953" t="s">
        <v>2954</v>
      </c>
      <c r="E953">
        <v>40604</v>
      </c>
      <c r="F953" t="s">
        <v>732</v>
      </c>
      <c r="G953" t="s">
        <v>780</v>
      </c>
      <c r="H953" t="s">
        <v>794</v>
      </c>
      <c r="I953" t="s">
        <v>726</v>
      </c>
      <c r="J953" t="s">
        <v>682</v>
      </c>
      <c r="K953">
        <v>5</v>
      </c>
      <c r="L953">
        <v>65</v>
      </c>
      <c r="M953">
        <v>134</v>
      </c>
      <c r="N953">
        <v>95</v>
      </c>
      <c r="R953">
        <v>650</v>
      </c>
      <c r="S953">
        <v>10</v>
      </c>
      <c r="T953">
        <v>65</v>
      </c>
      <c r="U953" t="s">
        <v>782</v>
      </c>
      <c r="V953">
        <v>40000</v>
      </c>
      <c r="W953">
        <v>2700</v>
      </c>
      <c r="X953">
        <v>83</v>
      </c>
      <c r="Y953">
        <v>21</v>
      </c>
      <c r="Z953">
        <v>0.9</v>
      </c>
      <c r="AA953">
        <v>-20</v>
      </c>
      <c r="AB953" t="s">
        <v>769</v>
      </c>
      <c r="AC953">
        <v>0.1</v>
      </c>
      <c r="AD953" t="s">
        <v>783</v>
      </c>
      <c r="AE953">
        <v>41808</v>
      </c>
      <c r="AF953">
        <v>41801</v>
      </c>
      <c r="AG953" t="s">
        <v>784</v>
      </c>
      <c r="AH953" t="s">
        <v>2955</v>
      </c>
      <c r="AI953">
        <v>2213553</v>
      </c>
    </row>
    <row r="954" spans="1:35">
      <c r="A954" t="s">
        <v>2813</v>
      </c>
      <c r="B954" t="s">
        <v>2813</v>
      </c>
      <c r="C954" t="s">
        <v>1009</v>
      </c>
      <c r="D954" t="s">
        <v>2956</v>
      </c>
      <c r="E954">
        <v>40605</v>
      </c>
      <c r="F954" t="s">
        <v>732</v>
      </c>
      <c r="G954" t="s">
        <v>780</v>
      </c>
      <c r="H954" t="s">
        <v>794</v>
      </c>
      <c r="I954" t="s">
        <v>726</v>
      </c>
      <c r="J954" t="s">
        <v>682</v>
      </c>
      <c r="K954">
        <v>5</v>
      </c>
      <c r="L954">
        <v>65</v>
      </c>
      <c r="M954">
        <v>133</v>
      </c>
      <c r="N954">
        <v>95</v>
      </c>
      <c r="R954">
        <v>685</v>
      </c>
      <c r="S954">
        <v>10</v>
      </c>
      <c r="T954">
        <v>69</v>
      </c>
      <c r="U954" t="s">
        <v>782</v>
      </c>
      <c r="V954">
        <v>40000</v>
      </c>
      <c r="W954">
        <v>3000</v>
      </c>
      <c r="X954">
        <v>84</v>
      </c>
      <c r="Y954">
        <v>24</v>
      </c>
      <c r="Z954">
        <v>0.9</v>
      </c>
      <c r="AA954">
        <v>-20</v>
      </c>
      <c r="AB954" t="s">
        <v>769</v>
      </c>
      <c r="AC954">
        <v>0.1</v>
      </c>
      <c r="AD954" t="s">
        <v>783</v>
      </c>
      <c r="AE954">
        <v>41808</v>
      </c>
      <c r="AF954">
        <v>41801</v>
      </c>
      <c r="AG954" t="s">
        <v>784</v>
      </c>
      <c r="AH954" t="s">
        <v>2957</v>
      </c>
      <c r="AI954">
        <v>2213554</v>
      </c>
    </row>
    <row r="955" spans="1:35">
      <c r="A955" t="s">
        <v>2813</v>
      </c>
      <c r="B955" t="s">
        <v>2813</v>
      </c>
      <c r="C955" t="s">
        <v>1009</v>
      </c>
      <c r="D955" t="s">
        <v>2958</v>
      </c>
      <c r="E955">
        <v>40609</v>
      </c>
      <c r="F955" t="s">
        <v>733</v>
      </c>
      <c r="G955" t="s">
        <v>780</v>
      </c>
      <c r="H955" t="s">
        <v>794</v>
      </c>
      <c r="I955" t="s">
        <v>726</v>
      </c>
      <c r="J955" t="s">
        <v>682</v>
      </c>
      <c r="K955">
        <v>5</v>
      </c>
      <c r="L955">
        <v>65</v>
      </c>
      <c r="M955">
        <v>157</v>
      </c>
      <c r="N955">
        <v>125</v>
      </c>
      <c r="R955">
        <v>705</v>
      </c>
      <c r="S955">
        <v>10</v>
      </c>
      <c r="T955">
        <v>71</v>
      </c>
      <c r="U955" t="s">
        <v>782</v>
      </c>
      <c r="V955">
        <v>40000</v>
      </c>
      <c r="W955">
        <v>2700</v>
      </c>
      <c r="X955">
        <v>83</v>
      </c>
      <c r="Y955">
        <v>19</v>
      </c>
      <c r="Z955">
        <v>0.9</v>
      </c>
      <c r="AA955">
        <v>-20</v>
      </c>
      <c r="AB955" t="s">
        <v>769</v>
      </c>
      <c r="AC955">
        <v>0.1</v>
      </c>
      <c r="AD955" t="s">
        <v>783</v>
      </c>
      <c r="AE955">
        <v>41808</v>
      </c>
      <c r="AF955">
        <v>41809</v>
      </c>
      <c r="AG955" t="s">
        <v>784</v>
      </c>
      <c r="AH955" t="s">
        <v>2959</v>
      </c>
      <c r="AI955">
        <v>2214818</v>
      </c>
    </row>
    <row r="956" spans="1:35">
      <c r="A956" t="s">
        <v>2813</v>
      </c>
      <c r="B956" t="s">
        <v>2813</v>
      </c>
      <c r="C956" t="s">
        <v>1009</v>
      </c>
      <c r="D956" t="s">
        <v>2960</v>
      </c>
      <c r="E956" t="s">
        <v>2961</v>
      </c>
      <c r="F956" t="s">
        <v>792</v>
      </c>
      <c r="G956" t="s">
        <v>793</v>
      </c>
      <c r="H956" t="s">
        <v>794</v>
      </c>
      <c r="I956" t="s">
        <v>795</v>
      </c>
      <c r="J956" t="s">
        <v>682</v>
      </c>
      <c r="K956">
        <v>5</v>
      </c>
      <c r="L956">
        <v>60</v>
      </c>
      <c r="M956">
        <v>110</v>
      </c>
      <c r="N956">
        <v>60</v>
      </c>
      <c r="R956">
        <v>800</v>
      </c>
      <c r="S956">
        <v>13.5</v>
      </c>
      <c r="T956">
        <v>61.5</v>
      </c>
      <c r="U956" t="s">
        <v>782</v>
      </c>
      <c r="V956">
        <v>40000</v>
      </c>
      <c r="W956">
        <v>2700</v>
      </c>
      <c r="X956">
        <v>93</v>
      </c>
      <c r="Y956">
        <v>54</v>
      </c>
      <c r="Z956">
        <v>0.9</v>
      </c>
      <c r="AA956">
        <v>-20</v>
      </c>
      <c r="AB956" t="s">
        <v>769</v>
      </c>
      <c r="AC956">
        <v>0.1</v>
      </c>
      <c r="AD956" t="s">
        <v>1203</v>
      </c>
      <c r="AE956">
        <v>41881</v>
      </c>
      <c r="AF956">
        <v>41893</v>
      </c>
      <c r="AG956" t="s">
        <v>784</v>
      </c>
      <c r="AH956" t="s">
        <v>2962</v>
      </c>
      <c r="AI956">
        <v>2219753</v>
      </c>
    </row>
    <row r="957" spans="1:35">
      <c r="A957" t="s">
        <v>2813</v>
      </c>
      <c r="B957" t="s">
        <v>2813</v>
      </c>
      <c r="C957" t="s">
        <v>1009</v>
      </c>
      <c r="D957" t="s">
        <v>2963</v>
      </c>
      <c r="E957">
        <v>40642</v>
      </c>
      <c r="F957" t="s">
        <v>732</v>
      </c>
      <c r="G957" t="s">
        <v>780</v>
      </c>
      <c r="H957" t="s">
        <v>794</v>
      </c>
      <c r="I957" t="s">
        <v>726</v>
      </c>
      <c r="J957" t="s">
        <v>682</v>
      </c>
      <c r="K957">
        <v>5</v>
      </c>
      <c r="L957">
        <v>65</v>
      </c>
      <c r="M957">
        <v>133</v>
      </c>
      <c r="N957">
        <v>95</v>
      </c>
      <c r="R957">
        <v>700</v>
      </c>
      <c r="S957">
        <v>13</v>
      </c>
      <c r="T957">
        <v>54</v>
      </c>
      <c r="U957" t="s">
        <v>782</v>
      </c>
      <c r="V957">
        <v>40000</v>
      </c>
      <c r="W957">
        <v>2700</v>
      </c>
      <c r="X957">
        <v>93</v>
      </c>
      <c r="Y957">
        <v>57</v>
      </c>
      <c r="Z957">
        <v>1</v>
      </c>
      <c r="AA957">
        <v>-20</v>
      </c>
      <c r="AB957" t="s">
        <v>769</v>
      </c>
      <c r="AC957">
        <v>0.1</v>
      </c>
      <c r="AD957" t="s">
        <v>783</v>
      </c>
      <c r="AE957">
        <v>41808</v>
      </c>
      <c r="AF957">
        <v>41801</v>
      </c>
      <c r="AG957" t="s">
        <v>784</v>
      </c>
      <c r="AH957" t="s">
        <v>2964</v>
      </c>
      <c r="AI957">
        <v>2213552</v>
      </c>
    </row>
    <row r="958" spans="1:35">
      <c r="A958" t="s">
        <v>2813</v>
      </c>
      <c r="B958" t="s">
        <v>2813</v>
      </c>
      <c r="C958" t="s">
        <v>1009</v>
      </c>
      <c r="D958" t="s">
        <v>2965</v>
      </c>
      <c r="E958">
        <v>40661</v>
      </c>
      <c r="F958" t="s">
        <v>731</v>
      </c>
      <c r="G958" t="s">
        <v>780</v>
      </c>
      <c r="H958" t="s">
        <v>794</v>
      </c>
      <c r="I958" t="s">
        <v>726</v>
      </c>
      <c r="J958" t="s">
        <v>682</v>
      </c>
      <c r="K958">
        <v>5</v>
      </c>
      <c r="L958">
        <v>75</v>
      </c>
      <c r="M958">
        <v>85</v>
      </c>
      <c r="N958">
        <v>95</v>
      </c>
      <c r="O958">
        <v>1322</v>
      </c>
      <c r="Q958">
        <v>40</v>
      </c>
      <c r="R958">
        <v>800</v>
      </c>
      <c r="S958">
        <v>14.7</v>
      </c>
      <c r="T958">
        <v>55.2</v>
      </c>
      <c r="U958" t="s">
        <v>782</v>
      </c>
      <c r="V958">
        <v>40000</v>
      </c>
      <c r="W958">
        <v>2700</v>
      </c>
      <c r="X958">
        <v>82</v>
      </c>
      <c r="Y958">
        <v>1</v>
      </c>
      <c r="Z958">
        <v>0.9</v>
      </c>
      <c r="AA958">
        <v>-20</v>
      </c>
      <c r="AB958" t="s">
        <v>769</v>
      </c>
      <c r="AC958">
        <v>0.1</v>
      </c>
      <c r="AD958" t="s">
        <v>1143</v>
      </c>
      <c r="AE958">
        <v>41881</v>
      </c>
      <c r="AF958">
        <v>41893</v>
      </c>
      <c r="AG958" t="s">
        <v>784</v>
      </c>
      <c r="AH958" t="s">
        <v>2966</v>
      </c>
      <c r="AI958">
        <v>2220257</v>
      </c>
    </row>
    <row r="959" spans="1:35">
      <c r="A959" t="s">
        <v>2813</v>
      </c>
      <c r="B959" t="s">
        <v>2813</v>
      </c>
      <c r="C959" t="s">
        <v>1009</v>
      </c>
      <c r="D959" t="s">
        <v>2967</v>
      </c>
      <c r="E959">
        <v>40660</v>
      </c>
      <c r="F959" t="s">
        <v>731</v>
      </c>
      <c r="G959" t="s">
        <v>780</v>
      </c>
      <c r="H959" t="s">
        <v>794</v>
      </c>
      <c r="I959" t="s">
        <v>726</v>
      </c>
      <c r="J959" t="s">
        <v>682</v>
      </c>
      <c r="K959">
        <v>5</v>
      </c>
      <c r="L959">
        <v>75</v>
      </c>
      <c r="M959">
        <v>85</v>
      </c>
      <c r="N959">
        <v>95</v>
      </c>
      <c r="O959">
        <v>3028</v>
      </c>
      <c r="Q959">
        <v>25</v>
      </c>
      <c r="R959">
        <v>800</v>
      </c>
      <c r="S959">
        <v>14.7</v>
      </c>
      <c r="T959">
        <v>55.2</v>
      </c>
      <c r="U959" t="s">
        <v>782</v>
      </c>
      <c r="V959">
        <v>40000</v>
      </c>
      <c r="W959">
        <v>2700</v>
      </c>
      <c r="X959">
        <v>82</v>
      </c>
      <c r="Y959">
        <v>1</v>
      </c>
      <c r="Z959">
        <v>0.9</v>
      </c>
      <c r="AA959">
        <v>-20</v>
      </c>
      <c r="AB959" t="s">
        <v>769</v>
      </c>
      <c r="AC959">
        <v>0.1</v>
      </c>
      <c r="AD959" t="s">
        <v>1143</v>
      </c>
      <c r="AE959">
        <v>41881</v>
      </c>
      <c r="AF959">
        <v>41893</v>
      </c>
      <c r="AG959" t="s">
        <v>784</v>
      </c>
      <c r="AH959" t="s">
        <v>2968</v>
      </c>
      <c r="AI959">
        <v>2220258</v>
      </c>
    </row>
    <row r="960" spans="1:35">
      <c r="A960" t="s">
        <v>2813</v>
      </c>
      <c r="B960" t="s">
        <v>2813</v>
      </c>
      <c r="C960" t="s">
        <v>1009</v>
      </c>
      <c r="D960" t="s">
        <v>2969</v>
      </c>
      <c r="E960">
        <v>40621</v>
      </c>
      <c r="F960" t="s">
        <v>830</v>
      </c>
      <c r="G960" t="s">
        <v>780</v>
      </c>
      <c r="H960" t="s">
        <v>794</v>
      </c>
      <c r="I960" t="s">
        <v>726</v>
      </c>
      <c r="J960" t="s">
        <v>682</v>
      </c>
      <c r="K960">
        <v>5</v>
      </c>
      <c r="L960">
        <v>75</v>
      </c>
      <c r="M960">
        <v>118</v>
      </c>
      <c r="N960">
        <v>95</v>
      </c>
      <c r="O960">
        <v>1440</v>
      </c>
      <c r="Q960">
        <v>40</v>
      </c>
      <c r="R960">
        <v>800</v>
      </c>
      <c r="S960">
        <v>14</v>
      </c>
      <c r="T960">
        <v>56</v>
      </c>
      <c r="U960" t="s">
        <v>782</v>
      </c>
      <c r="V960">
        <v>40000</v>
      </c>
      <c r="W960">
        <v>2700</v>
      </c>
      <c r="X960">
        <v>82</v>
      </c>
      <c r="Y960">
        <v>2</v>
      </c>
      <c r="Z960">
        <v>1</v>
      </c>
      <c r="AA960">
        <v>-20</v>
      </c>
      <c r="AB960" t="s">
        <v>769</v>
      </c>
      <c r="AC960">
        <v>0.1</v>
      </c>
      <c r="AD960" t="s">
        <v>783</v>
      </c>
      <c r="AE960">
        <v>41810</v>
      </c>
      <c r="AF960">
        <v>41814</v>
      </c>
      <c r="AG960" t="s">
        <v>784</v>
      </c>
      <c r="AH960" t="s">
        <v>2970</v>
      </c>
      <c r="AI960">
        <v>2214838</v>
      </c>
    </row>
    <row r="961" spans="1:35">
      <c r="A961" t="s">
        <v>2813</v>
      </c>
      <c r="B961" t="s">
        <v>2813</v>
      </c>
      <c r="C961" t="s">
        <v>1009</v>
      </c>
      <c r="D961" t="s">
        <v>2971</v>
      </c>
      <c r="F961" t="s">
        <v>830</v>
      </c>
      <c r="G961" t="s">
        <v>780</v>
      </c>
      <c r="H961" t="s">
        <v>794</v>
      </c>
      <c r="I961" t="s">
        <v>726</v>
      </c>
      <c r="J961" t="s">
        <v>682</v>
      </c>
      <c r="K961">
        <v>5</v>
      </c>
      <c r="L961">
        <v>75</v>
      </c>
      <c r="M961">
        <v>118</v>
      </c>
      <c r="N961">
        <v>95</v>
      </c>
      <c r="O961">
        <v>3591</v>
      </c>
      <c r="Q961">
        <v>25</v>
      </c>
      <c r="R961">
        <v>800</v>
      </c>
      <c r="S961">
        <v>14</v>
      </c>
      <c r="T961">
        <v>56</v>
      </c>
      <c r="U961" t="s">
        <v>782</v>
      </c>
      <c r="V961">
        <v>40000</v>
      </c>
      <c r="W961">
        <v>2700</v>
      </c>
      <c r="X961">
        <v>82</v>
      </c>
      <c r="Y961">
        <v>2</v>
      </c>
      <c r="Z961">
        <v>1</v>
      </c>
      <c r="AA961">
        <v>-20</v>
      </c>
      <c r="AB961" t="s">
        <v>769</v>
      </c>
      <c r="AC961">
        <v>0.1</v>
      </c>
      <c r="AD961" t="s">
        <v>783</v>
      </c>
      <c r="AE961">
        <v>41810</v>
      </c>
      <c r="AF961">
        <v>41814</v>
      </c>
      <c r="AG961" t="s">
        <v>784</v>
      </c>
      <c r="AH961" t="s">
        <v>2972</v>
      </c>
      <c r="AI961">
        <v>2214839</v>
      </c>
    </row>
    <row r="962" spans="1:35">
      <c r="A962" t="s">
        <v>2813</v>
      </c>
      <c r="B962" t="s">
        <v>2813</v>
      </c>
      <c r="C962" t="s">
        <v>1009</v>
      </c>
      <c r="D962" t="s">
        <v>2973</v>
      </c>
      <c r="E962">
        <v>40623</v>
      </c>
      <c r="F962" t="s">
        <v>830</v>
      </c>
      <c r="G962" t="s">
        <v>780</v>
      </c>
      <c r="H962" t="s">
        <v>794</v>
      </c>
      <c r="I962" t="s">
        <v>726</v>
      </c>
      <c r="J962" t="s">
        <v>682</v>
      </c>
      <c r="K962">
        <v>5</v>
      </c>
      <c r="L962">
        <v>75</v>
      </c>
      <c r="M962">
        <v>118</v>
      </c>
      <c r="N962">
        <v>95</v>
      </c>
      <c r="O962">
        <v>1648</v>
      </c>
      <c r="Q962">
        <v>40</v>
      </c>
      <c r="R962">
        <v>850</v>
      </c>
      <c r="S962">
        <v>14</v>
      </c>
      <c r="T962">
        <v>60</v>
      </c>
      <c r="U962" t="s">
        <v>782</v>
      </c>
      <c r="V962">
        <v>40000</v>
      </c>
      <c r="W962">
        <v>3000</v>
      </c>
      <c r="X962">
        <v>83</v>
      </c>
      <c r="Y962">
        <v>3</v>
      </c>
      <c r="Z962">
        <v>1</v>
      </c>
      <c r="AA962">
        <v>-20</v>
      </c>
      <c r="AB962" t="s">
        <v>769</v>
      </c>
      <c r="AC962">
        <v>0.1</v>
      </c>
      <c r="AD962" t="s">
        <v>783</v>
      </c>
      <c r="AE962">
        <v>41810</v>
      </c>
      <c r="AF962">
        <v>41827</v>
      </c>
      <c r="AG962" t="s">
        <v>784</v>
      </c>
      <c r="AH962" t="s">
        <v>2974</v>
      </c>
      <c r="AI962">
        <v>2215304</v>
      </c>
    </row>
    <row r="963" spans="1:35">
      <c r="A963" t="s">
        <v>2813</v>
      </c>
      <c r="B963" t="s">
        <v>2813</v>
      </c>
      <c r="C963" t="s">
        <v>1009</v>
      </c>
      <c r="D963" t="s">
        <v>2975</v>
      </c>
      <c r="E963">
        <v>40622</v>
      </c>
      <c r="F963" t="s">
        <v>830</v>
      </c>
      <c r="G963" t="s">
        <v>780</v>
      </c>
      <c r="H963" t="s">
        <v>794</v>
      </c>
      <c r="I963" t="s">
        <v>726</v>
      </c>
      <c r="J963" t="s">
        <v>682</v>
      </c>
      <c r="K963">
        <v>5</v>
      </c>
      <c r="L963">
        <v>75</v>
      </c>
      <c r="M963">
        <v>118</v>
      </c>
      <c r="N963">
        <v>95</v>
      </c>
      <c r="O963">
        <v>3025</v>
      </c>
      <c r="Q963">
        <v>25</v>
      </c>
      <c r="R963">
        <v>850</v>
      </c>
      <c r="S963">
        <v>14</v>
      </c>
      <c r="T963">
        <v>61</v>
      </c>
      <c r="U963" t="s">
        <v>782</v>
      </c>
      <c r="V963">
        <v>40000</v>
      </c>
      <c r="W963">
        <v>3000</v>
      </c>
      <c r="X963">
        <v>83</v>
      </c>
      <c r="Y963">
        <v>3</v>
      </c>
      <c r="Z963">
        <v>1</v>
      </c>
      <c r="AA963">
        <v>-20</v>
      </c>
      <c r="AB963" t="s">
        <v>769</v>
      </c>
      <c r="AC963">
        <v>0.1</v>
      </c>
      <c r="AD963" t="s">
        <v>783</v>
      </c>
      <c r="AE963">
        <v>41810</v>
      </c>
      <c r="AF963">
        <v>41827</v>
      </c>
      <c r="AG963" t="s">
        <v>784</v>
      </c>
      <c r="AH963" t="s">
        <v>2976</v>
      </c>
      <c r="AI963">
        <v>2215305</v>
      </c>
    </row>
    <row r="964" spans="1:35">
      <c r="A964" t="s">
        <v>2813</v>
      </c>
      <c r="B964" t="s">
        <v>2813</v>
      </c>
      <c r="C964" t="s">
        <v>1009</v>
      </c>
      <c r="D964" t="s">
        <v>2977</v>
      </c>
      <c r="E964">
        <v>40651</v>
      </c>
      <c r="F964" t="s">
        <v>735</v>
      </c>
      <c r="G964" t="s">
        <v>780</v>
      </c>
      <c r="H964" t="s">
        <v>794</v>
      </c>
      <c r="I964" t="s">
        <v>726</v>
      </c>
      <c r="J964" t="s">
        <v>682</v>
      </c>
      <c r="K964">
        <v>5</v>
      </c>
      <c r="L964">
        <v>90</v>
      </c>
      <c r="M964">
        <v>128</v>
      </c>
      <c r="N964">
        <v>120</v>
      </c>
      <c r="O964">
        <v>1800</v>
      </c>
      <c r="Q964">
        <v>40</v>
      </c>
      <c r="R964">
        <v>950</v>
      </c>
      <c r="S964">
        <v>16</v>
      </c>
      <c r="T964">
        <v>53</v>
      </c>
      <c r="U964" t="s">
        <v>782</v>
      </c>
      <c r="V964">
        <v>40000</v>
      </c>
      <c r="W964">
        <v>2700</v>
      </c>
      <c r="X964">
        <v>81</v>
      </c>
      <c r="Y964">
        <v>10</v>
      </c>
      <c r="Z964">
        <v>0.9</v>
      </c>
      <c r="AA964">
        <v>-20</v>
      </c>
      <c r="AB964" t="s">
        <v>769</v>
      </c>
      <c r="AC964">
        <v>0.1</v>
      </c>
      <c r="AD964" t="s">
        <v>783</v>
      </c>
      <c r="AE964">
        <v>41810</v>
      </c>
      <c r="AF964">
        <v>41814</v>
      </c>
      <c r="AG964" t="s">
        <v>784</v>
      </c>
      <c r="AH964" t="s">
        <v>2978</v>
      </c>
      <c r="AI964">
        <v>2214836</v>
      </c>
    </row>
    <row r="965" spans="1:35">
      <c r="A965" t="s">
        <v>2813</v>
      </c>
      <c r="B965" t="s">
        <v>2813</v>
      </c>
      <c r="C965" t="s">
        <v>1009</v>
      </c>
      <c r="D965" t="s">
        <v>2979</v>
      </c>
      <c r="E965">
        <v>40650</v>
      </c>
      <c r="F965" t="s">
        <v>735</v>
      </c>
      <c r="G965" t="s">
        <v>780</v>
      </c>
      <c r="H965" t="s">
        <v>794</v>
      </c>
      <c r="I965" t="s">
        <v>726</v>
      </c>
      <c r="J965" t="s">
        <v>682</v>
      </c>
      <c r="K965">
        <v>5</v>
      </c>
      <c r="L965">
        <v>90</v>
      </c>
      <c r="M965">
        <v>128</v>
      </c>
      <c r="N965">
        <v>120</v>
      </c>
      <c r="O965">
        <v>4319</v>
      </c>
      <c r="Q965">
        <v>25</v>
      </c>
      <c r="R965">
        <v>950</v>
      </c>
      <c r="S965">
        <v>16</v>
      </c>
      <c r="T965">
        <v>53</v>
      </c>
      <c r="U965" t="s">
        <v>782</v>
      </c>
      <c r="V965">
        <v>40000</v>
      </c>
      <c r="W965">
        <v>2700</v>
      </c>
      <c r="X965">
        <v>81</v>
      </c>
      <c r="Y965">
        <v>5</v>
      </c>
      <c r="Z965">
        <v>0.9</v>
      </c>
      <c r="AA965">
        <v>-20</v>
      </c>
      <c r="AB965" t="s">
        <v>769</v>
      </c>
      <c r="AC965">
        <v>0.1</v>
      </c>
      <c r="AD965" t="s">
        <v>783</v>
      </c>
      <c r="AE965">
        <v>41810</v>
      </c>
      <c r="AF965">
        <v>41814</v>
      </c>
      <c r="AG965" t="s">
        <v>784</v>
      </c>
      <c r="AH965" t="s">
        <v>2980</v>
      </c>
      <c r="AI965">
        <v>2214837</v>
      </c>
    </row>
    <row r="966" spans="1:35">
      <c r="A966" t="s">
        <v>2813</v>
      </c>
      <c r="B966" t="s">
        <v>2813</v>
      </c>
      <c r="C966" t="s">
        <v>1009</v>
      </c>
      <c r="D966" t="s">
        <v>2981</v>
      </c>
      <c r="F966" t="s">
        <v>735</v>
      </c>
      <c r="G966" t="s">
        <v>780</v>
      </c>
      <c r="H966" t="s">
        <v>794</v>
      </c>
      <c r="I966" t="s">
        <v>726</v>
      </c>
      <c r="J966" t="s">
        <v>682</v>
      </c>
      <c r="K966">
        <v>5</v>
      </c>
      <c r="L966">
        <v>90</v>
      </c>
      <c r="M966">
        <v>128</v>
      </c>
      <c r="N966">
        <v>120</v>
      </c>
      <c r="O966">
        <v>1721</v>
      </c>
      <c r="Q966">
        <v>40</v>
      </c>
      <c r="R966">
        <v>970</v>
      </c>
      <c r="S966">
        <v>16</v>
      </c>
      <c r="T966">
        <v>55</v>
      </c>
      <c r="U966" t="s">
        <v>782</v>
      </c>
      <c r="V966">
        <v>40000</v>
      </c>
      <c r="W966">
        <v>3000</v>
      </c>
      <c r="X966">
        <v>84</v>
      </c>
      <c r="Y966">
        <v>19</v>
      </c>
      <c r="Z966">
        <v>0.9</v>
      </c>
      <c r="AA966">
        <v>-20</v>
      </c>
      <c r="AB966" t="s">
        <v>769</v>
      </c>
      <c r="AC966">
        <v>0.1</v>
      </c>
      <c r="AD966" t="s">
        <v>783</v>
      </c>
      <c r="AE966">
        <v>41840</v>
      </c>
      <c r="AF966">
        <v>41828</v>
      </c>
      <c r="AG966" t="s">
        <v>784</v>
      </c>
      <c r="AH966" t="s">
        <v>2982</v>
      </c>
      <c r="AI966">
        <v>2215345</v>
      </c>
    </row>
    <row r="967" spans="1:35">
      <c r="A967" t="s">
        <v>2813</v>
      </c>
      <c r="B967" t="s">
        <v>2813</v>
      </c>
      <c r="C967" t="s">
        <v>1009</v>
      </c>
      <c r="D967" t="s">
        <v>2983</v>
      </c>
      <c r="F967" t="s">
        <v>735</v>
      </c>
      <c r="G967" t="s">
        <v>780</v>
      </c>
      <c r="H967" t="s">
        <v>794</v>
      </c>
      <c r="I967" t="s">
        <v>726</v>
      </c>
      <c r="J967" t="s">
        <v>682</v>
      </c>
      <c r="K967">
        <v>5</v>
      </c>
      <c r="L967">
        <v>90</v>
      </c>
      <c r="M967">
        <v>128</v>
      </c>
      <c r="N967">
        <v>120</v>
      </c>
      <c r="O967">
        <v>4617</v>
      </c>
      <c r="Q967">
        <v>25</v>
      </c>
      <c r="R967">
        <v>1020</v>
      </c>
      <c r="S967">
        <v>16</v>
      </c>
      <c r="T967">
        <v>55</v>
      </c>
      <c r="U967" t="s">
        <v>782</v>
      </c>
      <c r="V967">
        <v>40000</v>
      </c>
      <c r="W967">
        <v>3000</v>
      </c>
      <c r="X967">
        <v>84</v>
      </c>
      <c r="Y967">
        <v>18</v>
      </c>
      <c r="Z967">
        <v>0.9</v>
      </c>
      <c r="AA967">
        <v>-20</v>
      </c>
      <c r="AB967" t="s">
        <v>769</v>
      </c>
      <c r="AC967">
        <v>0.1</v>
      </c>
      <c r="AD967" t="s">
        <v>783</v>
      </c>
      <c r="AE967">
        <v>41840</v>
      </c>
      <c r="AF967">
        <v>41828</v>
      </c>
      <c r="AG967" t="s">
        <v>784</v>
      </c>
      <c r="AH967" t="s">
        <v>2984</v>
      </c>
      <c r="AI967">
        <v>2215346</v>
      </c>
    </row>
    <row r="968" spans="1:35" hidden="1">
      <c r="A968" t="s">
        <v>2624</v>
      </c>
      <c r="B968" t="s">
        <v>736</v>
      </c>
      <c r="C968" t="s">
        <v>2985</v>
      </c>
      <c r="D968">
        <v>31903</v>
      </c>
      <c r="F968" t="s">
        <v>792</v>
      </c>
      <c r="G968" t="s">
        <v>793</v>
      </c>
      <c r="H968" t="s">
        <v>794</v>
      </c>
      <c r="I968" t="s">
        <v>795</v>
      </c>
      <c r="J968" t="s">
        <v>682</v>
      </c>
      <c r="K968">
        <v>23</v>
      </c>
      <c r="L968">
        <v>60</v>
      </c>
      <c r="M968">
        <v>115.9</v>
      </c>
      <c r="N968">
        <v>60</v>
      </c>
      <c r="R968">
        <v>810</v>
      </c>
      <c r="S968">
        <v>8.8000000000000007</v>
      </c>
      <c r="T968">
        <v>92</v>
      </c>
      <c r="U968" t="s">
        <v>782</v>
      </c>
      <c r="V968">
        <v>25000</v>
      </c>
      <c r="W968">
        <v>2700</v>
      </c>
      <c r="X968">
        <v>82</v>
      </c>
      <c r="Y968">
        <v>10</v>
      </c>
      <c r="Z968">
        <v>0.9</v>
      </c>
      <c r="AA968">
        <v>-20</v>
      </c>
      <c r="AD968" t="s">
        <v>783</v>
      </c>
      <c r="AE968">
        <v>41850</v>
      </c>
      <c r="AF968">
        <v>41850</v>
      </c>
      <c r="AG968" t="s">
        <v>842</v>
      </c>
      <c r="AH968" t="s">
        <v>2986</v>
      </c>
      <c r="AI968">
        <v>2217073</v>
      </c>
    </row>
    <row r="969" spans="1:35" hidden="1">
      <c r="A969" t="s">
        <v>2624</v>
      </c>
      <c r="B969" t="s">
        <v>736</v>
      </c>
      <c r="C969" t="s">
        <v>2987</v>
      </c>
      <c r="D969">
        <v>31901</v>
      </c>
      <c r="F969" t="s">
        <v>792</v>
      </c>
      <c r="G969" t="s">
        <v>793</v>
      </c>
      <c r="H969" t="s">
        <v>794</v>
      </c>
      <c r="I969" t="s">
        <v>795</v>
      </c>
      <c r="J969" t="s">
        <v>682</v>
      </c>
      <c r="K969">
        <v>23</v>
      </c>
      <c r="L969">
        <v>60</v>
      </c>
      <c r="M969">
        <v>115.7</v>
      </c>
      <c r="N969">
        <v>59.7</v>
      </c>
      <c r="R969">
        <v>810</v>
      </c>
      <c r="S969">
        <v>9.5</v>
      </c>
      <c r="T969">
        <v>85.2</v>
      </c>
      <c r="U969" t="s">
        <v>782</v>
      </c>
      <c r="V969">
        <v>25000</v>
      </c>
      <c r="W969">
        <v>2700</v>
      </c>
      <c r="X969">
        <v>82</v>
      </c>
      <c r="Y969">
        <v>7</v>
      </c>
      <c r="Z969">
        <v>0.9</v>
      </c>
      <c r="AA969">
        <v>-20</v>
      </c>
      <c r="AB969" t="s">
        <v>769</v>
      </c>
      <c r="AD969" t="s">
        <v>783</v>
      </c>
      <c r="AE969">
        <v>41850</v>
      </c>
      <c r="AF969">
        <v>41850</v>
      </c>
      <c r="AG969" t="s">
        <v>842</v>
      </c>
      <c r="AH969" t="s">
        <v>2988</v>
      </c>
      <c r="AI969">
        <v>2217074</v>
      </c>
    </row>
    <row r="970" spans="1:35">
      <c r="A970" t="s">
        <v>2624</v>
      </c>
      <c r="B970" t="s">
        <v>736</v>
      </c>
      <c r="C970" t="s">
        <v>1943</v>
      </c>
      <c r="D970">
        <v>1804</v>
      </c>
      <c r="E970">
        <v>1804</v>
      </c>
      <c r="F970" t="s">
        <v>787</v>
      </c>
      <c r="G970" t="s">
        <v>723</v>
      </c>
      <c r="H970" t="s">
        <v>788</v>
      </c>
      <c r="I970" t="s">
        <v>723</v>
      </c>
      <c r="J970" t="s">
        <v>682</v>
      </c>
      <c r="K970">
        <v>5</v>
      </c>
      <c r="L970">
        <v>25</v>
      </c>
      <c r="M970">
        <v>109</v>
      </c>
      <c r="N970">
        <v>38</v>
      </c>
      <c r="R970">
        <v>300</v>
      </c>
      <c r="S970">
        <v>5.0999999999999996</v>
      </c>
      <c r="T970">
        <v>58.8</v>
      </c>
      <c r="U970" t="s">
        <v>782</v>
      </c>
      <c r="V970">
        <v>50000</v>
      </c>
      <c r="W970">
        <v>3000</v>
      </c>
      <c r="X970">
        <v>84</v>
      </c>
      <c r="Y970">
        <v>20</v>
      </c>
      <c r="Z970">
        <v>0.7</v>
      </c>
      <c r="AA970">
        <v>-20</v>
      </c>
      <c r="AB970" t="s">
        <v>769</v>
      </c>
      <c r="AC970">
        <v>0.1</v>
      </c>
      <c r="AD970" t="s">
        <v>783</v>
      </c>
      <c r="AE970">
        <v>41810</v>
      </c>
      <c r="AF970">
        <v>41814</v>
      </c>
      <c r="AG970" t="s">
        <v>827</v>
      </c>
      <c r="AH970" t="s">
        <v>2989</v>
      </c>
      <c r="AI970">
        <v>2214885</v>
      </c>
    </row>
    <row r="971" spans="1:35">
      <c r="A971" t="s">
        <v>2624</v>
      </c>
      <c r="B971" t="s">
        <v>736</v>
      </c>
      <c r="C971" t="s">
        <v>2990</v>
      </c>
      <c r="D971">
        <v>31811</v>
      </c>
      <c r="F971" t="s">
        <v>738</v>
      </c>
      <c r="G971" t="s">
        <v>780</v>
      </c>
      <c r="H971" t="s">
        <v>794</v>
      </c>
      <c r="I971" t="s">
        <v>726</v>
      </c>
      <c r="J971" t="s">
        <v>682</v>
      </c>
      <c r="K971">
        <v>5</v>
      </c>
      <c r="L971">
        <v>50</v>
      </c>
      <c r="M971">
        <v>85</v>
      </c>
      <c r="N971">
        <v>62</v>
      </c>
      <c r="O971">
        <v>669</v>
      </c>
      <c r="Q971">
        <v>60</v>
      </c>
      <c r="R971">
        <v>500</v>
      </c>
      <c r="S971">
        <v>8</v>
      </c>
      <c r="T971">
        <v>62.5</v>
      </c>
      <c r="U971" t="s">
        <v>782</v>
      </c>
      <c r="V971">
        <v>30000</v>
      </c>
      <c r="W971">
        <v>3000</v>
      </c>
      <c r="X971">
        <v>86</v>
      </c>
      <c r="Y971">
        <v>30</v>
      </c>
      <c r="Z971">
        <v>1</v>
      </c>
      <c r="AA971">
        <v>-20</v>
      </c>
      <c r="AB971" t="s">
        <v>769</v>
      </c>
      <c r="AC971">
        <v>0.1</v>
      </c>
      <c r="AD971" t="s">
        <v>783</v>
      </c>
      <c r="AE971">
        <v>41856</v>
      </c>
      <c r="AF971">
        <v>41862</v>
      </c>
      <c r="AG971" t="s">
        <v>842</v>
      </c>
      <c r="AH971" t="s">
        <v>2991</v>
      </c>
      <c r="AI971">
        <v>2217443</v>
      </c>
    </row>
    <row r="972" spans="1:35">
      <c r="A972" t="s">
        <v>2624</v>
      </c>
      <c r="B972" t="s">
        <v>736</v>
      </c>
      <c r="C972" t="s">
        <v>2992</v>
      </c>
      <c r="D972">
        <v>31814</v>
      </c>
      <c r="F972" t="s">
        <v>830</v>
      </c>
      <c r="G972" t="s">
        <v>780</v>
      </c>
      <c r="H972" t="s">
        <v>794</v>
      </c>
      <c r="I972" t="s">
        <v>726</v>
      </c>
      <c r="J972" t="s">
        <v>682</v>
      </c>
      <c r="K972">
        <v>5</v>
      </c>
      <c r="L972">
        <v>75</v>
      </c>
      <c r="M972">
        <v>114.3</v>
      </c>
      <c r="N972">
        <v>96.5</v>
      </c>
      <c r="O972">
        <v>1890</v>
      </c>
      <c r="Q972">
        <v>40</v>
      </c>
      <c r="R972">
        <v>800</v>
      </c>
      <c r="S972">
        <v>15.3</v>
      </c>
      <c r="T972">
        <v>53.3</v>
      </c>
      <c r="U972" t="s">
        <v>782</v>
      </c>
      <c r="V972">
        <v>30000</v>
      </c>
      <c r="W972">
        <v>3000</v>
      </c>
      <c r="X972">
        <v>86</v>
      </c>
      <c r="Y972">
        <v>28</v>
      </c>
      <c r="Z972">
        <v>1</v>
      </c>
      <c r="AA972">
        <v>-20</v>
      </c>
      <c r="AB972" t="s">
        <v>769</v>
      </c>
      <c r="AC972">
        <v>0.1</v>
      </c>
      <c r="AD972" t="s">
        <v>783</v>
      </c>
      <c r="AE972">
        <v>41856</v>
      </c>
      <c r="AF972">
        <v>41862</v>
      </c>
      <c r="AG972" t="s">
        <v>842</v>
      </c>
      <c r="AH972" t="s">
        <v>2993</v>
      </c>
      <c r="AI972">
        <v>2218181</v>
      </c>
    </row>
    <row r="973" spans="1:35">
      <c r="A973" t="s">
        <v>2624</v>
      </c>
      <c r="B973" t="s">
        <v>736</v>
      </c>
      <c r="C973" t="s">
        <v>2994</v>
      </c>
      <c r="D973">
        <v>31815</v>
      </c>
      <c r="F973" t="s">
        <v>735</v>
      </c>
      <c r="G973" t="s">
        <v>780</v>
      </c>
      <c r="H973" t="s">
        <v>794</v>
      </c>
      <c r="I973" t="s">
        <v>726</v>
      </c>
      <c r="J973" t="s">
        <v>682</v>
      </c>
      <c r="K973">
        <v>5</v>
      </c>
      <c r="L973">
        <v>90</v>
      </c>
      <c r="M973">
        <v>129.5</v>
      </c>
      <c r="N973">
        <v>121.9</v>
      </c>
      <c r="O973">
        <v>1824</v>
      </c>
      <c r="Q973">
        <v>40</v>
      </c>
      <c r="R973">
        <v>950</v>
      </c>
      <c r="S973">
        <v>16</v>
      </c>
      <c r="T973">
        <v>59.4</v>
      </c>
      <c r="U973" t="s">
        <v>782</v>
      </c>
      <c r="V973">
        <v>30000</v>
      </c>
      <c r="W973">
        <v>3000</v>
      </c>
      <c r="X973">
        <v>87</v>
      </c>
      <c r="Y973">
        <v>32</v>
      </c>
      <c r="Z973">
        <v>1</v>
      </c>
      <c r="AA973">
        <v>-20</v>
      </c>
      <c r="AB973" t="s">
        <v>769</v>
      </c>
      <c r="AC973">
        <v>0.1</v>
      </c>
      <c r="AD973" t="s">
        <v>783</v>
      </c>
      <c r="AE973">
        <v>41856</v>
      </c>
      <c r="AF973">
        <v>41893</v>
      </c>
      <c r="AG973" t="s">
        <v>842</v>
      </c>
      <c r="AH973" t="s">
        <v>2995</v>
      </c>
      <c r="AI973">
        <v>2219734</v>
      </c>
    </row>
    <row r="974" spans="1:35" hidden="1">
      <c r="A974" t="s">
        <v>2996</v>
      </c>
      <c r="B974" t="s">
        <v>2997</v>
      </c>
      <c r="C974" t="s">
        <v>2998</v>
      </c>
      <c r="D974" t="s">
        <v>2999</v>
      </c>
      <c r="E974" t="s">
        <v>3000</v>
      </c>
      <c r="F974" t="s">
        <v>1051</v>
      </c>
      <c r="G974" t="s">
        <v>793</v>
      </c>
      <c r="H974" t="s">
        <v>794</v>
      </c>
      <c r="I974" t="s">
        <v>795</v>
      </c>
      <c r="J974" t="s">
        <v>682</v>
      </c>
      <c r="K974">
        <v>3</v>
      </c>
      <c r="L974">
        <v>100</v>
      </c>
      <c r="M974">
        <v>130.4</v>
      </c>
      <c r="N974">
        <v>68</v>
      </c>
      <c r="R974">
        <v>1600</v>
      </c>
      <c r="S974">
        <v>23</v>
      </c>
      <c r="T974">
        <v>69.599999999999994</v>
      </c>
      <c r="U974" t="s">
        <v>782</v>
      </c>
      <c r="V974">
        <v>25000</v>
      </c>
      <c r="W974">
        <v>2700</v>
      </c>
      <c r="X974">
        <v>80</v>
      </c>
      <c r="Y974">
        <v>7</v>
      </c>
      <c r="Z974">
        <v>0.9</v>
      </c>
      <c r="AA974">
        <v>-25</v>
      </c>
      <c r="AB974" t="s">
        <v>769</v>
      </c>
      <c r="AC974">
        <v>0.05</v>
      </c>
      <c r="AD974" t="s">
        <v>783</v>
      </c>
      <c r="AE974">
        <v>41091</v>
      </c>
      <c r="AF974">
        <v>41913</v>
      </c>
      <c r="AG974" t="s">
        <v>784</v>
      </c>
      <c r="AH974" t="s">
        <v>3001</v>
      </c>
      <c r="AI974">
        <v>2221085</v>
      </c>
    </row>
    <row r="975" spans="1:35" hidden="1">
      <c r="A975" t="s">
        <v>2996</v>
      </c>
      <c r="B975" t="s">
        <v>2997</v>
      </c>
      <c r="C975" t="s">
        <v>2327</v>
      </c>
      <c r="D975" t="s">
        <v>3002</v>
      </c>
      <c r="E975" t="s">
        <v>3003</v>
      </c>
      <c r="F975" t="s">
        <v>792</v>
      </c>
      <c r="G975" t="s">
        <v>793</v>
      </c>
      <c r="H975" t="s">
        <v>794</v>
      </c>
      <c r="I975" t="s">
        <v>795</v>
      </c>
      <c r="J975" t="s">
        <v>682</v>
      </c>
      <c r="K975">
        <v>3</v>
      </c>
      <c r="L975">
        <v>40</v>
      </c>
      <c r="M975">
        <v>109.5</v>
      </c>
      <c r="N975">
        <v>69.5</v>
      </c>
      <c r="R975">
        <v>450</v>
      </c>
      <c r="S975">
        <v>7.5</v>
      </c>
      <c r="T975">
        <v>60</v>
      </c>
      <c r="U975" t="s">
        <v>782</v>
      </c>
      <c r="V975">
        <v>25000</v>
      </c>
      <c r="W975">
        <v>2700</v>
      </c>
      <c r="X975">
        <v>81</v>
      </c>
      <c r="Y975">
        <v>13</v>
      </c>
      <c r="Z975">
        <v>0.7</v>
      </c>
      <c r="AA975">
        <v>-25</v>
      </c>
      <c r="AB975" t="s">
        <v>769</v>
      </c>
      <c r="AC975">
        <v>0.05</v>
      </c>
      <c r="AD975" t="s">
        <v>1250</v>
      </c>
      <c r="AE975">
        <v>41091</v>
      </c>
      <c r="AF975">
        <v>41919</v>
      </c>
      <c r="AG975" t="s">
        <v>784</v>
      </c>
      <c r="AH975" t="s">
        <v>3004</v>
      </c>
      <c r="AI975">
        <v>2222047</v>
      </c>
    </row>
    <row r="976" spans="1:35" hidden="1">
      <c r="A976" t="s">
        <v>2813</v>
      </c>
      <c r="B976" t="s">
        <v>2813</v>
      </c>
      <c r="C976" t="s">
        <v>3005</v>
      </c>
      <c r="D976" t="s">
        <v>3005</v>
      </c>
      <c r="F976" t="s">
        <v>735</v>
      </c>
      <c r="G976" t="s">
        <v>780</v>
      </c>
      <c r="H976" t="s">
        <v>794</v>
      </c>
      <c r="I976" t="s">
        <v>726</v>
      </c>
      <c r="J976" t="s">
        <v>682</v>
      </c>
      <c r="K976">
        <v>5</v>
      </c>
      <c r="L976">
        <v>100</v>
      </c>
      <c r="M976">
        <v>128.1</v>
      </c>
      <c r="N976">
        <v>119.5</v>
      </c>
      <c r="O976">
        <v>2523</v>
      </c>
      <c r="Q976">
        <v>40</v>
      </c>
      <c r="R976">
        <v>1260</v>
      </c>
      <c r="S976">
        <v>20.3</v>
      </c>
      <c r="T976">
        <v>62.1</v>
      </c>
      <c r="U976" t="s">
        <v>782</v>
      </c>
      <c r="V976">
        <v>25000</v>
      </c>
      <c r="W976">
        <v>3000</v>
      </c>
      <c r="X976">
        <v>84</v>
      </c>
      <c r="Y976">
        <v>8</v>
      </c>
      <c r="Z976">
        <v>0.9</v>
      </c>
      <c r="AA976">
        <v>-20</v>
      </c>
      <c r="AD976" t="s">
        <v>2817</v>
      </c>
      <c r="AE976">
        <v>41828</v>
      </c>
      <c r="AF976">
        <v>41836</v>
      </c>
      <c r="AG976" t="s">
        <v>842</v>
      </c>
      <c r="AH976" t="s">
        <v>3006</v>
      </c>
      <c r="AI976">
        <v>2216347</v>
      </c>
    </row>
    <row r="977" spans="1:35" hidden="1">
      <c r="A977" t="s">
        <v>2813</v>
      </c>
      <c r="B977" t="s">
        <v>2813</v>
      </c>
      <c r="C977" t="s">
        <v>3007</v>
      </c>
      <c r="D977" t="s">
        <v>3007</v>
      </c>
      <c r="F977" t="s">
        <v>735</v>
      </c>
      <c r="G977" t="s">
        <v>780</v>
      </c>
      <c r="H977" t="s">
        <v>794</v>
      </c>
      <c r="I977" t="s">
        <v>726</v>
      </c>
      <c r="J977" t="s">
        <v>682</v>
      </c>
      <c r="K977">
        <v>5</v>
      </c>
      <c r="L977">
        <v>100</v>
      </c>
      <c r="M977">
        <v>128.1</v>
      </c>
      <c r="N977">
        <v>119.5</v>
      </c>
      <c r="O977">
        <v>4612</v>
      </c>
      <c r="Q977">
        <v>25</v>
      </c>
      <c r="R977">
        <v>1260</v>
      </c>
      <c r="S977">
        <v>20.3</v>
      </c>
      <c r="T977">
        <v>62.1</v>
      </c>
      <c r="U977" t="s">
        <v>782</v>
      </c>
      <c r="V977">
        <v>25000</v>
      </c>
      <c r="W977">
        <v>3000</v>
      </c>
      <c r="X977">
        <v>84</v>
      </c>
      <c r="Y977">
        <v>8</v>
      </c>
      <c r="Z977">
        <v>0.9</v>
      </c>
      <c r="AA977">
        <v>-20</v>
      </c>
      <c r="AD977" t="s">
        <v>2817</v>
      </c>
      <c r="AE977">
        <v>41828</v>
      </c>
      <c r="AF977">
        <v>41836</v>
      </c>
      <c r="AG977" t="s">
        <v>842</v>
      </c>
      <c r="AH977" t="s">
        <v>3008</v>
      </c>
      <c r="AI977">
        <v>2216348</v>
      </c>
    </row>
    <row r="978" spans="1:35" hidden="1">
      <c r="A978" t="s">
        <v>2813</v>
      </c>
      <c r="B978" t="s">
        <v>2813</v>
      </c>
      <c r="C978" t="s">
        <v>3009</v>
      </c>
      <c r="D978" t="s">
        <v>3009</v>
      </c>
      <c r="F978" t="s">
        <v>735</v>
      </c>
      <c r="G978" t="s">
        <v>780</v>
      </c>
      <c r="H978" t="s">
        <v>794</v>
      </c>
      <c r="I978" t="s">
        <v>726</v>
      </c>
      <c r="J978" t="s">
        <v>682</v>
      </c>
      <c r="K978">
        <v>5</v>
      </c>
      <c r="L978">
        <v>120</v>
      </c>
      <c r="M978">
        <v>128.1</v>
      </c>
      <c r="N978">
        <v>119.5</v>
      </c>
      <c r="O978">
        <v>2696</v>
      </c>
      <c r="Q978">
        <v>40</v>
      </c>
      <c r="R978">
        <v>1320</v>
      </c>
      <c r="S978">
        <v>19.899999999999999</v>
      </c>
      <c r="T978">
        <v>66.3</v>
      </c>
      <c r="U978" t="s">
        <v>782</v>
      </c>
      <c r="V978">
        <v>25000</v>
      </c>
      <c r="W978">
        <v>4000</v>
      </c>
      <c r="X978">
        <v>83</v>
      </c>
      <c r="Y978">
        <v>5</v>
      </c>
      <c r="Z978">
        <v>0.9</v>
      </c>
      <c r="AA978">
        <v>-20</v>
      </c>
      <c r="AD978" t="s">
        <v>2817</v>
      </c>
      <c r="AE978">
        <v>41828</v>
      </c>
      <c r="AF978">
        <v>41836</v>
      </c>
      <c r="AG978" t="s">
        <v>842</v>
      </c>
      <c r="AH978" t="s">
        <v>3010</v>
      </c>
      <c r="AI978">
        <v>2216345</v>
      </c>
    </row>
    <row r="979" spans="1:35" hidden="1">
      <c r="A979" t="s">
        <v>2813</v>
      </c>
      <c r="B979" t="s">
        <v>2813</v>
      </c>
      <c r="C979" t="s">
        <v>3011</v>
      </c>
      <c r="D979" t="s">
        <v>3011</v>
      </c>
      <c r="F979" t="s">
        <v>735</v>
      </c>
      <c r="G979" t="s">
        <v>780</v>
      </c>
      <c r="H979" t="s">
        <v>794</v>
      </c>
      <c r="I979" t="s">
        <v>726</v>
      </c>
      <c r="J979" t="s">
        <v>682</v>
      </c>
      <c r="K979">
        <v>5</v>
      </c>
      <c r="L979">
        <v>120</v>
      </c>
      <c r="M979">
        <v>128.1</v>
      </c>
      <c r="N979">
        <v>119.5</v>
      </c>
      <c r="O979">
        <v>4727</v>
      </c>
      <c r="Q979">
        <v>25</v>
      </c>
      <c r="R979">
        <v>1320</v>
      </c>
      <c r="S979">
        <v>19.8</v>
      </c>
      <c r="T979">
        <v>66.7</v>
      </c>
      <c r="U979" t="s">
        <v>782</v>
      </c>
      <c r="V979">
        <v>25000</v>
      </c>
      <c r="W979">
        <v>4000</v>
      </c>
      <c r="X979">
        <v>83</v>
      </c>
      <c r="Y979">
        <v>5</v>
      </c>
      <c r="Z979">
        <v>0.9</v>
      </c>
      <c r="AA979">
        <v>-20</v>
      </c>
      <c r="AD979" t="s">
        <v>2817</v>
      </c>
      <c r="AE979">
        <v>41828</v>
      </c>
      <c r="AF979">
        <v>41836</v>
      </c>
      <c r="AG979" t="s">
        <v>842</v>
      </c>
      <c r="AH979" t="s">
        <v>3012</v>
      </c>
      <c r="AI979">
        <v>2216346</v>
      </c>
    </row>
    <row r="980" spans="1:35" hidden="1">
      <c r="A980" t="s">
        <v>2813</v>
      </c>
      <c r="B980" t="s">
        <v>2813</v>
      </c>
      <c r="C980" t="s">
        <v>3013</v>
      </c>
      <c r="D980" t="s">
        <v>3013</v>
      </c>
      <c r="F980" t="s">
        <v>787</v>
      </c>
      <c r="G980" t="s">
        <v>723</v>
      </c>
      <c r="H980" t="s">
        <v>788</v>
      </c>
      <c r="I980" t="s">
        <v>723</v>
      </c>
      <c r="J980" t="s">
        <v>682</v>
      </c>
      <c r="K980">
        <v>3</v>
      </c>
      <c r="L980">
        <v>40</v>
      </c>
      <c r="M980">
        <v>104.3</v>
      </c>
      <c r="N980">
        <v>35.200000000000003</v>
      </c>
      <c r="R980">
        <v>315</v>
      </c>
      <c r="S980">
        <v>4.7</v>
      </c>
      <c r="T980">
        <v>70</v>
      </c>
      <c r="U980" t="s">
        <v>782</v>
      </c>
      <c r="V980">
        <v>25000</v>
      </c>
      <c r="W980">
        <v>2700</v>
      </c>
      <c r="X980">
        <v>82</v>
      </c>
      <c r="Y980">
        <v>17</v>
      </c>
      <c r="Z980">
        <v>0.6</v>
      </c>
      <c r="AA980">
        <v>-20</v>
      </c>
      <c r="AB980" t="s">
        <v>769</v>
      </c>
      <c r="AC980">
        <v>0.1</v>
      </c>
      <c r="AD980" t="s">
        <v>974</v>
      </c>
      <c r="AE980">
        <v>41930</v>
      </c>
      <c r="AF980">
        <v>41940</v>
      </c>
      <c r="AG980" t="s">
        <v>842</v>
      </c>
      <c r="AH980" t="s">
        <v>3014</v>
      </c>
      <c r="AI980">
        <v>2225182</v>
      </c>
    </row>
    <row r="981" spans="1:35" hidden="1">
      <c r="A981" t="s">
        <v>2901</v>
      </c>
      <c r="B981" t="s">
        <v>99</v>
      </c>
      <c r="C981" t="s">
        <v>3015</v>
      </c>
      <c r="D981" t="s">
        <v>3015</v>
      </c>
      <c r="F981" t="s">
        <v>733</v>
      </c>
      <c r="G981" t="s">
        <v>780</v>
      </c>
      <c r="H981" t="s">
        <v>794</v>
      </c>
      <c r="I981" t="s">
        <v>726</v>
      </c>
      <c r="J981" t="s">
        <v>682</v>
      </c>
      <c r="K981">
        <v>3</v>
      </c>
      <c r="L981">
        <v>100</v>
      </c>
      <c r="M981">
        <v>160.1</v>
      </c>
      <c r="N981">
        <v>119.9</v>
      </c>
      <c r="Q981">
        <v>120</v>
      </c>
      <c r="R981">
        <v>1400</v>
      </c>
      <c r="S981">
        <v>17</v>
      </c>
      <c r="T981">
        <v>82.4</v>
      </c>
      <c r="U981" t="s">
        <v>782</v>
      </c>
      <c r="V981">
        <v>25000</v>
      </c>
      <c r="W981">
        <v>3000</v>
      </c>
      <c r="X981">
        <v>83</v>
      </c>
      <c r="Y981">
        <v>17</v>
      </c>
      <c r="Z981">
        <v>0.9</v>
      </c>
      <c r="AA981">
        <v>-20</v>
      </c>
      <c r="AB981" t="s">
        <v>769</v>
      </c>
      <c r="AC981">
        <v>0.1</v>
      </c>
      <c r="AD981" t="s">
        <v>826</v>
      </c>
      <c r="AE981">
        <v>41814</v>
      </c>
      <c r="AF981">
        <v>41814</v>
      </c>
      <c r="AG981" t="s">
        <v>842</v>
      </c>
      <c r="AH981" t="s">
        <v>3016</v>
      </c>
      <c r="AI981">
        <v>2214138</v>
      </c>
    </row>
    <row r="982" spans="1:35" hidden="1">
      <c r="A982" t="s">
        <v>2901</v>
      </c>
      <c r="B982" t="s">
        <v>99</v>
      </c>
      <c r="C982" t="s">
        <v>3017</v>
      </c>
      <c r="D982" t="s">
        <v>3018</v>
      </c>
      <c r="F982" t="s">
        <v>735</v>
      </c>
      <c r="G982" t="s">
        <v>780</v>
      </c>
      <c r="H982" t="s">
        <v>794</v>
      </c>
      <c r="I982" t="s">
        <v>726</v>
      </c>
      <c r="J982" t="s">
        <v>682</v>
      </c>
      <c r="K982">
        <v>3</v>
      </c>
      <c r="L982">
        <v>90</v>
      </c>
      <c r="M982">
        <v>130.80000000000001</v>
      </c>
      <c r="N982">
        <v>120.1</v>
      </c>
      <c r="O982">
        <v>3256</v>
      </c>
      <c r="Q982">
        <v>40</v>
      </c>
      <c r="R982">
        <v>1300</v>
      </c>
      <c r="S982">
        <v>17</v>
      </c>
      <c r="T982">
        <v>76.5</v>
      </c>
      <c r="U982" t="s">
        <v>782</v>
      </c>
      <c r="V982">
        <v>25000</v>
      </c>
      <c r="W982">
        <v>3000</v>
      </c>
      <c r="X982">
        <v>80</v>
      </c>
      <c r="Y982">
        <v>10</v>
      </c>
      <c r="Z982">
        <v>0.9</v>
      </c>
      <c r="AA982">
        <v>-20</v>
      </c>
      <c r="AB982" t="s">
        <v>769</v>
      </c>
      <c r="AC982">
        <v>0.1</v>
      </c>
      <c r="AD982" t="s">
        <v>2822</v>
      </c>
      <c r="AE982">
        <v>41922</v>
      </c>
      <c r="AF982">
        <v>41922</v>
      </c>
      <c r="AG982" t="s">
        <v>842</v>
      </c>
      <c r="AH982" t="s">
        <v>3019</v>
      </c>
      <c r="AI982">
        <v>2222122</v>
      </c>
    </row>
    <row r="983" spans="1:35" hidden="1">
      <c r="A983" t="s">
        <v>2901</v>
      </c>
      <c r="B983" t="s">
        <v>99</v>
      </c>
      <c r="C983" t="s">
        <v>155</v>
      </c>
      <c r="D983" t="s">
        <v>155</v>
      </c>
      <c r="F983" t="s">
        <v>735</v>
      </c>
      <c r="G983" t="s">
        <v>780</v>
      </c>
      <c r="H983" t="s">
        <v>794</v>
      </c>
      <c r="I983" t="s">
        <v>726</v>
      </c>
      <c r="J983" t="s">
        <v>682</v>
      </c>
      <c r="K983">
        <v>3</v>
      </c>
      <c r="L983">
        <v>90</v>
      </c>
      <c r="M983">
        <v>133.30000000000001</v>
      </c>
      <c r="N983">
        <v>120.8</v>
      </c>
      <c r="O983">
        <v>2387</v>
      </c>
      <c r="Q983">
        <v>40</v>
      </c>
      <c r="R983">
        <v>1200</v>
      </c>
      <c r="S983">
        <v>17</v>
      </c>
      <c r="T983">
        <v>70.599999999999994</v>
      </c>
      <c r="U983" t="s">
        <v>782</v>
      </c>
      <c r="V983">
        <v>25000</v>
      </c>
      <c r="W983">
        <v>3000</v>
      </c>
      <c r="X983">
        <v>83</v>
      </c>
      <c r="Y983">
        <v>15</v>
      </c>
      <c r="Z983">
        <v>1</v>
      </c>
      <c r="AA983">
        <v>-20</v>
      </c>
      <c r="AB983" t="s">
        <v>769</v>
      </c>
      <c r="AC983">
        <v>0.04</v>
      </c>
      <c r="AD983" t="s">
        <v>826</v>
      </c>
      <c r="AE983">
        <v>41756</v>
      </c>
      <c r="AF983">
        <v>41760</v>
      </c>
      <c r="AG983" t="s">
        <v>784</v>
      </c>
      <c r="AH983" t="s">
        <v>3020</v>
      </c>
      <c r="AI983">
        <v>2209990</v>
      </c>
    </row>
    <row r="984" spans="1:35" hidden="1">
      <c r="A984" t="s">
        <v>2901</v>
      </c>
      <c r="B984" t="s">
        <v>99</v>
      </c>
      <c r="C984" t="s">
        <v>241</v>
      </c>
      <c r="D984" t="s">
        <v>241</v>
      </c>
      <c r="E984" t="s">
        <v>3021</v>
      </c>
      <c r="F984" t="s">
        <v>787</v>
      </c>
      <c r="G984" t="s">
        <v>723</v>
      </c>
      <c r="H984" t="s">
        <v>788</v>
      </c>
      <c r="I984" t="s">
        <v>723</v>
      </c>
      <c r="J984" t="s">
        <v>682</v>
      </c>
      <c r="K984">
        <v>3</v>
      </c>
      <c r="L984">
        <v>40</v>
      </c>
      <c r="M984">
        <v>102.5</v>
      </c>
      <c r="N984">
        <v>35.799999999999997</v>
      </c>
      <c r="R984">
        <v>300</v>
      </c>
      <c r="S984">
        <v>4.5</v>
      </c>
      <c r="T984">
        <v>66.7</v>
      </c>
      <c r="U984" t="s">
        <v>782</v>
      </c>
      <c r="V984">
        <v>25000</v>
      </c>
      <c r="W984">
        <v>2700</v>
      </c>
      <c r="X984">
        <v>82</v>
      </c>
      <c r="Y984">
        <v>11</v>
      </c>
      <c r="AA984">
        <v>-20</v>
      </c>
      <c r="AB984" t="s">
        <v>769</v>
      </c>
      <c r="AC984">
        <v>0.13</v>
      </c>
      <c r="AD984" t="s">
        <v>826</v>
      </c>
      <c r="AE984">
        <v>41761</v>
      </c>
      <c r="AF984">
        <v>41761</v>
      </c>
      <c r="AG984" t="s">
        <v>784</v>
      </c>
      <c r="AH984" t="s">
        <v>3022</v>
      </c>
      <c r="AI984">
        <v>2209992</v>
      </c>
    </row>
    <row r="985" spans="1:35" hidden="1">
      <c r="A985" t="s">
        <v>2901</v>
      </c>
      <c r="B985" t="s">
        <v>99</v>
      </c>
      <c r="C985" t="s">
        <v>3023</v>
      </c>
      <c r="D985" t="s">
        <v>3023</v>
      </c>
      <c r="F985" t="s">
        <v>821</v>
      </c>
      <c r="G985" t="s">
        <v>736</v>
      </c>
      <c r="H985" t="s">
        <v>794</v>
      </c>
      <c r="I985" t="s">
        <v>723</v>
      </c>
      <c r="J985" t="s">
        <v>682</v>
      </c>
      <c r="K985">
        <v>3</v>
      </c>
      <c r="L985">
        <v>40</v>
      </c>
      <c r="M985">
        <v>123</v>
      </c>
      <c r="N985">
        <v>79.900000000000006</v>
      </c>
      <c r="R985">
        <v>450</v>
      </c>
      <c r="S985">
        <v>6.1</v>
      </c>
      <c r="T985">
        <v>73.8</v>
      </c>
      <c r="U985" t="s">
        <v>782</v>
      </c>
      <c r="V985">
        <v>25000</v>
      </c>
      <c r="W985">
        <v>2700</v>
      </c>
      <c r="X985">
        <v>82</v>
      </c>
      <c r="Y985">
        <v>16</v>
      </c>
      <c r="Z985">
        <v>0.7</v>
      </c>
      <c r="AA985">
        <v>-20</v>
      </c>
      <c r="AD985" t="s">
        <v>826</v>
      </c>
      <c r="AE985">
        <v>41983</v>
      </c>
      <c r="AF985">
        <v>41983</v>
      </c>
      <c r="AG985" t="s">
        <v>842</v>
      </c>
      <c r="AH985" t="s">
        <v>3024</v>
      </c>
      <c r="AI985">
        <v>2229135</v>
      </c>
    </row>
    <row r="986" spans="1:35" hidden="1">
      <c r="A986" t="s">
        <v>2901</v>
      </c>
      <c r="B986" t="s">
        <v>99</v>
      </c>
      <c r="C986" t="s">
        <v>3025</v>
      </c>
      <c r="D986" t="s">
        <v>3025</v>
      </c>
      <c r="F986" t="s">
        <v>821</v>
      </c>
      <c r="G986" t="s">
        <v>736</v>
      </c>
      <c r="H986" t="s">
        <v>794</v>
      </c>
      <c r="I986" t="s">
        <v>795</v>
      </c>
      <c r="J986" t="s">
        <v>682</v>
      </c>
      <c r="K986">
        <v>3</v>
      </c>
      <c r="L986">
        <v>40</v>
      </c>
      <c r="M986">
        <v>123</v>
      </c>
      <c r="N986">
        <v>79.900000000000006</v>
      </c>
      <c r="R986">
        <v>450</v>
      </c>
      <c r="S986">
        <v>6.3</v>
      </c>
      <c r="T986">
        <v>71.400000000000006</v>
      </c>
      <c r="U986" t="s">
        <v>782</v>
      </c>
      <c r="V986">
        <v>25000</v>
      </c>
      <c r="W986">
        <v>3000</v>
      </c>
      <c r="X986">
        <v>83</v>
      </c>
      <c r="Y986">
        <v>17</v>
      </c>
      <c r="Z986">
        <v>0.7</v>
      </c>
      <c r="AA986">
        <v>-20</v>
      </c>
      <c r="AB986" t="s">
        <v>769</v>
      </c>
      <c r="AC986">
        <v>0.1</v>
      </c>
      <c r="AD986" t="s">
        <v>826</v>
      </c>
      <c r="AE986">
        <v>41899</v>
      </c>
      <c r="AF986">
        <v>41899</v>
      </c>
      <c r="AG986" t="s">
        <v>842</v>
      </c>
      <c r="AH986" t="s">
        <v>3026</v>
      </c>
      <c r="AI986">
        <v>2219676</v>
      </c>
    </row>
    <row r="987" spans="1:35" hidden="1">
      <c r="A987" t="s">
        <v>2901</v>
      </c>
      <c r="B987" t="s">
        <v>99</v>
      </c>
      <c r="C987" t="s">
        <v>3027</v>
      </c>
      <c r="D987" t="s">
        <v>3027</v>
      </c>
      <c r="F987" t="s">
        <v>821</v>
      </c>
      <c r="G987" t="s">
        <v>736</v>
      </c>
      <c r="H987" t="s">
        <v>794</v>
      </c>
      <c r="I987" t="s">
        <v>723</v>
      </c>
      <c r="J987" t="s">
        <v>682</v>
      </c>
      <c r="K987">
        <v>3</v>
      </c>
      <c r="L987">
        <v>40</v>
      </c>
      <c r="M987">
        <v>123</v>
      </c>
      <c r="N987">
        <v>79.900000000000006</v>
      </c>
      <c r="R987">
        <v>450</v>
      </c>
      <c r="S987">
        <v>6.1</v>
      </c>
      <c r="T987">
        <v>73.8</v>
      </c>
      <c r="U987" t="s">
        <v>782</v>
      </c>
      <c r="V987">
        <v>25000</v>
      </c>
      <c r="W987">
        <v>2700</v>
      </c>
      <c r="X987">
        <v>82</v>
      </c>
      <c r="Y987">
        <v>16</v>
      </c>
      <c r="Z987">
        <v>0.7</v>
      </c>
      <c r="AA987">
        <v>-20</v>
      </c>
      <c r="AB987" t="s">
        <v>769</v>
      </c>
      <c r="AC987">
        <v>0.1</v>
      </c>
      <c r="AD987" t="s">
        <v>974</v>
      </c>
      <c r="AE987">
        <v>41982</v>
      </c>
      <c r="AF987">
        <v>41982</v>
      </c>
      <c r="AG987" t="s">
        <v>842</v>
      </c>
      <c r="AH987" t="s">
        <v>3028</v>
      </c>
      <c r="AI987">
        <v>2229134</v>
      </c>
    </row>
    <row r="988" spans="1:35" hidden="1">
      <c r="A988" t="s">
        <v>2901</v>
      </c>
      <c r="B988" t="s">
        <v>99</v>
      </c>
      <c r="C988" t="s">
        <v>412</v>
      </c>
      <c r="D988" t="s">
        <v>412</v>
      </c>
      <c r="F988" t="s">
        <v>813</v>
      </c>
      <c r="G988" t="s">
        <v>780</v>
      </c>
      <c r="H988" t="s">
        <v>794</v>
      </c>
      <c r="I988" t="s">
        <v>726</v>
      </c>
      <c r="J988" t="s">
        <v>682</v>
      </c>
      <c r="K988">
        <v>3</v>
      </c>
      <c r="L988">
        <v>50</v>
      </c>
      <c r="M988">
        <v>98</v>
      </c>
      <c r="N988">
        <v>64</v>
      </c>
      <c r="R988">
        <v>550</v>
      </c>
      <c r="S988">
        <v>7.4</v>
      </c>
      <c r="T988">
        <v>74.3</v>
      </c>
      <c r="U988" t="s">
        <v>782</v>
      </c>
      <c r="V988">
        <v>25000</v>
      </c>
      <c r="W988">
        <v>3000</v>
      </c>
      <c r="X988">
        <v>83</v>
      </c>
      <c r="Y988">
        <v>17</v>
      </c>
      <c r="Z988">
        <v>0.9</v>
      </c>
      <c r="AA988">
        <v>-20</v>
      </c>
      <c r="AB988" t="s">
        <v>769</v>
      </c>
      <c r="AC988">
        <v>0.09</v>
      </c>
      <c r="AD988" t="s">
        <v>826</v>
      </c>
      <c r="AE988">
        <v>41899</v>
      </c>
      <c r="AF988">
        <v>41899</v>
      </c>
      <c r="AG988" t="s">
        <v>842</v>
      </c>
      <c r="AH988" t="s">
        <v>3029</v>
      </c>
      <c r="AI988">
        <v>2219679</v>
      </c>
    </row>
    <row r="989" spans="1:35" hidden="1">
      <c r="A989" t="s">
        <v>2901</v>
      </c>
      <c r="B989" t="s">
        <v>99</v>
      </c>
      <c r="C989" t="s">
        <v>3030</v>
      </c>
      <c r="D989" t="s">
        <v>3030</v>
      </c>
      <c r="F989" t="s">
        <v>813</v>
      </c>
      <c r="G989" t="s">
        <v>780</v>
      </c>
      <c r="H989" t="s">
        <v>794</v>
      </c>
      <c r="I989" t="s">
        <v>726</v>
      </c>
      <c r="J989" t="s">
        <v>682</v>
      </c>
      <c r="K989">
        <v>3</v>
      </c>
      <c r="L989">
        <v>50</v>
      </c>
      <c r="M989">
        <v>98</v>
      </c>
      <c r="N989">
        <v>64</v>
      </c>
      <c r="Q989">
        <v>107</v>
      </c>
      <c r="R989">
        <v>550</v>
      </c>
      <c r="S989">
        <v>7</v>
      </c>
      <c r="T989">
        <v>78.599999999999994</v>
      </c>
      <c r="U989" t="s">
        <v>782</v>
      </c>
      <c r="V989">
        <v>25000</v>
      </c>
      <c r="W989">
        <v>2700</v>
      </c>
      <c r="X989">
        <v>82</v>
      </c>
      <c r="Y989">
        <v>13</v>
      </c>
      <c r="Z989">
        <v>0.9</v>
      </c>
      <c r="AA989">
        <v>-20</v>
      </c>
      <c r="AB989" t="s">
        <v>769</v>
      </c>
      <c r="AC989">
        <v>0.09</v>
      </c>
      <c r="AD989" t="s">
        <v>826</v>
      </c>
      <c r="AE989">
        <v>41809</v>
      </c>
      <c r="AF989">
        <v>41809</v>
      </c>
      <c r="AG989" t="s">
        <v>842</v>
      </c>
      <c r="AH989" t="s">
        <v>3031</v>
      </c>
      <c r="AI989">
        <v>2213486</v>
      </c>
    </row>
    <row r="990" spans="1:35" hidden="1">
      <c r="A990" t="s">
        <v>2901</v>
      </c>
      <c r="B990" t="s">
        <v>99</v>
      </c>
      <c r="C990" t="s">
        <v>3032</v>
      </c>
      <c r="D990" t="s">
        <v>3032</v>
      </c>
      <c r="F990" t="s">
        <v>737</v>
      </c>
      <c r="G990" t="s">
        <v>780</v>
      </c>
      <c r="H990" t="s">
        <v>1239</v>
      </c>
      <c r="I990" t="s">
        <v>726</v>
      </c>
      <c r="J990" t="s">
        <v>682</v>
      </c>
      <c r="K990">
        <v>3</v>
      </c>
      <c r="L990">
        <v>50</v>
      </c>
      <c r="M990">
        <v>54.2</v>
      </c>
      <c r="N990">
        <v>50.2</v>
      </c>
      <c r="O990">
        <v>1139</v>
      </c>
      <c r="Q990">
        <v>40</v>
      </c>
      <c r="R990">
        <v>450</v>
      </c>
      <c r="S990">
        <v>7</v>
      </c>
      <c r="T990">
        <v>64.3</v>
      </c>
      <c r="U990" t="s">
        <v>782</v>
      </c>
      <c r="V990">
        <v>25000</v>
      </c>
      <c r="W990">
        <v>3000</v>
      </c>
      <c r="X990">
        <v>82</v>
      </c>
      <c r="Y990">
        <v>18</v>
      </c>
      <c r="Z990">
        <v>0.7</v>
      </c>
      <c r="AA990">
        <v>-20</v>
      </c>
      <c r="AB990" t="s">
        <v>769</v>
      </c>
      <c r="AC990">
        <v>0.1</v>
      </c>
      <c r="AD990" t="s">
        <v>1734</v>
      </c>
      <c r="AE990">
        <v>41965</v>
      </c>
      <c r="AF990">
        <v>41967</v>
      </c>
      <c r="AG990" t="s">
        <v>842</v>
      </c>
      <c r="AH990" t="s">
        <v>3033</v>
      </c>
      <c r="AI990">
        <v>2225847</v>
      </c>
    </row>
    <row r="991" spans="1:35" hidden="1">
      <c r="A991" t="s">
        <v>2901</v>
      </c>
      <c r="B991" t="s">
        <v>99</v>
      </c>
      <c r="C991" t="s">
        <v>3034</v>
      </c>
      <c r="D991" t="s">
        <v>3034</v>
      </c>
      <c r="F991" t="s">
        <v>703</v>
      </c>
      <c r="G991" t="s">
        <v>780</v>
      </c>
      <c r="H991" t="s">
        <v>781</v>
      </c>
      <c r="I991" t="s">
        <v>726</v>
      </c>
      <c r="J991" t="s">
        <v>682</v>
      </c>
      <c r="K991">
        <v>3</v>
      </c>
      <c r="L991">
        <v>42</v>
      </c>
      <c r="M991">
        <v>50.4</v>
      </c>
      <c r="N991">
        <v>50</v>
      </c>
      <c r="O991">
        <v>950</v>
      </c>
      <c r="R991">
        <v>400</v>
      </c>
      <c r="S991">
        <v>7</v>
      </c>
      <c r="T991">
        <v>57.1</v>
      </c>
      <c r="U991" t="s">
        <v>782</v>
      </c>
      <c r="V991">
        <v>25000</v>
      </c>
      <c r="W991">
        <v>3000</v>
      </c>
      <c r="X991">
        <v>82</v>
      </c>
      <c r="Y991">
        <v>14</v>
      </c>
      <c r="AA991">
        <v>-20</v>
      </c>
      <c r="AD991" t="s">
        <v>826</v>
      </c>
      <c r="AE991">
        <v>41757</v>
      </c>
      <c r="AF991">
        <v>41773</v>
      </c>
      <c r="AG991" t="s">
        <v>842</v>
      </c>
      <c r="AH991" t="s">
        <v>3035</v>
      </c>
      <c r="AI991">
        <v>2210378</v>
      </c>
    </row>
    <row r="992" spans="1:35" hidden="1">
      <c r="A992" t="s">
        <v>2901</v>
      </c>
      <c r="B992" t="s">
        <v>99</v>
      </c>
      <c r="C992" t="s">
        <v>3036</v>
      </c>
      <c r="D992" t="s">
        <v>3037</v>
      </c>
      <c r="F992" t="s">
        <v>703</v>
      </c>
      <c r="G992" t="s">
        <v>780</v>
      </c>
      <c r="H992" t="s">
        <v>781</v>
      </c>
      <c r="I992" t="s">
        <v>726</v>
      </c>
      <c r="J992" t="s">
        <v>682</v>
      </c>
      <c r="K992">
        <v>3</v>
      </c>
      <c r="L992">
        <v>50</v>
      </c>
      <c r="M992">
        <v>47</v>
      </c>
      <c r="N992">
        <v>49.5</v>
      </c>
      <c r="O992">
        <v>1281</v>
      </c>
      <c r="Q992">
        <v>40</v>
      </c>
      <c r="R992">
        <v>520</v>
      </c>
      <c r="S992">
        <v>7.4</v>
      </c>
      <c r="T992">
        <v>70.3</v>
      </c>
      <c r="U992" t="s">
        <v>782</v>
      </c>
      <c r="V992">
        <v>25000</v>
      </c>
      <c r="W992">
        <v>3000</v>
      </c>
      <c r="X992">
        <v>83</v>
      </c>
      <c r="Y992">
        <v>20</v>
      </c>
      <c r="Z992">
        <v>1</v>
      </c>
      <c r="AA992">
        <v>-20</v>
      </c>
      <c r="AB992" t="s">
        <v>769</v>
      </c>
      <c r="AC992">
        <v>0.05</v>
      </c>
      <c r="AD992" t="s">
        <v>826</v>
      </c>
      <c r="AE992">
        <v>41891</v>
      </c>
      <c r="AF992">
        <v>41904</v>
      </c>
      <c r="AG992" t="s">
        <v>784</v>
      </c>
      <c r="AH992" t="s">
        <v>3038</v>
      </c>
      <c r="AI992">
        <v>2219987</v>
      </c>
    </row>
    <row r="993" spans="1:35" hidden="1">
      <c r="A993" t="s">
        <v>2901</v>
      </c>
      <c r="B993" t="s">
        <v>99</v>
      </c>
      <c r="C993" t="s">
        <v>3039</v>
      </c>
      <c r="D993" t="s">
        <v>3039</v>
      </c>
      <c r="F993" t="s">
        <v>738</v>
      </c>
      <c r="G993" t="s">
        <v>780</v>
      </c>
      <c r="H993" t="s">
        <v>794</v>
      </c>
      <c r="I993" t="s">
        <v>726</v>
      </c>
      <c r="J993" t="s">
        <v>682</v>
      </c>
      <c r="K993">
        <v>3</v>
      </c>
      <c r="L993">
        <v>50</v>
      </c>
      <c r="M993">
        <v>84</v>
      </c>
      <c r="N993">
        <v>63</v>
      </c>
      <c r="O993">
        <v>1750</v>
      </c>
      <c r="Q993">
        <v>25</v>
      </c>
      <c r="R993">
        <v>470</v>
      </c>
      <c r="S993">
        <v>7</v>
      </c>
      <c r="T993">
        <v>67.099999999999994</v>
      </c>
      <c r="U993" t="s">
        <v>782</v>
      </c>
      <c r="V993">
        <v>25000</v>
      </c>
      <c r="W993">
        <v>3000</v>
      </c>
      <c r="X993">
        <v>92</v>
      </c>
      <c r="Y993">
        <v>12</v>
      </c>
      <c r="Z993">
        <v>0.9</v>
      </c>
      <c r="AA993">
        <v>-20</v>
      </c>
      <c r="AB993" t="s">
        <v>769</v>
      </c>
      <c r="AC993">
        <v>0.1</v>
      </c>
      <c r="AD993" t="s">
        <v>826</v>
      </c>
      <c r="AE993">
        <v>41813</v>
      </c>
      <c r="AF993">
        <v>41822</v>
      </c>
      <c r="AG993" t="s">
        <v>842</v>
      </c>
      <c r="AH993" t="s">
        <v>3040</v>
      </c>
      <c r="AI993">
        <v>2214550</v>
      </c>
    </row>
    <row r="994" spans="1:35" hidden="1">
      <c r="A994" t="s">
        <v>2901</v>
      </c>
      <c r="B994" t="s">
        <v>99</v>
      </c>
      <c r="C994" t="s">
        <v>3041</v>
      </c>
      <c r="D994" t="s">
        <v>3041</v>
      </c>
      <c r="F994" t="s">
        <v>738</v>
      </c>
      <c r="G994" t="s">
        <v>780</v>
      </c>
      <c r="H994" t="s">
        <v>794</v>
      </c>
      <c r="I994" t="s">
        <v>726</v>
      </c>
      <c r="J994" t="s">
        <v>682</v>
      </c>
      <c r="K994">
        <v>3</v>
      </c>
      <c r="L994">
        <v>50</v>
      </c>
      <c r="M994">
        <v>84</v>
      </c>
      <c r="N994">
        <v>63</v>
      </c>
      <c r="O994">
        <v>1526</v>
      </c>
      <c r="Q994">
        <v>25</v>
      </c>
      <c r="R994">
        <v>470</v>
      </c>
      <c r="S994">
        <v>7</v>
      </c>
      <c r="T994">
        <v>67.099999999999994</v>
      </c>
      <c r="U994" t="s">
        <v>782</v>
      </c>
      <c r="V994">
        <v>25000</v>
      </c>
      <c r="W994">
        <v>2700</v>
      </c>
      <c r="X994">
        <v>81</v>
      </c>
      <c r="Y994">
        <v>8</v>
      </c>
      <c r="Z994">
        <v>0.9</v>
      </c>
      <c r="AA994">
        <v>-20</v>
      </c>
      <c r="AB994" t="s">
        <v>769</v>
      </c>
      <c r="AC994">
        <v>0.1</v>
      </c>
      <c r="AD994" t="s">
        <v>826</v>
      </c>
      <c r="AE994">
        <v>41761</v>
      </c>
      <c r="AF994">
        <v>41761</v>
      </c>
      <c r="AG994" t="s">
        <v>784</v>
      </c>
      <c r="AH994" t="s">
        <v>3042</v>
      </c>
      <c r="AI994">
        <v>2213085</v>
      </c>
    </row>
    <row r="995" spans="1:35" hidden="1">
      <c r="A995" t="s">
        <v>2901</v>
      </c>
      <c r="B995" t="s">
        <v>99</v>
      </c>
      <c r="C995" t="s">
        <v>442</v>
      </c>
      <c r="D995" t="s">
        <v>442</v>
      </c>
      <c r="F995" t="s">
        <v>813</v>
      </c>
      <c r="G995" t="s">
        <v>780</v>
      </c>
      <c r="H995" t="s">
        <v>794</v>
      </c>
      <c r="I995" t="s">
        <v>726</v>
      </c>
      <c r="J995" t="s">
        <v>682</v>
      </c>
      <c r="K995">
        <v>3</v>
      </c>
      <c r="L995">
        <v>50</v>
      </c>
      <c r="M995">
        <v>99.3</v>
      </c>
      <c r="N995">
        <v>63.2</v>
      </c>
      <c r="R995">
        <v>540</v>
      </c>
      <c r="S995">
        <v>8</v>
      </c>
      <c r="T995">
        <v>67.5</v>
      </c>
      <c r="U995" t="s">
        <v>782</v>
      </c>
      <c r="V995">
        <v>25000</v>
      </c>
      <c r="W995">
        <v>3000</v>
      </c>
      <c r="X995">
        <v>82</v>
      </c>
      <c r="Y995">
        <v>15</v>
      </c>
      <c r="Z995">
        <v>0.7</v>
      </c>
      <c r="AA995">
        <v>-20</v>
      </c>
      <c r="AB995" t="s">
        <v>769</v>
      </c>
      <c r="AC995">
        <v>0.05</v>
      </c>
      <c r="AD995" t="s">
        <v>826</v>
      </c>
      <c r="AE995">
        <v>41792</v>
      </c>
      <c r="AF995">
        <v>41800</v>
      </c>
      <c r="AG995" t="s">
        <v>784</v>
      </c>
      <c r="AH995" t="s">
        <v>3043</v>
      </c>
      <c r="AI995">
        <v>2212738</v>
      </c>
    </row>
    <row r="996" spans="1:35" hidden="1">
      <c r="A996" t="s">
        <v>2901</v>
      </c>
      <c r="B996" t="s">
        <v>99</v>
      </c>
      <c r="C996" t="s">
        <v>3044</v>
      </c>
      <c r="D996" t="s">
        <v>3044</v>
      </c>
      <c r="F996" t="s">
        <v>732</v>
      </c>
      <c r="G996" t="s">
        <v>780</v>
      </c>
      <c r="H996" t="s">
        <v>794</v>
      </c>
      <c r="I996" t="s">
        <v>726</v>
      </c>
      <c r="J996" t="s">
        <v>682</v>
      </c>
      <c r="K996">
        <v>3</v>
      </c>
      <c r="L996">
        <v>65</v>
      </c>
      <c r="M996">
        <v>127.8</v>
      </c>
      <c r="N996">
        <v>94.8</v>
      </c>
      <c r="Q996">
        <v>109</v>
      </c>
      <c r="R996">
        <v>650</v>
      </c>
      <c r="S996">
        <v>8</v>
      </c>
      <c r="T996">
        <v>81.3</v>
      </c>
      <c r="U996" t="s">
        <v>782</v>
      </c>
      <c r="V996">
        <v>25000</v>
      </c>
      <c r="W996">
        <v>3000</v>
      </c>
      <c r="X996">
        <v>83</v>
      </c>
      <c r="Y996">
        <v>17</v>
      </c>
      <c r="Z996">
        <v>0.9</v>
      </c>
      <c r="AA996">
        <v>-20</v>
      </c>
      <c r="AB996" t="s">
        <v>769</v>
      </c>
      <c r="AC996">
        <v>0.1</v>
      </c>
      <c r="AD996" t="s">
        <v>826</v>
      </c>
      <c r="AE996">
        <v>41870</v>
      </c>
      <c r="AF996">
        <v>41870</v>
      </c>
      <c r="AG996" t="s">
        <v>784</v>
      </c>
      <c r="AH996" t="s">
        <v>3045</v>
      </c>
      <c r="AI996">
        <v>2217697</v>
      </c>
    </row>
    <row r="997" spans="1:35" hidden="1">
      <c r="A997" t="s">
        <v>2901</v>
      </c>
      <c r="B997" t="s">
        <v>99</v>
      </c>
      <c r="C997" t="s">
        <v>3046</v>
      </c>
      <c r="D997" t="s">
        <v>3047</v>
      </c>
      <c r="F997" t="s">
        <v>732</v>
      </c>
      <c r="G997" t="s">
        <v>780</v>
      </c>
      <c r="H997" t="s">
        <v>794</v>
      </c>
      <c r="I997" t="s">
        <v>726</v>
      </c>
      <c r="J997" t="s">
        <v>682</v>
      </c>
      <c r="K997">
        <v>3</v>
      </c>
      <c r="L997">
        <v>65</v>
      </c>
      <c r="M997">
        <v>127.8</v>
      </c>
      <c r="N997">
        <v>94.8</v>
      </c>
      <c r="Q997">
        <v>109</v>
      </c>
      <c r="R997">
        <v>650</v>
      </c>
      <c r="S997">
        <v>8</v>
      </c>
      <c r="T997">
        <v>81.3</v>
      </c>
      <c r="U997" t="s">
        <v>782</v>
      </c>
      <c r="V997">
        <v>25000</v>
      </c>
      <c r="W997">
        <v>3000</v>
      </c>
      <c r="X997">
        <v>83</v>
      </c>
      <c r="Y997">
        <v>17</v>
      </c>
      <c r="Z997">
        <v>0.9</v>
      </c>
      <c r="AA997">
        <v>-20</v>
      </c>
      <c r="AB997" t="s">
        <v>769</v>
      </c>
      <c r="AC997">
        <v>0.1</v>
      </c>
      <c r="AD997" t="s">
        <v>826</v>
      </c>
      <c r="AE997">
        <v>41862</v>
      </c>
      <c r="AF997">
        <v>41862</v>
      </c>
      <c r="AG997" t="s">
        <v>842</v>
      </c>
      <c r="AH997" t="s">
        <v>3048</v>
      </c>
      <c r="AI997">
        <v>2217305</v>
      </c>
    </row>
    <row r="998" spans="1:35" hidden="1">
      <c r="A998" t="s">
        <v>3049</v>
      </c>
      <c r="B998" t="s">
        <v>3050</v>
      </c>
      <c r="C998" t="s">
        <v>3051</v>
      </c>
      <c r="D998">
        <v>81008</v>
      </c>
      <c r="F998" t="s">
        <v>735</v>
      </c>
      <c r="G998" t="s">
        <v>780</v>
      </c>
      <c r="H998" t="s">
        <v>794</v>
      </c>
      <c r="I998" t="s">
        <v>726</v>
      </c>
      <c r="J998" t="s">
        <v>682</v>
      </c>
      <c r="K998">
        <v>5</v>
      </c>
      <c r="L998">
        <v>90</v>
      </c>
      <c r="M998">
        <v>127.8</v>
      </c>
      <c r="N998">
        <v>119.9</v>
      </c>
      <c r="O998">
        <v>4256</v>
      </c>
      <c r="Q998">
        <v>25</v>
      </c>
      <c r="R998">
        <v>1200</v>
      </c>
      <c r="S998">
        <v>21</v>
      </c>
      <c r="T998">
        <v>57.1</v>
      </c>
      <c r="U998" t="s">
        <v>782</v>
      </c>
      <c r="V998">
        <v>25000</v>
      </c>
      <c r="W998">
        <v>2700</v>
      </c>
      <c r="X998">
        <v>82</v>
      </c>
      <c r="Y998">
        <v>1</v>
      </c>
      <c r="Z998">
        <v>1</v>
      </c>
      <c r="AA998">
        <v>-20</v>
      </c>
      <c r="AB998" t="s">
        <v>769</v>
      </c>
      <c r="AC998">
        <v>0.1</v>
      </c>
      <c r="AD998" t="s">
        <v>3052</v>
      </c>
      <c r="AE998">
        <v>41951</v>
      </c>
      <c r="AF998">
        <v>41954</v>
      </c>
      <c r="AG998" t="s">
        <v>784</v>
      </c>
      <c r="AH998" t="s">
        <v>3053</v>
      </c>
      <c r="AI998">
        <v>2224607</v>
      </c>
    </row>
    <row r="999" spans="1:35" hidden="1">
      <c r="A999" t="s">
        <v>3049</v>
      </c>
      <c r="B999" t="s">
        <v>3050</v>
      </c>
      <c r="C999" t="s">
        <v>3054</v>
      </c>
      <c r="D999">
        <v>81010</v>
      </c>
      <c r="F999" t="s">
        <v>735</v>
      </c>
      <c r="G999" t="s">
        <v>780</v>
      </c>
      <c r="H999" t="s">
        <v>794</v>
      </c>
      <c r="I999" t="s">
        <v>726</v>
      </c>
      <c r="J999" t="s">
        <v>682</v>
      </c>
      <c r="K999">
        <v>5</v>
      </c>
      <c r="L999">
        <v>90</v>
      </c>
      <c r="M999">
        <v>127.8</v>
      </c>
      <c r="N999">
        <v>119.6</v>
      </c>
      <c r="O999">
        <v>4424</v>
      </c>
      <c r="Q999">
        <v>25</v>
      </c>
      <c r="R999">
        <v>1250</v>
      </c>
      <c r="S999">
        <v>21</v>
      </c>
      <c r="T999">
        <v>59.5</v>
      </c>
      <c r="U999" t="s">
        <v>782</v>
      </c>
      <c r="V999">
        <v>25000</v>
      </c>
      <c r="W999">
        <v>3000</v>
      </c>
      <c r="X999">
        <v>83</v>
      </c>
      <c r="Y999">
        <v>5</v>
      </c>
      <c r="Z999">
        <v>1</v>
      </c>
      <c r="AA999">
        <v>-20</v>
      </c>
      <c r="AB999" t="s">
        <v>769</v>
      </c>
      <c r="AC999">
        <v>0.1</v>
      </c>
      <c r="AD999" t="s">
        <v>3052</v>
      </c>
      <c r="AE999">
        <v>41951</v>
      </c>
      <c r="AF999">
        <v>41954</v>
      </c>
      <c r="AG999" t="s">
        <v>784</v>
      </c>
      <c r="AH999" t="s">
        <v>3055</v>
      </c>
      <c r="AI999">
        <v>2224608</v>
      </c>
    </row>
    <row r="1000" spans="1:35" hidden="1">
      <c r="A1000" t="s">
        <v>3049</v>
      </c>
      <c r="B1000" t="s">
        <v>3050</v>
      </c>
      <c r="C1000" t="s">
        <v>3056</v>
      </c>
      <c r="D1000">
        <v>80818</v>
      </c>
      <c r="F1000" t="s">
        <v>813</v>
      </c>
      <c r="G1000" t="s">
        <v>780</v>
      </c>
      <c r="H1000" t="s">
        <v>794</v>
      </c>
      <c r="I1000" t="s">
        <v>726</v>
      </c>
      <c r="J1000" t="s">
        <v>682</v>
      </c>
      <c r="K1000">
        <v>5</v>
      </c>
      <c r="L1000">
        <v>50</v>
      </c>
      <c r="M1000">
        <v>99.3</v>
      </c>
      <c r="N1000">
        <v>63.2</v>
      </c>
      <c r="R1000">
        <v>525</v>
      </c>
      <c r="S1000">
        <v>8</v>
      </c>
      <c r="T1000">
        <v>65.599999999999994</v>
      </c>
      <c r="U1000" t="s">
        <v>782</v>
      </c>
      <c r="V1000">
        <v>25000</v>
      </c>
      <c r="W1000">
        <v>2700</v>
      </c>
      <c r="X1000">
        <v>82</v>
      </c>
      <c r="Y1000">
        <v>13</v>
      </c>
      <c r="Z1000">
        <v>0.7</v>
      </c>
      <c r="AA1000">
        <v>-20</v>
      </c>
      <c r="AB1000" t="s">
        <v>769</v>
      </c>
      <c r="AC1000">
        <v>0.05</v>
      </c>
      <c r="AD1000" t="s">
        <v>783</v>
      </c>
      <c r="AE1000">
        <v>41773</v>
      </c>
      <c r="AF1000">
        <v>41908</v>
      </c>
      <c r="AG1000" t="s">
        <v>784</v>
      </c>
      <c r="AH1000" t="s">
        <v>3057</v>
      </c>
      <c r="AI1000">
        <v>2220574</v>
      </c>
    </row>
    <row r="1001" spans="1:35" hidden="1">
      <c r="A1001" t="s">
        <v>3049</v>
      </c>
      <c r="B1001" t="s">
        <v>3050</v>
      </c>
      <c r="C1001" t="s">
        <v>3058</v>
      </c>
      <c r="D1001">
        <v>80112</v>
      </c>
      <c r="F1001" t="s">
        <v>813</v>
      </c>
      <c r="G1001" t="s">
        <v>780</v>
      </c>
      <c r="H1001" t="s">
        <v>794</v>
      </c>
      <c r="I1001" t="s">
        <v>726</v>
      </c>
      <c r="J1001" t="s">
        <v>682</v>
      </c>
      <c r="K1001">
        <v>5</v>
      </c>
      <c r="L1001">
        <v>50</v>
      </c>
      <c r="M1001">
        <v>99.3</v>
      </c>
      <c r="N1001">
        <v>63.2</v>
      </c>
      <c r="R1001">
        <v>540</v>
      </c>
      <c r="S1001">
        <v>8</v>
      </c>
      <c r="T1001">
        <v>67.5</v>
      </c>
      <c r="U1001" t="s">
        <v>782</v>
      </c>
      <c r="V1001">
        <v>25000</v>
      </c>
      <c r="W1001">
        <v>3000</v>
      </c>
      <c r="X1001">
        <v>82</v>
      </c>
      <c r="Y1001">
        <v>15</v>
      </c>
      <c r="Z1001">
        <v>0.7</v>
      </c>
      <c r="AA1001">
        <v>-20</v>
      </c>
      <c r="AB1001" t="s">
        <v>769</v>
      </c>
      <c r="AC1001">
        <v>0.05</v>
      </c>
      <c r="AD1001" t="s">
        <v>826</v>
      </c>
      <c r="AE1001">
        <v>41792</v>
      </c>
      <c r="AF1001">
        <v>41914</v>
      </c>
      <c r="AG1001" t="s">
        <v>784</v>
      </c>
      <c r="AH1001" t="s">
        <v>3059</v>
      </c>
      <c r="AI1001">
        <v>2221148</v>
      </c>
    </row>
    <row r="1002" spans="1:35" hidden="1">
      <c r="A1002" t="s">
        <v>3060</v>
      </c>
      <c r="B1002" t="s">
        <v>3061</v>
      </c>
      <c r="C1002" t="s">
        <v>2034</v>
      </c>
      <c r="D1002" t="s">
        <v>3062</v>
      </c>
      <c r="F1002" t="s">
        <v>792</v>
      </c>
      <c r="G1002" t="s">
        <v>793</v>
      </c>
      <c r="H1002" t="s">
        <v>794</v>
      </c>
      <c r="I1002" t="s">
        <v>795</v>
      </c>
      <c r="J1002" t="s">
        <v>682</v>
      </c>
      <c r="K1002">
        <v>3</v>
      </c>
      <c r="M1002">
        <v>110</v>
      </c>
      <c r="N1002">
        <v>61</v>
      </c>
      <c r="R1002">
        <v>450</v>
      </c>
      <c r="S1002">
        <v>7.1</v>
      </c>
      <c r="T1002">
        <v>63.6</v>
      </c>
      <c r="U1002" t="s">
        <v>782</v>
      </c>
      <c r="V1002">
        <v>25000</v>
      </c>
      <c r="W1002">
        <v>2700</v>
      </c>
      <c r="X1002">
        <v>83</v>
      </c>
      <c r="Y1002">
        <v>19</v>
      </c>
      <c r="Z1002">
        <v>0.9</v>
      </c>
      <c r="AA1002">
        <v>-20</v>
      </c>
      <c r="AB1002" t="s">
        <v>769</v>
      </c>
      <c r="AD1002" t="s">
        <v>783</v>
      </c>
      <c r="AE1002">
        <v>41649</v>
      </c>
      <c r="AF1002">
        <v>41960</v>
      </c>
      <c r="AG1002" t="s">
        <v>784</v>
      </c>
      <c r="AH1002" t="s">
        <v>3063</v>
      </c>
      <c r="AI1002">
        <v>2225674</v>
      </c>
    </row>
    <row r="1003" spans="1:35">
      <c r="A1003" t="s">
        <v>3064</v>
      </c>
      <c r="B1003" t="s">
        <v>3065</v>
      </c>
      <c r="C1003" t="s">
        <v>682</v>
      </c>
      <c r="D1003" t="s">
        <v>3066</v>
      </c>
      <c r="F1003" t="s">
        <v>732</v>
      </c>
      <c r="G1003" t="s">
        <v>780</v>
      </c>
      <c r="H1003" t="s">
        <v>794</v>
      </c>
      <c r="I1003" t="s">
        <v>726</v>
      </c>
      <c r="J1003" t="s">
        <v>682</v>
      </c>
      <c r="K1003">
        <v>5</v>
      </c>
      <c r="L1003">
        <v>65</v>
      </c>
      <c r="M1003">
        <v>133</v>
      </c>
      <c r="N1003">
        <v>95</v>
      </c>
      <c r="R1003">
        <v>865</v>
      </c>
      <c r="S1003">
        <v>12</v>
      </c>
      <c r="T1003">
        <v>72</v>
      </c>
      <c r="U1003" t="s">
        <v>782</v>
      </c>
      <c r="V1003">
        <v>40000</v>
      </c>
      <c r="W1003">
        <v>2700</v>
      </c>
      <c r="X1003">
        <v>83</v>
      </c>
      <c r="Y1003">
        <v>21</v>
      </c>
      <c r="Z1003">
        <v>1</v>
      </c>
      <c r="AA1003">
        <v>-40</v>
      </c>
      <c r="AB1003" t="s">
        <v>769</v>
      </c>
      <c r="AC1003">
        <v>0.1</v>
      </c>
      <c r="AD1003" t="s">
        <v>1132</v>
      </c>
      <c r="AE1003">
        <v>41830</v>
      </c>
      <c r="AF1003">
        <v>41842</v>
      </c>
      <c r="AG1003" t="s">
        <v>784</v>
      </c>
      <c r="AH1003" t="s">
        <v>3067</v>
      </c>
      <c r="AI1003">
        <v>2216418</v>
      </c>
    </row>
    <row r="1004" spans="1:35">
      <c r="A1004" t="s">
        <v>3064</v>
      </c>
      <c r="B1004" t="s">
        <v>3065</v>
      </c>
      <c r="C1004" t="s">
        <v>682</v>
      </c>
      <c r="D1004" t="s">
        <v>3068</v>
      </c>
      <c r="F1004" t="s">
        <v>830</v>
      </c>
      <c r="G1004" t="s">
        <v>780</v>
      </c>
      <c r="H1004" t="s">
        <v>794</v>
      </c>
      <c r="I1004" t="s">
        <v>726</v>
      </c>
      <c r="J1004" t="s">
        <v>682</v>
      </c>
      <c r="K1004">
        <v>5</v>
      </c>
      <c r="L1004">
        <v>75</v>
      </c>
      <c r="M1004">
        <v>118</v>
      </c>
      <c r="N1004">
        <v>95</v>
      </c>
      <c r="O1004">
        <v>1648</v>
      </c>
      <c r="Q1004">
        <v>40</v>
      </c>
      <c r="R1004">
        <v>800</v>
      </c>
      <c r="S1004">
        <v>14</v>
      </c>
      <c r="T1004">
        <v>57.1</v>
      </c>
      <c r="U1004" t="s">
        <v>782</v>
      </c>
      <c r="V1004">
        <v>40000</v>
      </c>
      <c r="W1004">
        <v>3000</v>
      </c>
      <c r="X1004">
        <v>83</v>
      </c>
      <c r="Y1004">
        <v>3</v>
      </c>
      <c r="Z1004">
        <v>1</v>
      </c>
      <c r="AA1004">
        <v>-40</v>
      </c>
      <c r="AB1004" t="s">
        <v>769</v>
      </c>
      <c r="AC1004">
        <v>0.1</v>
      </c>
      <c r="AD1004" t="s">
        <v>1132</v>
      </c>
      <c r="AE1004">
        <v>41830</v>
      </c>
      <c r="AF1004">
        <v>41842</v>
      </c>
      <c r="AG1004" t="s">
        <v>784</v>
      </c>
      <c r="AH1004" t="s">
        <v>3069</v>
      </c>
      <c r="AI1004">
        <v>2216420</v>
      </c>
    </row>
    <row r="1005" spans="1:35">
      <c r="A1005" t="s">
        <v>3064</v>
      </c>
      <c r="B1005" t="s">
        <v>3065</v>
      </c>
      <c r="C1005" t="s">
        <v>682</v>
      </c>
      <c r="D1005" t="s">
        <v>3070</v>
      </c>
      <c r="F1005" t="s">
        <v>733</v>
      </c>
      <c r="G1005" t="s">
        <v>780</v>
      </c>
      <c r="H1005" t="s">
        <v>794</v>
      </c>
      <c r="I1005" t="s">
        <v>726</v>
      </c>
      <c r="J1005" t="s">
        <v>682</v>
      </c>
      <c r="K1005">
        <v>5</v>
      </c>
      <c r="L1005">
        <v>75</v>
      </c>
      <c r="M1005">
        <v>152</v>
      </c>
      <c r="N1005">
        <v>125</v>
      </c>
      <c r="R1005">
        <v>1200</v>
      </c>
      <c r="S1005">
        <v>17</v>
      </c>
      <c r="T1005">
        <v>70.599999999999994</v>
      </c>
      <c r="U1005" t="s">
        <v>782</v>
      </c>
      <c r="V1005">
        <v>40000</v>
      </c>
      <c r="W1005">
        <v>2700</v>
      </c>
      <c r="X1005">
        <v>83</v>
      </c>
      <c r="Y1005">
        <v>19</v>
      </c>
      <c r="Z1005">
        <v>1</v>
      </c>
      <c r="AA1005">
        <v>-40</v>
      </c>
      <c r="AB1005" t="s">
        <v>769</v>
      </c>
      <c r="AC1005">
        <v>0.1</v>
      </c>
      <c r="AD1005" t="s">
        <v>1203</v>
      </c>
      <c r="AE1005">
        <v>41830</v>
      </c>
      <c r="AF1005">
        <v>41842</v>
      </c>
      <c r="AG1005" t="s">
        <v>784</v>
      </c>
      <c r="AH1005" t="s">
        <v>3071</v>
      </c>
      <c r="AI1005">
        <v>2216417</v>
      </c>
    </row>
    <row r="1006" spans="1:35">
      <c r="A1006" t="s">
        <v>3064</v>
      </c>
      <c r="B1006" t="s">
        <v>3065</v>
      </c>
      <c r="C1006" t="s">
        <v>682</v>
      </c>
      <c r="D1006" t="s">
        <v>3072</v>
      </c>
      <c r="F1006" t="s">
        <v>735</v>
      </c>
      <c r="G1006" t="s">
        <v>780</v>
      </c>
      <c r="H1006" t="s">
        <v>794</v>
      </c>
      <c r="I1006" t="s">
        <v>726</v>
      </c>
      <c r="J1006" t="s">
        <v>682</v>
      </c>
      <c r="K1006">
        <v>5</v>
      </c>
      <c r="L1006">
        <v>120</v>
      </c>
      <c r="M1006">
        <v>128</v>
      </c>
      <c r="N1006">
        <v>120</v>
      </c>
      <c r="O1006">
        <v>2665</v>
      </c>
      <c r="Q1006">
        <v>40</v>
      </c>
      <c r="R1006">
        <v>1200</v>
      </c>
      <c r="S1006">
        <v>19</v>
      </c>
      <c r="T1006">
        <v>63.2</v>
      </c>
      <c r="U1006" t="s">
        <v>782</v>
      </c>
      <c r="V1006">
        <v>40000</v>
      </c>
      <c r="W1006">
        <v>3000</v>
      </c>
      <c r="X1006">
        <v>83</v>
      </c>
      <c r="Y1006">
        <v>5</v>
      </c>
      <c r="Z1006">
        <v>1</v>
      </c>
      <c r="AA1006">
        <v>-40</v>
      </c>
      <c r="AB1006" t="s">
        <v>769</v>
      </c>
      <c r="AC1006">
        <v>0.1</v>
      </c>
      <c r="AD1006" t="s">
        <v>3073</v>
      </c>
      <c r="AE1006">
        <v>41830</v>
      </c>
      <c r="AF1006">
        <v>41842</v>
      </c>
      <c r="AG1006" t="s">
        <v>784</v>
      </c>
      <c r="AH1006" t="s">
        <v>3074</v>
      </c>
      <c r="AI1006">
        <v>2216419</v>
      </c>
    </row>
    <row r="1007" spans="1:35" hidden="1">
      <c r="A1007" t="s">
        <v>3064</v>
      </c>
      <c r="B1007" t="s">
        <v>3065</v>
      </c>
      <c r="C1007" t="s">
        <v>682</v>
      </c>
      <c r="D1007" t="s">
        <v>3075</v>
      </c>
      <c r="F1007" t="s">
        <v>813</v>
      </c>
      <c r="G1007" t="s">
        <v>780</v>
      </c>
      <c r="H1007" t="s">
        <v>794</v>
      </c>
      <c r="I1007" t="s">
        <v>726</v>
      </c>
      <c r="J1007" t="s">
        <v>682</v>
      </c>
      <c r="K1007">
        <v>5</v>
      </c>
      <c r="L1007">
        <v>50</v>
      </c>
      <c r="M1007">
        <v>95</v>
      </c>
      <c r="N1007">
        <v>64</v>
      </c>
      <c r="R1007">
        <v>500</v>
      </c>
      <c r="S1007">
        <v>7.5</v>
      </c>
      <c r="T1007">
        <v>66.7</v>
      </c>
      <c r="U1007" t="s">
        <v>782</v>
      </c>
      <c r="V1007">
        <v>25000</v>
      </c>
      <c r="W1007">
        <v>2700</v>
      </c>
      <c r="X1007">
        <v>82</v>
      </c>
      <c r="Y1007">
        <v>16</v>
      </c>
      <c r="Z1007">
        <v>0.9</v>
      </c>
      <c r="AA1007">
        <v>-40</v>
      </c>
      <c r="AB1007" t="s">
        <v>769</v>
      </c>
      <c r="AC1007">
        <v>0.1</v>
      </c>
      <c r="AD1007" t="s">
        <v>3076</v>
      </c>
      <c r="AE1007">
        <v>41830</v>
      </c>
      <c r="AF1007">
        <v>41842</v>
      </c>
      <c r="AG1007" t="s">
        <v>784</v>
      </c>
      <c r="AH1007" t="s">
        <v>3077</v>
      </c>
      <c r="AI1007">
        <v>2216416</v>
      </c>
    </row>
    <row r="1008" spans="1:35" hidden="1">
      <c r="A1008" t="s">
        <v>3064</v>
      </c>
      <c r="B1008" t="s">
        <v>3065</v>
      </c>
      <c r="C1008" t="s">
        <v>682</v>
      </c>
      <c r="D1008" t="s">
        <v>3078</v>
      </c>
      <c r="F1008" t="s">
        <v>738</v>
      </c>
      <c r="G1008" t="s">
        <v>780</v>
      </c>
      <c r="H1008" t="s">
        <v>794</v>
      </c>
      <c r="I1008" t="s">
        <v>726</v>
      </c>
      <c r="J1008" t="s">
        <v>682</v>
      </c>
      <c r="K1008">
        <v>5</v>
      </c>
      <c r="L1008">
        <v>50</v>
      </c>
      <c r="M1008">
        <v>85</v>
      </c>
      <c r="N1008">
        <v>62</v>
      </c>
      <c r="O1008">
        <v>882</v>
      </c>
      <c r="Q1008">
        <v>40</v>
      </c>
      <c r="R1008">
        <v>490</v>
      </c>
      <c r="S1008">
        <v>8</v>
      </c>
      <c r="T1008">
        <v>61.3</v>
      </c>
      <c r="U1008" t="s">
        <v>782</v>
      </c>
      <c r="V1008">
        <v>25000</v>
      </c>
      <c r="W1008">
        <v>3000</v>
      </c>
      <c r="X1008">
        <v>83</v>
      </c>
      <c r="Y1008">
        <v>5</v>
      </c>
      <c r="Z1008">
        <v>0.9</v>
      </c>
      <c r="AA1008">
        <v>-40</v>
      </c>
      <c r="AB1008" t="s">
        <v>769</v>
      </c>
      <c r="AC1008">
        <v>0.1</v>
      </c>
      <c r="AD1008" t="s">
        <v>3079</v>
      </c>
      <c r="AE1008">
        <v>41830</v>
      </c>
      <c r="AF1008">
        <v>41842</v>
      </c>
      <c r="AG1008" t="s">
        <v>784</v>
      </c>
      <c r="AH1008" t="s">
        <v>3080</v>
      </c>
      <c r="AI1008">
        <v>2216414</v>
      </c>
    </row>
    <row r="1009" spans="1:35" hidden="1">
      <c r="A1009" t="s">
        <v>3064</v>
      </c>
      <c r="B1009" t="s">
        <v>3065</v>
      </c>
      <c r="C1009" t="s">
        <v>1943</v>
      </c>
      <c r="D1009">
        <v>5048680</v>
      </c>
      <c r="F1009" t="s">
        <v>792</v>
      </c>
      <c r="G1009" t="s">
        <v>793</v>
      </c>
      <c r="H1009" t="s">
        <v>794</v>
      </c>
      <c r="I1009" t="s">
        <v>795</v>
      </c>
      <c r="J1009" t="s">
        <v>682</v>
      </c>
      <c r="K1009">
        <v>5</v>
      </c>
      <c r="L1009">
        <v>40</v>
      </c>
      <c r="M1009">
        <v>112</v>
      </c>
      <c r="N1009">
        <v>60</v>
      </c>
      <c r="R1009">
        <v>450</v>
      </c>
      <c r="S1009">
        <v>6</v>
      </c>
      <c r="T1009">
        <v>75</v>
      </c>
      <c r="U1009" t="s">
        <v>782</v>
      </c>
      <c r="V1009">
        <v>25000</v>
      </c>
      <c r="W1009">
        <v>2700</v>
      </c>
      <c r="X1009">
        <v>81</v>
      </c>
      <c r="Y1009">
        <v>6</v>
      </c>
      <c r="Z1009">
        <v>0.9</v>
      </c>
      <c r="AA1009">
        <v>-20</v>
      </c>
      <c r="AB1009" t="s">
        <v>769</v>
      </c>
      <c r="AC1009">
        <v>0.1</v>
      </c>
      <c r="AD1009" t="s">
        <v>783</v>
      </c>
      <c r="AE1009">
        <v>41760</v>
      </c>
      <c r="AF1009">
        <v>41884</v>
      </c>
      <c r="AG1009" t="s">
        <v>827</v>
      </c>
      <c r="AH1009" t="s">
        <v>3081</v>
      </c>
      <c r="AI1009">
        <v>2219283</v>
      </c>
    </row>
    <row r="1010" spans="1:35" hidden="1">
      <c r="A1010" t="s">
        <v>3064</v>
      </c>
      <c r="B1010" t="s">
        <v>3065</v>
      </c>
      <c r="C1010" t="s">
        <v>1943</v>
      </c>
      <c r="D1010">
        <v>5048705</v>
      </c>
      <c r="F1010" t="s">
        <v>792</v>
      </c>
      <c r="G1010" t="s">
        <v>793</v>
      </c>
      <c r="H1010" t="s">
        <v>794</v>
      </c>
      <c r="I1010" t="s">
        <v>795</v>
      </c>
      <c r="J1010" t="s">
        <v>682</v>
      </c>
      <c r="K1010">
        <v>5</v>
      </c>
      <c r="L1010">
        <v>60</v>
      </c>
      <c r="M1010">
        <v>112</v>
      </c>
      <c r="N1010">
        <v>60</v>
      </c>
      <c r="R1010">
        <v>800</v>
      </c>
      <c r="S1010">
        <v>8.6999999999999993</v>
      </c>
      <c r="T1010">
        <v>94.1</v>
      </c>
      <c r="U1010" t="s">
        <v>782</v>
      </c>
      <c r="V1010">
        <v>25000</v>
      </c>
      <c r="W1010">
        <v>2700</v>
      </c>
      <c r="X1010">
        <v>81</v>
      </c>
      <c r="Y1010">
        <v>5</v>
      </c>
      <c r="Z1010">
        <v>0.9</v>
      </c>
      <c r="AA1010">
        <v>-20</v>
      </c>
      <c r="AB1010" t="s">
        <v>769</v>
      </c>
      <c r="AC1010">
        <v>0.1</v>
      </c>
      <c r="AD1010" t="s">
        <v>783</v>
      </c>
      <c r="AE1010">
        <v>41760</v>
      </c>
      <c r="AF1010">
        <v>41884</v>
      </c>
      <c r="AG1010" t="s">
        <v>827</v>
      </c>
      <c r="AH1010" t="s">
        <v>3082</v>
      </c>
      <c r="AI1010">
        <v>2219282</v>
      </c>
    </row>
    <row r="1011" spans="1:35" hidden="1">
      <c r="A1011" t="s">
        <v>3060</v>
      </c>
      <c r="B1011" t="s">
        <v>3061</v>
      </c>
      <c r="C1011" t="s">
        <v>2034</v>
      </c>
      <c r="D1011" t="s">
        <v>3083</v>
      </c>
      <c r="F1011" t="s">
        <v>792</v>
      </c>
      <c r="G1011" t="s">
        <v>793</v>
      </c>
      <c r="H1011" t="s">
        <v>794</v>
      </c>
      <c r="I1011" t="s">
        <v>795</v>
      </c>
      <c r="J1011" t="s">
        <v>682</v>
      </c>
      <c r="K1011">
        <v>3</v>
      </c>
      <c r="M1011">
        <v>110</v>
      </c>
      <c r="N1011">
        <v>61</v>
      </c>
      <c r="R1011">
        <v>450</v>
      </c>
      <c r="S1011">
        <v>7</v>
      </c>
      <c r="T1011">
        <v>64.099999999999994</v>
      </c>
      <c r="U1011" t="s">
        <v>782</v>
      </c>
      <c r="V1011">
        <v>25000</v>
      </c>
      <c r="W1011">
        <v>3000</v>
      </c>
      <c r="X1011">
        <v>82</v>
      </c>
      <c r="Y1011">
        <v>17</v>
      </c>
      <c r="Z1011">
        <v>0.9</v>
      </c>
      <c r="AA1011">
        <v>-20</v>
      </c>
      <c r="AB1011" t="s">
        <v>769</v>
      </c>
      <c r="AD1011" t="s">
        <v>783</v>
      </c>
      <c r="AE1011">
        <v>41649</v>
      </c>
      <c r="AF1011">
        <v>41960</v>
      </c>
      <c r="AG1011" t="s">
        <v>784</v>
      </c>
      <c r="AH1011" t="s">
        <v>3084</v>
      </c>
      <c r="AI1011">
        <v>2225675</v>
      </c>
    </row>
    <row r="1012" spans="1:35" hidden="1">
      <c r="A1012" t="s">
        <v>3060</v>
      </c>
      <c r="B1012" t="s">
        <v>3061</v>
      </c>
      <c r="C1012" t="s">
        <v>2034</v>
      </c>
      <c r="D1012" t="s">
        <v>3085</v>
      </c>
      <c r="F1012" t="s">
        <v>792</v>
      </c>
      <c r="G1012" t="s">
        <v>793</v>
      </c>
      <c r="H1012" t="s">
        <v>794</v>
      </c>
      <c r="I1012" t="s">
        <v>795</v>
      </c>
      <c r="J1012" t="s">
        <v>682</v>
      </c>
      <c r="K1012">
        <v>3</v>
      </c>
      <c r="M1012">
        <v>110</v>
      </c>
      <c r="N1012">
        <v>61</v>
      </c>
      <c r="R1012">
        <v>450</v>
      </c>
      <c r="S1012">
        <v>7.1</v>
      </c>
      <c r="T1012">
        <v>63.1</v>
      </c>
      <c r="U1012" t="s">
        <v>782</v>
      </c>
      <c r="V1012">
        <v>25000</v>
      </c>
      <c r="W1012">
        <v>4000</v>
      </c>
      <c r="X1012">
        <v>86</v>
      </c>
      <c r="Y1012">
        <v>27</v>
      </c>
      <c r="Z1012">
        <v>0.9</v>
      </c>
      <c r="AA1012">
        <v>-20</v>
      </c>
      <c r="AB1012" t="s">
        <v>769</v>
      </c>
      <c r="AD1012" t="s">
        <v>783</v>
      </c>
      <c r="AE1012">
        <v>41649</v>
      </c>
      <c r="AF1012">
        <v>41960</v>
      </c>
      <c r="AG1012" t="s">
        <v>784</v>
      </c>
      <c r="AH1012" t="s">
        <v>3086</v>
      </c>
      <c r="AI1012">
        <v>2225676</v>
      </c>
    </row>
    <row r="1013" spans="1:35" hidden="1">
      <c r="A1013" t="s">
        <v>3060</v>
      </c>
      <c r="B1013" t="s">
        <v>3061</v>
      </c>
      <c r="C1013" t="s">
        <v>2034</v>
      </c>
      <c r="D1013" t="s">
        <v>3087</v>
      </c>
      <c r="F1013" t="s">
        <v>792</v>
      </c>
      <c r="G1013" t="s">
        <v>793</v>
      </c>
      <c r="H1013" t="s">
        <v>794</v>
      </c>
      <c r="I1013" t="s">
        <v>795</v>
      </c>
      <c r="J1013" t="s">
        <v>682</v>
      </c>
      <c r="K1013">
        <v>3</v>
      </c>
      <c r="M1013">
        <v>110</v>
      </c>
      <c r="N1013">
        <v>61</v>
      </c>
      <c r="R1013">
        <v>450</v>
      </c>
      <c r="S1013">
        <v>7.1</v>
      </c>
      <c r="T1013">
        <v>63.7</v>
      </c>
      <c r="U1013" t="s">
        <v>782</v>
      </c>
      <c r="V1013">
        <v>25000</v>
      </c>
      <c r="W1013">
        <v>5000</v>
      </c>
      <c r="X1013">
        <v>86</v>
      </c>
      <c r="Y1013">
        <v>35</v>
      </c>
      <c r="Z1013">
        <v>0.9</v>
      </c>
      <c r="AA1013">
        <v>-20</v>
      </c>
      <c r="AB1013" t="s">
        <v>769</v>
      </c>
      <c r="AD1013" t="s">
        <v>783</v>
      </c>
      <c r="AE1013">
        <v>41649</v>
      </c>
      <c r="AF1013">
        <v>41960</v>
      </c>
      <c r="AG1013" t="s">
        <v>784</v>
      </c>
      <c r="AH1013" t="s">
        <v>3088</v>
      </c>
      <c r="AI1013">
        <v>2225677</v>
      </c>
    </row>
    <row r="1014" spans="1:35" hidden="1">
      <c r="A1014" t="s">
        <v>3060</v>
      </c>
      <c r="B1014" t="s">
        <v>3061</v>
      </c>
      <c r="C1014" t="s">
        <v>2034</v>
      </c>
      <c r="D1014" t="s">
        <v>3089</v>
      </c>
      <c r="F1014" t="s">
        <v>792</v>
      </c>
      <c r="G1014" t="s">
        <v>793</v>
      </c>
      <c r="H1014" t="s">
        <v>794</v>
      </c>
      <c r="I1014" t="s">
        <v>795</v>
      </c>
      <c r="J1014" t="s">
        <v>682</v>
      </c>
      <c r="K1014">
        <v>3</v>
      </c>
      <c r="M1014">
        <v>110</v>
      </c>
      <c r="N1014">
        <v>61</v>
      </c>
      <c r="R1014">
        <v>800</v>
      </c>
      <c r="S1014">
        <v>10.199999999999999</v>
      </c>
      <c r="T1014">
        <v>78.400000000000006</v>
      </c>
      <c r="U1014" t="s">
        <v>782</v>
      </c>
      <c r="V1014">
        <v>25000</v>
      </c>
      <c r="W1014">
        <v>2700</v>
      </c>
      <c r="X1014">
        <v>82</v>
      </c>
      <c r="Y1014">
        <v>9</v>
      </c>
      <c r="Z1014">
        <v>0.9</v>
      </c>
      <c r="AA1014">
        <v>-20</v>
      </c>
      <c r="AB1014" t="s">
        <v>769</v>
      </c>
      <c r="AD1014" t="s">
        <v>783</v>
      </c>
      <c r="AE1014">
        <v>41649</v>
      </c>
      <c r="AF1014">
        <v>41960</v>
      </c>
      <c r="AG1014" t="s">
        <v>784</v>
      </c>
      <c r="AH1014" t="s">
        <v>3090</v>
      </c>
      <c r="AI1014">
        <v>2225670</v>
      </c>
    </row>
    <row r="1015" spans="1:35" hidden="1">
      <c r="A1015" t="s">
        <v>3060</v>
      </c>
      <c r="B1015" t="s">
        <v>3061</v>
      </c>
      <c r="C1015" t="s">
        <v>2034</v>
      </c>
      <c r="D1015" t="s">
        <v>3091</v>
      </c>
      <c r="F1015" t="s">
        <v>792</v>
      </c>
      <c r="G1015" t="s">
        <v>793</v>
      </c>
      <c r="H1015" t="s">
        <v>794</v>
      </c>
      <c r="I1015" t="s">
        <v>795</v>
      </c>
      <c r="J1015" t="s">
        <v>682</v>
      </c>
      <c r="K1015">
        <v>3</v>
      </c>
      <c r="M1015">
        <v>110</v>
      </c>
      <c r="N1015">
        <v>61</v>
      </c>
      <c r="R1015">
        <v>800</v>
      </c>
      <c r="S1015">
        <v>10.199999999999999</v>
      </c>
      <c r="T1015">
        <v>78.400000000000006</v>
      </c>
      <c r="U1015" t="s">
        <v>782</v>
      </c>
      <c r="V1015">
        <v>25000</v>
      </c>
      <c r="W1015">
        <v>3000</v>
      </c>
      <c r="X1015">
        <v>83</v>
      </c>
      <c r="Y1015">
        <v>14</v>
      </c>
      <c r="Z1015">
        <v>0.9</v>
      </c>
      <c r="AA1015">
        <v>-20</v>
      </c>
      <c r="AB1015" t="s">
        <v>769</v>
      </c>
      <c r="AD1015" t="s">
        <v>783</v>
      </c>
      <c r="AE1015">
        <v>41649</v>
      </c>
      <c r="AF1015">
        <v>41960</v>
      </c>
      <c r="AG1015" t="s">
        <v>784</v>
      </c>
      <c r="AH1015" t="s">
        <v>3092</v>
      </c>
      <c r="AI1015">
        <v>2225671</v>
      </c>
    </row>
    <row r="1016" spans="1:35" hidden="1">
      <c r="A1016" t="s">
        <v>3060</v>
      </c>
      <c r="B1016" t="s">
        <v>3061</v>
      </c>
      <c r="C1016" t="s">
        <v>2034</v>
      </c>
      <c r="D1016" t="s">
        <v>3093</v>
      </c>
      <c r="F1016" t="s">
        <v>792</v>
      </c>
      <c r="G1016" t="s">
        <v>793</v>
      </c>
      <c r="H1016" t="s">
        <v>794</v>
      </c>
      <c r="I1016" t="s">
        <v>795</v>
      </c>
      <c r="J1016" t="s">
        <v>682</v>
      </c>
      <c r="K1016">
        <v>3</v>
      </c>
      <c r="M1016">
        <v>110</v>
      </c>
      <c r="N1016">
        <v>61</v>
      </c>
      <c r="R1016">
        <v>800</v>
      </c>
      <c r="S1016">
        <v>10.199999999999999</v>
      </c>
      <c r="T1016">
        <v>78.400000000000006</v>
      </c>
      <c r="U1016" t="s">
        <v>782</v>
      </c>
      <c r="V1016">
        <v>25000</v>
      </c>
      <c r="W1016">
        <v>4000</v>
      </c>
      <c r="X1016">
        <v>85</v>
      </c>
      <c r="Y1016">
        <v>24</v>
      </c>
      <c r="Z1016">
        <v>0.9</v>
      </c>
      <c r="AA1016">
        <v>-20</v>
      </c>
      <c r="AB1016" t="s">
        <v>769</v>
      </c>
      <c r="AD1016" t="s">
        <v>783</v>
      </c>
      <c r="AE1016">
        <v>41649</v>
      </c>
      <c r="AF1016">
        <v>41960</v>
      </c>
      <c r="AG1016" t="s">
        <v>784</v>
      </c>
      <c r="AH1016" t="s">
        <v>3094</v>
      </c>
      <c r="AI1016">
        <v>2225672</v>
      </c>
    </row>
    <row r="1017" spans="1:35" hidden="1">
      <c r="A1017" t="s">
        <v>3060</v>
      </c>
      <c r="B1017" t="s">
        <v>3061</v>
      </c>
      <c r="C1017" t="s">
        <v>2034</v>
      </c>
      <c r="D1017" t="s">
        <v>3095</v>
      </c>
      <c r="F1017" t="s">
        <v>792</v>
      </c>
      <c r="G1017" t="s">
        <v>793</v>
      </c>
      <c r="H1017" t="s">
        <v>794</v>
      </c>
      <c r="I1017" t="s">
        <v>795</v>
      </c>
      <c r="J1017" t="s">
        <v>682</v>
      </c>
      <c r="K1017">
        <v>3</v>
      </c>
      <c r="M1017">
        <v>110</v>
      </c>
      <c r="N1017">
        <v>61</v>
      </c>
      <c r="R1017">
        <v>800</v>
      </c>
      <c r="S1017">
        <v>10.3</v>
      </c>
      <c r="T1017">
        <v>77.8</v>
      </c>
      <c r="U1017" t="s">
        <v>782</v>
      </c>
      <c r="V1017">
        <v>25000</v>
      </c>
      <c r="W1017">
        <v>5000</v>
      </c>
      <c r="X1017">
        <v>84</v>
      </c>
      <c r="Y1017">
        <v>19</v>
      </c>
      <c r="Z1017">
        <v>0.9</v>
      </c>
      <c r="AA1017">
        <v>-20</v>
      </c>
      <c r="AB1017" t="s">
        <v>769</v>
      </c>
      <c r="AD1017" t="s">
        <v>783</v>
      </c>
      <c r="AE1017">
        <v>41649</v>
      </c>
      <c r="AF1017">
        <v>41960</v>
      </c>
      <c r="AG1017" t="s">
        <v>784</v>
      </c>
      <c r="AH1017" t="s">
        <v>3096</v>
      </c>
      <c r="AI1017">
        <v>2225673</v>
      </c>
    </row>
    <row r="1018" spans="1:35" hidden="1">
      <c r="A1018" t="s">
        <v>3097</v>
      </c>
      <c r="B1018" t="s">
        <v>3098</v>
      </c>
      <c r="C1018" t="s">
        <v>3099</v>
      </c>
      <c r="D1018" t="s">
        <v>3099</v>
      </c>
      <c r="F1018" t="s">
        <v>703</v>
      </c>
      <c r="G1018" t="s">
        <v>780</v>
      </c>
      <c r="H1018" t="s">
        <v>781</v>
      </c>
      <c r="I1018" t="s">
        <v>726</v>
      </c>
      <c r="J1018" t="s">
        <v>682</v>
      </c>
      <c r="K1018">
        <v>3</v>
      </c>
      <c r="M1018">
        <v>45</v>
      </c>
      <c r="N1018">
        <v>50</v>
      </c>
      <c r="S1018">
        <v>7.2</v>
      </c>
      <c r="T1018">
        <v>66.900000000000006</v>
      </c>
      <c r="U1018" t="s">
        <v>782</v>
      </c>
      <c r="V1018">
        <v>25000</v>
      </c>
      <c r="W1018">
        <v>3000</v>
      </c>
      <c r="X1018">
        <v>82</v>
      </c>
      <c r="Y1018">
        <v>14</v>
      </c>
      <c r="AA1018">
        <v>-20</v>
      </c>
      <c r="AB1018" t="s">
        <v>769</v>
      </c>
      <c r="AD1018" t="s">
        <v>826</v>
      </c>
      <c r="AE1018">
        <v>41608</v>
      </c>
      <c r="AF1018">
        <v>41843</v>
      </c>
      <c r="AG1018" t="s">
        <v>842</v>
      </c>
      <c r="AH1018" t="s">
        <v>3100</v>
      </c>
      <c r="AI1018">
        <v>2216263</v>
      </c>
    </row>
    <row r="1019" spans="1:35" hidden="1">
      <c r="A1019" t="s">
        <v>2901</v>
      </c>
      <c r="B1019" t="s">
        <v>99</v>
      </c>
      <c r="C1019" t="s">
        <v>3101</v>
      </c>
      <c r="D1019" t="s">
        <v>3102</v>
      </c>
      <c r="E1019" t="s">
        <v>3103</v>
      </c>
      <c r="F1019" t="s">
        <v>732</v>
      </c>
      <c r="G1019" t="s">
        <v>780</v>
      </c>
      <c r="H1019" t="s">
        <v>794</v>
      </c>
      <c r="I1019" t="s">
        <v>726</v>
      </c>
      <c r="J1019" t="s">
        <v>682</v>
      </c>
      <c r="K1019">
        <v>3</v>
      </c>
      <c r="L1019">
        <v>65</v>
      </c>
      <c r="M1019">
        <v>126.4</v>
      </c>
      <c r="N1019">
        <v>90.1</v>
      </c>
      <c r="R1019">
        <v>650</v>
      </c>
      <c r="S1019">
        <v>8.5</v>
      </c>
      <c r="T1019">
        <v>76.5</v>
      </c>
      <c r="U1019" t="s">
        <v>782</v>
      </c>
      <c r="V1019">
        <v>25000</v>
      </c>
      <c r="W1019">
        <v>3000</v>
      </c>
      <c r="X1019">
        <v>85</v>
      </c>
      <c r="Y1019">
        <v>16</v>
      </c>
      <c r="Z1019">
        <v>0.9</v>
      </c>
      <c r="AA1019">
        <v>-20</v>
      </c>
      <c r="AB1019" t="s">
        <v>769</v>
      </c>
      <c r="AC1019">
        <v>0.1</v>
      </c>
      <c r="AD1019" t="s">
        <v>826</v>
      </c>
      <c r="AE1019">
        <v>41912</v>
      </c>
      <c r="AF1019">
        <v>41912</v>
      </c>
      <c r="AG1019" t="s">
        <v>842</v>
      </c>
      <c r="AH1019" t="s">
        <v>3104</v>
      </c>
      <c r="AI1019">
        <v>2220891</v>
      </c>
    </row>
    <row r="1020" spans="1:35" hidden="1">
      <c r="A1020" t="s">
        <v>2901</v>
      </c>
      <c r="B1020" t="s">
        <v>99</v>
      </c>
      <c r="C1020" t="s">
        <v>458</v>
      </c>
      <c r="D1020" t="s">
        <v>458</v>
      </c>
      <c r="E1020" t="s">
        <v>3105</v>
      </c>
      <c r="F1020" t="s">
        <v>732</v>
      </c>
      <c r="G1020" t="s">
        <v>780</v>
      </c>
      <c r="H1020" t="s">
        <v>794</v>
      </c>
      <c r="I1020" t="s">
        <v>726</v>
      </c>
      <c r="J1020" t="s">
        <v>682</v>
      </c>
      <c r="K1020">
        <v>3</v>
      </c>
      <c r="L1020">
        <v>65</v>
      </c>
      <c r="M1020">
        <v>130.80000000000001</v>
      </c>
      <c r="N1020">
        <v>94.8</v>
      </c>
      <c r="R1020">
        <v>670</v>
      </c>
      <c r="S1020">
        <v>9</v>
      </c>
      <c r="T1020">
        <v>74.400000000000006</v>
      </c>
      <c r="U1020" t="s">
        <v>782</v>
      </c>
      <c r="V1020">
        <v>25000</v>
      </c>
      <c r="W1020">
        <v>3000</v>
      </c>
      <c r="X1020">
        <v>83</v>
      </c>
      <c r="Y1020">
        <v>20</v>
      </c>
      <c r="AA1020">
        <v>-20</v>
      </c>
      <c r="AB1020" t="s">
        <v>769</v>
      </c>
      <c r="AC1020">
        <v>0.02</v>
      </c>
      <c r="AD1020" t="s">
        <v>826</v>
      </c>
      <c r="AE1020">
        <v>41740</v>
      </c>
      <c r="AF1020">
        <v>41743</v>
      </c>
      <c r="AG1020" t="s">
        <v>784</v>
      </c>
      <c r="AH1020" t="s">
        <v>3106</v>
      </c>
      <c r="AI1020">
        <v>2208836</v>
      </c>
    </row>
    <row r="1021" spans="1:35" hidden="1">
      <c r="A1021" t="s">
        <v>2901</v>
      </c>
      <c r="B1021" t="s">
        <v>99</v>
      </c>
      <c r="C1021" t="s">
        <v>3107</v>
      </c>
      <c r="D1021" t="s">
        <v>459</v>
      </c>
      <c r="E1021" t="s">
        <v>3108</v>
      </c>
      <c r="F1021" t="s">
        <v>792</v>
      </c>
      <c r="G1021" t="s">
        <v>793</v>
      </c>
      <c r="H1021" t="s">
        <v>794</v>
      </c>
      <c r="I1021" t="s">
        <v>795</v>
      </c>
      <c r="J1021" t="s">
        <v>682</v>
      </c>
      <c r="K1021">
        <v>3</v>
      </c>
      <c r="L1021">
        <v>60</v>
      </c>
      <c r="M1021">
        <v>111</v>
      </c>
      <c r="N1021">
        <v>60</v>
      </c>
      <c r="R1021">
        <v>800</v>
      </c>
      <c r="S1021">
        <v>9</v>
      </c>
      <c r="T1021">
        <v>88.9</v>
      </c>
      <c r="U1021" t="s">
        <v>782</v>
      </c>
      <c r="V1021">
        <v>25000</v>
      </c>
      <c r="W1021">
        <v>3000</v>
      </c>
      <c r="X1021">
        <v>83</v>
      </c>
      <c r="Y1021">
        <v>9</v>
      </c>
      <c r="Z1021">
        <v>0.9</v>
      </c>
      <c r="AA1021">
        <v>-20</v>
      </c>
      <c r="AB1021" t="s">
        <v>769</v>
      </c>
      <c r="AC1021">
        <v>0.1</v>
      </c>
      <c r="AD1021" t="s">
        <v>826</v>
      </c>
      <c r="AE1021">
        <v>41892</v>
      </c>
      <c r="AF1021">
        <v>41892</v>
      </c>
      <c r="AG1021" t="s">
        <v>784</v>
      </c>
      <c r="AH1021" t="s">
        <v>3109</v>
      </c>
      <c r="AI1021">
        <v>2219029</v>
      </c>
    </row>
    <row r="1022" spans="1:35" hidden="1">
      <c r="A1022" t="s">
        <v>3110</v>
      </c>
      <c r="B1022" t="s">
        <v>3110</v>
      </c>
      <c r="C1022" t="s">
        <v>682</v>
      </c>
      <c r="D1022" t="s">
        <v>3111</v>
      </c>
      <c r="F1022" t="s">
        <v>703</v>
      </c>
      <c r="G1022" t="s">
        <v>780</v>
      </c>
      <c r="H1022" t="s">
        <v>1216</v>
      </c>
      <c r="I1022" t="s">
        <v>726</v>
      </c>
      <c r="J1022" t="s">
        <v>682</v>
      </c>
      <c r="K1022">
        <v>3</v>
      </c>
      <c r="L1022">
        <v>65</v>
      </c>
      <c r="M1022">
        <v>49</v>
      </c>
      <c r="N1022">
        <v>48</v>
      </c>
      <c r="O1022">
        <v>1380</v>
      </c>
      <c r="Q1022">
        <v>38</v>
      </c>
      <c r="R1022">
        <v>500</v>
      </c>
      <c r="S1022">
        <v>7.4</v>
      </c>
      <c r="T1022">
        <v>71.400000000000006</v>
      </c>
      <c r="U1022" t="s">
        <v>782</v>
      </c>
      <c r="V1022">
        <v>25000</v>
      </c>
      <c r="W1022">
        <v>3000</v>
      </c>
      <c r="X1022">
        <v>84</v>
      </c>
      <c r="Y1022">
        <v>23</v>
      </c>
      <c r="Z1022">
        <v>0.7</v>
      </c>
      <c r="AA1022">
        <v>-25</v>
      </c>
      <c r="AB1022" t="s">
        <v>769</v>
      </c>
      <c r="AC1022">
        <v>0.2</v>
      </c>
      <c r="AD1022" t="s">
        <v>783</v>
      </c>
      <c r="AE1022">
        <v>41932</v>
      </c>
      <c r="AF1022">
        <v>41941</v>
      </c>
      <c r="AG1022" t="s">
        <v>784</v>
      </c>
      <c r="AH1022" t="s">
        <v>3112</v>
      </c>
      <c r="AI1022">
        <v>2224044</v>
      </c>
    </row>
    <row r="1023" spans="1:35" hidden="1">
      <c r="A1023" t="s">
        <v>3113</v>
      </c>
      <c r="B1023" t="s">
        <v>3114</v>
      </c>
      <c r="C1023" t="s">
        <v>2394</v>
      </c>
      <c r="D1023" t="s">
        <v>3115</v>
      </c>
      <c r="F1023" t="s">
        <v>813</v>
      </c>
      <c r="G1023" t="s">
        <v>780</v>
      </c>
      <c r="H1023" t="s">
        <v>794</v>
      </c>
      <c r="I1023" t="s">
        <v>726</v>
      </c>
      <c r="J1023" t="s">
        <v>682</v>
      </c>
      <c r="K1023">
        <v>3</v>
      </c>
      <c r="L1023">
        <v>45</v>
      </c>
      <c r="M1023">
        <v>94</v>
      </c>
      <c r="N1023">
        <v>70.900000000000006</v>
      </c>
      <c r="S1023">
        <v>7</v>
      </c>
      <c r="T1023">
        <v>64.3</v>
      </c>
      <c r="U1023" t="s">
        <v>782</v>
      </c>
      <c r="V1023">
        <v>25000</v>
      </c>
      <c r="W1023">
        <v>3000</v>
      </c>
      <c r="X1023">
        <v>81</v>
      </c>
      <c r="Y1023">
        <v>9</v>
      </c>
      <c r="Z1023">
        <v>1</v>
      </c>
      <c r="AA1023">
        <v>-20</v>
      </c>
      <c r="AB1023" t="s">
        <v>769</v>
      </c>
      <c r="AC1023">
        <v>0.1</v>
      </c>
      <c r="AD1023" t="s">
        <v>783</v>
      </c>
      <c r="AE1023">
        <v>41640</v>
      </c>
      <c r="AF1023">
        <v>41968</v>
      </c>
      <c r="AG1023" t="s">
        <v>842</v>
      </c>
      <c r="AH1023" t="s">
        <v>3116</v>
      </c>
      <c r="AI1023">
        <v>2226576</v>
      </c>
    </row>
    <row r="1024" spans="1:35" hidden="1">
      <c r="A1024" t="s">
        <v>3113</v>
      </c>
      <c r="B1024" t="s">
        <v>3114</v>
      </c>
      <c r="C1024" t="s">
        <v>732</v>
      </c>
      <c r="D1024" t="s">
        <v>3117</v>
      </c>
      <c r="F1024" t="s">
        <v>732</v>
      </c>
      <c r="G1024" t="s">
        <v>780</v>
      </c>
      <c r="H1024" t="s">
        <v>794</v>
      </c>
      <c r="I1024" t="s">
        <v>726</v>
      </c>
      <c r="J1024" t="s">
        <v>682</v>
      </c>
      <c r="K1024">
        <v>3</v>
      </c>
      <c r="L1024">
        <v>65</v>
      </c>
      <c r="M1024">
        <v>134.9</v>
      </c>
      <c r="N1024">
        <v>103</v>
      </c>
      <c r="R1024">
        <v>800</v>
      </c>
      <c r="S1024">
        <v>12</v>
      </c>
      <c r="T1024">
        <v>66.7</v>
      </c>
      <c r="U1024" t="s">
        <v>782</v>
      </c>
      <c r="V1024">
        <v>25000</v>
      </c>
      <c r="W1024">
        <v>3000</v>
      </c>
      <c r="X1024">
        <v>81</v>
      </c>
      <c r="Y1024">
        <v>9</v>
      </c>
      <c r="Z1024">
        <v>1</v>
      </c>
      <c r="AA1024">
        <v>-20</v>
      </c>
      <c r="AB1024" t="s">
        <v>769</v>
      </c>
      <c r="AC1024">
        <v>0.05</v>
      </c>
      <c r="AD1024" t="s">
        <v>3118</v>
      </c>
      <c r="AE1024">
        <v>41937</v>
      </c>
      <c r="AF1024">
        <v>41939</v>
      </c>
      <c r="AG1024" t="s">
        <v>3119</v>
      </c>
      <c r="AH1024" t="s">
        <v>3120</v>
      </c>
      <c r="AI1024">
        <v>2223991</v>
      </c>
    </row>
    <row r="1025" spans="1:35" hidden="1">
      <c r="A1025" t="s">
        <v>3113</v>
      </c>
      <c r="B1025" t="s">
        <v>3114</v>
      </c>
      <c r="C1025" t="s">
        <v>733</v>
      </c>
      <c r="D1025" t="s">
        <v>3121</v>
      </c>
      <c r="F1025" t="s">
        <v>733</v>
      </c>
      <c r="G1025" t="s">
        <v>780</v>
      </c>
      <c r="H1025" t="s">
        <v>794</v>
      </c>
      <c r="I1025" t="s">
        <v>726</v>
      </c>
      <c r="J1025" t="s">
        <v>682</v>
      </c>
      <c r="K1025">
        <v>3</v>
      </c>
      <c r="L1025">
        <v>90</v>
      </c>
      <c r="M1025">
        <v>152.1</v>
      </c>
      <c r="N1025">
        <v>130.5</v>
      </c>
      <c r="O1025">
        <v>441</v>
      </c>
      <c r="R1025">
        <v>1300</v>
      </c>
      <c r="S1025">
        <v>17.5</v>
      </c>
      <c r="T1025">
        <v>74.3</v>
      </c>
      <c r="U1025" t="s">
        <v>782</v>
      </c>
      <c r="V1025">
        <v>25000</v>
      </c>
      <c r="W1025">
        <v>3000</v>
      </c>
      <c r="X1025">
        <v>81</v>
      </c>
      <c r="Y1025">
        <v>8</v>
      </c>
      <c r="Z1025">
        <v>1</v>
      </c>
      <c r="AA1025">
        <v>-20</v>
      </c>
      <c r="AB1025" t="s">
        <v>769</v>
      </c>
      <c r="AC1025">
        <v>0.1</v>
      </c>
      <c r="AD1025" t="s">
        <v>783</v>
      </c>
      <c r="AE1025">
        <v>41640</v>
      </c>
      <c r="AF1025">
        <v>41955</v>
      </c>
      <c r="AG1025" t="s">
        <v>842</v>
      </c>
      <c r="AH1025" t="s">
        <v>3122</v>
      </c>
      <c r="AI1025">
        <v>2225045</v>
      </c>
    </row>
    <row r="1026" spans="1:35" hidden="1">
      <c r="A1026" t="s">
        <v>3113</v>
      </c>
      <c r="B1026" t="s">
        <v>3114</v>
      </c>
      <c r="C1026" t="s">
        <v>738</v>
      </c>
      <c r="D1026" t="s">
        <v>3123</v>
      </c>
      <c r="F1026" t="s">
        <v>738</v>
      </c>
      <c r="G1026" t="s">
        <v>780</v>
      </c>
      <c r="H1026" t="s">
        <v>794</v>
      </c>
      <c r="I1026" t="s">
        <v>726</v>
      </c>
      <c r="J1026" t="s">
        <v>682</v>
      </c>
      <c r="K1026">
        <v>3</v>
      </c>
      <c r="L1026">
        <v>50</v>
      </c>
      <c r="M1026">
        <v>84.1</v>
      </c>
      <c r="N1026">
        <v>69.900000000000006</v>
      </c>
      <c r="O1026">
        <v>1231</v>
      </c>
      <c r="Q1026">
        <v>40</v>
      </c>
      <c r="R1026">
        <v>500</v>
      </c>
      <c r="S1026">
        <v>8.5</v>
      </c>
      <c r="T1026">
        <v>58.8</v>
      </c>
      <c r="U1026" t="s">
        <v>782</v>
      </c>
      <c r="V1026">
        <v>25000</v>
      </c>
      <c r="W1026">
        <v>3000</v>
      </c>
      <c r="X1026">
        <v>81</v>
      </c>
      <c r="Y1026">
        <v>3</v>
      </c>
      <c r="Z1026">
        <v>1</v>
      </c>
      <c r="AA1026">
        <v>-20</v>
      </c>
      <c r="AB1026" t="s">
        <v>769</v>
      </c>
      <c r="AC1026">
        <v>0.1</v>
      </c>
      <c r="AD1026" t="s">
        <v>783</v>
      </c>
      <c r="AE1026">
        <v>41640</v>
      </c>
      <c r="AF1026">
        <v>41964</v>
      </c>
      <c r="AG1026" t="s">
        <v>842</v>
      </c>
      <c r="AH1026" t="s">
        <v>3124</v>
      </c>
      <c r="AI1026">
        <v>2226561</v>
      </c>
    </row>
    <row r="1027" spans="1:35" hidden="1">
      <c r="A1027" t="s">
        <v>3113</v>
      </c>
      <c r="B1027" t="s">
        <v>3114</v>
      </c>
      <c r="C1027" t="s">
        <v>738</v>
      </c>
      <c r="D1027" t="s">
        <v>3125</v>
      </c>
      <c r="F1027" t="s">
        <v>738</v>
      </c>
      <c r="G1027" t="s">
        <v>780</v>
      </c>
      <c r="H1027" t="s">
        <v>794</v>
      </c>
      <c r="I1027" t="s">
        <v>726</v>
      </c>
      <c r="J1027" t="s">
        <v>682</v>
      </c>
      <c r="K1027">
        <v>3</v>
      </c>
      <c r="L1027">
        <v>50</v>
      </c>
      <c r="M1027">
        <v>84.1</v>
      </c>
      <c r="N1027">
        <v>69.900000000000006</v>
      </c>
      <c r="O1027">
        <v>1362</v>
      </c>
      <c r="Q1027">
        <v>25</v>
      </c>
      <c r="R1027">
        <v>500</v>
      </c>
      <c r="S1027">
        <v>8.5</v>
      </c>
      <c r="T1027">
        <v>58.8</v>
      </c>
      <c r="U1027" t="s">
        <v>782</v>
      </c>
      <c r="V1027">
        <v>25000</v>
      </c>
      <c r="W1027">
        <v>3000</v>
      </c>
      <c r="X1027">
        <v>81</v>
      </c>
      <c r="Y1027">
        <v>3</v>
      </c>
      <c r="Z1027">
        <v>1</v>
      </c>
      <c r="AA1027">
        <v>-20</v>
      </c>
      <c r="AB1027" t="s">
        <v>769</v>
      </c>
      <c r="AC1027">
        <v>0.1</v>
      </c>
      <c r="AD1027" t="s">
        <v>783</v>
      </c>
      <c r="AE1027">
        <v>41640</v>
      </c>
      <c r="AF1027">
        <v>41964</v>
      </c>
      <c r="AG1027" t="s">
        <v>842</v>
      </c>
      <c r="AH1027" t="s">
        <v>3126</v>
      </c>
      <c r="AI1027">
        <v>2226560</v>
      </c>
    </row>
    <row r="1028" spans="1:35" hidden="1">
      <c r="A1028" t="s">
        <v>3113</v>
      </c>
      <c r="B1028" t="s">
        <v>3114</v>
      </c>
      <c r="C1028" t="s">
        <v>731</v>
      </c>
      <c r="D1028" t="s">
        <v>3127</v>
      </c>
      <c r="F1028" t="s">
        <v>731</v>
      </c>
      <c r="G1028" t="s">
        <v>780</v>
      </c>
      <c r="H1028" t="s">
        <v>794</v>
      </c>
      <c r="I1028" t="s">
        <v>726</v>
      </c>
      <c r="J1028" t="s">
        <v>682</v>
      </c>
      <c r="K1028">
        <v>3</v>
      </c>
      <c r="L1028">
        <v>100</v>
      </c>
      <c r="M1028">
        <v>119.8</v>
      </c>
      <c r="N1028">
        <v>101.7</v>
      </c>
      <c r="O1028">
        <v>2145</v>
      </c>
      <c r="Q1028">
        <v>40</v>
      </c>
      <c r="R1028">
        <v>800</v>
      </c>
      <c r="S1028">
        <v>14</v>
      </c>
      <c r="T1028">
        <v>57.1</v>
      </c>
      <c r="U1028" t="s">
        <v>782</v>
      </c>
      <c r="V1028">
        <v>25000</v>
      </c>
      <c r="W1028">
        <v>3000</v>
      </c>
      <c r="X1028">
        <v>82</v>
      </c>
      <c r="Y1028">
        <v>6</v>
      </c>
      <c r="Z1028">
        <v>1</v>
      </c>
      <c r="AA1028">
        <v>-20</v>
      </c>
      <c r="AB1028" t="s">
        <v>769</v>
      </c>
      <c r="AC1028">
        <v>0.1</v>
      </c>
      <c r="AD1028" t="s">
        <v>783</v>
      </c>
      <c r="AE1028">
        <v>41640</v>
      </c>
      <c r="AF1028">
        <v>41964</v>
      </c>
      <c r="AG1028" t="s">
        <v>842</v>
      </c>
      <c r="AH1028" t="s">
        <v>3128</v>
      </c>
      <c r="AI1028">
        <v>2226559</v>
      </c>
    </row>
    <row r="1029" spans="1:35" hidden="1">
      <c r="A1029" t="s">
        <v>3113</v>
      </c>
      <c r="B1029" t="s">
        <v>3114</v>
      </c>
      <c r="C1029" t="s">
        <v>731</v>
      </c>
      <c r="D1029" t="s">
        <v>3129</v>
      </c>
      <c r="F1029" t="s">
        <v>731</v>
      </c>
      <c r="G1029" t="s">
        <v>780</v>
      </c>
      <c r="H1029" t="s">
        <v>794</v>
      </c>
      <c r="I1029" t="s">
        <v>726</v>
      </c>
      <c r="J1029" t="s">
        <v>682</v>
      </c>
      <c r="K1029">
        <v>3</v>
      </c>
      <c r="L1029">
        <v>50</v>
      </c>
      <c r="M1029">
        <v>119.8</v>
      </c>
      <c r="N1029">
        <v>101.7</v>
      </c>
      <c r="O1029">
        <v>1704</v>
      </c>
      <c r="Q1029">
        <v>25</v>
      </c>
      <c r="R1029">
        <v>800</v>
      </c>
      <c r="S1029">
        <v>14</v>
      </c>
      <c r="T1029">
        <v>57.1</v>
      </c>
      <c r="U1029" t="s">
        <v>782</v>
      </c>
      <c r="V1029">
        <v>25000</v>
      </c>
      <c r="W1029">
        <v>3000</v>
      </c>
      <c r="X1029">
        <v>82</v>
      </c>
      <c r="Y1029">
        <v>6</v>
      </c>
      <c r="Z1029">
        <v>1</v>
      </c>
      <c r="AA1029">
        <v>-20</v>
      </c>
      <c r="AB1029" t="s">
        <v>769</v>
      </c>
      <c r="AC1029">
        <v>0.1</v>
      </c>
      <c r="AD1029" t="s">
        <v>783</v>
      </c>
      <c r="AE1029">
        <v>41640</v>
      </c>
      <c r="AF1029">
        <v>41964</v>
      </c>
      <c r="AG1029" t="s">
        <v>842</v>
      </c>
      <c r="AH1029" t="s">
        <v>3130</v>
      </c>
      <c r="AI1029">
        <v>2226558</v>
      </c>
    </row>
    <row r="1030" spans="1:35" hidden="1">
      <c r="A1030" t="s">
        <v>3113</v>
      </c>
      <c r="B1030" t="s">
        <v>3114</v>
      </c>
      <c r="C1030" t="s">
        <v>735</v>
      </c>
      <c r="D1030" t="s">
        <v>3131</v>
      </c>
      <c r="F1030" t="s">
        <v>735</v>
      </c>
      <c r="G1030" t="s">
        <v>780</v>
      </c>
      <c r="H1030" t="s">
        <v>794</v>
      </c>
      <c r="I1030" t="s">
        <v>726</v>
      </c>
      <c r="J1030" t="s">
        <v>682</v>
      </c>
      <c r="K1030">
        <v>3</v>
      </c>
      <c r="L1030">
        <v>115</v>
      </c>
      <c r="M1030">
        <v>128.6</v>
      </c>
      <c r="N1030">
        <v>130.30000000000001</v>
      </c>
      <c r="O1030">
        <v>3356</v>
      </c>
      <c r="Q1030">
        <v>40</v>
      </c>
      <c r="R1030">
        <v>1300</v>
      </c>
      <c r="S1030">
        <v>19.5</v>
      </c>
      <c r="T1030">
        <v>66.7</v>
      </c>
      <c r="U1030" t="s">
        <v>782</v>
      </c>
      <c r="V1030">
        <v>25000</v>
      </c>
      <c r="W1030">
        <v>3000</v>
      </c>
      <c r="X1030">
        <v>81</v>
      </c>
      <c r="Y1030">
        <v>2</v>
      </c>
      <c r="Z1030">
        <v>1</v>
      </c>
      <c r="AA1030">
        <v>-20</v>
      </c>
      <c r="AB1030" t="s">
        <v>769</v>
      </c>
      <c r="AC1030">
        <v>0.1</v>
      </c>
      <c r="AD1030" t="s">
        <v>783</v>
      </c>
      <c r="AE1030">
        <v>41640</v>
      </c>
      <c r="AF1030">
        <v>41964</v>
      </c>
      <c r="AG1030" t="s">
        <v>842</v>
      </c>
      <c r="AH1030" t="s">
        <v>3132</v>
      </c>
      <c r="AI1030">
        <v>2226557</v>
      </c>
    </row>
    <row r="1031" spans="1:35" hidden="1">
      <c r="A1031" t="s">
        <v>3113</v>
      </c>
      <c r="B1031" t="s">
        <v>3114</v>
      </c>
      <c r="C1031" t="s">
        <v>735</v>
      </c>
      <c r="D1031" t="s">
        <v>3133</v>
      </c>
      <c r="F1031" t="s">
        <v>735</v>
      </c>
      <c r="G1031" t="s">
        <v>780</v>
      </c>
      <c r="H1031" t="s">
        <v>794</v>
      </c>
      <c r="I1031" t="s">
        <v>726</v>
      </c>
      <c r="J1031" t="s">
        <v>682</v>
      </c>
      <c r="K1031">
        <v>3</v>
      </c>
      <c r="L1031">
        <v>115</v>
      </c>
      <c r="M1031">
        <v>128.6</v>
      </c>
      <c r="N1031">
        <v>130.30000000000001</v>
      </c>
      <c r="O1031">
        <v>5316</v>
      </c>
      <c r="Q1031">
        <v>25</v>
      </c>
      <c r="R1031">
        <v>1300</v>
      </c>
      <c r="S1031">
        <v>19.5</v>
      </c>
      <c r="T1031">
        <v>66.7</v>
      </c>
      <c r="U1031" t="s">
        <v>782</v>
      </c>
      <c r="V1031">
        <v>25000</v>
      </c>
      <c r="W1031">
        <v>3000</v>
      </c>
      <c r="X1031">
        <v>81</v>
      </c>
      <c r="Y1031">
        <v>2</v>
      </c>
      <c r="Z1031">
        <v>1</v>
      </c>
      <c r="AA1031">
        <v>-20</v>
      </c>
      <c r="AB1031" t="s">
        <v>769</v>
      </c>
      <c r="AC1031">
        <v>0.1</v>
      </c>
      <c r="AD1031" t="s">
        <v>783</v>
      </c>
      <c r="AE1031">
        <v>41640</v>
      </c>
      <c r="AF1031">
        <v>41964</v>
      </c>
      <c r="AG1031" t="s">
        <v>842</v>
      </c>
      <c r="AH1031" t="s">
        <v>3134</v>
      </c>
      <c r="AI1031">
        <v>2226556</v>
      </c>
    </row>
    <row r="1032" spans="1:35" hidden="1">
      <c r="A1032" t="s">
        <v>3049</v>
      </c>
      <c r="B1032" t="s">
        <v>3050</v>
      </c>
      <c r="C1032">
        <v>80857</v>
      </c>
      <c r="D1032">
        <v>80857</v>
      </c>
      <c r="F1032" t="s">
        <v>792</v>
      </c>
      <c r="G1032" t="s">
        <v>793</v>
      </c>
      <c r="H1032" t="s">
        <v>794</v>
      </c>
      <c r="I1032" t="s">
        <v>795</v>
      </c>
      <c r="J1032" t="s">
        <v>682</v>
      </c>
      <c r="K1032">
        <v>5</v>
      </c>
      <c r="L1032">
        <v>60</v>
      </c>
      <c r="M1032">
        <v>116</v>
      </c>
      <c r="N1032">
        <v>60</v>
      </c>
      <c r="R1032">
        <v>810</v>
      </c>
      <c r="S1032">
        <v>10.5</v>
      </c>
      <c r="T1032">
        <v>77.099999999999994</v>
      </c>
      <c r="U1032" t="s">
        <v>782</v>
      </c>
      <c r="V1032">
        <v>25000</v>
      </c>
      <c r="W1032">
        <v>2700</v>
      </c>
      <c r="X1032">
        <v>82</v>
      </c>
      <c r="Y1032">
        <v>7</v>
      </c>
      <c r="Z1032">
        <v>1</v>
      </c>
      <c r="AA1032">
        <v>-20</v>
      </c>
      <c r="AB1032" t="s">
        <v>769</v>
      </c>
      <c r="AC1032">
        <v>0.1</v>
      </c>
      <c r="AD1032" t="s">
        <v>783</v>
      </c>
      <c r="AE1032">
        <v>41852</v>
      </c>
      <c r="AF1032">
        <v>41886</v>
      </c>
      <c r="AG1032" t="s">
        <v>784</v>
      </c>
      <c r="AH1032" t="s">
        <v>3135</v>
      </c>
      <c r="AI1032">
        <v>2218702</v>
      </c>
    </row>
    <row r="1033" spans="1:35" hidden="1">
      <c r="A1033" t="s">
        <v>3049</v>
      </c>
      <c r="B1033" t="s">
        <v>3050</v>
      </c>
      <c r="C1033" t="s">
        <v>3136</v>
      </c>
      <c r="D1033">
        <v>80864</v>
      </c>
      <c r="F1033" t="s">
        <v>792</v>
      </c>
      <c r="G1033" t="s">
        <v>793</v>
      </c>
      <c r="H1033" t="s">
        <v>794</v>
      </c>
      <c r="I1033" t="s">
        <v>795</v>
      </c>
      <c r="J1033" t="s">
        <v>682</v>
      </c>
      <c r="K1033">
        <v>5</v>
      </c>
      <c r="L1033">
        <v>60</v>
      </c>
      <c r="M1033">
        <v>116</v>
      </c>
      <c r="N1033">
        <v>60</v>
      </c>
      <c r="R1033">
        <v>820</v>
      </c>
      <c r="S1033">
        <v>10.5</v>
      </c>
      <c r="T1033">
        <v>78.099999999999994</v>
      </c>
      <c r="U1033" t="s">
        <v>782</v>
      </c>
      <c r="V1033">
        <v>25000</v>
      </c>
      <c r="W1033">
        <v>3000</v>
      </c>
      <c r="X1033">
        <v>83</v>
      </c>
      <c r="Y1033">
        <v>12</v>
      </c>
      <c r="Z1033">
        <v>1</v>
      </c>
      <c r="AA1033">
        <v>-20</v>
      </c>
      <c r="AB1033" t="s">
        <v>769</v>
      </c>
      <c r="AC1033">
        <v>0.1</v>
      </c>
      <c r="AD1033" t="s">
        <v>783</v>
      </c>
      <c r="AE1033">
        <v>41887</v>
      </c>
      <c r="AF1033">
        <v>41887</v>
      </c>
      <c r="AG1033" t="s">
        <v>784</v>
      </c>
      <c r="AH1033" t="s">
        <v>3137</v>
      </c>
      <c r="AI1033">
        <v>2218734</v>
      </c>
    </row>
    <row r="1034" spans="1:35" hidden="1">
      <c r="A1034" t="s">
        <v>3049</v>
      </c>
      <c r="B1034" t="s">
        <v>3050</v>
      </c>
      <c r="C1034" t="s">
        <v>3138</v>
      </c>
      <c r="D1034">
        <v>80865</v>
      </c>
      <c r="F1034" t="s">
        <v>792</v>
      </c>
      <c r="G1034" t="s">
        <v>793</v>
      </c>
      <c r="H1034" t="s">
        <v>794</v>
      </c>
      <c r="I1034" t="s">
        <v>795</v>
      </c>
      <c r="J1034" t="s">
        <v>682</v>
      </c>
      <c r="K1034">
        <v>5</v>
      </c>
      <c r="L1034">
        <v>60</v>
      </c>
      <c r="M1034">
        <v>116</v>
      </c>
      <c r="N1034">
        <v>60</v>
      </c>
      <c r="R1034">
        <v>870</v>
      </c>
      <c r="S1034">
        <v>10.5</v>
      </c>
      <c r="T1034">
        <v>82.9</v>
      </c>
      <c r="U1034" t="s">
        <v>782</v>
      </c>
      <c r="V1034">
        <v>25000</v>
      </c>
      <c r="W1034">
        <v>4000</v>
      </c>
      <c r="X1034">
        <v>84</v>
      </c>
      <c r="Y1034">
        <v>17</v>
      </c>
      <c r="Z1034">
        <v>1</v>
      </c>
      <c r="AA1034">
        <v>-20</v>
      </c>
      <c r="AB1034" t="s">
        <v>769</v>
      </c>
      <c r="AC1034">
        <v>0.1</v>
      </c>
      <c r="AD1034" t="s">
        <v>783</v>
      </c>
      <c r="AE1034">
        <v>41887</v>
      </c>
      <c r="AF1034">
        <v>41887</v>
      </c>
      <c r="AG1034" t="s">
        <v>784</v>
      </c>
      <c r="AH1034" t="s">
        <v>3139</v>
      </c>
      <c r="AI1034">
        <v>2218735</v>
      </c>
    </row>
    <row r="1035" spans="1:35" hidden="1">
      <c r="A1035" t="s">
        <v>3049</v>
      </c>
      <c r="B1035" t="s">
        <v>3050</v>
      </c>
      <c r="C1035" t="s">
        <v>3140</v>
      </c>
      <c r="D1035">
        <v>80841</v>
      </c>
      <c r="F1035" t="s">
        <v>792</v>
      </c>
      <c r="G1035" t="s">
        <v>793</v>
      </c>
      <c r="H1035" t="s">
        <v>794</v>
      </c>
      <c r="I1035" t="s">
        <v>795</v>
      </c>
      <c r="J1035" t="s">
        <v>682</v>
      </c>
      <c r="K1035">
        <v>5</v>
      </c>
      <c r="L1035">
        <v>40</v>
      </c>
      <c r="M1035">
        <v>116</v>
      </c>
      <c r="N1035">
        <v>60</v>
      </c>
      <c r="R1035">
        <v>470</v>
      </c>
      <c r="S1035">
        <v>7</v>
      </c>
      <c r="T1035">
        <v>67.099999999999994</v>
      </c>
      <c r="U1035" t="s">
        <v>782</v>
      </c>
      <c r="V1035">
        <v>25000</v>
      </c>
      <c r="W1035">
        <v>2700</v>
      </c>
      <c r="X1035">
        <v>81</v>
      </c>
      <c r="Y1035">
        <v>9</v>
      </c>
      <c r="Z1035">
        <v>1</v>
      </c>
      <c r="AA1035">
        <v>-20</v>
      </c>
      <c r="AB1035" t="s">
        <v>769</v>
      </c>
      <c r="AC1035">
        <v>0.1</v>
      </c>
      <c r="AD1035" t="s">
        <v>783</v>
      </c>
      <c r="AE1035">
        <v>41864</v>
      </c>
      <c r="AF1035">
        <v>41864</v>
      </c>
      <c r="AG1035" t="s">
        <v>784</v>
      </c>
      <c r="AH1035" t="s">
        <v>3141</v>
      </c>
      <c r="AI1035">
        <v>2217362</v>
      </c>
    </row>
    <row r="1036" spans="1:35" hidden="1">
      <c r="A1036" t="s">
        <v>3049</v>
      </c>
      <c r="B1036" t="s">
        <v>3050</v>
      </c>
      <c r="C1036" t="s">
        <v>3142</v>
      </c>
      <c r="D1036">
        <v>80842</v>
      </c>
      <c r="F1036" t="s">
        <v>792</v>
      </c>
      <c r="G1036" t="s">
        <v>793</v>
      </c>
      <c r="H1036" t="s">
        <v>794</v>
      </c>
      <c r="I1036" t="s">
        <v>795</v>
      </c>
      <c r="J1036" t="s">
        <v>682</v>
      </c>
      <c r="K1036">
        <v>5</v>
      </c>
      <c r="L1036">
        <v>40</v>
      </c>
      <c r="M1036">
        <v>116</v>
      </c>
      <c r="N1036">
        <v>60</v>
      </c>
      <c r="R1036">
        <v>470</v>
      </c>
      <c r="S1036">
        <v>7</v>
      </c>
      <c r="T1036">
        <v>67.099999999999994</v>
      </c>
      <c r="U1036" t="s">
        <v>782</v>
      </c>
      <c r="V1036">
        <v>25000</v>
      </c>
      <c r="W1036">
        <v>3000</v>
      </c>
      <c r="X1036">
        <v>83</v>
      </c>
      <c r="Y1036">
        <v>13</v>
      </c>
      <c r="Z1036">
        <v>1</v>
      </c>
      <c r="AA1036">
        <v>-20</v>
      </c>
      <c r="AB1036" t="s">
        <v>769</v>
      </c>
      <c r="AC1036">
        <v>0.1</v>
      </c>
      <c r="AD1036" t="s">
        <v>783</v>
      </c>
      <c r="AE1036">
        <v>41864</v>
      </c>
      <c r="AF1036">
        <v>41864</v>
      </c>
      <c r="AG1036" t="s">
        <v>784</v>
      </c>
      <c r="AH1036" t="s">
        <v>3143</v>
      </c>
      <c r="AI1036">
        <v>2217363</v>
      </c>
    </row>
    <row r="1037" spans="1:35">
      <c r="A1037" t="s">
        <v>3049</v>
      </c>
      <c r="B1037" t="s">
        <v>3050</v>
      </c>
      <c r="C1037" t="s">
        <v>3144</v>
      </c>
      <c r="D1037">
        <v>80168</v>
      </c>
      <c r="F1037" t="s">
        <v>835</v>
      </c>
      <c r="G1037" t="s">
        <v>723</v>
      </c>
      <c r="H1037" t="s">
        <v>794</v>
      </c>
      <c r="I1037" t="s">
        <v>723</v>
      </c>
      <c r="J1037" t="s">
        <v>682</v>
      </c>
      <c r="K1037">
        <v>5</v>
      </c>
      <c r="L1037">
        <v>40</v>
      </c>
      <c r="M1037">
        <v>95.7</v>
      </c>
      <c r="N1037">
        <v>33.299999999999997</v>
      </c>
      <c r="R1037">
        <v>300</v>
      </c>
      <c r="S1037">
        <v>5</v>
      </c>
      <c r="T1037">
        <v>60</v>
      </c>
      <c r="U1037" t="s">
        <v>782</v>
      </c>
      <c r="V1037">
        <v>26000</v>
      </c>
      <c r="W1037">
        <v>2700</v>
      </c>
      <c r="X1037">
        <v>83</v>
      </c>
      <c r="Y1037">
        <v>19</v>
      </c>
      <c r="Z1037">
        <v>0.7</v>
      </c>
      <c r="AA1037">
        <v>-20</v>
      </c>
      <c r="AB1037" t="s">
        <v>769</v>
      </c>
      <c r="AC1037">
        <v>0.05</v>
      </c>
      <c r="AD1037" t="s">
        <v>783</v>
      </c>
      <c r="AE1037">
        <v>41806</v>
      </c>
      <c r="AF1037">
        <v>41813</v>
      </c>
      <c r="AG1037" t="s">
        <v>784</v>
      </c>
      <c r="AH1037" t="s">
        <v>3145</v>
      </c>
      <c r="AI1037">
        <v>2213542</v>
      </c>
    </row>
    <row r="1038" spans="1:35" hidden="1">
      <c r="A1038" t="s">
        <v>3049</v>
      </c>
      <c r="B1038" t="s">
        <v>3050</v>
      </c>
      <c r="C1038" t="s">
        <v>3146</v>
      </c>
      <c r="D1038">
        <v>80820</v>
      </c>
      <c r="F1038" t="s">
        <v>787</v>
      </c>
      <c r="G1038" t="s">
        <v>723</v>
      </c>
      <c r="H1038" t="s">
        <v>788</v>
      </c>
      <c r="I1038" t="s">
        <v>723</v>
      </c>
      <c r="J1038" t="s">
        <v>682</v>
      </c>
      <c r="K1038">
        <v>5</v>
      </c>
      <c r="L1038">
        <v>40</v>
      </c>
      <c r="M1038">
        <v>95.7</v>
      </c>
      <c r="N1038">
        <v>33.299999999999997</v>
      </c>
      <c r="R1038">
        <v>300</v>
      </c>
      <c r="S1038">
        <v>5</v>
      </c>
      <c r="T1038">
        <v>60</v>
      </c>
      <c r="U1038" t="s">
        <v>782</v>
      </c>
      <c r="V1038">
        <v>25000</v>
      </c>
      <c r="W1038">
        <v>2700</v>
      </c>
      <c r="X1038">
        <v>82</v>
      </c>
      <c r="Y1038">
        <v>18</v>
      </c>
      <c r="Z1038">
        <v>0.7</v>
      </c>
      <c r="AA1038">
        <v>-20</v>
      </c>
      <c r="AB1038" t="s">
        <v>769</v>
      </c>
      <c r="AC1038">
        <v>0.05</v>
      </c>
      <c r="AD1038" t="s">
        <v>826</v>
      </c>
      <c r="AE1038">
        <v>41806</v>
      </c>
      <c r="AF1038">
        <v>41807</v>
      </c>
      <c r="AG1038" t="s">
        <v>784</v>
      </c>
      <c r="AH1038" t="s">
        <v>3147</v>
      </c>
      <c r="AI1038">
        <v>2213468</v>
      </c>
    </row>
    <row r="1039" spans="1:35" hidden="1">
      <c r="A1039" t="s">
        <v>3049</v>
      </c>
      <c r="B1039" t="s">
        <v>3050</v>
      </c>
      <c r="C1039" t="s">
        <v>3148</v>
      </c>
      <c r="D1039">
        <v>80856</v>
      </c>
      <c r="F1039" t="s">
        <v>732</v>
      </c>
      <c r="G1039" t="s">
        <v>780</v>
      </c>
      <c r="H1039" t="s">
        <v>794</v>
      </c>
      <c r="I1039" t="s">
        <v>726</v>
      </c>
      <c r="J1039" t="s">
        <v>682</v>
      </c>
      <c r="K1039">
        <v>5</v>
      </c>
      <c r="L1039">
        <v>65</v>
      </c>
      <c r="M1039">
        <v>131.80000000000001</v>
      </c>
      <c r="N1039">
        <v>94.5</v>
      </c>
      <c r="Q1039">
        <v>107</v>
      </c>
      <c r="R1039">
        <v>650</v>
      </c>
      <c r="S1039">
        <v>10</v>
      </c>
      <c r="T1039">
        <v>65</v>
      </c>
      <c r="U1039" t="s">
        <v>782</v>
      </c>
      <c r="V1039">
        <v>25000</v>
      </c>
      <c r="W1039">
        <v>2700</v>
      </c>
      <c r="X1039">
        <v>95</v>
      </c>
      <c r="Y1039">
        <v>77</v>
      </c>
      <c r="Z1039">
        <v>1</v>
      </c>
      <c r="AA1039">
        <v>-20</v>
      </c>
      <c r="AB1039" t="s">
        <v>769</v>
      </c>
      <c r="AC1039">
        <v>0.05</v>
      </c>
      <c r="AD1039" t="s">
        <v>783</v>
      </c>
      <c r="AE1039">
        <v>41807</v>
      </c>
      <c r="AF1039">
        <v>41817</v>
      </c>
      <c r="AG1039" t="s">
        <v>784</v>
      </c>
      <c r="AH1039" t="s">
        <v>3149</v>
      </c>
      <c r="AI1039">
        <v>2214221</v>
      </c>
    </row>
    <row r="1040" spans="1:35" hidden="1">
      <c r="A1040" t="s">
        <v>3049</v>
      </c>
      <c r="B1040" t="s">
        <v>3050</v>
      </c>
      <c r="C1040" t="s">
        <v>3150</v>
      </c>
      <c r="D1040">
        <v>80086</v>
      </c>
      <c r="F1040" t="s">
        <v>732</v>
      </c>
      <c r="G1040" t="s">
        <v>780</v>
      </c>
      <c r="H1040" t="s">
        <v>794</v>
      </c>
      <c r="I1040" t="s">
        <v>726</v>
      </c>
      <c r="J1040" t="s">
        <v>682</v>
      </c>
      <c r="K1040">
        <v>5</v>
      </c>
      <c r="L1040">
        <v>65</v>
      </c>
      <c r="M1040">
        <v>130.30000000000001</v>
      </c>
      <c r="N1040">
        <v>95.1</v>
      </c>
      <c r="Q1040">
        <v>108</v>
      </c>
      <c r="R1040">
        <v>750</v>
      </c>
      <c r="S1040">
        <v>10</v>
      </c>
      <c r="T1040">
        <v>75</v>
      </c>
      <c r="U1040" t="s">
        <v>782</v>
      </c>
      <c r="V1040">
        <v>25000</v>
      </c>
      <c r="W1040">
        <v>2700</v>
      </c>
      <c r="X1040">
        <v>82</v>
      </c>
      <c r="Y1040">
        <v>13</v>
      </c>
      <c r="Z1040">
        <v>1</v>
      </c>
      <c r="AA1040">
        <v>-20</v>
      </c>
      <c r="AB1040" t="s">
        <v>769</v>
      </c>
      <c r="AC1040">
        <v>0.05</v>
      </c>
      <c r="AD1040" t="s">
        <v>783</v>
      </c>
      <c r="AE1040">
        <v>41836</v>
      </c>
      <c r="AF1040">
        <v>41843</v>
      </c>
      <c r="AG1040" t="s">
        <v>784</v>
      </c>
      <c r="AH1040" t="s">
        <v>3151</v>
      </c>
      <c r="AI1040">
        <v>2216351</v>
      </c>
    </row>
    <row r="1041" spans="1:35" hidden="1">
      <c r="A1041" t="s">
        <v>3049</v>
      </c>
      <c r="B1041" t="s">
        <v>3050</v>
      </c>
      <c r="C1041" t="s">
        <v>3152</v>
      </c>
      <c r="D1041">
        <v>80088</v>
      </c>
      <c r="F1041" t="s">
        <v>732</v>
      </c>
      <c r="G1041" t="s">
        <v>780</v>
      </c>
      <c r="H1041" t="s">
        <v>794</v>
      </c>
      <c r="I1041" t="s">
        <v>726</v>
      </c>
      <c r="J1041" t="s">
        <v>682</v>
      </c>
      <c r="K1041">
        <v>5</v>
      </c>
      <c r="L1041">
        <v>65</v>
      </c>
      <c r="M1041">
        <v>130.30000000000001</v>
      </c>
      <c r="N1041">
        <v>95.1</v>
      </c>
      <c r="R1041">
        <v>770</v>
      </c>
      <c r="S1041">
        <v>10</v>
      </c>
      <c r="T1041">
        <v>77</v>
      </c>
      <c r="U1041" t="s">
        <v>782</v>
      </c>
      <c r="V1041">
        <v>25000</v>
      </c>
      <c r="W1041">
        <v>3000</v>
      </c>
      <c r="X1041">
        <v>83</v>
      </c>
      <c r="Y1041">
        <v>17</v>
      </c>
      <c r="Z1041">
        <v>1</v>
      </c>
      <c r="AA1041">
        <v>-20</v>
      </c>
      <c r="AB1041" t="s">
        <v>769</v>
      </c>
      <c r="AC1041">
        <v>0.05</v>
      </c>
      <c r="AD1041" t="s">
        <v>783</v>
      </c>
      <c r="AE1041">
        <v>41883</v>
      </c>
      <c r="AF1041">
        <v>41890</v>
      </c>
      <c r="AG1041" t="s">
        <v>784</v>
      </c>
      <c r="AH1041" t="s">
        <v>3153</v>
      </c>
      <c r="AI1041">
        <v>2218783</v>
      </c>
    </row>
    <row r="1042" spans="1:35" hidden="1">
      <c r="A1042" t="s">
        <v>3049</v>
      </c>
      <c r="B1042" t="s">
        <v>3050</v>
      </c>
      <c r="C1042" t="s">
        <v>3154</v>
      </c>
      <c r="D1042">
        <v>80090</v>
      </c>
      <c r="F1042" t="s">
        <v>732</v>
      </c>
      <c r="G1042" t="s">
        <v>780</v>
      </c>
      <c r="H1042" t="s">
        <v>794</v>
      </c>
      <c r="I1042" t="s">
        <v>726</v>
      </c>
      <c r="J1042" t="s">
        <v>682</v>
      </c>
      <c r="K1042">
        <v>5</v>
      </c>
      <c r="L1042">
        <v>65</v>
      </c>
      <c r="M1042">
        <v>130.30000000000001</v>
      </c>
      <c r="N1042">
        <v>95.1</v>
      </c>
      <c r="R1042">
        <v>780</v>
      </c>
      <c r="S1042">
        <v>10</v>
      </c>
      <c r="T1042">
        <v>78</v>
      </c>
      <c r="U1042" t="s">
        <v>782</v>
      </c>
      <c r="V1042">
        <v>25000</v>
      </c>
      <c r="W1042">
        <v>4000</v>
      </c>
      <c r="X1042">
        <v>83</v>
      </c>
      <c r="Y1042">
        <v>15</v>
      </c>
      <c r="Z1042">
        <v>1</v>
      </c>
      <c r="AA1042">
        <v>-20</v>
      </c>
      <c r="AB1042" t="s">
        <v>769</v>
      </c>
      <c r="AC1042">
        <v>0.05</v>
      </c>
      <c r="AD1042" t="s">
        <v>783</v>
      </c>
      <c r="AE1042">
        <v>41885</v>
      </c>
      <c r="AF1042">
        <v>41905</v>
      </c>
      <c r="AG1042" t="s">
        <v>784</v>
      </c>
      <c r="AH1042" t="s">
        <v>3155</v>
      </c>
      <c r="AI1042">
        <v>2220097</v>
      </c>
    </row>
    <row r="1043" spans="1:35" hidden="1">
      <c r="A1043" t="s">
        <v>3049</v>
      </c>
      <c r="B1043" t="s">
        <v>3050</v>
      </c>
      <c r="C1043" t="s">
        <v>3156</v>
      </c>
      <c r="D1043">
        <v>80092</v>
      </c>
      <c r="F1043" t="s">
        <v>732</v>
      </c>
      <c r="G1043" t="s">
        <v>780</v>
      </c>
      <c r="H1043" t="s">
        <v>794</v>
      </c>
      <c r="I1043" t="s">
        <v>726</v>
      </c>
      <c r="J1043" t="s">
        <v>682</v>
      </c>
      <c r="K1043">
        <v>3</v>
      </c>
      <c r="L1043">
        <v>65</v>
      </c>
      <c r="M1043">
        <v>130.30000000000001</v>
      </c>
      <c r="N1043">
        <v>95.1</v>
      </c>
      <c r="Q1043">
        <v>108</v>
      </c>
      <c r="R1043">
        <v>830</v>
      </c>
      <c r="S1043">
        <v>10.3</v>
      </c>
      <c r="T1043">
        <v>86</v>
      </c>
      <c r="U1043" t="s">
        <v>782</v>
      </c>
      <c r="V1043">
        <v>25000</v>
      </c>
      <c r="W1043">
        <v>5000</v>
      </c>
      <c r="X1043">
        <v>85</v>
      </c>
      <c r="Y1043">
        <v>17</v>
      </c>
      <c r="Z1043">
        <v>1</v>
      </c>
      <c r="AA1043">
        <v>-20</v>
      </c>
      <c r="AB1043" t="s">
        <v>769</v>
      </c>
      <c r="AC1043">
        <v>0.05</v>
      </c>
      <c r="AD1043" t="s">
        <v>1308</v>
      </c>
      <c r="AE1043">
        <v>41914</v>
      </c>
      <c r="AF1043">
        <v>41913</v>
      </c>
      <c r="AG1043" t="s">
        <v>784</v>
      </c>
      <c r="AH1043" t="s">
        <v>3157</v>
      </c>
      <c r="AI1043">
        <v>2221153</v>
      </c>
    </row>
    <row r="1044" spans="1:35" hidden="1">
      <c r="A1044" t="s">
        <v>3049</v>
      </c>
      <c r="B1044" t="s">
        <v>3050</v>
      </c>
      <c r="C1044" t="s">
        <v>3158</v>
      </c>
      <c r="D1044">
        <v>80159</v>
      </c>
      <c r="F1044" t="s">
        <v>732</v>
      </c>
      <c r="G1044" t="s">
        <v>780</v>
      </c>
      <c r="H1044" t="s">
        <v>794</v>
      </c>
      <c r="I1044" t="s">
        <v>726</v>
      </c>
      <c r="J1044" t="s">
        <v>682</v>
      </c>
      <c r="K1044">
        <v>5</v>
      </c>
      <c r="L1044">
        <v>65</v>
      </c>
      <c r="M1044">
        <v>130.80000000000001</v>
      </c>
      <c r="N1044">
        <v>94.8</v>
      </c>
      <c r="R1044">
        <v>650</v>
      </c>
      <c r="S1044">
        <v>9</v>
      </c>
      <c r="T1044">
        <v>72.2</v>
      </c>
      <c r="U1044" t="s">
        <v>782</v>
      </c>
      <c r="V1044">
        <v>25000</v>
      </c>
      <c r="W1044">
        <v>2700</v>
      </c>
      <c r="X1044">
        <v>81</v>
      </c>
      <c r="Y1044">
        <v>14</v>
      </c>
      <c r="Z1044">
        <v>1</v>
      </c>
      <c r="AA1044">
        <v>-20</v>
      </c>
      <c r="AB1044" t="s">
        <v>769</v>
      </c>
      <c r="AC1044">
        <v>0.02</v>
      </c>
      <c r="AD1044" t="s">
        <v>783</v>
      </c>
      <c r="AE1044">
        <v>41872</v>
      </c>
      <c r="AF1044">
        <v>41885</v>
      </c>
      <c r="AG1044" t="s">
        <v>784</v>
      </c>
      <c r="AH1044" t="s">
        <v>3159</v>
      </c>
      <c r="AI1044">
        <v>2218495</v>
      </c>
    </row>
    <row r="1045" spans="1:35" hidden="1">
      <c r="A1045" t="s">
        <v>3049</v>
      </c>
      <c r="B1045" t="s">
        <v>3050</v>
      </c>
      <c r="C1045" t="s">
        <v>3160</v>
      </c>
      <c r="D1045">
        <v>80160</v>
      </c>
      <c r="F1045" t="s">
        <v>732</v>
      </c>
      <c r="G1045" t="s">
        <v>780</v>
      </c>
      <c r="H1045" t="s">
        <v>794</v>
      </c>
      <c r="I1045" t="s">
        <v>726</v>
      </c>
      <c r="J1045" t="s">
        <v>682</v>
      </c>
      <c r="K1045">
        <v>5</v>
      </c>
      <c r="L1045">
        <v>65</v>
      </c>
      <c r="M1045">
        <v>130.80000000000001</v>
      </c>
      <c r="N1045">
        <v>94.8</v>
      </c>
      <c r="Q1045">
        <v>107</v>
      </c>
      <c r="R1045">
        <v>670</v>
      </c>
      <c r="S1045">
        <v>9</v>
      </c>
      <c r="T1045">
        <v>74.400000000000006</v>
      </c>
      <c r="U1045" t="s">
        <v>782</v>
      </c>
      <c r="V1045">
        <v>25000</v>
      </c>
      <c r="W1045">
        <v>3000</v>
      </c>
      <c r="X1045">
        <v>83</v>
      </c>
      <c r="Y1045">
        <v>20</v>
      </c>
      <c r="Z1045">
        <v>1</v>
      </c>
      <c r="AA1045">
        <v>-20</v>
      </c>
      <c r="AB1045" t="s">
        <v>769</v>
      </c>
      <c r="AC1045">
        <v>0.02</v>
      </c>
      <c r="AD1045" t="s">
        <v>826</v>
      </c>
      <c r="AE1045">
        <v>41751</v>
      </c>
      <c r="AF1045">
        <v>41843</v>
      </c>
      <c r="AG1045" t="s">
        <v>784</v>
      </c>
      <c r="AH1045" t="s">
        <v>3161</v>
      </c>
      <c r="AI1045">
        <v>2216354</v>
      </c>
    </row>
    <row r="1046" spans="1:35" hidden="1">
      <c r="A1046" t="s">
        <v>3049</v>
      </c>
      <c r="B1046" t="s">
        <v>3050</v>
      </c>
      <c r="C1046" t="s">
        <v>3162</v>
      </c>
      <c r="D1046">
        <v>80116</v>
      </c>
      <c r="F1046" t="s">
        <v>733</v>
      </c>
      <c r="G1046" t="s">
        <v>780</v>
      </c>
      <c r="H1046" t="s">
        <v>794</v>
      </c>
      <c r="I1046" t="s">
        <v>726</v>
      </c>
      <c r="J1046" t="s">
        <v>682</v>
      </c>
      <c r="K1046">
        <v>5</v>
      </c>
      <c r="L1046">
        <v>65</v>
      </c>
      <c r="M1046">
        <v>166.1</v>
      </c>
      <c r="N1046">
        <v>126.5</v>
      </c>
      <c r="R1046">
        <v>850</v>
      </c>
      <c r="S1046">
        <v>14.1</v>
      </c>
      <c r="T1046">
        <v>60.3</v>
      </c>
      <c r="U1046" t="s">
        <v>782</v>
      </c>
      <c r="V1046">
        <v>25000</v>
      </c>
      <c r="W1046">
        <v>2700</v>
      </c>
      <c r="X1046">
        <v>82</v>
      </c>
      <c r="Y1046">
        <v>12</v>
      </c>
      <c r="Z1046">
        <v>0.9</v>
      </c>
      <c r="AA1046">
        <v>-20</v>
      </c>
      <c r="AB1046" t="s">
        <v>769</v>
      </c>
      <c r="AC1046">
        <v>0.05</v>
      </c>
      <c r="AD1046" t="s">
        <v>826</v>
      </c>
      <c r="AE1046">
        <v>41777</v>
      </c>
      <c r="AF1046">
        <v>41914</v>
      </c>
      <c r="AG1046" t="s">
        <v>784</v>
      </c>
      <c r="AH1046" t="s">
        <v>3163</v>
      </c>
      <c r="AI1046">
        <v>2221149</v>
      </c>
    </row>
    <row r="1047" spans="1:35" hidden="1">
      <c r="A1047" t="s">
        <v>3049</v>
      </c>
      <c r="B1047" t="s">
        <v>3050</v>
      </c>
      <c r="C1047" t="s">
        <v>3164</v>
      </c>
      <c r="D1047">
        <v>80118</v>
      </c>
      <c r="F1047" t="s">
        <v>733</v>
      </c>
      <c r="G1047" t="s">
        <v>780</v>
      </c>
      <c r="H1047" t="s">
        <v>794</v>
      </c>
      <c r="I1047" t="s">
        <v>726</v>
      </c>
      <c r="J1047" t="s">
        <v>682</v>
      </c>
      <c r="K1047">
        <v>5</v>
      </c>
      <c r="L1047">
        <v>65</v>
      </c>
      <c r="M1047">
        <v>166.1</v>
      </c>
      <c r="N1047">
        <v>126.5</v>
      </c>
      <c r="R1047">
        <v>880</v>
      </c>
      <c r="S1047">
        <v>13.6</v>
      </c>
      <c r="T1047">
        <v>64.7</v>
      </c>
      <c r="U1047" t="s">
        <v>782</v>
      </c>
      <c r="V1047">
        <v>25000</v>
      </c>
      <c r="W1047">
        <v>3000</v>
      </c>
      <c r="X1047">
        <v>82</v>
      </c>
      <c r="Y1047">
        <v>15</v>
      </c>
      <c r="Z1047">
        <v>0.9</v>
      </c>
      <c r="AA1047">
        <v>-20</v>
      </c>
      <c r="AB1047" t="s">
        <v>769</v>
      </c>
      <c r="AC1047">
        <v>0.05</v>
      </c>
      <c r="AD1047" t="s">
        <v>826</v>
      </c>
      <c r="AE1047">
        <v>41787</v>
      </c>
      <c r="AF1047">
        <v>41907</v>
      </c>
      <c r="AG1047" t="s">
        <v>784</v>
      </c>
      <c r="AH1047" t="s">
        <v>3165</v>
      </c>
      <c r="AI1047">
        <v>2220361</v>
      </c>
    </row>
    <row r="1048" spans="1:35" hidden="1">
      <c r="A1048" t="s">
        <v>3049</v>
      </c>
      <c r="B1048" t="s">
        <v>3050</v>
      </c>
      <c r="C1048" t="s">
        <v>3166</v>
      </c>
      <c r="D1048">
        <v>80124</v>
      </c>
      <c r="F1048" t="s">
        <v>733</v>
      </c>
      <c r="G1048" t="s">
        <v>780</v>
      </c>
      <c r="H1048" t="s">
        <v>794</v>
      </c>
      <c r="I1048" t="s">
        <v>726</v>
      </c>
      <c r="J1048" t="s">
        <v>682</v>
      </c>
      <c r="K1048">
        <v>5</v>
      </c>
      <c r="L1048">
        <v>85</v>
      </c>
      <c r="M1048">
        <v>164.2</v>
      </c>
      <c r="N1048">
        <v>126.2</v>
      </c>
      <c r="R1048">
        <v>1200</v>
      </c>
      <c r="S1048">
        <v>18</v>
      </c>
      <c r="T1048">
        <v>66.7</v>
      </c>
      <c r="U1048" t="s">
        <v>782</v>
      </c>
      <c r="V1048">
        <v>25000</v>
      </c>
      <c r="W1048">
        <v>2700</v>
      </c>
      <c r="X1048">
        <v>82</v>
      </c>
      <c r="Y1048">
        <v>14</v>
      </c>
      <c r="Z1048">
        <v>0.9</v>
      </c>
      <c r="AA1048">
        <v>-20</v>
      </c>
      <c r="AB1048" t="s">
        <v>769</v>
      </c>
      <c r="AC1048">
        <v>0.05</v>
      </c>
      <c r="AD1048" t="s">
        <v>783</v>
      </c>
      <c r="AE1048">
        <v>41758</v>
      </c>
      <c r="AF1048">
        <v>41905</v>
      </c>
      <c r="AG1048" t="s">
        <v>784</v>
      </c>
      <c r="AH1048" t="s">
        <v>3167</v>
      </c>
      <c r="AI1048">
        <v>2220098</v>
      </c>
    </row>
    <row r="1049" spans="1:35" hidden="1">
      <c r="A1049" t="s">
        <v>3049</v>
      </c>
      <c r="B1049" t="s">
        <v>3050</v>
      </c>
      <c r="C1049" t="s">
        <v>3168</v>
      </c>
      <c r="D1049">
        <v>80126</v>
      </c>
      <c r="F1049" t="s">
        <v>733</v>
      </c>
      <c r="G1049" t="s">
        <v>780</v>
      </c>
      <c r="H1049" t="s">
        <v>794</v>
      </c>
      <c r="I1049" t="s">
        <v>726</v>
      </c>
      <c r="J1049" t="s">
        <v>682</v>
      </c>
      <c r="K1049">
        <v>5</v>
      </c>
      <c r="L1049">
        <v>85</v>
      </c>
      <c r="M1049">
        <v>164.2</v>
      </c>
      <c r="N1049">
        <v>126.2</v>
      </c>
      <c r="R1049">
        <v>1230</v>
      </c>
      <c r="S1049">
        <v>18</v>
      </c>
      <c r="T1049">
        <v>68.3</v>
      </c>
      <c r="U1049" t="s">
        <v>782</v>
      </c>
      <c r="V1049">
        <v>25000</v>
      </c>
      <c r="W1049">
        <v>3000</v>
      </c>
      <c r="X1049">
        <v>83</v>
      </c>
      <c r="Y1049">
        <v>14</v>
      </c>
      <c r="Z1049">
        <v>0.9</v>
      </c>
      <c r="AA1049">
        <v>-20</v>
      </c>
      <c r="AB1049" t="s">
        <v>769</v>
      </c>
      <c r="AC1049">
        <v>0.05</v>
      </c>
      <c r="AD1049" t="s">
        <v>826</v>
      </c>
      <c r="AE1049">
        <v>41787</v>
      </c>
      <c r="AF1049">
        <v>41907</v>
      </c>
      <c r="AG1049" t="s">
        <v>784</v>
      </c>
      <c r="AH1049" t="s">
        <v>3169</v>
      </c>
      <c r="AI1049">
        <v>2220360</v>
      </c>
    </row>
    <row r="1050" spans="1:35" hidden="1">
      <c r="A1050" t="s">
        <v>3049</v>
      </c>
      <c r="B1050" t="s">
        <v>3050</v>
      </c>
      <c r="C1050" t="s">
        <v>3170</v>
      </c>
      <c r="D1050">
        <v>80018</v>
      </c>
      <c r="F1050" t="s">
        <v>821</v>
      </c>
      <c r="G1050" t="s">
        <v>736</v>
      </c>
      <c r="H1050" t="s">
        <v>794</v>
      </c>
      <c r="I1050" t="s">
        <v>795</v>
      </c>
      <c r="J1050" t="s">
        <v>682</v>
      </c>
      <c r="K1050">
        <v>5</v>
      </c>
      <c r="L1050">
        <v>40</v>
      </c>
      <c r="M1050">
        <v>108.9</v>
      </c>
      <c r="N1050">
        <v>77.8</v>
      </c>
      <c r="R1050">
        <v>430</v>
      </c>
      <c r="S1050">
        <v>8</v>
      </c>
      <c r="T1050">
        <v>53.8</v>
      </c>
      <c r="U1050" t="s">
        <v>782</v>
      </c>
      <c r="V1050">
        <v>25000</v>
      </c>
      <c r="W1050">
        <v>3000</v>
      </c>
      <c r="X1050">
        <v>84</v>
      </c>
      <c r="Y1050">
        <v>18</v>
      </c>
      <c r="Z1050">
        <v>0.7</v>
      </c>
      <c r="AA1050">
        <v>-20</v>
      </c>
      <c r="AB1050" t="s">
        <v>769</v>
      </c>
      <c r="AC1050">
        <v>0.05</v>
      </c>
      <c r="AD1050" t="s">
        <v>974</v>
      </c>
      <c r="AE1050">
        <v>41925</v>
      </c>
      <c r="AF1050">
        <v>41981</v>
      </c>
      <c r="AG1050" t="s">
        <v>784</v>
      </c>
      <c r="AH1050" t="s">
        <v>3171</v>
      </c>
      <c r="AI1050">
        <v>2226908</v>
      </c>
    </row>
    <row r="1051" spans="1:35" hidden="1">
      <c r="A1051" t="s">
        <v>3049</v>
      </c>
      <c r="B1051" t="s">
        <v>3050</v>
      </c>
      <c r="C1051" t="s">
        <v>682</v>
      </c>
      <c r="D1051">
        <v>80826</v>
      </c>
      <c r="F1051" t="s">
        <v>792</v>
      </c>
      <c r="G1051" t="s">
        <v>793</v>
      </c>
      <c r="H1051" t="s">
        <v>794</v>
      </c>
      <c r="I1051" t="s">
        <v>795</v>
      </c>
      <c r="J1051" t="s">
        <v>682</v>
      </c>
      <c r="K1051">
        <v>5</v>
      </c>
      <c r="L1051">
        <v>60</v>
      </c>
      <c r="M1051">
        <v>106.7</v>
      </c>
      <c r="N1051">
        <v>55.9</v>
      </c>
      <c r="R1051">
        <v>800</v>
      </c>
      <c r="S1051">
        <v>11.5</v>
      </c>
      <c r="T1051">
        <v>69.599999999999994</v>
      </c>
      <c r="U1051" t="s">
        <v>782</v>
      </c>
      <c r="V1051">
        <v>25000</v>
      </c>
      <c r="W1051">
        <v>2700</v>
      </c>
      <c r="X1051">
        <v>83</v>
      </c>
      <c r="Y1051">
        <v>18</v>
      </c>
      <c r="Z1051">
        <v>1</v>
      </c>
      <c r="AA1051">
        <v>-20</v>
      </c>
      <c r="AB1051" t="s">
        <v>769</v>
      </c>
      <c r="AC1051">
        <v>0.1</v>
      </c>
      <c r="AD1051" t="s">
        <v>850</v>
      </c>
      <c r="AE1051">
        <v>41718</v>
      </c>
      <c r="AF1051">
        <v>41711</v>
      </c>
      <c r="AG1051" t="s">
        <v>784</v>
      </c>
      <c r="AH1051" t="s">
        <v>3172</v>
      </c>
      <c r="AI1051">
        <v>2206678</v>
      </c>
    </row>
    <row r="1052" spans="1:35" hidden="1">
      <c r="A1052" t="s">
        <v>3049</v>
      </c>
      <c r="B1052" t="s">
        <v>3050</v>
      </c>
      <c r="C1052" t="s">
        <v>682</v>
      </c>
      <c r="D1052">
        <v>80827</v>
      </c>
      <c r="F1052" t="s">
        <v>792</v>
      </c>
      <c r="G1052" t="s">
        <v>793</v>
      </c>
      <c r="H1052" t="s">
        <v>794</v>
      </c>
      <c r="I1052" t="s">
        <v>795</v>
      </c>
      <c r="J1052" t="s">
        <v>682</v>
      </c>
      <c r="K1052">
        <v>5</v>
      </c>
      <c r="L1052">
        <v>60</v>
      </c>
      <c r="M1052">
        <v>106.7</v>
      </c>
      <c r="N1052">
        <v>55.9</v>
      </c>
      <c r="R1052">
        <v>800</v>
      </c>
      <c r="S1052">
        <v>11.5</v>
      </c>
      <c r="T1052">
        <v>69.599999999999994</v>
      </c>
      <c r="U1052" t="s">
        <v>782</v>
      </c>
      <c r="V1052">
        <v>25000</v>
      </c>
      <c r="W1052">
        <v>3000</v>
      </c>
      <c r="X1052">
        <v>84</v>
      </c>
      <c r="Y1052">
        <v>22</v>
      </c>
      <c r="Z1052">
        <v>1</v>
      </c>
      <c r="AA1052">
        <v>-20</v>
      </c>
      <c r="AB1052" t="s">
        <v>769</v>
      </c>
      <c r="AC1052">
        <v>0.1</v>
      </c>
      <c r="AD1052" t="s">
        <v>783</v>
      </c>
      <c r="AE1052">
        <v>41744</v>
      </c>
      <c r="AF1052">
        <v>41746</v>
      </c>
      <c r="AG1052" t="s">
        <v>784</v>
      </c>
      <c r="AH1052" t="s">
        <v>3173</v>
      </c>
      <c r="AI1052">
        <v>2209003</v>
      </c>
    </row>
    <row r="1053" spans="1:35">
      <c r="A1053" t="s">
        <v>3049</v>
      </c>
      <c r="B1053" t="s">
        <v>3050</v>
      </c>
      <c r="C1053" t="s">
        <v>682</v>
      </c>
      <c r="D1053">
        <v>81004</v>
      </c>
      <c r="F1053" t="s">
        <v>735</v>
      </c>
      <c r="G1053" t="s">
        <v>780</v>
      </c>
      <c r="H1053" t="s">
        <v>794</v>
      </c>
      <c r="I1053" t="s">
        <v>726</v>
      </c>
      <c r="J1053" t="s">
        <v>682</v>
      </c>
      <c r="K1053">
        <v>5</v>
      </c>
      <c r="L1053">
        <v>75</v>
      </c>
      <c r="M1053">
        <v>128</v>
      </c>
      <c r="N1053">
        <v>120</v>
      </c>
      <c r="O1053">
        <v>4617</v>
      </c>
      <c r="Q1053">
        <v>25</v>
      </c>
      <c r="R1053">
        <v>1035</v>
      </c>
      <c r="S1053">
        <v>16</v>
      </c>
      <c r="T1053">
        <v>64.7</v>
      </c>
      <c r="U1053" t="s">
        <v>782</v>
      </c>
      <c r="V1053">
        <v>40000</v>
      </c>
      <c r="W1053">
        <v>4000</v>
      </c>
      <c r="X1053">
        <v>84</v>
      </c>
      <c r="Y1053">
        <v>18</v>
      </c>
      <c r="Z1053">
        <v>0.9</v>
      </c>
      <c r="AA1053">
        <v>-20</v>
      </c>
      <c r="AB1053" t="s">
        <v>769</v>
      </c>
      <c r="AC1053">
        <v>0.1</v>
      </c>
      <c r="AD1053" t="s">
        <v>1308</v>
      </c>
      <c r="AE1053">
        <v>41820</v>
      </c>
      <c r="AF1053">
        <v>41815</v>
      </c>
      <c r="AG1053" t="s">
        <v>784</v>
      </c>
      <c r="AH1053" t="s">
        <v>3174</v>
      </c>
      <c r="AI1053">
        <v>2214803</v>
      </c>
    </row>
    <row r="1054" spans="1:35">
      <c r="A1054" t="s">
        <v>3049</v>
      </c>
      <c r="B1054" t="s">
        <v>3050</v>
      </c>
      <c r="C1054" t="s">
        <v>682</v>
      </c>
      <c r="D1054">
        <v>81005</v>
      </c>
      <c r="F1054" t="s">
        <v>735</v>
      </c>
      <c r="G1054" t="s">
        <v>780</v>
      </c>
      <c r="H1054" t="s">
        <v>794</v>
      </c>
      <c r="I1054" t="s">
        <v>726</v>
      </c>
      <c r="J1054" t="s">
        <v>682</v>
      </c>
      <c r="K1054">
        <v>5</v>
      </c>
      <c r="L1054">
        <v>75</v>
      </c>
      <c r="M1054">
        <v>128</v>
      </c>
      <c r="N1054">
        <v>120</v>
      </c>
      <c r="O1054">
        <v>2008</v>
      </c>
      <c r="Q1054">
        <v>40</v>
      </c>
      <c r="R1054">
        <v>1035</v>
      </c>
      <c r="S1054">
        <v>16</v>
      </c>
      <c r="T1054">
        <v>64.7</v>
      </c>
      <c r="U1054" t="s">
        <v>782</v>
      </c>
      <c r="V1054">
        <v>40000</v>
      </c>
      <c r="W1054">
        <v>4000</v>
      </c>
      <c r="X1054">
        <v>84</v>
      </c>
      <c r="Y1054">
        <v>18</v>
      </c>
      <c r="Z1054">
        <v>0.9</v>
      </c>
      <c r="AA1054">
        <v>-20</v>
      </c>
      <c r="AB1054" t="s">
        <v>769</v>
      </c>
      <c r="AC1054">
        <v>0.1</v>
      </c>
      <c r="AD1054" t="s">
        <v>1308</v>
      </c>
      <c r="AE1054">
        <v>41820</v>
      </c>
      <c r="AF1054">
        <v>41815</v>
      </c>
      <c r="AG1054" t="s">
        <v>784</v>
      </c>
      <c r="AH1054" t="s">
        <v>3175</v>
      </c>
      <c r="AI1054">
        <v>2214802</v>
      </c>
    </row>
    <row r="1055" spans="1:35">
      <c r="A1055" t="s">
        <v>3049</v>
      </c>
      <c r="B1055" t="s">
        <v>3050</v>
      </c>
      <c r="C1055" t="s">
        <v>682</v>
      </c>
      <c r="D1055">
        <v>81012</v>
      </c>
      <c r="F1055" t="s">
        <v>735</v>
      </c>
      <c r="G1055" t="s">
        <v>780</v>
      </c>
      <c r="H1055" t="s">
        <v>794</v>
      </c>
      <c r="I1055" t="s">
        <v>726</v>
      </c>
      <c r="J1055" t="s">
        <v>682</v>
      </c>
      <c r="K1055">
        <v>5</v>
      </c>
      <c r="L1055">
        <v>90</v>
      </c>
      <c r="M1055">
        <v>128</v>
      </c>
      <c r="N1055">
        <v>120</v>
      </c>
      <c r="O1055">
        <v>4424</v>
      </c>
      <c r="Q1055">
        <v>40</v>
      </c>
      <c r="R1055">
        <v>1260</v>
      </c>
      <c r="S1055">
        <v>19</v>
      </c>
      <c r="T1055">
        <v>66.3</v>
      </c>
      <c r="U1055" t="s">
        <v>782</v>
      </c>
      <c r="V1055">
        <v>40000</v>
      </c>
      <c r="W1055">
        <v>4000</v>
      </c>
      <c r="X1055">
        <v>83</v>
      </c>
      <c r="Y1055">
        <v>5</v>
      </c>
      <c r="Z1055">
        <v>1</v>
      </c>
      <c r="AA1055">
        <v>-20</v>
      </c>
      <c r="AB1055" t="s">
        <v>769</v>
      </c>
      <c r="AC1055">
        <v>0.1</v>
      </c>
      <c r="AD1055" t="s">
        <v>1308</v>
      </c>
      <c r="AE1055">
        <v>41820</v>
      </c>
      <c r="AF1055">
        <v>41815</v>
      </c>
      <c r="AG1055" t="s">
        <v>784</v>
      </c>
      <c r="AH1055" t="s">
        <v>3176</v>
      </c>
      <c r="AI1055">
        <v>2214868</v>
      </c>
    </row>
    <row r="1056" spans="1:35">
      <c r="A1056" t="s">
        <v>3049</v>
      </c>
      <c r="B1056" t="s">
        <v>3050</v>
      </c>
      <c r="C1056" t="s">
        <v>682</v>
      </c>
      <c r="D1056">
        <v>81013</v>
      </c>
      <c r="F1056" t="s">
        <v>735</v>
      </c>
      <c r="G1056" t="s">
        <v>780</v>
      </c>
      <c r="H1056" t="s">
        <v>794</v>
      </c>
      <c r="I1056" t="s">
        <v>726</v>
      </c>
      <c r="J1056" t="s">
        <v>682</v>
      </c>
      <c r="K1056">
        <v>5</v>
      </c>
      <c r="L1056">
        <v>90</v>
      </c>
      <c r="M1056">
        <v>128</v>
      </c>
      <c r="N1056">
        <v>120</v>
      </c>
      <c r="O1056">
        <v>2825</v>
      </c>
      <c r="Q1056">
        <v>40</v>
      </c>
      <c r="R1056">
        <v>1260</v>
      </c>
      <c r="S1056">
        <v>19</v>
      </c>
      <c r="T1056">
        <v>66.3</v>
      </c>
      <c r="U1056" t="s">
        <v>782</v>
      </c>
      <c r="V1056">
        <v>40000</v>
      </c>
      <c r="W1056">
        <v>4000</v>
      </c>
      <c r="X1056">
        <v>83</v>
      </c>
      <c r="Y1056">
        <v>5</v>
      </c>
      <c r="Z1056">
        <v>1</v>
      </c>
      <c r="AA1056">
        <v>-20</v>
      </c>
      <c r="AB1056" t="s">
        <v>769</v>
      </c>
      <c r="AC1056">
        <v>0.1</v>
      </c>
      <c r="AD1056" t="s">
        <v>1308</v>
      </c>
      <c r="AE1056">
        <v>41820</v>
      </c>
      <c r="AF1056">
        <v>41815</v>
      </c>
      <c r="AG1056" t="s">
        <v>784</v>
      </c>
      <c r="AH1056" t="s">
        <v>3177</v>
      </c>
      <c r="AI1056">
        <v>2214867</v>
      </c>
    </row>
    <row r="1057" spans="1:35">
      <c r="A1057" t="s">
        <v>3049</v>
      </c>
      <c r="B1057" t="s">
        <v>3050</v>
      </c>
      <c r="C1057" t="s">
        <v>682</v>
      </c>
      <c r="D1057">
        <v>81020</v>
      </c>
      <c r="F1057" t="s">
        <v>830</v>
      </c>
      <c r="G1057" t="s">
        <v>780</v>
      </c>
      <c r="H1057" t="s">
        <v>794</v>
      </c>
      <c r="I1057" t="s">
        <v>726</v>
      </c>
      <c r="J1057" t="s">
        <v>682</v>
      </c>
      <c r="K1057">
        <v>5</v>
      </c>
      <c r="L1057">
        <v>75</v>
      </c>
      <c r="M1057">
        <v>118</v>
      </c>
      <c r="N1057">
        <v>95</v>
      </c>
      <c r="O1057">
        <v>3025</v>
      </c>
      <c r="Q1057">
        <v>25</v>
      </c>
      <c r="R1057">
        <v>860</v>
      </c>
      <c r="S1057">
        <v>14</v>
      </c>
      <c r="T1057">
        <v>61.4</v>
      </c>
      <c r="U1057" t="s">
        <v>782</v>
      </c>
      <c r="V1057">
        <v>40000</v>
      </c>
      <c r="W1057">
        <v>4000</v>
      </c>
      <c r="X1057">
        <v>85</v>
      </c>
      <c r="Y1057">
        <v>13</v>
      </c>
      <c r="Z1057">
        <v>1</v>
      </c>
      <c r="AA1057">
        <v>-20</v>
      </c>
      <c r="AB1057" t="s">
        <v>769</v>
      </c>
      <c r="AC1057">
        <v>0.1</v>
      </c>
      <c r="AD1057" t="s">
        <v>1308</v>
      </c>
      <c r="AE1057">
        <v>41820</v>
      </c>
      <c r="AF1057">
        <v>41815</v>
      </c>
      <c r="AG1057" t="s">
        <v>784</v>
      </c>
      <c r="AH1057" t="s">
        <v>3178</v>
      </c>
      <c r="AI1057">
        <v>2214806</v>
      </c>
    </row>
    <row r="1058" spans="1:35">
      <c r="A1058" t="s">
        <v>3049</v>
      </c>
      <c r="B1058" t="s">
        <v>3050</v>
      </c>
      <c r="C1058" t="s">
        <v>682</v>
      </c>
      <c r="D1058">
        <v>81021</v>
      </c>
      <c r="F1058" t="s">
        <v>830</v>
      </c>
      <c r="G1058" t="s">
        <v>780</v>
      </c>
      <c r="H1058" t="s">
        <v>794</v>
      </c>
      <c r="I1058" t="s">
        <v>726</v>
      </c>
      <c r="J1058" t="s">
        <v>682</v>
      </c>
      <c r="K1058">
        <v>5</v>
      </c>
      <c r="L1058">
        <v>75</v>
      </c>
      <c r="M1058">
        <v>118</v>
      </c>
      <c r="N1058">
        <v>95</v>
      </c>
      <c r="O1058">
        <v>1522</v>
      </c>
      <c r="Q1058">
        <v>40</v>
      </c>
      <c r="R1058">
        <v>860</v>
      </c>
      <c r="S1058">
        <v>14</v>
      </c>
      <c r="T1058">
        <v>61.4</v>
      </c>
      <c r="U1058" t="s">
        <v>782</v>
      </c>
      <c r="V1058">
        <v>40000</v>
      </c>
      <c r="W1058">
        <v>4000</v>
      </c>
      <c r="X1058">
        <v>85</v>
      </c>
      <c r="Y1058">
        <v>13</v>
      </c>
      <c r="Z1058">
        <v>1</v>
      </c>
      <c r="AA1058">
        <v>-20</v>
      </c>
      <c r="AB1058" t="s">
        <v>769</v>
      </c>
      <c r="AC1058">
        <v>0.1</v>
      </c>
      <c r="AD1058" t="s">
        <v>1308</v>
      </c>
      <c r="AE1058">
        <v>41820</v>
      </c>
      <c r="AF1058">
        <v>41815</v>
      </c>
      <c r="AG1058" t="s">
        <v>784</v>
      </c>
      <c r="AH1058" t="s">
        <v>3179</v>
      </c>
      <c r="AI1058">
        <v>2214805</v>
      </c>
    </row>
    <row r="1059" spans="1:35">
      <c r="A1059" t="s">
        <v>3049</v>
      </c>
      <c r="B1059" t="s">
        <v>3050</v>
      </c>
      <c r="C1059" t="s">
        <v>682</v>
      </c>
      <c r="D1059">
        <v>81028</v>
      </c>
      <c r="F1059" t="s">
        <v>731</v>
      </c>
      <c r="G1059" t="s">
        <v>780</v>
      </c>
      <c r="H1059" t="s">
        <v>794</v>
      </c>
      <c r="I1059" t="s">
        <v>726</v>
      </c>
      <c r="J1059" t="s">
        <v>682</v>
      </c>
      <c r="K1059">
        <v>5</v>
      </c>
      <c r="L1059">
        <v>75</v>
      </c>
      <c r="M1059">
        <v>95</v>
      </c>
      <c r="N1059">
        <v>85</v>
      </c>
      <c r="O1059">
        <v>3254</v>
      </c>
      <c r="Q1059">
        <v>25</v>
      </c>
      <c r="R1059">
        <v>860</v>
      </c>
      <c r="S1059">
        <v>14.5</v>
      </c>
      <c r="T1059">
        <v>59.3</v>
      </c>
      <c r="U1059" t="s">
        <v>782</v>
      </c>
      <c r="V1059">
        <v>40000</v>
      </c>
      <c r="W1059">
        <v>4000</v>
      </c>
      <c r="X1059">
        <v>85</v>
      </c>
      <c r="Y1059">
        <v>12</v>
      </c>
      <c r="Z1059">
        <v>1</v>
      </c>
      <c r="AA1059">
        <v>-20</v>
      </c>
      <c r="AB1059" t="s">
        <v>769</v>
      </c>
      <c r="AC1059">
        <v>0.1</v>
      </c>
      <c r="AD1059" t="s">
        <v>1308</v>
      </c>
      <c r="AE1059">
        <v>41820</v>
      </c>
      <c r="AF1059">
        <v>41814</v>
      </c>
      <c r="AG1059" t="s">
        <v>784</v>
      </c>
      <c r="AH1059" t="s">
        <v>3180</v>
      </c>
      <c r="AI1059">
        <v>2214810</v>
      </c>
    </row>
    <row r="1060" spans="1:35">
      <c r="A1060" t="s">
        <v>3049</v>
      </c>
      <c r="B1060" t="s">
        <v>3050</v>
      </c>
      <c r="C1060" t="s">
        <v>682</v>
      </c>
      <c r="D1060">
        <v>81029</v>
      </c>
      <c r="F1060" t="s">
        <v>731</v>
      </c>
      <c r="G1060" t="s">
        <v>780</v>
      </c>
      <c r="H1060" t="s">
        <v>794</v>
      </c>
      <c r="I1060" t="s">
        <v>726</v>
      </c>
      <c r="J1060" t="s">
        <v>682</v>
      </c>
      <c r="K1060">
        <v>5</v>
      </c>
      <c r="L1060">
        <v>75</v>
      </c>
      <c r="M1060">
        <v>95</v>
      </c>
      <c r="N1060">
        <v>85</v>
      </c>
      <c r="O1060">
        <v>1386</v>
      </c>
      <c r="Q1060">
        <v>40</v>
      </c>
      <c r="R1060">
        <v>860</v>
      </c>
      <c r="S1060">
        <v>14.5</v>
      </c>
      <c r="T1060">
        <v>59.3</v>
      </c>
      <c r="U1060" t="s">
        <v>782</v>
      </c>
      <c r="V1060">
        <v>40000</v>
      </c>
      <c r="W1060">
        <v>4000</v>
      </c>
      <c r="X1060">
        <v>85</v>
      </c>
      <c r="Y1060">
        <v>12</v>
      </c>
      <c r="Z1060">
        <v>1</v>
      </c>
      <c r="AA1060">
        <v>-20</v>
      </c>
      <c r="AB1060" t="s">
        <v>769</v>
      </c>
      <c r="AC1060">
        <v>0.1</v>
      </c>
      <c r="AD1060" t="s">
        <v>1308</v>
      </c>
      <c r="AE1060">
        <v>41820</v>
      </c>
      <c r="AF1060">
        <v>41814</v>
      </c>
      <c r="AG1060" t="s">
        <v>784</v>
      </c>
      <c r="AH1060" t="s">
        <v>3181</v>
      </c>
      <c r="AI1060">
        <v>2214809</v>
      </c>
    </row>
    <row r="1061" spans="1:35" hidden="1">
      <c r="A1061" t="s">
        <v>3049</v>
      </c>
      <c r="B1061" t="s">
        <v>3050</v>
      </c>
      <c r="C1061" t="s">
        <v>682</v>
      </c>
      <c r="D1061">
        <v>81036</v>
      </c>
      <c r="F1061" t="s">
        <v>738</v>
      </c>
      <c r="G1061" t="s">
        <v>780</v>
      </c>
      <c r="H1061" t="s">
        <v>794</v>
      </c>
      <c r="I1061" t="s">
        <v>726</v>
      </c>
      <c r="J1061" t="s">
        <v>682</v>
      </c>
      <c r="K1061">
        <v>5</v>
      </c>
      <c r="L1061">
        <v>50</v>
      </c>
      <c r="M1061">
        <v>85</v>
      </c>
      <c r="N1061">
        <v>62</v>
      </c>
      <c r="O1061">
        <v>2033</v>
      </c>
      <c r="Q1061">
        <v>25</v>
      </c>
      <c r="R1061">
        <v>500</v>
      </c>
      <c r="S1061">
        <v>8</v>
      </c>
      <c r="T1061">
        <v>62.5</v>
      </c>
      <c r="U1061" t="s">
        <v>782</v>
      </c>
      <c r="V1061">
        <v>25000</v>
      </c>
      <c r="W1061">
        <v>4000</v>
      </c>
      <c r="X1061">
        <v>83</v>
      </c>
      <c r="Y1061">
        <v>10</v>
      </c>
      <c r="Z1061">
        <v>0.9</v>
      </c>
      <c r="AA1061">
        <v>-20</v>
      </c>
      <c r="AB1061" t="s">
        <v>769</v>
      </c>
      <c r="AC1061">
        <v>0.1</v>
      </c>
      <c r="AD1061" t="s">
        <v>1308</v>
      </c>
      <c r="AE1061">
        <v>41840</v>
      </c>
      <c r="AF1061">
        <v>41827</v>
      </c>
      <c r="AG1061" t="s">
        <v>784</v>
      </c>
      <c r="AH1061" t="s">
        <v>3182</v>
      </c>
      <c r="AI1061">
        <v>2215300</v>
      </c>
    </row>
    <row r="1062" spans="1:35">
      <c r="A1062" t="s">
        <v>3049</v>
      </c>
      <c r="B1062" t="s">
        <v>3050</v>
      </c>
      <c r="C1062" t="s">
        <v>682</v>
      </c>
      <c r="D1062">
        <v>81045</v>
      </c>
      <c r="F1062" t="s">
        <v>735</v>
      </c>
      <c r="G1062" t="s">
        <v>780</v>
      </c>
      <c r="H1062" t="s">
        <v>794</v>
      </c>
      <c r="I1062" t="s">
        <v>726</v>
      </c>
      <c r="J1062" t="s">
        <v>682</v>
      </c>
      <c r="K1062">
        <v>5</v>
      </c>
      <c r="L1062">
        <v>90</v>
      </c>
      <c r="M1062">
        <v>128</v>
      </c>
      <c r="N1062">
        <v>120</v>
      </c>
      <c r="O1062">
        <v>2532</v>
      </c>
      <c r="Q1062">
        <v>40</v>
      </c>
      <c r="R1062">
        <v>1200</v>
      </c>
      <c r="S1062">
        <v>19</v>
      </c>
      <c r="T1062">
        <v>63.2</v>
      </c>
      <c r="U1062" t="s">
        <v>782</v>
      </c>
      <c r="V1062">
        <v>40000</v>
      </c>
      <c r="W1062">
        <v>2700</v>
      </c>
      <c r="X1062">
        <v>83</v>
      </c>
      <c r="Y1062">
        <v>5</v>
      </c>
      <c r="Z1062">
        <v>1</v>
      </c>
      <c r="AA1062">
        <v>-20</v>
      </c>
      <c r="AB1062" t="s">
        <v>769</v>
      </c>
      <c r="AC1062">
        <v>0.1</v>
      </c>
      <c r="AD1062" t="s">
        <v>1308</v>
      </c>
      <c r="AE1062">
        <v>41820</v>
      </c>
      <c r="AF1062">
        <v>41815</v>
      </c>
      <c r="AG1062" t="s">
        <v>784</v>
      </c>
      <c r="AH1062" t="s">
        <v>3183</v>
      </c>
      <c r="AI1062">
        <v>2214865</v>
      </c>
    </row>
    <row r="1063" spans="1:35">
      <c r="A1063" t="s">
        <v>3049</v>
      </c>
      <c r="B1063" t="s">
        <v>3050</v>
      </c>
      <c r="C1063" t="s">
        <v>682</v>
      </c>
      <c r="D1063">
        <v>81046</v>
      </c>
      <c r="F1063" t="s">
        <v>830</v>
      </c>
      <c r="G1063" t="s">
        <v>780</v>
      </c>
      <c r="H1063" t="s">
        <v>794</v>
      </c>
      <c r="I1063" t="s">
        <v>726</v>
      </c>
      <c r="J1063" t="s">
        <v>682</v>
      </c>
      <c r="K1063">
        <v>5</v>
      </c>
      <c r="L1063">
        <v>75</v>
      </c>
      <c r="M1063">
        <v>118</v>
      </c>
      <c r="N1063">
        <v>95</v>
      </c>
      <c r="O1063">
        <v>1440</v>
      </c>
      <c r="Q1063">
        <v>40</v>
      </c>
      <c r="R1063">
        <v>800</v>
      </c>
      <c r="S1063">
        <v>14</v>
      </c>
      <c r="T1063">
        <v>57</v>
      </c>
      <c r="U1063" t="s">
        <v>782</v>
      </c>
      <c r="V1063">
        <v>40000</v>
      </c>
      <c r="W1063">
        <v>2700</v>
      </c>
      <c r="X1063">
        <v>82</v>
      </c>
      <c r="Y1063">
        <v>2</v>
      </c>
      <c r="Z1063">
        <v>1</v>
      </c>
      <c r="AA1063">
        <v>-20</v>
      </c>
      <c r="AB1063" t="s">
        <v>769</v>
      </c>
      <c r="AC1063">
        <v>0.1</v>
      </c>
      <c r="AD1063" t="s">
        <v>1308</v>
      </c>
      <c r="AE1063">
        <v>41820</v>
      </c>
      <c r="AF1063">
        <v>41815</v>
      </c>
      <c r="AG1063" t="s">
        <v>784</v>
      </c>
      <c r="AH1063" t="s">
        <v>3184</v>
      </c>
      <c r="AI1063">
        <v>2214864</v>
      </c>
    </row>
    <row r="1064" spans="1:35">
      <c r="A1064" t="s">
        <v>3049</v>
      </c>
      <c r="B1064" t="s">
        <v>3050</v>
      </c>
      <c r="C1064" t="s">
        <v>682</v>
      </c>
      <c r="D1064">
        <v>81047</v>
      </c>
      <c r="F1064" t="s">
        <v>731</v>
      </c>
      <c r="G1064" t="s">
        <v>780</v>
      </c>
      <c r="H1064" t="s">
        <v>794</v>
      </c>
      <c r="I1064" t="s">
        <v>726</v>
      </c>
      <c r="J1064" t="s">
        <v>682</v>
      </c>
      <c r="K1064">
        <v>5</v>
      </c>
      <c r="L1064">
        <v>75</v>
      </c>
      <c r="M1064">
        <v>95</v>
      </c>
      <c r="N1064">
        <v>85</v>
      </c>
      <c r="O1064">
        <v>1357</v>
      </c>
      <c r="Q1064">
        <v>40</v>
      </c>
      <c r="R1064">
        <v>800</v>
      </c>
      <c r="S1064">
        <v>14.5</v>
      </c>
      <c r="T1064">
        <v>55.2</v>
      </c>
      <c r="U1064" t="s">
        <v>782</v>
      </c>
      <c r="V1064">
        <v>40000</v>
      </c>
      <c r="W1064">
        <v>2700</v>
      </c>
      <c r="X1064">
        <v>82</v>
      </c>
      <c r="Y1064">
        <v>1</v>
      </c>
      <c r="Z1064">
        <v>1</v>
      </c>
      <c r="AA1064">
        <v>-20</v>
      </c>
      <c r="AB1064" t="s">
        <v>769</v>
      </c>
      <c r="AC1064">
        <v>0.1</v>
      </c>
      <c r="AD1064" t="s">
        <v>1308</v>
      </c>
      <c r="AE1064">
        <v>41820</v>
      </c>
      <c r="AF1064">
        <v>41814</v>
      </c>
      <c r="AG1064" t="s">
        <v>784</v>
      </c>
      <c r="AH1064" t="s">
        <v>3185</v>
      </c>
      <c r="AI1064">
        <v>2214807</v>
      </c>
    </row>
    <row r="1065" spans="1:35">
      <c r="A1065" t="s">
        <v>3049</v>
      </c>
      <c r="B1065" t="s">
        <v>3050</v>
      </c>
      <c r="C1065" t="s">
        <v>682</v>
      </c>
      <c r="D1065">
        <v>81050</v>
      </c>
      <c r="F1065" t="s">
        <v>735</v>
      </c>
      <c r="G1065" t="s">
        <v>780</v>
      </c>
      <c r="H1065" t="s">
        <v>794</v>
      </c>
      <c r="I1065" t="s">
        <v>726</v>
      </c>
      <c r="J1065" t="s">
        <v>682</v>
      </c>
      <c r="K1065">
        <v>5</v>
      </c>
      <c r="L1065">
        <v>90</v>
      </c>
      <c r="M1065">
        <v>128</v>
      </c>
      <c r="N1065">
        <v>120</v>
      </c>
      <c r="O1065">
        <v>2665</v>
      </c>
      <c r="Q1065">
        <v>40</v>
      </c>
      <c r="R1065">
        <v>1250</v>
      </c>
      <c r="S1065">
        <v>19</v>
      </c>
      <c r="T1065">
        <v>65.8</v>
      </c>
      <c r="U1065" t="s">
        <v>782</v>
      </c>
      <c r="V1065">
        <v>40000</v>
      </c>
      <c r="W1065">
        <v>3000</v>
      </c>
      <c r="X1065">
        <v>83</v>
      </c>
      <c r="Y1065">
        <v>5</v>
      </c>
      <c r="Z1065">
        <v>1</v>
      </c>
      <c r="AA1065">
        <v>-20</v>
      </c>
      <c r="AB1065" t="s">
        <v>769</v>
      </c>
      <c r="AC1065">
        <v>0.1</v>
      </c>
      <c r="AD1065" t="s">
        <v>1308</v>
      </c>
      <c r="AE1065">
        <v>41820</v>
      </c>
      <c r="AF1065">
        <v>41815</v>
      </c>
      <c r="AG1065" t="s">
        <v>784</v>
      </c>
      <c r="AH1065" t="s">
        <v>3186</v>
      </c>
      <c r="AI1065">
        <v>2214866</v>
      </c>
    </row>
    <row r="1066" spans="1:35">
      <c r="A1066" t="s">
        <v>3049</v>
      </c>
      <c r="B1066" t="s">
        <v>3050</v>
      </c>
      <c r="C1066" t="s">
        <v>682</v>
      </c>
      <c r="D1066">
        <v>81051</v>
      </c>
      <c r="F1066" t="s">
        <v>830</v>
      </c>
      <c r="G1066" t="s">
        <v>780</v>
      </c>
      <c r="H1066" t="s">
        <v>794</v>
      </c>
      <c r="I1066" t="s">
        <v>726</v>
      </c>
      <c r="J1066" t="s">
        <v>682</v>
      </c>
      <c r="K1066">
        <v>5</v>
      </c>
      <c r="L1066">
        <v>75</v>
      </c>
      <c r="M1066">
        <v>118</v>
      </c>
      <c r="N1066">
        <v>95</v>
      </c>
      <c r="O1066">
        <v>1648</v>
      </c>
      <c r="Q1066">
        <v>40</v>
      </c>
      <c r="R1066">
        <v>835</v>
      </c>
      <c r="S1066">
        <v>14</v>
      </c>
      <c r="T1066">
        <v>59.6</v>
      </c>
      <c r="U1066" t="s">
        <v>782</v>
      </c>
      <c r="V1066">
        <v>40000</v>
      </c>
      <c r="W1066">
        <v>3000</v>
      </c>
      <c r="X1066">
        <v>83</v>
      </c>
      <c r="Y1066">
        <v>3</v>
      </c>
      <c r="Z1066">
        <v>1</v>
      </c>
      <c r="AA1066">
        <v>-20</v>
      </c>
      <c r="AB1066" t="s">
        <v>769</v>
      </c>
      <c r="AC1066">
        <v>0.1</v>
      </c>
      <c r="AD1066" t="s">
        <v>1308</v>
      </c>
      <c r="AE1066">
        <v>41820</v>
      </c>
      <c r="AF1066">
        <v>41815</v>
      </c>
      <c r="AG1066" t="s">
        <v>784</v>
      </c>
      <c r="AH1066" t="s">
        <v>3187</v>
      </c>
      <c r="AI1066">
        <v>2214804</v>
      </c>
    </row>
    <row r="1067" spans="1:35">
      <c r="A1067" t="s">
        <v>3049</v>
      </c>
      <c r="B1067" t="s">
        <v>3050</v>
      </c>
      <c r="C1067" t="s">
        <v>682</v>
      </c>
      <c r="D1067">
        <v>81052</v>
      </c>
      <c r="F1067" t="s">
        <v>731</v>
      </c>
      <c r="G1067" t="s">
        <v>780</v>
      </c>
      <c r="H1067" t="s">
        <v>794</v>
      </c>
      <c r="I1067" t="s">
        <v>726</v>
      </c>
      <c r="J1067" t="s">
        <v>682</v>
      </c>
      <c r="K1067">
        <v>5</v>
      </c>
      <c r="L1067">
        <v>75</v>
      </c>
      <c r="M1067">
        <v>95</v>
      </c>
      <c r="N1067">
        <v>85</v>
      </c>
      <c r="O1067">
        <v>1332</v>
      </c>
      <c r="Q1067">
        <v>40</v>
      </c>
      <c r="R1067">
        <v>850</v>
      </c>
      <c r="S1067">
        <v>14.5</v>
      </c>
      <c r="T1067">
        <v>58.6</v>
      </c>
      <c r="U1067" t="s">
        <v>782</v>
      </c>
      <c r="V1067">
        <v>40000</v>
      </c>
      <c r="W1067">
        <v>3000</v>
      </c>
      <c r="X1067">
        <v>83</v>
      </c>
      <c r="Y1067">
        <v>3</v>
      </c>
      <c r="Z1067">
        <v>1</v>
      </c>
      <c r="AA1067">
        <v>-20</v>
      </c>
      <c r="AB1067" t="s">
        <v>769</v>
      </c>
      <c r="AC1067">
        <v>0.1</v>
      </c>
      <c r="AD1067" t="s">
        <v>1308</v>
      </c>
      <c r="AE1067">
        <v>41820</v>
      </c>
      <c r="AF1067">
        <v>41814</v>
      </c>
      <c r="AG1067" t="s">
        <v>784</v>
      </c>
      <c r="AH1067" t="s">
        <v>3188</v>
      </c>
      <c r="AI1067">
        <v>2214808</v>
      </c>
    </row>
    <row r="1068" spans="1:35" hidden="1">
      <c r="A1068" t="s">
        <v>3049</v>
      </c>
      <c r="B1068" t="s">
        <v>3050</v>
      </c>
      <c r="C1068" t="s">
        <v>3189</v>
      </c>
      <c r="D1068">
        <v>80825</v>
      </c>
      <c r="F1068" t="s">
        <v>703</v>
      </c>
      <c r="G1068" t="s">
        <v>780</v>
      </c>
      <c r="H1068" t="s">
        <v>781</v>
      </c>
      <c r="I1068" t="s">
        <v>726</v>
      </c>
      <c r="J1068" t="s">
        <v>682</v>
      </c>
      <c r="K1068">
        <v>5</v>
      </c>
      <c r="L1068">
        <v>35</v>
      </c>
      <c r="M1068">
        <v>47.9</v>
      </c>
      <c r="N1068">
        <v>49.9</v>
      </c>
      <c r="O1068">
        <v>981</v>
      </c>
      <c r="Q1068">
        <v>38</v>
      </c>
      <c r="R1068">
        <v>350</v>
      </c>
      <c r="S1068">
        <v>6</v>
      </c>
      <c r="T1068">
        <v>58.3</v>
      </c>
      <c r="U1068" t="s">
        <v>782</v>
      </c>
      <c r="V1068">
        <v>25000</v>
      </c>
      <c r="W1068">
        <v>3000</v>
      </c>
      <c r="X1068">
        <v>84</v>
      </c>
      <c r="Y1068">
        <v>25</v>
      </c>
      <c r="Z1068">
        <v>0.7</v>
      </c>
      <c r="AA1068">
        <v>-20</v>
      </c>
      <c r="AB1068" t="s">
        <v>769</v>
      </c>
      <c r="AC1068">
        <v>0.1</v>
      </c>
      <c r="AD1068" t="s">
        <v>974</v>
      </c>
      <c r="AE1068">
        <v>41951</v>
      </c>
      <c r="AF1068">
        <v>41967</v>
      </c>
      <c r="AG1068" t="s">
        <v>784</v>
      </c>
      <c r="AH1068" t="s">
        <v>3190</v>
      </c>
      <c r="AI1068">
        <v>2225846</v>
      </c>
    </row>
    <row r="1069" spans="1:35" hidden="1">
      <c r="A1069" t="s">
        <v>3049</v>
      </c>
      <c r="B1069" t="s">
        <v>3050</v>
      </c>
      <c r="C1069" t="s">
        <v>3191</v>
      </c>
      <c r="D1069">
        <v>81039</v>
      </c>
      <c r="F1069" t="s">
        <v>737</v>
      </c>
      <c r="G1069" t="s">
        <v>780</v>
      </c>
      <c r="H1069" t="s">
        <v>794</v>
      </c>
      <c r="I1069" t="s">
        <v>726</v>
      </c>
      <c r="J1069" t="s">
        <v>682</v>
      </c>
      <c r="K1069">
        <v>5</v>
      </c>
      <c r="L1069">
        <v>35</v>
      </c>
      <c r="M1069">
        <v>71.2</v>
      </c>
      <c r="N1069">
        <v>48.7</v>
      </c>
      <c r="O1069">
        <v>1063</v>
      </c>
      <c r="Q1069">
        <v>40</v>
      </c>
      <c r="R1069">
        <v>380</v>
      </c>
      <c r="S1069">
        <v>6.3</v>
      </c>
      <c r="T1069">
        <v>60.3</v>
      </c>
      <c r="U1069" t="s">
        <v>782</v>
      </c>
      <c r="V1069">
        <v>25000</v>
      </c>
      <c r="W1069">
        <v>3000</v>
      </c>
      <c r="X1069">
        <v>84</v>
      </c>
      <c r="Y1069">
        <v>25</v>
      </c>
      <c r="Z1069">
        <v>0.7</v>
      </c>
      <c r="AA1069">
        <v>-20</v>
      </c>
      <c r="AB1069" t="s">
        <v>769</v>
      </c>
      <c r="AC1069">
        <v>0.1</v>
      </c>
      <c r="AD1069" t="s">
        <v>974</v>
      </c>
      <c r="AE1069">
        <v>41951</v>
      </c>
      <c r="AF1069">
        <v>41963</v>
      </c>
      <c r="AG1069" t="s">
        <v>784</v>
      </c>
      <c r="AH1069" t="s">
        <v>3192</v>
      </c>
      <c r="AI1069">
        <v>2225551</v>
      </c>
    </row>
    <row r="1070" spans="1:35" hidden="1">
      <c r="A1070" t="s">
        <v>3049</v>
      </c>
      <c r="B1070" t="s">
        <v>3050</v>
      </c>
      <c r="C1070" t="s">
        <v>3193</v>
      </c>
      <c r="D1070">
        <v>81035</v>
      </c>
      <c r="F1070" t="s">
        <v>738</v>
      </c>
      <c r="G1070" t="s">
        <v>780</v>
      </c>
      <c r="H1070" t="s">
        <v>794</v>
      </c>
      <c r="I1070" t="s">
        <v>726</v>
      </c>
      <c r="J1070" t="s">
        <v>682</v>
      </c>
      <c r="K1070">
        <v>5</v>
      </c>
      <c r="L1070">
        <v>50</v>
      </c>
      <c r="M1070">
        <v>85.1</v>
      </c>
      <c r="N1070">
        <v>61.5</v>
      </c>
      <c r="O1070">
        <v>882</v>
      </c>
      <c r="Q1070">
        <v>40</v>
      </c>
      <c r="R1070">
        <v>490</v>
      </c>
      <c r="S1070">
        <v>8</v>
      </c>
      <c r="T1070">
        <v>61.3</v>
      </c>
      <c r="U1070" t="s">
        <v>782</v>
      </c>
      <c r="V1070">
        <v>25000</v>
      </c>
      <c r="W1070">
        <v>3000</v>
      </c>
      <c r="X1070">
        <v>83</v>
      </c>
      <c r="Y1070">
        <v>5</v>
      </c>
      <c r="Z1070">
        <v>0.9</v>
      </c>
      <c r="AA1070">
        <v>-20</v>
      </c>
      <c r="AB1070" t="s">
        <v>769</v>
      </c>
      <c r="AC1070">
        <v>0.1</v>
      </c>
      <c r="AD1070" t="s">
        <v>789</v>
      </c>
      <c r="AE1070">
        <v>41951</v>
      </c>
      <c r="AF1070">
        <v>41957</v>
      </c>
      <c r="AG1070" t="s">
        <v>784</v>
      </c>
      <c r="AH1070" t="s">
        <v>3194</v>
      </c>
      <c r="AI1070">
        <v>2225200</v>
      </c>
    </row>
    <row r="1071" spans="1:35" hidden="1">
      <c r="A1071" t="s">
        <v>3049</v>
      </c>
      <c r="B1071" t="s">
        <v>3050</v>
      </c>
      <c r="C1071" t="s">
        <v>3195</v>
      </c>
      <c r="D1071">
        <v>81032</v>
      </c>
      <c r="F1071" t="s">
        <v>738</v>
      </c>
      <c r="G1071" t="s">
        <v>780</v>
      </c>
      <c r="H1071" t="s">
        <v>794</v>
      </c>
      <c r="I1071" t="s">
        <v>726</v>
      </c>
      <c r="J1071" t="s">
        <v>682</v>
      </c>
      <c r="K1071">
        <v>5</v>
      </c>
      <c r="L1071">
        <v>50</v>
      </c>
      <c r="M1071">
        <v>85.1</v>
      </c>
      <c r="N1071">
        <v>61.9</v>
      </c>
      <c r="O1071">
        <v>1607</v>
      </c>
      <c r="Q1071">
        <v>25</v>
      </c>
      <c r="R1071">
        <v>460</v>
      </c>
      <c r="S1071">
        <v>8.1</v>
      </c>
      <c r="T1071">
        <v>56.7</v>
      </c>
      <c r="U1071" t="s">
        <v>782</v>
      </c>
      <c r="V1071">
        <v>25000</v>
      </c>
      <c r="W1071">
        <v>2700</v>
      </c>
      <c r="X1071">
        <v>83</v>
      </c>
      <c r="Y1071">
        <v>4</v>
      </c>
      <c r="Z1071">
        <v>1</v>
      </c>
      <c r="AA1071">
        <v>-20</v>
      </c>
      <c r="AB1071" t="s">
        <v>769</v>
      </c>
      <c r="AC1071">
        <v>0.1</v>
      </c>
      <c r="AD1071" t="s">
        <v>974</v>
      </c>
      <c r="AE1071">
        <v>41951</v>
      </c>
      <c r="AF1071">
        <v>41954</v>
      </c>
      <c r="AG1071" t="s">
        <v>784</v>
      </c>
      <c r="AH1071" t="s">
        <v>3196</v>
      </c>
      <c r="AI1071">
        <v>2224610</v>
      </c>
    </row>
    <row r="1072" spans="1:35" hidden="1">
      <c r="A1072" t="s">
        <v>3049</v>
      </c>
      <c r="B1072" t="s">
        <v>3050</v>
      </c>
      <c r="C1072" t="s">
        <v>3197</v>
      </c>
      <c r="D1072">
        <v>81034</v>
      </c>
      <c r="F1072" t="s">
        <v>738</v>
      </c>
      <c r="G1072" t="s">
        <v>780</v>
      </c>
      <c r="H1072" t="s">
        <v>794</v>
      </c>
      <c r="I1072" t="s">
        <v>726</v>
      </c>
      <c r="J1072" t="s">
        <v>682</v>
      </c>
      <c r="K1072">
        <v>5</v>
      </c>
      <c r="L1072">
        <v>50</v>
      </c>
      <c r="M1072">
        <v>85.1</v>
      </c>
      <c r="N1072">
        <v>61.5</v>
      </c>
      <c r="O1072">
        <v>1626</v>
      </c>
      <c r="Q1072">
        <v>25</v>
      </c>
      <c r="R1072">
        <v>470</v>
      </c>
      <c r="S1072">
        <v>8</v>
      </c>
      <c r="T1072">
        <v>58.8</v>
      </c>
      <c r="U1072" t="s">
        <v>782</v>
      </c>
      <c r="V1072">
        <v>25000</v>
      </c>
      <c r="W1072">
        <v>3000</v>
      </c>
      <c r="X1072">
        <v>83</v>
      </c>
      <c r="Y1072">
        <v>5</v>
      </c>
      <c r="Z1072">
        <v>0.9</v>
      </c>
      <c r="AA1072">
        <v>-20</v>
      </c>
      <c r="AB1072" t="s">
        <v>769</v>
      </c>
      <c r="AC1072">
        <v>0.1</v>
      </c>
      <c r="AD1072" t="s">
        <v>789</v>
      </c>
      <c r="AE1072">
        <v>41951</v>
      </c>
      <c r="AF1072">
        <v>41957</v>
      </c>
      <c r="AG1072" t="s">
        <v>784</v>
      </c>
      <c r="AH1072" t="s">
        <v>3198</v>
      </c>
      <c r="AI1072">
        <v>2225198</v>
      </c>
    </row>
    <row r="1073" spans="1:35" hidden="1">
      <c r="A1073" t="s">
        <v>3049</v>
      </c>
      <c r="B1073" t="s">
        <v>3050</v>
      </c>
      <c r="C1073" t="s">
        <v>3199</v>
      </c>
      <c r="D1073">
        <v>81017</v>
      </c>
      <c r="F1073" t="s">
        <v>830</v>
      </c>
      <c r="G1073" t="s">
        <v>780</v>
      </c>
      <c r="H1073" t="s">
        <v>794</v>
      </c>
      <c r="I1073" t="s">
        <v>726</v>
      </c>
      <c r="J1073" t="s">
        <v>682</v>
      </c>
      <c r="K1073">
        <v>5</v>
      </c>
      <c r="L1073">
        <v>75</v>
      </c>
      <c r="M1073">
        <v>117.4</v>
      </c>
      <c r="N1073">
        <v>95.9</v>
      </c>
      <c r="O1073">
        <v>1440</v>
      </c>
      <c r="Q1073">
        <v>40</v>
      </c>
      <c r="R1073">
        <v>800</v>
      </c>
      <c r="S1073">
        <v>14.5</v>
      </c>
      <c r="T1073">
        <v>55.2</v>
      </c>
      <c r="U1073" t="s">
        <v>782</v>
      </c>
      <c r="V1073">
        <v>25000</v>
      </c>
      <c r="W1073">
        <v>2700</v>
      </c>
      <c r="X1073">
        <v>82</v>
      </c>
      <c r="Y1073">
        <v>2</v>
      </c>
      <c r="Z1073">
        <v>1</v>
      </c>
      <c r="AA1073">
        <v>-20</v>
      </c>
      <c r="AB1073" t="s">
        <v>769</v>
      </c>
      <c r="AC1073">
        <v>0.1</v>
      </c>
      <c r="AD1073" t="s">
        <v>1070</v>
      </c>
      <c r="AE1073">
        <v>41950</v>
      </c>
      <c r="AF1073">
        <v>41953</v>
      </c>
      <c r="AG1073" t="s">
        <v>784</v>
      </c>
      <c r="AH1073" t="s">
        <v>3200</v>
      </c>
      <c r="AI1073">
        <v>2224553</v>
      </c>
    </row>
    <row r="1074" spans="1:35" hidden="1">
      <c r="A1074" t="s">
        <v>3049</v>
      </c>
      <c r="B1074" t="s">
        <v>3050</v>
      </c>
      <c r="C1074" t="s">
        <v>3201</v>
      </c>
      <c r="D1074">
        <v>81019</v>
      </c>
      <c r="F1074" t="s">
        <v>830</v>
      </c>
      <c r="G1074" t="s">
        <v>780</v>
      </c>
      <c r="H1074" t="s">
        <v>794</v>
      </c>
      <c r="I1074" t="s">
        <v>726</v>
      </c>
      <c r="J1074" t="s">
        <v>682</v>
      </c>
      <c r="K1074">
        <v>5</v>
      </c>
      <c r="L1074">
        <v>75</v>
      </c>
      <c r="M1074">
        <v>117.6</v>
      </c>
      <c r="N1074">
        <v>94.9</v>
      </c>
      <c r="O1074">
        <v>1648</v>
      </c>
      <c r="Q1074">
        <v>40</v>
      </c>
      <c r="R1074">
        <v>835</v>
      </c>
      <c r="S1074">
        <v>14.2</v>
      </c>
      <c r="T1074">
        <v>59.6</v>
      </c>
      <c r="U1074" t="s">
        <v>782</v>
      </c>
      <c r="V1074">
        <v>25000</v>
      </c>
      <c r="W1074">
        <v>3000</v>
      </c>
      <c r="X1074">
        <v>83</v>
      </c>
      <c r="Y1074">
        <v>3</v>
      </c>
      <c r="Z1074">
        <v>1</v>
      </c>
      <c r="AA1074">
        <v>-20</v>
      </c>
      <c r="AB1074" t="s">
        <v>769</v>
      </c>
      <c r="AC1074">
        <v>0.1</v>
      </c>
      <c r="AD1074" t="s">
        <v>1070</v>
      </c>
      <c r="AE1074">
        <v>41947</v>
      </c>
      <c r="AF1074">
        <v>41948</v>
      </c>
      <c r="AG1074" t="s">
        <v>784</v>
      </c>
      <c r="AH1074" t="s">
        <v>3202</v>
      </c>
      <c r="AI1074">
        <v>2224332</v>
      </c>
    </row>
    <row r="1075" spans="1:35" hidden="1">
      <c r="A1075" t="s">
        <v>3049</v>
      </c>
      <c r="B1075" t="s">
        <v>3050</v>
      </c>
      <c r="C1075" t="s">
        <v>3203</v>
      </c>
      <c r="D1075">
        <v>81026</v>
      </c>
      <c r="F1075" t="s">
        <v>731</v>
      </c>
      <c r="G1075" t="s">
        <v>780</v>
      </c>
      <c r="H1075" t="s">
        <v>794</v>
      </c>
      <c r="I1075" t="s">
        <v>726</v>
      </c>
      <c r="J1075" t="s">
        <v>682</v>
      </c>
      <c r="K1075">
        <v>5</v>
      </c>
      <c r="L1075">
        <v>75</v>
      </c>
      <c r="M1075">
        <v>95</v>
      </c>
      <c r="N1075">
        <v>85.2</v>
      </c>
      <c r="O1075">
        <v>1332</v>
      </c>
      <c r="Q1075">
        <v>40</v>
      </c>
      <c r="R1075">
        <v>850</v>
      </c>
      <c r="S1075">
        <v>14.7</v>
      </c>
      <c r="T1075">
        <v>57.8</v>
      </c>
      <c r="U1075" t="s">
        <v>782</v>
      </c>
      <c r="V1075">
        <v>25000</v>
      </c>
      <c r="W1075">
        <v>3000</v>
      </c>
      <c r="X1075">
        <v>83</v>
      </c>
      <c r="Y1075">
        <v>3</v>
      </c>
      <c r="Z1075">
        <v>0.9</v>
      </c>
      <c r="AA1075">
        <v>-20</v>
      </c>
      <c r="AB1075" t="s">
        <v>769</v>
      </c>
      <c r="AC1075">
        <v>0.1</v>
      </c>
      <c r="AD1075" t="s">
        <v>974</v>
      </c>
      <c r="AE1075">
        <v>41947</v>
      </c>
      <c r="AF1075">
        <v>41948</v>
      </c>
      <c r="AG1075" t="s">
        <v>784</v>
      </c>
      <c r="AH1075" t="s">
        <v>3204</v>
      </c>
      <c r="AI1075">
        <v>2224333</v>
      </c>
    </row>
    <row r="1076" spans="1:35" hidden="1">
      <c r="A1076" t="s">
        <v>3049</v>
      </c>
      <c r="B1076" t="s">
        <v>3050</v>
      </c>
      <c r="C1076" t="s">
        <v>3203</v>
      </c>
      <c r="D1076">
        <v>81027</v>
      </c>
      <c r="F1076" t="s">
        <v>731</v>
      </c>
      <c r="G1076" t="s">
        <v>780</v>
      </c>
      <c r="H1076" t="s">
        <v>794</v>
      </c>
      <c r="I1076" t="s">
        <v>726</v>
      </c>
      <c r="J1076" t="s">
        <v>682</v>
      </c>
      <c r="K1076">
        <v>5</v>
      </c>
      <c r="L1076">
        <v>75</v>
      </c>
      <c r="M1076">
        <v>95</v>
      </c>
      <c r="N1076">
        <v>85</v>
      </c>
      <c r="O1076">
        <v>1386</v>
      </c>
      <c r="Q1076">
        <v>25</v>
      </c>
      <c r="R1076">
        <v>850</v>
      </c>
      <c r="S1076">
        <v>14.7</v>
      </c>
      <c r="T1076">
        <v>57.8</v>
      </c>
      <c r="U1076" t="s">
        <v>782</v>
      </c>
      <c r="V1076">
        <v>25000</v>
      </c>
      <c r="W1076">
        <v>3000</v>
      </c>
      <c r="X1076">
        <v>83</v>
      </c>
      <c r="Y1076">
        <v>3</v>
      </c>
      <c r="Z1076">
        <v>0.9</v>
      </c>
      <c r="AA1076">
        <v>-20</v>
      </c>
      <c r="AB1076" t="s">
        <v>769</v>
      </c>
      <c r="AC1076">
        <v>0.1</v>
      </c>
      <c r="AD1076" t="s">
        <v>974</v>
      </c>
      <c r="AE1076">
        <v>41948</v>
      </c>
      <c r="AF1076">
        <v>41948</v>
      </c>
      <c r="AG1076" t="s">
        <v>784</v>
      </c>
      <c r="AH1076" t="s">
        <v>3205</v>
      </c>
      <c r="AI1076">
        <v>2224335</v>
      </c>
    </row>
    <row r="1077" spans="1:35" hidden="1">
      <c r="A1077" t="s">
        <v>3049</v>
      </c>
      <c r="B1077" t="s">
        <v>3050</v>
      </c>
      <c r="C1077" t="s">
        <v>3206</v>
      </c>
      <c r="D1077">
        <v>81016</v>
      </c>
      <c r="F1077" t="s">
        <v>830</v>
      </c>
      <c r="G1077" t="s">
        <v>780</v>
      </c>
      <c r="H1077" t="s">
        <v>794</v>
      </c>
      <c r="I1077" t="s">
        <v>726</v>
      </c>
      <c r="J1077" t="s">
        <v>682</v>
      </c>
      <c r="K1077">
        <v>5</v>
      </c>
      <c r="L1077">
        <v>75</v>
      </c>
      <c r="M1077">
        <v>117.4</v>
      </c>
      <c r="N1077">
        <v>95.9</v>
      </c>
      <c r="O1077">
        <v>3591</v>
      </c>
      <c r="Q1077">
        <v>25</v>
      </c>
      <c r="R1077">
        <v>800</v>
      </c>
      <c r="S1077">
        <v>14.5</v>
      </c>
      <c r="T1077">
        <v>55.2</v>
      </c>
      <c r="U1077" t="s">
        <v>782</v>
      </c>
      <c r="V1077">
        <v>25000</v>
      </c>
      <c r="W1077">
        <v>2700</v>
      </c>
      <c r="X1077">
        <v>82</v>
      </c>
      <c r="Y1077">
        <v>2</v>
      </c>
      <c r="Z1077">
        <v>1</v>
      </c>
      <c r="AA1077">
        <v>-20</v>
      </c>
      <c r="AB1077" t="s">
        <v>769</v>
      </c>
      <c r="AC1077">
        <v>0.1</v>
      </c>
      <c r="AD1077" t="s">
        <v>1070</v>
      </c>
      <c r="AE1077">
        <v>41950</v>
      </c>
      <c r="AF1077">
        <v>41953</v>
      </c>
      <c r="AG1077" t="s">
        <v>784</v>
      </c>
      <c r="AH1077" t="s">
        <v>3207</v>
      </c>
      <c r="AI1077">
        <v>2224552</v>
      </c>
    </row>
    <row r="1078" spans="1:35" hidden="1">
      <c r="A1078" t="s">
        <v>3049</v>
      </c>
      <c r="B1078" t="s">
        <v>3050</v>
      </c>
      <c r="C1078" t="s">
        <v>3208</v>
      </c>
      <c r="D1078">
        <v>81018</v>
      </c>
      <c r="F1078" t="s">
        <v>731</v>
      </c>
      <c r="G1078" t="s">
        <v>780</v>
      </c>
      <c r="H1078" t="s">
        <v>794</v>
      </c>
      <c r="I1078" t="s">
        <v>726</v>
      </c>
      <c r="J1078" t="s">
        <v>682</v>
      </c>
      <c r="K1078">
        <v>5</v>
      </c>
      <c r="L1078">
        <v>75</v>
      </c>
      <c r="M1078">
        <v>118</v>
      </c>
      <c r="N1078">
        <v>95</v>
      </c>
      <c r="O1078">
        <v>3025</v>
      </c>
      <c r="Q1078">
        <v>25</v>
      </c>
      <c r="R1078">
        <v>835</v>
      </c>
      <c r="S1078">
        <v>14.2</v>
      </c>
      <c r="T1078">
        <v>60.7</v>
      </c>
      <c r="U1078" t="s">
        <v>782</v>
      </c>
      <c r="V1078">
        <v>25000</v>
      </c>
      <c r="W1078">
        <v>3000</v>
      </c>
      <c r="X1078">
        <v>83</v>
      </c>
      <c r="Y1078">
        <v>3</v>
      </c>
      <c r="Z1078">
        <v>1</v>
      </c>
      <c r="AA1078">
        <v>-20</v>
      </c>
      <c r="AB1078" t="s">
        <v>769</v>
      </c>
      <c r="AC1078">
        <v>0.1</v>
      </c>
      <c r="AD1078" t="s">
        <v>1070</v>
      </c>
      <c r="AE1078">
        <v>41947</v>
      </c>
      <c r="AF1078">
        <v>41948</v>
      </c>
      <c r="AG1078" t="s">
        <v>784</v>
      </c>
      <c r="AH1078" t="s">
        <v>3209</v>
      </c>
      <c r="AI1078">
        <v>2224331</v>
      </c>
    </row>
    <row r="1079" spans="1:35" hidden="1">
      <c r="A1079" t="s">
        <v>3049</v>
      </c>
      <c r="B1079" t="s">
        <v>3050</v>
      </c>
      <c r="C1079" t="s">
        <v>3210</v>
      </c>
      <c r="D1079">
        <v>81001</v>
      </c>
      <c r="F1079" t="s">
        <v>735</v>
      </c>
      <c r="G1079" t="s">
        <v>780</v>
      </c>
      <c r="H1079" t="s">
        <v>794</v>
      </c>
      <c r="I1079" t="s">
        <v>726</v>
      </c>
      <c r="J1079" t="s">
        <v>682</v>
      </c>
      <c r="K1079">
        <v>5</v>
      </c>
      <c r="L1079">
        <v>75</v>
      </c>
      <c r="M1079">
        <v>127.9</v>
      </c>
      <c r="N1079">
        <v>119.4</v>
      </c>
      <c r="O1079">
        <v>1800</v>
      </c>
      <c r="Q1079">
        <v>40</v>
      </c>
      <c r="R1079">
        <v>950</v>
      </c>
      <c r="S1079">
        <v>18</v>
      </c>
      <c r="T1079">
        <v>52.8</v>
      </c>
      <c r="U1079" t="s">
        <v>782</v>
      </c>
      <c r="V1079">
        <v>25000</v>
      </c>
      <c r="W1079">
        <v>2700</v>
      </c>
      <c r="X1079">
        <v>81</v>
      </c>
      <c r="Y1079">
        <v>10</v>
      </c>
      <c r="Z1079">
        <v>0.9</v>
      </c>
      <c r="AA1079">
        <v>-20</v>
      </c>
      <c r="AB1079" t="s">
        <v>769</v>
      </c>
      <c r="AC1079">
        <v>0.1</v>
      </c>
      <c r="AD1079" t="s">
        <v>1070</v>
      </c>
      <c r="AE1079">
        <v>41949</v>
      </c>
      <c r="AF1079">
        <v>41949</v>
      </c>
      <c r="AG1079" t="s">
        <v>784</v>
      </c>
      <c r="AH1079" t="s">
        <v>3211</v>
      </c>
      <c r="AI1079">
        <v>2224338</v>
      </c>
    </row>
    <row r="1080" spans="1:35" hidden="1">
      <c r="A1080" t="s">
        <v>3049</v>
      </c>
      <c r="B1080" t="s">
        <v>3050</v>
      </c>
      <c r="C1080" t="s">
        <v>3212</v>
      </c>
      <c r="D1080">
        <v>81003</v>
      </c>
      <c r="F1080" t="s">
        <v>735</v>
      </c>
      <c r="G1080" t="s">
        <v>780</v>
      </c>
      <c r="H1080" t="s">
        <v>794</v>
      </c>
      <c r="I1080" t="s">
        <v>726</v>
      </c>
      <c r="J1080" t="s">
        <v>682</v>
      </c>
      <c r="K1080">
        <v>5</v>
      </c>
      <c r="L1080">
        <v>75</v>
      </c>
      <c r="M1080">
        <v>127.9</v>
      </c>
      <c r="N1080">
        <v>119.4</v>
      </c>
      <c r="O1080">
        <v>1721</v>
      </c>
      <c r="Q1080">
        <v>40</v>
      </c>
      <c r="R1080">
        <v>970</v>
      </c>
      <c r="S1080">
        <v>18</v>
      </c>
      <c r="T1080">
        <v>53.9</v>
      </c>
      <c r="U1080" t="s">
        <v>782</v>
      </c>
      <c r="V1080">
        <v>25000</v>
      </c>
      <c r="W1080">
        <v>3000</v>
      </c>
      <c r="X1080">
        <v>84</v>
      </c>
      <c r="Y1080">
        <v>19</v>
      </c>
      <c r="Z1080">
        <v>0.9</v>
      </c>
      <c r="AA1080">
        <v>-20</v>
      </c>
      <c r="AB1080" t="s">
        <v>769</v>
      </c>
      <c r="AC1080">
        <v>0.1</v>
      </c>
      <c r="AD1080" t="s">
        <v>3213</v>
      </c>
      <c r="AE1080">
        <v>41949</v>
      </c>
      <c r="AF1080">
        <v>41949</v>
      </c>
      <c r="AG1080" t="s">
        <v>784</v>
      </c>
      <c r="AH1080" t="s">
        <v>3214</v>
      </c>
      <c r="AI1080">
        <v>2224350</v>
      </c>
    </row>
    <row r="1081" spans="1:35" hidden="1">
      <c r="A1081" t="s">
        <v>3049</v>
      </c>
      <c r="B1081" t="s">
        <v>3050</v>
      </c>
      <c r="C1081" t="s">
        <v>3215</v>
      </c>
      <c r="D1081">
        <v>81009</v>
      </c>
      <c r="F1081" t="s">
        <v>735</v>
      </c>
      <c r="G1081" t="s">
        <v>780</v>
      </c>
      <c r="H1081" t="s">
        <v>794</v>
      </c>
      <c r="I1081" t="s">
        <v>726</v>
      </c>
      <c r="J1081" t="s">
        <v>682</v>
      </c>
      <c r="K1081">
        <v>5</v>
      </c>
      <c r="L1081">
        <v>90</v>
      </c>
      <c r="M1081">
        <v>127.8</v>
      </c>
      <c r="N1081">
        <v>119.9</v>
      </c>
      <c r="O1081">
        <v>2559</v>
      </c>
      <c r="Q1081">
        <v>40</v>
      </c>
      <c r="R1081">
        <v>1200</v>
      </c>
      <c r="S1081">
        <v>21</v>
      </c>
      <c r="T1081">
        <v>57.1</v>
      </c>
      <c r="U1081" t="s">
        <v>782</v>
      </c>
      <c r="V1081">
        <v>25000</v>
      </c>
      <c r="W1081">
        <v>2700</v>
      </c>
      <c r="X1081">
        <v>82</v>
      </c>
      <c r="Y1081">
        <v>1</v>
      </c>
      <c r="Z1081">
        <v>1</v>
      </c>
      <c r="AA1081">
        <v>-20</v>
      </c>
      <c r="AB1081" t="s">
        <v>769</v>
      </c>
      <c r="AC1081">
        <v>0.1</v>
      </c>
      <c r="AD1081" t="s">
        <v>3052</v>
      </c>
      <c r="AE1081">
        <v>41951</v>
      </c>
      <c r="AF1081">
        <v>41954</v>
      </c>
      <c r="AG1081" t="s">
        <v>784</v>
      </c>
      <c r="AH1081" t="s">
        <v>3216</v>
      </c>
      <c r="AI1081">
        <v>2224612</v>
      </c>
    </row>
    <row r="1082" spans="1:35" hidden="1">
      <c r="A1082" t="s">
        <v>3049</v>
      </c>
      <c r="B1082" t="s">
        <v>3050</v>
      </c>
      <c r="C1082" t="s">
        <v>3217</v>
      </c>
      <c r="D1082">
        <v>81011</v>
      </c>
      <c r="F1082" t="s">
        <v>735</v>
      </c>
      <c r="G1082" t="s">
        <v>780</v>
      </c>
      <c r="H1082" t="s">
        <v>794</v>
      </c>
      <c r="I1082" t="s">
        <v>726</v>
      </c>
      <c r="J1082" t="s">
        <v>682</v>
      </c>
      <c r="K1082">
        <v>5</v>
      </c>
      <c r="L1082">
        <v>90</v>
      </c>
      <c r="M1082">
        <v>127.8</v>
      </c>
      <c r="N1082">
        <v>119.6</v>
      </c>
      <c r="O1082">
        <v>2665</v>
      </c>
      <c r="Q1082">
        <v>40</v>
      </c>
      <c r="R1082">
        <v>1250</v>
      </c>
      <c r="S1082">
        <v>21</v>
      </c>
      <c r="T1082">
        <v>59.5</v>
      </c>
      <c r="U1082" t="s">
        <v>782</v>
      </c>
      <c r="V1082">
        <v>25000</v>
      </c>
      <c r="W1082">
        <v>3000</v>
      </c>
      <c r="X1082">
        <v>83</v>
      </c>
      <c r="Y1082">
        <v>5</v>
      </c>
      <c r="Z1082">
        <v>1</v>
      </c>
      <c r="AA1082">
        <v>-20</v>
      </c>
      <c r="AB1082" t="s">
        <v>769</v>
      </c>
      <c r="AC1082">
        <v>0.1</v>
      </c>
      <c r="AD1082" t="s">
        <v>3052</v>
      </c>
      <c r="AE1082">
        <v>41951</v>
      </c>
      <c r="AF1082">
        <v>41954</v>
      </c>
      <c r="AG1082" t="s">
        <v>784</v>
      </c>
      <c r="AH1082" t="s">
        <v>3218</v>
      </c>
      <c r="AI1082">
        <v>2224609</v>
      </c>
    </row>
    <row r="1083" spans="1:35" hidden="1">
      <c r="A1083" t="s">
        <v>3049</v>
      </c>
      <c r="B1083" t="s">
        <v>3050</v>
      </c>
      <c r="C1083" t="s">
        <v>3219</v>
      </c>
      <c r="D1083">
        <v>81000</v>
      </c>
      <c r="F1083" t="s">
        <v>735</v>
      </c>
      <c r="G1083" t="s">
        <v>780</v>
      </c>
      <c r="H1083" t="s">
        <v>794</v>
      </c>
      <c r="I1083" t="s">
        <v>726</v>
      </c>
      <c r="J1083" t="s">
        <v>682</v>
      </c>
      <c r="K1083">
        <v>5</v>
      </c>
      <c r="L1083">
        <v>75</v>
      </c>
      <c r="M1083">
        <v>127.9</v>
      </c>
      <c r="N1083">
        <v>119.4</v>
      </c>
      <c r="O1083">
        <v>4319</v>
      </c>
      <c r="Q1083">
        <v>25</v>
      </c>
      <c r="R1083">
        <v>950</v>
      </c>
      <c r="S1083">
        <v>18</v>
      </c>
      <c r="T1083">
        <v>52.8</v>
      </c>
      <c r="U1083" t="s">
        <v>782</v>
      </c>
      <c r="V1083">
        <v>25000</v>
      </c>
      <c r="W1083">
        <v>2700</v>
      </c>
      <c r="X1083">
        <v>81</v>
      </c>
      <c r="Y1083">
        <v>10</v>
      </c>
      <c r="Z1083">
        <v>0.9</v>
      </c>
      <c r="AA1083">
        <v>-20</v>
      </c>
      <c r="AB1083" t="s">
        <v>769</v>
      </c>
      <c r="AC1083">
        <v>0.1</v>
      </c>
      <c r="AD1083" t="s">
        <v>1070</v>
      </c>
      <c r="AE1083">
        <v>41949</v>
      </c>
      <c r="AF1083">
        <v>41949</v>
      </c>
      <c r="AG1083" t="s">
        <v>784</v>
      </c>
      <c r="AH1083" t="s">
        <v>3220</v>
      </c>
      <c r="AI1083">
        <v>2224337</v>
      </c>
    </row>
    <row r="1084" spans="1:35" hidden="1">
      <c r="A1084" t="s">
        <v>3049</v>
      </c>
      <c r="B1084" t="s">
        <v>3050</v>
      </c>
      <c r="C1084" t="s">
        <v>3221</v>
      </c>
      <c r="D1084">
        <v>81002</v>
      </c>
      <c r="F1084" t="s">
        <v>735</v>
      </c>
      <c r="G1084" t="s">
        <v>780</v>
      </c>
      <c r="H1084" t="s">
        <v>794</v>
      </c>
      <c r="I1084" t="s">
        <v>726</v>
      </c>
      <c r="J1084" t="s">
        <v>682</v>
      </c>
      <c r="K1084">
        <v>5</v>
      </c>
      <c r="L1084">
        <v>75</v>
      </c>
      <c r="M1084">
        <v>127.9</v>
      </c>
      <c r="N1084">
        <v>119.4</v>
      </c>
      <c r="O1084">
        <v>4617</v>
      </c>
      <c r="Q1084">
        <v>25</v>
      </c>
      <c r="R1084">
        <v>970</v>
      </c>
      <c r="S1084">
        <v>18</v>
      </c>
      <c r="T1084">
        <v>53.9</v>
      </c>
      <c r="U1084" t="s">
        <v>782</v>
      </c>
      <c r="V1084">
        <v>25000</v>
      </c>
      <c r="W1084">
        <v>3000</v>
      </c>
      <c r="X1084">
        <v>84</v>
      </c>
      <c r="Y1084">
        <v>19</v>
      </c>
      <c r="Z1084">
        <v>0.9</v>
      </c>
      <c r="AA1084">
        <v>-20</v>
      </c>
      <c r="AB1084" t="s">
        <v>769</v>
      </c>
      <c r="AC1084">
        <v>0.1</v>
      </c>
      <c r="AD1084" t="s">
        <v>1070</v>
      </c>
      <c r="AE1084">
        <v>41949</v>
      </c>
      <c r="AF1084">
        <v>41949</v>
      </c>
      <c r="AG1084" t="s">
        <v>784</v>
      </c>
      <c r="AH1084" t="s">
        <v>3222</v>
      </c>
      <c r="AI1084">
        <v>2224349</v>
      </c>
    </row>
    <row r="1085" spans="1:35" hidden="1">
      <c r="A1085" t="s">
        <v>3223</v>
      </c>
      <c r="B1085" t="s">
        <v>1129</v>
      </c>
      <c r="C1085" t="s">
        <v>682</v>
      </c>
      <c r="D1085">
        <v>682098</v>
      </c>
      <c r="F1085" t="s">
        <v>738</v>
      </c>
      <c r="G1085" t="s">
        <v>780</v>
      </c>
      <c r="H1085" t="s">
        <v>794</v>
      </c>
      <c r="I1085" t="s">
        <v>726</v>
      </c>
      <c r="J1085" t="s">
        <v>682</v>
      </c>
      <c r="K1085">
        <v>3</v>
      </c>
      <c r="L1085">
        <v>50</v>
      </c>
      <c r="M1085">
        <v>85</v>
      </c>
      <c r="N1085">
        <v>63</v>
      </c>
      <c r="O1085">
        <v>1504</v>
      </c>
      <c r="Q1085">
        <v>25</v>
      </c>
      <c r="R1085">
        <v>460</v>
      </c>
      <c r="S1085">
        <v>7</v>
      </c>
      <c r="T1085">
        <v>65.7</v>
      </c>
      <c r="U1085" t="s">
        <v>782</v>
      </c>
      <c r="V1085">
        <v>25000</v>
      </c>
      <c r="W1085">
        <v>2700</v>
      </c>
      <c r="X1085">
        <v>93</v>
      </c>
      <c r="Y1085">
        <v>53</v>
      </c>
      <c r="Z1085">
        <v>0.8</v>
      </c>
      <c r="AA1085">
        <v>-40</v>
      </c>
      <c r="AB1085" t="s">
        <v>769</v>
      </c>
      <c r="AC1085">
        <v>0.1</v>
      </c>
      <c r="AD1085" t="s">
        <v>1146</v>
      </c>
      <c r="AE1085">
        <v>41892</v>
      </c>
      <c r="AF1085">
        <v>41893</v>
      </c>
      <c r="AG1085" t="s">
        <v>784</v>
      </c>
      <c r="AH1085" t="s">
        <v>3224</v>
      </c>
      <c r="AI1085">
        <v>2220234</v>
      </c>
    </row>
    <row r="1086" spans="1:35" hidden="1">
      <c r="A1086" t="s">
        <v>3223</v>
      </c>
      <c r="B1086" t="s">
        <v>1129</v>
      </c>
      <c r="C1086" t="s">
        <v>682</v>
      </c>
      <c r="D1086">
        <v>682099</v>
      </c>
      <c r="F1086" t="s">
        <v>738</v>
      </c>
      <c r="G1086" t="s">
        <v>780</v>
      </c>
      <c r="H1086" t="s">
        <v>794</v>
      </c>
      <c r="I1086" t="s">
        <v>726</v>
      </c>
      <c r="J1086" t="s">
        <v>682</v>
      </c>
      <c r="K1086">
        <v>3</v>
      </c>
      <c r="L1086">
        <v>50</v>
      </c>
      <c r="M1086">
        <v>85</v>
      </c>
      <c r="N1086">
        <v>63</v>
      </c>
      <c r="O1086">
        <v>928</v>
      </c>
      <c r="Q1086">
        <v>40</v>
      </c>
      <c r="R1086">
        <v>460</v>
      </c>
      <c r="S1086">
        <v>7</v>
      </c>
      <c r="T1086">
        <v>65.7</v>
      </c>
      <c r="U1086" t="s">
        <v>782</v>
      </c>
      <c r="V1086">
        <v>25000</v>
      </c>
      <c r="W1086">
        <v>2700</v>
      </c>
      <c r="X1086">
        <v>93</v>
      </c>
      <c r="Y1086">
        <v>53</v>
      </c>
      <c r="Z1086">
        <v>0.8</v>
      </c>
      <c r="AA1086">
        <v>-40</v>
      </c>
      <c r="AB1086" t="s">
        <v>769</v>
      </c>
      <c r="AC1086">
        <v>0.1</v>
      </c>
      <c r="AD1086" t="s">
        <v>1146</v>
      </c>
      <c r="AE1086">
        <v>41892</v>
      </c>
      <c r="AF1086">
        <v>41893</v>
      </c>
      <c r="AG1086" t="s">
        <v>784</v>
      </c>
      <c r="AH1086" t="s">
        <v>3225</v>
      </c>
      <c r="AI1086">
        <v>2220229</v>
      </c>
    </row>
    <row r="1087" spans="1:35" hidden="1">
      <c r="A1087" t="s">
        <v>3223</v>
      </c>
      <c r="B1087" t="s">
        <v>1129</v>
      </c>
      <c r="C1087" t="s">
        <v>682</v>
      </c>
      <c r="D1087">
        <v>682100</v>
      </c>
      <c r="F1087" t="s">
        <v>738</v>
      </c>
      <c r="G1087" t="s">
        <v>780</v>
      </c>
      <c r="H1087" t="s">
        <v>794</v>
      </c>
      <c r="I1087" t="s">
        <v>726</v>
      </c>
      <c r="J1087" t="s">
        <v>682</v>
      </c>
      <c r="K1087">
        <v>3</v>
      </c>
      <c r="L1087">
        <v>50</v>
      </c>
      <c r="M1087">
        <v>85</v>
      </c>
      <c r="N1087">
        <v>63</v>
      </c>
      <c r="O1087">
        <v>1002</v>
      </c>
      <c r="Q1087">
        <v>40</v>
      </c>
      <c r="R1087">
        <v>470</v>
      </c>
      <c r="S1087">
        <v>7</v>
      </c>
      <c r="T1087">
        <v>67.099999999999994</v>
      </c>
      <c r="U1087" t="s">
        <v>782</v>
      </c>
      <c r="V1087">
        <v>25000</v>
      </c>
      <c r="W1087">
        <v>3000</v>
      </c>
      <c r="X1087">
        <v>91</v>
      </c>
      <c r="Y1087">
        <v>50</v>
      </c>
      <c r="Z1087">
        <v>8.3000000000000007</v>
      </c>
      <c r="AA1087">
        <v>-40</v>
      </c>
      <c r="AB1087" t="s">
        <v>769</v>
      </c>
      <c r="AC1087">
        <v>0.1</v>
      </c>
      <c r="AD1087" t="s">
        <v>1146</v>
      </c>
      <c r="AE1087">
        <v>41892</v>
      </c>
      <c r="AF1087">
        <v>41893</v>
      </c>
      <c r="AG1087" t="s">
        <v>784</v>
      </c>
      <c r="AH1087" t="s">
        <v>3226</v>
      </c>
      <c r="AI1087">
        <v>2220231</v>
      </c>
    </row>
    <row r="1088" spans="1:35" hidden="1">
      <c r="A1088" t="s">
        <v>3223</v>
      </c>
      <c r="B1088" t="s">
        <v>1129</v>
      </c>
      <c r="C1088" t="s">
        <v>682</v>
      </c>
      <c r="D1088">
        <v>682101</v>
      </c>
      <c r="F1088" t="s">
        <v>738</v>
      </c>
      <c r="G1088" t="s">
        <v>780</v>
      </c>
      <c r="H1088" t="s">
        <v>794</v>
      </c>
      <c r="I1088" t="s">
        <v>726</v>
      </c>
      <c r="J1088" t="s">
        <v>682</v>
      </c>
      <c r="K1088">
        <v>3</v>
      </c>
      <c r="L1088">
        <v>50</v>
      </c>
      <c r="M1088">
        <v>85</v>
      </c>
      <c r="N1088">
        <v>63</v>
      </c>
      <c r="O1088">
        <v>1061</v>
      </c>
      <c r="Q1088">
        <v>40</v>
      </c>
      <c r="R1088">
        <v>500</v>
      </c>
      <c r="S1088">
        <v>7</v>
      </c>
      <c r="T1088">
        <v>71.400000000000006</v>
      </c>
      <c r="U1088" t="s">
        <v>782</v>
      </c>
      <c r="V1088">
        <v>25000</v>
      </c>
      <c r="W1088">
        <v>4000</v>
      </c>
      <c r="X1088">
        <v>92</v>
      </c>
      <c r="Y1088">
        <v>60</v>
      </c>
      <c r="Z1088">
        <v>0.8</v>
      </c>
      <c r="AA1088">
        <v>-40</v>
      </c>
      <c r="AB1088" t="s">
        <v>769</v>
      </c>
      <c r="AC1088">
        <v>0.1</v>
      </c>
      <c r="AD1088" t="s">
        <v>1146</v>
      </c>
      <c r="AE1088">
        <v>41892</v>
      </c>
      <c r="AF1088">
        <v>41893</v>
      </c>
      <c r="AG1088" t="s">
        <v>784</v>
      </c>
      <c r="AH1088" t="s">
        <v>3227</v>
      </c>
      <c r="AI1088">
        <v>2220233</v>
      </c>
    </row>
    <row r="1089" spans="1:35" hidden="1">
      <c r="A1089" t="s">
        <v>3223</v>
      </c>
      <c r="B1089" t="s">
        <v>1129</v>
      </c>
      <c r="C1089" t="s">
        <v>682</v>
      </c>
      <c r="D1089">
        <v>682139</v>
      </c>
      <c r="F1089" t="s">
        <v>703</v>
      </c>
      <c r="G1089" t="s">
        <v>780</v>
      </c>
      <c r="H1089" t="s">
        <v>781</v>
      </c>
      <c r="I1089" t="s">
        <v>726</v>
      </c>
      <c r="J1089" t="s">
        <v>682</v>
      </c>
      <c r="K1089">
        <v>3</v>
      </c>
      <c r="L1089">
        <v>50</v>
      </c>
      <c r="M1089">
        <v>48</v>
      </c>
      <c r="N1089">
        <v>45</v>
      </c>
      <c r="O1089">
        <v>1208</v>
      </c>
      <c r="Q1089">
        <v>38</v>
      </c>
      <c r="S1089">
        <v>7.4</v>
      </c>
      <c r="T1089">
        <v>71.400000000000006</v>
      </c>
      <c r="U1089" t="s">
        <v>782</v>
      </c>
      <c r="V1089">
        <v>25000</v>
      </c>
      <c r="W1089">
        <v>3000</v>
      </c>
      <c r="X1089">
        <v>95</v>
      </c>
      <c r="Y1089">
        <v>70</v>
      </c>
      <c r="Z1089">
        <v>0.7</v>
      </c>
      <c r="AA1089">
        <v>-40</v>
      </c>
      <c r="AB1089" t="s">
        <v>769</v>
      </c>
      <c r="AC1089">
        <v>0.2</v>
      </c>
      <c r="AD1089" t="s">
        <v>783</v>
      </c>
      <c r="AE1089">
        <v>41942</v>
      </c>
      <c r="AF1089">
        <v>41940</v>
      </c>
      <c r="AG1089" t="s">
        <v>784</v>
      </c>
      <c r="AH1089" t="s">
        <v>3228</v>
      </c>
      <c r="AI1089">
        <v>2224031</v>
      </c>
    </row>
    <row r="1090" spans="1:35" hidden="1">
      <c r="A1090" t="s">
        <v>3223</v>
      </c>
      <c r="B1090" t="s">
        <v>1129</v>
      </c>
      <c r="C1090" t="s">
        <v>682</v>
      </c>
      <c r="D1090">
        <v>682141</v>
      </c>
      <c r="F1090" t="s">
        <v>1077</v>
      </c>
      <c r="G1090" t="s">
        <v>723</v>
      </c>
      <c r="H1090" t="s">
        <v>788</v>
      </c>
      <c r="I1090" t="s">
        <v>723</v>
      </c>
      <c r="J1090" t="s">
        <v>682</v>
      </c>
      <c r="K1090">
        <v>3</v>
      </c>
      <c r="L1090">
        <v>60</v>
      </c>
      <c r="M1090">
        <v>115</v>
      </c>
      <c r="N1090">
        <v>43</v>
      </c>
      <c r="R1090">
        <v>500</v>
      </c>
      <c r="S1090">
        <v>7.1</v>
      </c>
      <c r="T1090">
        <v>71.400000000000006</v>
      </c>
      <c r="U1090" t="s">
        <v>782</v>
      </c>
      <c r="V1090">
        <v>25000</v>
      </c>
      <c r="W1090">
        <v>2700</v>
      </c>
      <c r="X1090">
        <v>81</v>
      </c>
      <c r="Y1090">
        <v>13</v>
      </c>
      <c r="Z1090">
        <v>0.7</v>
      </c>
      <c r="AA1090">
        <v>-40</v>
      </c>
      <c r="AB1090" t="s">
        <v>769</v>
      </c>
      <c r="AC1090">
        <v>0.1</v>
      </c>
      <c r="AD1090" t="s">
        <v>783</v>
      </c>
      <c r="AE1090">
        <v>41932</v>
      </c>
      <c r="AF1090">
        <v>41934</v>
      </c>
      <c r="AG1090" t="s">
        <v>784</v>
      </c>
      <c r="AH1090" t="s">
        <v>3229</v>
      </c>
      <c r="AI1090">
        <v>2223719</v>
      </c>
    </row>
    <row r="1091" spans="1:35" hidden="1">
      <c r="A1091" t="s">
        <v>3223</v>
      </c>
      <c r="B1091" t="s">
        <v>1129</v>
      </c>
      <c r="C1091" t="s">
        <v>682</v>
      </c>
      <c r="D1091">
        <v>682142</v>
      </c>
      <c r="F1091" t="s">
        <v>1077</v>
      </c>
      <c r="G1091" t="s">
        <v>723</v>
      </c>
      <c r="H1091" t="s">
        <v>788</v>
      </c>
      <c r="I1091" t="s">
        <v>723</v>
      </c>
      <c r="J1091" t="s">
        <v>682</v>
      </c>
      <c r="K1091">
        <v>3</v>
      </c>
      <c r="L1091">
        <v>60</v>
      </c>
      <c r="M1091">
        <v>115</v>
      </c>
      <c r="N1091">
        <v>43</v>
      </c>
      <c r="R1091">
        <v>500</v>
      </c>
      <c r="S1091">
        <v>7.1</v>
      </c>
      <c r="T1091">
        <v>71.400000000000006</v>
      </c>
      <c r="U1091" t="s">
        <v>782</v>
      </c>
      <c r="V1091">
        <v>25000</v>
      </c>
      <c r="W1091">
        <v>3000</v>
      </c>
      <c r="X1091">
        <v>82</v>
      </c>
      <c r="Y1091">
        <v>18</v>
      </c>
      <c r="Z1091">
        <v>0.7</v>
      </c>
      <c r="AA1091">
        <v>-40</v>
      </c>
      <c r="AB1091" t="s">
        <v>769</v>
      </c>
      <c r="AC1091">
        <v>0.1</v>
      </c>
      <c r="AD1091" t="s">
        <v>783</v>
      </c>
      <c r="AE1091">
        <v>41932</v>
      </c>
      <c r="AF1091">
        <v>41934</v>
      </c>
      <c r="AG1091" t="s">
        <v>784</v>
      </c>
      <c r="AH1091" t="s">
        <v>3230</v>
      </c>
      <c r="AI1091">
        <v>2223723</v>
      </c>
    </row>
    <row r="1092" spans="1:35" hidden="1">
      <c r="A1092" t="s">
        <v>3223</v>
      </c>
      <c r="B1092" t="s">
        <v>1129</v>
      </c>
      <c r="C1092" t="s">
        <v>682</v>
      </c>
      <c r="D1092">
        <v>682144</v>
      </c>
      <c r="F1092" t="s">
        <v>1077</v>
      </c>
      <c r="G1092" t="s">
        <v>723</v>
      </c>
      <c r="H1092" t="s">
        <v>794</v>
      </c>
      <c r="I1092" t="s">
        <v>723</v>
      </c>
      <c r="J1092" t="s">
        <v>682</v>
      </c>
      <c r="K1092">
        <v>3</v>
      </c>
      <c r="L1092">
        <v>60</v>
      </c>
      <c r="M1092">
        <v>116</v>
      </c>
      <c r="N1092">
        <v>43</v>
      </c>
      <c r="R1092">
        <v>500</v>
      </c>
      <c r="S1092">
        <v>7.1</v>
      </c>
      <c r="T1092">
        <v>71.400000000000006</v>
      </c>
      <c r="U1092" t="s">
        <v>782</v>
      </c>
      <c r="V1092">
        <v>25000</v>
      </c>
      <c r="W1092">
        <v>2700</v>
      </c>
      <c r="X1092">
        <v>81</v>
      </c>
      <c r="Y1092">
        <v>13</v>
      </c>
      <c r="Z1092">
        <v>0.7</v>
      </c>
      <c r="AA1092">
        <v>-40</v>
      </c>
      <c r="AB1092" t="s">
        <v>769</v>
      </c>
      <c r="AC1092">
        <v>0.1</v>
      </c>
      <c r="AD1092" t="s">
        <v>783</v>
      </c>
      <c r="AE1092">
        <v>41932</v>
      </c>
      <c r="AF1092">
        <v>41934</v>
      </c>
      <c r="AG1092" t="s">
        <v>784</v>
      </c>
      <c r="AH1092" t="s">
        <v>3231</v>
      </c>
      <c r="AI1092">
        <v>2223720</v>
      </c>
    </row>
    <row r="1093" spans="1:35" hidden="1">
      <c r="A1093" t="s">
        <v>3223</v>
      </c>
      <c r="B1093" t="s">
        <v>1129</v>
      </c>
      <c r="C1093" t="s">
        <v>682</v>
      </c>
      <c r="D1093">
        <v>682145</v>
      </c>
      <c r="F1093" t="s">
        <v>1077</v>
      </c>
      <c r="G1093" t="s">
        <v>723</v>
      </c>
      <c r="H1093" t="s">
        <v>794</v>
      </c>
      <c r="I1093" t="s">
        <v>723</v>
      </c>
      <c r="J1093" t="s">
        <v>682</v>
      </c>
      <c r="K1093">
        <v>3</v>
      </c>
      <c r="L1093">
        <v>60</v>
      </c>
      <c r="M1093">
        <v>116</v>
      </c>
      <c r="N1093">
        <v>43</v>
      </c>
      <c r="R1093">
        <v>500</v>
      </c>
      <c r="S1093">
        <v>7.1</v>
      </c>
      <c r="T1093">
        <v>71.400000000000006</v>
      </c>
      <c r="U1093" t="s">
        <v>782</v>
      </c>
      <c r="V1093">
        <v>25000</v>
      </c>
      <c r="W1093">
        <v>2700</v>
      </c>
      <c r="X1093">
        <v>81</v>
      </c>
      <c r="Y1093">
        <v>13</v>
      </c>
      <c r="Z1093">
        <v>0.7</v>
      </c>
      <c r="AA1093">
        <v>-40</v>
      </c>
      <c r="AB1093" t="s">
        <v>769</v>
      </c>
      <c r="AC1093">
        <v>0.1</v>
      </c>
      <c r="AD1093" t="s">
        <v>783</v>
      </c>
      <c r="AE1093">
        <v>41932</v>
      </c>
      <c r="AF1093">
        <v>41934</v>
      </c>
      <c r="AG1093" t="s">
        <v>784</v>
      </c>
      <c r="AH1093" t="s">
        <v>3232</v>
      </c>
      <c r="AI1093">
        <v>2223724</v>
      </c>
    </row>
    <row r="1094" spans="1:35" hidden="1">
      <c r="A1094" t="s">
        <v>3223</v>
      </c>
      <c r="B1094" t="s">
        <v>1129</v>
      </c>
      <c r="C1094" t="s">
        <v>682</v>
      </c>
      <c r="D1094">
        <v>682148</v>
      </c>
      <c r="F1094" t="s">
        <v>787</v>
      </c>
      <c r="G1094" t="s">
        <v>723</v>
      </c>
      <c r="H1094" t="s">
        <v>794</v>
      </c>
      <c r="I1094" t="s">
        <v>723</v>
      </c>
      <c r="J1094" t="s">
        <v>682</v>
      </c>
      <c r="K1094">
        <v>3</v>
      </c>
      <c r="L1094">
        <v>40</v>
      </c>
      <c r="M1094">
        <v>104</v>
      </c>
      <c r="N1094">
        <v>35</v>
      </c>
      <c r="R1094">
        <v>300</v>
      </c>
      <c r="S1094">
        <v>4.7</v>
      </c>
      <c r="T1094">
        <v>63.8</v>
      </c>
      <c r="U1094" t="s">
        <v>782</v>
      </c>
      <c r="V1094">
        <v>25000</v>
      </c>
      <c r="W1094">
        <v>2700</v>
      </c>
      <c r="X1094">
        <v>82</v>
      </c>
      <c r="Y1094">
        <v>17</v>
      </c>
      <c r="Z1094">
        <v>0.6</v>
      </c>
      <c r="AA1094">
        <v>-40</v>
      </c>
      <c r="AB1094" t="s">
        <v>769</v>
      </c>
      <c r="AC1094">
        <v>0.1</v>
      </c>
      <c r="AD1094" t="s">
        <v>1043</v>
      </c>
      <c r="AE1094">
        <v>41881</v>
      </c>
      <c r="AF1094">
        <v>41893</v>
      </c>
      <c r="AG1094" t="s">
        <v>784</v>
      </c>
      <c r="AH1094" t="s">
        <v>3233</v>
      </c>
      <c r="AI1094">
        <v>2220269</v>
      </c>
    </row>
    <row r="1095" spans="1:35" hidden="1">
      <c r="A1095" t="s">
        <v>3223</v>
      </c>
      <c r="B1095" t="s">
        <v>1129</v>
      </c>
      <c r="C1095" t="s">
        <v>682</v>
      </c>
      <c r="D1095">
        <v>682149</v>
      </c>
      <c r="F1095" t="s">
        <v>787</v>
      </c>
      <c r="G1095" t="s">
        <v>723</v>
      </c>
      <c r="H1095" t="s">
        <v>794</v>
      </c>
      <c r="I1095" t="s">
        <v>723</v>
      </c>
      <c r="J1095" t="s">
        <v>682</v>
      </c>
      <c r="K1095">
        <v>3</v>
      </c>
      <c r="L1095">
        <v>40</v>
      </c>
      <c r="M1095">
        <v>104</v>
      </c>
      <c r="N1095">
        <v>35</v>
      </c>
      <c r="R1095">
        <v>300</v>
      </c>
      <c r="S1095">
        <v>4.7</v>
      </c>
      <c r="T1095">
        <v>63.8</v>
      </c>
      <c r="U1095" t="s">
        <v>782</v>
      </c>
      <c r="V1095">
        <v>25000</v>
      </c>
      <c r="W1095">
        <v>3000</v>
      </c>
      <c r="X1095">
        <v>82</v>
      </c>
      <c r="Y1095">
        <v>18</v>
      </c>
      <c r="Z1095">
        <v>0.6</v>
      </c>
      <c r="AA1095">
        <v>-40</v>
      </c>
      <c r="AB1095" t="s">
        <v>769</v>
      </c>
      <c r="AC1095">
        <v>0.1</v>
      </c>
      <c r="AD1095" t="s">
        <v>1043</v>
      </c>
      <c r="AE1095">
        <v>41881</v>
      </c>
      <c r="AF1095">
        <v>41893</v>
      </c>
      <c r="AG1095" t="s">
        <v>784</v>
      </c>
      <c r="AH1095" t="s">
        <v>3234</v>
      </c>
      <c r="AI1095">
        <v>2220270</v>
      </c>
    </row>
    <row r="1096" spans="1:35" hidden="1">
      <c r="A1096" t="s">
        <v>3223</v>
      </c>
      <c r="B1096" t="s">
        <v>1129</v>
      </c>
      <c r="C1096" t="s">
        <v>682</v>
      </c>
      <c r="D1096">
        <v>682152</v>
      </c>
      <c r="F1096" t="s">
        <v>787</v>
      </c>
      <c r="G1096" t="s">
        <v>723</v>
      </c>
      <c r="H1096" t="s">
        <v>788</v>
      </c>
      <c r="I1096" t="s">
        <v>723</v>
      </c>
      <c r="J1096" t="s">
        <v>682</v>
      </c>
      <c r="K1096">
        <v>3</v>
      </c>
      <c r="L1096">
        <v>40</v>
      </c>
      <c r="M1096">
        <v>104</v>
      </c>
      <c r="N1096">
        <v>35</v>
      </c>
      <c r="R1096">
        <v>300</v>
      </c>
      <c r="S1096">
        <v>4.7</v>
      </c>
      <c r="T1096">
        <v>63.8</v>
      </c>
      <c r="U1096" t="s">
        <v>782</v>
      </c>
      <c r="V1096">
        <v>25000</v>
      </c>
      <c r="W1096">
        <v>2700</v>
      </c>
      <c r="X1096">
        <v>82</v>
      </c>
      <c r="Y1096">
        <v>17</v>
      </c>
      <c r="Z1096">
        <v>0.6</v>
      </c>
      <c r="AA1096">
        <v>-40</v>
      </c>
      <c r="AB1096" t="s">
        <v>769</v>
      </c>
      <c r="AC1096">
        <v>0.1</v>
      </c>
      <c r="AD1096" t="s">
        <v>1043</v>
      </c>
      <c r="AE1096">
        <v>41881</v>
      </c>
      <c r="AF1096">
        <v>41893</v>
      </c>
      <c r="AG1096" t="s">
        <v>784</v>
      </c>
      <c r="AH1096" t="s">
        <v>3235</v>
      </c>
      <c r="AI1096">
        <v>2220267</v>
      </c>
    </row>
    <row r="1097" spans="1:35" hidden="1">
      <c r="A1097" t="s">
        <v>3223</v>
      </c>
      <c r="B1097" t="s">
        <v>1129</v>
      </c>
      <c r="C1097" t="s">
        <v>682</v>
      </c>
      <c r="D1097">
        <v>682153</v>
      </c>
      <c r="F1097" t="s">
        <v>787</v>
      </c>
      <c r="G1097" t="s">
        <v>723</v>
      </c>
      <c r="H1097" t="s">
        <v>788</v>
      </c>
      <c r="I1097" t="s">
        <v>723</v>
      </c>
      <c r="J1097" t="s">
        <v>682</v>
      </c>
      <c r="K1097">
        <v>3</v>
      </c>
      <c r="L1097">
        <v>40</v>
      </c>
      <c r="M1097">
        <v>104</v>
      </c>
      <c r="N1097">
        <v>35</v>
      </c>
      <c r="R1097">
        <v>300</v>
      </c>
      <c r="S1097">
        <v>4.7</v>
      </c>
      <c r="T1097">
        <v>63.8</v>
      </c>
      <c r="U1097" t="s">
        <v>782</v>
      </c>
      <c r="V1097">
        <v>25000</v>
      </c>
      <c r="W1097">
        <v>3000</v>
      </c>
      <c r="X1097">
        <v>82</v>
      </c>
      <c r="Y1097">
        <v>18</v>
      </c>
      <c r="Z1097">
        <v>0.6</v>
      </c>
      <c r="AA1097">
        <v>-40</v>
      </c>
      <c r="AB1097" t="s">
        <v>769</v>
      </c>
      <c r="AC1097">
        <v>0.1</v>
      </c>
      <c r="AD1097" t="s">
        <v>1043</v>
      </c>
      <c r="AE1097">
        <v>41881</v>
      </c>
      <c r="AF1097">
        <v>41893</v>
      </c>
      <c r="AG1097" t="s">
        <v>784</v>
      </c>
      <c r="AH1097" t="s">
        <v>3236</v>
      </c>
      <c r="AI1097">
        <v>2220268</v>
      </c>
    </row>
    <row r="1098" spans="1:35">
      <c r="A1098" t="s">
        <v>3223</v>
      </c>
      <c r="B1098" t="s">
        <v>1129</v>
      </c>
      <c r="C1098" t="s">
        <v>682</v>
      </c>
      <c r="D1098">
        <v>682559</v>
      </c>
      <c r="F1098" t="s">
        <v>731</v>
      </c>
      <c r="G1098" t="s">
        <v>780</v>
      </c>
      <c r="H1098" t="s">
        <v>794</v>
      </c>
      <c r="I1098" t="s">
        <v>726</v>
      </c>
      <c r="J1098" t="s">
        <v>682</v>
      </c>
      <c r="K1098">
        <v>3</v>
      </c>
      <c r="L1098">
        <v>75</v>
      </c>
      <c r="M1098">
        <v>95</v>
      </c>
      <c r="N1098">
        <v>85</v>
      </c>
      <c r="O1098">
        <v>1357</v>
      </c>
      <c r="Q1098">
        <v>25</v>
      </c>
      <c r="R1098">
        <v>850</v>
      </c>
      <c r="S1098">
        <v>14.5</v>
      </c>
      <c r="T1098">
        <v>58.6</v>
      </c>
      <c r="U1098" t="s">
        <v>782</v>
      </c>
      <c r="V1098">
        <v>40000</v>
      </c>
      <c r="W1098">
        <v>2700</v>
      </c>
      <c r="X1098">
        <v>82</v>
      </c>
      <c r="Y1098">
        <v>1</v>
      </c>
      <c r="Z1098">
        <v>1</v>
      </c>
      <c r="AA1098">
        <v>-40</v>
      </c>
      <c r="AB1098" t="s">
        <v>769</v>
      </c>
      <c r="AC1098">
        <v>0.1</v>
      </c>
      <c r="AD1098" t="s">
        <v>1143</v>
      </c>
      <c r="AE1098">
        <v>41835</v>
      </c>
      <c r="AF1098">
        <v>41844</v>
      </c>
      <c r="AG1098" t="s">
        <v>784</v>
      </c>
      <c r="AH1098" t="s">
        <v>3237</v>
      </c>
      <c r="AI1098">
        <v>2216865</v>
      </c>
    </row>
    <row r="1099" spans="1:35" hidden="1">
      <c r="A1099" t="s">
        <v>3223</v>
      </c>
      <c r="B1099" t="s">
        <v>1129</v>
      </c>
      <c r="C1099" t="s">
        <v>682</v>
      </c>
      <c r="D1099">
        <v>683603</v>
      </c>
      <c r="F1099" t="s">
        <v>737</v>
      </c>
      <c r="G1099" t="s">
        <v>780</v>
      </c>
      <c r="H1099" t="s">
        <v>794</v>
      </c>
      <c r="I1099" t="s">
        <v>726</v>
      </c>
      <c r="J1099" t="s">
        <v>682</v>
      </c>
      <c r="K1099">
        <v>3</v>
      </c>
      <c r="L1099">
        <v>60</v>
      </c>
      <c r="M1099">
        <v>72</v>
      </c>
      <c r="N1099">
        <v>49</v>
      </c>
      <c r="O1099">
        <v>818</v>
      </c>
      <c r="Q1099">
        <v>38</v>
      </c>
      <c r="S1099">
        <v>6.3</v>
      </c>
      <c r="T1099">
        <v>60.3</v>
      </c>
      <c r="U1099" t="s">
        <v>782</v>
      </c>
      <c r="V1099">
        <v>25000</v>
      </c>
      <c r="W1099">
        <v>2700</v>
      </c>
      <c r="X1099">
        <v>83</v>
      </c>
      <c r="Y1099">
        <v>22</v>
      </c>
      <c r="Z1099">
        <v>0.7</v>
      </c>
      <c r="AA1099">
        <v>-40</v>
      </c>
      <c r="AB1099" t="s">
        <v>769</v>
      </c>
      <c r="AC1099">
        <v>0.1</v>
      </c>
      <c r="AD1099" t="s">
        <v>783</v>
      </c>
      <c r="AE1099">
        <v>41932</v>
      </c>
      <c r="AF1099">
        <v>41940</v>
      </c>
      <c r="AG1099" t="s">
        <v>784</v>
      </c>
      <c r="AH1099" t="s">
        <v>3238</v>
      </c>
      <c r="AI1099">
        <v>2224039</v>
      </c>
    </row>
    <row r="1100" spans="1:35" hidden="1">
      <c r="A1100" t="s">
        <v>3223</v>
      </c>
      <c r="B1100" t="s">
        <v>1129</v>
      </c>
      <c r="C1100" t="s">
        <v>682</v>
      </c>
      <c r="D1100">
        <v>683605</v>
      </c>
      <c r="F1100" t="s">
        <v>737</v>
      </c>
      <c r="G1100" t="s">
        <v>780</v>
      </c>
      <c r="H1100" t="s">
        <v>794</v>
      </c>
      <c r="I1100" t="s">
        <v>726</v>
      </c>
      <c r="J1100" t="s">
        <v>682</v>
      </c>
      <c r="K1100">
        <v>3</v>
      </c>
      <c r="L1100">
        <v>60</v>
      </c>
      <c r="M1100">
        <v>72</v>
      </c>
      <c r="N1100">
        <v>49</v>
      </c>
      <c r="O1100">
        <v>952</v>
      </c>
      <c r="Q1100">
        <v>38</v>
      </c>
      <c r="S1100">
        <v>6.3</v>
      </c>
      <c r="T1100">
        <v>60.3</v>
      </c>
      <c r="U1100" t="s">
        <v>782</v>
      </c>
      <c r="V1100">
        <v>25000</v>
      </c>
      <c r="W1100">
        <v>3000</v>
      </c>
      <c r="X1100">
        <v>83</v>
      </c>
      <c r="Y1100">
        <v>21</v>
      </c>
      <c r="Z1100">
        <v>0.7</v>
      </c>
      <c r="AA1100">
        <v>-40</v>
      </c>
      <c r="AB1100" t="s">
        <v>769</v>
      </c>
      <c r="AC1100">
        <v>0.1</v>
      </c>
      <c r="AD1100" t="s">
        <v>783</v>
      </c>
      <c r="AE1100">
        <v>41932</v>
      </c>
      <c r="AF1100">
        <v>41940</v>
      </c>
      <c r="AG1100" t="s">
        <v>784</v>
      </c>
      <c r="AH1100" t="s">
        <v>3239</v>
      </c>
      <c r="AI1100">
        <v>2224040</v>
      </c>
    </row>
    <row r="1101" spans="1:35" hidden="1">
      <c r="A1101" t="s">
        <v>3223</v>
      </c>
      <c r="B1101" t="s">
        <v>1129</v>
      </c>
      <c r="C1101" t="s">
        <v>682</v>
      </c>
      <c r="D1101">
        <v>683619</v>
      </c>
      <c r="F1101" t="s">
        <v>737</v>
      </c>
      <c r="G1101" t="s">
        <v>780</v>
      </c>
      <c r="H1101" t="s">
        <v>794</v>
      </c>
      <c r="I1101" t="s">
        <v>726</v>
      </c>
      <c r="J1101" t="s">
        <v>682</v>
      </c>
      <c r="K1101">
        <v>3</v>
      </c>
      <c r="L1101">
        <v>75</v>
      </c>
      <c r="M1101">
        <v>71</v>
      </c>
      <c r="N1101">
        <v>48</v>
      </c>
      <c r="O1101">
        <v>1280</v>
      </c>
      <c r="Q1101">
        <v>38</v>
      </c>
      <c r="S1101">
        <v>7.4</v>
      </c>
      <c r="T1101">
        <v>71.400000000000006</v>
      </c>
      <c r="U1101" t="s">
        <v>782</v>
      </c>
      <c r="V1101">
        <v>25000</v>
      </c>
      <c r="W1101">
        <v>2700</v>
      </c>
      <c r="X1101">
        <v>82</v>
      </c>
      <c r="Y1101">
        <v>19</v>
      </c>
      <c r="Z1101">
        <v>0.7</v>
      </c>
      <c r="AA1101">
        <v>-40</v>
      </c>
      <c r="AB1101" t="s">
        <v>769</v>
      </c>
      <c r="AC1101">
        <v>0.1</v>
      </c>
      <c r="AD1101" t="s">
        <v>783</v>
      </c>
      <c r="AE1101">
        <v>41942</v>
      </c>
      <c r="AF1101">
        <v>41940</v>
      </c>
      <c r="AG1101" t="s">
        <v>784</v>
      </c>
      <c r="AH1101" t="s">
        <v>3240</v>
      </c>
      <c r="AI1101">
        <v>2224032</v>
      </c>
    </row>
    <row r="1102" spans="1:35" hidden="1">
      <c r="A1102" t="s">
        <v>3223</v>
      </c>
      <c r="B1102" t="s">
        <v>1129</v>
      </c>
      <c r="C1102" t="s">
        <v>682</v>
      </c>
      <c r="D1102">
        <v>683621</v>
      </c>
      <c r="F1102" t="s">
        <v>737</v>
      </c>
      <c r="G1102" t="s">
        <v>780</v>
      </c>
      <c r="H1102" t="s">
        <v>794</v>
      </c>
      <c r="I1102" t="s">
        <v>726</v>
      </c>
      <c r="J1102" t="s">
        <v>682</v>
      </c>
      <c r="K1102">
        <v>3</v>
      </c>
      <c r="L1102">
        <v>75</v>
      </c>
      <c r="M1102">
        <v>71</v>
      </c>
      <c r="N1102">
        <v>48</v>
      </c>
      <c r="O1102">
        <v>1355</v>
      </c>
      <c r="Q1102">
        <v>38</v>
      </c>
      <c r="S1102">
        <v>7.4</v>
      </c>
      <c r="T1102">
        <v>71.400000000000006</v>
      </c>
      <c r="U1102" t="s">
        <v>782</v>
      </c>
      <c r="V1102">
        <v>25000</v>
      </c>
      <c r="W1102">
        <v>3000</v>
      </c>
      <c r="X1102">
        <v>82</v>
      </c>
      <c r="Y1102">
        <v>18</v>
      </c>
      <c r="Z1102">
        <v>0.7</v>
      </c>
      <c r="AA1102">
        <v>-40</v>
      </c>
      <c r="AB1102" t="s">
        <v>769</v>
      </c>
      <c r="AC1102">
        <v>0.1</v>
      </c>
      <c r="AD1102" t="s">
        <v>783</v>
      </c>
      <c r="AE1102">
        <v>41942</v>
      </c>
      <c r="AF1102">
        <v>41940</v>
      </c>
      <c r="AG1102" t="s">
        <v>784</v>
      </c>
      <c r="AH1102" t="s">
        <v>3241</v>
      </c>
      <c r="AI1102">
        <v>2224033</v>
      </c>
    </row>
    <row r="1103" spans="1:35" hidden="1">
      <c r="A1103" t="s">
        <v>3223</v>
      </c>
      <c r="B1103" t="s">
        <v>1129</v>
      </c>
      <c r="C1103" t="s">
        <v>682</v>
      </c>
      <c r="D1103">
        <v>683643</v>
      </c>
      <c r="F1103" t="s">
        <v>703</v>
      </c>
      <c r="G1103" t="s">
        <v>780</v>
      </c>
      <c r="H1103" t="s">
        <v>1216</v>
      </c>
      <c r="I1103" t="s">
        <v>726</v>
      </c>
      <c r="J1103" t="s">
        <v>682</v>
      </c>
      <c r="K1103">
        <v>3</v>
      </c>
      <c r="L1103">
        <v>35</v>
      </c>
      <c r="M1103">
        <v>48</v>
      </c>
      <c r="N1103">
        <v>48</v>
      </c>
      <c r="O1103">
        <v>900</v>
      </c>
      <c r="Q1103">
        <v>38</v>
      </c>
      <c r="R1103">
        <v>380</v>
      </c>
      <c r="S1103">
        <v>6.1</v>
      </c>
      <c r="T1103">
        <v>63.3</v>
      </c>
      <c r="U1103" t="s">
        <v>782</v>
      </c>
      <c r="V1103">
        <v>25000</v>
      </c>
      <c r="W1103">
        <v>2700</v>
      </c>
      <c r="X1103">
        <v>94</v>
      </c>
      <c r="Y1103">
        <v>63</v>
      </c>
      <c r="Z1103">
        <v>0.7</v>
      </c>
      <c r="AA1103">
        <v>-40</v>
      </c>
      <c r="AD1103" t="s">
        <v>783</v>
      </c>
      <c r="AE1103">
        <v>41932</v>
      </c>
      <c r="AF1103">
        <v>41941</v>
      </c>
      <c r="AG1103" t="s">
        <v>784</v>
      </c>
      <c r="AH1103" t="s">
        <v>3242</v>
      </c>
      <c r="AI1103">
        <v>2224036</v>
      </c>
    </row>
    <row r="1104" spans="1:35" hidden="1">
      <c r="A1104" t="s">
        <v>3223</v>
      </c>
      <c r="B1104" t="s">
        <v>1129</v>
      </c>
      <c r="C1104" t="s">
        <v>682</v>
      </c>
      <c r="D1104">
        <v>683645</v>
      </c>
      <c r="F1104" t="s">
        <v>703</v>
      </c>
      <c r="G1104" t="s">
        <v>780</v>
      </c>
      <c r="H1104" t="s">
        <v>1216</v>
      </c>
      <c r="I1104" t="s">
        <v>726</v>
      </c>
      <c r="J1104" t="s">
        <v>682</v>
      </c>
      <c r="K1104">
        <v>3</v>
      </c>
      <c r="L1104">
        <v>35</v>
      </c>
      <c r="M1104">
        <v>48</v>
      </c>
      <c r="N1104">
        <v>48</v>
      </c>
      <c r="O1104">
        <v>882</v>
      </c>
      <c r="Q1104">
        <v>38</v>
      </c>
      <c r="R1104">
        <v>380</v>
      </c>
      <c r="S1104">
        <v>6</v>
      </c>
      <c r="T1104">
        <v>63.3</v>
      </c>
      <c r="U1104" t="s">
        <v>782</v>
      </c>
      <c r="V1104">
        <v>25000</v>
      </c>
      <c r="W1104">
        <v>3000</v>
      </c>
      <c r="X1104">
        <v>96</v>
      </c>
      <c r="Y1104">
        <v>74</v>
      </c>
      <c r="Z1104">
        <v>0.7</v>
      </c>
      <c r="AA1104">
        <v>-40</v>
      </c>
      <c r="AD1104" t="s">
        <v>783</v>
      </c>
      <c r="AE1104">
        <v>41932</v>
      </c>
      <c r="AF1104">
        <v>41941</v>
      </c>
      <c r="AG1104" t="s">
        <v>784</v>
      </c>
      <c r="AH1104" t="s">
        <v>3243</v>
      </c>
      <c r="AI1104">
        <v>2224037</v>
      </c>
    </row>
    <row r="1105" spans="1:35" hidden="1">
      <c r="A1105" t="s">
        <v>3223</v>
      </c>
      <c r="B1105" t="s">
        <v>1129</v>
      </c>
      <c r="C1105" t="s">
        <v>682</v>
      </c>
      <c r="D1105">
        <v>683649</v>
      </c>
      <c r="F1105" t="s">
        <v>703</v>
      </c>
      <c r="G1105" t="s">
        <v>780</v>
      </c>
      <c r="H1105" t="s">
        <v>781</v>
      </c>
      <c r="I1105" t="s">
        <v>726</v>
      </c>
      <c r="J1105" t="s">
        <v>682</v>
      </c>
      <c r="K1105">
        <v>3</v>
      </c>
      <c r="L1105">
        <v>35</v>
      </c>
      <c r="M1105">
        <v>50</v>
      </c>
      <c r="N1105">
        <v>49</v>
      </c>
      <c r="O1105">
        <v>896</v>
      </c>
      <c r="Q1105">
        <v>38</v>
      </c>
      <c r="R1105">
        <v>410</v>
      </c>
      <c r="S1105">
        <v>6</v>
      </c>
      <c r="T1105">
        <v>68.3</v>
      </c>
      <c r="U1105" t="s">
        <v>782</v>
      </c>
      <c r="V1105">
        <v>25000</v>
      </c>
      <c r="W1105">
        <v>2700</v>
      </c>
      <c r="X1105">
        <v>83</v>
      </c>
      <c r="Y1105">
        <v>20</v>
      </c>
      <c r="Z1105">
        <v>0.7</v>
      </c>
      <c r="AA1105">
        <v>-40</v>
      </c>
      <c r="AD1105" t="s">
        <v>783</v>
      </c>
      <c r="AE1105">
        <v>41881</v>
      </c>
      <c r="AF1105">
        <v>41877</v>
      </c>
      <c r="AG1105" t="s">
        <v>784</v>
      </c>
      <c r="AH1105" t="s">
        <v>3244</v>
      </c>
      <c r="AI1105">
        <v>2218512</v>
      </c>
    </row>
    <row r="1106" spans="1:35" hidden="1">
      <c r="A1106" t="s">
        <v>3223</v>
      </c>
      <c r="B1106" t="s">
        <v>1129</v>
      </c>
      <c r="C1106" t="s">
        <v>682</v>
      </c>
      <c r="D1106">
        <v>683651</v>
      </c>
      <c r="F1106" t="s">
        <v>703</v>
      </c>
      <c r="G1106" t="s">
        <v>780</v>
      </c>
      <c r="H1106" t="s">
        <v>781</v>
      </c>
      <c r="I1106" t="s">
        <v>726</v>
      </c>
      <c r="J1106" t="s">
        <v>682</v>
      </c>
      <c r="K1106">
        <v>3</v>
      </c>
      <c r="L1106">
        <v>35</v>
      </c>
      <c r="M1106">
        <v>50</v>
      </c>
      <c r="N1106">
        <v>49</v>
      </c>
      <c r="O1106">
        <v>939</v>
      </c>
      <c r="Q1106">
        <v>38</v>
      </c>
      <c r="R1106">
        <v>410</v>
      </c>
      <c r="S1106">
        <v>6</v>
      </c>
      <c r="T1106">
        <v>68.3</v>
      </c>
      <c r="U1106" t="s">
        <v>782</v>
      </c>
      <c r="V1106">
        <v>25000</v>
      </c>
      <c r="W1106">
        <v>3000</v>
      </c>
      <c r="X1106">
        <v>83</v>
      </c>
      <c r="Y1106">
        <v>23</v>
      </c>
      <c r="Z1106">
        <v>0.7</v>
      </c>
      <c r="AA1106">
        <v>-40</v>
      </c>
      <c r="AD1106" t="s">
        <v>783</v>
      </c>
      <c r="AE1106">
        <v>41881</v>
      </c>
      <c r="AF1106">
        <v>41877</v>
      </c>
      <c r="AG1106" t="s">
        <v>784</v>
      </c>
      <c r="AH1106" t="s">
        <v>3245</v>
      </c>
      <c r="AI1106">
        <v>2218513</v>
      </c>
    </row>
    <row r="1107" spans="1:35" hidden="1">
      <c r="A1107" t="s">
        <v>3223</v>
      </c>
      <c r="B1107" t="s">
        <v>1129</v>
      </c>
      <c r="C1107" t="s">
        <v>682</v>
      </c>
      <c r="D1107">
        <v>683772</v>
      </c>
      <c r="F1107" t="s">
        <v>703</v>
      </c>
      <c r="G1107" t="s">
        <v>780</v>
      </c>
      <c r="H1107" t="s">
        <v>1216</v>
      </c>
      <c r="I1107" t="s">
        <v>726</v>
      </c>
      <c r="J1107" t="s">
        <v>682</v>
      </c>
      <c r="K1107">
        <v>3</v>
      </c>
      <c r="L1107">
        <v>65</v>
      </c>
      <c r="M1107">
        <v>49</v>
      </c>
      <c r="N1107">
        <v>48</v>
      </c>
      <c r="O1107">
        <v>1378</v>
      </c>
      <c r="Q1107">
        <v>38</v>
      </c>
      <c r="S1107">
        <v>7.5</v>
      </c>
      <c r="T1107">
        <v>68.5</v>
      </c>
      <c r="U1107" t="s">
        <v>782</v>
      </c>
      <c r="V1107">
        <v>25000</v>
      </c>
      <c r="W1107">
        <v>2700</v>
      </c>
      <c r="X1107">
        <v>83</v>
      </c>
      <c r="Y1107">
        <v>20</v>
      </c>
      <c r="Z1107">
        <v>0.7</v>
      </c>
      <c r="AA1107">
        <v>-40</v>
      </c>
      <c r="AB1107" t="s">
        <v>769</v>
      </c>
      <c r="AC1107">
        <v>0.2</v>
      </c>
      <c r="AD1107" t="s">
        <v>783</v>
      </c>
      <c r="AE1107">
        <v>41942</v>
      </c>
      <c r="AF1107">
        <v>41940</v>
      </c>
      <c r="AG1107" t="s">
        <v>784</v>
      </c>
      <c r="AH1107" t="s">
        <v>3246</v>
      </c>
      <c r="AI1107">
        <v>2224034</v>
      </c>
    </row>
    <row r="1108" spans="1:35" hidden="1">
      <c r="A1108" t="s">
        <v>3223</v>
      </c>
      <c r="B1108" t="s">
        <v>1129</v>
      </c>
      <c r="C1108" t="s">
        <v>682</v>
      </c>
      <c r="D1108">
        <v>683774</v>
      </c>
      <c r="F1108" t="s">
        <v>703</v>
      </c>
      <c r="G1108" t="s">
        <v>780</v>
      </c>
      <c r="H1108" t="s">
        <v>1216</v>
      </c>
      <c r="I1108" t="s">
        <v>726</v>
      </c>
      <c r="J1108" t="s">
        <v>682</v>
      </c>
      <c r="K1108">
        <v>3</v>
      </c>
      <c r="L1108">
        <v>65</v>
      </c>
      <c r="M1108">
        <v>49</v>
      </c>
      <c r="N1108">
        <v>48</v>
      </c>
      <c r="O1108">
        <v>1380</v>
      </c>
      <c r="Q1108">
        <v>38</v>
      </c>
      <c r="S1108">
        <v>7.2</v>
      </c>
      <c r="T1108">
        <v>69.400000000000006</v>
      </c>
      <c r="U1108" t="s">
        <v>782</v>
      </c>
      <c r="V1108">
        <v>25000</v>
      </c>
      <c r="W1108">
        <v>3000</v>
      </c>
      <c r="X1108">
        <v>84</v>
      </c>
      <c r="Y1108">
        <v>23</v>
      </c>
      <c r="Z1108">
        <v>0.7</v>
      </c>
      <c r="AA1108">
        <v>-40</v>
      </c>
      <c r="AB1108" t="s">
        <v>769</v>
      </c>
      <c r="AC1108">
        <v>0.2</v>
      </c>
      <c r="AD1108" t="s">
        <v>783</v>
      </c>
      <c r="AE1108">
        <v>41942</v>
      </c>
      <c r="AF1108">
        <v>41940</v>
      </c>
      <c r="AG1108" t="s">
        <v>784</v>
      </c>
      <c r="AH1108" t="s">
        <v>3247</v>
      </c>
      <c r="AI1108">
        <v>2224035</v>
      </c>
    </row>
    <row r="1109" spans="1:35" hidden="1">
      <c r="A1109" t="s">
        <v>3223</v>
      </c>
      <c r="B1109" t="s">
        <v>1129</v>
      </c>
      <c r="C1109" t="s">
        <v>682</v>
      </c>
      <c r="D1109">
        <v>683778</v>
      </c>
      <c r="F1109" t="s">
        <v>792</v>
      </c>
      <c r="G1109" t="s">
        <v>793</v>
      </c>
      <c r="H1109" t="s">
        <v>794</v>
      </c>
      <c r="I1109" t="s">
        <v>795</v>
      </c>
      <c r="J1109" t="s">
        <v>682</v>
      </c>
      <c r="K1109">
        <v>3</v>
      </c>
      <c r="L1109">
        <v>60</v>
      </c>
      <c r="M1109">
        <v>111</v>
      </c>
      <c r="N1109">
        <v>60</v>
      </c>
      <c r="R1109">
        <v>800</v>
      </c>
      <c r="S1109">
        <v>9.5</v>
      </c>
      <c r="T1109">
        <v>84.2</v>
      </c>
      <c r="U1109" t="s">
        <v>782</v>
      </c>
      <c r="V1109">
        <v>25000</v>
      </c>
      <c r="W1109">
        <v>3000</v>
      </c>
      <c r="X1109">
        <v>83</v>
      </c>
      <c r="Y1109">
        <v>9</v>
      </c>
      <c r="Z1109">
        <v>0.9</v>
      </c>
      <c r="AA1109">
        <v>-40</v>
      </c>
      <c r="AB1109" t="s">
        <v>769</v>
      </c>
      <c r="AC1109">
        <v>0.1</v>
      </c>
      <c r="AD1109" t="s">
        <v>783</v>
      </c>
      <c r="AE1109">
        <v>41881</v>
      </c>
      <c r="AF1109">
        <v>41876</v>
      </c>
      <c r="AG1109" t="s">
        <v>784</v>
      </c>
      <c r="AH1109" t="s">
        <v>3248</v>
      </c>
      <c r="AI1109">
        <v>2218527</v>
      </c>
    </row>
    <row r="1110" spans="1:35">
      <c r="A1110" t="s">
        <v>3249</v>
      </c>
      <c r="B1110" t="s">
        <v>3250</v>
      </c>
      <c r="C1110" t="s">
        <v>3251</v>
      </c>
      <c r="D1110" t="s">
        <v>3252</v>
      </c>
      <c r="E1110" t="s">
        <v>3253</v>
      </c>
      <c r="F1110" t="s">
        <v>733</v>
      </c>
      <c r="G1110" t="s">
        <v>780</v>
      </c>
      <c r="H1110" t="s">
        <v>794</v>
      </c>
      <c r="I1110" t="s">
        <v>726</v>
      </c>
      <c r="J1110" t="s">
        <v>682</v>
      </c>
      <c r="K1110">
        <v>3</v>
      </c>
      <c r="L1110">
        <v>90</v>
      </c>
      <c r="M1110">
        <v>162.6</v>
      </c>
      <c r="N1110">
        <v>129.5</v>
      </c>
      <c r="Q1110">
        <v>110</v>
      </c>
      <c r="R1110">
        <v>1300</v>
      </c>
      <c r="S1110">
        <v>16</v>
      </c>
      <c r="T1110">
        <v>81.3</v>
      </c>
      <c r="U1110" t="s">
        <v>782</v>
      </c>
      <c r="V1110">
        <v>30000</v>
      </c>
      <c r="W1110">
        <v>3000</v>
      </c>
      <c r="X1110">
        <v>83</v>
      </c>
      <c r="Y1110">
        <v>19</v>
      </c>
      <c r="Z1110">
        <v>1</v>
      </c>
      <c r="AA1110">
        <v>-20</v>
      </c>
      <c r="AB1110" t="s">
        <v>769</v>
      </c>
      <c r="AC1110">
        <v>0.1</v>
      </c>
      <c r="AD1110" t="s">
        <v>900</v>
      </c>
      <c r="AE1110">
        <v>41708</v>
      </c>
      <c r="AF1110">
        <v>41703</v>
      </c>
      <c r="AG1110" t="s">
        <v>784</v>
      </c>
      <c r="AH1110" t="s">
        <v>3254</v>
      </c>
      <c r="AI1110">
        <v>2206138</v>
      </c>
    </row>
    <row r="1111" spans="1:35">
      <c r="A1111" t="s">
        <v>3249</v>
      </c>
      <c r="B1111" t="s">
        <v>3250</v>
      </c>
      <c r="C1111" t="s">
        <v>3251</v>
      </c>
      <c r="D1111" t="s">
        <v>3255</v>
      </c>
      <c r="F1111" t="s">
        <v>733</v>
      </c>
      <c r="G1111" t="s">
        <v>780</v>
      </c>
      <c r="H1111" t="s">
        <v>794</v>
      </c>
      <c r="I1111" t="s">
        <v>726</v>
      </c>
      <c r="J1111" t="s">
        <v>682</v>
      </c>
      <c r="K1111">
        <v>3</v>
      </c>
      <c r="L1111">
        <v>85</v>
      </c>
      <c r="M1111">
        <v>160</v>
      </c>
      <c r="N1111">
        <v>127</v>
      </c>
      <c r="Q1111">
        <v>110</v>
      </c>
      <c r="R1111">
        <v>1065</v>
      </c>
      <c r="S1111">
        <v>16</v>
      </c>
      <c r="T1111">
        <v>66.599999999999994</v>
      </c>
      <c r="U1111" t="s">
        <v>782</v>
      </c>
      <c r="V1111">
        <v>30000</v>
      </c>
      <c r="W1111">
        <v>2700</v>
      </c>
      <c r="X1111">
        <v>93</v>
      </c>
      <c r="Y1111">
        <v>56</v>
      </c>
      <c r="Z1111">
        <v>1</v>
      </c>
      <c r="AA1111">
        <v>-20</v>
      </c>
      <c r="AB1111" t="s">
        <v>769</v>
      </c>
      <c r="AC1111">
        <v>0.15</v>
      </c>
      <c r="AD1111" t="s">
        <v>783</v>
      </c>
      <c r="AE1111">
        <v>41703</v>
      </c>
      <c r="AF1111">
        <v>41696</v>
      </c>
      <c r="AG1111" t="s">
        <v>784</v>
      </c>
      <c r="AH1111" t="s">
        <v>3256</v>
      </c>
      <c r="AI1111">
        <v>2205614</v>
      </c>
    </row>
    <row r="1112" spans="1:35" hidden="1">
      <c r="A1112" t="s">
        <v>3249</v>
      </c>
      <c r="B1112" t="s">
        <v>3250</v>
      </c>
      <c r="C1112" t="s">
        <v>3257</v>
      </c>
      <c r="D1112" t="s">
        <v>3258</v>
      </c>
      <c r="F1112" t="s">
        <v>835</v>
      </c>
      <c r="G1112" t="s">
        <v>723</v>
      </c>
      <c r="H1112" t="s">
        <v>788</v>
      </c>
      <c r="I1112" t="s">
        <v>723</v>
      </c>
      <c r="J1112" t="s">
        <v>682</v>
      </c>
      <c r="K1112">
        <v>3</v>
      </c>
      <c r="L1112">
        <v>40</v>
      </c>
      <c r="M1112">
        <v>110</v>
      </c>
      <c r="N1112">
        <v>37</v>
      </c>
      <c r="R1112">
        <v>350</v>
      </c>
      <c r="S1112">
        <v>4</v>
      </c>
      <c r="T1112">
        <v>87.5</v>
      </c>
      <c r="U1112" t="s">
        <v>782</v>
      </c>
      <c r="V1112">
        <v>25000</v>
      </c>
      <c r="W1112">
        <v>2700</v>
      </c>
      <c r="X1112">
        <v>81</v>
      </c>
      <c r="Y1112">
        <v>13</v>
      </c>
      <c r="AA1112">
        <v>-20</v>
      </c>
      <c r="AD1112" t="s">
        <v>783</v>
      </c>
      <c r="AE1112">
        <v>41912</v>
      </c>
      <c r="AF1112">
        <v>41919</v>
      </c>
      <c r="AG1112" t="s">
        <v>784</v>
      </c>
      <c r="AH1112" t="s">
        <v>3259</v>
      </c>
      <c r="AI1112">
        <v>2222043</v>
      </c>
    </row>
    <row r="1113" spans="1:35" hidden="1">
      <c r="A1113" t="s">
        <v>3249</v>
      </c>
      <c r="B1113" t="s">
        <v>3250</v>
      </c>
      <c r="C1113" t="s">
        <v>3260</v>
      </c>
      <c r="D1113" t="s">
        <v>3261</v>
      </c>
      <c r="F1113" t="s">
        <v>821</v>
      </c>
      <c r="G1113" t="s">
        <v>736</v>
      </c>
      <c r="H1113" t="s">
        <v>794</v>
      </c>
      <c r="I1113" t="s">
        <v>723</v>
      </c>
      <c r="J1113" t="s">
        <v>682</v>
      </c>
      <c r="K1113">
        <v>3</v>
      </c>
      <c r="L1113">
        <v>60</v>
      </c>
      <c r="M1113">
        <v>122</v>
      </c>
      <c r="N1113">
        <v>80</v>
      </c>
      <c r="R1113">
        <v>500</v>
      </c>
      <c r="S1113">
        <v>5</v>
      </c>
      <c r="T1113">
        <v>100</v>
      </c>
      <c r="U1113" t="s">
        <v>782</v>
      </c>
      <c r="V1113">
        <v>25000</v>
      </c>
      <c r="W1113">
        <v>2700</v>
      </c>
      <c r="X1113">
        <v>82</v>
      </c>
      <c r="Y1113">
        <v>18</v>
      </c>
      <c r="Z1113">
        <v>0.9</v>
      </c>
      <c r="AA1113">
        <v>-20</v>
      </c>
      <c r="AB1113" t="s">
        <v>769</v>
      </c>
      <c r="AC1113">
        <v>0.1</v>
      </c>
      <c r="AD1113" t="s">
        <v>783</v>
      </c>
      <c r="AE1113">
        <v>41912</v>
      </c>
      <c r="AF1113">
        <v>41919</v>
      </c>
      <c r="AG1113" t="s">
        <v>784</v>
      </c>
      <c r="AH1113" t="s">
        <v>3262</v>
      </c>
      <c r="AI1113">
        <v>2222044</v>
      </c>
    </row>
    <row r="1114" spans="1:35">
      <c r="A1114" t="s">
        <v>3249</v>
      </c>
      <c r="B1114" t="s">
        <v>3250</v>
      </c>
      <c r="C1114" t="s">
        <v>3263</v>
      </c>
      <c r="D1114" t="s">
        <v>3264</v>
      </c>
      <c r="F1114" t="s">
        <v>737</v>
      </c>
      <c r="G1114" t="s">
        <v>780</v>
      </c>
      <c r="H1114" t="s">
        <v>1239</v>
      </c>
      <c r="I1114" t="s">
        <v>726</v>
      </c>
      <c r="J1114" t="s">
        <v>682</v>
      </c>
      <c r="K1114">
        <v>3</v>
      </c>
      <c r="L1114">
        <v>60</v>
      </c>
      <c r="M1114">
        <v>54</v>
      </c>
      <c r="N1114">
        <v>50</v>
      </c>
      <c r="O1114">
        <v>871</v>
      </c>
      <c r="Q1114">
        <v>36</v>
      </c>
      <c r="R1114">
        <v>300</v>
      </c>
      <c r="S1114">
        <v>6</v>
      </c>
      <c r="T1114">
        <v>50</v>
      </c>
      <c r="U1114" t="s">
        <v>782</v>
      </c>
      <c r="V1114">
        <v>50000</v>
      </c>
      <c r="W1114">
        <v>3000</v>
      </c>
      <c r="X1114">
        <v>82</v>
      </c>
      <c r="Y1114">
        <v>14</v>
      </c>
      <c r="Z1114">
        <v>0.8</v>
      </c>
      <c r="AA1114">
        <v>-20</v>
      </c>
      <c r="AB1114" t="s">
        <v>769</v>
      </c>
      <c r="AC1114">
        <v>0.1</v>
      </c>
      <c r="AD1114" t="s">
        <v>783</v>
      </c>
      <c r="AE1114">
        <v>41968</v>
      </c>
      <c r="AF1114">
        <v>41967</v>
      </c>
      <c r="AG1114" t="s">
        <v>784</v>
      </c>
      <c r="AH1114" t="s">
        <v>3265</v>
      </c>
      <c r="AI1114">
        <v>2226555</v>
      </c>
    </row>
    <row r="1115" spans="1:35">
      <c r="A1115" t="s">
        <v>3249</v>
      </c>
      <c r="B1115" t="s">
        <v>3250</v>
      </c>
      <c r="C1115" t="s">
        <v>3263</v>
      </c>
      <c r="D1115" t="s">
        <v>3266</v>
      </c>
      <c r="F1115" t="s">
        <v>737</v>
      </c>
      <c r="G1115" t="s">
        <v>780</v>
      </c>
      <c r="H1115" t="s">
        <v>794</v>
      </c>
      <c r="I1115" t="s">
        <v>726</v>
      </c>
      <c r="J1115" t="s">
        <v>682</v>
      </c>
      <c r="K1115">
        <v>3</v>
      </c>
      <c r="L1115">
        <v>60</v>
      </c>
      <c r="M1115">
        <v>71</v>
      </c>
      <c r="N1115">
        <v>50</v>
      </c>
      <c r="O1115">
        <v>871</v>
      </c>
      <c r="Q1115">
        <v>36</v>
      </c>
      <c r="R1115">
        <v>300</v>
      </c>
      <c r="S1115">
        <v>6</v>
      </c>
      <c r="T1115">
        <v>50</v>
      </c>
      <c r="U1115" t="s">
        <v>782</v>
      </c>
      <c r="V1115">
        <v>50000</v>
      </c>
      <c r="W1115">
        <v>3000</v>
      </c>
      <c r="X1115">
        <v>82</v>
      </c>
      <c r="Y1115">
        <v>14</v>
      </c>
      <c r="Z1115">
        <v>0.8</v>
      </c>
      <c r="AA1115">
        <v>-20</v>
      </c>
      <c r="AB1115" t="s">
        <v>769</v>
      </c>
      <c r="AC1115">
        <v>0.1</v>
      </c>
      <c r="AD1115" t="s">
        <v>783</v>
      </c>
      <c r="AE1115">
        <v>41968</v>
      </c>
      <c r="AF1115">
        <v>41967</v>
      </c>
      <c r="AG1115" t="s">
        <v>784</v>
      </c>
      <c r="AH1115" t="s">
        <v>3267</v>
      </c>
      <c r="AI1115">
        <v>2226554</v>
      </c>
    </row>
    <row r="1116" spans="1:35">
      <c r="A1116" t="s">
        <v>3249</v>
      </c>
      <c r="B1116" t="s">
        <v>3250</v>
      </c>
      <c r="C1116" t="s">
        <v>3268</v>
      </c>
      <c r="D1116" t="s">
        <v>3269</v>
      </c>
      <c r="F1116" t="s">
        <v>737</v>
      </c>
      <c r="G1116" t="s">
        <v>780</v>
      </c>
      <c r="H1116" t="s">
        <v>794</v>
      </c>
      <c r="I1116" t="s">
        <v>726</v>
      </c>
      <c r="J1116" t="s">
        <v>682</v>
      </c>
      <c r="K1116">
        <v>3</v>
      </c>
      <c r="L1116">
        <v>60</v>
      </c>
      <c r="M1116">
        <v>71</v>
      </c>
      <c r="N1116">
        <v>50</v>
      </c>
      <c r="O1116">
        <v>930</v>
      </c>
      <c r="Q1116">
        <v>36</v>
      </c>
      <c r="R1116">
        <v>300</v>
      </c>
      <c r="S1116">
        <v>6</v>
      </c>
      <c r="T1116">
        <v>50</v>
      </c>
      <c r="U1116" t="s">
        <v>782</v>
      </c>
      <c r="V1116">
        <v>50000</v>
      </c>
      <c r="W1116">
        <v>3000</v>
      </c>
      <c r="X1116">
        <v>83</v>
      </c>
      <c r="Y1116">
        <v>8</v>
      </c>
      <c r="Z1116">
        <v>0.7</v>
      </c>
      <c r="AA1116">
        <v>-20</v>
      </c>
      <c r="AB1116" t="s">
        <v>769</v>
      </c>
      <c r="AC1116">
        <v>0.1</v>
      </c>
      <c r="AD1116" t="s">
        <v>783</v>
      </c>
      <c r="AE1116">
        <v>41774</v>
      </c>
      <c r="AF1116">
        <v>41787</v>
      </c>
      <c r="AG1116" t="s">
        <v>784</v>
      </c>
      <c r="AH1116" t="s">
        <v>3270</v>
      </c>
      <c r="AI1116">
        <v>2212466</v>
      </c>
    </row>
    <row r="1117" spans="1:35" hidden="1">
      <c r="A1117" t="s">
        <v>3249</v>
      </c>
      <c r="B1117" t="s">
        <v>3250</v>
      </c>
      <c r="C1117" t="s">
        <v>3271</v>
      </c>
      <c r="D1117" t="s">
        <v>3272</v>
      </c>
      <c r="F1117" t="s">
        <v>737</v>
      </c>
      <c r="G1117" t="s">
        <v>780</v>
      </c>
      <c r="H1117" t="s">
        <v>794</v>
      </c>
      <c r="I1117" t="s">
        <v>726</v>
      </c>
      <c r="J1117" t="s">
        <v>682</v>
      </c>
      <c r="K1117">
        <v>3</v>
      </c>
      <c r="L1117">
        <v>60</v>
      </c>
      <c r="M1117">
        <v>70</v>
      </c>
      <c r="N1117">
        <v>50</v>
      </c>
      <c r="O1117">
        <v>964</v>
      </c>
      <c r="Q1117">
        <v>36</v>
      </c>
      <c r="R1117">
        <v>300</v>
      </c>
      <c r="S1117">
        <v>6</v>
      </c>
      <c r="T1117">
        <v>67</v>
      </c>
      <c r="U1117" t="s">
        <v>782</v>
      </c>
      <c r="V1117">
        <v>25000</v>
      </c>
      <c r="W1117">
        <v>3000</v>
      </c>
      <c r="X1117">
        <v>82</v>
      </c>
      <c r="Y1117">
        <v>17</v>
      </c>
      <c r="Z1117">
        <v>0.8</v>
      </c>
      <c r="AA1117">
        <v>-20</v>
      </c>
      <c r="AB1117" t="s">
        <v>769</v>
      </c>
      <c r="AC1117">
        <v>0.1</v>
      </c>
      <c r="AD1117" t="s">
        <v>900</v>
      </c>
      <c r="AE1117">
        <v>41718</v>
      </c>
      <c r="AF1117">
        <v>41715</v>
      </c>
      <c r="AG1117" t="s">
        <v>784</v>
      </c>
      <c r="AH1117" t="s">
        <v>3273</v>
      </c>
      <c r="AI1117">
        <v>2206653</v>
      </c>
    </row>
    <row r="1118" spans="1:35">
      <c r="A1118" t="s">
        <v>3249</v>
      </c>
      <c r="B1118" t="s">
        <v>3250</v>
      </c>
      <c r="C1118" t="s">
        <v>3274</v>
      </c>
      <c r="D1118" t="s">
        <v>3275</v>
      </c>
      <c r="F1118" t="s">
        <v>821</v>
      </c>
      <c r="G1118" t="s">
        <v>736</v>
      </c>
      <c r="H1118" t="s">
        <v>794</v>
      </c>
      <c r="I1118" t="s">
        <v>723</v>
      </c>
      <c r="J1118" t="s">
        <v>682</v>
      </c>
      <c r="K1118">
        <v>3</v>
      </c>
      <c r="L1118">
        <v>60</v>
      </c>
      <c r="M1118">
        <v>79</v>
      </c>
      <c r="N1118">
        <v>117</v>
      </c>
      <c r="R1118">
        <v>550</v>
      </c>
      <c r="S1118">
        <v>8</v>
      </c>
      <c r="T1118">
        <v>68.8</v>
      </c>
      <c r="U1118" t="s">
        <v>782</v>
      </c>
      <c r="V1118">
        <v>40000</v>
      </c>
      <c r="W1118">
        <v>2700</v>
      </c>
      <c r="X1118">
        <v>81</v>
      </c>
      <c r="Y1118">
        <v>7</v>
      </c>
      <c r="Z1118">
        <v>0.8</v>
      </c>
      <c r="AA1118">
        <v>-20</v>
      </c>
      <c r="AB1118" t="s">
        <v>769</v>
      </c>
      <c r="AC1118">
        <v>0.1</v>
      </c>
      <c r="AD1118" t="s">
        <v>783</v>
      </c>
      <c r="AE1118">
        <v>41699</v>
      </c>
      <c r="AF1118">
        <v>41695</v>
      </c>
      <c r="AG1118" t="s">
        <v>784</v>
      </c>
      <c r="AH1118" t="s">
        <v>3276</v>
      </c>
      <c r="AI1118">
        <v>2205606</v>
      </c>
    </row>
    <row r="1119" spans="1:35">
      <c r="A1119" t="s">
        <v>3249</v>
      </c>
      <c r="B1119" t="s">
        <v>3250</v>
      </c>
      <c r="C1119" t="s">
        <v>3277</v>
      </c>
      <c r="D1119" t="s">
        <v>3278</v>
      </c>
      <c r="F1119" t="s">
        <v>732</v>
      </c>
      <c r="G1119" t="s">
        <v>780</v>
      </c>
      <c r="H1119" t="s">
        <v>794</v>
      </c>
      <c r="I1119" t="s">
        <v>726</v>
      </c>
      <c r="J1119" t="s">
        <v>682</v>
      </c>
      <c r="K1119">
        <v>3</v>
      </c>
      <c r="L1119">
        <v>70</v>
      </c>
      <c r="M1119">
        <v>135</v>
      </c>
      <c r="N1119">
        <v>95</v>
      </c>
      <c r="Q1119">
        <v>110</v>
      </c>
      <c r="R1119">
        <v>900</v>
      </c>
      <c r="S1119">
        <v>14</v>
      </c>
      <c r="T1119">
        <v>64.3</v>
      </c>
      <c r="U1119" t="s">
        <v>782</v>
      </c>
      <c r="V1119">
        <v>50000</v>
      </c>
      <c r="W1119">
        <v>3000</v>
      </c>
      <c r="X1119">
        <v>84</v>
      </c>
      <c r="Y1119">
        <v>8</v>
      </c>
      <c r="Z1119">
        <v>0.8</v>
      </c>
      <c r="AA1119">
        <v>-20</v>
      </c>
      <c r="AB1119" t="s">
        <v>769</v>
      </c>
      <c r="AC1119">
        <v>0.1</v>
      </c>
      <c r="AD1119" t="s">
        <v>783</v>
      </c>
      <c r="AE1119">
        <v>41869</v>
      </c>
      <c r="AF1119">
        <v>41884</v>
      </c>
      <c r="AG1119" t="s">
        <v>784</v>
      </c>
      <c r="AH1119" t="s">
        <v>3279</v>
      </c>
      <c r="AI1119">
        <v>2219274</v>
      </c>
    </row>
    <row r="1120" spans="1:35">
      <c r="A1120" t="s">
        <v>3249</v>
      </c>
      <c r="B1120" t="s">
        <v>3250</v>
      </c>
      <c r="C1120" t="s">
        <v>3277</v>
      </c>
      <c r="D1120" t="s">
        <v>3280</v>
      </c>
      <c r="F1120" t="s">
        <v>732</v>
      </c>
      <c r="G1120" t="s">
        <v>780</v>
      </c>
      <c r="H1120" t="s">
        <v>794</v>
      </c>
      <c r="I1120" t="s">
        <v>726</v>
      </c>
      <c r="J1120" t="s">
        <v>682</v>
      </c>
      <c r="K1120">
        <v>3</v>
      </c>
      <c r="L1120">
        <v>70</v>
      </c>
      <c r="M1120">
        <v>135</v>
      </c>
      <c r="N1120">
        <v>95</v>
      </c>
      <c r="Q1120">
        <v>110</v>
      </c>
      <c r="R1120">
        <v>900</v>
      </c>
      <c r="S1120">
        <v>14</v>
      </c>
      <c r="T1120">
        <v>64.3</v>
      </c>
      <c r="U1120" t="s">
        <v>782</v>
      </c>
      <c r="V1120">
        <v>50000</v>
      </c>
      <c r="W1120">
        <v>2700</v>
      </c>
      <c r="X1120">
        <v>81</v>
      </c>
      <c r="Y1120">
        <v>1</v>
      </c>
      <c r="Z1120">
        <v>0.8</v>
      </c>
      <c r="AA1120">
        <v>-20</v>
      </c>
      <c r="AB1120" t="s">
        <v>769</v>
      </c>
      <c r="AC1120">
        <v>0.1</v>
      </c>
      <c r="AD1120" t="s">
        <v>783</v>
      </c>
      <c r="AE1120">
        <v>41869</v>
      </c>
      <c r="AF1120">
        <v>41884</v>
      </c>
      <c r="AG1120" t="s">
        <v>784</v>
      </c>
      <c r="AH1120" t="s">
        <v>3281</v>
      </c>
      <c r="AI1120">
        <v>2219273</v>
      </c>
    </row>
    <row r="1121" spans="1:35">
      <c r="A1121" t="s">
        <v>3249</v>
      </c>
      <c r="B1121" t="s">
        <v>3250</v>
      </c>
      <c r="C1121" t="s">
        <v>3277</v>
      </c>
      <c r="D1121" t="s">
        <v>3282</v>
      </c>
      <c r="F1121" t="s">
        <v>732</v>
      </c>
      <c r="G1121" t="s">
        <v>780</v>
      </c>
      <c r="H1121" t="s">
        <v>794</v>
      </c>
      <c r="I1121" t="s">
        <v>726</v>
      </c>
      <c r="J1121" t="s">
        <v>682</v>
      </c>
      <c r="K1121">
        <v>3</v>
      </c>
      <c r="L1121">
        <v>75</v>
      </c>
      <c r="M1121">
        <v>135</v>
      </c>
      <c r="N1121">
        <v>95</v>
      </c>
      <c r="Q1121">
        <v>110</v>
      </c>
      <c r="R1121">
        <v>920</v>
      </c>
      <c r="S1121">
        <v>14</v>
      </c>
      <c r="T1121">
        <v>65.7</v>
      </c>
      <c r="U1121" t="s">
        <v>782</v>
      </c>
      <c r="V1121">
        <v>50000</v>
      </c>
      <c r="W1121">
        <v>4000</v>
      </c>
      <c r="X1121">
        <v>86</v>
      </c>
      <c r="Y1121">
        <v>22</v>
      </c>
      <c r="Z1121">
        <v>0.8</v>
      </c>
      <c r="AA1121">
        <v>-20</v>
      </c>
      <c r="AB1121" t="s">
        <v>769</v>
      </c>
      <c r="AC1121">
        <v>0.1</v>
      </c>
      <c r="AD1121" t="s">
        <v>783</v>
      </c>
      <c r="AE1121">
        <v>41869</v>
      </c>
      <c r="AF1121">
        <v>41884</v>
      </c>
      <c r="AG1121" t="s">
        <v>784</v>
      </c>
      <c r="AH1121" t="s">
        <v>3283</v>
      </c>
      <c r="AI1121">
        <v>2219275</v>
      </c>
    </row>
    <row r="1122" spans="1:35">
      <c r="A1122" t="s">
        <v>3249</v>
      </c>
      <c r="B1122" t="s">
        <v>3250</v>
      </c>
      <c r="C1122" t="s">
        <v>3284</v>
      </c>
      <c r="D1122" t="s">
        <v>3285</v>
      </c>
      <c r="F1122" t="s">
        <v>733</v>
      </c>
      <c r="G1122" t="s">
        <v>780</v>
      </c>
      <c r="H1122" t="s">
        <v>794</v>
      </c>
      <c r="I1122" t="s">
        <v>726</v>
      </c>
      <c r="J1122" t="s">
        <v>682</v>
      </c>
      <c r="K1122">
        <v>3</v>
      </c>
      <c r="L1122">
        <v>90</v>
      </c>
      <c r="M1122">
        <v>160</v>
      </c>
      <c r="N1122">
        <v>125</v>
      </c>
      <c r="Q1122">
        <v>120</v>
      </c>
      <c r="R1122">
        <v>1300</v>
      </c>
      <c r="S1122">
        <v>20</v>
      </c>
      <c r="T1122">
        <v>65</v>
      </c>
      <c r="U1122" t="s">
        <v>782</v>
      </c>
      <c r="V1122">
        <v>50000</v>
      </c>
      <c r="W1122">
        <v>3000</v>
      </c>
      <c r="X1122">
        <v>84</v>
      </c>
      <c r="Y1122">
        <v>10</v>
      </c>
      <c r="Z1122">
        <v>0.8</v>
      </c>
      <c r="AA1122">
        <v>-20</v>
      </c>
      <c r="AB1122" t="s">
        <v>769</v>
      </c>
      <c r="AC1122">
        <v>0.1</v>
      </c>
      <c r="AD1122" t="s">
        <v>783</v>
      </c>
      <c r="AE1122">
        <v>41869</v>
      </c>
      <c r="AF1122">
        <v>41876</v>
      </c>
      <c r="AG1122" t="s">
        <v>784</v>
      </c>
      <c r="AH1122" t="s">
        <v>3286</v>
      </c>
      <c r="AI1122">
        <v>2218425</v>
      </c>
    </row>
    <row r="1123" spans="1:35">
      <c r="A1123" t="s">
        <v>3249</v>
      </c>
      <c r="B1123" t="s">
        <v>3250</v>
      </c>
      <c r="C1123" t="s">
        <v>3284</v>
      </c>
      <c r="D1123" t="s">
        <v>3287</v>
      </c>
      <c r="F1123" t="s">
        <v>733</v>
      </c>
      <c r="G1123" t="s">
        <v>780</v>
      </c>
      <c r="H1123" t="s">
        <v>794</v>
      </c>
      <c r="I1123" t="s">
        <v>726</v>
      </c>
      <c r="J1123" t="s">
        <v>682</v>
      </c>
      <c r="K1123">
        <v>3</v>
      </c>
      <c r="L1123">
        <v>90</v>
      </c>
      <c r="M1123">
        <v>160</v>
      </c>
      <c r="N1123">
        <v>125</v>
      </c>
      <c r="Q1123">
        <v>120</v>
      </c>
      <c r="R1123">
        <v>1300</v>
      </c>
      <c r="S1123">
        <v>20</v>
      </c>
      <c r="T1123">
        <v>65</v>
      </c>
      <c r="U1123" t="s">
        <v>782</v>
      </c>
      <c r="V1123">
        <v>50000</v>
      </c>
      <c r="W1123">
        <v>2700</v>
      </c>
      <c r="X1123">
        <v>82</v>
      </c>
      <c r="Y1123">
        <v>3</v>
      </c>
      <c r="Z1123">
        <v>0.8</v>
      </c>
      <c r="AA1123">
        <v>-20</v>
      </c>
      <c r="AB1123" t="s">
        <v>769</v>
      </c>
      <c r="AC1123">
        <v>0.1</v>
      </c>
      <c r="AD1123" t="s">
        <v>783</v>
      </c>
      <c r="AE1123">
        <v>41869</v>
      </c>
      <c r="AF1123">
        <v>41876</v>
      </c>
      <c r="AG1123" t="s">
        <v>784</v>
      </c>
      <c r="AH1123" t="s">
        <v>3288</v>
      </c>
      <c r="AI1123">
        <v>2218424</v>
      </c>
    </row>
    <row r="1124" spans="1:35" hidden="1">
      <c r="A1124" t="s">
        <v>3223</v>
      </c>
      <c r="B1124" t="s">
        <v>1129</v>
      </c>
      <c r="C1124" t="s">
        <v>682</v>
      </c>
      <c r="D1124">
        <v>683780</v>
      </c>
      <c r="F1124" t="s">
        <v>792</v>
      </c>
      <c r="G1124" t="s">
        <v>793</v>
      </c>
      <c r="H1124" t="s">
        <v>794</v>
      </c>
      <c r="I1124" t="s">
        <v>795</v>
      </c>
      <c r="J1124" t="s">
        <v>682</v>
      </c>
      <c r="K1124">
        <v>3</v>
      </c>
      <c r="L1124">
        <v>40</v>
      </c>
      <c r="M1124">
        <v>109</v>
      </c>
      <c r="N1124">
        <v>60</v>
      </c>
      <c r="R1124">
        <v>480</v>
      </c>
      <c r="S1124">
        <v>7</v>
      </c>
      <c r="T1124">
        <v>68.599999999999994</v>
      </c>
      <c r="U1124" t="s">
        <v>782</v>
      </c>
      <c r="V1124">
        <v>25000</v>
      </c>
      <c r="W1124">
        <v>2700</v>
      </c>
      <c r="X1124">
        <v>83</v>
      </c>
      <c r="Y1124">
        <v>9</v>
      </c>
      <c r="Z1124">
        <v>0.9</v>
      </c>
      <c r="AA1124">
        <v>-40</v>
      </c>
      <c r="AB1124" t="s">
        <v>769</v>
      </c>
      <c r="AC1124">
        <v>0.1</v>
      </c>
      <c r="AD1124" t="s">
        <v>783</v>
      </c>
      <c r="AE1124">
        <v>41973</v>
      </c>
      <c r="AF1124">
        <v>41962</v>
      </c>
      <c r="AG1124" t="s">
        <v>784</v>
      </c>
      <c r="AH1124" t="s">
        <v>3289</v>
      </c>
      <c r="AI1124">
        <v>2225664</v>
      </c>
    </row>
    <row r="1125" spans="1:35" hidden="1">
      <c r="A1125" t="s">
        <v>3223</v>
      </c>
      <c r="B1125" t="s">
        <v>1129</v>
      </c>
      <c r="C1125" t="s">
        <v>682</v>
      </c>
      <c r="D1125">
        <v>683781</v>
      </c>
      <c r="F1125" t="s">
        <v>792</v>
      </c>
      <c r="G1125" t="s">
        <v>793</v>
      </c>
      <c r="H1125" t="s">
        <v>794</v>
      </c>
      <c r="I1125" t="s">
        <v>795</v>
      </c>
      <c r="J1125" t="s">
        <v>682</v>
      </c>
      <c r="K1125">
        <v>3</v>
      </c>
      <c r="L1125">
        <v>40</v>
      </c>
      <c r="M1125">
        <v>109</v>
      </c>
      <c r="N1125">
        <v>60</v>
      </c>
      <c r="R1125">
        <v>480</v>
      </c>
      <c r="S1125">
        <v>7.3</v>
      </c>
      <c r="T1125">
        <v>65.8</v>
      </c>
      <c r="U1125" t="s">
        <v>782</v>
      </c>
      <c r="V1125">
        <v>25000</v>
      </c>
      <c r="W1125">
        <v>3000</v>
      </c>
      <c r="X1125">
        <v>84</v>
      </c>
      <c r="Y1125">
        <v>21</v>
      </c>
      <c r="Z1125">
        <v>0.9</v>
      </c>
      <c r="AA1125">
        <v>-40</v>
      </c>
      <c r="AB1125" t="s">
        <v>769</v>
      </c>
      <c r="AC1125">
        <v>0.1</v>
      </c>
      <c r="AD1125" t="s">
        <v>783</v>
      </c>
      <c r="AE1125">
        <v>41973</v>
      </c>
      <c r="AF1125">
        <v>41962</v>
      </c>
      <c r="AG1125" t="s">
        <v>784</v>
      </c>
      <c r="AH1125" t="s">
        <v>3290</v>
      </c>
      <c r="AI1125">
        <v>2225665</v>
      </c>
    </row>
    <row r="1126" spans="1:35" hidden="1">
      <c r="A1126" t="s">
        <v>3223</v>
      </c>
      <c r="B1126" t="s">
        <v>1129</v>
      </c>
      <c r="C1126" t="s">
        <v>682</v>
      </c>
      <c r="D1126">
        <v>683782</v>
      </c>
      <c r="F1126" t="s">
        <v>792</v>
      </c>
      <c r="G1126" t="s">
        <v>793</v>
      </c>
      <c r="H1126" t="s">
        <v>794</v>
      </c>
      <c r="I1126" t="s">
        <v>795</v>
      </c>
      <c r="J1126" t="s">
        <v>682</v>
      </c>
      <c r="K1126">
        <v>3</v>
      </c>
      <c r="L1126">
        <v>40</v>
      </c>
      <c r="M1126">
        <v>109</v>
      </c>
      <c r="N1126">
        <v>60</v>
      </c>
      <c r="R1126">
        <v>480</v>
      </c>
      <c r="S1126">
        <v>7.3</v>
      </c>
      <c r="T1126">
        <v>66.099999999999994</v>
      </c>
      <c r="U1126" t="s">
        <v>782</v>
      </c>
      <c r="V1126">
        <v>25000</v>
      </c>
      <c r="W1126">
        <v>4000</v>
      </c>
      <c r="X1126">
        <v>87</v>
      </c>
      <c r="Y1126">
        <v>23</v>
      </c>
      <c r="Z1126">
        <v>0.9</v>
      </c>
      <c r="AA1126">
        <v>-40</v>
      </c>
      <c r="AB1126" t="s">
        <v>769</v>
      </c>
      <c r="AC1126">
        <v>0.1</v>
      </c>
      <c r="AD1126" t="s">
        <v>783</v>
      </c>
      <c r="AE1126">
        <v>41973</v>
      </c>
      <c r="AF1126">
        <v>41962</v>
      </c>
      <c r="AG1126" t="s">
        <v>784</v>
      </c>
      <c r="AH1126" t="s">
        <v>3291</v>
      </c>
      <c r="AI1126">
        <v>2225666</v>
      </c>
    </row>
    <row r="1127" spans="1:35">
      <c r="A1127" t="s">
        <v>3223</v>
      </c>
      <c r="B1127" t="s">
        <v>1129</v>
      </c>
      <c r="C1127" t="s">
        <v>682</v>
      </c>
      <c r="D1127">
        <v>685984</v>
      </c>
      <c r="F1127" t="s">
        <v>792</v>
      </c>
      <c r="G1127" t="s">
        <v>793</v>
      </c>
      <c r="H1127" t="s">
        <v>794</v>
      </c>
      <c r="I1127" t="s">
        <v>795</v>
      </c>
      <c r="J1127" t="s">
        <v>682</v>
      </c>
      <c r="K1127">
        <v>3</v>
      </c>
      <c r="L1127">
        <v>60</v>
      </c>
      <c r="M1127">
        <v>110</v>
      </c>
      <c r="N1127">
        <v>56</v>
      </c>
      <c r="R1127">
        <v>800</v>
      </c>
      <c r="S1127">
        <v>11.5</v>
      </c>
      <c r="T1127">
        <v>69.599999999999994</v>
      </c>
      <c r="U1127" t="s">
        <v>782</v>
      </c>
      <c r="V1127">
        <v>40000</v>
      </c>
      <c r="W1127">
        <v>4000</v>
      </c>
      <c r="X1127">
        <v>85</v>
      </c>
      <c r="Y1127">
        <v>28</v>
      </c>
      <c r="Z1127">
        <v>0.9</v>
      </c>
      <c r="AA1127">
        <v>-40</v>
      </c>
      <c r="AB1127" t="s">
        <v>769</v>
      </c>
      <c r="AC1127">
        <v>0.1</v>
      </c>
      <c r="AD1127" t="s">
        <v>1143</v>
      </c>
      <c r="AE1127">
        <v>41840</v>
      </c>
      <c r="AF1127">
        <v>41837</v>
      </c>
      <c r="AG1127" t="s">
        <v>784</v>
      </c>
      <c r="AH1127" t="s">
        <v>3292</v>
      </c>
      <c r="AI1127">
        <v>2215753</v>
      </c>
    </row>
    <row r="1128" spans="1:35">
      <c r="A1128" t="s">
        <v>3223</v>
      </c>
      <c r="B1128" t="s">
        <v>1129</v>
      </c>
      <c r="C1128" t="s">
        <v>682</v>
      </c>
      <c r="D1128">
        <v>686456</v>
      </c>
      <c r="F1128" t="s">
        <v>732</v>
      </c>
      <c r="G1128" t="s">
        <v>780</v>
      </c>
      <c r="H1128" t="s">
        <v>794</v>
      </c>
      <c r="I1128" t="s">
        <v>726</v>
      </c>
      <c r="J1128" t="s">
        <v>682</v>
      </c>
      <c r="K1128">
        <v>3</v>
      </c>
      <c r="L1128">
        <v>65</v>
      </c>
      <c r="M1128">
        <v>126</v>
      </c>
      <c r="N1128">
        <v>90</v>
      </c>
      <c r="R1128">
        <v>650</v>
      </c>
      <c r="S1128">
        <v>7.6</v>
      </c>
      <c r="T1128">
        <v>86.6</v>
      </c>
      <c r="U1128" t="s">
        <v>782</v>
      </c>
      <c r="V1128">
        <v>40000</v>
      </c>
      <c r="W1128">
        <v>2700</v>
      </c>
      <c r="X1128">
        <v>83</v>
      </c>
      <c r="Y1128">
        <v>9</v>
      </c>
      <c r="Z1128">
        <v>1</v>
      </c>
      <c r="AA1128">
        <v>-40</v>
      </c>
      <c r="AD1128" t="s">
        <v>783</v>
      </c>
      <c r="AE1128">
        <v>41942</v>
      </c>
      <c r="AF1128">
        <v>41935</v>
      </c>
      <c r="AG1128" t="s">
        <v>784</v>
      </c>
      <c r="AH1128" t="s">
        <v>3293</v>
      </c>
      <c r="AI1128">
        <v>2223580</v>
      </c>
    </row>
    <row r="1129" spans="1:35">
      <c r="A1129" t="s">
        <v>3223</v>
      </c>
      <c r="B1129" t="s">
        <v>1129</v>
      </c>
      <c r="C1129" t="s">
        <v>682</v>
      </c>
      <c r="D1129">
        <v>686457</v>
      </c>
      <c r="F1129" t="s">
        <v>732</v>
      </c>
      <c r="G1129" t="s">
        <v>780</v>
      </c>
      <c r="H1129" t="s">
        <v>794</v>
      </c>
      <c r="I1129" t="s">
        <v>726</v>
      </c>
      <c r="J1129" t="s">
        <v>682</v>
      </c>
      <c r="K1129">
        <v>3</v>
      </c>
      <c r="L1129">
        <v>65</v>
      </c>
      <c r="M1129">
        <v>126</v>
      </c>
      <c r="N1129">
        <v>90</v>
      </c>
      <c r="R1129">
        <v>650</v>
      </c>
      <c r="S1129">
        <v>7.8</v>
      </c>
      <c r="T1129">
        <v>86.6</v>
      </c>
      <c r="U1129" t="s">
        <v>782</v>
      </c>
      <c r="V1129">
        <v>40000</v>
      </c>
      <c r="W1129">
        <v>3000</v>
      </c>
      <c r="X1129">
        <v>84</v>
      </c>
      <c r="Y1129">
        <v>13</v>
      </c>
      <c r="Z1129">
        <v>1</v>
      </c>
      <c r="AA1129">
        <v>-40</v>
      </c>
      <c r="AD1129" t="s">
        <v>783</v>
      </c>
      <c r="AE1129">
        <v>41942</v>
      </c>
      <c r="AF1129">
        <v>41935</v>
      </c>
      <c r="AG1129" t="s">
        <v>784</v>
      </c>
      <c r="AH1129" t="s">
        <v>3294</v>
      </c>
      <c r="AI1129">
        <v>2223581</v>
      </c>
    </row>
    <row r="1130" spans="1:35">
      <c r="A1130" t="s">
        <v>3223</v>
      </c>
      <c r="B1130" t="s">
        <v>1129</v>
      </c>
      <c r="C1130" t="s">
        <v>682</v>
      </c>
      <c r="D1130">
        <v>686458</v>
      </c>
      <c r="F1130" t="s">
        <v>732</v>
      </c>
      <c r="G1130" t="s">
        <v>780</v>
      </c>
      <c r="H1130" t="s">
        <v>794</v>
      </c>
      <c r="I1130" t="s">
        <v>726</v>
      </c>
      <c r="J1130" t="s">
        <v>682</v>
      </c>
      <c r="K1130">
        <v>3</v>
      </c>
      <c r="L1130">
        <v>65</v>
      </c>
      <c r="M1130">
        <v>126</v>
      </c>
      <c r="N1130">
        <v>90</v>
      </c>
      <c r="R1130">
        <v>650</v>
      </c>
      <c r="S1130">
        <v>7.7</v>
      </c>
      <c r="T1130">
        <v>86.6</v>
      </c>
      <c r="U1130" t="s">
        <v>782</v>
      </c>
      <c r="V1130">
        <v>40000</v>
      </c>
      <c r="W1130">
        <v>4000</v>
      </c>
      <c r="X1130">
        <v>87</v>
      </c>
      <c r="Y1130">
        <v>24</v>
      </c>
      <c r="Z1130">
        <v>1</v>
      </c>
      <c r="AA1130">
        <v>-40</v>
      </c>
      <c r="AD1130" t="s">
        <v>783</v>
      </c>
      <c r="AE1130">
        <v>41942</v>
      </c>
      <c r="AF1130">
        <v>41935</v>
      </c>
      <c r="AG1130" t="s">
        <v>784</v>
      </c>
      <c r="AH1130" t="s">
        <v>3295</v>
      </c>
      <c r="AI1130">
        <v>2223582</v>
      </c>
    </row>
    <row r="1131" spans="1:35">
      <c r="A1131" t="s">
        <v>3223</v>
      </c>
      <c r="B1131" t="s">
        <v>1129</v>
      </c>
      <c r="C1131" t="s">
        <v>682</v>
      </c>
      <c r="D1131">
        <v>687596</v>
      </c>
      <c r="F1131" t="s">
        <v>732</v>
      </c>
      <c r="G1131" t="s">
        <v>780</v>
      </c>
      <c r="H1131" t="s">
        <v>794</v>
      </c>
      <c r="I1131" t="s">
        <v>726</v>
      </c>
      <c r="J1131" t="s">
        <v>682</v>
      </c>
      <c r="K1131">
        <v>3</v>
      </c>
      <c r="L1131">
        <v>65</v>
      </c>
      <c r="M1131">
        <v>133</v>
      </c>
      <c r="N1131">
        <v>95</v>
      </c>
      <c r="R1131">
        <v>800</v>
      </c>
      <c r="S1131">
        <v>13.5</v>
      </c>
      <c r="T1131">
        <v>59.2</v>
      </c>
      <c r="U1131" t="s">
        <v>782</v>
      </c>
      <c r="V1131">
        <v>40000</v>
      </c>
      <c r="W1131">
        <v>3000</v>
      </c>
      <c r="X1131">
        <v>93</v>
      </c>
      <c r="Y1131">
        <v>62</v>
      </c>
      <c r="Z1131">
        <v>1</v>
      </c>
      <c r="AA1131">
        <v>-40</v>
      </c>
      <c r="AB1131" t="s">
        <v>769</v>
      </c>
      <c r="AC1131">
        <v>0.1</v>
      </c>
      <c r="AD1131" t="s">
        <v>783</v>
      </c>
      <c r="AE1131">
        <v>41942</v>
      </c>
      <c r="AF1131">
        <v>41935</v>
      </c>
      <c r="AG1131" t="s">
        <v>784</v>
      </c>
      <c r="AH1131" t="s">
        <v>3296</v>
      </c>
      <c r="AI1131">
        <v>2223583</v>
      </c>
    </row>
    <row r="1132" spans="1:35">
      <c r="A1132" t="s">
        <v>3223</v>
      </c>
      <c r="B1132" t="s">
        <v>1129</v>
      </c>
      <c r="C1132" t="s">
        <v>682</v>
      </c>
      <c r="D1132">
        <v>687597</v>
      </c>
      <c r="F1132" t="s">
        <v>732</v>
      </c>
      <c r="G1132" t="s">
        <v>780</v>
      </c>
      <c r="H1132" t="s">
        <v>794</v>
      </c>
      <c r="I1132" t="s">
        <v>726</v>
      </c>
      <c r="J1132" t="s">
        <v>682</v>
      </c>
      <c r="K1132">
        <v>3</v>
      </c>
      <c r="L1132">
        <v>65</v>
      </c>
      <c r="M1132">
        <v>133</v>
      </c>
      <c r="N1132">
        <v>95</v>
      </c>
      <c r="R1132">
        <v>800</v>
      </c>
      <c r="S1132">
        <v>13.5</v>
      </c>
      <c r="T1132">
        <v>59.2</v>
      </c>
      <c r="U1132" t="s">
        <v>782</v>
      </c>
      <c r="V1132">
        <v>40000</v>
      </c>
      <c r="W1132">
        <v>4000</v>
      </c>
      <c r="X1132">
        <v>93</v>
      </c>
      <c r="Y1132">
        <v>62</v>
      </c>
      <c r="Z1132">
        <v>1</v>
      </c>
      <c r="AA1132">
        <v>-40</v>
      </c>
      <c r="AB1132" t="s">
        <v>769</v>
      </c>
      <c r="AC1132">
        <v>0.1</v>
      </c>
      <c r="AD1132" t="s">
        <v>783</v>
      </c>
      <c r="AE1132">
        <v>41942</v>
      </c>
      <c r="AF1132">
        <v>41935</v>
      </c>
      <c r="AG1132" t="s">
        <v>784</v>
      </c>
      <c r="AH1132" t="s">
        <v>3297</v>
      </c>
      <c r="AI1132">
        <v>2223584</v>
      </c>
    </row>
    <row r="1133" spans="1:35">
      <c r="A1133" t="s">
        <v>3223</v>
      </c>
      <c r="B1133" t="s">
        <v>1129</v>
      </c>
      <c r="C1133" t="s">
        <v>682</v>
      </c>
      <c r="D1133">
        <v>689084</v>
      </c>
      <c r="F1133" t="s">
        <v>732</v>
      </c>
      <c r="G1133" t="s">
        <v>780</v>
      </c>
      <c r="H1133" t="s">
        <v>794</v>
      </c>
      <c r="I1133" t="s">
        <v>726</v>
      </c>
      <c r="J1133" t="s">
        <v>682</v>
      </c>
      <c r="K1133">
        <v>3</v>
      </c>
      <c r="L1133">
        <v>65</v>
      </c>
      <c r="M1133">
        <v>133</v>
      </c>
      <c r="N1133">
        <v>95</v>
      </c>
      <c r="R1133">
        <v>650</v>
      </c>
      <c r="S1133">
        <v>9.5</v>
      </c>
      <c r="T1133">
        <v>68.400000000000006</v>
      </c>
      <c r="U1133" t="s">
        <v>782</v>
      </c>
      <c r="V1133">
        <v>40000</v>
      </c>
      <c r="W1133">
        <v>4000</v>
      </c>
      <c r="X1133">
        <v>85</v>
      </c>
      <c r="Y1133">
        <v>12</v>
      </c>
      <c r="Z1133">
        <v>1</v>
      </c>
      <c r="AA1133">
        <v>-40</v>
      </c>
      <c r="AB1133" t="s">
        <v>769</v>
      </c>
      <c r="AC1133">
        <v>0.1</v>
      </c>
      <c r="AD1133" t="s">
        <v>783</v>
      </c>
      <c r="AE1133">
        <v>41942</v>
      </c>
      <c r="AF1133">
        <v>41935</v>
      </c>
      <c r="AG1133" t="s">
        <v>784</v>
      </c>
      <c r="AH1133" t="s">
        <v>3298</v>
      </c>
      <c r="AI1133">
        <v>2223575</v>
      </c>
    </row>
    <row r="1134" spans="1:35" hidden="1">
      <c r="A1134" t="s">
        <v>3223</v>
      </c>
      <c r="B1134" t="s">
        <v>1129</v>
      </c>
      <c r="C1134" t="s">
        <v>682</v>
      </c>
      <c r="D1134">
        <v>689088</v>
      </c>
      <c r="F1134" t="s">
        <v>792</v>
      </c>
      <c r="G1134" t="s">
        <v>793</v>
      </c>
      <c r="H1134" t="s">
        <v>794</v>
      </c>
      <c r="I1134" t="s">
        <v>795</v>
      </c>
      <c r="J1134" t="s">
        <v>682</v>
      </c>
      <c r="K1134">
        <v>3</v>
      </c>
      <c r="L1134">
        <v>40</v>
      </c>
      <c r="M1134">
        <v>109</v>
      </c>
      <c r="N1134">
        <v>60</v>
      </c>
      <c r="R1134">
        <v>500</v>
      </c>
      <c r="S1134">
        <v>7</v>
      </c>
      <c r="T1134">
        <v>71.400000000000006</v>
      </c>
      <c r="U1134" t="s">
        <v>782</v>
      </c>
      <c r="V1134">
        <v>25000</v>
      </c>
      <c r="W1134">
        <v>5000</v>
      </c>
      <c r="X1134">
        <v>86</v>
      </c>
      <c r="Y1134">
        <v>20</v>
      </c>
      <c r="Z1134">
        <v>0.9</v>
      </c>
      <c r="AA1134">
        <v>-40</v>
      </c>
      <c r="AB1134" t="s">
        <v>769</v>
      </c>
      <c r="AC1134">
        <v>0.1</v>
      </c>
      <c r="AD1134" t="s">
        <v>783</v>
      </c>
      <c r="AE1134">
        <v>41973</v>
      </c>
      <c r="AF1134">
        <v>41962</v>
      </c>
      <c r="AG1134" t="s">
        <v>784</v>
      </c>
      <c r="AH1134" t="s">
        <v>3299</v>
      </c>
      <c r="AI1134">
        <v>2225667</v>
      </c>
    </row>
    <row r="1135" spans="1:35">
      <c r="A1135" t="s">
        <v>3223</v>
      </c>
      <c r="B1135" t="s">
        <v>1129</v>
      </c>
      <c r="C1135" t="s">
        <v>682</v>
      </c>
      <c r="D1135">
        <v>689095</v>
      </c>
      <c r="F1135" t="s">
        <v>732</v>
      </c>
      <c r="G1135" t="s">
        <v>780</v>
      </c>
      <c r="H1135" t="s">
        <v>794</v>
      </c>
      <c r="I1135" t="s">
        <v>726</v>
      </c>
      <c r="J1135" t="s">
        <v>682</v>
      </c>
      <c r="K1135">
        <v>3</v>
      </c>
      <c r="L1135">
        <v>65</v>
      </c>
      <c r="M1135">
        <v>133</v>
      </c>
      <c r="N1135">
        <v>95</v>
      </c>
      <c r="R1135">
        <v>650</v>
      </c>
      <c r="S1135">
        <v>9.5</v>
      </c>
      <c r="T1135">
        <v>68.400000000000006</v>
      </c>
      <c r="U1135" t="s">
        <v>782</v>
      </c>
      <c r="V1135">
        <v>40000</v>
      </c>
      <c r="W1135">
        <v>5000</v>
      </c>
      <c r="X1135">
        <v>85</v>
      </c>
      <c r="Y1135">
        <v>18</v>
      </c>
      <c r="Z1135">
        <v>1</v>
      </c>
      <c r="AA1135">
        <v>-40</v>
      </c>
      <c r="AB1135" t="s">
        <v>769</v>
      </c>
      <c r="AC1135">
        <v>0.1</v>
      </c>
      <c r="AD1135" t="s">
        <v>783</v>
      </c>
      <c r="AE1135">
        <v>41942</v>
      </c>
      <c r="AF1135">
        <v>41935</v>
      </c>
      <c r="AG1135" t="s">
        <v>784</v>
      </c>
      <c r="AH1135" t="s">
        <v>3300</v>
      </c>
      <c r="AI1135">
        <v>2223576</v>
      </c>
    </row>
    <row r="1136" spans="1:35" hidden="1">
      <c r="A1136" t="s">
        <v>3223</v>
      </c>
      <c r="B1136" t="s">
        <v>1129</v>
      </c>
      <c r="C1136" t="s">
        <v>682</v>
      </c>
      <c r="D1136">
        <v>689834</v>
      </c>
      <c r="F1136" t="s">
        <v>787</v>
      </c>
      <c r="G1136" t="s">
        <v>723</v>
      </c>
      <c r="H1136" t="s">
        <v>788</v>
      </c>
      <c r="I1136" t="s">
        <v>723</v>
      </c>
      <c r="J1136" t="s">
        <v>682</v>
      </c>
      <c r="K1136">
        <v>3</v>
      </c>
      <c r="L1136">
        <v>40</v>
      </c>
      <c r="M1136">
        <v>104</v>
      </c>
      <c r="N1136">
        <v>35</v>
      </c>
      <c r="R1136">
        <v>300</v>
      </c>
      <c r="S1136">
        <v>4.7</v>
      </c>
      <c r="T1136">
        <v>63.8</v>
      </c>
      <c r="U1136" t="s">
        <v>782</v>
      </c>
      <c r="V1136">
        <v>25000</v>
      </c>
      <c r="W1136">
        <v>3000</v>
      </c>
      <c r="X1136">
        <v>82</v>
      </c>
      <c r="Y1136">
        <v>18</v>
      </c>
      <c r="Z1136">
        <v>0.6</v>
      </c>
      <c r="AA1136">
        <v>-40</v>
      </c>
      <c r="AB1136" t="s">
        <v>769</v>
      </c>
      <c r="AC1136">
        <v>0.1</v>
      </c>
      <c r="AD1136" t="s">
        <v>1043</v>
      </c>
      <c r="AE1136">
        <v>41881</v>
      </c>
      <c r="AF1136">
        <v>41893</v>
      </c>
      <c r="AG1136" t="s">
        <v>784</v>
      </c>
      <c r="AH1136" t="s">
        <v>3301</v>
      </c>
      <c r="AI1136">
        <v>2220272</v>
      </c>
    </row>
    <row r="1137" spans="1:35" hidden="1">
      <c r="A1137" t="s">
        <v>3223</v>
      </c>
      <c r="B1137" t="s">
        <v>1129</v>
      </c>
      <c r="C1137" t="s">
        <v>682</v>
      </c>
      <c r="D1137">
        <v>689834</v>
      </c>
      <c r="F1137" t="s">
        <v>787</v>
      </c>
      <c r="G1137" t="s">
        <v>723</v>
      </c>
      <c r="H1137" t="s">
        <v>788</v>
      </c>
      <c r="I1137" t="s">
        <v>723</v>
      </c>
      <c r="J1137" t="s">
        <v>682</v>
      </c>
      <c r="K1137">
        <v>3</v>
      </c>
      <c r="L1137">
        <v>40</v>
      </c>
      <c r="M1137">
        <v>119</v>
      </c>
      <c r="N1137">
        <v>35</v>
      </c>
      <c r="R1137">
        <v>300</v>
      </c>
      <c r="S1137">
        <v>4.7</v>
      </c>
      <c r="T1137">
        <v>63.8</v>
      </c>
      <c r="U1137" t="s">
        <v>782</v>
      </c>
      <c r="V1137">
        <v>25000</v>
      </c>
      <c r="W1137">
        <v>2700</v>
      </c>
      <c r="X1137">
        <v>82</v>
      </c>
      <c r="Y1137">
        <v>17</v>
      </c>
      <c r="Z1137">
        <v>0.6</v>
      </c>
      <c r="AA1137">
        <v>-40</v>
      </c>
      <c r="AB1137" t="s">
        <v>769</v>
      </c>
      <c r="AC1137">
        <v>0.1</v>
      </c>
      <c r="AD1137" t="s">
        <v>1043</v>
      </c>
      <c r="AE1137">
        <v>41881</v>
      </c>
      <c r="AF1137">
        <v>41893</v>
      </c>
      <c r="AG1137" t="s">
        <v>784</v>
      </c>
      <c r="AH1137" t="s">
        <v>3302</v>
      </c>
      <c r="AI1137">
        <v>2220271</v>
      </c>
    </row>
    <row r="1138" spans="1:35" hidden="1">
      <c r="A1138" t="s">
        <v>3223</v>
      </c>
      <c r="B1138" t="s">
        <v>1129</v>
      </c>
      <c r="C1138" t="s">
        <v>682</v>
      </c>
      <c r="D1138">
        <v>689839</v>
      </c>
      <c r="F1138" t="s">
        <v>787</v>
      </c>
      <c r="G1138" t="s">
        <v>723</v>
      </c>
      <c r="H1138" t="s">
        <v>794</v>
      </c>
      <c r="I1138" t="s">
        <v>723</v>
      </c>
      <c r="J1138" t="s">
        <v>682</v>
      </c>
      <c r="K1138">
        <v>3</v>
      </c>
      <c r="L1138">
        <v>40</v>
      </c>
      <c r="M1138">
        <v>104</v>
      </c>
      <c r="N1138">
        <v>35</v>
      </c>
      <c r="R1138">
        <v>300</v>
      </c>
      <c r="S1138">
        <v>4.7</v>
      </c>
      <c r="T1138">
        <v>63.8</v>
      </c>
      <c r="U1138" t="s">
        <v>782</v>
      </c>
      <c r="V1138">
        <v>25000</v>
      </c>
      <c r="W1138">
        <v>2700</v>
      </c>
      <c r="X1138">
        <v>82</v>
      </c>
      <c r="Y1138">
        <v>17</v>
      </c>
      <c r="Z1138">
        <v>0.6</v>
      </c>
      <c r="AA1138">
        <v>-40</v>
      </c>
      <c r="AB1138" t="s">
        <v>769</v>
      </c>
      <c r="AC1138">
        <v>0.1</v>
      </c>
      <c r="AD1138" t="s">
        <v>1043</v>
      </c>
      <c r="AE1138">
        <v>41881</v>
      </c>
      <c r="AF1138">
        <v>41893</v>
      </c>
      <c r="AG1138" t="s">
        <v>784</v>
      </c>
      <c r="AH1138" t="s">
        <v>3303</v>
      </c>
      <c r="AI1138">
        <v>2220273</v>
      </c>
    </row>
    <row r="1139" spans="1:35" hidden="1">
      <c r="A1139" t="s">
        <v>3223</v>
      </c>
      <c r="B1139" t="s">
        <v>1129</v>
      </c>
      <c r="C1139" t="s">
        <v>682</v>
      </c>
      <c r="D1139">
        <v>689840</v>
      </c>
      <c r="F1139" t="s">
        <v>787</v>
      </c>
      <c r="G1139" t="s">
        <v>723</v>
      </c>
      <c r="H1139" t="s">
        <v>788</v>
      </c>
      <c r="I1139" t="s">
        <v>723</v>
      </c>
      <c r="J1139" t="s">
        <v>682</v>
      </c>
      <c r="K1139">
        <v>3</v>
      </c>
      <c r="L1139">
        <v>40</v>
      </c>
      <c r="M1139">
        <v>104</v>
      </c>
      <c r="N1139">
        <v>35</v>
      </c>
      <c r="R1139">
        <v>300</v>
      </c>
      <c r="S1139">
        <v>4.7</v>
      </c>
      <c r="T1139">
        <v>63.8</v>
      </c>
      <c r="U1139" t="s">
        <v>782</v>
      </c>
      <c r="V1139">
        <v>25000</v>
      </c>
      <c r="W1139">
        <v>3000</v>
      </c>
      <c r="X1139">
        <v>82</v>
      </c>
      <c r="Y1139">
        <v>18</v>
      </c>
      <c r="Z1139">
        <v>0.6</v>
      </c>
      <c r="AA1139">
        <v>-40</v>
      </c>
      <c r="AB1139" t="s">
        <v>769</v>
      </c>
      <c r="AC1139">
        <v>0.1</v>
      </c>
      <c r="AD1139" t="s">
        <v>1043</v>
      </c>
      <c r="AE1139">
        <v>41881</v>
      </c>
      <c r="AF1139">
        <v>41893</v>
      </c>
      <c r="AG1139" t="s">
        <v>784</v>
      </c>
      <c r="AH1139" t="s">
        <v>3304</v>
      </c>
      <c r="AI1139">
        <v>2220274</v>
      </c>
    </row>
    <row r="1140" spans="1:35" hidden="1">
      <c r="A1140" t="s">
        <v>3223</v>
      </c>
      <c r="B1140" t="s">
        <v>1129</v>
      </c>
      <c r="C1140" t="s">
        <v>682</v>
      </c>
      <c r="D1140">
        <v>689844</v>
      </c>
      <c r="F1140" t="s">
        <v>835</v>
      </c>
      <c r="G1140" t="s">
        <v>723</v>
      </c>
      <c r="H1140" t="s">
        <v>788</v>
      </c>
      <c r="I1140" t="s">
        <v>723</v>
      </c>
      <c r="J1140" t="s">
        <v>682</v>
      </c>
      <c r="K1140">
        <v>3</v>
      </c>
      <c r="L1140">
        <v>60</v>
      </c>
      <c r="M1140">
        <v>130</v>
      </c>
      <c r="N1140">
        <v>43</v>
      </c>
      <c r="R1140">
        <v>500</v>
      </c>
      <c r="S1140">
        <v>7.1</v>
      </c>
      <c r="T1140">
        <v>71.400000000000006</v>
      </c>
      <c r="U1140" t="s">
        <v>782</v>
      </c>
      <c r="V1140">
        <v>25000</v>
      </c>
      <c r="W1140">
        <v>2700</v>
      </c>
      <c r="X1140">
        <v>81</v>
      </c>
      <c r="Y1140">
        <v>13</v>
      </c>
      <c r="Z1140">
        <v>0.7</v>
      </c>
      <c r="AA1140">
        <v>-40</v>
      </c>
      <c r="AB1140" t="s">
        <v>769</v>
      </c>
      <c r="AC1140">
        <v>0.1</v>
      </c>
      <c r="AD1140" t="s">
        <v>783</v>
      </c>
      <c r="AE1140">
        <v>41932</v>
      </c>
      <c r="AF1140">
        <v>41934</v>
      </c>
      <c r="AG1140" t="s">
        <v>784</v>
      </c>
      <c r="AH1140" t="s">
        <v>3305</v>
      </c>
      <c r="AI1140">
        <v>2223721</v>
      </c>
    </row>
    <row r="1141" spans="1:35" hidden="1">
      <c r="A1141" t="s">
        <v>3223</v>
      </c>
      <c r="B1141" t="s">
        <v>1129</v>
      </c>
      <c r="C1141" t="s">
        <v>682</v>
      </c>
      <c r="D1141">
        <v>689845</v>
      </c>
      <c r="F1141" t="s">
        <v>835</v>
      </c>
      <c r="G1141" t="s">
        <v>723</v>
      </c>
      <c r="H1141" t="s">
        <v>788</v>
      </c>
      <c r="I1141" t="s">
        <v>723</v>
      </c>
      <c r="J1141" t="s">
        <v>682</v>
      </c>
      <c r="K1141">
        <v>3</v>
      </c>
      <c r="L1141">
        <v>60</v>
      </c>
      <c r="M1141">
        <v>129</v>
      </c>
      <c r="N1141">
        <v>43</v>
      </c>
      <c r="R1141">
        <v>500</v>
      </c>
      <c r="S1141">
        <v>7.1</v>
      </c>
      <c r="T1141">
        <v>71.400000000000006</v>
      </c>
      <c r="U1141" t="s">
        <v>782</v>
      </c>
      <c r="V1141">
        <v>25000</v>
      </c>
      <c r="W1141">
        <v>2700</v>
      </c>
      <c r="X1141">
        <v>81</v>
      </c>
      <c r="Y1141">
        <v>13</v>
      </c>
      <c r="Z1141">
        <v>0.7</v>
      </c>
      <c r="AA1141">
        <v>-40</v>
      </c>
      <c r="AB1141" t="s">
        <v>769</v>
      </c>
      <c r="AC1141">
        <v>0.1</v>
      </c>
      <c r="AD1141" t="s">
        <v>783</v>
      </c>
      <c r="AE1141">
        <v>41932</v>
      </c>
      <c r="AF1141">
        <v>41934</v>
      </c>
      <c r="AG1141" t="s">
        <v>784</v>
      </c>
      <c r="AH1141" t="s">
        <v>3306</v>
      </c>
      <c r="AI1141">
        <v>2223725</v>
      </c>
    </row>
    <row r="1142" spans="1:35" hidden="1">
      <c r="A1142" t="s">
        <v>3223</v>
      </c>
      <c r="B1142" t="s">
        <v>1129</v>
      </c>
      <c r="C1142" t="s">
        <v>682</v>
      </c>
      <c r="D1142">
        <v>689849</v>
      </c>
      <c r="F1142" t="s">
        <v>835</v>
      </c>
      <c r="G1142" t="s">
        <v>723</v>
      </c>
      <c r="H1142" t="s">
        <v>794</v>
      </c>
      <c r="I1142" t="s">
        <v>723</v>
      </c>
      <c r="J1142" t="s">
        <v>682</v>
      </c>
      <c r="K1142">
        <v>3</v>
      </c>
      <c r="L1142">
        <v>60</v>
      </c>
      <c r="M1142">
        <v>130</v>
      </c>
      <c r="N1142">
        <v>43</v>
      </c>
      <c r="R1142">
        <v>500</v>
      </c>
      <c r="S1142">
        <v>7.1</v>
      </c>
      <c r="T1142">
        <v>71.400000000000006</v>
      </c>
      <c r="U1142" t="s">
        <v>782</v>
      </c>
      <c r="V1142">
        <v>25000</v>
      </c>
      <c r="W1142">
        <v>2700</v>
      </c>
      <c r="X1142">
        <v>81</v>
      </c>
      <c r="Y1142">
        <v>13</v>
      </c>
      <c r="Z1142">
        <v>0.7</v>
      </c>
      <c r="AA1142">
        <v>-40</v>
      </c>
      <c r="AB1142" t="s">
        <v>769</v>
      </c>
      <c r="AC1142">
        <v>0.1</v>
      </c>
      <c r="AD1142" t="s">
        <v>783</v>
      </c>
      <c r="AE1142">
        <v>41932</v>
      </c>
      <c r="AF1142">
        <v>41934</v>
      </c>
      <c r="AG1142" t="s">
        <v>784</v>
      </c>
      <c r="AH1142" t="s">
        <v>3307</v>
      </c>
      <c r="AI1142">
        <v>2223722</v>
      </c>
    </row>
    <row r="1143" spans="1:35" hidden="1">
      <c r="A1143" t="s">
        <v>3223</v>
      </c>
      <c r="B1143" t="s">
        <v>1129</v>
      </c>
      <c r="C1143" t="s">
        <v>682</v>
      </c>
      <c r="D1143">
        <v>689850</v>
      </c>
      <c r="F1143" t="s">
        <v>835</v>
      </c>
      <c r="G1143" t="s">
        <v>723</v>
      </c>
      <c r="H1143" t="s">
        <v>794</v>
      </c>
      <c r="I1143" t="s">
        <v>723</v>
      </c>
      <c r="J1143" t="s">
        <v>682</v>
      </c>
      <c r="K1143">
        <v>3</v>
      </c>
      <c r="L1143">
        <v>60</v>
      </c>
      <c r="M1143">
        <v>130</v>
      </c>
      <c r="N1143">
        <v>43</v>
      </c>
      <c r="R1143">
        <v>500</v>
      </c>
      <c r="S1143">
        <v>7.1</v>
      </c>
      <c r="T1143">
        <v>71.400000000000006</v>
      </c>
      <c r="U1143" t="s">
        <v>782</v>
      </c>
      <c r="V1143">
        <v>25000</v>
      </c>
      <c r="W1143">
        <v>2700</v>
      </c>
      <c r="X1143">
        <v>81</v>
      </c>
      <c r="Y1143">
        <v>13</v>
      </c>
      <c r="Z1143">
        <v>0.7</v>
      </c>
      <c r="AA1143">
        <v>-40</v>
      </c>
      <c r="AB1143" t="s">
        <v>769</v>
      </c>
      <c r="AC1143">
        <v>0.1</v>
      </c>
      <c r="AD1143" t="s">
        <v>783</v>
      </c>
      <c r="AE1143">
        <v>41932</v>
      </c>
      <c r="AF1143">
        <v>41934</v>
      </c>
      <c r="AG1143" t="s">
        <v>784</v>
      </c>
      <c r="AH1143" t="s">
        <v>3308</v>
      </c>
      <c r="AI1143">
        <v>2223726</v>
      </c>
    </row>
    <row r="1144" spans="1:35">
      <c r="A1144" t="s">
        <v>3223</v>
      </c>
      <c r="B1144" t="s">
        <v>1129</v>
      </c>
      <c r="C1144" t="s">
        <v>682</v>
      </c>
      <c r="D1144">
        <v>691488</v>
      </c>
      <c r="F1144" t="s">
        <v>732</v>
      </c>
      <c r="G1144" t="s">
        <v>780</v>
      </c>
      <c r="H1144" t="s">
        <v>794</v>
      </c>
      <c r="I1144" t="s">
        <v>726</v>
      </c>
      <c r="J1144" t="s">
        <v>682</v>
      </c>
      <c r="K1144">
        <v>3</v>
      </c>
      <c r="L1144">
        <v>65</v>
      </c>
      <c r="M1144">
        <v>127</v>
      </c>
      <c r="N1144">
        <v>90</v>
      </c>
      <c r="R1144">
        <v>650</v>
      </c>
      <c r="S1144">
        <v>8.5</v>
      </c>
      <c r="T1144">
        <v>76.5</v>
      </c>
      <c r="U1144" t="s">
        <v>782</v>
      </c>
      <c r="V1144">
        <v>40000</v>
      </c>
      <c r="W1144">
        <v>3000</v>
      </c>
      <c r="X1144">
        <v>85</v>
      </c>
      <c r="Y1144">
        <v>16</v>
      </c>
      <c r="Z1144">
        <v>0.9</v>
      </c>
      <c r="AA1144">
        <v>-40</v>
      </c>
      <c r="AB1144" t="s">
        <v>769</v>
      </c>
      <c r="AC1144">
        <v>0.1</v>
      </c>
      <c r="AD1144" t="s">
        <v>783</v>
      </c>
      <c r="AE1144">
        <v>41942</v>
      </c>
      <c r="AF1144">
        <v>41935</v>
      </c>
      <c r="AG1144" t="s">
        <v>784</v>
      </c>
      <c r="AH1144" t="s">
        <v>3309</v>
      </c>
      <c r="AI1144">
        <v>2223578</v>
      </c>
    </row>
    <row r="1145" spans="1:35">
      <c r="A1145" t="s">
        <v>3223</v>
      </c>
      <c r="B1145" t="s">
        <v>1129</v>
      </c>
      <c r="C1145" t="s">
        <v>682</v>
      </c>
      <c r="D1145">
        <v>691489</v>
      </c>
      <c r="F1145" t="s">
        <v>732</v>
      </c>
      <c r="G1145" t="s">
        <v>780</v>
      </c>
      <c r="H1145" t="s">
        <v>794</v>
      </c>
      <c r="I1145" t="s">
        <v>726</v>
      </c>
      <c r="J1145" t="s">
        <v>682</v>
      </c>
      <c r="K1145">
        <v>3</v>
      </c>
      <c r="L1145">
        <v>65</v>
      </c>
      <c r="M1145">
        <v>127</v>
      </c>
      <c r="N1145">
        <v>90</v>
      </c>
      <c r="R1145">
        <v>650</v>
      </c>
      <c r="S1145">
        <v>8.6</v>
      </c>
      <c r="T1145">
        <v>76.5</v>
      </c>
      <c r="U1145" t="s">
        <v>782</v>
      </c>
      <c r="V1145">
        <v>40000</v>
      </c>
      <c r="W1145">
        <v>4000</v>
      </c>
      <c r="X1145">
        <v>87</v>
      </c>
      <c r="Y1145">
        <v>24</v>
      </c>
      <c r="Z1145">
        <v>0.9</v>
      </c>
      <c r="AA1145">
        <v>-40</v>
      </c>
      <c r="AB1145" t="s">
        <v>769</v>
      </c>
      <c r="AC1145">
        <v>0.1</v>
      </c>
      <c r="AD1145" t="s">
        <v>783</v>
      </c>
      <c r="AE1145">
        <v>41942</v>
      </c>
      <c r="AF1145">
        <v>41935</v>
      </c>
      <c r="AG1145" t="s">
        <v>784</v>
      </c>
      <c r="AH1145" t="s">
        <v>3310</v>
      </c>
      <c r="AI1145">
        <v>2223579</v>
      </c>
    </row>
    <row r="1146" spans="1:35">
      <c r="A1146" t="s">
        <v>3223</v>
      </c>
      <c r="B1146" t="s">
        <v>1129</v>
      </c>
      <c r="C1146" t="s">
        <v>682</v>
      </c>
      <c r="D1146">
        <v>691491</v>
      </c>
      <c r="F1146" t="s">
        <v>732</v>
      </c>
      <c r="G1146" t="s">
        <v>780</v>
      </c>
      <c r="H1146" t="s">
        <v>794</v>
      </c>
      <c r="I1146" t="s">
        <v>726</v>
      </c>
      <c r="J1146" t="s">
        <v>682</v>
      </c>
      <c r="K1146">
        <v>3</v>
      </c>
      <c r="L1146">
        <v>65</v>
      </c>
      <c r="M1146">
        <v>127</v>
      </c>
      <c r="N1146">
        <v>90</v>
      </c>
      <c r="R1146">
        <v>650</v>
      </c>
      <c r="S1146">
        <v>8.5</v>
      </c>
      <c r="T1146">
        <v>76.5</v>
      </c>
      <c r="U1146" t="s">
        <v>782</v>
      </c>
      <c r="V1146">
        <v>40000</v>
      </c>
      <c r="W1146">
        <v>2700</v>
      </c>
      <c r="X1146">
        <v>83</v>
      </c>
      <c r="Y1146">
        <v>9</v>
      </c>
      <c r="Z1146">
        <v>0.9</v>
      </c>
      <c r="AA1146">
        <v>-40</v>
      </c>
      <c r="AB1146" t="s">
        <v>769</v>
      </c>
      <c r="AC1146">
        <v>0.1</v>
      </c>
      <c r="AD1146" t="s">
        <v>783</v>
      </c>
      <c r="AE1146">
        <v>41942</v>
      </c>
      <c r="AF1146">
        <v>41935</v>
      </c>
      <c r="AG1146" t="s">
        <v>784</v>
      </c>
      <c r="AH1146" t="s">
        <v>3311</v>
      </c>
      <c r="AI1146">
        <v>2223577</v>
      </c>
    </row>
    <row r="1147" spans="1:35">
      <c r="A1147" t="s">
        <v>3249</v>
      </c>
      <c r="B1147" t="s">
        <v>3250</v>
      </c>
      <c r="C1147" t="s">
        <v>1281</v>
      </c>
      <c r="D1147" t="s">
        <v>3312</v>
      </c>
      <c r="E1147" t="s">
        <v>3313</v>
      </c>
      <c r="F1147" t="s">
        <v>732</v>
      </c>
      <c r="G1147" t="s">
        <v>780</v>
      </c>
      <c r="H1147" t="s">
        <v>794</v>
      </c>
      <c r="I1147" t="s">
        <v>726</v>
      </c>
      <c r="J1147" t="s">
        <v>682</v>
      </c>
      <c r="K1147">
        <v>3</v>
      </c>
      <c r="L1147">
        <v>75</v>
      </c>
      <c r="M1147">
        <v>134.6</v>
      </c>
      <c r="N1147">
        <v>96.5</v>
      </c>
      <c r="Q1147">
        <v>110</v>
      </c>
      <c r="R1147">
        <v>1000</v>
      </c>
      <c r="S1147">
        <v>15</v>
      </c>
      <c r="T1147">
        <v>66.7</v>
      </c>
      <c r="U1147" t="s">
        <v>782</v>
      </c>
      <c r="V1147">
        <v>30000</v>
      </c>
      <c r="W1147">
        <v>3000</v>
      </c>
      <c r="X1147">
        <v>83</v>
      </c>
      <c r="Y1147">
        <v>18</v>
      </c>
      <c r="Z1147">
        <v>1</v>
      </c>
      <c r="AA1147">
        <v>-20</v>
      </c>
      <c r="AB1147" t="s">
        <v>769</v>
      </c>
      <c r="AC1147">
        <v>0.1</v>
      </c>
      <c r="AD1147" t="s">
        <v>900</v>
      </c>
      <c r="AE1147">
        <v>41708</v>
      </c>
      <c r="AF1147">
        <v>41703</v>
      </c>
      <c r="AG1147" t="s">
        <v>784</v>
      </c>
      <c r="AH1147" t="s">
        <v>3314</v>
      </c>
      <c r="AI1147">
        <v>2206146</v>
      </c>
    </row>
    <row r="1148" spans="1:35">
      <c r="A1148" t="s">
        <v>3249</v>
      </c>
      <c r="B1148" t="s">
        <v>3250</v>
      </c>
      <c r="C1148" t="s">
        <v>1281</v>
      </c>
      <c r="D1148" t="s">
        <v>3315</v>
      </c>
      <c r="F1148" t="s">
        <v>732</v>
      </c>
      <c r="G1148" t="s">
        <v>780</v>
      </c>
      <c r="H1148" t="s">
        <v>794</v>
      </c>
      <c r="I1148" t="s">
        <v>726</v>
      </c>
      <c r="J1148" t="s">
        <v>682</v>
      </c>
      <c r="K1148">
        <v>3</v>
      </c>
      <c r="L1148">
        <v>75</v>
      </c>
      <c r="M1148">
        <v>134.6</v>
      </c>
      <c r="N1148">
        <v>96.5</v>
      </c>
      <c r="Q1148">
        <v>110</v>
      </c>
      <c r="R1148">
        <v>1000</v>
      </c>
      <c r="S1148">
        <v>15</v>
      </c>
      <c r="T1148">
        <v>66.7</v>
      </c>
      <c r="U1148" t="s">
        <v>782</v>
      </c>
      <c r="V1148">
        <v>30000</v>
      </c>
      <c r="W1148">
        <v>2700</v>
      </c>
      <c r="X1148">
        <v>95</v>
      </c>
      <c r="Y1148">
        <v>57</v>
      </c>
      <c r="Z1148">
        <v>1</v>
      </c>
      <c r="AA1148">
        <v>-20</v>
      </c>
      <c r="AB1148" t="s">
        <v>769</v>
      </c>
      <c r="AC1148">
        <v>0.15</v>
      </c>
      <c r="AD1148" t="s">
        <v>783</v>
      </c>
      <c r="AE1148">
        <v>41703</v>
      </c>
      <c r="AF1148">
        <v>41696</v>
      </c>
      <c r="AG1148" t="s">
        <v>784</v>
      </c>
      <c r="AH1148" t="s">
        <v>3316</v>
      </c>
      <c r="AI1148">
        <v>2205615</v>
      </c>
    </row>
    <row r="1149" spans="1:35">
      <c r="A1149" t="s">
        <v>3223</v>
      </c>
      <c r="B1149" t="s">
        <v>1129</v>
      </c>
      <c r="C1149" t="s">
        <v>682</v>
      </c>
      <c r="D1149">
        <v>155860</v>
      </c>
      <c r="F1149" t="s">
        <v>821</v>
      </c>
      <c r="G1149" t="s">
        <v>736</v>
      </c>
      <c r="H1149" t="s">
        <v>794</v>
      </c>
      <c r="I1149" t="s">
        <v>723</v>
      </c>
      <c r="J1149" t="s">
        <v>682</v>
      </c>
      <c r="K1149">
        <v>3</v>
      </c>
      <c r="L1149">
        <v>60</v>
      </c>
      <c r="M1149">
        <v>119</v>
      </c>
      <c r="N1149">
        <v>80</v>
      </c>
      <c r="R1149">
        <v>500</v>
      </c>
      <c r="S1149">
        <v>8</v>
      </c>
      <c r="T1149">
        <v>62.5</v>
      </c>
      <c r="U1149" t="s">
        <v>782</v>
      </c>
      <c r="V1149">
        <v>40000</v>
      </c>
      <c r="W1149">
        <v>3000</v>
      </c>
      <c r="X1149">
        <v>82</v>
      </c>
      <c r="Y1149">
        <v>15</v>
      </c>
      <c r="Z1149">
        <v>0.8</v>
      </c>
      <c r="AA1149">
        <v>-40</v>
      </c>
      <c r="AB1149" t="s">
        <v>769</v>
      </c>
      <c r="AC1149">
        <v>0.1</v>
      </c>
      <c r="AD1149" t="s">
        <v>783</v>
      </c>
      <c r="AE1149">
        <v>41825</v>
      </c>
      <c r="AF1149">
        <v>41837</v>
      </c>
      <c r="AG1149" t="s">
        <v>784</v>
      </c>
      <c r="AH1149" t="s">
        <v>3317</v>
      </c>
      <c r="AI1149">
        <v>2215740</v>
      </c>
    </row>
    <row r="1150" spans="1:35">
      <c r="A1150" t="s">
        <v>3223</v>
      </c>
      <c r="B1150" t="s">
        <v>1129</v>
      </c>
      <c r="C1150" t="s">
        <v>682</v>
      </c>
      <c r="D1150">
        <v>663862</v>
      </c>
      <c r="F1150" t="s">
        <v>738</v>
      </c>
      <c r="G1150" t="s">
        <v>780</v>
      </c>
      <c r="H1150" t="s">
        <v>794</v>
      </c>
      <c r="I1150" t="s">
        <v>726</v>
      </c>
      <c r="J1150" t="s">
        <v>682</v>
      </c>
      <c r="K1150">
        <v>3</v>
      </c>
      <c r="L1150">
        <v>50</v>
      </c>
      <c r="M1150">
        <v>85</v>
      </c>
      <c r="N1150">
        <v>62</v>
      </c>
      <c r="O1150">
        <v>1626</v>
      </c>
      <c r="Q1150">
        <v>25</v>
      </c>
      <c r="R1150">
        <v>470</v>
      </c>
      <c r="S1150">
        <v>8</v>
      </c>
      <c r="T1150">
        <v>58.8</v>
      </c>
      <c r="U1150" t="s">
        <v>782</v>
      </c>
      <c r="V1150">
        <v>40000</v>
      </c>
      <c r="W1150">
        <v>3000</v>
      </c>
      <c r="X1150">
        <v>83</v>
      </c>
      <c r="Y1150">
        <v>5</v>
      </c>
      <c r="Z1150">
        <v>0.9</v>
      </c>
      <c r="AA1150">
        <v>-40</v>
      </c>
      <c r="AB1150" t="s">
        <v>769</v>
      </c>
      <c r="AC1150">
        <v>0.1</v>
      </c>
      <c r="AD1150" t="s">
        <v>783</v>
      </c>
      <c r="AE1150">
        <v>41840</v>
      </c>
      <c r="AF1150">
        <v>41837</v>
      </c>
      <c r="AG1150" t="s">
        <v>784</v>
      </c>
      <c r="AH1150" t="s">
        <v>3318</v>
      </c>
      <c r="AI1150">
        <v>2215770</v>
      </c>
    </row>
    <row r="1151" spans="1:35">
      <c r="A1151" t="s">
        <v>3223</v>
      </c>
      <c r="B1151" t="s">
        <v>1129</v>
      </c>
      <c r="C1151" t="s">
        <v>682</v>
      </c>
      <c r="D1151">
        <v>663863</v>
      </c>
      <c r="F1151" t="s">
        <v>738</v>
      </c>
      <c r="G1151" t="s">
        <v>780</v>
      </c>
      <c r="H1151" t="s">
        <v>794</v>
      </c>
      <c r="I1151" t="s">
        <v>726</v>
      </c>
      <c r="J1151" t="s">
        <v>682</v>
      </c>
      <c r="K1151">
        <v>3</v>
      </c>
      <c r="L1151">
        <v>50</v>
      </c>
      <c r="M1151">
        <v>85</v>
      </c>
      <c r="N1151">
        <v>62</v>
      </c>
      <c r="O1151">
        <v>882</v>
      </c>
      <c r="Q1151">
        <v>40</v>
      </c>
      <c r="R1151">
        <v>490</v>
      </c>
      <c r="S1151">
        <v>8</v>
      </c>
      <c r="T1151">
        <v>61.3</v>
      </c>
      <c r="U1151" t="s">
        <v>782</v>
      </c>
      <c r="V1151">
        <v>40000</v>
      </c>
      <c r="W1151">
        <v>3000</v>
      </c>
      <c r="X1151">
        <v>83</v>
      </c>
      <c r="Y1151">
        <v>5</v>
      </c>
      <c r="Z1151">
        <v>0.9</v>
      </c>
      <c r="AA1151">
        <v>-40</v>
      </c>
      <c r="AB1151" t="s">
        <v>769</v>
      </c>
      <c r="AC1151">
        <v>0.1</v>
      </c>
      <c r="AD1151" t="s">
        <v>783</v>
      </c>
      <c r="AE1151">
        <v>41840</v>
      </c>
      <c r="AF1151">
        <v>41837</v>
      </c>
      <c r="AG1151" t="s">
        <v>784</v>
      </c>
      <c r="AH1151" t="s">
        <v>3319</v>
      </c>
      <c r="AI1151">
        <v>2215771</v>
      </c>
    </row>
    <row r="1152" spans="1:35">
      <c r="A1152" t="s">
        <v>3223</v>
      </c>
      <c r="B1152" t="s">
        <v>1129</v>
      </c>
      <c r="C1152" t="s">
        <v>682</v>
      </c>
      <c r="D1152">
        <v>663864</v>
      </c>
      <c r="F1152" t="s">
        <v>830</v>
      </c>
      <c r="G1152" t="s">
        <v>780</v>
      </c>
      <c r="H1152" t="s">
        <v>794</v>
      </c>
      <c r="I1152" t="s">
        <v>726</v>
      </c>
      <c r="J1152" t="s">
        <v>682</v>
      </c>
      <c r="K1152">
        <v>3</v>
      </c>
      <c r="L1152">
        <v>75</v>
      </c>
      <c r="M1152">
        <v>118</v>
      </c>
      <c r="N1152">
        <v>95</v>
      </c>
      <c r="O1152">
        <v>3025</v>
      </c>
      <c r="Q1152">
        <v>25</v>
      </c>
      <c r="R1152">
        <v>835</v>
      </c>
      <c r="S1152">
        <v>14</v>
      </c>
      <c r="T1152">
        <v>59.6</v>
      </c>
      <c r="U1152" t="s">
        <v>782</v>
      </c>
      <c r="V1152">
        <v>40000</v>
      </c>
      <c r="W1152">
        <v>3000</v>
      </c>
      <c r="X1152">
        <v>83</v>
      </c>
      <c r="Y1152">
        <v>3</v>
      </c>
      <c r="Z1152">
        <v>1</v>
      </c>
      <c r="AA1152">
        <v>-40</v>
      </c>
      <c r="AB1152" t="s">
        <v>769</v>
      </c>
      <c r="AC1152">
        <v>0.1</v>
      </c>
      <c r="AD1152" t="s">
        <v>1043</v>
      </c>
      <c r="AE1152">
        <v>41795</v>
      </c>
      <c r="AF1152">
        <v>41788</v>
      </c>
      <c r="AG1152" t="s">
        <v>784</v>
      </c>
      <c r="AH1152" t="s">
        <v>3320</v>
      </c>
      <c r="AI1152">
        <v>2212475</v>
      </c>
    </row>
    <row r="1153" spans="1:35">
      <c r="A1153" t="s">
        <v>3223</v>
      </c>
      <c r="B1153" t="s">
        <v>1129</v>
      </c>
      <c r="C1153" t="s">
        <v>682</v>
      </c>
      <c r="D1153">
        <v>663865</v>
      </c>
      <c r="F1153" t="s">
        <v>830</v>
      </c>
      <c r="G1153" t="s">
        <v>780</v>
      </c>
      <c r="H1153" t="s">
        <v>794</v>
      </c>
      <c r="I1153" t="s">
        <v>726</v>
      </c>
      <c r="J1153" t="s">
        <v>682</v>
      </c>
      <c r="K1153">
        <v>3</v>
      </c>
      <c r="L1153">
        <v>75</v>
      </c>
      <c r="M1153">
        <v>118</v>
      </c>
      <c r="N1153">
        <v>95</v>
      </c>
      <c r="O1153">
        <v>1648</v>
      </c>
      <c r="Q1153">
        <v>40</v>
      </c>
      <c r="R1153">
        <v>850</v>
      </c>
      <c r="S1153">
        <v>14</v>
      </c>
      <c r="T1153">
        <v>60.7</v>
      </c>
      <c r="U1153" t="s">
        <v>782</v>
      </c>
      <c r="V1153">
        <v>40000</v>
      </c>
      <c r="W1153">
        <v>3000</v>
      </c>
      <c r="X1153">
        <v>83</v>
      </c>
      <c r="Y1153">
        <v>3</v>
      </c>
      <c r="Z1153">
        <v>1</v>
      </c>
      <c r="AA1153">
        <v>-40</v>
      </c>
      <c r="AB1153" t="s">
        <v>769</v>
      </c>
      <c r="AC1153">
        <v>0.1</v>
      </c>
      <c r="AD1153" t="s">
        <v>1043</v>
      </c>
      <c r="AE1153">
        <v>41795</v>
      </c>
      <c r="AF1153">
        <v>41788</v>
      </c>
      <c r="AG1153" t="s">
        <v>784</v>
      </c>
      <c r="AH1153" t="s">
        <v>3321</v>
      </c>
      <c r="AI1153">
        <v>2212474</v>
      </c>
    </row>
    <row r="1154" spans="1:35">
      <c r="A1154" t="s">
        <v>3223</v>
      </c>
      <c r="B1154" t="s">
        <v>1129</v>
      </c>
      <c r="C1154" t="s">
        <v>682</v>
      </c>
      <c r="D1154">
        <v>663866</v>
      </c>
      <c r="F1154" t="s">
        <v>735</v>
      </c>
      <c r="G1154" t="s">
        <v>780</v>
      </c>
      <c r="H1154" t="s">
        <v>794</v>
      </c>
      <c r="I1154" t="s">
        <v>726</v>
      </c>
      <c r="J1154" t="s">
        <v>682</v>
      </c>
      <c r="K1154">
        <v>3</v>
      </c>
      <c r="L1154">
        <v>100</v>
      </c>
      <c r="M1154">
        <v>128</v>
      </c>
      <c r="N1154">
        <v>120</v>
      </c>
      <c r="O1154">
        <v>4424</v>
      </c>
      <c r="Q1154">
        <v>25</v>
      </c>
      <c r="R1154">
        <v>1250</v>
      </c>
      <c r="S1154">
        <v>19</v>
      </c>
      <c r="T1154">
        <v>65.8</v>
      </c>
      <c r="U1154" t="s">
        <v>782</v>
      </c>
      <c r="V1154">
        <v>40000</v>
      </c>
      <c r="W1154">
        <v>3000</v>
      </c>
      <c r="X1154">
        <v>83</v>
      </c>
      <c r="Y1154">
        <v>5</v>
      </c>
      <c r="Z1154">
        <v>1</v>
      </c>
      <c r="AA1154">
        <v>-40</v>
      </c>
      <c r="AB1154" t="s">
        <v>769</v>
      </c>
      <c r="AC1154">
        <v>0.1</v>
      </c>
      <c r="AD1154" t="s">
        <v>1043</v>
      </c>
      <c r="AE1154">
        <v>41795</v>
      </c>
      <c r="AF1154">
        <v>41788</v>
      </c>
      <c r="AG1154" t="s">
        <v>784</v>
      </c>
      <c r="AH1154" t="s">
        <v>3322</v>
      </c>
      <c r="AI1154">
        <v>2212477</v>
      </c>
    </row>
    <row r="1155" spans="1:35">
      <c r="A1155" t="s">
        <v>3223</v>
      </c>
      <c r="B1155" t="s">
        <v>1129</v>
      </c>
      <c r="C1155" t="s">
        <v>682</v>
      </c>
      <c r="D1155">
        <v>663867</v>
      </c>
      <c r="F1155" t="s">
        <v>735</v>
      </c>
      <c r="G1155" t="s">
        <v>780</v>
      </c>
      <c r="H1155" t="s">
        <v>794</v>
      </c>
      <c r="I1155" t="s">
        <v>726</v>
      </c>
      <c r="J1155" t="s">
        <v>682</v>
      </c>
      <c r="K1155">
        <v>3</v>
      </c>
      <c r="L1155">
        <v>120</v>
      </c>
      <c r="M1155">
        <v>128</v>
      </c>
      <c r="N1155">
        <v>120</v>
      </c>
      <c r="O1155">
        <v>2665</v>
      </c>
      <c r="Q1155">
        <v>40</v>
      </c>
      <c r="R1155">
        <v>1250</v>
      </c>
      <c r="S1155">
        <v>19</v>
      </c>
      <c r="T1155">
        <v>65.8</v>
      </c>
      <c r="U1155" t="s">
        <v>782</v>
      </c>
      <c r="V1155">
        <v>40000</v>
      </c>
      <c r="W1155">
        <v>3000</v>
      </c>
      <c r="X1155">
        <v>83</v>
      </c>
      <c r="Y1155">
        <v>5</v>
      </c>
      <c r="Z1155">
        <v>1</v>
      </c>
      <c r="AA1155">
        <v>-40</v>
      </c>
      <c r="AB1155" t="s">
        <v>769</v>
      </c>
      <c r="AC1155">
        <v>0.1</v>
      </c>
      <c r="AD1155" t="s">
        <v>1043</v>
      </c>
      <c r="AE1155">
        <v>41795</v>
      </c>
      <c r="AF1155">
        <v>41788</v>
      </c>
      <c r="AG1155" t="s">
        <v>784</v>
      </c>
      <c r="AH1155" t="s">
        <v>3323</v>
      </c>
      <c r="AI1155">
        <v>2212476</v>
      </c>
    </row>
    <row r="1156" spans="1:35">
      <c r="A1156" t="s">
        <v>3223</v>
      </c>
      <c r="B1156" t="s">
        <v>1129</v>
      </c>
      <c r="C1156" t="s">
        <v>682</v>
      </c>
      <c r="D1156">
        <v>663868</v>
      </c>
      <c r="F1156" t="s">
        <v>731</v>
      </c>
      <c r="G1156" t="s">
        <v>780</v>
      </c>
      <c r="H1156" t="s">
        <v>794</v>
      </c>
      <c r="I1156" t="s">
        <v>726</v>
      </c>
      <c r="J1156" t="s">
        <v>682</v>
      </c>
      <c r="K1156">
        <v>3</v>
      </c>
      <c r="L1156">
        <v>75</v>
      </c>
      <c r="M1156">
        <v>95</v>
      </c>
      <c r="N1156">
        <v>85</v>
      </c>
      <c r="O1156">
        <v>3254</v>
      </c>
      <c r="Q1156">
        <v>40</v>
      </c>
      <c r="R1156">
        <v>850</v>
      </c>
      <c r="S1156">
        <v>14.5</v>
      </c>
      <c r="T1156">
        <v>58.6</v>
      </c>
      <c r="U1156" t="s">
        <v>782</v>
      </c>
      <c r="V1156">
        <v>40000</v>
      </c>
      <c r="W1156">
        <v>3000</v>
      </c>
      <c r="X1156">
        <v>83</v>
      </c>
      <c r="Y1156">
        <v>3</v>
      </c>
      <c r="Z1156">
        <v>0.9</v>
      </c>
      <c r="AA1156">
        <v>-40</v>
      </c>
      <c r="AB1156" t="s">
        <v>769</v>
      </c>
      <c r="AC1156">
        <v>0.1</v>
      </c>
      <c r="AD1156" t="s">
        <v>1043</v>
      </c>
      <c r="AE1156">
        <v>41805</v>
      </c>
      <c r="AF1156">
        <v>41810</v>
      </c>
      <c r="AG1156" t="s">
        <v>784</v>
      </c>
      <c r="AH1156" t="s">
        <v>3324</v>
      </c>
      <c r="AI1156">
        <v>2214854</v>
      </c>
    </row>
    <row r="1157" spans="1:35">
      <c r="A1157" t="s">
        <v>3223</v>
      </c>
      <c r="B1157" t="s">
        <v>1129</v>
      </c>
      <c r="C1157" t="s">
        <v>682</v>
      </c>
      <c r="D1157">
        <v>663869</v>
      </c>
      <c r="F1157" t="s">
        <v>731</v>
      </c>
      <c r="G1157" t="s">
        <v>780</v>
      </c>
      <c r="H1157" t="s">
        <v>794</v>
      </c>
      <c r="I1157" t="s">
        <v>726</v>
      </c>
      <c r="J1157" t="s">
        <v>682</v>
      </c>
      <c r="K1157">
        <v>3</v>
      </c>
      <c r="L1157">
        <v>75</v>
      </c>
      <c r="M1157">
        <v>95</v>
      </c>
      <c r="N1157">
        <v>85</v>
      </c>
      <c r="O1157">
        <v>1332</v>
      </c>
      <c r="Q1157">
        <v>40</v>
      </c>
      <c r="R1157">
        <v>850</v>
      </c>
      <c r="S1157">
        <v>14.5</v>
      </c>
      <c r="T1157">
        <v>58.6</v>
      </c>
      <c r="U1157" t="s">
        <v>782</v>
      </c>
      <c r="V1157">
        <v>40000</v>
      </c>
      <c r="W1157">
        <v>3000</v>
      </c>
      <c r="X1157">
        <v>83</v>
      </c>
      <c r="Y1157">
        <v>3</v>
      </c>
      <c r="Z1157">
        <v>0.9</v>
      </c>
      <c r="AA1157">
        <v>-40</v>
      </c>
      <c r="AB1157" t="s">
        <v>769</v>
      </c>
      <c r="AC1157">
        <v>0.1</v>
      </c>
      <c r="AD1157" t="s">
        <v>1043</v>
      </c>
      <c r="AE1157">
        <v>41805</v>
      </c>
      <c r="AF1157">
        <v>41810</v>
      </c>
      <c r="AG1157" t="s">
        <v>784</v>
      </c>
      <c r="AH1157" t="s">
        <v>3325</v>
      </c>
      <c r="AI1157">
        <v>2214853</v>
      </c>
    </row>
    <row r="1158" spans="1:35">
      <c r="A1158" t="s">
        <v>3223</v>
      </c>
      <c r="B1158" t="s">
        <v>1129</v>
      </c>
      <c r="C1158" t="s">
        <v>682</v>
      </c>
      <c r="D1158">
        <v>663870</v>
      </c>
      <c r="F1158" t="s">
        <v>733</v>
      </c>
      <c r="G1158" t="s">
        <v>780</v>
      </c>
      <c r="H1158" t="s">
        <v>794</v>
      </c>
      <c r="I1158" t="s">
        <v>726</v>
      </c>
      <c r="J1158" t="s">
        <v>682</v>
      </c>
      <c r="K1158">
        <v>3</v>
      </c>
      <c r="L1158">
        <v>75</v>
      </c>
      <c r="M1158">
        <v>157</v>
      </c>
      <c r="N1158">
        <v>125</v>
      </c>
      <c r="R1158">
        <v>1200</v>
      </c>
      <c r="S1158">
        <v>17</v>
      </c>
      <c r="T1158">
        <v>70.599999999999994</v>
      </c>
      <c r="U1158" t="s">
        <v>782</v>
      </c>
      <c r="V1158">
        <v>40000</v>
      </c>
      <c r="W1158">
        <v>3000</v>
      </c>
      <c r="X1158">
        <v>83</v>
      </c>
      <c r="Y1158">
        <v>19</v>
      </c>
      <c r="Z1158">
        <v>1</v>
      </c>
      <c r="AA1158">
        <v>-40</v>
      </c>
      <c r="AB1158" t="s">
        <v>769</v>
      </c>
      <c r="AC1158">
        <v>0.1</v>
      </c>
      <c r="AD1158" t="s">
        <v>1043</v>
      </c>
      <c r="AE1158">
        <v>41795</v>
      </c>
      <c r="AF1158">
        <v>41788</v>
      </c>
      <c r="AG1158" t="s">
        <v>784</v>
      </c>
      <c r="AH1158" t="s">
        <v>3326</v>
      </c>
      <c r="AI1158">
        <v>2212479</v>
      </c>
    </row>
    <row r="1159" spans="1:35">
      <c r="A1159" t="s">
        <v>3223</v>
      </c>
      <c r="B1159" t="s">
        <v>1129</v>
      </c>
      <c r="C1159" t="s">
        <v>682</v>
      </c>
      <c r="D1159">
        <v>663871</v>
      </c>
      <c r="F1159" t="s">
        <v>733</v>
      </c>
      <c r="G1159" t="s">
        <v>780</v>
      </c>
      <c r="H1159" t="s">
        <v>794</v>
      </c>
      <c r="I1159" t="s">
        <v>726</v>
      </c>
      <c r="J1159" t="s">
        <v>682</v>
      </c>
      <c r="K1159">
        <v>3</v>
      </c>
      <c r="L1159">
        <v>65</v>
      </c>
      <c r="M1159">
        <v>160</v>
      </c>
      <c r="N1159">
        <v>125</v>
      </c>
      <c r="R1159">
        <v>685</v>
      </c>
      <c r="S1159">
        <v>10</v>
      </c>
      <c r="T1159">
        <v>68.5</v>
      </c>
      <c r="U1159" t="s">
        <v>782</v>
      </c>
      <c r="V1159">
        <v>40000</v>
      </c>
      <c r="W1159">
        <v>3000</v>
      </c>
      <c r="X1159">
        <v>82</v>
      </c>
      <c r="Y1159">
        <v>17</v>
      </c>
      <c r="Z1159">
        <v>0.9</v>
      </c>
      <c r="AA1159">
        <v>-40</v>
      </c>
      <c r="AB1159" t="s">
        <v>769</v>
      </c>
      <c r="AC1159">
        <v>0.1</v>
      </c>
      <c r="AD1159" t="s">
        <v>1043</v>
      </c>
      <c r="AE1159">
        <v>41795</v>
      </c>
      <c r="AF1159">
        <v>41788</v>
      </c>
      <c r="AG1159" t="s">
        <v>784</v>
      </c>
      <c r="AH1159" t="s">
        <v>3327</v>
      </c>
      <c r="AI1159">
        <v>2212481</v>
      </c>
    </row>
    <row r="1160" spans="1:35">
      <c r="A1160" t="s">
        <v>3223</v>
      </c>
      <c r="B1160" t="s">
        <v>1129</v>
      </c>
      <c r="C1160" t="s">
        <v>682</v>
      </c>
      <c r="D1160">
        <v>663872</v>
      </c>
      <c r="F1160" t="s">
        <v>732</v>
      </c>
      <c r="G1160" t="s">
        <v>780</v>
      </c>
      <c r="H1160" t="s">
        <v>794</v>
      </c>
      <c r="I1160" t="s">
        <v>726</v>
      </c>
      <c r="J1160" t="s">
        <v>682</v>
      </c>
      <c r="K1160">
        <v>3</v>
      </c>
      <c r="L1160">
        <v>65</v>
      </c>
      <c r="M1160">
        <v>133</v>
      </c>
      <c r="N1160">
        <v>95</v>
      </c>
      <c r="R1160">
        <v>865</v>
      </c>
      <c r="S1160">
        <v>12</v>
      </c>
      <c r="T1160">
        <v>72.099999999999994</v>
      </c>
      <c r="U1160" t="s">
        <v>782</v>
      </c>
      <c r="V1160">
        <v>40000</v>
      </c>
      <c r="W1160">
        <v>3000</v>
      </c>
      <c r="X1160">
        <v>84</v>
      </c>
      <c r="Y1160">
        <v>24</v>
      </c>
      <c r="Z1160">
        <v>0.9</v>
      </c>
      <c r="AA1160">
        <v>-40</v>
      </c>
      <c r="AB1160" t="s">
        <v>769</v>
      </c>
      <c r="AC1160">
        <v>0.1</v>
      </c>
      <c r="AD1160" t="s">
        <v>1043</v>
      </c>
      <c r="AE1160">
        <v>41795</v>
      </c>
      <c r="AF1160">
        <v>41788</v>
      </c>
      <c r="AG1160" t="s">
        <v>784</v>
      </c>
      <c r="AH1160" t="s">
        <v>3328</v>
      </c>
      <c r="AI1160">
        <v>2212480</v>
      </c>
    </row>
    <row r="1161" spans="1:35">
      <c r="A1161" t="s">
        <v>3223</v>
      </c>
      <c r="B1161" t="s">
        <v>1129</v>
      </c>
      <c r="C1161" t="s">
        <v>682</v>
      </c>
      <c r="D1161">
        <v>663873</v>
      </c>
      <c r="F1161" t="s">
        <v>732</v>
      </c>
      <c r="G1161" t="s">
        <v>780</v>
      </c>
      <c r="H1161" t="s">
        <v>794</v>
      </c>
      <c r="I1161" t="s">
        <v>726</v>
      </c>
      <c r="J1161" t="s">
        <v>682</v>
      </c>
      <c r="K1161">
        <v>3</v>
      </c>
      <c r="L1161">
        <v>65</v>
      </c>
      <c r="M1161">
        <v>133</v>
      </c>
      <c r="N1161">
        <v>95</v>
      </c>
      <c r="R1161">
        <v>685</v>
      </c>
      <c r="S1161">
        <v>10</v>
      </c>
      <c r="T1161">
        <v>68.5</v>
      </c>
      <c r="U1161" t="s">
        <v>782</v>
      </c>
      <c r="V1161">
        <v>40000</v>
      </c>
      <c r="W1161">
        <v>3000</v>
      </c>
      <c r="X1161">
        <v>84</v>
      </c>
      <c r="Y1161">
        <v>24</v>
      </c>
      <c r="Z1161">
        <v>0.9</v>
      </c>
      <c r="AA1161">
        <v>-40</v>
      </c>
      <c r="AB1161" t="s">
        <v>769</v>
      </c>
      <c r="AC1161">
        <v>0.1</v>
      </c>
      <c r="AD1161" t="s">
        <v>783</v>
      </c>
      <c r="AE1161">
        <v>41818</v>
      </c>
      <c r="AF1161">
        <v>41810</v>
      </c>
      <c r="AG1161" t="s">
        <v>784</v>
      </c>
      <c r="AH1161" t="s">
        <v>3329</v>
      </c>
      <c r="AI1161">
        <v>2214812</v>
      </c>
    </row>
    <row r="1162" spans="1:35">
      <c r="A1162" t="s">
        <v>3223</v>
      </c>
      <c r="B1162" t="s">
        <v>1129</v>
      </c>
      <c r="C1162" t="s">
        <v>682</v>
      </c>
      <c r="D1162">
        <v>663874</v>
      </c>
      <c r="F1162" t="s">
        <v>813</v>
      </c>
      <c r="G1162" t="s">
        <v>780</v>
      </c>
      <c r="H1162" t="s">
        <v>794</v>
      </c>
      <c r="I1162" t="s">
        <v>726</v>
      </c>
      <c r="J1162" t="s">
        <v>682</v>
      </c>
      <c r="K1162">
        <v>3</v>
      </c>
      <c r="L1162">
        <v>50</v>
      </c>
      <c r="M1162">
        <v>96</v>
      </c>
      <c r="N1162">
        <v>64</v>
      </c>
      <c r="R1162">
        <v>480</v>
      </c>
      <c r="S1162">
        <v>7.7</v>
      </c>
      <c r="T1162">
        <v>64</v>
      </c>
      <c r="U1162" t="s">
        <v>782</v>
      </c>
      <c r="V1162">
        <v>40000</v>
      </c>
      <c r="W1162">
        <v>3000</v>
      </c>
      <c r="X1162">
        <v>82</v>
      </c>
      <c r="Y1162">
        <v>18</v>
      </c>
      <c r="Z1162">
        <v>0.9</v>
      </c>
      <c r="AA1162">
        <v>-40</v>
      </c>
      <c r="AB1162" t="s">
        <v>769</v>
      </c>
      <c r="AC1162">
        <v>0.1</v>
      </c>
      <c r="AD1162" t="s">
        <v>783</v>
      </c>
      <c r="AE1162">
        <v>41942</v>
      </c>
      <c r="AF1162">
        <v>41935</v>
      </c>
      <c r="AG1162" t="s">
        <v>784</v>
      </c>
      <c r="AH1162" t="s">
        <v>3330</v>
      </c>
      <c r="AI1162">
        <v>2223585</v>
      </c>
    </row>
    <row r="1163" spans="1:35">
      <c r="A1163" t="s">
        <v>3223</v>
      </c>
      <c r="B1163" t="s">
        <v>1129</v>
      </c>
      <c r="C1163" t="s">
        <v>682</v>
      </c>
      <c r="D1163">
        <v>664689</v>
      </c>
      <c r="F1163" t="s">
        <v>735</v>
      </c>
      <c r="G1163" t="s">
        <v>780</v>
      </c>
      <c r="H1163" t="s">
        <v>794</v>
      </c>
      <c r="I1163" t="s">
        <v>726</v>
      </c>
      <c r="J1163" t="s">
        <v>682</v>
      </c>
      <c r="K1163">
        <v>3</v>
      </c>
      <c r="L1163">
        <v>90</v>
      </c>
      <c r="M1163">
        <v>128</v>
      </c>
      <c r="N1163">
        <v>120</v>
      </c>
      <c r="O1163">
        <v>4617</v>
      </c>
      <c r="Q1163">
        <v>25</v>
      </c>
      <c r="R1163">
        <v>1020</v>
      </c>
      <c r="S1163">
        <v>16</v>
      </c>
      <c r="T1163">
        <v>63.8</v>
      </c>
      <c r="U1163" t="s">
        <v>782</v>
      </c>
      <c r="V1163">
        <v>40000</v>
      </c>
      <c r="W1163">
        <v>3000</v>
      </c>
      <c r="X1163">
        <v>84</v>
      </c>
      <c r="Y1163">
        <v>18</v>
      </c>
      <c r="Z1163">
        <v>0.9</v>
      </c>
      <c r="AA1163">
        <v>-40</v>
      </c>
      <c r="AB1163" t="s">
        <v>769</v>
      </c>
      <c r="AC1163">
        <v>0.1</v>
      </c>
      <c r="AD1163" t="s">
        <v>1043</v>
      </c>
      <c r="AE1163">
        <v>41798</v>
      </c>
      <c r="AF1163">
        <v>41789</v>
      </c>
      <c r="AG1163" t="s">
        <v>784</v>
      </c>
      <c r="AH1163" t="s">
        <v>3331</v>
      </c>
      <c r="AI1163">
        <v>2213572</v>
      </c>
    </row>
    <row r="1164" spans="1:35">
      <c r="A1164" t="s">
        <v>3223</v>
      </c>
      <c r="B1164" t="s">
        <v>1129</v>
      </c>
      <c r="C1164" t="s">
        <v>682</v>
      </c>
      <c r="D1164">
        <v>664690</v>
      </c>
      <c r="F1164" t="s">
        <v>735</v>
      </c>
      <c r="G1164" t="s">
        <v>780</v>
      </c>
      <c r="H1164" t="s">
        <v>794</v>
      </c>
      <c r="I1164" t="s">
        <v>726</v>
      </c>
      <c r="J1164" t="s">
        <v>682</v>
      </c>
      <c r="K1164">
        <v>3</v>
      </c>
      <c r="L1164">
        <v>90</v>
      </c>
      <c r="M1164">
        <v>128</v>
      </c>
      <c r="N1164">
        <v>120</v>
      </c>
      <c r="O1164">
        <v>1721</v>
      </c>
      <c r="Q1164">
        <v>40</v>
      </c>
      <c r="R1164">
        <v>970</v>
      </c>
      <c r="S1164">
        <v>16</v>
      </c>
      <c r="T1164">
        <v>60.6</v>
      </c>
      <c r="U1164" t="s">
        <v>782</v>
      </c>
      <c r="V1164">
        <v>40000</v>
      </c>
      <c r="W1164">
        <v>3000</v>
      </c>
      <c r="X1164">
        <v>84</v>
      </c>
      <c r="Y1164">
        <v>19</v>
      </c>
      <c r="Z1164">
        <v>0.9</v>
      </c>
      <c r="AA1164">
        <v>-40</v>
      </c>
      <c r="AB1164" t="s">
        <v>769</v>
      </c>
      <c r="AC1164">
        <v>0.1</v>
      </c>
      <c r="AD1164" t="s">
        <v>1043</v>
      </c>
      <c r="AE1164">
        <v>41798</v>
      </c>
      <c r="AF1164">
        <v>41789</v>
      </c>
      <c r="AG1164" t="s">
        <v>784</v>
      </c>
      <c r="AH1164" t="s">
        <v>3332</v>
      </c>
      <c r="AI1164">
        <v>2213571</v>
      </c>
    </row>
    <row r="1165" spans="1:35" hidden="1">
      <c r="A1165" t="s">
        <v>3223</v>
      </c>
      <c r="B1165" t="s">
        <v>1129</v>
      </c>
      <c r="C1165" t="s">
        <v>682</v>
      </c>
      <c r="D1165">
        <v>664698</v>
      </c>
      <c r="F1165" t="s">
        <v>737</v>
      </c>
      <c r="G1165" t="s">
        <v>780</v>
      </c>
      <c r="H1165" t="s">
        <v>794</v>
      </c>
      <c r="I1165" t="s">
        <v>726</v>
      </c>
      <c r="J1165" t="s">
        <v>682</v>
      </c>
      <c r="K1165">
        <v>3</v>
      </c>
      <c r="L1165">
        <v>60</v>
      </c>
      <c r="M1165">
        <v>71</v>
      </c>
      <c r="N1165">
        <v>49</v>
      </c>
      <c r="O1165">
        <v>1063</v>
      </c>
      <c r="Q1165">
        <v>38</v>
      </c>
      <c r="R1165">
        <v>380</v>
      </c>
      <c r="S1165">
        <v>6.3</v>
      </c>
      <c r="T1165">
        <v>63.3</v>
      </c>
      <c r="U1165" t="s">
        <v>782</v>
      </c>
      <c r="V1165">
        <v>25000</v>
      </c>
      <c r="W1165">
        <v>3000</v>
      </c>
      <c r="X1165">
        <v>84</v>
      </c>
      <c r="Y1165">
        <v>25</v>
      </c>
      <c r="Z1165">
        <v>0.7</v>
      </c>
      <c r="AA1165">
        <v>-40</v>
      </c>
      <c r="AB1165" t="s">
        <v>769</v>
      </c>
      <c r="AC1165">
        <v>0.1</v>
      </c>
      <c r="AD1165" t="s">
        <v>1132</v>
      </c>
      <c r="AE1165">
        <v>41871</v>
      </c>
      <c r="AF1165">
        <v>41884</v>
      </c>
      <c r="AG1165" t="s">
        <v>784</v>
      </c>
      <c r="AH1165" t="s">
        <v>3333</v>
      </c>
      <c r="AI1165">
        <v>2219276</v>
      </c>
    </row>
    <row r="1166" spans="1:35">
      <c r="A1166" t="s">
        <v>3223</v>
      </c>
      <c r="B1166" t="s">
        <v>1129</v>
      </c>
      <c r="C1166" t="s">
        <v>682</v>
      </c>
      <c r="D1166">
        <v>664717</v>
      </c>
      <c r="F1166" t="s">
        <v>703</v>
      </c>
      <c r="G1166" t="s">
        <v>780</v>
      </c>
      <c r="H1166" t="s">
        <v>781</v>
      </c>
      <c r="I1166" t="s">
        <v>726</v>
      </c>
      <c r="J1166" t="s">
        <v>682</v>
      </c>
      <c r="K1166">
        <v>3</v>
      </c>
      <c r="L1166">
        <v>50</v>
      </c>
      <c r="M1166">
        <v>49</v>
      </c>
      <c r="N1166">
        <v>50</v>
      </c>
      <c r="O1166">
        <v>1201</v>
      </c>
      <c r="Q1166">
        <v>38</v>
      </c>
      <c r="R1166">
        <v>500</v>
      </c>
      <c r="S1166">
        <v>8</v>
      </c>
      <c r="T1166">
        <v>62.5</v>
      </c>
      <c r="U1166" t="s">
        <v>782</v>
      </c>
      <c r="V1166">
        <v>40000</v>
      </c>
      <c r="W1166">
        <v>3000</v>
      </c>
      <c r="X1166">
        <v>82</v>
      </c>
      <c r="Y1166">
        <v>12</v>
      </c>
      <c r="Z1166">
        <v>0.7</v>
      </c>
      <c r="AA1166">
        <v>-40</v>
      </c>
      <c r="AB1166" t="s">
        <v>769</v>
      </c>
      <c r="AC1166">
        <v>0.1</v>
      </c>
      <c r="AD1166" t="s">
        <v>1043</v>
      </c>
      <c r="AE1166">
        <v>41798</v>
      </c>
      <c r="AF1166">
        <v>41789</v>
      </c>
      <c r="AG1166" t="s">
        <v>784</v>
      </c>
      <c r="AH1166" t="s">
        <v>3334</v>
      </c>
      <c r="AI1166">
        <v>2213573</v>
      </c>
    </row>
    <row r="1167" spans="1:35">
      <c r="A1167" t="s">
        <v>3223</v>
      </c>
      <c r="B1167" t="s">
        <v>1129</v>
      </c>
      <c r="C1167" t="s">
        <v>682</v>
      </c>
      <c r="D1167">
        <v>667825</v>
      </c>
      <c r="F1167" t="s">
        <v>732</v>
      </c>
      <c r="G1167" t="s">
        <v>780</v>
      </c>
      <c r="H1167" t="s">
        <v>794</v>
      </c>
      <c r="I1167" t="s">
        <v>726</v>
      </c>
      <c r="J1167" t="s">
        <v>682</v>
      </c>
      <c r="K1167">
        <v>3</v>
      </c>
      <c r="L1167">
        <v>65</v>
      </c>
      <c r="M1167">
        <v>134</v>
      </c>
      <c r="N1167">
        <v>95</v>
      </c>
      <c r="R1167">
        <v>685</v>
      </c>
      <c r="S1167">
        <v>10</v>
      </c>
      <c r="T1167">
        <v>68.5</v>
      </c>
      <c r="U1167" t="s">
        <v>782</v>
      </c>
      <c r="V1167">
        <v>40000</v>
      </c>
      <c r="W1167">
        <v>2700</v>
      </c>
      <c r="X1167">
        <v>83</v>
      </c>
      <c r="Y1167">
        <v>21</v>
      </c>
      <c r="Z1167">
        <v>0.9</v>
      </c>
      <c r="AA1167">
        <v>-40</v>
      </c>
      <c r="AB1167" t="s">
        <v>769</v>
      </c>
      <c r="AC1167">
        <v>0.1</v>
      </c>
      <c r="AD1167" t="s">
        <v>1043</v>
      </c>
      <c r="AE1167">
        <v>41798</v>
      </c>
      <c r="AF1167">
        <v>41789</v>
      </c>
      <c r="AG1167" t="s">
        <v>784</v>
      </c>
      <c r="AH1167" t="s">
        <v>3335</v>
      </c>
      <c r="AI1167">
        <v>2213589</v>
      </c>
    </row>
    <row r="1168" spans="1:35">
      <c r="A1168" t="s">
        <v>3223</v>
      </c>
      <c r="B1168" t="s">
        <v>1129</v>
      </c>
      <c r="C1168" t="s">
        <v>682</v>
      </c>
      <c r="D1168">
        <v>667826</v>
      </c>
      <c r="F1168" t="s">
        <v>732</v>
      </c>
      <c r="G1168" t="s">
        <v>780</v>
      </c>
      <c r="H1168" t="s">
        <v>794</v>
      </c>
      <c r="I1168" t="s">
        <v>726</v>
      </c>
      <c r="J1168" t="s">
        <v>682</v>
      </c>
      <c r="K1168">
        <v>3</v>
      </c>
      <c r="L1168">
        <v>65</v>
      </c>
      <c r="M1168">
        <v>133</v>
      </c>
      <c r="N1168">
        <v>95</v>
      </c>
      <c r="R1168">
        <v>865</v>
      </c>
      <c r="S1168">
        <v>12</v>
      </c>
      <c r="T1168">
        <v>72.099999999999994</v>
      </c>
      <c r="U1168" t="s">
        <v>782</v>
      </c>
      <c r="V1168">
        <v>40000</v>
      </c>
      <c r="W1168">
        <v>2700</v>
      </c>
      <c r="X1168">
        <v>83</v>
      </c>
      <c r="Y1168">
        <v>21</v>
      </c>
      <c r="Z1168">
        <v>1</v>
      </c>
      <c r="AA1168">
        <v>-40</v>
      </c>
      <c r="AB1168" t="s">
        <v>769</v>
      </c>
      <c r="AC1168">
        <v>0.1</v>
      </c>
      <c r="AD1168" t="s">
        <v>1043</v>
      </c>
      <c r="AE1168">
        <v>41795</v>
      </c>
      <c r="AF1168">
        <v>41788</v>
      </c>
      <c r="AG1168" t="s">
        <v>784</v>
      </c>
      <c r="AH1168" t="s">
        <v>3336</v>
      </c>
      <c r="AI1168">
        <v>2212478</v>
      </c>
    </row>
    <row r="1169" spans="1:35">
      <c r="A1169" t="s">
        <v>3223</v>
      </c>
      <c r="B1169" t="s">
        <v>1129</v>
      </c>
      <c r="C1169" t="s">
        <v>682</v>
      </c>
      <c r="D1169">
        <v>668450</v>
      </c>
      <c r="F1169" t="s">
        <v>733</v>
      </c>
      <c r="G1169" t="s">
        <v>780</v>
      </c>
      <c r="H1169" t="s">
        <v>794</v>
      </c>
      <c r="I1169" t="s">
        <v>726</v>
      </c>
      <c r="J1169" t="s">
        <v>682</v>
      </c>
      <c r="K1169">
        <v>3</v>
      </c>
      <c r="L1169">
        <v>75</v>
      </c>
      <c r="M1169">
        <v>156</v>
      </c>
      <c r="N1169">
        <v>124</v>
      </c>
      <c r="Q1169">
        <v>120</v>
      </c>
      <c r="R1169">
        <v>1000</v>
      </c>
      <c r="S1169">
        <v>13</v>
      </c>
      <c r="T1169">
        <v>75</v>
      </c>
      <c r="U1169" t="s">
        <v>782</v>
      </c>
      <c r="V1169">
        <v>40000</v>
      </c>
      <c r="W1169">
        <v>3000</v>
      </c>
      <c r="X1169">
        <v>83</v>
      </c>
      <c r="Y1169">
        <v>19</v>
      </c>
      <c r="Z1169">
        <v>1</v>
      </c>
      <c r="AA1169">
        <v>-40</v>
      </c>
      <c r="AB1169" t="s">
        <v>769</v>
      </c>
      <c r="AC1169">
        <v>0.1</v>
      </c>
      <c r="AD1169" t="s">
        <v>1143</v>
      </c>
      <c r="AE1169">
        <v>41840</v>
      </c>
      <c r="AF1169">
        <v>41837</v>
      </c>
      <c r="AG1169" t="s">
        <v>784</v>
      </c>
      <c r="AH1169" t="s">
        <v>3337</v>
      </c>
      <c r="AI1169">
        <v>2215772</v>
      </c>
    </row>
    <row r="1170" spans="1:35">
      <c r="A1170" t="s">
        <v>3223</v>
      </c>
      <c r="B1170" t="s">
        <v>1129</v>
      </c>
      <c r="C1170" t="s">
        <v>682</v>
      </c>
      <c r="D1170">
        <v>668486</v>
      </c>
      <c r="F1170" t="s">
        <v>732</v>
      </c>
      <c r="G1170" t="s">
        <v>780</v>
      </c>
      <c r="H1170" t="s">
        <v>794</v>
      </c>
      <c r="I1170" t="s">
        <v>726</v>
      </c>
      <c r="J1170" t="s">
        <v>682</v>
      </c>
      <c r="K1170">
        <v>3</v>
      </c>
      <c r="L1170">
        <v>65</v>
      </c>
      <c r="M1170">
        <v>133</v>
      </c>
      <c r="N1170">
        <v>95</v>
      </c>
      <c r="R1170">
        <v>865</v>
      </c>
      <c r="S1170">
        <v>13.6</v>
      </c>
      <c r="T1170">
        <v>64.099999999999994</v>
      </c>
      <c r="U1170" t="s">
        <v>782</v>
      </c>
      <c r="V1170">
        <v>40000</v>
      </c>
      <c r="W1170">
        <v>3000</v>
      </c>
      <c r="X1170">
        <v>92</v>
      </c>
      <c r="Y1170">
        <v>52</v>
      </c>
      <c r="Z1170">
        <v>1</v>
      </c>
      <c r="AA1170">
        <v>-40</v>
      </c>
      <c r="AB1170" t="s">
        <v>769</v>
      </c>
      <c r="AC1170">
        <v>0.1</v>
      </c>
      <c r="AD1170" t="s">
        <v>783</v>
      </c>
      <c r="AE1170">
        <v>41942</v>
      </c>
      <c r="AF1170">
        <v>41934</v>
      </c>
      <c r="AG1170" t="s">
        <v>784</v>
      </c>
      <c r="AH1170" t="s">
        <v>3338</v>
      </c>
      <c r="AI1170">
        <v>2223586</v>
      </c>
    </row>
    <row r="1171" spans="1:35">
      <c r="A1171" t="s">
        <v>3223</v>
      </c>
      <c r="B1171" t="s">
        <v>1129</v>
      </c>
      <c r="C1171" t="s">
        <v>682</v>
      </c>
      <c r="D1171">
        <v>668487</v>
      </c>
      <c r="F1171" t="s">
        <v>792</v>
      </c>
      <c r="G1171" t="s">
        <v>793</v>
      </c>
      <c r="H1171" t="s">
        <v>794</v>
      </c>
      <c r="I1171" t="s">
        <v>795</v>
      </c>
      <c r="J1171" t="s">
        <v>682</v>
      </c>
      <c r="K1171">
        <v>3</v>
      </c>
      <c r="L1171">
        <v>60</v>
      </c>
      <c r="M1171">
        <v>112</v>
      </c>
      <c r="N1171">
        <v>60</v>
      </c>
      <c r="R1171">
        <v>800</v>
      </c>
      <c r="S1171">
        <v>13</v>
      </c>
      <c r="T1171">
        <v>61.5</v>
      </c>
      <c r="U1171" t="s">
        <v>782</v>
      </c>
      <c r="V1171">
        <v>40000</v>
      </c>
      <c r="W1171">
        <v>3000</v>
      </c>
      <c r="X1171">
        <v>93</v>
      </c>
      <c r="Y1171">
        <v>58</v>
      </c>
      <c r="Z1171">
        <v>0.9</v>
      </c>
      <c r="AA1171">
        <v>-40</v>
      </c>
      <c r="AB1171" t="s">
        <v>769</v>
      </c>
      <c r="AC1171">
        <v>0.1</v>
      </c>
      <c r="AD1171" t="s">
        <v>1043</v>
      </c>
      <c r="AE1171">
        <v>41805</v>
      </c>
      <c r="AF1171">
        <v>41810</v>
      </c>
      <c r="AG1171" t="s">
        <v>784</v>
      </c>
      <c r="AH1171" t="s">
        <v>3339</v>
      </c>
      <c r="AI1171">
        <v>2214888</v>
      </c>
    </row>
    <row r="1172" spans="1:35">
      <c r="A1172" t="s">
        <v>3223</v>
      </c>
      <c r="B1172" t="s">
        <v>1129</v>
      </c>
      <c r="C1172" t="s">
        <v>682</v>
      </c>
      <c r="D1172">
        <v>668488</v>
      </c>
      <c r="F1172" t="s">
        <v>792</v>
      </c>
      <c r="G1172" t="s">
        <v>793</v>
      </c>
      <c r="H1172" t="s">
        <v>794</v>
      </c>
      <c r="I1172" t="s">
        <v>795</v>
      </c>
      <c r="J1172" t="s">
        <v>682</v>
      </c>
      <c r="K1172">
        <v>3</v>
      </c>
      <c r="L1172">
        <v>60</v>
      </c>
      <c r="M1172">
        <v>110</v>
      </c>
      <c r="N1172">
        <v>60</v>
      </c>
      <c r="R1172">
        <v>800</v>
      </c>
      <c r="S1172">
        <v>13</v>
      </c>
      <c r="T1172">
        <v>61.5</v>
      </c>
      <c r="U1172" t="s">
        <v>782</v>
      </c>
      <c r="V1172">
        <v>40000</v>
      </c>
      <c r="W1172">
        <v>2700</v>
      </c>
      <c r="X1172">
        <v>93</v>
      </c>
      <c r="Y1172">
        <v>54</v>
      </c>
      <c r="Z1172">
        <v>0.9</v>
      </c>
      <c r="AA1172">
        <v>-40</v>
      </c>
      <c r="AB1172" t="s">
        <v>769</v>
      </c>
      <c r="AC1172">
        <v>0.1</v>
      </c>
      <c r="AD1172" t="s">
        <v>1043</v>
      </c>
      <c r="AE1172">
        <v>41805</v>
      </c>
      <c r="AF1172">
        <v>41810</v>
      </c>
      <c r="AG1172" t="s">
        <v>784</v>
      </c>
      <c r="AH1172" t="s">
        <v>3340</v>
      </c>
      <c r="AI1172">
        <v>2214889</v>
      </c>
    </row>
    <row r="1173" spans="1:35">
      <c r="A1173" t="s">
        <v>3223</v>
      </c>
      <c r="B1173" t="s">
        <v>1129</v>
      </c>
      <c r="C1173" t="s">
        <v>682</v>
      </c>
      <c r="D1173">
        <v>668492</v>
      </c>
      <c r="F1173" t="s">
        <v>732</v>
      </c>
      <c r="G1173" t="s">
        <v>780</v>
      </c>
      <c r="H1173" t="s">
        <v>794</v>
      </c>
      <c r="I1173" t="s">
        <v>726</v>
      </c>
      <c r="J1173" t="s">
        <v>682</v>
      </c>
      <c r="K1173">
        <v>3</v>
      </c>
      <c r="L1173">
        <v>65</v>
      </c>
      <c r="M1173">
        <v>133</v>
      </c>
      <c r="N1173">
        <v>95</v>
      </c>
      <c r="R1173">
        <v>700</v>
      </c>
      <c r="S1173">
        <v>13</v>
      </c>
      <c r="T1173">
        <v>53.8</v>
      </c>
      <c r="U1173" t="s">
        <v>782</v>
      </c>
      <c r="V1173">
        <v>40000</v>
      </c>
      <c r="W1173">
        <v>3000</v>
      </c>
      <c r="X1173">
        <v>94</v>
      </c>
      <c r="Y1173">
        <v>61</v>
      </c>
      <c r="Z1173">
        <v>1</v>
      </c>
      <c r="AA1173">
        <v>-40</v>
      </c>
      <c r="AB1173" t="s">
        <v>769</v>
      </c>
      <c r="AC1173">
        <v>0.1</v>
      </c>
      <c r="AD1173" t="s">
        <v>1043</v>
      </c>
      <c r="AE1173">
        <v>41805</v>
      </c>
      <c r="AF1173">
        <v>41810</v>
      </c>
      <c r="AG1173" t="s">
        <v>784</v>
      </c>
      <c r="AH1173" t="s">
        <v>3341</v>
      </c>
      <c r="AI1173">
        <v>2214850</v>
      </c>
    </row>
    <row r="1174" spans="1:35">
      <c r="A1174" t="s">
        <v>3223</v>
      </c>
      <c r="B1174" t="s">
        <v>1129</v>
      </c>
      <c r="C1174" t="s">
        <v>682</v>
      </c>
      <c r="D1174">
        <v>668493</v>
      </c>
      <c r="F1174" t="s">
        <v>732</v>
      </c>
      <c r="G1174" t="s">
        <v>780</v>
      </c>
      <c r="H1174" t="s">
        <v>794</v>
      </c>
      <c r="I1174" t="s">
        <v>726</v>
      </c>
      <c r="J1174" t="s">
        <v>682</v>
      </c>
      <c r="K1174">
        <v>3</v>
      </c>
      <c r="L1174">
        <v>65</v>
      </c>
      <c r="M1174">
        <v>133</v>
      </c>
      <c r="N1174">
        <v>95</v>
      </c>
      <c r="R1174">
        <v>700</v>
      </c>
      <c r="S1174">
        <v>13</v>
      </c>
      <c r="T1174">
        <v>53.8</v>
      </c>
      <c r="U1174" t="s">
        <v>782</v>
      </c>
      <c r="V1174">
        <v>40000</v>
      </c>
      <c r="W1174">
        <v>2700</v>
      </c>
      <c r="X1174">
        <v>93</v>
      </c>
      <c r="Y1174">
        <v>57</v>
      </c>
      <c r="Z1174">
        <v>1</v>
      </c>
      <c r="AA1174">
        <v>-40</v>
      </c>
      <c r="AB1174" t="s">
        <v>769</v>
      </c>
      <c r="AC1174">
        <v>0.1</v>
      </c>
      <c r="AD1174" t="s">
        <v>1043</v>
      </c>
      <c r="AE1174">
        <v>41781</v>
      </c>
      <c r="AF1174">
        <v>41787</v>
      </c>
      <c r="AG1174" t="s">
        <v>784</v>
      </c>
      <c r="AH1174" t="s">
        <v>3342</v>
      </c>
      <c r="AI1174">
        <v>2212461</v>
      </c>
    </row>
    <row r="1175" spans="1:35">
      <c r="A1175" t="s">
        <v>3223</v>
      </c>
      <c r="B1175" t="s">
        <v>1129</v>
      </c>
      <c r="C1175" t="s">
        <v>682</v>
      </c>
      <c r="D1175">
        <v>668497</v>
      </c>
      <c r="F1175" t="s">
        <v>792</v>
      </c>
      <c r="G1175" t="s">
        <v>793</v>
      </c>
      <c r="H1175" t="s">
        <v>794</v>
      </c>
      <c r="I1175" t="s">
        <v>795</v>
      </c>
      <c r="J1175" t="s">
        <v>682</v>
      </c>
      <c r="K1175">
        <v>3</v>
      </c>
      <c r="L1175">
        <v>60</v>
      </c>
      <c r="M1175">
        <v>107</v>
      </c>
      <c r="N1175">
        <v>56</v>
      </c>
      <c r="R1175">
        <v>800</v>
      </c>
      <c r="S1175">
        <v>11.5</v>
      </c>
      <c r="T1175">
        <v>69.599999999999994</v>
      </c>
      <c r="U1175" t="s">
        <v>782</v>
      </c>
      <c r="V1175">
        <v>40000</v>
      </c>
      <c r="W1175">
        <v>2700</v>
      </c>
      <c r="X1175">
        <v>83</v>
      </c>
      <c r="Y1175">
        <v>18</v>
      </c>
      <c r="Z1175">
        <v>1</v>
      </c>
      <c r="AA1175">
        <v>-40</v>
      </c>
      <c r="AB1175" t="s">
        <v>769</v>
      </c>
      <c r="AC1175">
        <v>0.1</v>
      </c>
      <c r="AD1175" t="s">
        <v>1143</v>
      </c>
      <c r="AE1175">
        <v>41593</v>
      </c>
      <c r="AF1175">
        <v>41837</v>
      </c>
      <c r="AG1175" t="s">
        <v>784</v>
      </c>
      <c r="AH1175" t="s">
        <v>3343</v>
      </c>
      <c r="AI1175">
        <v>2215752</v>
      </c>
    </row>
    <row r="1176" spans="1:35">
      <c r="A1176" t="s">
        <v>3223</v>
      </c>
      <c r="B1176" t="s">
        <v>1129</v>
      </c>
      <c r="C1176" t="s">
        <v>682</v>
      </c>
      <c r="D1176">
        <v>670365</v>
      </c>
      <c r="F1176" t="s">
        <v>735</v>
      </c>
      <c r="G1176" t="s">
        <v>780</v>
      </c>
      <c r="H1176" t="s">
        <v>794</v>
      </c>
      <c r="I1176" t="s">
        <v>726</v>
      </c>
      <c r="J1176" t="s">
        <v>682</v>
      </c>
      <c r="K1176">
        <v>3</v>
      </c>
      <c r="L1176">
        <v>100</v>
      </c>
      <c r="M1176">
        <v>128</v>
      </c>
      <c r="N1176">
        <v>120</v>
      </c>
      <c r="O1176">
        <v>4256</v>
      </c>
      <c r="Q1176">
        <v>25</v>
      </c>
      <c r="R1176">
        <v>1200</v>
      </c>
      <c r="S1176">
        <v>19</v>
      </c>
      <c r="T1176">
        <v>63.2</v>
      </c>
      <c r="U1176" t="s">
        <v>782</v>
      </c>
      <c r="V1176">
        <v>40000</v>
      </c>
      <c r="W1176">
        <v>2700</v>
      </c>
      <c r="X1176">
        <v>82</v>
      </c>
      <c r="Y1176">
        <v>1</v>
      </c>
      <c r="Z1176">
        <v>1</v>
      </c>
      <c r="AA1176">
        <v>-40</v>
      </c>
      <c r="AB1176" t="s">
        <v>769</v>
      </c>
      <c r="AC1176">
        <v>0.1</v>
      </c>
      <c r="AD1176" t="s">
        <v>1043</v>
      </c>
      <c r="AE1176">
        <v>41795</v>
      </c>
      <c r="AF1176">
        <v>41788</v>
      </c>
      <c r="AG1176" t="s">
        <v>784</v>
      </c>
      <c r="AH1176" t="s">
        <v>3344</v>
      </c>
      <c r="AI1176">
        <v>2212471</v>
      </c>
    </row>
    <row r="1177" spans="1:35">
      <c r="A1177" t="s">
        <v>3223</v>
      </c>
      <c r="B1177" t="s">
        <v>1129</v>
      </c>
      <c r="C1177" t="s">
        <v>682</v>
      </c>
      <c r="D1177">
        <v>670366</v>
      </c>
      <c r="F1177" t="s">
        <v>735</v>
      </c>
      <c r="G1177" t="s">
        <v>780</v>
      </c>
      <c r="H1177" t="s">
        <v>794</v>
      </c>
      <c r="I1177" t="s">
        <v>726</v>
      </c>
      <c r="J1177" t="s">
        <v>682</v>
      </c>
      <c r="K1177">
        <v>3</v>
      </c>
      <c r="L1177">
        <v>120</v>
      </c>
      <c r="M1177">
        <v>128</v>
      </c>
      <c r="N1177">
        <v>120</v>
      </c>
      <c r="O1177">
        <v>2559</v>
      </c>
      <c r="Q1177">
        <v>40</v>
      </c>
      <c r="R1177">
        <v>1200</v>
      </c>
      <c r="S1177">
        <v>19</v>
      </c>
      <c r="T1177">
        <v>63.2</v>
      </c>
      <c r="U1177" t="s">
        <v>782</v>
      </c>
      <c r="V1177">
        <v>40000</v>
      </c>
      <c r="W1177">
        <v>2700</v>
      </c>
      <c r="X1177">
        <v>82</v>
      </c>
      <c r="Y1177">
        <v>1</v>
      </c>
      <c r="Z1177">
        <v>1</v>
      </c>
      <c r="AA1177">
        <v>-40</v>
      </c>
      <c r="AB1177" t="s">
        <v>769</v>
      </c>
      <c r="AC1177">
        <v>0.1</v>
      </c>
      <c r="AD1177" t="s">
        <v>1043</v>
      </c>
      <c r="AE1177">
        <v>41795</v>
      </c>
      <c r="AF1177">
        <v>41788</v>
      </c>
      <c r="AG1177" t="s">
        <v>784</v>
      </c>
      <c r="AH1177" t="s">
        <v>3345</v>
      </c>
      <c r="AI1177">
        <v>2212470</v>
      </c>
    </row>
    <row r="1178" spans="1:35" hidden="1">
      <c r="A1178" t="s">
        <v>3223</v>
      </c>
      <c r="B1178" t="s">
        <v>1129</v>
      </c>
      <c r="C1178" t="s">
        <v>682</v>
      </c>
      <c r="D1178">
        <v>670582</v>
      </c>
      <c r="F1178" t="s">
        <v>738</v>
      </c>
      <c r="G1178" t="s">
        <v>780</v>
      </c>
      <c r="H1178" t="s">
        <v>794</v>
      </c>
      <c r="I1178" t="s">
        <v>726</v>
      </c>
      <c r="J1178" t="s">
        <v>682</v>
      </c>
      <c r="K1178">
        <v>3</v>
      </c>
      <c r="L1178">
        <v>50</v>
      </c>
      <c r="M1178">
        <v>85</v>
      </c>
      <c r="N1178">
        <v>62</v>
      </c>
      <c r="O1178">
        <v>1607</v>
      </c>
      <c r="Q1178">
        <v>25</v>
      </c>
      <c r="R1178">
        <v>460</v>
      </c>
      <c r="S1178">
        <v>8</v>
      </c>
      <c r="T1178">
        <v>57.5</v>
      </c>
      <c r="U1178" t="s">
        <v>782</v>
      </c>
      <c r="V1178">
        <v>25000</v>
      </c>
      <c r="W1178">
        <v>2700</v>
      </c>
      <c r="X1178">
        <v>83</v>
      </c>
      <c r="Y1178">
        <v>4</v>
      </c>
      <c r="Z1178">
        <v>1</v>
      </c>
      <c r="AA1178">
        <v>-40</v>
      </c>
      <c r="AB1178" t="s">
        <v>769</v>
      </c>
      <c r="AC1178">
        <v>0.1</v>
      </c>
      <c r="AD1178" t="s">
        <v>1308</v>
      </c>
      <c r="AE1178">
        <v>41840</v>
      </c>
      <c r="AF1178">
        <v>41827</v>
      </c>
      <c r="AG1178" t="s">
        <v>784</v>
      </c>
      <c r="AH1178" t="s">
        <v>3346</v>
      </c>
      <c r="AI1178">
        <v>2215301</v>
      </c>
    </row>
    <row r="1179" spans="1:35" hidden="1">
      <c r="A1179" t="s">
        <v>3223</v>
      </c>
      <c r="B1179" t="s">
        <v>1129</v>
      </c>
      <c r="C1179" t="s">
        <v>682</v>
      </c>
      <c r="D1179">
        <v>670583</v>
      </c>
      <c r="F1179" t="s">
        <v>738</v>
      </c>
      <c r="G1179" t="s">
        <v>780</v>
      </c>
      <c r="H1179" t="s">
        <v>794</v>
      </c>
      <c r="I1179" t="s">
        <v>726</v>
      </c>
      <c r="J1179" t="s">
        <v>682</v>
      </c>
      <c r="K1179">
        <v>3</v>
      </c>
      <c r="L1179">
        <v>50</v>
      </c>
      <c r="M1179">
        <v>85</v>
      </c>
      <c r="N1179">
        <v>62</v>
      </c>
      <c r="O1179">
        <v>827</v>
      </c>
      <c r="Q1179">
        <v>40</v>
      </c>
      <c r="R1179">
        <v>490</v>
      </c>
      <c r="S1179">
        <v>8</v>
      </c>
      <c r="T1179">
        <v>61.3</v>
      </c>
      <c r="U1179" t="s">
        <v>782</v>
      </c>
      <c r="V1179">
        <v>25000</v>
      </c>
      <c r="W1179">
        <v>2700</v>
      </c>
      <c r="X1179">
        <v>83</v>
      </c>
      <c r="Y1179">
        <v>4</v>
      </c>
      <c r="Z1179">
        <v>1</v>
      </c>
      <c r="AA1179">
        <v>-40</v>
      </c>
      <c r="AB1179" t="s">
        <v>769</v>
      </c>
      <c r="AC1179">
        <v>0.1</v>
      </c>
      <c r="AD1179" t="s">
        <v>1308</v>
      </c>
      <c r="AE1179">
        <v>41840</v>
      </c>
      <c r="AF1179">
        <v>41827</v>
      </c>
      <c r="AG1179" t="s">
        <v>784</v>
      </c>
      <c r="AH1179" t="s">
        <v>3347</v>
      </c>
      <c r="AI1179">
        <v>2215302</v>
      </c>
    </row>
    <row r="1180" spans="1:35">
      <c r="A1180" t="s">
        <v>3223</v>
      </c>
      <c r="B1180" t="s">
        <v>1129</v>
      </c>
      <c r="C1180" t="s">
        <v>682</v>
      </c>
      <c r="D1180">
        <v>670585</v>
      </c>
      <c r="E1180" t="s">
        <v>3348</v>
      </c>
      <c r="F1180" t="s">
        <v>731</v>
      </c>
      <c r="G1180" t="s">
        <v>780</v>
      </c>
      <c r="H1180" t="s">
        <v>794</v>
      </c>
      <c r="I1180" t="s">
        <v>726</v>
      </c>
      <c r="J1180" t="s">
        <v>682</v>
      </c>
      <c r="K1180">
        <v>3</v>
      </c>
      <c r="L1180">
        <v>75</v>
      </c>
      <c r="M1180">
        <v>85</v>
      </c>
      <c r="N1180">
        <v>95</v>
      </c>
      <c r="O1180">
        <v>1322</v>
      </c>
      <c r="Q1180">
        <v>40</v>
      </c>
      <c r="R1180">
        <v>800</v>
      </c>
      <c r="S1180">
        <v>14.5</v>
      </c>
      <c r="T1180">
        <v>55.2</v>
      </c>
      <c r="U1180" t="s">
        <v>782</v>
      </c>
      <c r="V1180">
        <v>40000</v>
      </c>
      <c r="W1180">
        <v>2700</v>
      </c>
      <c r="X1180">
        <v>82</v>
      </c>
      <c r="Y1180">
        <v>1</v>
      </c>
      <c r="Z1180">
        <v>0.9</v>
      </c>
      <c r="AA1180">
        <v>-40</v>
      </c>
      <c r="AB1180" t="s">
        <v>769</v>
      </c>
      <c r="AC1180">
        <v>0.1</v>
      </c>
      <c r="AD1180" t="s">
        <v>783</v>
      </c>
      <c r="AE1180">
        <v>41840</v>
      </c>
      <c r="AF1180">
        <v>41830</v>
      </c>
      <c r="AG1180" t="s">
        <v>784</v>
      </c>
      <c r="AH1180" t="s">
        <v>3349</v>
      </c>
      <c r="AI1180">
        <v>2215585</v>
      </c>
    </row>
    <row r="1181" spans="1:35">
      <c r="A1181" t="s">
        <v>3223</v>
      </c>
      <c r="B1181" t="s">
        <v>1129</v>
      </c>
      <c r="C1181" t="s">
        <v>682</v>
      </c>
      <c r="D1181">
        <v>670586</v>
      </c>
      <c r="F1181" t="s">
        <v>830</v>
      </c>
      <c r="G1181" t="s">
        <v>780</v>
      </c>
      <c r="H1181" t="s">
        <v>794</v>
      </c>
      <c r="I1181" t="s">
        <v>726</v>
      </c>
      <c r="J1181" t="s">
        <v>682</v>
      </c>
      <c r="K1181">
        <v>3</v>
      </c>
      <c r="L1181">
        <v>75</v>
      </c>
      <c r="M1181">
        <v>118</v>
      </c>
      <c r="N1181">
        <v>95</v>
      </c>
      <c r="O1181">
        <v>3591</v>
      </c>
      <c r="Q1181">
        <v>25</v>
      </c>
      <c r="R1181">
        <v>800</v>
      </c>
      <c r="S1181">
        <v>14</v>
      </c>
      <c r="T1181">
        <v>57.1</v>
      </c>
      <c r="U1181" t="s">
        <v>782</v>
      </c>
      <c r="V1181">
        <v>40000</v>
      </c>
      <c r="W1181">
        <v>2700</v>
      </c>
      <c r="X1181">
        <v>82</v>
      </c>
      <c r="Y1181">
        <v>2</v>
      </c>
      <c r="Z1181">
        <v>1</v>
      </c>
      <c r="AA1181">
        <v>-40</v>
      </c>
      <c r="AB1181" t="s">
        <v>769</v>
      </c>
      <c r="AC1181">
        <v>0.1</v>
      </c>
      <c r="AD1181" t="s">
        <v>1043</v>
      </c>
      <c r="AE1181">
        <v>41795</v>
      </c>
      <c r="AF1181">
        <v>41788</v>
      </c>
      <c r="AG1181" t="s">
        <v>784</v>
      </c>
      <c r="AH1181" t="s">
        <v>3350</v>
      </c>
      <c r="AI1181">
        <v>2212473</v>
      </c>
    </row>
    <row r="1182" spans="1:35">
      <c r="A1182" t="s">
        <v>3223</v>
      </c>
      <c r="B1182" t="s">
        <v>1129</v>
      </c>
      <c r="C1182" t="s">
        <v>682</v>
      </c>
      <c r="D1182">
        <v>670587</v>
      </c>
      <c r="F1182" t="s">
        <v>830</v>
      </c>
      <c r="G1182" t="s">
        <v>780</v>
      </c>
      <c r="H1182" t="s">
        <v>794</v>
      </c>
      <c r="I1182" t="s">
        <v>726</v>
      </c>
      <c r="J1182" t="s">
        <v>682</v>
      </c>
      <c r="K1182">
        <v>3</v>
      </c>
      <c r="L1182">
        <v>75</v>
      </c>
      <c r="M1182">
        <v>118</v>
      </c>
      <c r="N1182">
        <v>95</v>
      </c>
      <c r="O1182">
        <v>1440</v>
      </c>
      <c r="Q1182">
        <v>40</v>
      </c>
      <c r="R1182">
        <v>800</v>
      </c>
      <c r="S1182">
        <v>14</v>
      </c>
      <c r="T1182">
        <v>57.1</v>
      </c>
      <c r="U1182" t="s">
        <v>782</v>
      </c>
      <c r="V1182">
        <v>40000</v>
      </c>
      <c r="W1182">
        <v>2700</v>
      </c>
      <c r="X1182">
        <v>82</v>
      </c>
      <c r="Y1182">
        <v>2</v>
      </c>
      <c r="Z1182">
        <v>1</v>
      </c>
      <c r="AA1182">
        <v>-40</v>
      </c>
      <c r="AB1182" t="s">
        <v>769</v>
      </c>
      <c r="AC1182">
        <v>0.1</v>
      </c>
      <c r="AD1182" t="s">
        <v>1043</v>
      </c>
      <c r="AE1182">
        <v>41795</v>
      </c>
      <c r="AF1182">
        <v>41788</v>
      </c>
      <c r="AG1182" t="s">
        <v>784</v>
      </c>
      <c r="AH1182" t="s">
        <v>3351</v>
      </c>
      <c r="AI1182">
        <v>2212472</v>
      </c>
    </row>
    <row r="1183" spans="1:35">
      <c r="A1183" t="s">
        <v>3223</v>
      </c>
      <c r="B1183" t="s">
        <v>1129</v>
      </c>
      <c r="C1183" t="s">
        <v>682</v>
      </c>
      <c r="D1183">
        <v>670600</v>
      </c>
      <c r="F1183" t="s">
        <v>703</v>
      </c>
      <c r="G1183" t="s">
        <v>780</v>
      </c>
      <c r="H1183" t="s">
        <v>781</v>
      </c>
      <c r="I1183" t="s">
        <v>726</v>
      </c>
      <c r="J1183" t="s">
        <v>682</v>
      </c>
      <c r="K1183">
        <v>3</v>
      </c>
      <c r="L1183">
        <v>35</v>
      </c>
      <c r="M1183">
        <v>48</v>
      </c>
      <c r="N1183">
        <v>50</v>
      </c>
      <c r="O1183">
        <v>981</v>
      </c>
      <c r="Q1183">
        <v>38</v>
      </c>
      <c r="R1183">
        <v>350</v>
      </c>
      <c r="S1183">
        <v>6</v>
      </c>
      <c r="T1183">
        <v>58.3</v>
      </c>
      <c r="U1183" t="s">
        <v>782</v>
      </c>
      <c r="V1183">
        <v>40000</v>
      </c>
      <c r="W1183">
        <v>3000</v>
      </c>
      <c r="X1183">
        <v>84</v>
      </c>
      <c r="Y1183">
        <v>25</v>
      </c>
      <c r="Z1183">
        <v>0.7</v>
      </c>
      <c r="AA1183">
        <v>-40</v>
      </c>
      <c r="AB1183" t="s">
        <v>769</v>
      </c>
      <c r="AC1183">
        <v>0.1</v>
      </c>
      <c r="AD1183" t="s">
        <v>783</v>
      </c>
      <c r="AE1183">
        <v>41840</v>
      </c>
      <c r="AF1183">
        <v>41830</v>
      </c>
      <c r="AG1183" t="s">
        <v>784</v>
      </c>
      <c r="AH1183" t="s">
        <v>3352</v>
      </c>
      <c r="AI1183">
        <v>2215578</v>
      </c>
    </row>
    <row r="1184" spans="1:35">
      <c r="A1184" t="s">
        <v>3223</v>
      </c>
      <c r="B1184" t="s">
        <v>1129</v>
      </c>
      <c r="C1184" t="s">
        <v>682</v>
      </c>
      <c r="D1184">
        <v>670605</v>
      </c>
      <c r="F1184" t="s">
        <v>735</v>
      </c>
      <c r="G1184" t="s">
        <v>780</v>
      </c>
      <c r="H1184" t="s">
        <v>794</v>
      </c>
      <c r="I1184" t="s">
        <v>726</v>
      </c>
      <c r="J1184" t="s">
        <v>682</v>
      </c>
      <c r="K1184">
        <v>3</v>
      </c>
      <c r="L1184">
        <v>90</v>
      </c>
      <c r="M1184">
        <v>128</v>
      </c>
      <c r="N1184">
        <v>120</v>
      </c>
      <c r="O1184">
        <v>4319</v>
      </c>
      <c r="Q1184">
        <v>25</v>
      </c>
      <c r="R1184">
        <v>960</v>
      </c>
      <c r="S1184">
        <v>16</v>
      </c>
      <c r="T1184">
        <v>60</v>
      </c>
      <c r="U1184" t="s">
        <v>782</v>
      </c>
      <c r="V1184">
        <v>40000</v>
      </c>
      <c r="W1184">
        <v>2700</v>
      </c>
      <c r="X1184">
        <v>81</v>
      </c>
      <c r="Y1184">
        <v>5</v>
      </c>
      <c r="Z1184">
        <v>0.9</v>
      </c>
      <c r="AA1184">
        <v>-40</v>
      </c>
      <c r="AB1184" t="s">
        <v>769</v>
      </c>
      <c r="AC1184">
        <v>0.1</v>
      </c>
      <c r="AD1184" t="s">
        <v>1043</v>
      </c>
      <c r="AE1184">
        <v>41805</v>
      </c>
      <c r="AF1184">
        <v>41810</v>
      </c>
      <c r="AG1184" t="s">
        <v>784</v>
      </c>
      <c r="AH1184" t="s">
        <v>3353</v>
      </c>
      <c r="AI1184">
        <v>2214852</v>
      </c>
    </row>
    <row r="1185" spans="1:35">
      <c r="A1185" t="s">
        <v>3223</v>
      </c>
      <c r="B1185" t="s">
        <v>1129</v>
      </c>
      <c r="C1185" t="s">
        <v>682</v>
      </c>
      <c r="D1185">
        <v>670606</v>
      </c>
      <c r="F1185" t="s">
        <v>735</v>
      </c>
      <c r="G1185" t="s">
        <v>780</v>
      </c>
      <c r="H1185" t="s">
        <v>794</v>
      </c>
      <c r="I1185" t="s">
        <v>726</v>
      </c>
      <c r="J1185" t="s">
        <v>682</v>
      </c>
      <c r="K1185">
        <v>3</v>
      </c>
      <c r="L1185">
        <v>90</v>
      </c>
      <c r="M1185">
        <v>128</v>
      </c>
      <c r="N1185">
        <v>120</v>
      </c>
      <c r="O1185">
        <v>1800</v>
      </c>
      <c r="Q1185">
        <v>40</v>
      </c>
      <c r="R1185">
        <v>950</v>
      </c>
      <c r="S1185">
        <v>16</v>
      </c>
      <c r="T1185">
        <v>59.4</v>
      </c>
      <c r="U1185" t="s">
        <v>782</v>
      </c>
      <c r="V1185">
        <v>40000</v>
      </c>
      <c r="W1185">
        <v>2700</v>
      </c>
      <c r="X1185">
        <v>81</v>
      </c>
      <c r="Y1185">
        <v>10</v>
      </c>
      <c r="Z1185">
        <v>0.9</v>
      </c>
      <c r="AA1185">
        <v>-40</v>
      </c>
      <c r="AB1185" t="s">
        <v>769</v>
      </c>
      <c r="AC1185">
        <v>0.1</v>
      </c>
      <c r="AD1185" t="s">
        <v>1043</v>
      </c>
      <c r="AE1185">
        <v>41805</v>
      </c>
      <c r="AF1185">
        <v>41810</v>
      </c>
      <c r="AG1185" t="s">
        <v>784</v>
      </c>
      <c r="AH1185" t="s">
        <v>3354</v>
      </c>
      <c r="AI1185">
        <v>2214851</v>
      </c>
    </row>
    <row r="1186" spans="1:35" hidden="1">
      <c r="A1186" t="s">
        <v>3223</v>
      </c>
      <c r="B1186" t="s">
        <v>1129</v>
      </c>
      <c r="C1186" t="s">
        <v>682</v>
      </c>
      <c r="D1186">
        <v>670709</v>
      </c>
      <c r="F1186" t="s">
        <v>813</v>
      </c>
      <c r="G1186" t="s">
        <v>780</v>
      </c>
      <c r="H1186" t="s">
        <v>794</v>
      </c>
      <c r="I1186" t="s">
        <v>726</v>
      </c>
      <c r="J1186" t="s">
        <v>682</v>
      </c>
      <c r="K1186">
        <v>3</v>
      </c>
      <c r="L1186">
        <v>50</v>
      </c>
      <c r="M1186">
        <v>95</v>
      </c>
      <c r="N1186">
        <v>64</v>
      </c>
      <c r="R1186">
        <v>500</v>
      </c>
      <c r="S1186">
        <v>7.5</v>
      </c>
      <c r="T1186">
        <v>66.7</v>
      </c>
      <c r="U1186" t="s">
        <v>782</v>
      </c>
      <c r="V1186">
        <v>25000</v>
      </c>
      <c r="W1186">
        <v>2700</v>
      </c>
      <c r="X1186">
        <v>82</v>
      </c>
      <c r="Y1186">
        <v>16</v>
      </c>
      <c r="Z1186">
        <v>0.9</v>
      </c>
      <c r="AA1186">
        <v>-40</v>
      </c>
      <c r="AB1186" t="s">
        <v>769</v>
      </c>
      <c r="AC1186">
        <v>0.1</v>
      </c>
      <c r="AD1186" t="s">
        <v>783</v>
      </c>
      <c r="AE1186">
        <v>41840</v>
      </c>
      <c r="AF1186">
        <v>41828</v>
      </c>
      <c r="AG1186" t="s">
        <v>784</v>
      </c>
      <c r="AH1186" t="s">
        <v>3355</v>
      </c>
      <c r="AI1186">
        <v>2215347</v>
      </c>
    </row>
    <row r="1187" spans="1:35">
      <c r="A1187" t="s">
        <v>3223</v>
      </c>
      <c r="B1187" t="s">
        <v>1129</v>
      </c>
      <c r="C1187" t="s">
        <v>682</v>
      </c>
      <c r="D1187">
        <v>670710</v>
      </c>
      <c r="F1187" t="s">
        <v>733</v>
      </c>
      <c r="G1187" t="s">
        <v>780</v>
      </c>
      <c r="H1187" t="s">
        <v>794</v>
      </c>
      <c r="I1187" t="s">
        <v>726</v>
      </c>
      <c r="J1187" t="s">
        <v>682</v>
      </c>
      <c r="K1187">
        <v>3</v>
      </c>
      <c r="L1187">
        <v>65</v>
      </c>
      <c r="M1187">
        <v>157</v>
      </c>
      <c r="N1187">
        <v>125</v>
      </c>
      <c r="R1187">
        <v>685</v>
      </c>
      <c r="S1187">
        <v>10</v>
      </c>
      <c r="T1187">
        <v>68.5</v>
      </c>
      <c r="U1187" t="s">
        <v>782</v>
      </c>
      <c r="V1187">
        <v>40000</v>
      </c>
      <c r="W1187">
        <v>2700</v>
      </c>
      <c r="X1187">
        <v>83</v>
      </c>
      <c r="Y1187">
        <v>19</v>
      </c>
      <c r="Z1187">
        <v>0.9</v>
      </c>
      <c r="AA1187">
        <v>-40</v>
      </c>
      <c r="AB1187" t="s">
        <v>769</v>
      </c>
      <c r="AC1187">
        <v>0.1</v>
      </c>
      <c r="AD1187" t="s">
        <v>1043</v>
      </c>
      <c r="AE1187">
        <v>41798</v>
      </c>
      <c r="AF1187">
        <v>41789</v>
      </c>
      <c r="AG1187" t="s">
        <v>784</v>
      </c>
      <c r="AH1187" t="s">
        <v>3356</v>
      </c>
      <c r="AI1187">
        <v>2213588</v>
      </c>
    </row>
    <row r="1188" spans="1:35">
      <c r="A1188" t="s">
        <v>3223</v>
      </c>
      <c r="B1188" t="s">
        <v>1129</v>
      </c>
      <c r="C1188" t="s">
        <v>682</v>
      </c>
      <c r="D1188">
        <v>670711</v>
      </c>
      <c r="F1188" t="s">
        <v>733</v>
      </c>
      <c r="G1188" t="s">
        <v>780</v>
      </c>
      <c r="H1188" t="s">
        <v>794</v>
      </c>
      <c r="I1188" t="s">
        <v>726</v>
      </c>
      <c r="J1188" t="s">
        <v>682</v>
      </c>
      <c r="K1188">
        <v>3</v>
      </c>
      <c r="L1188">
        <v>75</v>
      </c>
      <c r="M1188">
        <v>152</v>
      </c>
      <c r="N1188">
        <v>125</v>
      </c>
      <c r="R1188">
        <v>1200</v>
      </c>
      <c r="S1188">
        <v>17</v>
      </c>
      <c r="T1188">
        <v>70.599999999999994</v>
      </c>
      <c r="U1188" t="s">
        <v>782</v>
      </c>
      <c r="V1188">
        <v>40000</v>
      </c>
      <c r="W1188">
        <v>2700</v>
      </c>
      <c r="X1188">
        <v>83</v>
      </c>
      <c r="Y1188">
        <v>19</v>
      </c>
      <c r="Z1188">
        <v>1</v>
      </c>
      <c r="AA1188">
        <v>-40</v>
      </c>
      <c r="AB1188" t="s">
        <v>769</v>
      </c>
      <c r="AC1188">
        <v>0.1</v>
      </c>
      <c r="AD1188" t="s">
        <v>783</v>
      </c>
      <c r="AE1188">
        <v>41818</v>
      </c>
      <c r="AF1188">
        <v>41810</v>
      </c>
      <c r="AG1188" t="s">
        <v>784</v>
      </c>
      <c r="AH1188" t="s">
        <v>3357</v>
      </c>
      <c r="AI1188">
        <v>2214811</v>
      </c>
    </row>
    <row r="1189" spans="1:35">
      <c r="A1189" t="s">
        <v>3223</v>
      </c>
      <c r="B1189" t="s">
        <v>1129</v>
      </c>
      <c r="C1189" t="s">
        <v>682</v>
      </c>
      <c r="D1189">
        <v>671237</v>
      </c>
      <c r="F1189" t="s">
        <v>787</v>
      </c>
      <c r="G1189" t="s">
        <v>723</v>
      </c>
      <c r="H1189" t="s">
        <v>788</v>
      </c>
      <c r="I1189" t="s">
        <v>723</v>
      </c>
      <c r="J1189" t="s">
        <v>682</v>
      </c>
      <c r="K1189">
        <v>3</v>
      </c>
      <c r="L1189">
        <v>40</v>
      </c>
      <c r="M1189">
        <v>103</v>
      </c>
      <c r="N1189">
        <v>35</v>
      </c>
      <c r="R1189">
        <v>315</v>
      </c>
      <c r="S1189">
        <v>4.9000000000000004</v>
      </c>
      <c r="T1189">
        <v>64.3</v>
      </c>
      <c r="U1189" t="s">
        <v>782</v>
      </c>
      <c r="V1189">
        <v>40000</v>
      </c>
      <c r="W1189">
        <v>2700</v>
      </c>
      <c r="X1189">
        <v>82</v>
      </c>
      <c r="Y1189">
        <v>17</v>
      </c>
      <c r="Z1189">
        <v>0.7</v>
      </c>
      <c r="AA1189">
        <v>-40</v>
      </c>
      <c r="AB1189" t="s">
        <v>769</v>
      </c>
      <c r="AC1189">
        <v>0.1</v>
      </c>
      <c r="AD1189" t="s">
        <v>783</v>
      </c>
      <c r="AE1189">
        <v>41593</v>
      </c>
      <c r="AF1189">
        <v>41827</v>
      </c>
      <c r="AG1189" t="s">
        <v>784</v>
      </c>
      <c r="AH1189" t="s">
        <v>3358</v>
      </c>
      <c r="AI1189">
        <v>2215323</v>
      </c>
    </row>
    <row r="1190" spans="1:35">
      <c r="A1190" t="s">
        <v>3223</v>
      </c>
      <c r="B1190" t="s">
        <v>1129</v>
      </c>
      <c r="C1190" t="s">
        <v>682</v>
      </c>
      <c r="D1190">
        <v>671520</v>
      </c>
      <c r="F1190" t="s">
        <v>738</v>
      </c>
      <c r="G1190" t="s">
        <v>780</v>
      </c>
      <c r="H1190" t="s">
        <v>1011</v>
      </c>
      <c r="I1190" t="s">
        <v>726</v>
      </c>
      <c r="J1190" t="s">
        <v>682</v>
      </c>
      <c r="K1190">
        <v>3</v>
      </c>
      <c r="L1190">
        <v>50</v>
      </c>
      <c r="M1190">
        <v>84</v>
      </c>
      <c r="N1190">
        <v>62</v>
      </c>
      <c r="O1190">
        <v>1618</v>
      </c>
      <c r="Q1190">
        <v>25</v>
      </c>
      <c r="R1190">
        <v>500</v>
      </c>
      <c r="S1190">
        <v>8</v>
      </c>
      <c r="T1190">
        <v>62.5</v>
      </c>
      <c r="U1190" t="s">
        <v>782</v>
      </c>
      <c r="V1190">
        <v>400000</v>
      </c>
      <c r="W1190">
        <v>3000</v>
      </c>
      <c r="X1190">
        <v>84</v>
      </c>
      <c r="Y1190">
        <v>6</v>
      </c>
      <c r="Z1190">
        <v>0.9</v>
      </c>
      <c r="AA1190">
        <v>-40</v>
      </c>
      <c r="AB1190" t="s">
        <v>769</v>
      </c>
      <c r="AC1190">
        <v>0.1</v>
      </c>
      <c r="AD1190" t="s">
        <v>3359</v>
      </c>
      <c r="AE1190">
        <v>41659</v>
      </c>
      <c r="AF1190">
        <v>41864</v>
      </c>
      <c r="AG1190" t="s">
        <v>784</v>
      </c>
      <c r="AH1190" t="s">
        <v>3360</v>
      </c>
      <c r="AI1190">
        <v>2217996</v>
      </c>
    </row>
    <row r="1191" spans="1:35">
      <c r="A1191" t="s">
        <v>3223</v>
      </c>
      <c r="B1191" t="s">
        <v>1129</v>
      </c>
      <c r="C1191" t="s">
        <v>682</v>
      </c>
      <c r="D1191">
        <v>671521</v>
      </c>
      <c r="F1191" t="s">
        <v>738</v>
      </c>
      <c r="G1191" t="s">
        <v>780</v>
      </c>
      <c r="H1191" t="s">
        <v>1011</v>
      </c>
      <c r="I1191" t="s">
        <v>726</v>
      </c>
      <c r="J1191" t="s">
        <v>682</v>
      </c>
      <c r="K1191">
        <v>3</v>
      </c>
      <c r="L1191">
        <v>50</v>
      </c>
      <c r="M1191">
        <v>84</v>
      </c>
      <c r="N1191">
        <v>62</v>
      </c>
      <c r="O1191">
        <v>837</v>
      </c>
      <c r="Q1191">
        <v>40</v>
      </c>
      <c r="R1191">
        <v>500</v>
      </c>
      <c r="S1191">
        <v>8</v>
      </c>
      <c r="T1191">
        <v>62.5</v>
      </c>
      <c r="U1191" t="s">
        <v>782</v>
      </c>
      <c r="V1191">
        <v>400000</v>
      </c>
      <c r="W1191">
        <v>3000</v>
      </c>
      <c r="X1191">
        <v>84</v>
      </c>
      <c r="Y1191">
        <v>6</v>
      </c>
      <c r="Z1191">
        <v>0.9</v>
      </c>
      <c r="AA1191">
        <v>-40</v>
      </c>
      <c r="AB1191" t="s">
        <v>769</v>
      </c>
      <c r="AC1191">
        <v>0.1</v>
      </c>
      <c r="AD1191" t="s">
        <v>3359</v>
      </c>
      <c r="AE1191">
        <v>41659</v>
      </c>
      <c r="AF1191">
        <v>41864</v>
      </c>
      <c r="AG1191" t="s">
        <v>784</v>
      </c>
      <c r="AH1191" t="s">
        <v>3361</v>
      </c>
      <c r="AI1191">
        <v>2217995</v>
      </c>
    </row>
    <row r="1192" spans="1:35">
      <c r="A1192" t="s">
        <v>3223</v>
      </c>
      <c r="B1192" t="s">
        <v>1129</v>
      </c>
      <c r="C1192" t="s">
        <v>682</v>
      </c>
      <c r="D1192">
        <v>671524</v>
      </c>
      <c r="F1192" t="s">
        <v>792</v>
      </c>
      <c r="G1192" t="s">
        <v>793</v>
      </c>
      <c r="H1192" t="s">
        <v>794</v>
      </c>
      <c r="I1192" t="s">
        <v>795</v>
      </c>
      <c r="J1192" t="s">
        <v>682</v>
      </c>
      <c r="K1192">
        <v>3</v>
      </c>
      <c r="L1192">
        <v>60</v>
      </c>
      <c r="M1192">
        <v>104</v>
      </c>
      <c r="N1192">
        <v>54</v>
      </c>
      <c r="R1192">
        <v>800</v>
      </c>
      <c r="S1192">
        <v>11.5</v>
      </c>
      <c r="T1192">
        <v>69.599999999999994</v>
      </c>
      <c r="U1192" t="s">
        <v>782</v>
      </c>
      <c r="V1192">
        <v>40000</v>
      </c>
      <c r="W1192">
        <v>3000</v>
      </c>
      <c r="X1192">
        <v>84</v>
      </c>
      <c r="Y1192">
        <v>22</v>
      </c>
      <c r="Z1192">
        <v>1</v>
      </c>
      <c r="AA1192">
        <v>-40</v>
      </c>
      <c r="AB1192" t="s">
        <v>769</v>
      </c>
      <c r="AC1192">
        <v>0.1</v>
      </c>
      <c r="AD1192" t="s">
        <v>789</v>
      </c>
      <c r="AE1192">
        <v>41912</v>
      </c>
      <c r="AF1192">
        <v>41893</v>
      </c>
      <c r="AG1192" t="s">
        <v>784</v>
      </c>
      <c r="AH1192" t="s">
        <v>3362</v>
      </c>
      <c r="AI1192">
        <v>2221125</v>
      </c>
    </row>
    <row r="1193" spans="1:35">
      <c r="A1193" t="s">
        <v>3223</v>
      </c>
      <c r="B1193" t="s">
        <v>1129</v>
      </c>
      <c r="C1193" t="s">
        <v>682</v>
      </c>
      <c r="D1193">
        <v>671770</v>
      </c>
      <c r="F1193" t="s">
        <v>735</v>
      </c>
      <c r="G1193" t="s">
        <v>780</v>
      </c>
      <c r="H1193" t="s">
        <v>794</v>
      </c>
      <c r="I1193" t="s">
        <v>726</v>
      </c>
      <c r="J1193" t="s">
        <v>682</v>
      </c>
      <c r="K1193">
        <v>3</v>
      </c>
      <c r="L1193">
        <v>90</v>
      </c>
      <c r="M1193">
        <v>128</v>
      </c>
      <c r="N1193">
        <v>120</v>
      </c>
      <c r="O1193">
        <v>4617</v>
      </c>
      <c r="Q1193">
        <v>40</v>
      </c>
      <c r="R1193">
        <v>1200</v>
      </c>
      <c r="S1193">
        <v>16</v>
      </c>
      <c r="T1193">
        <v>75</v>
      </c>
      <c r="U1193" t="s">
        <v>782</v>
      </c>
      <c r="V1193">
        <v>40000</v>
      </c>
      <c r="W1193">
        <v>4000</v>
      </c>
      <c r="X1193">
        <v>84</v>
      </c>
      <c r="Y1193">
        <v>18</v>
      </c>
      <c r="Z1193">
        <v>0.9</v>
      </c>
      <c r="AA1193">
        <v>-40</v>
      </c>
      <c r="AB1193" t="s">
        <v>769</v>
      </c>
      <c r="AC1193">
        <v>0.1</v>
      </c>
      <c r="AD1193" t="s">
        <v>1143</v>
      </c>
      <c r="AE1193">
        <v>41835</v>
      </c>
      <c r="AF1193">
        <v>41844</v>
      </c>
      <c r="AG1193" t="s">
        <v>784</v>
      </c>
      <c r="AH1193" t="s">
        <v>3363</v>
      </c>
      <c r="AI1193">
        <v>2216869</v>
      </c>
    </row>
    <row r="1194" spans="1:35">
      <c r="A1194" t="s">
        <v>3223</v>
      </c>
      <c r="B1194" t="s">
        <v>1129</v>
      </c>
      <c r="C1194" t="s">
        <v>682</v>
      </c>
      <c r="D1194">
        <v>671772</v>
      </c>
      <c r="F1194" t="s">
        <v>830</v>
      </c>
      <c r="G1194" t="s">
        <v>780</v>
      </c>
      <c r="H1194" t="s">
        <v>794</v>
      </c>
      <c r="I1194" t="s">
        <v>726</v>
      </c>
      <c r="J1194" t="s">
        <v>682</v>
      </c>
      <c r="K1194">
        <v>3</v>
      </c>
      <c r="L1194">
        <v>75</v>
      </c>
      <c r="M1194">
        <v>118</v>
      </c>
      <c r="N1194">
        <v>95</v>
      </c>
      <c r="O1194">
        <v>1522</v>
      </c>
      <c r="Q1194">
        <v>40</v>
      </c>
      <c r="R1194">
        <v>950</v>
      </c>
      <c r="S1194">
        <v>14</v>
      </c>
      <c r="T1194">
        <v>67.900000000000006</v>
      </c>
      <c r="U1194" t="s">
        <v>782</v>
      </c>
      <c r="V1194">
        <v>40000</v>
      </c>
      <c r="W1194">
        <v>4000</v>
      </c>
      <c r="X1194">
        <v>85</v>
      </c>
      <c r="Y1194">
        <v>13</v>
      </c>
      <c r="Z1194">
        <v>1</v>
      </c>
      <c r="AA1194">
        <v>-40</v>
      </c>
      <c r="AB1194" t="s">
        <v>769</v>
      </c>
      <c r="AC1194">
        <v>0.1</v>
      </c>
      <c r="AD1194" t="s">
        <v>1143</v>
      </c>
      <c r="AE1194">
        <v>41795</v>
      </c>
      <c r="AF1194">
        <v>41837</v>
      </c>
      <c r="AG1194" t="s">
        <v>784</v>
      </c>
      <c r="AH1194" t="s">
        <v>3364</v>
      </c>
      <c r="AI1194">
        <v>2216059</v>
      </c>
    </row>
    <row r="1195" spans="1:35">
      <c r="A1195" t="s">
        <v>3223</v>
      </c>
      <c r="B1195" t="s">
        <v>1129</v>
      </c>
      <c r="C1195" t="s">
        <v>682</v>
      </c>
      <c r="D1195">
        <v>671773</v>
      </c>
      <c r="F1195" t="s">
        <v>735</v>
      </c>
      <c r="G1195" t="s">
        <v>780</v>
      </c>
      <c r="H1195" t="s">
        <v>794</v>
      </c>
      <c r="I1195" t="s">
        <v>726</v>
      </c>
      <c r="J1195" t="s">
        <v>682</v>
      </c>
      <c r="K1195">
        <v>3</v>
      </c>
      <c r="L1195">
        <v>120</v>
      </c>
      <c r="M1195">
        <v>128</v>
      </c>
      <c r="N1195">
        <v>120</v>
      </c>
      <c r="O1195">
        <v>2825</v>
      </c>
      <c r="Q1195">
        <v>40</v>
      </c>
      <c r="R1195">
        <v>1450</v>
      </c>
      <c r="S1195">
        <v>19</v>
      </c>
      <c r="T1195">
        <v>76.3</v>
      </c>
      <c r="U1195" t="s">
        <v>782</v>
      </c>
      <c r="V1195">
        <v>40000</v>
      </c>
      <c r="W1195">
        <v>4000</v>
      </c>
      <c r="X1195">
        <v>83</v>
      </c>
      <c r="Y1195">
        <v>7</v>
      </c>
      <c r="Z1195">
        <v>1</v>
      </c>
      <c r="AA1195">
        <v>-40</v>
      </c>
      <c r="AB1195" t="s">
        <v>769</v>
      </c>
      <c r="AC1195">
        <v>0.1</v>
      </c>
      <c r="AD1195" t="s">
        <v>1143</v>
      </c>
      <c r="AE1195">
        <v>41795</v>
      </c>
      <c r="AF1195">
        <v>41837</v>
      </c>
      <c r="AG1195" t="s">
        <v>784</v>
      </c>
      <c r="AH1195" t="s">
        <v>3365</v>
      </c>
      <c r="AI1195">
        <v>2216056</v>
      </c>
    </row>
    <row r="1196" spans="1:35">
      <c r="A1196" t="s">
        <v>3223</v>
      </c>
      <c r="B1196" t="s">
        <v>1129</v>
      </c>
      <c r="C1196" t="s">
        <v>682</v>
      </c>
      <c r="D1196">
        <v>672600</v>
      </c>
      <c r="F1196" t="s">
        <v>737</v>
      </c>
      <c r="G1196" t="s">
        <v>780</v>
      </c>
      <c r="H1196" t="s">
        <v>794</v>
      </c>
      <c r="I1196" t="s">
        <v>726</v>
      </c>
      <c r="J1196" t="s">
        <v>682</v>
      </c>
      <c r="K1196">
        <v>3</v>
      </c>
      <c r="L1196">
        <v>75</v>
      </c>
      <c r="M1196">
        <v>72</v>
      </c>
      <c r="N1196">
        <v>49</v>
      </c>
      <c r="O1196">
        <v>1130</v>
      </c>
      <c r="Q1196">
        <v>38</v>
      </c>
      <c r="R1196">
        <v>500</v>
      </c>
      <c r="S1196">
        <v>8</v>
      </c>
      <c r="T1196">
        <v>62.5</v>
      </c>
      <c r="U1196" t="s">
        <v>782</v>
      </c>
      <c r="V1196">
        <v>40000</v>
      </c>
      <c r="W1196">
        <v>3000</v>
      </c>
      <c r="X1196">
        <v>82</v>
      </c>
      <c r="Y1196">
        <v>12</v>
      </c>
      <c r="Z1196">
        <v>0.8</v>
      </c>
      <c r="AA1196">
        <v>-40</v>
      </c>
      <c r="AB1196" t="s">
        <v>769</v>
      </c>
      <c r="AC1196">
        <v>0.1</v>
      </c>
      <c r="AD1196" t="s">
        <v>1143</v>
      </c>
      <c r="AE1196">
        <v>41840</v>
      </c>
      <c r="AF1196">
        <v>41845</v>
      </c>
      <c r="AG1196" t="s">
        <v>784</v>
      </c>
      <c r="AH1196" t="s">
        <v>3366</v>
      </c>
      <c r="AI1196">
        <v>2216535</v>
      </c>
    </row>
    <row r="1197" spans="1:35">
      <c r="A1197" t="s">
        <v>3223</v>
      </c>
      <c r="B1197" t="s">
        <v>1129</v>
      </c>
      <c r="C1197" t="s">
        <v>682</v>
      </c>
      <c r="D1197">
        <v>672919</v>
      </c>
      <c r="E1197" t="s">
        <v>3367</v>
      </c>
      <c r="F1197" t="s">
        <v>787</v>
      </c>
      <c r="G1197" t="s">
        <v>723</v>
      </c>
      <c r="H1197" t="s">
        <v>788</v>
      </c>
      <c r="I1197" t="s">
        <v>723</v>
      </c>
      <c r="J1197" t="s">
        <v>682</v>
      </c>
      <c r="K1197">
        <v>3</v>
      </c>
      <c r="L1197">
        <v>40</v>
      </c>
      <c r="M1197">
        <v>116</v>
      </c>
      <c r="N1197">
        <v>35</v>
      </c>
      <c r="R1197">
        <v>315</v>
      </c>
      <c r="S1197">
        <v>4.9000000000000004</v>
      </c>
      <c r="T1197">
        <v>64.3</v>
      </c>
      <c r="U1197" t="s">
        <v>782</v>
      </c>
      <c r="V1197">
        <v>40000</v>
      </c>
      <c r="W1197">
        <v>3000</v>
      </c>
      <c r="X1197">
        <v>83</v>
      </c>
      <c r="Y1197">
        <v>21</v>
      </c>
      <c r="Z1197">
        <v>0.7</v>
      </c>
      <c r="AA1197">
        <v>-40</v>
      </c>
      <c r="AB1197" t="s">
        <v>769</v>
      </c>
      <c r="AC1197">
        <v>0.1</v>
      </c>
      <c r="AD1197" t="s">
        <v>783</v>
      </c>
      <c r="AE1197">
        <v>41593</v>
      </c>
      <c r="AF1197">
        <v>41837</v>
      </c>
      <c r="AG1197" t="s">
        <v>784</v>
      </c>
      <c r="AH1197" t="s">
        <v>3368</v>
      </c>
      <c r="AI1197">
        <v>2215751</v>
      </c>
    </row>
    <row r="1198" spans="1:35">
      <c r="A1198" t="s">
        <v>3223</v>
      </c>
      <c r="B1198" t="s">
        <v>1129</v>
      </c>
      <c r="C1198" t="s">
        <v>682</v>
      </c>
      <c r="D1198">
        <v>672920</v>
      </c>
      <c r="F1198" t="s">
        <v>787</v>
      </c>
      <c r="G1198" t="s">
        <v>723</v>
      </c>
      <c r="H1198" t="s">
        <v>788</v>
      </c>
      <c r="I1198" t="s">
        <v>723</v>
      </c>
      <c r="J1198" t="s">
        <v>682</v>
      </c>
      <c r="K1198">
        <v>3</v>
      </c>
      <c r="L1198">
        <v>40</v>
      </c>
      <c r="M1198">
        <v>116</v>
      </c>
      <c r="N1198">
        <v>35</v>
      </c>
      <c r="R1198">
        <v>315</v>
      </c>
      <c r="S1198">
        <v>4.9000000000000004</v>
      </c>
      <c r="T1198">
        <v>64.3</v>
      </c>
      <c r="U1198" t="s">
        <v>782</v>
      </c>
      <c r="V1198">
        <v>40000</v>
      </c>
      <c r="W1198">
        <v>2700</v>
      </c>
      <c r="X1198">
        <v>82</v>
      </c>
      <c r="Y1198">
        <v>17</v>
      </c>
      <c r="Z1198">
        <v>0.7</v>
      </c>
      <c r="AA1198">
        <v>-40</v>
      </c>
      <c r="AB1198" t="s">
        <v>769</v>
      </c>
      <c r="AC1198">
        <v>0.1</v>
      </c>
      <c r="AD1198" t="s">
        <v>783</v>
      </c>
      <c r="AE1198">
        <v>41593</v>
      </c>
      <c r="AF1198">
        <v>41827</v>
      </c>
      <c r="AG1198" t="s">
        <v>784</v>
      </c>
      <c r="AH1198" t="s">
        <v>3369</v>
      </c>
      <c r="AI1198">
        <v>2215322</v>
      </c>
    </row>
    <row r="1199" spans="1:35" hidden="1">
      <c r="A1199" t="s">
        <v>3223</v>
      </c>
      <c r="B1199" t="s">
        <v>1129</v>
      </c>
      <c r="C1199" t="s">
        <v>682</v>
      </c>
      <c r="D1199">
        <v>673076</v>
      </c>
      <c r="F1199" t="s">
        <v>738</v>
      </c>
      <c r="G1199" t="s">
        <v>780</v>
      </c>
      <c r="H1199" t="s">
        <v>794</v>
      </c>
      <c r="I1199" t="s">
        <v>726</v>
      </c>
      <c r="J1199" t="s">
        <v>682</v>
      </c>
      <c r="K1199">
        <v>3</v>
      </c>
      <c r="L1199">
        <v>50</v>
      </c>
      <c r="M1199">
        <v>85</v>
      </c>
      <c r="N1199">
        <v>62</v>
      </c>
      <c r="O1199">
        <v>2033</v>
      </c>
      <c r="Q1199">
        <v>25</v>
      </c>
      <c r="R1199">
        <v>460</v>
      </c>
      <c r="S1199">
        <v>8</v>
      </c>
      <c r="T1199">
        <v>57.5</v>
      </c>
      <c r="U1199" t="s">
        <v>782</v>
      </c>
      <c r="V1199">
        <v>25000</v>
      </c>
      <c r="W1199">
        <v>4000</v>
      </c>
      <c r="X1199">
        <v>83</v>
      </c>
      <c r="Y1199">
        <v>10</v>
      </c>
      <c r="Z1199">
        <v>1</v>
      </c>
      <c r="AA1199">
        <v>-40</v>
      </c>
      <c r="AB1199" t="s">
        <v>769</v>
      </c>
      <c r="AC1199">
        <v>0.1</v>
      </c>
      <c r="AD1199" t="s">
        <v>1308</v>
      </c>
      <c r="AE1199">
        <v>41840</v>
      </c>
      <c r="AF1199">
        <v>41827</v>
      </c>
      <c r="AG1199" t="s">
        <v>784</v>
      </c>
      <c r="AH1199" t="s">
        <v>3370</v>
      </c>
      <c r="AI1199">
        <v>2215303</v>
      </c>
    </row>
    <row r="1200" spans="1:35">
      <c r="A1200" t="s">
        <v>3223</v>
      </c>
      <c r="B1200" t="s">
        <v>1129</v>
      </c>
      <c r="C1200" t="s">
        <v>682</v>
      </c>
      <c r="D1200">
        <v>673077</v>
      </c>
      <c r="F1200" t="s">
        <v>735</v>
      </c>
      <c r="G1200" t="s">
        <v>780</v>
      </c>
      <c r="H1200" t="s">
        <v>794</v>
      </c>
      <c r="I1200" t="s">
        <v>726</v>
      </c>
      <c r="J1200" t="s">
        <v>682</v>
      </c>
      <c r="K1200">
        <v>3</v>
      </c>
      <c r="L1200">
        <v>100</v>
      </c>
      <c r="M1200">
        <v>128</v>
      </c>
      <c r="N1200">
        <v>120</v>
      </c>
      <c r="O1200">
        <v>4424</v>
      </c>
      <c r="Q1200">
        <v>25</v>
      </c>
      <c r="R1200">
        <v>1250</v>
      </c>
      <c r="S1200">
        <v>19</v>
      </c>
      <c r="T1200">
        <v>65.8</v>
      </c>
      <c r="U1200" t="s">
        <v>782</v>
      </c>
      <c r="V1200">
        <v>40000</v>
      </c>
      <c r="W1200">
        <v>3000</v>
      </c>
      <c r="X1200">
        <v>83</v>
      </c>
      <c r="Y1200">
        <v>5</v>
      </c>
      <c r="Z1200">
        <v>1</v>
      </c>
      <c r="AA1200">
        <v>-40</v>
      </c>
      <c r="AB1200" t="s">
        <v>769</v>
      </c>
      <c r="AC1200">
        <v>0.1</v>
      </c>
      <c r="AD1200" t="s">
        <v>1143</v>
      </c>
      <c r="AE1200">
        <v>41795</v>
      </c>
      <c r="AF1200">
        <v>41837</v>
      </c>
      <c r="AG1200" t="s">
        <v>784</v>
      </c>
      <c r="AH1200" t="s">
        <v>3371</v>
      </c>
      <c r="AI1200">
        <v>2216057</v>
      </c>
    </row>
    <row r="1201" spans="1:35">
      <c r="A1201" t="s">
        <v>3223</v>
      </c>
      <c r="B1201" t="s">
        <v>1129</v>
      </c>
      <c r="C1201" t="s">
        <v>682</v>
      </c>
      <c r="D1201">
        <v>673776</v>
      </c>
      <c r="F1201" t="s">
        <v>792</v>
      </c>
      <c r="G1201" t="s">
        <v>793</v>
      </c>
      <c r="H1201" t="s">
        <v>794</v>
      </c>
      <c r="I1201" t="s">
        <v>795</v>
      </c>
      <c r="J1201" t="s">
        <v>682</v>
      </c>
      <c r="K1201">
        <v>3</v>
      </c>
      <c r="L1201">
        <v>60</v>
      </c>
      <c r="M1201">
        <v>106</v>
      </c>
      <c r="N1201">
        <v>54</v>
      </c>
      <c r="R1201">
        <v>800</v>
      </c>
      <c r="S1201">
        <v>11.5</v>
      </c>
      <c r="T1201">
        <v>69.599999999999994</v>
      </c>
      <c r="U1201" t="s">
        <v>782</v>
      </c>
      <c r="V1201">
        <v>40000</v>
      </c>
      <c r="W1201">
        <v>3000</v>
      </c>
      <c r="X1201">
        <v>84</v>
      </c>
      <c r="Y1201">
        <v>22</v>
      </c>
      <c r="Z1201">
        <v>1</v>
      </c>
      <c r="AA1201">
        <v>-40</v>
      </c>
      <c r="AB1201" t="s">
        <v>769</v>
      </c>
      <c r="AC1201">
        <v>0.1</v>
      </c>
      <c r="AD1201" t="s">
        <v>789</v>
      </c>
      <c r="AE1201">
        <v>41912</v>
      </c>
      <c r="AF1201">
        <v>41893</v>
      </c>
      <c r="AG1201" t="s">
        <v>784</v>
      </c>
      <c r="AH1201" t="s">
        <v>3372</v>
      </c>
      <c r="AI1201">
        <v>2221124</v>
      </c>
    </row>
    <row r="1202" spans="1:35">
      <c r="A1202" t="s">
        <v>3223</v>
      </c>
      <c r="B1202" t="s">
        <v>1129</v>
      </c>
      <c r="C1202" t="s">
        <v>682</v>
      </c>
      <c r="D1202">
        <v>676821</v>
      </c>
      <c r="F1202" t="s">
        <v>830</v>
      </c>
      <c r="G1202" t="s">
        <v>780</v>
      </c>
      <c r="H1202" t="s">
        <v>794</v>
      </c>
      <c r="I1202" t="s">
        <v>726</v>
      </c>
      <c r="J1202" t="s">
        <v>682</v>
      </c>
      <c r="K1202">
        <v>3</v>
      </c>
      <c r="L1202">
        <v>75</v>
      </c>
      <c r="M1202">
        <v>118</v>
      </c>
      <c r="N1202">
        <v>95</v>
      </c>
      <c r="O1202">
        <v>3025</v>
      </c>
      <c r="Q1202">
        <v>25</v>
      </c>
      <c r="R1202">
        <v>850</v>
      </c>
      <c r="S1202">
        <v>14</v>
      </c>
      <c r="T1202">
        <v>60.7</v>
      </c>
      <c r="U1202" t="s">
        <v>782</v>
      </c>
      <c r="V1202">
        <v>40000</v>
      </c>
      <c r="W1202">
        <v>3000</v>
      </c>
      <c r="X1202">
        <v>83</v>
      </c>
      <c r="Y1202">
        <v>3</v>
      </c>
      <c r="Z1202">
        <v>1</v>
      </c>
      <c r="AA1202">
        <v>-40</v>
      </c>
      <c r="AB1202" t="s">
        <v>769</v>
      </c>
      <c r="AC1202">
        <v>0.1</v>
      </c>
      <c r="AD1202" t="s">
        <v>1143</v>
      </c>
      <c r="AE1202">
        <v>41795</v>
      </c>
      <c r="AF1202">
        <v>41837</v>
      </c>
      <c r="AG1202" t="s">
        <v>784</v>
      </c>
      <c r="AH1202" t="s">
        <v>3373</v>
      </c>
      <c r="AI1202">
        <v>2216060</v>
      </c>
    </row>
    <row r="1203" spans="1:35">
      <c r="A1203" t="s">
        <v>3223</v>
      </c>
      <c r="B1203" t="s">
        <v>1129</v>
      </c>
      <c r="C1203" t="s">
        <v>682</v>
      </c>
      <c r="D1203">
        <v>677718</v>
      </c>
      <c r="F1203" t="s">
        <v>735</v>
      </c>
      <c r="G1203" t="s">
        <v>780</v>
      </c>
      <c r="H1203" t="s">
        <v>794</v>
      </c>
      <c r="I1203" t="s">
        <v>726</v>
      </c>
      <c r="J1203" t="s">
        <v>682</v>
      </c>
      <c r="K1203">
        <v>3</v>
      </c>
      <c r="L1203">
        <v>90</v>
      </c>
      <c r="M1203">
        <v>128</v>
      </c>
      <c r="N1203">
        <v>120</v>
      </c>
      <c r="O1203">
        <v>2008</v>
      </c>
      <c r="Q1203">
        <v>25</v>
      </c>
      <c r="R1203">
        <v>1200</v>
      </c>
      <c r="S1203">
        <v>16</v>
      </c>
      <c r="T1203">
        <v>75</v>
      </c>
      <c r="U1203" t="s">
        <v>782</v>
      </c>
      <c r="V1203">
        <v>40000</v>
      </c>
      <c r="W1203">
        <v>4000</v>
      </c>
      <c r="X1203">
        <v>84</v>
      </c>
      <c r="Y1203">
        <v>18</v>
      </c>
      <c r="Z1203">
        <v>0.9</v>
      </c>
      <c r="AA1203">
        <v>-40</v>
      </c>
      <c r="AB1203" t="s">
        <v>769</v>
      </c>
      <c r="AC1203">
        <v>0.1</v>
      </c>
      <c r="AD1203" t="s">
        <v>1143</v>
      </c>
      <c r="AE1203">
        <v>41835</v>
      </c>
      <c r="AF1203">
        <v>41844</v>
      </c>
      <c r="AG1203" t="s">
        <v>784</v>
      </c>
      <c r="AH1203" t="s">
        <v>3374</v>
      </c>
      <c r="AI1203">
        <v>2216870</v>
      </c>
    </row>
    <row r="1204" spans="1:35">
      <c r="A1204" t="s">
        <v>3223</v>
      </c>
      <c r="B1204" t="s">
        <v>1129</v>
      </c>
      <c r="C1204" t="s">
        <v>682</v>
      </c>
      <c r="D1204">
        <v>677720</v>
      </c>
      <c r="F1204" t="s">
        <v>731</v>
      </c>
      <c r="G1204" t="s">
        <v>780</v>
      </c>
      <c r="H1204" t="s">
        <v>794</v>
      </c>
      <c r="I1204" t="s">
        <v>726</v>
      </c>
      <c r="J1204" t="s">
        <v>682</v>
      </c>
      <c r="K1204">
        <v>3</v>
      </c>
      <c r="L1204">
        <v>75</v>
      </c>
      <c r="M1204">
        <v>95</v>
      </c>
      <c r="N1204">
        <v>85</v>
      </c>
      <c r="O1204">
        <v>3254</v>
      </c>
      <c r="Q1204">
        <v>25</v>
      </c>
      <c r="R1204">
        <v>850</v>
      </c>
      <c r="S1204">
        <v>14.5</v>
      </c>
      <c r="T1204">
        <v>58.6</v>
      </c>
      <c r="U1204" t="s">
        <v>782</v>
      </c>
      <c r="V1204">
        <v>40000</v>
      </c>
      <c r="W1204">
        <v>3000</v>
      </c>
      <c r="X1204">
        <v>83</v>
      </c>
      <c r="Y1204">
        <v>3</v>
      </c>
      <c r="Z1204">
        <v>0.9</v>
      </c>
      <c r="AA1204">
        <v>-40</v>
      </c>
      <c r="AB1204" t="s">
        <v>769</v>
      </c>
      <c r="AC1204">
        <v>0.1</v>
      </c>
      <c r="AD1204" t="s">
        <v>1143</v>
      </c>
      <c r="AE1204">
        <v>41835</v>
      </c>
      <c r="AF1204">
        <v>41844</v>
      </c>
      <c r="AG1204" t="s">
        <v>784</v>
      </c>
      <c r="AH1204" t="s">
        <v>3375</v>
      </c>
      <c r="AI1204">
        <v>2216867</v>
      </c>
    </row>
    <row r="1205" spans="1:35">
      <c r="A1205" t="s">
        <v>3223</v>
      </c>
      <c r="B1205" t="s">
        <v>1129</v>
      </c>
      <c r="C1205" t="s">
        <v>682</v>
      </c>
      <c r="D1205">
        <v>677721</v>
      </c>
      <c r="F1205" t="s">
        <v>731</v>
      </c>
      <c r="G1205" t="s">
        <v>780</v>
      </c>
      <c r="H1205" t="s">
        <v>794</v>
      </c>
      <c r="I1205" t="s">
        <v>726</v>
      </c>
      <c r="J1205" t="s">
        <v>682</v>
      </c>
      <c r="K1205">
        <v>3</v>
      </c>
      <c r="L1205">
        <v>75</v>
      </c>
      <c r="M1205">
        <v>95</v>
      </c>
      <c r="N1205">
        <v>85</v>
      </c>
      <c r="O1205">
        <v>1386</v>
      </c>
      <c r="Q1205">
        <v>40</v>
      </c>
      <c r="R1205">
        <v>950</v>
      </c>
      <c r="S1205">
        <v>14.5</v>
      </c>
      <c r="T1205">
        <v>65.5</v>
      </c>
      <c r="U1205" t="s">
        <v>782</v>
      </c>
      <c r="V1205">
        <v>40000</v>
      </c>
      <c r="W1205">
        <v>4000</v>
      </c>
      <c r="X1205">
        <v>85</v>
      </c>
      <c r="Y1205">
        <v>12</v>
      </c>
      <c r="Z1205">
        <v>0.9</v>
      </c>
      <c r="AA1205">
        <v>-40</v>
      </c>
      <c r="AB1205" t="s">
        <v>769</v>
      </c>
      <c r="AC1205">
        <v>0.1</v>
      </c>
      <c r="AD1205" t="s">
        <v>1143</v>
      </c>
      <c r="AE1205">
        <v>41835</v>
      </c>
      <c r="AF1205">
        <v>41844</v>
      </c>
      <c r="AG1205" t="s">
        <v>784</v>
      </c>
      <c r="AH1205" t="s">
        <v>3376</v>
      </c>
      <c r="AI1205">
        <v>2216866</v>
      </c>
    </row>
    <row r="1206" spans="1:35">
      <c r="A1206" t="s">
        <v>3223</v>
      </c>
      <c r="B1206" t="s">
        <v>1129</v>
      </c>
      <c r="C1206" t="s">
        <v>682</v>
      </c>
      <c r="D1206">
        <v>677745</v>
      </c>
      <c r="F1206" t="s">
        <v>830</v>
      </c>
      <c r="G1206" t="s">
        <v>780</v>
      </c>
      <c r="H1206" t="s">
        <v>794</v>
      </c>
      <c r="I1206" t="s">
        <v>726</v>
      </c>
      <c r="J1206" t="s">
        <v>682</v>
      </c>
      <c r="K1206">
        <v>3</v>
      </c>
      <c r="L1206">
        <v>75</v>
      </c>
      <c r="M1206">
        <v>118</v>
      </c>
      <c r="N1206">
        <v>95</v>
      </c>
      <c r="O1206">
        <v>1648</v>
      </c>
      <c r="Q1206">
        <v>40</v>
      </c>
      <c r="R1206">
        <v>850</v>
      </c>
      <c r="S1206">
        <v>14</v>
      </c>
      <c r="T1206">
        <v>60.7</v>
      </c>
      <c r="U1206" t="s">
        <v>782</v>
      </c>
      <c r="V1206">
        <v>40000</v>
      </c>
      <c r="W1206">
        <v>3000</v>
      </c>
      <c r="X1206">
        <v>83</v>
      </c>
      <c r="Y1206">
        <v>3</v>
      </c>
      <c r="Z1206">
        <v>1</v>
      </c>
      <c r="AA1206">
        <v>-40</v>
      </c>
      <c r="AB1206" t="s">
        <v>769</v>
      </c>
      <c r="AC1206">
        <v>0.1</v>
      </c>
      <c r="AD1206" t="s">
        <v>1143</v>
      </c>
      <c r="AE1206">
        <v>41795</v>
      </c>
      <c r="AF1206">
        <v>41837</v>
      </c>
      <c r="AG1206" t="s">
        <v>784</v>
      </c>
      <c r="AH1206" t="s">
        <v>3377</v>
      </c>
      <c r="AI1206">
        <v>2216058</v>
      </c>
    </row>
    <row r="1207" spans="1:35">
      <c r="A1207" t="s">
        <v>3223</v>
      </c>
      <c r="B1207" t="s">
        <v>1129</v>
      </c>
      <c r="C1207" t="s">
        <v>682</v>
      </c>
      <c r="D1207">
        <v>677746</v>
      </c>
      <c r="F1207" t="s">
        <v>731</v>
      </c>
      <c r="G1207" t="s">
        <v>780</v>
      </c>
      <c r="H1207" t="s">
        <v>794</v>
      </c>
      <c r="I1207" t="s">
        <v>726</v>
      </c>
      <c r="J1207" t="s">
        <v>682</v>
      </c>
      <c r="K1207">
        <v>3</v>
      </c>
      <c r="L1207">
        <v>75</v>
      </c>
      <c r="M1207">
        <v>95</v>
      </c>
      <c r="N1207">
        <v>85</v>
      </c>
      <c r="O1207">
        <v>1332</v>
      </c>
      <c r="Q1207">
        <v>40</v>
      </c>
      <c r="R1207">
        <v>850</v>
      </c>
      <c r="S1207">
        <v>14.5</v>
      </c>
      <c r="T1207">
        <v>58.6</v>
      </c>
      <c r="U1207" t="s">
        <v>782</v>
      </c>
      <c r="V1207">
        <v>40000</v>
      </c>
      <c r="W1207">
        <v>3000</v>
      </c>
      <c r="X1207">
        <v>83</v>
      </c>
      <c r="Y1207">
        <v>3</v>
      </c>
      <c r="Z1207">
        <v>0.9</v>
      </c>
      <c r="AA1207">
        <v>-40</v>
      </c>
      <c r="AB1207" t="s">
        <v>769</v>
      </c>
      <c r="AC1207">
        <v>0.1</v>
      </c>
      <c r="AD1207" t="s">
        <v>1143</v>
      </c>
      <c r="AE1207">
        <v>41835</v>
      </c>
      <c r="AF1207">
        <v>41844</v>
      </c>
      <c r="AG1207" t="s">
        <v>784</v>
      </c>
      <c r="AH1207" t="s">
        <v>3378</v>
      </c>
      <c r="AI1207">
        <v>2216864</v>
      </c>
    </row>
    <row r="1208" spans="1:35">
      <c r="A1208" t="s">
        <v>3223</v>
      </c>
      <c r="B1208" t="s">
        <v>1129</v>
      </c>
      <c r="C1208" t="s">
        <v>682</v>
      </c>
      <c r="D1208">
        <v>677747</v>
      </c>
      <c r="F1208" t="s">
        <v>735</v>
      </c>
      <c r="G1208" t="s">
        <v>780</v>
      </c>
      <c r="H1208" t="s">
        <v>794</v>
      </c>
      <c r="I1208" t="s">
        <v>726</v>
      </c>
      <c r="J1208" t="s">
        <v>682</v>
      </c>
      <c r="K1208">
        <v>3</v>
      </c>
      <c r="L1208">
        <v>120</v>
      </c>
      <c r="M1208">
        <v>128</v>
      </c>
      <c r="N1208">
        <v>120</v>
      </c>
      <c r="O1208">
        <v>2665</v>
      </c>
      <c r="Q1208">
        <v>40</v>
      </c>
      <c r="R1208">
        <v>1250</v>
      </c>
      <c r="S1208">
        <v>19</v>
      </c>
      <c r="T1208">
        <v>65.8</v>
      </c>
      <c r="U1208" t="s">
        <v>782</v>
      </c>
      <c r="V1208">
        <v>40000</v>
      </c>
      <c r="W1208">
        <v>3000</v>
      </c>
      <c r="X1208">
        <v>83</v>
      </c>
      <c r="Y1208">
        <v>5</v>
      </c>
      <c r="Z1208">
        <v>1</v>
      </c>
      <c r="AA1208">
        <v>-40</v>
      </c>
      <c r="AB1208" t="s">
        <v>769</v>
      </c>
      <c r="AC1208">
        <v>0.1</v>
      </c>
      <c r="AD1208" t="s">
        <v>1143</v>
      </c>
      <c r="AE1208">
        <v>41795</v>
      </c>
      <c r="AF1208">
        <v>41837</v>
      </c>
      <c r="AG1208" t="s">
        <v>784</v>
      </c>
      <c r="AH1208" t="s">
        <v>3379</v>
      </c>
      <c r="AI1208">
        <v>2216054</v>
      </c>
    </row>
    <row r="1209" spans="1:35">
      <c r="A1209" t="s">
        <v>3223</v>
      </c>
      <c r="B1209" t="s">
        <v>1129</v>
      </c>
      <c r="C1209" t="s">
        <v>682</v>
      </c>
      <c r="D1209">
        <v>678660</v>
      </c>
      <c r="F1209" t="s">
        <v>732</v>
      </c>
      <c r="G1209" t="s">
        <v>780</v>
      </c>
      <c r="H1209" t="s">
        <v>794</v>
      </c>
      <c r="I1209" t="s">
        <v>726</v>
      </c>
      <c r="J1209" t="s">
        <v>682</v>
      </c>
      <c r="K1209">
        <v>3</v>
      </c>
      <c r="L1209">
        <v>65</v>
      </c>
      <c r="M1209">
        <v>133</v>
      </c>
      <c r="N1209">
        <v>95</v>
      </c>
      <c r="R1209">
        <v>650</v>
      </c>
      <c r="S1209">
        <v>9.5</v>
      </c>
      <c r="T1209">
        <v>68.400000000000006</v>
      </c>
      <c r="U1209" t="s">
        <v>782</v>
      </c>
      <c r="V1209">
        <v>40000</v>
      </c>
      <c r="W1209">
        <v>2700</v>
      </c>
      <c r="X1209">
        <v>82</v>
      </c>
      <c r="Y1209">
        <v>13</v>
      </c>
      <c r="Z1209">
        <v>1</v>
      </c>
      <c r="AA1209">
        <v>-40</v>
      </c>
      <c r="AB1209" t="s">
        <v>769</v>
      </c>
      <c r="AC1209">
        <v>0.1</v>
      </c>
      <c r="AD1209" t="s">
        <v>783</v>
      </c>
      <c r="AE1209">
        <v>41942</v>
      </c>
      <c r="AF1209">
        <v>41935</v>
      </c>
      <c r="AG1209" t="s">
        <v>784</v>
      </c>
      <c r="AH1209" t="s">
        <v>3380</v>
      </c>
      <c r="AI1209">
        <v>2223573</v>
      </c>
    </row>
    <row r="1210" spans="1:35">
      <c r="A1210" t="s">
        <v>3223</v>
      </c>
      <c r="B1210" t="s">
        <v>1129</v>
      </c>
      <c r="C1210" t="s">
        <v>682</v>
      </c>
      <c r="D1210">
        <v>678661</v>
      </c>
      <c r="F1210" t="s">
        <v>732</v>
      </c>
      <c r="G1210" t="s">
        <v>780</v>
      </c>
      <c r="H1210" t="s">
        <v>794</v>
      </c>
      <c r="I1210" t="s">
        <v>726</v>
      </c>
      <c r="J1210" t="s">
        <v>682</v>
      </c>
      <c r="K1210">
        <v>3</v>
      </c>
      <c r="L1210">
        <v>65</v>
      </c>
      <c r="M1210">
        <v>133</v>
      </c>
      <c r="N1210">
        <v>95</v>
      </c>
      <c r="R1210">
        <v>650</v>
      </c>
      <c r="S1210">
        <v>9.5</v>
      </c>
      <c r="T1210">
        <v>68.400000000000006</v>
      </c>
      <c r="U1210" t="s">
        <v>782</v>
      </c>
      <c r="V1210">
        <v>40000</v>
      </c>
      <c r="W1210">
        <v>3000</v>
      </c>
      <c r="X1210">
        <v>84</v>
      </c>
      <c r="Y1210">
        <v>12</v>
      </c>
      <c r="Z1210">
        <v>1</v>
      </c>
      <c r="AA1210">
        <v>-40</v>
      </c>
      <c r="AB1210" t="s">
        <v>769</v>
      </c>
      <c r="AC1210">
        <v>0.1</v>
      </c>
      <c r="AD1210" t="s">
        <v>783</v>
      </c>
      <c r="AE1210">
        <v>41942</v>
      </c>
      <c r="AF1210">
        <v>41935</v>
      </c>
      <c r="AG1210" t="s">
        <v>784</v>
      </c>
      <c r="AH1210" t="s">
        <v>3381</v>
      </c>
      <c r="AI1210">
        <v>2223574</v>
      </c>
    </row>
    <row r="1211" spans="1:35">
      <c r="A1211" t="s">
        <v>3223</v>
      </c>
      <c r="B1211" t="s">
        <v>1129</v>
      </c>
      <c r="C1211" t="s">
        <v>682</v>
      </c>
      <c r="D1211">
        <v>682032</v>
      </c>
      <c r="F1211" t="s">
        <v>830</v>
      </c>
      <c r="G1211" t="s">
        <v>780</v>
      </c>
      <c r="H1211" t="s">
        <v>794</v>
      </c>
      <c r="I1211" t="s">
        <v>726</v>
      </c>
      <c r="J1211" t="s">
        <v>682</v>
      </c>
      <c r="K1211">
        <v>3</v>
      </c>
      <c r="L1211">
        <v>75</v>
      </c>
      <c r="M1211">
        <v>118</v>
      </c>
      <c r="N1211">
        <v>95</v>
      </c>
      <c r="O1211">
        <v>1440</v>
      </c>
      <c r="Q1211">
        <v>40</v>
      </c>
      <c r="R1211">
        <v>800</v>
      </c>
      <c r="S1211">
        <v>14</v>
      </c>
      <c r="T1211">
        <v>57.1</v>
      </c>
      <c r="U1211" t="s">
        <v>782</v>
      </c>
      <c r="V1211">
        <v>40000</v>
      </c>
      <c r="W1211">
        <v>2700</v>
      </c>
      <c r="X1211">
        <v>82</v>
      </c>
      <c r="Y1211">
        <v>2</v>
      </c>
      <c r="Z1211">
        <v>1</v>
      </c>
      <c r="AA1211">
        <v>-40</v>
      </c>
      <c r="AB1211" t="s">
        <v>769</v>
      </c>
      <c r="AC1211">
        <v>0.1</v>
      </c>
      <c r="AD1211" t="s">
        <v>1143</v>
      </c>
      <c r="AE1211">
        <v>41835</v>
      </c>
      <c r="AF1211">
        <v>41837</v>
      </c>
      <c r="AG1211" t="s">
        <v>784</v>
      </c>
      <c r="AH1211" t="s">
        <v>3382</v>
      </c>
      <c r="AI1211">
        <v>2216053</v>
      </c>
    </row>
    <row r="1212" spans="1:35">
      <c r="A1212" t="s">
        <v>3223</v>
      </c>
      <c r="B1212" t="s">
        <v>1129</v>
      </c>
      <c r="C1212" t="s">
        <v>682</v>
      </c>
      <c r="D1212">
        <v>682037</v>
      </c>
      <c r="F1212" t="s">
        <v>735</v>
      </c>
      <c r="G1212" t="s">
        <v>780</v>
      </c>
      <c r="H1212" t="s">
        <v>794</v>
      </c>
      <c r="I1212" t="s">
        <v>726</v>
      </c>
      <c r="J1212" t="s">
        <v>682</v>
      </c>
      <c r="K1212">
        <v>3</v>
      </c>
      <c r="L1212">
        <v>120</v>
      </c>
      <c r="M1212">
        <v>128</v>
      </c>
      <c r="N1212">
        <v>120</v>
      </c>
      <c r="O1212">
        <v>2532</v>
      </c>
      <c r="Q1212">
        <v>40</v>
      </c>
      <c r="R1212">
        <v>1250</v>
      </c>
      <c r="S1212">
        <v>19</v>
      </c>
      <c r="T1212">
        <v>65.8</v>
      </c>
      <c r="U1212" t="s">
        <v>782</v>
      </c>
      <c r="V1212">
        <v>40000</v>
      </c>
      <c r="W1212">
        <v>2700</v>
      </c>
      <c r="X1212">
        <v>83</v>
      </c>
      <c r="Y1212">
        <v>5</v>
      </c>
      <c r="Z1212">
        <v>0.9</v>
      </c>
      <c r="AA1212">
        <v>-40</v>
      </c>
      <c r="AB1212" t="s">
        <v>769</v>
      </c>
      <c r="AC1212">
        <v>0.1</v>
      </c>
      <c r="AD1212" t="s">
        <v>1143</v>
      </c>
      <c r="AE1212">
        <v>41795</v>
      </c>
      <c r="AF1212">
        <v>41837</v>
      </c>
      <c r="AG1212" t="s">
        <v>784</v>
      </c>
      <c r="AH1212" t="s">
        <v>3383</v>
      </c>
      <c r="AI1212">
        <v>2216055</v>
      </c>
    </row>
    <row r="1213" spans="1:35" hidden="1">
      <c r="A1213" t="s">
        <v>3223</v>
      </c>
      <c r="B1213" t="s">
        <v>1129</v>
      </c>
      <c r="C1213" t="s">
        <v>682</v>
      </c>
      <c r="D1213">
        <v>682096</v>
      </c>
      <c r="F1213" t="s">
        <v>738</v>
      </c>
      <c r="G1213" t="s">
        <v>780</v>
      </c>
      <c r="H1213" t="s">
        <v>794</v>
      </c>
      <c r="I1213" t="s">
        <v>726</v>
      </c>
      <c r="J1213" t="s">
        <v>682</v>
      </c>
      <c r="K1213">
        <v>3</v>
      </c>
      <c r="L1213">
        <v>50</v>
      </c>
      <c r="M1213">
        <v>85</v>
      </c>
      <c r="N1213">
        <v>63</v>
      </c>
      <c r="O1213">
        <v>1504</v>
      </c>
      <c r="Q1213">
        <v>25</v>
      </c>
      <c r="R1213">
        <v>460</v>
      </c>
      <c r="S1213">
        <v>7</v>
      </c>
      <c r="T1213">
        <v>65.7</v>
      </c>
      <c r="U1213" t="s">
        <v>782</v>
      </c>
      <c r="V1213">
        <v>25000</v>
      </c>
      <c r="W1213">
        <v>2700</v>
      </c>
      <c r="X1213">
        <v>93</v>
      </c>
      <c r="Y1213">
        <v>53</v>
      </c>
      <c r="Z1213">
        <v>0.8</v>
      </c>
      <c r="AA1213">
        <v>-40</v>
      </c>
      <c r="AB1213" t="s">
        <v>769</v>
      </c>
      <c r="AC1213">
        <v>0.1</v>
      </c>
      <c r="AD1213" t="s">
        <v>1146</v>
      </c>
      <c r="AE1213">
        <v>41892</v>
      </c>
      <c r="AF1213">
        <v>41893</v>
      </c>
      <c r="AG1213" t="s">
        <v>784</v>
      </c>
      <c r="AH1213" t="s">
        <v>3384</v>
      </c>
      <c r="AI1213">
        <v>2220230</v>
      </c>
    </row>
    <row r="1214" spans="1:35" hidden="1">
      <c r="A1214" t="s">
        <v>3223</v>
      </c>
      <c r="B1214" t="s">
        <v>1129</v>
      </c>
      <c r="C1214" t="s">
        <v>682</v>
      </c>
      <c r="D1214">
        <v>682097</v>
      </c>
      <c r="F1214" t="s">
        <v>738</v>
      </c>
      <c r="G1214" t="s">
        <v>780</v>
      </c>
      <c r="H1214" t="s">
        <v>794</v>
      </c>
      <c r="I1214" t="s">
        <v>726</v>
      </c>
      <c r="J1214" t="s">
        <v>682</v>
      </c>
      <c r="K1214">
        <v>3</v>
      </c>
      <c r="L1214">
        <v>50</v>
      </c>
      <c r="M1214">
        <v>85</v>
      </c>
      <c r="N1214">
        <v>63</v>
      </c>
      <c r="O1214">
        <v>1504</v>
      </c>
      <c r="Q1214">
        <v>25</v>
      </c>
      <c r="R1214">
        <v>460</v>
      </c>
      <c r="S1214">
        <v>7</v>
      </c>
      <c r="T1214">
        <v>65.7</v>
      </c>
      <c r="U1214" t="s">
        <v>782</v>
      </c>
      <c r="V1214">
        <v>25000</v>
      </c>
      <c r="W1214">
        <v>2700</v>
      </c>
      <c r="X1214">
        <v>93</v>
      </c>
      <c r="Y1214">
        <v>53</v>
      </c>
      <c r="Z1214">
        <v>0.8</v>
      </c>
      <c r="AA1214">
        <v>-40</v>
      </c>
      <c r="AB1214" t="s">
        <v>769</v>
      </c>
      <c r="AC1214">
        <v>0.1</v>
      </c>
      <c r="AD1214" t="s">
        <v>1146</v>
      </c>
      <c r="AE1214">
        <v>41892</v>
      </c>
      <c r="AF1214">
        <v>41893</v>
      </c>
      <c r="AG1214" t="s">
        <v>784</v>
      </c>
      <c r="AH1214" t="s">
        <v>3385</v>
      </c>
      <c r="AI1214">
        <v>2220232</v>
      </c>
    </row>
    <row r="1215" spans="1:35">
      <c r="A1215" t="s">
        <v>3249</v>
      </c>
      <c r="B1215" t="s">
        <v>3250</v>
      </c>
      <c r="C1215" t="s">
        <v>3284</v>
      </c>
      <c r="D1215" t="s">
        <v>3386</v>
      </c>
      <c r="F1215" t="s">
        <v>733</v>
      </c>
      <c r="G1215" t="s">
        <v>780</v>
      </c>
      <c r="H1215" t="s">
        <v>794</v>
      </c>
      <c r="I1215" t="s">
        <v>726</v>
      </c>
      <c r="J1215" t="s">
        <v>682</v>
      </c>
      <c r="K1215">
        <v>3</v>
      </c>
      <c r="L1215">
        <v>100</v>
      </c>
      <c r="M1215">
        <v>160</v>
      </c>
      <c r="N1215">
        <v>125</v>
      </c>
      <c r="Q1215">
        <v>120</v>
      </c>
      <c r="R1215">
        <v>1450</v>
      </c>
      <c r="S1215">
        <v>20</v>
      </c>
      <c r="T1215">
        <v>72.5</v>
      </c>
      <c r="U1215" t="s">
        <v>782</v>
      </c>
      <c r="V1215">
        <v>50000</v>
      </c>
      <c r="W1215">
        <v>4000</v>
      </c>
      <c r="X1215">
        <v>82</v>
      </c>
      <c r="Y1215">
        <v>3</v>
      </c>
      <c r="Z1215">
        <v>0.8</v>
      </c>
      <c r="AA1215">
        <v>-20</v>
      </c>
      <c r="AB1215" t="s">
        <v>769</v>
      </c>
      <c r="AC1215">
        <v>0.1</v>
      </c>
      <c r="AD1215" t="s">
        <v>783</v>
      </c>
      <c r="AE1215">
        <v>41869</v>
      </c>
      <c r="AF1215">
        <v>41876</v>
      </c>
      <c r="AG1215" t="s">
        <v>784</v>
      </c>
      <c r="AH1215" t="s">
        <v>3387</v>
      </c>
      <c r="AI1215">
        <v>2218426</v>
      </c>
    </row>
    <row r="1216" spans="1:35">
      <c r="A1216" t="s">
        <v>3249</v>
      </c>
      <c r="B1216" t="s">
        <v>3250</v>
      </c>
      <c r="C1216" t="s">
        <v>3388</v>
      </c>
      <c r="D1216" t="s">
        <v>3389</v>
      </c>
      <c r="F1216" t="s">
        <v>835</v>
      </c>
      <c r="G1216" t="s">
        <v>723</v>
      </c>
      <c r="H1216" t="s">
        <v>788</v>
      </c>
      <c r="I1216" t="s">
        <v>723</v>
      </c>
      <c r="J1216" t="s">
        <v>682</v>
      </c>
      <c r="K1216">
        <v>3</v>
      </c>
      <c r="L1216">
        <v>25</v>
      </c>
      <c r="M1216">
        <v>127</v>
      </c>
      <c r="N1216">
        <v>38</v>
      </c>
      <c r="R1216">
        <v>250</v>
      </c>
      <c r="S1216">
        <v>4.5</v>
      </c>
      <c r="T1216">
        <v>62.5</v>
      </c>
      <c r="U1216" t="s">
        <v>782</v>
      </c>
      <c r="V1216">
        <v>30000</v>
      </c>
      <c r="W1216">
        <v>3000</v>
      </c>
      <c r="X1216">
        <v>86</v>
      </c>
      <c r="Y1216">
        <v>27</v>
      </c>
      <c r="AA1216">
        <v>-20</v>
      </c>
      <c r="AB1216" t="s">
        <v>769</v>
      </c>
      <c r="AC1216">
        <v>0.1</v>
      </c>
      <c r="AD1216" t="s">
        <v>783</v>
      </c>
      <c r="AE1216">
        <v>41953</v>
      </c>
      <c r="AF1216">
        <v>41947</v>
      </c>
      <c r="AG1216" t="s">
        <v>784</v>
      </c>
      <c r="AH1216" t="s">
        <v>3390</v>
      </c>
      <c r="AI1216">
        <v>2224257</v>
      </c>
    </row>
    <row r="1217" spans="1:35">
      <c r="A1217" t="s">
        <v>3249</v>
      </c>
      <c r="B1217" t="s">
        <v>3250</v>
      </c>
      <c r="C1217" t="s">
        <v>3391</v>
      </c>
      <c r="D1217" t="s">
        <v>3392</v>
      </c>
      <c r="F1217" t="s">
        <v>787</v>
      </c>
      <c r="G1217" t="s">
        <v>723</v>
      </c>
      <c r="H1217" t="s">
        <v>788</v>
      </c>
      <c r="I1217" t="s">
        <v>723</v>
      </c>
      <c r="J1217" t="s">
        <v>682</v>
      </c>
      <c r="K1217">
        <v>3</v>
      </c>
      <c r="L1217">
        <v>25</v>
      </c>
      <c r="M1217">
        <v>108</v>
      </c>
      <c r="N1217">
        <v>38</v>
      </c>
      <c r="R1217">
        <v>280</v>
      </c>
      <c r="S1217">
        <v>5</v>
      </c>
      <c r="T1217">
        <v>56</v>
      </c>
      <c r="U1217" t="s">
        <v>782</v>
      </c>
      <c r="V1217">
        <v>50000</v>
      </c>
      <c r="W1217">
        <v>2700</v>
      </c>
      <c r="X1217">
        <v>83</v>
      </c>
      <c r="Y1217">
        <v>16</v>
      </c>
      <c r="Z1217">
        <v>0.7</v>
      </c>
      <c r="AA1217">
        <v>-20</v>
      </c>
      <c r="AB1217" t="s">
        <v>769</v>
      </c>
      <c r="AC1217">
        <v>0.1</v>
      </c>
      <c r="AD1217" t="s">
        <v>783</v>
      </c>
      <c r="AE1217">
        <v>41774</v>
      </c>
      <c r="AF1217">
        <v>41787</v>
      </c>
      <c r="AG1217" t="s">
        <v>784</v>
      </c>
      <c r="AH1217" t="s">
        <v>3393</v>
      </c>
      <c r="AI1217">
        <v>2212511</v>
      </c>
    </row>
    <row r="1218" spans="1:35">
      <c r="A1218" t="s">
        <v>3249</v>
      </c>
      <c r="B1218" t="s">
        <v>3250</v>
      </c>
      <c r="C1218" t="s">
        <v>3394</v>
      </c>
      <c r="D1218" t="s">
        <v>3395</v>
      </c>
      <c r="F1218" t="s">
        <v>787</v>
      </c>
      <c r="G1218" t="s">
        <v>723</v>
      </c>
      <c r="H1218" t="s">
        <v>788</v>
      </c>
      <c r="I1218" t="s">
        <v>723</v>
      </c>
      <c r="J1218" t="s">
        <v>682</v>
      </c>
      <c r="K1218">
        <v>3</v>
      </c>
      <c r="L1218">
        <v>25</v>
      </c>
      <c r="M1218">
        <v>109</v>
      </c>
      <c r="N1218">
        <v>38</v>
      </c>
      <c r="R1218">
        <v>300</v>
      </c>
      <c r="S1218">
        <v>5.0999999999999996</v>
      </c>
      <c r="T1218">
        <v>58.8</v>
      </c>
      <c r="U1218" t="s">
        <v>782</v>
      </c>
      <c r="V1218">
        <v>50000</v>
      </c>
      <c r="W1218">
        <v>3000</v>
      </c>
      <c r="X1218">
        <v>84</v>
      </c>
      <c r="Y1218">
        <v>20</v>
      </c>
      <c r="Z1218">
        <v>0.7</v>
      </c>
      <c r="AA1218">
        <v>-20</v>
      </c>
      <c r="AB1218" t="s">
        <v>769</v>
      </c>
      <c r="AC1218">
        <v>0.1</v>
      </c>
      <c r="AD1218" t="s">
        <v>783</v>
      </c>
      <c r="AE1218">
        <v>41764</v>
      </c>
      <c r="AF1218">
        <v>41787</v>
      </c>
      <c r="AG1218" t="s">
        <v>784</v>
      </c>
      <c r="AH1218" t="s">
        <v>3396</v>
      </c>
      <c r="AI1218">
        <v>2212513</v>
      </c>
    </row>
    <row r="1219" spans="1:35">
      <c r="A1219" t="s">
        <v>3249</v>
      </c>
      <c r="B1219" t="s">
        <v>3250</v>
      </c>
      <c r="C1219" t="s">
        <v>3397</v>
      </c>
      <c r="D1219" t="s">
        <v>3398</v>
      </c>
      <c r="F1219" t="s">
        <v>792</v>
      </c>
      <c r="G1219" t="s">
        <v>793</v>
      </c>
      <c r="H1219" t="s">
        <v>794</v>
      </c>
      <c r="I1219" t="s">
        <v>795</v>
      </c>
      <c r="J1219" t="s">
        <v>682</v>
      </c>
      <c r="K1219">
        <v>3</v>
      </c>
      <c r="L1219">
        <v>60</v>
      </c>
      <c r="M1219">
        <v>108</v>
      </c>
      <c r="N1219">
        <v>56</v>
      </c>
      <c r="R1219">
        <v>800</v>
      </c>
      <c r="S1219">
        <v>12</v>
      </c>
      <c r="T1219">
        <v>66.7</v>
      </c>
      <c r="U1219" t="s">
        <v>782</v>
      </c>
      <c r="V1219">
        <v>50000</v>
      </c>
      <c r="W1219">
        <v>3000</v>
      </c>
      <c r="X1219">
        <v>81</v>
      </c>
      <c r="Y1219">
        <v>7</v>
      </c>
      <c r="Z1219">
        <v>0.8</v>
      </c>
      <c r="AA1219">
        <v>-20</v>
      </c>
      <c r="AB1219" t="s">
        <v>769</v>
      </c>
      <c r="AC1219">
        <v>0.1</v>
      </c>
      <c r="AD1219" t="s">
        <v>783</v>
      </c>
      <c r="AE1219">
        <v>41720</v>
      </c>
      <c r="AF1219">
        <v>41730</v>
      </c>
      <c r="AG1219" t="s">
        <v>784</v>
      </c>
      <c r="AH1219" t="s">
        <v>3399</v>
      </c>
      <c r="AI1219">
        <v>2209011</v>
      </c>
    </row>
    <row r="1220" spans="1:35">
      <c r="A1220" t="s">
        <v>3249</v>
      </c>
      <c r="B1220" t="s">
        <v>3250</v>
      </c>
      <c r="C1220" t="s">
        <v>3397</v>
      </c>
      <c r="D1220" t="s">
        <v>3400</v>
      </c>
      <c r="F1220" t="s">
        <v>792</v>
      </c>
      <c r="G1220" t="s">
        <v>793</v>
      </c>
      <c r="H1220" t="s">
        <v>794</v>
      </c>
      <c r="I1220" t="s">
        <v>795</v>
      </c>
      <c r="J1220" t="s">
        <v>682</v>
      </c>
      <c r="K1220">
        <v>3</v>
      </c>
      <c r="L1220">
        <v>60</v>
      </c>
      <c r="M1220">
        <v>108</v>
      </c>
      <c r="N1220">
        <v>56</v>
      </c>
      <c r="R1220">
        <v>800</v>
      </c>
      <c r="S1220">
        <v>12</v>
      </c>
      <c r="T1220">
        <v>66.7</v>
      </c>
      <c r="U1220" t="s">
        <v>782</v>
      </c>
      <c r="V1220">
        <v>50000</v>
      </c>
      <c r="W1220">
        <v>2700</v>
      </c>
      <c r="X1220">
        <v>83</v>
      </c>
      <c r="Y1220">
        <v>13</v>
      </c>
      <c r="Z1220">
        <v>0.8</v>
      </c>
      <c r="AA1220">
        <v>-20</v>
      </c>
      <c r="AB1220" t="s">
        <v>769</v>
      </c>
      <c r="AC1220">
        <v>0.1</v>
      </c>
      <c r="AD1220" t="s">
        <v>783</v>
      </c>
      <c r="AE1220">
        <v>41720</v>
      </c>
      <c r="AF1220">
        <v>41730</v>
      </c>
      <c r="AG1220" t="s">
        <v>784</v>
      </c>
      <c r="AH1220" t="s">
        <v>3401</v>
      </c>
      <c r="AI1220">
        <v>2209009</v>
      </c>
    </row>
    <row r="1221" spans="1:35">
      <c r="A1221" t="s">
        <v>3249</v>
      </c>
      <c r="B1221" t="s">
        <v>3250</v>
      </c>
      <c r="C1221" t="s">
        <v>3397</v>
      </c>
      <c r="D1221" t="s">
        <v>3402</v>
      </c>
      <c r="F1221" t="s">
        <v>792</v>
      </c>
      <c r="G1221" t="s">
        <v>793</v>
      </c>
      <c r="H1221" t="s">
        <v>1011</v>
      </c>
      <c r="I1221" t="s">
        <v>795</v>
      </c>
      <c r="J1221" t="s">
        <v>682</v>
      </c>
      <c r="K1221">
        <v>3</v>
      </c>
      <c r="L1221">
        <v>60</v>
      </c>
      <c r="M1221">
        <v>108</v>
      </c>
      <c r="N1221">
        <v>56</v>
      </c>
      <c r="R1221">
        <v>800</v>
      </c>
      <c r="S1221">
        <v>12</v>
      </c>
      <c r="T1221">
        <v>66.7</v>
      </c>
      <c r="U1221" t="s">
        <v>782</v>
      </c>
      <c r="V1221">
        <v>50000</v>
      </c>
      <c r="W1221">
        <v>3000</v>
      </c>
      <c r="X1221">
        <v>81</v>
      </c>
      <c r="Y1221">
        <v>7</v>
      </c>
      <c r="Z1221">
        <v>0.8</v>
      </c>
      <c r="AA1221">
        <v>-20</v>
      </c>
      <c r="AB1221" t="s">
        <v>769</v>
      </c>
      <c r="AC1221">
        <v>0.1</v>
      </c>
      <c r="AD1221" t="s">
        <v>783</v>
      </c>
      <c r="AE1221">
        <v>41720</v>
      </c>
      <c r="AF1221">
        <v>41730</v>
      </c>
      <c r="AG1221" t="s">
        <v>784</v>
      </c>
      <c r="AH1221" t="s">
        <v>3403</v>
      </c>
      <c r="AI1221">
        <v>2209012</v>
      </c>
    </row>
    <row r="1222" spans="1:35">
      <c r="A1222" t="s">
        <v>3249</v>
      </c>
      <c r="B1222" t="s">
        <v>3250</v>
      </c>
      <c r="C1222" t="s">
        <v>3397</v>
      </c>
      <c r="D1222" t="s">
        <v>3404</v>
      </c>
      <c r="F1222" t="s">
        <v>792</v>
      </c>
      <c r="G1222" t="s">
        <v>793</v>
      </c>
      <c r="H1222" t="s">
        <v>1011</v>
      </c>
      <c r="I1222" t="s">
        <v>795</v>
      </c>
      <c r="J1222" t="s">
        <v>682</v>
      </c>
      <c r="K1222">
        <v>3</v>
      </c>
      <c r="L1222">
        <v>60</v>
      </c>
      <c r="M1222">
        <v>108</v>
      </c>
      <c r="N1222">
        <v>56</v>
      </c>
      <c r="R1222">
        <v>800</v>
      </c>
      <c r="S1222">
        <v>12</v>
      </c>
      <c r="T1222">
        <v>66.7</v>
      </c>
      <c r="U1222" t="s">
        <v>782</v>
      </c>
      <c r="V1222">
        <v>50000</v>
      </c>
      <c r="W1222">
        <v>2700</v>
      </c>
      <c r="X1222">
        <v>83</v>
      </c>
      <c r="Y1222">
        <v>13</v>
      </c>
      <c r="Z1222">
        <v>0.8</v>
      </c>
      <c r="AA1222">
        <v>-20</v>
      </c>
      <c r="AB1222" t="s">
        <v>769</v>
      </c>
      <c r="AC1222">
        <v>0.1</v>
      </c>
      <c r="AD1222" t="s">
        <v>783</v>
      </c>
      <c r="AE1222">
        <v>41720</v>
      </c>
      <c r="AF1222">
        <v>41730</v>
      </c>
      <c r="AG1222" t="s">
        <v>784</v>
      </c>
      <c r="AH1222" t="s">
        <v>3405</v>
      </c>
      <c r="AI1222">
        <v>2209010</v>
      </c>
    </row>
    <row r="1223" spans="1:35">
      <c r="A1223" t="s">
        <v>3249</v>
      </c>
      <c r="B1223" t="s">
        <v>3250</v>
      </c>
      <c r="C1223" t="s">
        <v>3406</v>
      </c>
      <c r="D1223" t="s">
        <v>3407</v>
      </c>
      <c r="F1223" t="s">
        <v>813</v>
      </c>
      <c r="G1223" t="s">
        <v>780</v>
      </c>
      <c r="H1223" t="s">
        <v>794</v>
      </c>
      <c r="I1223" t="s">
        <v>726</v>
      </c>
      <c r="J1223" t="s">
        <v>682</v>
      </c>
      <c r="K1223">
        <v>3</v>
      </c>
      <c r="L1223">
        <v>45</v>
      </c>
      <c r="M1223">
        <v>98</v>
      </c>
      <c r="N1223">
        <v>65</v>
      </c>
      <c r="Q1223">
        <v>110</v>
      </c>
      <c r="R1223">
        <v>500</v>
      </c>
      <c r="S1223">
        <v>8</v>
      </c>
      <c r="T1223">
        <v>62.3</v>
      </c>
      <c r="U1223" t="s">
        <v>782</v>
      </c>
      <c r="V1223">
        <v>50000</v>
      </c>
      <c r="W1223">
        <v>3000</v>
      </c>
      <c r="X1223">
        <v>83</v>
      </c>
      <c r="Y1223">
        <v>6</v>
      </c>
      <c r="Z1223">
        <v>0.8</v>
      </c>
      <c r="AA1223">
        <v>-20</v>
      </c>
      <c r="AB1223" t="s">
        <v>769</v>
      </c>
      <c r="AC1223">
        <v>0.1</v>
      </c>
      <c r="AD1223" t="s">
        <v>2419</v>
      </c>
      <c r="AE1223">
        <v>41869</v>
      </c>
      <c r="AF1223">
        <v>41876</v>
      </c>
      <c r="AG1223" t="s">
        <v>784</v>
      </c>
      <c r="AH1223" t="s">
        <v>3408</v>
      </c>
      <c r="AI1223">
        <v>2218516</v>
      </c>
    </row>
    <row r="1224" spans="1:35">
      <c r="A1224" t="s">
        <v>3249</v>
      </c>
      <c r="B1224" t="s">
        <v>3250</v>
      </c>
      <c r="C1224" t="s">
        <v>3406</v>
      </c>
      <c r="D1224" t="s">
        <v>3409</v>
      </c>
      <c r="F1224" t="s">
        <v>813</v>
      </c>
      <c r="G1224" t="s">
        <v>780</v>
      </c>
      <c r="H1224" t="s">
        <v>794</v>
      </c>
      <c r="I1224" t="s">
        <v>726</v>
      </c>
      <c r="J1224" t="s">
        <v>682</v>
      </c>
      <c r="K1224">
        <v>3</v>
      </c>
      <c r="L1224">
        <v>50</v>
      </c>
      <c r="M1224">
        <v>98</v>
      </c>
      <c r="N1224">
        <v>65</v>
      </c>
      <c r="Q1224">
        <v>110</v>
      </c>
      <c r="R1224">
        <v>500</v>
      </c>
      <c r="S1224">
        <v>8</v>
      </c>
      <c r="T1224">
        <v>62.3</v>
      </c>
      <c r="U1224" t="s">
        <v>782</v>
      </c>
      <c r="V1224">
        <v>50000</v>
      </c>
      <c r="W1224">
        <v>4000</v>
      </c>
      <c r="X1224">
        <v>87</v>
      </c>
      <c r="Y1224">
        <v>24</v>
      </c>
      <c r="Z1224">
        <v>0.8</v>
      </c>
      <c r="AA1224">
        <v>-20</v>
      </c>
      <c r="AB1224" t="s">
        <v>769</v>
      </c>
      <c r="AC1224">
        <v>0.1</v>
      </c>
      <c r="AD1224" t="s">
        <v>3410</v>
      </c>
      <c r="AE1224">
        <v>41869</v>
      </c>
      <c r="AF1224">
        <v>41876</v>
      </c>
      <c r="AG1224" t="s">
        <v>784</v>
      </c>
      <c r="AH1224" t="s">
        <v>3411</v>
      </c>
      <c r="AI1224">
        <v>2218517</v>
      </c>
    </row>
    <row r="1225" spans="1:35">
      <c r="A1225" t="s">
        <v>3249</v>
      </c>
      <c r="B1225" t="s">
        <v>3250</v>
      </c>
      <c r="C1225" t="s">
        <v>3406</v>
      </c>
      <c r="D1225" t="s">
        <v>3412</v>
      </c>
      <c r="F1225" t="s">
        <v>813</v>
      </c>
      <c r="G1225" t="s">
        <v>780</v>
      </c>
      <c r="H1225" t="s">
        <v>794</v>
      </c>
      <c r="I1225" t="s">
        <v>726</v>
      </c>
      <c r="J1225" t="s">
        <v>682</v>
      </c>
      <c r="K1225">
        <v>3</v>
      </c>
      <c r="L1225">
        <v>50</v>
      </c>
      <c r="M1225">
        <v>98</v>
      </c>
      <c r="N1225">
        <v>65</v>
      </c>
      <c r="Q1225">
        <v>110</v>
      </c>
      <c r="R1225">
        <v>500</v>
      </c>
      <c r="S1225">
        <v>8</v>
      </c>
      <c r="T1225">
        <v>62.3</v>
      </c>
      <c r="U1225" t="s">
        <v>782</v>
      </c>
      <c r="V1225">
        <v>50000</v>
      </c>
      <c r="W1225">
        <v>2700</v>
      </c>
      <c r="X1225">
        <v>83</v>
      </c>
      <c r="Y1225">
        <v>15</v>
      </c>
      <c r="Z1225">
        <v>0.8</v>
      </c>
      <c r="AA1225">
        <v>-20</v>
      </c>
      <c r="AB1225" t="s">
        <v>769</v>
      </c>
      <c r="AC1225">
        <v>0.1</v>
      </c>
      <c r="AD1225" t="s">
        <v>3410</v>
      </c>
      <c r="AE1225">
        <v>41869</v>
      </c>
      <c r="AF1225">
        <v>41876</v>
      </c>
      <c r="AG1225" t="s">
        <v>784</v>
      </c>
      <c r="AH1225" t="s">
        <v>3413</v>
      </c>
      <c r="AI1225">
        <v>2218515</v>
      </c>
    </row>
    <row r="1226" spans="1:35" hidden="1">
      <c r="A1226" t="s">
        <v>3249</v>
      </c>
      <c r="B1226" t="s">
        <v>3250</v>
      </c>
      <c r="C1226" t="s">
        <v>1286</v>
      </c>
      <c r="D1226" t="s">
        <v>3414</v>
      </c>
      <c r="F1226" t="s">
        <v>703</v>
      </c>
      <c r="G1226" t="s">
        <v>780</v>
      </c>
      <c r="H1226" t="s">
        <v>781</v>
      </c>
      <c r="I1226" t="s">
        <v>726</v>
      </c>
      <c r="J1226" t="s">
        <v>682</v>
      </c>
      <c r="K1226">
        <v>3</v>
      </c>
      <c r="L1226">
        <v>35</v>
      </c>
      <c r="M1226">
        <v>50</v>
      </c>
      <c r="N1226">
        <v>50</v>
      </c>
      <c r="O1226">
        <v>875</v>
      </c>
      <c r="Q1226">
        <v>36</v>
      </c>
      <c r="R1226">
        <v>300</v>
      </c>
      <c r="S1226">
        <v>6</v>
      </c>
      <c r="T1226">
        <v>50</v>
      </c>
      <c r="U1226" t="s">
        <v>782</v>
      </c>
      <c r="V1226">
        <v>25000</v>
      </c>
      <c r="W1226">
        <v>3000</v>
      </c>
      <c r="X1226">
        <v>82</v>
      </c>
      <c r="Y1226">
        <v>5</v>
      </c>
      <c r="Z1226">
        <v>0.7</v>
      </c>
      <c r="AA1226">
        <v>-20</v>
      </c>
      <c r="AD1226" t="s">
        <v>783</v>
      </c>
      <c r="AE1226">
        <v>41774</v>
      </c>
      <c r="AF1226">
        <v>41787</v>
      </c>
      <c r="AG1226" t="s">
        <v>784</v>
      </c>
      <c r="AH1226" t="s">
        <v>3415</v>
      </c>
      <c r="AI1226">
        <v>2212464</v>
      </c>
    </row>
    <row r="1227" spans="1:35" hidden="1">
      <c r="A1227" t="s">
        <v>3249</v>
      </c>
      <c r="B1227" t="s">
        <v>3250</v>
      </c>
      <c r="C1227" t="s">
        <v>1286</v>
      </c>
      <c r="D1227" t="s">
        <v>3416</v>
      </c>
      <c r="F1227" t="s">
        <v>703</v>
      </c>
      <c r="G1227" t="s">
        <v>780</v>
      </c>
      <c r="H1227" t="s">
        <v>781</v>
      </c>
      <c r="I1227" t="s">
        <v>726</v>
      </c>
      <c r="J1227" t="s">
        <v>682</v>
      </c>
      <c r="K1227">
        <v>3</v>
      </c>
      <c r="L1227">
        <v>35</v>
      </c>
      <c r="M1227">
        <v>50</v>
      </c>
      <c r="N1227">
        <v>50</v>
      </c>
      <c r="O1227">
        <v>1016</v>
      </c>
      <c r="Q1227">
        <v>36</v>
      </c>
      <c r="R1227">
        <v>350</v>
      </c>
      <c r="S1227">
        <v>6</v>
      </c>
      <c r="T1227">
        <v>58.3</v>
      </c>
      <c r="U1227" t="s">
        <v>782</v>
      </c>
      <c r="V1227">
        <v>25000</v>
      </c>
      <c r="W1227">
        <v>5000</v>
      </c>
      <c r="X1227">
        <v>85</v>
      </c>
      <c r="Y1227">
        <v>25</v>
      </c>
      <c r="Z1227">
        <v>0.7</v>
      </c>
      <c r="AA1227">
        <v>-20</v>
      </c>
      <c r="AD1227" t="s">
        <v>783</v>
      </c>
      <c r="AE1227">
        <v>41774</v>
      </c>
      <c r="AF1227">
        <v>41787</v>
      </c>
      <c r="AG1227" t="s">
        <v>784</v>
      </c>
      <c r="AH1227" t="s">
        <v>3417</v>
      </c>
      <c r="AI1227">
        <v>2212465</v>
      </c>
    </row>
    <row r="1228" spans="1:35">
      <c r="A1228" t="s">
        <v>3249</v>
      </c>
      <c r="B1228" t="s">
        <v>3250</v>
      </c>
      <c r="C1228" t="s">
        <v>3418</v>
      </c>
      <c r="D1228" t="s">
        <v>3419</v>
      </c>
      <c r="F1228" t="s">
        <v>792</v>
      </c>
      <c r="G1228" t="s">
        <v>793</v>
      </c>
      <c r="H1228" t="s">
        <v>794</v>
      </c>
      <c r="I1228" t="s">
        <v>795</v>
      </c>
      <c r="J1228" t="s">
        <v>682</v>
      </c>
      <c r="K1228">
        <v>3</v>
      </c>
      <c r="L1228">
        <v>60</v>
      </c>
      <c r="M1228">
        <v>111.8</v>
      </c>
      <c r="N1228">
        <v>66</v>
      </c>
      <c r="R1228">
        <v>800</v>
      </c>
      <c r="S1228">
        <v>12</v>
      </c>
      <c r="T1228">
        <v>66.7</v>
      </c>
      <c r="U1228" t="s">
        <v>782</v>
      </c>
      <c r="V1228">
        <v>30000</v>
      </c>
      <c r="W1228">
        <v>2700</v>
      </c>
      <c r="X1228">
        <v>94</v>
      </c>
      <c r="Y1228">
        <v>57</v>
      </c>
      <c r="Z1228">
        <v>1</v>
      </c>
      <c r="AA1228">
        <v>-20</v>
      </c>
      <c r="AB1228" t="s">
        <v>769</v>
      </c>
      <c r="AC1228">
        <v>0.1</v>
      </c>
      <c r="AD1228" t="s">
        <v>783</v>
      </c>
      <c r="AE1228">
        <v>41695</v>
      </c>
      <c r="AF1228">
        <v>41691</v>
      </c>
      <c r="AG1228" t="s">
        <v>784</v>
      </c>
      <c r="AH1228" t="s">
        <v>3420</v>
      </c>
      <c r="AI1228">
        <v>2205002</v>
      </c>
    </row>
    <row r="1229" spans="1:35">
      <c r="A1229" t="s">
        <v>3249</v>
      </c>
      <c r="B1229" t="s">
        <v>3250</v>
      </c>
      <c r="C1229" t="s">
        <v>3421</v>
      </c>
      <c r="D1229" t="s">
        <v>3422</v>
      </c>
      <c r="F1229" t="s">
        <v>792</v>
      </c>
      <c r="G1229" t="s">
        <v>793</v>
      </c>
      <c r="H1229" t="s">
        <v>794</v>
      </c>
      <c r="I1229" t="s">
        <v>795</v>
      </c>
      <c r="J1229" t="s">
        <v>682</v>
      </c>
      <c r="K1229">
        <v>3</v>
      </c>
      <c r="L1229">
        <v>60</v>
      </c>
      <c r="M1229">
        <v>111</v>
      </c>
      <c r="N1229">
        <v>65</v>
      </c>
      <c r="R1229">
        <v>800</v>
      </c>
      <c r="S1229">
        <v>12</v>
      </c>
      <c r="T1229">
        <v>66.7</v>
      </c>
      <c r="U1229" t="s">
        <v>782</v>
      </c>
      <c r="V1229">
        <v>30000</v>
      </c>
      <c r="W1229">
        <v>3000</v>
      </c>
      <c r="X1229">
        <v>82</v>
      </c>
      <c r="Y1229">
        <v>17</v>
      </c>
      <c r="Z1229">
        <v>0.7</v>
      </c>
      <c r="AA1229">
        <v>-20</v>
      </c>
      <c r="AB1229" t="s">
        <v>769</v>
      </c>
      <c r="AC1229">
        <v>0.1</v>
      </c>
      <c r="AD1229" t="s">
        <v>783</v>
      </c>
      <c r="AE1229">
        <v>41774</v>
      </c>
      <c r="AF1229">
        <v>41789</v>
      </c>
      <c r="AG1229" t="s">
        <v>784</v>
      </c>
      <c r="AH1229" t="s">
        <v>3423</v>
      </c>
      <c r="AI1229">
        <v>2212512</v>
      </c>
    </row>
    <row r="1230" spans="1:35" hidden="1">
      <c r="A1230" t="s">
        <v>3249</v>
      </c>
      <c r="B1230" t="s">
        <v>3250</v>
      </c>
      <c r="C1230" t="s">
        <v>3424</v>
      </c>
      <c r="D1230" t="s">
        <v>3425</v>
      </c>
      <c r="F1230" t="s">
        <v>792</v>
      </c>
      <c r="G1230" t="s">
        <v>793</v>
      </c>
      <c r="H1230" t="s">
        <v>794</v>
      </c>
      <c r="I1230" t="s">
        <v>795</v>
      </c>
      <c r="J1230" t="s">
        <v>682</v>
      </c>
      <c r="K1230">
        <v>3</v>
      </c>
      <c r="L1230">
        <v>60</v>
      </c>
      <c r="M1230">
        <v>112</v>
      </c>
      <c r="N1230">
        <v>60</v>
      </c>
      <c r="R1230">
        <v>800</v>
      </c>
      <c r="S1230">
        <v>12</v>
      </c>
      <c r="T1230">
        <v>66.7</v>
      </c>
      <c r="U1230" t="s">
        <v>782</v>
      </c>
      <c r="V1230">
        <v>25000</v>
      </c>
      <c r="W1230">
        <v>3000</v>
      </c>
      <c r="X1230">
        <v>81</v>
      </c>
      <c r="Y1230">
        <v>3</v>
      </c>
      <c r="Z1230">
        <v>0.9</v>
      </c>
      <c r="AA1230">
        <v>-20</v>
      </c>
      <c r="AB1230" t="s">
        <v>769</v>
      </c>
      <c r="AC1230">
        <v>0.1</v>
      </c>
      <c r="AD1230" t="s">
        <v>783</v>
      </c>
      <c r="AE1230">
        <v>41922</v>
      </c>
      <c r="AF1230">
        <v>41933</v>
      </c>
      <c r="AG1230" t="s">
        <v>784</v>
      </c>
      <c r="AH1230" t="s">
        <v>3426</v>
      </c>
      <c r="AI1230">
        <v>2223152</v>
      </c>
    </row>
    <row r="1231" spans="1:35" hidden="1">
      <c r="A1231" t="s">
        <v>3249</v>
      </c>
      <c r="B1231" t="s">
        <v>3250</v>
      </c>
      <c r="C1231" t="s">
        <v>3424</v>
      </c>
      <c r="D1231" t="s">
        <v>3427</v>
      </c>
      <c r="F1231" t="s">
        <v>792</v>
      </c>
      <c r="G1231" t="s">
        <v>793</v>
      </c>
      <c r="H1231" t="s">
        <v>794</v>
      </c>
      <c r="I1231" t="s">
        <v>795</v>
      </c>
      <c r="J1231" t="s">
        <v>682</v>
      </c>
      <c r="K1231">
        <v>3</v>
      </c>
      <c r="L1231">
        <v>60</v>
      </c>
      <c r="M1231">
        <v>112</v>
      </c>
      <c r="N1231">
        <v>60</v>
      </c>
      <c r="R1231">
        <v>800</v>
      </c>
      <c r="S1231">
        <v>12</v>
      </c>
      <c r="T1231">
        <v>66.7</v>
      </c>
      <c r="U1231" t="s">
        <v>782</v>
      </c>
      <c r="V1231">
        <v>25000</v>
      </c>
      <c r="W1231">
        <v>4000</v>
      </c>
      <c r="X1231">
        <v>83</v>
      </c>
      <c r="Y1231">
        <v>9</v>
      </c>
      <c r="Z1231">
        <v>0.9</v>
      </c>
      <c r="AA1231">
        <v>-20</v>
      </c>
      <c r="AB1231" t="s">
        <v>769</v>
      </c>
      <c r="AC1231">
        <v>0.1</v>
      </c>
      <c r="AD1231" t="s">
        <v>783</v>
      </c>
      <c r="AE1231">
        <v>41922</v>
      </c>
      <c r="AF1231">
        <v>41933</v>
      </c>
      <c r="AG1231" t="s">
        <v>784</v>
      </c>
      <c r="AH1231" t="s">
        <v>3428</v>
      </c>
      <c r="AI1231">
        <v>2223153</v>
      </c>
    </row>
    <row r="1232" spans="1:35" hidden="1">
      <c r="A1232" t="s">
        <v>3249</v>
      </c>
      <c r="B1232" t="s">
        <v>3250</v>
      </c>
      <c r="C1232" t="s">
        <v>3429</v>
      </c>
      <c r="D1232" t="s">
        <v>3430</v>
      </c>
      <c r="F1232" t="s">
        <v>792</v>
      </c>
      <c r="G1232" t="s">
        <v>793</v>
      </c>
      <c r="H1232" t="s">
        <v>794</v>
      </c>
      <c r="I1232" t="s">
        <v>795</v>
      </c>
      <c r="J1232" t="s">
        <v>682</v>
      </c>
      <c r="K1232">
        <v>3</v>
      </c>
      <c r="L1232">
        <v>40</v>
      </c>
      <c r="M1232">
        <v>112</v>
      </c>
      <c r="N1232">
        <v>60</v>
      </c>
      <c r="R1232">
        <v>450</v>
      </c>
      <c r="S1232">
        <v>7</v>
      </c>
      <c r="T1232">
        <v>64.3</v>
      </c>
      <c r="U1232" t="s">
        <v>782</v>
      </c>
      <c r="V1232">
        <v>25000</v>
      </c>
      <c r="W1232">
        <v>3000</v>
      </c>
      <c r="X1232">
        <v>85</v>
      </c>
      <c r="Y1232">
        <v>16</v>
      </c>
      <c r="Z1232">
        <v>0.9</v>
      </c>
      <c r="AA1232">
        <v>-20</v>
      </c>
      <c r="AB1232" t="s">
        <v>769</v>
      </c>
      <c r="AC1232">
        <v>0.1</v>
      </c>
      <c r="AD1232" t="s">
        <v>783</v>
      </c>
      <c r="AE1232">
        <v>41922</v>
      </c>
      <c r="AF1232">
        <v>41933</v>
      </c>
      <c r="AG1232" t="s">
        <v>784</v>
      </c>
      <c r="AH1232" t="s">
        <v>3431</v>
      </c>
      <c r="AI1232">
        <v>2223154</v>
      </c>
    </row>
    <row r="1233" spans="1:35">
      <c r="A1233" t="s">
        <v>3249</v>
      </c>
      <c r="B1233" t="s">
        <v>3250</v>
      </c>
      <c r="C1233" t="s">
        <v>3432</v>
      </c>
      <c r="D1233" t="s">
        <v>3433</v>
      </c>
      <c r="F1233" t="s">
        <v>792</v>
      </c>
      <c r="G1233" t="s">
        <v>793</v>
      </c>
      <c r="H1233" t="s">
        <v>794</v>
      </c>
      <c r="I1233" t="s">
        <v>795</v>
      </c>
      <c r="J1233" t="s">
        <v>682</v>
      </c>
      <c r="K1233">
        <v>3</v>
      </c>
      <c r="L1233">
        <v>40</v>
      </c>
      <c r="M1233">
        <v>110</v>
      </c>
      <c r="N1233">
        <v>65</v>
      </c>
      <c r="R1233">
        <v>500</v>
      </c>
      <c r="S1233">
        <v>8</v>
      </c>
      <c r="T1233">
        <v>62.5</v>
      </c>
      <c r="U1233" t="s">
        <v>782</v>
      </c>
      <c r="V1233">
        <v>30000</v>
      </c>
      <c r="W1233">
        <v>3000</v>
      </c>
      <c r="X1233">
        <v>83</v>
      </c>
      <c r="Y1233">
        <v>17</v>
      </c>
      <c r="Z1233">
        <v>0.8</v>
      </c>
      <c r="AA1233">
        <v>-20</v>
      </c>
      <c r="AB1233" t="s">
        <v>769</v>
      </c>
      <c r="AC1233">
        <v>0.1</v>
      </c>
      <c r="AD1233" t="s">
        <v>783</v>
      </c>
      <c r="AE1233">
        <v>41869</v>
      </c>
      <c r="AF1233">
        <v>41876</v>
      </c>
      <c r="AG1233" t="s">
        <v>784</v>
      </c>
      <c r="AH1233" t="s">
        <v>3434</v>
      </c>
      <c r="AI1233">
        <v>2218535</v>
      </c>
    </row>
    <row r="1234" spans="1:35">
      <c r="A1234" t="s">
        <v>3249</v>
      </c>
      <c r="B1234" t="s">
        <v>3250</v>
      </c>
      <c r="C1234" t="s">
        <v>3435</v>
      </c>
      <c r="D1234" t="s">
        <v>3436</v>
      </c>
      <c r="F1234" t="s">
        <v>738</v>
      </c>
      <c r="G1234" t="s">
        <v>780</v>
      </c>
      <c r="H1234" t="s">
        <v>794</v>
      </c>
      <c r="I1234" t="s">
        <v>726</v>
      </c>
      <c r="J1234" t="s">
        <v>682</v>
      </c>
      <c r="K1234">
        <v>3</v>
      </c>
      <c r="L1234">
        <v>50</v>
      </c>
      <c r="M1234">
        <v>86.4</v>
      </c>
      <c r="N1234">
        <v>63.5</v>
      </c>
      <c r="O1234">
        <v>1568</v>
      </c>
      <c r="Q1234">
        <v>25</v>
      </c>
      <c r="R1234">
        <v>500</v>
      </c>
      <c r="S1234">
        <v>8</v>
      </c>
      <c r="T1234">
        <v>62.5</v>
      </c>
      <c r="U1234" t="s">
        <v>782</v>
      </c>
      <c r="V1234">
        <v>30000</v>
      </c>
      <c r="W1234">
        <v>3000</v>
      </c>
      <c r="X1234">
        <v>86</v>
      </c>
      <c r="Y1234">
        <v>30</v>
      </c>
      <c r="Z1234">
        <v>1</v>
      </c>
      <c r="AA1234">
        <v>-20</v>
      </c>
      <c r="AB1234" t="s">
        <v>769</v>
      </c>
      <c r="AC1234">
        <v>0.01</v>
      </c>
      <c r="AD1234" t="s">
        <v>900</v>
      </c>
      <c r="AE1234">
        <v>41713</v>
      </c>
      <c r="AF1234">
        <v>41677</v>
      </c>
      <c r="AG1234" t="s">
        <v>784</v>
      </c>
      <c r="AH1234" t="s">
        <v>3437</v>
      </c>
      <c r="AI1234">
        <v>2206650</v>
      </c>
    </row>
    <row r="1235" spans="1:35">
      <c r="A1235" t="s">
        <v>3249</v>
      </c>
      <c r="B1235" t="s">
        <v>3250</v>
      </c>
      <c r="C1235" t="s">
        <v>3435</v>
      </c>
      <c r="D1235" t="s">
        <v>3438</v>
      </c>
      <c r="F1235" t="s">
        <v>738</v>
      </c>
      <c r="G1235" t="s">
        <v>780</v>
      </c>
      <c r="H1235" t="s">
        <v>794</v>
      </c>
      <c r="I1235" t="s">
        <v>726</v>
      </c>
      <c r="J1235" t="s">
        <v>682</v>
      </c>
      <c r="K1235">
        <v>3</v>
      </c>
      <c r="L1235">
        <v>50</v>
      </c>
      <c r="M1235">
        <v>86.4</v>
      </c>
      <c r="N1235">
        <v>63.5</v>
      </c>
      <c r="O1235">
        <v>1568</v>
      </c>
      <c r="Q1235">
        <v>25</v>
      </c>
      <c r="R1235">
        <v>500</v>
      </c>
      <c r="S1235">
        <v>8</v>
      </c>
      <c r="T1235">
        <v>62.5</v>
      </c>
      <c r="U1235" t="s">
        <v>782</v>
      </c>
      <c r="V1235">
        <v>30000</v>
      </c>
      <c r="W1235">
        <v>3000</v>
      </c>
      <c r="X1235">
        <v>86</v>
      </c>
      <c r="Y1235">
        <v>30</v>
      </c>
      <c r="Z1235">
        <v>1</v>
      </c>
      <c r="AA1235">
        <v>-20</v>
      </c>
      <c r="AB1235" t="s">
        <v>769</v>
      </c>
      <c r="AC1235">
        <v>0.01</v>
      </c>
      <c r="AD1235" t="s">
        <v>900</v>
      </c>
      <c r="AE1235">
        <v>41713</v>
      </c>
      <c r="AF1235">
        <v>41677</v>
      </c>
      <c r="AG1235" t="s">
        <v>784</v>
      </c>
      <c r="AH1235" t="s">
        <v>3439</v>
      </c>
      <c r="AI1235">
        <v>2213613</v>
      </c>
    </row>
    <row r="1236" spans="1:35">
      <c r="A1236" t="s">
        <v>3249</v>
      </c>
      <c r="B1236" t="s">
        <v>3250</v>
      </c>
      <c r="C1236" t="s">
        <v>3435</v>
      </c>
      <c r="D1236" t="s">
        <v>3440</v>
      </c>
      <c r="F1236" t="s">
        <v>738</v>
      </c>
      <c r="G1236" t="s">
        <v>780</v>
      </c>
      <c r="H1236" t="s">
        <v>794</v>
      </c>
      <c r="I1236" t="s">
        <v>726</v>
      </c>
      <c r="J1236" t="s">
        <v>682</v>
      </c>
      <c r="K1236">
        <v>3</v>
      </c>
      <c r="L1236">
        <v>50</v>
      </c>
      <c r="M1236">
        <v>86.4</v>
      </c>
      <c r="N1236">
        <v>63.5</v>
      </c>
      <c r="O1236">
        <v>953</v>
      </c>
      <c r="Q1236">
        <v>40</v>
      </c>
      <c r="R1236">
        <v>500</v>
      </c>
      <c r="S1236">
        <v>8</v>
      </c>
      <c r="T1236">
        <v>62.5</v>
      </c>
      <c r="U1236" t="s">
        <v>782</v>
      </c>
      <c r="V1236">
        <v>30000</v>
      </c>
      <c r="W1236">
        <v>3000</v>
      </c>
      <c r="X1236">
        <v>86</v>
      </c>
      <c r="Y1236">
        <v>30</v>
      </c>
      <c r="Z1236">
        <v>1</v>
      </c>
      <c r="AA1236">
        <v>-20</v>
      </c>
      <c r="AB1236" t="s">
        <v>769</v>
      </c>
      <c r="AC1236">
        <v>0.01</v>
      </c>
      <c r="AD1236" t="s">
        <v>900</v>
      </c>
      <c r="AE1236">
        <v>41713</v>
      </c>
      <c r="AF1236">
        <v>41677</v>
      </c>
      <c r="AG1236" t="s">
        <v>784</v>
      </c>
      <c r="AH1236" t="s">
        <v>3441</v>
      </c>
      <c r="AI1236">
        <v>2206651</v>
      </c>
    </row>
    <row r="1237" spans="1:35" hidden="1">
      <c r="A1237" t="s">
        <v>3442</v>
      </c>
      <c r="B1237" t="s">
        <v>3443</v>
      </c>
      <c r="C1237" t="s">
        <v>3444</v>
      </c>
      <c r="D1237" t="s">
        <v>3444</v>
      </c>
      <c r="F1237" t="s">
        <v>703</v>
      </c>
      <c r="G1237" t="s">
        <v>780</v>
      </c>
      <c r="H1237" t="s">
        <v>781</v>
      </c>
      <c r="I1237" t="s">
        <v>726</v>
      </c>
      <c r="J1237" t="s">
        <v>682</v>
      </c>
      <c r="K1237">
        <v>3</v>
      </c>
      <c r="L1237">
        <v>50</v>
      </c>
      <c r="M1237">
        <v>44.2</v>
      </c>
      <c r="N1237">
        <v>49.5</v>
      </c>
      <c r="O1237">
        <v>2472</v>
      </c>
      <c r="Q1237">
        <v>25</v>
      </c>
      <c r="R1237">
        <v>550</v>
      </c>
      <c r="S1237">
        <v>7</v>
      </c>
      <c r="T1237">
        <v>78.599999999999994</v>
      </c>
      <c r="U1237" t="s">
        <v>782</v>
      </c>
      <c r="V1237">
        <v>25000</v>
      </c>
      <c r="W1237">
        <v>2700</v>
      </c>
      <c r="X1237">
        <v>81</v>
      </c>
      <c r="Y1237">
        <v>15</v>
      </c>
      <c r="Z1237">
        <v>1</v>
      </c>
      <c r="AA1237">
        <v>-20</v>
      </c>
      <c r="AB1237" t="s">
        <v>769</v>
      </c>
      <c r="AC1237">
        <v>0.2</v>
      </c>
      <c r="AD1237" t="s">
        <v>900</v>
      </c>
      <c r="AE1237">
        <v>41942</v>
      </c>
      <c r="AF1237">
        <v>41953</v>
      </c>
      <c r="AG1237" t="s">
        <v>784</v>
      </c>
      <c r="AH1237" t="s">
        <v>3445</v>
      </c>
      <c r="AI1237">
        <v>2224667</v>
      </c>
    </row>
    <row r="1238" spans="1:35" hidden="1">
      <c r="A1238" t="s">
        <v>3442</v>
      </c>
      <c r="B1238" t="s">
        <v>3443</v>
      </c>
      <c r="C1238" t="s">
        <v>3446</v>
      </c>
      <c r="D1238" t="s">
        <v>3446</v>
      </c>
      <c r="F1238" t="s">
        <v>703</v>
      </c>
      <c r="G1238" t="s">
        <v>780</v>
      </c>
      <c r="H1238" t="s">
        <v>781</v>
      </c>
      <c r="I1238" t="s">
        <v>726</v>
      </c>
      <c r="J1238" t="s">
        <v>682</v>
      </c>
      <c r="K1238">
        <v>3</v>
      </c>
      <c r="L1238">
        <v>50</v>
      </c>
      <c r="M1238">
        <v>50</v>
      </c>
      <c r="N1238">
        <v>47</v>
      </c>
      <c r="O1238">
        <v>1261</v>
      </c>
      <c r="R1238">
        <v>550</v>
      </c>
      <c r="S1238">
        <v>7</v>
      </c>
      <c r="T1238">
        <v>80</v>
      </c>
      <c r="U1238" t="s">
        <v>782</v>
      </c>
      <c r="V1238">
        <v>25000</v>
      </c>
      <c r="W1238">
        <v>2700</v>
      </c>
      <c r="X1238">
        <v>81</v>
      </c>
      <c r="Y1238">
        <v>15</v>
      </c>
      <c r="Z1238">
        <v>1</v>
      </c>
      <c r="AA1238">
        <v>-20</v>
      </c>
      <c r="AB1238" t="s">
        <v>769</v>
      </c>
      <c r="AC1238">
        <v>0.2</v>
      </c>
      <c r="AD1238" t="s">
        <v>900</v>
      </c>
      <c r="AE1238">
        <v>41804</v>
      </c>
      <c r="AF1238">
        <v>41834</v>
      </c>
      <c r="AG1238" t="s">
        <v>784</v>
      </c>
      <c r="AH1238" t="s">
        <v>3447</v>
      </c>
      <c r="AI1238">
        <v>2216284</v>
      </c>
    </row>
    <row r="1239" spans="1:35" hidden="1">
      <c r="A1239" t="s">
        <v>3442</v>
      </c>
      <c r="B1239" t="s">
        <v>3443</v>
      </c>
      <c r="C1239" t="s">
        <v>3448</v>
      </c>
      <c r="D1239" t="s">
        <v>3448</v>
      </c>
      <c r="F1239" t="s">
        <v>792</v>
      </c>
      <c r="G1239" t="s">
        <v>793</v>
      </c>
      <c r="H1239" t="s">
        <v>794</v>
      </c>
      <c r="I1239" t="s">
        <v>795</v>
      </c>
      <c r="J1239" t="s">
        <v>682</v>
      </c>
      <c r="K1239">
        <v>3</v>
      </c>
      <c r="L1239">
        <v>40</v>
      </c>
      <c r="M1239">
        <v>110</v>
      </c>
      <c r="N1239">
        <v>60</v>
      </c>
      <c r="R1239">
        <v>450</v>
      </c>
      <c r="S1239">
        <v>7</v>
      </c>
      <c r="T1239">
        <v>64.3</v>
      </c>
      <c r="U1239" t="s">
        <v>782</v>
      </c>
      <c r="V1239">
        <v>25000</v>
      </c>
      <c r="W1239">
        <v>2700</v>
      </c>
      <c r="X1239">
        <v>83</v>
      </c>
      <c r="Y1239">
        <v>23</v>
      </c>
      <c r="Z1239">
        <v>0.9</v>
      </c>
      <c r="AA1239">
        <v>-20</v>
      </c>
      <c r="AB1239" t="s">
        <v>769</v>
      </c>
      <c r="AC1239">
        <v>0.2</v>
      </c>
      <c r="AD1239" t="s">
        <v>850</v>
      </c>
      <c r="AE1239">
        <v>41821</v>
      </c>
      <c r="AF1239">
        <v>41878</v>
      </c>
      <c r="AG1239" t="s">
        <v>784</v>
      </c>
      <c r="AH1239" t="s">
        <v>3449</v>
      </c>
      <c r="AI1239">
        <v>2217969</v>
      </c>
    </row>
    <row r="1240" spans="1:35" hidden="1">
      <c r="A1240" t="s">
        <v>3442</v>
      </c>
      <c r="B1240" t="s">
        <v>3443</v>
      </c>
      <c r="C1240" t="s">
        <v>3450</v>
      </c>
      <c r="D1240" t="s">
        <v>3450</v>
      </c>
      <c r="F1240" t="s">
        <v>792</v>
      </c>
      <c r="G1240" t="s">
        <v>793</v>
      </c>
      <c r="H1240" t="s">
        <v>1011</v>
      </c>
      <c r="I1240" t="s">
        <v>795</v>
      </c>
      <c r="J1240" t="s">
        <v>682</v>
      </c>
      <c r="K1240">
        <v>3</v>
      </c>
      <c r="L1240">
        <v>40</v>
      </c>
      <c r="M1240">
        <v>110</v>
      </c>
      <c r="N1240">
        <v>60</v>
      </c>
      <c r="R1240">
        <v>450</v>
      </c>
      <c r="S1240">
        <v>7</v>
      </c>
      <c r="T1240">
        <v>64.3</v>
      </c>
      <c r="U1240" t="s">
        <v>782</v>
      </c>
      <c r="V1240">
        <v>25000</v>
      </c>
      <c r="W1240">
        <v>2700</v>
      </c>
      <c r="X1240">
        <v>83</v>
      </c>
      <c r="Y1240">
        <v>23</v>
      </c>
      <c r="Z1240">
        <v>0.9</v>
      </c>
      <c r="AA1240">
        <v>-20</v>
      </c>
      <c r="AB1240" t="s">
        <v>769</v>
      </c>
      <c r="AC1240">
        <v>0.2</v>
      </c>
      <c r="AD1240" t="s">
        <v>850</v>
      </c>
      <c r="AE1240">
        <v>41821</v>
      </c>
      <c r="AF1240">
        <v>41878</v>
      </c>
      <c r="AG1240" t="s">
        <v>784</v>
      </c>
      <c r="AH1240" t="s">
        <v>3451</v>
      </c>
      <c r="AI1240">
        <v>2217968</v>
      </c>
    </row>
    <row r="1241" spans="1:35" hidden="1">
      <c r="A1241" t="s">
        <v>3442</v>
      </c>
      <c r="B1241" t="s">
        <v>3443</v>
      </c>
      <c r="C1241" t="s">
        <v>3452</v>
      </c>
      <c r="D1241" t="s">
        <v>3452</v>
      </c>
      <c r="F1241" t="s">
        <v>792</v>
      </c>
      <c r="G1241" t="s">
        <v>793</v>
      </c>
      <c r="H1241" t="s">
        <v>794</v>
      </c>
      <c r="I1241" t="s">
        <v>795</v>
      </c>
      <c r="J1241" t="s">
        <v>682</v>
      </c>
      <c r="K1241">
        <v>3</v>
      </c>
      <c r="L1241">
        <v>40</v>
      </c>
      <c r="M1241">
        <v>110</v>
      </c>
      <c r="N1241">
        <v>60</v>
      </c>
      <c r="R1241">
        <v>450</v>
      </c>
      <c r="S1241">
        <v>7</v>
      </c>
      <c r="T1241">
        <v>64.3</v>
      </c>
      <c r="U1241" t="s">
        <v>782</v>
      </c>
      <c r="V1241">
        <v>25000</v>
      </c>
      <c r="W1241">
        <v>3000</v>
      </c>
      <c r="X1241">
        <v>84</v>
      </c>
      <c r="Y1241">
        <v>22</v>
      </c>
      <c r="Z1241">
        <v>0.9</v>
      </c>
      <c r="AA1241">
        <v>-20</v>
      </c>
      <c r="AB1241" t="s">
        <v>769</v>
      </c>
      <c r="AC1241">
        <v>0.2</v>
      </c>
      <c r="AD1241" t="s">
        <v>850</v>
      </c>
      <c r="AE1241">
        <v>41821</v>
      </c>
      <c r="AF1241">
        <v>41964</v>
      </c>
      <c r="AG1241" t="s">
        <v>784</v>
      </c>
      <c r="AH1241" t="s">
        <v>3453</v>
      </c>
      <c r="AI1241">
        <v>2225569</v>
      </c>
    </row>
    <row r="1242" spans="1:35" hidden="1">
      <c r="A1242" t="s">
        <v>3442</v>
      </c>
      <c r="B1242" t="s">
        <v>3443</v>
      </c>
      <c r="C1242" t="s">
        <v>3454</v>
      </c>
      <c r="D1242" t="s">
        <v>3454</v>
      </c>
      <c r="F1242" t="s">
        <v>792</v>
      </c>
      <c r="G1242" t="s">
        <v>793</v>
      </c>
      <c r="H1242" t="s">
        <v>794</v>
      </c>
      <c r="I1242" t="s">
        <v>795</v>
      </c>
      <c r="J1242" t="s">
        <v>682</v>
      </c>
      <c r="K1242">
        <v>3</v>
      </c>
      <c r="L1242">
        <v>60</v>
      </c>
      <c r="M1242">
        <v>110</v>
      </c>
      <c r="N1242">
        <v>60</v>
      </c>
      <c r="R1242">
        <v>800</v>
      </c>
      <c r="S1242">
        <v>10</v>
      </c>
      <c r="T1242">
        <v>80</v>
      </c>
      <c r="U1242" t="s">
        <v>782</v>
      </c>
      <c r="V1242">
        <v>25000</v>
      </c>
      <c r="W1242">
        <v>2700</v>
      </c>
      <c r="X1242">
        <v>84</v>
      </c>
      <c r="Y1242">
        <v>24</v>
      </c>
      <c r="Z1242">
        <v>0.9</v>
      </c>
      <c r="AA1242">
        <v>-20</v>
      </c>
      <c r="AB1242" t="s">
        <v>769</v>
      </c>
      <c r="AC1242">
        <v>0.2</v>
      </c>
      <c r="AD1242" t="s">
        <v>850</v>
      </c>
      <c r="AE1242">
        <v>41821</v>
      </c>
      <c r="AF1242">
        <v>41878</v>
      </c>
      <c r="AG1242" t="s">
        <v>784</v>
      </c>
      <c r="AH1242" t="s">
        <v>3455</v>
      </c>
      <c r="AI1242">
        <v>2217967</v>
      </c>
    </row>
    <row r="1243" spans="1:35" hidden="1">
      <c r="A1243" t="s">
        <v>3442</v>
      </c>
      <c r="B1243" t="s">
        <v>3443</v>
      </c>
      <c r="C1243" t="s">
        <v>3456</v>
      </c>
      <c r="D1243" t="s">
        <v>3456</v>
      </c>
      <c r="F1243" t="s">
        <v>792</v>
      </c>
      <c r="G1243" t="s">
        <v>793</v>
      </c>
      <c r="H1243" t="s">
        <v>1011</v>
      </c>
      <c r="I1243" t="s">
        <v>795</v>
      </c>
      <c r="J1243" t="s">
        <v>682</v>
      </c>
      <c r="K1243">
        <v>3</v>
      </c>
      <c r="L1243">
        <v>60</v>
      </c>
      <c r="M1243">
        <v>110</v>
      </c>
      <c r="N1243">
        <v>60</v>
      </c>
      <c r="R1243">
        <v>800</v>
      </c>
      <c r="S1243">
        <v>10</v>
      </c>
      <c r="T1243">
        <v>80</v>
      </c>
      <c r="U1243" t="s">
        <v>782</v>
      </c>
      <c r="V1243">
        <v>25000</v>
      </c>
      <c r="W1243">
        <v>2700</v>
      </c>
      <c r="X1243">
        <v>84</v>
      </c>
      <c r="Y1243">
        <v>24</v>
      </c>
      <c r="Z1243">
        <v>0.9</v>
      </c>
      <c r="AA1243">
        <v>-20</v>
      </c>
      <c r="AB1243" t="s">
        <v>769</v>
      </c>
      <c r="AC1243">
        <v>0.2</v>
      </c>
      <c r="AD1243" t="s">
        <v>850</v>
      </c>
      <c r="AE1243">
        <v>41821</v>
      </c>
      <c r="AF1243">
        <v>41878</v>
      </c>
      <c r="AG1243" t="s">
        <v>784</v>
      </c>
      <c r="AH1243" t="s">
        <v>3457</v>
      </c>
      <c r="AI1243">
        <v>2217966</v>
      </c>
    </row>
    <row r="1244" spans="1:35" hidden="1">
      <c r="A1244" t="s">
        <v>3442</v>
      </c>
      <c r="B1244" t="s">
        <v>3443</v>
      </c>
      <c r="C1244" t="s">
        <v>3458</v>
      </c>
      <c r="D1244" t="s">
        <v>3458</v>
      </c>
      <c r="F1244" t="s">
        <v>792</v>
      </c>
      <c r="G1244" t="s">
        <v>793</v>
      </c>
      <c r="H1244" t="s">
        <v>794</v>
      </c>
      <c r="I1244" t="s">
        <v>795</v>
      </c>
      <c r="J1244" t="s">
        <v>682</v>
      </c>
      <c r="K1244">
        <v>3</v>
      </c>
      <c r="L1244">
        <v>60</v>
      </c>
      <c r="M1244">
        <v>110</v>
      </c>
      <c r="N1244">
        <v>60</v>
      </c>
      <c r="R1244">
        <v>800</v>
      </c>
      <c r="S1244">
        <v>10</v>
      </c>
      <c r="T1244">
        <v>80</v>
      </c>
      <c r="U1244" t="s">
        <v>782</v>
      </c>
      <c r="V1244">
        <v>25000</v>
      </c>
      <c r="W1244">
        <v>3000</v>
      </c>
      <c r="X1244">
        <v>84</v>
      </c>
      <c r="Y1244">
        <v>26</v>
      </c>
      <c r="Z1244">
        <v>0.9</v>
      </c>
      <c r="AA1244">
        <v>-20</v>
      </c>
      <c r="AB1244" t="s">
        <v>769</v>
      </c>
      <c r="AC1244">
        <v>0.2</v>
      </c>
      <c r="AD1244" t="s">
        <v>850</v>
      </c>
      <c r="AE1244">
        <v>41821</v>
      </c>
      <c r="AF1244">
        <v>41964</v>
      </c>
      <c r="AG1244" t="s">
        <v>784</v>
      </c>
      <c r="AH1244" t="s">
        <v>3459</v>
      </c>
      <c r="AI1244">
        <v>2225570</v>
      </c>
    </row>
    <row r="1245" spans="1:35" hidden="1">
      <c r="A1245" t="s">
        <v>3442</v>
      </c>
      <c r="B1245" t="s">
        <v>3443</v>
      </c>
      <c r="C1245" t="s">
        <v>3460</v>
      </c>
      <c r="D1245" t="s">
        <v>3460</v>
      </c>
      <c r="F1245" t="s">
        <v>738</v>
      </c>
      <c r="G1245" t="s">
        <v>780</v>
      </c>
      <c r="H1245" t="s">
        <v>794</v>
      </c>
      <c r="I1245" t="s">
        <v>726</v>
      </c>
      <c r="J1245" t="s">
        <v>682</v>
      </c>
      <c r="K1245">
        <v>3</v>
      </c>
      <c r="L1245">
        <v>50</v>
      </c>
      <c r="M1245">
        <v>86</v>
      </c>
      <c r="N1245">
        <v>63</v>
      </c>
      <c r="O1245">
        <v>798</v>
      </c>
      <c r="Q1245">
        <v>40</v>
      </c>
      <c r="R1245">
        <v>525</v>
      </c>
      <c r="S1245">
        <v>7</v>
      </c>
      <c r="T1245">
        <v>75</v>
      </c>
      <c r="U1245" t="s">
        <v>782</v>
      </c>
      <c r="V1245">
        <v>25000</v>
      </c>
      <c r="W1245">
        <v>3000</v>
      </c>
      <c r="X1245">
        <v>84</v>
      </c>
      <c r="Y1245">
        <v>11</v>
      </c>
      <c r="Z1245">
        <v>0.9</v>
      </c>
      <c r="AA1245">
        <v>-20</v>
      </c>
      <c r="AB1245" t="s">
        <v>769</v>
      </c>
      <c r="AC1245">
        <v>0.2</v>
      </c>
      <c r="AD1245" t="s">
        <v>900</v>
      </c>
      <c r="AE1245">
        <v>41821</v>
      </c>
      <c r="AF1245">
        <v>41883</v>
      </c>
      <c r="AG1245" t="s">
        <v>784</v>
      </c>
      <c r="AH1245" t="s">
        <v>3461</v>
      </c>
      <c r="AI1245">
        <v>2218257</v>
      </c>
    </row>
    <row r="1246" spans="1:35" hidden="1">
      <c r="A1246" t="s">
        <v>3442</v>
      </c>
      <c r="B1246" t="s">
        <v>3443</v>
      </c>
      <c r="C1246" t="s">
        <v>3462</v>
      </c>
      <c r="D1246" t="s">
        <v>3462</v>
      </c>
      <c r="F1246" t="s">
        <v>731</v>
      </c>
      <c r="G1246" t="s">
        <v>780</v>
      </c>
      <c r="H1246" t="s">
        <v>794</v>
      </c>
      <c r="I1246" t="s">
        <v>726</v>
      </c>
      <c r="J1246" t="s">
        <v>682</v>
      </c>
      <c r="K1246">
        <v>3</v>
      </c>
      <c r="L1246">
        <v>75</v>
      </c>
      <c r="M1246">
        <v>118</v>
      </c>
      <c r="N1246">
        <v>95</v>
      </c>
      <c r="O1246">
        <v>1763</v>
      </c>
      <c r="Q1246">
        <v>40</v>
      </c>
      <c r="R1246">
        <v>950</v>
      </c>
      <c r="S1246">
        <v>12</v>
      </c>
      <c r="T1246">
        <v>79.2</v>
      </c>
      <c r="U1246" t="s">
        <v>782</v>
      </c>
      <c r="V1246">
        <v>25000</v>
      </c>
      <c r="W1246">
        <v>3000</v>
      </c>
      <c r="X1246">
        <v>83</v>
      </c>
      <c r="Y1246">
        <v>6</v>
      </c>
      <c r="Z1246">
        <v>0.9</v>
      </c>
      <c r="AA1246">
        <v>-20</v>
      </c>
      <c r="AB1246" t="s">
        <v>769</v>
      </c>
      <c r="AC1246">
        <v>0.2</v>
      </c>
      <c r="AD1246" t="s">
        <v>900</v>
      </c>
      <c r="AE1246">
        <v>41821</v>
      </c>
      <c r="AF1246">
        <v>41883</v>
      </c>
      <c r="AG1246" t="s">
        <v>784</v>
      </c>
      <c r="AH1246" t="s">
        <v>3463</v>
      </c>
      <c r="AI1246">
        <v>2218256</v>
      </c>
    </row>
    <row r="1247" spans="1:35" hidden="1">
      <c r="A1247" t="s">
        <v>3442</v>
      </c>
      <c r="B1247" t="s">
        <v>3443</v>
      </c>
      <c r="C1247" t="s">
        <v>3464</v>
      </c>
      <c r="D1247" t="s">
        <v>3464</v>
      </c>
      <c r="F1247" t="s">
        <v>731</v>
      </c>
      <c r="G1247" t="s">
        <v>780</v>
      </c>
      <c r="H1247" t="s">
        <v>794</v>
      </c>
      <c r="I1247" t="s">
        <v>726</v>
      </c>
      <c r="J1247" t="s">
        <v>682</v>
      </c>
      <c r="K1247">
        <v>3</v>
      </c>
      <c r="L1247">
        <v>75</v>
      </c>
      <c r="M1247">
        <v>91</v>
      </c>
      <c r="N1247">
        <v>95</v>
      </c>
      <c r="O1247">
        <v>1678</v>
      </c>
      <c r="Q1247">
        <v>40</v>
      </c>
      <c r="R1247">
        <v>950</v>
      </c>
      <c r="S1247">
        <v>12</v>
      </c>
      <c r="T1247">
        <v>79.2</v>
      </c>
      <c r="U1247" t="s">
        <v>782</v>
      </c>
      <c r="V1247">
        <v>25000</v>
      </c>
      <c r="W1247">
        <v>3000</v>
      </c>
      <c r="X1247">
        <v>84</v>
      </c>
      <c r="Y1247">
        <v>11</v>
      </c>
      <c r="Z1247">
        <v>0.9</v>
      </c>
      <c r="AA1247">
        <v>-20</v>
      </c>
      <c r="AB1247" t="s">
        <v>769</v>
      </c>
      <c r="AC1247">
        <v>0.2</v>
      </c>
      <c r="AD1247" t="s">
        <v>900</v>
      </c>
      <c r="AE1247">
        <v>41821</v>
      </c>
      <c r="AF1247">
        <v>41894</v>
      </c>
      <c r="AG1247" t="s">
        <v>784</v>
      </c>
      <c r="AH1247" t="s">
        <v>3465</v>
      </c>
      <c r="AI1247">
        <v>2219139</v>
      </c>
    </row>
    <row r="1248" spans="1:35" hidden="1">
      <c r="A1248" t="s">
        <v>3442</v>
      </c>
      <c r="B1248" t="s">
        <v>3443</v>
      </c>
      <c r="C1248" t="s">
        <v>3466</v>
      </c>
      <c r="D1248" t="s">
        <v>3466</v>
      </c>
      <c r="F1248" t="s">
        <v>735</v>
      </c>
      <c r="G1248" t="s">
        <v>780</v>
      </c>
      <c r="H1248" t="s">
        <v>794</v>
      </c>
      <c r="I1248" t="s">
        <v>726</v>
      </c>
      <c r="J1248" t="s">
        <v>682</v>
      </c>
      <c r="K1248">
        <v>3</v>
      </c>
      <c r="L1248">
        <v>95</v>
      </c>
      <c r="M1248">
        <v>131</v>
      </c>
      <c r="N1248">
        <v>119</v>
      </c>
      <c r="O1248">
        <v>2655</v>
      </c>
      <c r="Q1248">
        <v>40</v>
      </c>
      <c r="R1248">
        <v>1260</v>
      </c>
      <c r="S1248">
        <v>16</v>
      </c>
      <c r="T1248">
        <v>78.8</v>
      </c>
      <c r="U1248" t="s">
        <v>782</v>
      </c>
      <c r="V1248">
        <v>25000</v>
      </c>
      <c r="W1248">
        <v>3000</v>
      </c>
      <c r="X1248">
        <v>84</v>
      </c>
      <c r="Y1248">
        <v>14</v>
      </c>
      <c r="Z1248">
        <v>0.9</v>
      </c>
      <c r="AA1248">
        <v>-20</v>
      </c>
      <c r="AB1248" t="s">
        <v>769</v>
      </c>
      <c r="AC1248">
        <v>0.2</v>
      </c>
      <c r="AD1248" t="s">
        <v>900</v>
      </c>
      <c r="AE1248">
        <v>41821</v>
      </c>
      <c r="AF1248">
        <v>41883</v>
      </c>
      <c r="AG1248" t="s">
        <v>784</v>
      </c>
      <c r="AH1248" t="s">
        <v>3467</v>
      </c>
      <c r="AI1248">
        <v>2218255</v>
      </c>
    </row>
    <row r="1249" spans="1:35" hidden="1">
      <c r="A1249" t="s">
        <v>3442</v>
      </c>
      <c r="B1249" t="s">
        <v>3443</v>
      </c>
      <c r="C1249" t="s">
        <v>3468</v>
      </c>
      <c r="D1249" t="s">
        <v>3468</v>
      </c>
      <c r="F1249" t="s">
        <v>813</v>
      </c>
      <c r="G1249" t="s">
        <v>780</v>
      </c>
      <c r="H1249" t="s">
        <v>794</v>
      </c>
      <c r="I1249" t="s">
        <v>726</v>
      </c>
      <c r="J1249" t="s">
        <v>682</v>
      </c>
      <c r="K1249">
        <v>3</v>
      </c>
      <c r="L1249">
        <v>45</v>
      </c>
      <c r="M1249">
        <v>95</v>
      </c>
      <c r="N1249">
        <v>64</v>
      </c>
      <c r="Q1249">
        <v>120</v>
      </c>
      <c r="R1249">
        <v>500</v>
      </c>
      <c r="S1249">
        <v>7</v>
      </c>
      <c r="T1249">
        <v>71.400000000000006</v>
      </c>
      <c r="U1249" t="s">
        <v>782</v>
      </c>
      <c r="V1249">
        <v>25000</v>
      </c>
      <c r="W1249">
        <v>2700</v>
      </c>
      <c r="X1249">
        <v>82</v>
      </c>
      <c r="Y1249">
        <v>19</v>
      </c>
      <c r="Z1249">
        <v>1</v>
      </c>
      <c r="AA1249">
        <v>-20</v>
      </c>
      <c r="AB1249" t="s">
        <v>769</v>
      </c>
      <c r="AC1249">
        <v>0.2</v>
      </c>
      <c r="AD1249" t="s">
        <v>900</v>
      </c>
      <c r="AE1249">
        <v>41821</v>
      </c>
      <c r="AF1249">
        <v>41883</v>
      </c>
      <c r="AG1249" t="s">
        <v>784</v>
      </c>
      <c r="AH1249" t="s">
        <v>3469</v>
      </c>
      <c r="AI1249">
        <v>2218254</v>
      </c>
    </row>
    <row r="1250" spans="1:35" hidden="1">
      <c r="A1250" t="s">
        <v>3442</v>
      </c>
      <c r="B1250" t="s">
        <v>3443</v>
      </c>
      <c r="C1250" t="s">
        <v>3470</v>
      </c>
      <c r="D1250" t="s">
        <v>3470</v>
      </c>
      <c r="F1250" t="s">
        <v>732</v>
      </c>
      <c r="G1250" t="s">
        <v>780</v>
      </c>
      <c r="H1250" t="s">
        <v>794</v>
      </c>
      <c r="I1250" t="s">
        <v>726</v>
      </c>
      <c r="J1250" t="s">
        <v>682</v>
      </c>
      <c r="K1250">
        <v>3</v>
      </c>
      <c r="L1250">
        <v>75</v>
      </c>
      <c r="M1250">
        <v>132</v>
      </c>
      <c r="N1250">
        <v>96</v>
      </c>
      <c r="R1250">
        <v>950</v>
      </c>
      <c r="S1250">
        <v>12.7</v>
      </c>
      <c r="T1250">
        <v>80</v>
      </c>
      <c r="U1250" t="s">
        <v>782</v>
      </c>
      <c r="V1250">
        <v>25000</v>
      </c>
      <c r="W1250">
        <v>2700</v>
      </c>
      <c r="X1250">
        <v>81</v>
      </c>
      <c r="Y1250">
        <v>14</v>
      </c>
      <c r="Z1250">
        <v>1</v>
      </c>
      <c r="AA1250">
        <v>-20</v>
      </c>
      <c r="AB1250" t="s">
        <v>769</v>
      </c>
      <c r="AC1250">
        <v>0.2</v>
      </c>
      <c r="AD1250" t="s">
        <v>900</v>
      </c>
      <c r="AE1250">
        <v>41804</v>
      </c>
      <c r="AF1250">
        <v>41834</v>
      </c>
      <c r="AG1250" t="s">
        <v>784</v>
      </c>
      <c r="AH1250" t="s">
        <v>3471</v>
      </c>
      <c r="AI1250">
        <v>2216285</v>
      </c>
    </row>
    <row r="1251" spans="1:35" hidden="1">
      <c r="A1251" t="s">
        <v>3442</v>
      </c>
      <c r="B1251" t="s">
        <v>3443</v>
      </c>
      <c r="C1251" t="s">
        <v>3472</v>
      </c>
      <c r="D1251" t="s">
        <v>3472</v>
      </c>
      <c r="F1251" t="s">
        <v>733</v>
      </c>
      <c r="G1251" t="s">
        <v>780</v>
      </c>
      <c r="H1251" t="s">
        <v>794</v>
      </c>
      <c r="I1251" t="s">
        <v>726</v>
      </c>
      <c r="J1251" t="s">
        <v>682</v>
      </c>
      <c r="K1251">
        <v>3</v>
      </c>
      <c r="L1251">
        <v>85</v>
      </c>
      <c r="M1251">
        <v>158</v>
      </c>
      <c r="N1251">
        <v>125</v>
      </c>
      <c r="Q1251">
        <v>120</v>
      </c>
      <c r="R1251">
        <v>1200</v>
      </c>
      <c r="S1251">
        <v>16</v>
      </c>
      <c r="T1251">
        <v>75</v>
      </c>
      <c r="U1251" t="s">
        <v>782</v>
      </c>
      <c r="V1251">
        <v>25000</v>
      </c>
      <c r="W1251">
        <v>2700</v>
      </c>
      <c r="X1251">
        <v>82</v>
      </c>
      <c r="Y1251">
        <v>18</v>
      </c>
      <c r="Z1251">
        <v>1</v>
      </c>
      <c r="AA1251">
        <v>-20</v>
      </c>
      <c r="AB1251" t="s">
        <v>769</v>
      </c>
      <c r="AC1251">
        <v>0.2</v>
      </c>
      <c r="AD1251" t="s">
        <v>3473</v>
      </c>
      <c r="AE1251">
        <v>41821</v>
      </c>
      <c r="AF1251">
        <v>41894</v>
      </c>
      <c r="AG1251" t="s">
        <v>784</v>
      </c>
      <c r="AH1251" t="s">
        <v>3474</v>
      </c>
      <c r="AI1251">
        <v>2219138</v>
      </c>
    </row>
    <row r="1252" spans="1:35">
      <c r="A1252" t="s">
        <v>3475</v>
      </c>
      <c r="B1252" t="s">
        <v>3476</v>
      </c>
      <c r="C1252" t="s">
        <v>1009</v>
      </c>
      <c r="D1252" t="s">
        <v>3477</v>
      </c>
      <c r="F1252" t="s">
        <v>792</v>
      </c>
      <c r="G1252" t="s">
        <v>793</v>
      </c>
      <c r="H1252" t="s">
        <v>1011</v>
      </c>
      <c r="I1252" t="s">
        <v>795</v>
      </c>
      <c r="J1252" t="s">
        <v>682</v>
      </c>
      <c r="K1252">
        <v>3</v>
      </c>
      <c r="L1252">
        <v>60</v>
      </c>
      <c r="M1252">
        <v>108</v>
      </c>
      <c r="N1252">
        <v>56</v>
      </c>
      <c r="R1252">
        <v>800</v>
      </c>
      <c r="S1252">
        <v>12</v>
      </c>
      <c r="T1252">
        <v>66.7</v>
      </c>
      <c r="U1252" t="s">
        <v>782</v>
      </c>
      <c r="V1252">
        <v>50000</v>
      </c>
      <c r="W1252">
        <v>2700</v>
      </c>
      <c r="X1252">
        <v>83</v>
      </c>
      <c r="Y1252">
        <v>13</v>
      </c>
      <c r="Z1252">
        <v>0.8</v>
      </c>
      <c r="AA1252">
        <v>-20</v>
      </c>
      <c r="AB1252" t="s">
        <v>769</v>
      </c>
      <c r="AC1252">
        <v>0.1</v>
      </c>
      <c r="AD1252" t="s">
        <v>783</v>
      </c>
      <c r="AE1252">
        <v>41720</v>
      </c>
      <c r="AF1252">
        <v>41745</v>
      </c>
      <c r="AG1252" t="s">
        <v>784</v>
      </c>
      <c r="AH1252" t="s">
        <v>3478</v>
      </c>
      <c r="AI1252">
        <v>2209608</v>
      </c>
    </row>
    <row r="1253" spans="1:35">
      <c r="A1253" t="s">
        <v>3475</v>
      </c>
      <c r="B1253" t="s">
        <v>3476</v>
      </c>
      <c r="C1253" t="s">
        <v>1009</v>
      </c>
      <c r="D1253" t="s">
        <v>3479</v>
      </c>
      <c r="F1253" t="s">
        <v>792</v>
      </c>
      <c r="G1253" t="s">
        <v>793</v>
      </c>
      <c r="H1253" t="s">
        <v>1011</v>
      </c>
      <c r="I1253" t="s">
        <v>795</v>
      </c>
      <c r="J1253" t="s">
        <v>682</v>
      </c>
      <c r="K1253">
        <v>3</v>
      </c>
      <c r="L1253">
        <v>60</v>
      </c>
      <c r="M1253">
        <v>108</v>
      </c>
      <c r="N1253">
        <v>56</v>
      </c>
      <c r="R1253">
        <v>800</v>
      </c>
      <c r="S1253">
        <v>12</v>
      </c>
      <c r="T1253">
        <v>66.7</v>
      </c>
      <c r="U1253" t="s">
        <v>782</v>
      </c>
      <c r="V1253">
        <v>50000</v>
      </c>
      <c r="W1253">
        <v>3000</v>
      </c>
      <c r="X1253">
        <v>81</v>
      </c>
      <c r="Y1253">
        <v>7</v>
      </c>
      <c r="Z1253">
        <v>0.8</v>
      </c>
      <c r="AA1253">
        <v>-20</v>
      </c>
      <c r="AB1253" t="s">
        <v>769</v>
      </c>
      <c r="AC1253">
        <v>0.1</v>
      </c>
      <c r="AD1253" t="s">
        <v>783</v>
      </c>
      <c r="AE1253">
        <v>41720</v>
      </c>
      <c r="AF1253">
        <v>41745</v>
      </c>
      <c r="AG1253" t="s">
        <v>784</v>
      </c>
      <c r="AH1253" t="s">
        <v>3480</v>
      </c>
      <c r="AI1253">
        <v>2209609</v>
      </c>
    </row>
    <row r="1254" spans="1:35" hidden="1">
      <c r="A1254" t="s">
        <v>3481</v>
      </c>
      <c r="B1254" t="s">
        <v>3482</v>
      </c>
      <c r="C1254" t="s">
        <v>1844</v>
      </c>
      <c r="D1254" t="s">
        <v>3483</v>
      </c>
      <c r="F1254" t="s">
        <v>732</v>
      </c>
      <c r="G1254" t="s">
        <v>780</v>
      </c>
      <c r="H1254" t="s">
        <v>794</v>
      </c>
      <c r="I1254" t="s">
        <v>726</v>
      </c>
      <c r="J1254" t="s">
        <v>682</v>
      </c>
      <c r="K1254">
        <v>5</v>
      </c>
      <c r="L1254">
        <v>65</v>
      </c>
      <c r="M1254">
        <v>126</v>
      </c>
      <c r="N1254">
        <v>95</v>
      </c>
      <c r="O1254">
        <v>242</v>
      </c>
      <c r="R1254">
        <v>715</v>
      </c>
      <c r="S1254">
        <v>12</v>
      </c>
      <c r="T1254">
        <v>59.6</v>
      </c>
      <c r="U1254" t="s">
        <v>782</v>
      </c>
      <c r="V1254">
        <v>25000</v>
      </c>
      <c r="W1254">
        <v>2700</v>
      </c>
      <c r="X1254">
        <v>92</v>
      </c>
      <c r="Y1254">
        <v>61</v>
      </c>
      <c r="Z1254">
        <v>0.9</v>
      </c>
      <c r="AA1254">
        <v>-20</v>
      </c>
      <c r="AB1254" t="s">
        <v>769</v>
      </c>
      <c r="AC1254">
        <v>0.1</v>
      </c>
      <c r="AD1254" t="s">
        <v>783</v>
      </c>
      <c r="AE1254">
        <v>41791</v>
      </c>
      <c r="AF1254">
        <v>41928</v>
      </c>
      <c r="AG1254" t="s">
        <v>842</v>
      </c>
      <c r="AH1254" t="s">
        <v>3484</v>
      </c>
      <c r="AI1254">
        <v>2223098</v>
      </c>
    </row>
    <row r="1255" spans="1:35" hidden="1">
      <c r="A1255" t="s">
        <v>3481</v>
      </c>
      <c r="B1255" t="s">
        <v>3482</v>
      </c>
      <c r="C1255" t="s">
        <v>1844</v>
      </c>
      <c r="D1255" t="s">
        <v>3483</v>
      </c>
      <c r="F1255" t="s">
        <v>732</v>
      </c>
      <c r="G1255" t="s">
        <v>780</v>
      </c>
      <c r="H1255" t="s">
        <v>794</v>
      </c>
      <c r="I1255" t="s">
        <v>726</v>
      </c>
      <c r="J1255" t="s">
        <v>682</v>
      </c>
      <c r="K1255">
        <v>5</v>
      </c>
      <c r="L1255">
        <v>65</v>
      </c>
      <c r="M1255">
        <v>126</v>
      </c>
      <c r="N1255">
        <v>95</v>
      </c>
      <c r="O1255">
        <v>258</v>
      </c>
      <c r="R1255">
        <v>715</v>
      </c>
      <c r="S1255">
        <v>12</v>
      </c>
      <c r="T1255">
        <v>59.6</v>
      </c>
      <c r="U1255" t="s">
        <v>782</v>
      </c>
      <c r="V1255">
        <v>25000</v>
      </c>
      <c r="W1255">
        <v>3000</v>
      </c>
      <c r="X1255">
        <v>94</v>
      </c>
      <c r="Y1255">
        <v>74</v>
      </c>
      <c r="Z1255">
        <v>0.9</v>
      </c>
      <c r="AA1255">
        <v>-20</v>
      </c>
      <c r="AB1255" t="s">
        <v>769</v>
      </c>
      <c r="AC1255">
        <v>0.1</v>
      </c>
      <c r="AD1255" t="s">
        <v>783</v>
      </c>
      <c r="AE1255">
        <v>41791</v>
      </c>
      <c r="AF1255">
        <v>41928</v>
      </c>
      <c r="AG1255" t="s">
        <v>842</v>
      </c>
      <c r="AH1255" t="s">
        <v>3485</v>
      </c>
      <c r="AI1255">
        <v>2223099</v>
      </c>
    </row>
    <row r="1256" spans="1:35" hidden="1">
      <c r="A1256" t="s">
        <v>3481</v>
      </c>
      <c r="B1256" t="s">
        <v>3482</v>
      </c>
      <c r="C1256" t="s">
        <v>1844</v>
      </c>
      <c r="D1256" t="s">
        <v>3486</v>
      </c>
      <c r="F1256" t="s">
        <v>733</v>
      </c>
      <c r="G1256" t="s">
        <v>780</v>
      </c>
      <c r="H1256" t="s">
        <v>794</v>
      </c>
      <c r="I1256" t="s">
        <v>726</v>
      </c>
      <c r="J1256" t="s">
        <v>682</v>
      </c>
      <c r="K1256">
        <v>5</v>
      </c>
      <c r="L1256">
        <v>85</v>
      </c>
      <c r="M1256">
        <v>160</v>
      </c>
      <c r="N1256">
        <v>121</v>
      </c>
      <c r="O1256">
        <v>347</v>
      </c>
      <c r="R1256">
        <v>1065</v>
      </c>
      <c r="S1256">
        <v>17.5</v>
      </c>
      <c r="T1256">
        <v>60.9</v>
      </c>
      <c r="U1256" t="s">
        <v>782</v>
      </c>
      <c r="V1256">
        <v>25000</v>
      </c>
      <c r="W1256">
        <v>2700</v>
      </c>
      <c r="X1256">
        <v>93</v>
      </c>
      <c r="Y1256">
        <v>62</v>
      </c>
      <c r="Z1256">
        <v>0.9</v>
      </c>
      <c r="AA1256">
        <v>-20</v>
      </c>
      <c r="AB1256" t="s">
        <v>769</v>
      </c>
      <c r="AC1256">
        <v>0.1</v>
      </c>
      <c r="AD1256" t="s">
        <v>783</v>
      </c>
      <c r="AE1256">
        <v>41791</v>
      </c>
      <c r="AF1256">
        <v>41919</v>
      </c>
      <c r="AG1256" t="s">
        <v>842</v>
      </c>
      <c r="AH1256" t="s">
        <v>3487</v>
      </c>
      <c r="AI1256">
        <v>2222001</v>
      </c>
    </row>
    <row r="1257" spans="1:35" hidden="1">
      <c r="A1257" t="s">
        <v>3481</v>
      </c>
      <c r="B1257" t="s">
        <v>3482</v>
      </c>
      <c r="C1257" t="s">
        <v>1844</v>
      </c>
      <c r="D1257" t="s">
        <v>3486</v>
      </c>
      <c r="F1257" t="s">
        <v>733</v>
      </c>
      <c r="G1257" t="s">
        <v>780</v>
      </c>
      <c r="H1257" t="s">
        <v>794</v>
      </c>
      <c r="I1257" t="s">
        <v>726</v>
      </c>
      <c r="J1257" t="s">
        <v>682</v>
      </c>
      <c r="K1257">
        <v>5</v>
      </c>
      <c r="L1257">
        <v>85</v>
      </c>
      <c r="M1257">
        <v>160</v>
      </c>
      <c r="N1257">
        <v>121</v>
      </c>
      <c r="O1257">
        <v>381</v>
      </c>
      <c r="R1257">
        <v>1065</v>
      </c>
      <c r="S1257">
        <v>17.5</v>
      </c>
      <c r="T1257">
        <v>60.9</v>
      </c>
      <c r="U1257" t="s">
        <v>782</v>
      </c>
      <c r="V1257">
        <v>25000</v>
      </c>
      <c r="W1257">
        <v>3000</v>
      </c>
      <c r="X1257">
        <v>95</v>
      </c>
      <c r="Y1257">
        <v>75</v>
      </c>
      <c r="Z1257">
        <v>1</v>
      </c>
      <c r="AA1257">
        <v>-20</v>
      </c>
      <c r="AB1257" t="s">
        <v>769</v>
      </c>
      <c r="AC1257">
        <v>0.1</v>
      </c>
      <c r="AD1257" t="s">
        <v>783</v>
      </c>
      <c r="AE1257">
        <v>41791</v>
      </c>
      <c r="AF1257">
        <v>41919</v>
      </c>
      <c r="AG1257" t="s">
        <v>842</v>
      </c>
      <c r="AH1257" t="s">
        <v>3488</v>
      </c>
      <c r="AI1257">
        <v>2222002</v>
      </c>
    </row>
    <row r="1258" spans="1:35" hidden="1">
      <c r="A1258" t="s">
        <v>3481</v>
      </c>
      <c r="B1258" t="s">
        <v>3482</v>
      </c>
      <c r="C1258" t="s">
        <v>1943</v>
      </c>
      <c r="D1258" t="s">
        <v>3489</v>
      </c>
      <c r="F1258" t="s">
        <v>792</v>
      </c>
      <c r="G1258" t="s">
        <v>793</v>
      </c>
      <c r="H1258" t="s">
        <v>794</v>
      </c>
      <c r="I1258" t="s">
        <v>795</v>
      </c>
      <c r="J1258" t="s">
        <v>682</v>
      </c>
      <c r="K1258">
        <v>5</v>
      </c>
      <c r="L1258">
        <v>60</v>
      </c>
      <c r="M1258">
        <v>111</v>
      </c>
      <c r="N1258">
        <v>61</v>
      </c>
      <c r="R1258">
        <v>800</v>
      </c>
      <c r="S1258">
        <v>12</v>
      </c>
      <c r="T1258">
        <v>66.7</v>
      </c>
      <c r="U1258" t="s">
        <v>782</v>
      </c>
      <c r="V1258">
        <v>25000</v>
      </c>
      <c r="W1258">
        <v>3000</v>
      </c>
      <c r="X1258">
        <v>94</v>
      </c>
      <c r="Y1258">
        <v>70</v>
      </c>
      <c r="Z1258">
        <v>1</v>
      </c>
      <c r="AA1258">
        <v>-20</v>
      </c>
      <c r="AB1258" t="s">
        <v>769</v>
      </c>
      <c r="AC1258">
        <v>0.1</v>
      </c>
      <c r="AD1258" t="s">
        <v>783</v>
      </c>
      <c r="AE1258">
        <v>41791</v>
      </c>
      <c r="AF1258">
        <v>41919</v>
      </c>
      <c r="AG1258" t="s">
        <v>842</v>
      </c>
      <c r="AH1258" t="s">
        <v>3490</v>
      </c>
      <c r="AI1258">
        <v>2222037</v>
      </c>
    </row>
    <row r="1259" spans="1:35" hidden="1">
      <c r="A1259" t="s">
        <v>3481</v>
      </c>
      <c r="B1259" t="s">
        <v>3482</v>
      </c>
      <c r="C1259" t="s">
        <v>1943</v>
      </c>
      <c r="D1259" t="s">
        <v>3491</v>
      </c>
      <c r="F1259" t="s">
        <v>792</v>
      </c>
      <c r="G1259" t="s">
        <v>793</v>
      </c>
      <c r="H1259" t="s">
        <v>794</v>
      </c>
      <c r="I1259" t="s">
        <v>795</v>
      </c>
      <c r="J1259" t="s">
        <v>682</v>
      </c>
      <c r="K1259">
        <v>5</v>
      </c>
      <c r="L1259">
        <v>40</v>
      </c>
      <c r="M1259">
        <v>111</v>
      </c>
      <c r="N1259">
        <v>61</v>
      </c>
      <c r="R1259">
        <v>450</v>
      </c>
      <c r="S1259">
        <v>7</v>
      </c>
      <c r="T1259">
        <v>64.3</v>
      </c>
      <c r="U1259" t="s">
        <v>782</v>
      </c>
      <c r="V1259">
        <v>25000</v>
      </c>
      <c r="W1259">
        <v>3000</v>
      </c>
      <c r="X1259">
        <v>94</v>
      </c>
      <c r="Y1259">
        <v>73</v>
      </c>
      <c r="Z1259">
        <v>0.9</v>
      </c>
      <c r="AA1259">
        <v>-20</v>
      </c>
      <c r="AB1259" t="s">
        <v>769</v>
      </c>
      <c r="AC1259">
        <v>0.1</v>
      </c>
      <c r="AD1259" t="s">
        <v>783</v>
      </c>
      <c r="AE1259">
        <v>41791</v>
      </c>
      <c r="AF1259">
        <v>41919</v>
      </c>
      <c r="AG1259" t="s">
        <v>842</v>
      </c>
      <c r="AH1259" t="s">
        <v>3492</v>
      </c>
      <c r="AI1259">
        <v>2222038</v>
      </c>
    </row>
    <row r="1260" spans="1:35" hidden="1">
      <c r="A1260" t="s">
        <v>3493</v>
      </c>
      <c r="B1260" t="s">
        <v>3494</v>
      </c>
      <c r="C1260" t="s">
        <v>3495</v>
      </c>
      <c r="D1260" t="s">
        <v>3496</v>
      </c>
      <c r="F1260" t="s">
        <v>735</v>
      </c>
      <c r="G1260" t="s">
        <v>780</v>
      </c>
      <c r="H1260" t="s">
        <v>794</v>
      </c>
      <c r="I1260" t="s">
        <v>726</v>
      </c>
      <c r="J1260" t="s">
        <v>682</v>
      </c>
      <c r="K1260">
        <v>3</v>
      </c>
      <c r="L1260">
        <v>120</v>
      </c>
      <c r="M1260">
        <v>128.6</v>
      </c>
      <c r="N1260">
        <v>122</v>
      </c>
      <c r="O1260">
        <v>3492</v>
      </c>
      <c r="Q1260">
        <v>33</v>
      </c>
      <c r="R1260">
        <v>1312</v>
      </c>
      <c r="S1260">
        <v>17</v>
      </c>
      <c r="T1260">
        <v>78.400000000000006</v>
      </c>
      <c r="U1260" t="s">
        <v>782</v>
      </c>
      <c r="V1260">
        <v>25000</v>
      </c>
      <c r="W1260">
        <v>3000</v>
      </c>
      <c r="X1260">
        <v>81</v>
      </c>
      <c r="Y1260">
        <v>5</v>
      </c>
      <c r="Z1260">
        <v>1</v>
      </c>
      <c r="AA1260">
        <v>-25</v>
      </c>
      <c r="AB1260" t="s">
        <v>769</v>
      </c>
      <c r="AC1260">
        <v>0.2</v>
      </c>
      <c r="AD1260" t="s">
        <v>783</v>
      </c>
      <c r="AE1260">
        <v>41348</v>
      </c>
      <c r="AF1260">
        <v>41806</v>
      </c>
      <c r="AG1260" t="s">
        <v>842</v>
      </c>
      <c r="AH1260" t="s">
        <v>3497</v>
      </c>
      <c r="AI1260">
        <v>2214834</v>
      </c>
    </row>
    <row r="1261" spans="1:35" hidden="1">
      <c r="A1261" t="s">
        <v>3493</v>
      </c>
      <c r="B1261" t="s">
        <v>3494</v>
      </c>
      <c r="C1261" t="s">
        <v>3495</v>
      </c>
      <c r="D1261" t="s">
        <v>3498</v>
      </c>
      <c r="F1261" t="s">
        <v>735</v>
      </c>
      <c r="G1261" t="s">
        <v>780</v>
      </c>
      <c r="H1261" t="s">
        <v>794</v>
      </c>
      <c r="I1261" t="s">
        <v>726</v>
      </c>
      <c r="J1261" t="s">
        <v>682</v>
      </c>
      <c r="K1261">
        <v>3</v>
      </c>
      <c r="L1261">
        <v>120</v>
      </c>
      <c r="M1261">
        <v>133.80000000000001</v>
      </c>
      <c r="N1261">
        <v>121.9</v>
      </c>
      <c r="O1261">
        <v>2911</v>
      </c>
      <c r="Q1261">
        <v>40</v>
      </c>
      <c r="R1261">
        <v>1600</v>
      </c>
      <c r="S1261">
        <v>17.5</v>
      </c>
      <c r="T1261">
        <v>91.5</v>
      </c>
      <c r="U1261" t="s">
        <v>782</v>
      </c>
      <c r="V1261">
        <v>25000</v>
      </c>
      <c r="W1261">
        <v>3000</v>
      </c>
      <c r="X1261">
        <v>82</v>
      </c>
      <c r="Y1261">
        <v>6</v>
      </c>
      <c r="Z1261">
        <v>1</v>
      </c>
      <c r="AA1261">
        <v>-25</v>
      </c>
      <c r="AB1261" t="s">
        <v>769</v>
      </c>
      <c r="AC1261">
        <v>0.2</v>
      </c>
      <c r="AD1261" t="s">
        <v>783</v>
      </c>
      <c r="AE1261">
        <v>41348</v>
      </c>
      <c r="AF1261">
        <v>41827</v>
      </c>
      <c r="AG1261" t="s">
        <v>842</v>
      </c>
      <c r="AH1261" t="s">
        <v>3499</v>
      </c>
      <c r="AI1261">
        <v>2214929</v>
      </c>
    </row>
    <row r="1262" spans="1:35" hidden="1">
      <c r="A1262" t="s">
        <v>3493</v>
      </c>
      <c r="B1262" t="s">
        <v>3494</v>
      </c>
      <c r="C1262" t="s">
        <v>3495</v>
      </c>
      <c r="D1262" t="s">
        <v>3500</v>
      </c>
      <c r="F1262" t="s">
        <v>731</v>
      </c>
      <c r="G1262" t="s">
        <v>780</v>
      </c>
      <c r="H1262" t="s">
        <v>794</v>
      </c>
      <c r="I1262" t="s">
        <v>726</v>
      </c>
      <c r="J1262" t="s">
        <v>682</v>
      </c>
      <c r="K1262">
        <v>3</v>
      </c>
      <c r="L1262">
        <v>75</v>
      </c>
      <c r="M1262">
        <v>117.4</v>
      </c>
      <c r="N1262">
        <v>95.2</v>
      </c>
      <c r="O1262">
        <v>2756</v>
      </c>
      <c r="Q1262">
        <v>34</v>
      </c>
      <c r="R1262">
        <v>1055</v>
      </c>
      <c r="S1262">
        <v>12.6</v>
      </c>
      <c r="T1262">
        <v>86.8</v>
      </c>
      <c r="U1262" t="s">
        <v>782</v>
      </c>
      <c r="V1262">
        <v>25000</v>
      </c>
      <c r="W1262">
        <v>3000</v>
      </c>
      <c r="X1262">
        <v>80</v>
      </c>
      <c r="Y1262">
        <v>1</v>
      </c>
      <c r="Z1262">
        <v>1</v>
      </c>
      <c r="AA1262">
        <v>-25</v>
      </c>
      <c r="AB1262" t="s">
        <v>769</v>
      </c>
      <c r="AC1262">
        <v>0.2</v>
      </c>
      <c r="AD1262" t="s">
        <v>796</v>
      </c>
      <c r="AE1262">
        <v>41348</v>
      </c>
      <c r="AF1262">
        <v>41810</v>
      </c>
      <c r="AG1262" t="s">
        <v>842</v>
      </c>
      <c r="AH1262" t="s">
        <v>3501</v>
      </c>
      <c r="AI1262">
        <v>2214862</v>
      </c>
    </row>
    <row r="1263" spans="1:35" hidden="1">
      <c r="A1263" t="s">
        <v>3493</v>
      </c>
      <c r="B1263" t="s">
        <v>3494</v>
      </c>
      <c r="C1263" t="s">
        <v>3495</v>
      </c>
      <c r="D1263" t="s">
        <v>3502</v>
      </c>
      <c r="F1263" t="s">
        <v>731</v>
      </c>
      <c r="G1263" t="s">
        <v>780</v>
      </c>
      <c r="H1263" t="s">
        <v>794</v>
      </c>
      <c r="I1263" t="s">
        <v>726</v>
      </c>
      <c r="J1263" t="s">
        <v>682</v>
      </c>
      <c r="K1263">
        <v>3</v>
      </c>
      <c r="L1263">
        <v>75</v>
      </c>
      <c r="M1263">
        <v>118.1</v>
      </c>
      <c r="N1263">
        <v>94.9</v>
      </c>
      <c r="O1263">
        <v>2940</v>
      </c>
      <c r="Q1263">
        <v>33</v>
      </c>
      <c r="R1263">
        <v>1200</v>
      </c>
      <c r="S1263">
        <v>15</v>
      </c>
      <c r="T1263">
        <v>81.099999999999994</v>
      </c>
      <c r="U1263" t="s">
        <v>782</v>
      </c>
      <c r="V1263">
        <v>25000</v>
      </c>
      <c r="W1263">
        <v>3000</v>
      </c>
      <c r="X1263">
        <v>82</v>
      </c>
      <c r="Y1263">
        <v>7</v>
      </c>
      <c r="Z1263">
        <v>1</v>
      </c>
      <c r="AA1263">
        <v>-25</v>
      </c>
      <c r="AB1263" t="s">
        <v>769</v>
      </c>
      <c r="AC1263">
        <v>0.2</v>
      </c>
      <c r="AD1263" t="s">
        <v>783</v>
      </c>
      <c r="AE1263">
        <v>41348</v>
      </c>
      <c r="AF1263">
        <v>41827</v>
      </c>
      <c r="AG1263" t="s">
        <v>842</v>
      </c>
      <c r="AH1263" t="s">
        <v>3503</v>
      </c>
      <c r="AI1263">
        <v>2214928</v>
      </c>
    </row>
    <row r="1264" spans="1:35" hidden="1">
      <c r="A1264" t="s">
        <v>3493</v>
      </c>
      <c r="B1264" t="s">
        <v>3494</v>
      </c>
      <c r="C1264" t="s">
        <v>3495</v>
      </c>
      <c r="D1264" t="s">
        <v>3504</v>
      </c>
      <c r="F1264" t="s">
        <v>738</v>
      </c>
      <c r="G1264" t="s">
        <v>780</v>
      </c>
      <c r="H1264" t="s">
        <v>794</v>
      </c>
      <c r="I1264" t="s">
        <v>726</v>
      </c>
      <c r="J1264" t="s">
        <v>682</v>
      </c>
      <c r="K1264">
        <v>3</v>
      </c>
      <c r="L1264">
        <v>50</v>
      </c>
      <c r="M1264">
        <v>88.5</v>
      </c>
      <c r="N1264">
        <v>63</v>
      </c>
      <c r="O1264">
        <v>1479</v>
      </c>
      <c r="Q1264">
        <v>35</v>
      </c>
      <c r="R1264">
        <v>605</v>
      </c>
      <c r="S1264">
        <v>8</v>
      </c>
      <c r="T1264">
        <v>77.400000000000006</v>
      </c>
      <c r="U1264" t="s">
        <v>782</v>
      </c>
      <c r="V1264">
        <v>25000</v>
      </c>
      <c r="W1264">
        <v>3000</v>
      </c>
      <c r="X1264">
        <v>82</v>
      </c>
      <c r="Y1264">
        <v>7</v>
      </c>
      <c r="Z1264">
        <v>0.9</v>
      </c>
      <c r="AA1264">
        <v>-25</v>
      </c>
      <c r="AB1264" t="s">
        <v>769</v>
      </c>
      <c r="AC1264">
        <v>0.2</v>
      </c>
      <c r="AD1264" t="s">
        <v>783</v>
      </c>
      <c r="AE1264">
        <v>41348</v>
      </c>
      <c r="AF1264">
        <v>41806</v>
      </c>
      <c r="AG1264" t="s">
        <v>842</v>
      </c>
      <c r="AH1264" t="s">
        <v>3505</v>
      </c>
      <c r="AI1264">
        <v>2214833</v>
      </c>
    </row>
    <row r="1265" spans="1:35" hidden="1">
      <c r="A1265" t="s">
        <v>3493</v>
      </c>
      <c r="B1265" t="s">
        <v>3494</v>
      </c>
      <c r="C1265" t="s">
        <v>3506</v>
      </c>
      <c r="D1265" t="s">
        <v>3507</v>
      </c>
      <c r="F1265" t="s">
        <v>735</v>
      </c>
      <c r="G1265" t="s">
        <v>780</v>
      </c>
      <c r="H1265" t="s">
        <v>794</v>
      </c>
      <c r="I1265" t="s">
        <v>726</v>
      </c>
      <c r="J1265" t="s">
        <v>682</v>
      </c>
      <c r="K1265">
        <v>3</v>
      </c>
      <c r="L1265">
        <v>120</v>
      </c>
      <c r="M1265">
        <v>129.6</v>
      </c>
      <c r="N1265">
        <v>121.9</v>
      </c>
      <c r="O1265">
        <v>2844</v>
      </c>
      <c r="Q1265">
        <v>40</v>
      </c>
      <c r="R1265">
        <v>1300</v>
      </c>
      <c r="S1265">
        <v>17.5</v>
      </c>
      <c r="T1265">
        <v>75.599999999999994</v>
      </c>
      <c r="U1265" t="s">
        <v>782</v>
      </c>
      <c r="V1265">
        <v>25000</v>
      </c>
      <c r="W1265">
        <v>3000</v>
      </c>
      <c r="X1265">
        <v>82</v>
      </c>
      <c r="Y1265">
        <v>9</v>
      </c>
      <c r="Z1265">
        <v>1</v>
      </c>
      <c r="AA1265">
        <v>-25</v>
      </c>
      <c r="AB1265" t="s">
        <v>769</v>
      </c>
      <c r="AC1265">
        <v>0.2</v>
      </c>
      <c r="AD1265" t="s">
        <v>783</v>
      </c>
      <c r="AE1265">
        <v>41348</v>
      </c>
      <c r="AF1265">
        <v>41836</v>
      </c>
      <c r="AG1265" t="s">
        <v>842</v>
      </c>
      <c r="AH1265" t="s">
        <v>3508</v>
      </c>
      <c r="AI1265">
        <v>2215778</v>
      </c>
    </row>
    <row r="1266" spans="1:35" hidden="1">
      <c r="A1266" t="s">
        <v>3509</v>
      </c>
      <c r="B1266" t="s">
        <v>3510</v>
      </c>
      <c r="C1266" t="s">
        <v>3511</v>
      </c>
      <c r="D1266" t="s">
        <v>3512</v>
      </c>
      <c r="F1266" t="s">
        <v>792</v>
      </c>
      <c r="G1266" t="s">
        <v>793</v>
      </c>
      <c r="H1266" t="s">
        <v>794</v>
      </c>
      <c r="I1266" t="s">
        <v>795</v>
      </c>
      <c r="J1266" t="s">
        <v>682</v>
      </c>
      <c r="K1266">
        <v>3</v>
      </c>
      <c r="L1266">
        <v>40</v>
      </c>
      <c r="M1266">
        <v>109</v>
      </c>
      <c r="N1266">
        <v>60</v>
      </c>
      <c r="R1266">
        <v>480</v>
      </c>
      <c r="S1266">
        <v>7</v>
      </c>
      <c r="T1266">
        <v>68.599999999999994</v>
      </c>
      <c r="U1266" t="s">
        <v>782</v>
      </c>
      <c r="V1266">
        <v>25000</v>
      </c>
      <c r="W1266">
        <v>2700</v>
      </c>
      <c r="X1266">
        <v>83</v>
      </c>
      <c r="Y1266">
        <v>9</v>
      </c>
      <c r="Z1266">
        <v>0.9</v>
      </c>
      <c r="AA1266">
        <v>-40</v>
      </c>
      <c r="AB1266" t="s">
        <v>769</v>
      </c>
      <c r="AC1266">
        <v>0.1</v>
      </c>
      <c r="AD1266" t="s">
        <v>789</v>
      </c>
      <c r="AE1266">
        <v>41963</v>
      </c>
      <c r="AF1266">
        <v>41967</v>
      </c>
      <c r="AG1266" t="s">
        <v>784</v>
      </c>
      <c r="AH1266" t="s">
        <v>3513</v>
      </c>
      <c r="AI1266">
        <v>2225856</v>
      </c>
    </row>
    <row r="1267" spans="1:35" hidden="1">
      <c r="A1267" t="s">
        <v>3509</v>
      </c>
      <c r="B1267" t="s">
        <v>3510</v>
      </c>
      <c r="C1267" t="s">
        <v>3511</v>
      </c>
      <c r="D1267" t="s">
        <v>3514</v>
      </c>
      <c r="F1267" t="s">
        <v>792</v>
      </c>
      <c r="G1267" t="s">
        <v>793</v>
      </c>
      <c r="H1267" t="s">
        <v>794</v>
      </c>
      <c r="I1267" t="s">
        <v>795</v>
      </c>
      <c r="J1267" t="s">
        <v>682</v>
      </c>
      <c r="K1267">
        <v>3</v>
      </c>
      <c r="L1267">
        <v>40</v>
      </c>
      <c r="M1267">
        <v>109</v>
      </c>
      <c r="N1267">
        <v>60</v>
      </c>
      <c r="R1267">
        <v>480</v>
      </c>
      <c r="S1267">
        <v>7.3</v>
      </c>
      <c r="T1267">
        <v>68.599999999999994</v>
      </c>
      <c r="U1267" t="s">
        <v>782</v>
      </c>
      <c r="V1267">
        <v>25000</v>
      </c>
      <c r="W1267">
        <v>3000</v>
      </c>
      <c r="X1267">
        <v>84</v>
      </c>
      <c r="Y1267">
        <v>21</v>
      </c>
      <c r="Z1267">
        <v>0.9</v>
      </c>
      <c r="AA1267">
        <v>-20</v>
      </c>
      <c r="AB1267" t="s">
        <v>769</v>
      </c>
      <c r="AC1267">
        <v>0.1</v>
      </c>
      <c r="AD1267" t="s">
        <v>789</v>
      </c>
      <c r="AE1267">
        <v>41963</v>
      </c>
      <c r="AF1267">
        <v>41967</v>
      </c>
      <c r="AG1267" t="s">
        <v>784</v>
      </c>
      <c r="AH1267" t="s">
        <v>3515</v>
      </c>
      <c r="AI1267">
        <v>2225849</v>
      </c>
    </row>
    <row r="1268" spans="1:35" hidden="1">
      <c r="A1268" t="s">
        <v>3509</v>
      </c>
      <c r="B1268" t="s">
        <v>3510</v>
      </c>
      <c r="C1268" t="s">
        <v>3511</v>
      </c>
      <c r="D1268" t="s">
        <v>3516</v>
      </c>
      <c r="F1268" t="s">
        <v>792</v>
      </c>
      <c r="G1268" t="s">
        <v>793</v>
      </c>
      <c r="H1268" t="s">
        <v>794</v>
      </c>
      <c r="I1268" t="s">
        <v>795</v>
      </c>
      <c r="J1268" t="s">
        <v>682</v>
      </c>
      <c r="K1268">
        <v>3</v>
      </c>
      <c r="L1268">
        <v>60</v>
      </c>
      <c r="M1268">
        <v>110</v>
      </c>
      <c r="N1268">
        <v>60</v>
      </c>
      <c r="R1268">
        <v>800</v>
      </c>
      <c r="S1268">
        <v>9.5</v>
      </c>
      <c r="T1268">
        <v>84.2</v>
      </c>
      <c r="U1268" t="s">
        <v>782</v>
      </c>
      <c r="V1268">
        <v>25000</v>
      </c>
      <c r="W1268">
        <v>2700</v>
      </c>
      <c r="X1268">
        <v>81</v>
      </c>
      <c r="Y1268">
        <v>3</v>
      </c>
      <c r="Z1268">
        <v>0.9</v>
      </c>
      <c r="AA1268">
        <v>-20</v>
      </c>
      <c r="AB1268" t="s">
        <v>769</v>
      </c>
      <c r="AC1268">
        <v>0.1</v>
      </c>
      <c r="AD1268" t="s">
        <v>974</v>
      </c>
      <c r="AE1268">
        <v>41963</v>
      </c>
      <c r="AF1268">
        <v>41967</v>
      </c>
      <c r="AG1268" t="s">
        <v>784</v>
      </c>
      <c r="AH1268" t="s">
        <v>3517</v>
      </c>
      <c r="AI1268">
        <v>2225850</v>
      </c>
    </row>
    <row r="1269" spans="1:35" hidden="1">
      <c r="A1269" t="s">
        <v>3509</v>
      </c>
      <c r="B1269" t="s">
        <v>3510</v>
      </c>
      <c r="C1269" t="s">
        <v>3511</v>
      </c>
      <c r="D1269" t="s">
        <v>3518</v>
      </c>
      <c r="F1269" t="s">
        <v>792</v>
      </c>
      <c r="G1269" t="s">
        <v>793</v>
      </c>
      <c r="H1269" t="s">
        <v>794</v>
      </c>
      <c r="I1269" t="s">
        <v>795</v>
      </c>
      <c r="J1269" t="s">
        <v>682</v>
      </c>
      <c r="K1269">
        <v>3</v>
      </c>
      <c r="L1269">
        <v>60</v>
      </c>
      <c r="M1269">
        <v>110.1</v>
      </c>
      <c r="N1269">
        <v>59.9</v>
      </c>
      <c r="R1269">
        <v>800</v>
      </c>
      <c r="S1269">
        <v>9.5</v>
      </c>
      <c r="T1269">
        <v>84.2</v>
      </c>
      <c r="U1269" t="s">
        <v>782</v>
      </c>
      <c r="V1269">
        <v>25000</v>
      </c>
      <c r="W1269">
        <v>4000</v>
      </c>
      <c r="X1269">
        <v>85</v>
      </c>
      <c r="Y1269">
        <v>17</v>
      </c>
      <c r="Z1269">
        <v>0.9</v>
      </c>
      <c r="AA1269">
        <v>-20</v>
      </c>
      <c r="AB1269" t="s">
        <v>769</v>
      </c>
      <c r="AC1269">
        <v>0.1</v>
      </c>
      <c r="AD1269" t="s">
        <v>789</v>
      </c>
      <c r="AE1269">
        <v>41965</v>
      </c>
      <c r="AF1269">
        <v>41967</v>
      </c>
      <c r="AG1269" t="s">
        <v>784</v>
      </c>
      <c r="AH1269" t="s">
        <v>3519</v>
      </c>
      <c r="AI1269">
        <v>2225851</v>
      </c>
    </row>
    <row r="1270" spans="1:35" hidden="1">
      <c r="A1270" t="s">
        <v>3509</v>
      </c>
      <c r="B1270" t="s">
        <v>3510</v>
      </c>
      <c r="C1270" t="s">
        <v>3520</v>
      </c>
      <c r="D1270" t="s">
        <v>3521</v>
      </c>
      <c r="F1270" t="s">
        <v>733</v>
      </c>
      <c r="G1270" t="s">
        <v>780</v>
      </c>
      <c r="H1270" t="s">
        <v>794</v>
      </c>
      <c r="I1270" t="s">
        <v>726</v>
      </c>
      <c r="J1270" t="s">
        <v>682</v>
      </c>
      <c r="K1270">
        <v>3</v>
      </c>
      <c r="L1270">
        <v>75</v>
      </c>
      <c r="M1270">
        <v>160</v>
      </c>
      <c r="N1270">
        <v>120</v>
      </c>
      <c r="Q1270">
        <v>110</v>
      </c>
      <c r="R1270">
        <v>1000</v>
      </c>
      <c r="S1270">
        <v>13</v>
      </c>
      <c r="T1270">
        <v>76.900000000000006</v>
      </c>
      <c r="U1270" t="s">
        <v>782</v>
      </c>
      <c r="V1270">
        <v>25000</v>
      </c>
      <c r="W1270">
        <v>2700</v>
      </c>
      <c r="X1270">
        <v>82</v>
      </c>
      <c r="Y1270">
        <v>14</v>
      </c>
      <c r="Z1270">
        <v>0.9</v>
      </c>
      <c r="AA1270">
        <v>-20</v>
      </c>
      <c r="AB1270" t="s">
        <v>769</v>
      </c>
      <c r="AC1270">
        <v>0.1</v>
      </c>
      <c r="AD1270" t="s">
        <v>783</v>
      </c>
      <c r="AE1270">
        <v>41755</v>
      </c>
      <c r="AF1270">
        <v>41757</v>
      </c>
      <c r="AG1270" t="s">
        <v>784</v>
      </c>
      <c r="AH1270" t="s">
        <v>3522</v>
      </c>
      <c r="AI1270">
        <v>2209619</v>
      </c>
    </row>
    <row r="1271" spans="1:35" hidden="1">
      <c r="A1271" t="s">
        <v>3509</v>
      </c>
      <c r="B1271" t="s">
        <v>3510</v>
      </c>
      <c r="C1271" t="s">
        <v>3523</v>
      </c>
      <c r="D1271" t="s">
        <v>3524</v>
      </c>
      <c r="F1271" t="s">
        <v>732</v>
      </c>
      <c r="G1271" t="s">
        <v>780</v>
      </c>
      <c r="H1271" t="s">
        <v>794</v>
      </c>
      <c r="I1271" t="s">
        <v>726</v>
      </c>
      <c r="J1271" t="s">
        <v>682</v>
      </c>
      <c r="K1271">
        <v>3</v>
      </c>
      <c r="L1271">
        <v>65</v>
      </c>
      <c r="M1271">
        <v>130</v>
      </c>
      <c r="N1271">
        <v>95</v>
      </c>
      <c r="R1271">
        <v>850</v>
      </c>
      <c r="S1271">
        <v>11</v>
      </c>
      <c r="T1271">
        <v>77.3</v>
      </c>
      <c r="U1271" t="s">
        <v>782</v>
      </c>
      <c r="V1271">
        <v>25000</v>
      </c>
      <c r="W1271">
        <v>2700</v>
      </c>
      <c r="X1271">
        <v>82</v>
      </c>
      <c r="Y1271">
        <v>14</v>
      </c>
      <c r="AA1271">
        <v>-20</v>
      </c>
      <c r="AB1271" t="s">
        <v>769</v>
      </c>
      <c r="AC1271">
        <v>0.1</v>
      </c>
      <c r="AD1271" t="s">
        <v>783</v>
      </c>
      <c r="AE1271">
        <v>41755</v>
      </c>
      <c r="AF1271">
        <v>41757</v>
      </c>
      <c r="AG1271" t="s">
        <v>784</v>
      </c>
      <c r="AH1271" t="s">
        <v>3525</v>
      </c>
      <c r="AI1271">
        <v>2209618</v>
      </c>
    </row>
    <row r="1272" spans="1:35" hidden="1">
      <c r="A1272" t="s">
        <v>3509</v>
      </c>
      <c r="B1272" t="s">
        <v>3510</v>
      </c>
      <c r="C1272" t="s">
        <v>3523</v>
      </c>
      <c r="D1272" t="s">
        <v>3526</v>
      </c>
      <c r="F1272" t="s">
        <v>732</v>
      </c>
      <c r="G1272" t="s">
        <v>780</v>
      </c>
      <c r="H1272" t="s">
        <v>794</v>
      </c>
      <c r="I1272" t="s">
        <v>726</v>
      </c>
      <c r="J1272" t="s">
        <v>682</v>
      </c>
      <c r="K1272">
        <v>3</v>
      </c>
      <c r="L1272">
        <v>65</v>
      </c>
      <c r="M1272">
        <v>130</v>
      </c>
      <c r="N1272">
        <v>95</v>
      </c>
      <c r="Q1272">
        <v>113</v>
      </c>
      <c r="R1272">
        <v>850</v>
      </c>
      <c r="S1272">
        <v>11</v>
      </c>
      <c r="T1272">
        <v>77.3</v>
      </c>
      <c r="U1272" t="s">
        <v>782</v>
      </c>
      <c r="V1272">
        <v>25000</v>
      </c>
      <c r="W1272">
        <v>3000</v>
      </c>
      <c r="X1272">
        <v>83</v>
      </c>
      <c r="Y1272">
        <v>17</v>
      </c>
      <c r="Z1272">
        <v>0.9</v>
      </c>
      <c r="AA1272">
        <v>-20</v>
      </c>
      <c r="AB1272" t="s">
        <v>769</v>
      </c>
      <c r="AC1272">
        <v>0.1</v>
      </c>
      <c r="AD1272" t="s">
        <v>783</v>
      </c>
      <c r="AE1272">
        <v>41788</v>
      </c>
      <c r="AF1272">
        <v>41788</v>
      </c>
      <c r="AG1272" t="s">
        <v>784</v>
      </c>
      <c r="AH1272" t="s">
        <v>3527</v>
      </c>
      <c r="AI1272">
        <v>2212102</v>
      </c>
    </row>
    <row r="1273" spans="1:35" hidden="1">
      <c r="A1273" t="s">
        <v>3509</v>
      </c>
      <c r="B1273" t="s">
        <v>3510</v>
      </c>
      <c r="C1273" t="s">
        <v>3528</v>
      </c>
      <c r="D1273" t="s">
        <v>3529</v>
      </c>
      <c r="F1273" t="s">
        <v>733</v>
      </c>
      <c r="G1273" t="s">
        <v>780</v>
      </c>
      <c r="H1273" t="s">
        <v>794</v>
      </c>
      <c r="I1273" t="s">
        <v>726</v>
      </c>
      <c r="J1273" t="s">
        <v>682</v>
      </c>
      <c r="K1273">
        <v>3</v>
      </c>
      <c r="L1273">
        <v>75</v>
      </c>
      <c r="M1273">
        <v>160</v>
      </c>
      <c r="N1273">
        <v>120</v>
      </c>
      <c r="Q1273">
        <v>110</v>
      </c>
      <c r="R1273">
        <v>1000</v>
      </c>
      <c r="S1273">
        <v>13</v>
      </c>
      <c r="T1273">
        <v>76.900000000000006</v>
      </c>
      <c r="U1273" t="s">
        <v>782</v>
      </c>
      <c r="V1273">
        <v>25000</v>
      </c>
      <c r="W1273">
        <v>3000</v>
      </c>
      <c r="X1273">
        <v>83</v>
      </c>
      <c r="Y1273">
        <v>17</v>
      </c>
      <c r="Z1273">
        <v>0.9</v>
      </c>
      <c r="AA1273">
        <v>-20</v>
      </c>
      <c r="AB1273" t="s">
        <v>769</v>
      </c>
      <c r="AC1273">
        <v>0.1</v>
      </c>
      <c r="AD1273" t="s">
        <v>783</v>
      </c>
      <c r="AE1273">
        <v>41791</v>
      </c>
      <c r="AF1273">
        <v>41796</v>
      </c>
      <c r="AG1273" t="s">
        <v>784</v>
      </c>
      <c r="AH1273" t="s">
        <v>3530</v>
      </c>
      <c r="AI1273">
        <v>2212438</v>
      </c>
    </row>
    <row r="1274" spans="1:35" hidden="1">
      <c r="A1274" t="s">
        <v>3509</v>
      </c>
      <c r="B1274" t="s">
        <v>3510</v>
      </c>
      <c r="C1274" t="s">
        <v>3528</v>
      </c>
      <c r="D1274" t="s">
        <v>3531</v>
      </c>
      <c r="F1274" t="s">
        <v>733</v>
      </c>
      <c r="G1274" t="s">
        <v>780</v>
      </c>
      <c r="H1274" t="s">
        <v>794</v>
      </c>
      <c r="I1274" t="s">
        <v>726</v>
      </c>
      <c r="J1274" t="s">
        <v>682</v>
      </c>
      <c r="K1274">
        <v>3</v>
      </c>
      <c r="L1274">
        <v>100</v>
      </c>
      <c r="M1274">
        <v>160.1</v>
      </c>
      <c r="N1274">
        <v>119.8</v>
      </c>
      <c r="R1274">
        <v>1400</v>
      </c>
      <c r="S1274">
        <v>17</v>
      </c>
      <c r="T1274">
        <v>82.4</v>
      </c>
      <c r="U1274" t="s">
        <v>782</v>
      </c>
      <c r="V1274">
        <v>25000</v>
      </c>
      <c r="W1274">
        <v>2700</v>
      </c>
      <c r="X1274">
        <v>82</v>
      </c>
      <c r="Y1274">
        <v>12</v>
      </c>
      <c r="AA1274">
        <v>-20</v>
      </c>
      <c r="AB1274" t="s">
        <v>769</v>
      </c>
      <c r="AC1274">
        <v>0.1</v>
      </c>
      <c r="AD1274" t="s">
        <v>783</v>
      </c>
      <c r="AE1274">
        <v>41755</v>
      </c>
      <c r="AF1274">
        <v>41757</v>
      </c>
      <c r="AG1274" t="s">
        <v>784</v>
      </c>
      <c r="AH1274" t="s">
        <v>3532</v>
      </c>
      <c r="AI1274">
        <v>2209620</v>
      </c>
    </row>
    <row r="1275" spans="1:35" hidden="1">
      <c r="A1275" t="s">
        <v>3509</v>
      </c>
      <c r="B1275" t="s">
        <v>3510</v>
      </c>
      <c r="C1275" t="s">
        <v>3528</v>
      </c>
      <c r="D1275" t="s">
        <v>3533</v>
      </c>
      <c r="F1275" t="s">
        <v>733</v>
      </c>
      <c r="G1275" t="s">
        <v>780</v>
      </c>
      <c r="H1275" t="s">
        <v>794</v>
      </c>
      <c r="I1275" t="s">
        <v>726</v>
      </c>
      <c r="J1275" t="s">
        <v>682</v>
      </c>
      <c r="K1275">
        <v>3</v>
      </c>
      <c r="L1275">
        <v>100</v>
      </c>
      <c r="M1275">
        <v>160.1</v>
      </c>
      <c r="N1275">
        <v>119.9</v>
      </c>
      <c r="Q1275">
        <v>109</v>
      </c>
      <c r="R1275">
        <v>1400</v>
      </c>
      <c r="S1275">
        <v>17</v>
      </c>
      <c r="T1275">
        <v>82.4</v>
      </c>
      <c r="U1275" t="s">
        <v>782</v>
      </c>
      <c r="V1275">
        <v>25000</v>
      </c>
      <c r="W1275">
        <v>3000</v>
      </c>
      <c r="X1275">
        <v>83</v>
      </c>
      <c r="Y1275">
        <v>17</v>
      </c>
      <c r="Z1275">
        <v>0.9</v>
      </c>
      <c r="AA1275">
        <v>-20</v>
      </c>
      <c r="AB1275" t="s">
        <v>769</v>
      </c>
      <c r="AC1275">
        <v>0.1</v>
      </c>
      <c r="AD1275" t="s">
        <v>783</v>
      </c>
      <c r="AE1275">
        <v>41788</v>
      </c>
      <c r="AF1275">
        <v>41788</v>
      </c>
      <c r="AG1275" t="s">
        <v>784</v>
      </c>
      <c r="AH1275" t="s">
        <v>3534</v>
      </c>
      <c r="AI1275">
        <v>2212103</v>
      </c>
    </row>
    <row r="1276" spans="1:35" hidden="1">
      <c r="A1276" t="s">
        <v>3509</v>
      </c>
      <c r="B1276" t="s">
        <v>3510</v>
      </c>
      <c r="C1276" t="s">
        <v>3535</v>
      </c>
      <c r="D1276" t="s">
        <v>3536</v>
      </c>
      <c r="F1276" t="s">
        <v>738</v>
      </c>
      <c r="G1276" t="s">
        <v>780</v>
      </c>
      <c r="H1276" t="s">
        <v>794</v>
      </c>
      <c r="I1276" t="s">
        <v>726</v>
      </c>
      <c r="J1276" t="s">
        <v>682</v>
      </c>
      <c r="K1276">
        <v>3</v>
      </c>
      <c r="L1276">
        <v>40</v>
      </c>
      <c r="M1276">
        <v>88.8</v>
      </c>
      <c r="N1276">
        <v>63.2</v>
      </c>
      <c r="O1276">
        <v>869</v>
      </c>
      <c r="Q1276">
        <v>40</v>
      </c>
      <c r="R1276">
        <v>430</v>
      </c>
      <c r="S1276">
        <v>7</v>
      </c>
      <c r="T1276">
        <v>61.4</v>
      </c>
      <c r="U1276" t="s">
        <v>782</v>
      </c>
      <c r="V1276">
        <v>25000</v>
      </c>
      <c r="W1276">
        <v>3000</v>
      </c>
      <c r="X1276">
        <v>83</v>
      </c>
      <c r="Y1276">
        <v>19</v>
      </c>
      <c r="Z1276">
        <v>0.9</v>
      </c>
      <c r="AA1276">
        <v>-20</v>
      </c>
      <c r="AB1276" t="s">
        <v>769</v>
      </c>
      <c r="AC1276">
        <v>0.1</v>
      </c>
      <c r="AD1276" t="s">
        <v>783</v>
      </c>
      <c r="AE1276">
        <v>41907</v>
      </c>
      <c r="AF1276">
        <v>41907</v>
      </c>
      <c r="AG1276" t="s">
        <v>784</v>
      </c>
      <c r="AH1276" t="s">
        <v>3537</v>
      </c>
      <c r="AI1276">
        <v>2220358</v>
      </c>
    </row>
    <row r="1277" spans="1:35" hidden="1">
      <c r="A1277" t="s">
        <v>3509</v>
      </c>
      <c r="B1277" t="s">
        <v>3510</v>
      </c>
      <c r="C1277" t="s">
        <v>3538</v>
      </c>
      <c r="D1277" t="s">
        <v>3539</v>
      </c>
      <c r="F1277" t="s">
        <v>731</v>
      </c>
      <c r="G1277" t="s">
        <v>780</v>
      </c>
      <c r="H1277" t="s">
        <v>794</v>
      </c>
      <c r="I1277" t="s">
        <v>726</v>
      </c>
      <c r="J1277" t="s">
        <v>682</v>
      </c>
      <c r="K1277">
        <v>3</v>
      </c>
      <c r="L1277">
        <v>60</v>
      </c>
      <c r="M1277">
        <v>111.4</v>
      </c>
      <c r="N1277">
        <v>90</v>
      </c>
      <c r="O1277">
        <v>1194</v>
      </c>
      <c r="Q1277">
        <v>40</v>
      </c>
      <c r="R1277">
        <v>850</v>
      </c>
      <c r="S1277">
        <v>12</v>
      </c>
      <c r="T1277">
        <v>70.8</v>
      </c>
      <c r="U1277" t="s">
        <v>782</v>
      </c>
      <c r="V1277">
        <v>25000</v>
      </c>
      <c r="W1277">
        <v>3000</v>
      </c>
      <c r="X1277">
        <v>82</v>
      </c>
      <c r="Y1277">
        <v>13</v>
      </c>
      <c r="Z1277">
        <v>1</v>
      </c>
      <c r="AA1277">
        <v>-20</v>
      </c>
      <c r="AB1277" t="s">
        <v>769</v>
      </c>
      <c r="AC1277">
        <v>0.1</v>
      </c>
      <c r="AD1277" t="s">
        <v>826</v>
      </c>
      <c r="AE1277">
        <v>41906</v>
      </c>
      <c r="AF1277">
        <v>41906</v>
      </c>
      <c r="AG1277" t="s">
        <v>784</v>
      </c>
      <c r="AH1277" t="s">
        <v>3540</v>
      </c>
      <c r="AI1277">
        <v>2220200</v>
      </c>
    </row>
    <row r="1278" spans="1:35" hidden="1">
      <c r="A1278" t="s">
        <v>3509</v>
      </c>
      <c r="B1278" t="s">
        <v>3510</v>
      </c>
      <c r="C1278" t="s">
        <v>3541</v>
      </c>
      <c r="D1278" t="s">
        <v>3542</v>
      </c>
      <c r="F1278" t="s">
        <v>735</v>
      </c>
      <c r="G1278" t="s">
        <v>780</v>
      </c>
      <c r="H1278" t="s">
        <v>794</v>
      </c>
      <c r="I1278" t="s">
        <v>726</v>
      </c>
      <c r="J1278" t="s">
        <v>682</v>
      </c>
      <c r="K1278">
        <v>3</v>
      </c>
      <c r="L1278">
        <v>75</v>
      </c>
      <c r="M1278">
        <v>132.4</v>
      </c>
      <c r="N1278">
        <v>118.5</v>
      </c>
      <c r="O1278">
        <v>1182</v>
      </c>
      <c r="Q1278">
        <v>40</v>
      </c>
      <c r="R1278">
        <v>1000</v>
      </c>
      <c r="S1278">
        <v>15</v>
      </c>
      <c r="T1278">
        <v>66.7</v>
      </c>
      <c r="U1278" t="s">
        <v>782</v>
      </c>
      <c r="V1278">
        <v>25000</v>
      </c>
      <c r="W1278">
        <v>3000</v>
      </c>
      <c r="X1278">
        <v>82</v>
      </c>
      <c r="Y1278">
        <v>14</v>
      </c>
      <c r="Z1278">
        <v>1</v>
      </c>
      <c r="AA1278">
        <v>-20</v>
      </c>
      <c r="AB1278" t="s">
        <v>769</v>
      </c>
      <c r="AC1278">
        <v>0.1</v>
      </c>
      <c r="AD1278" t="s">
        <v>826</v>
      </c>
      <c r="AE1278">
        <v>41906</v>
      </c>
      <c r="AF1278">
        <v>41906</v>
      </c>
      <c r="AG1278" t="s">
        <v>784</v>
      </c>
      <c r="AH1278" t="s">
        <v>3543</v>
      </c>
      <c r="AI1278">
        <v>2220201</v>
      </c>
    </row>
    <row r="1279" spans="1:35" hidden="1">
      <c r="A1279" t="s">
        <v>3509</v>
      </c>
      <c r="B1279" t="s">
        <v>3510</v>
      </c>
      <c r="C1279" t="s">
        <v>3544</v>
      </c>
      <c r="D1279" t="s">
        <v>3545</v>
      </c>
      <c r="F1279" t="s">
        <v>813</v>
      </c>
      <c r="G1279" t="s">
        <v>780</v>
      </c>
      <c r="H1279" t="s">
        <v>794</v>
      </c>
      <c r="I1279" t="s">
        <v>726</v>
      </c>
      <c r="J1279" t="s">
        <v>682</v>
      </c>
      <c r="K1279">
        <v>3</v>
      </c>
      <c r="L1279">
        <v>50</v>
      </c>
      <c r="M1279">
        <v>98</v>
      </c>
      <c r="N1279">
        <v>64</v>
      </c>
      <c r="Q1279">
        <v>107</v>
      </c>
      <c r="R1279">
        <v>550</v>
      </c>
      <c r="S1279">
        <v>7</v>
      </c>
      <c r="T1279">
        <v>78.599999999999994</v>
      </c>
      <c r="U1279" t="s">
        <v>782</v>
      </c>
      <c r="V1279">
        <v>25000</v>
      </c>
      <c r="W1279">
        <v>2700</v>
      </c>
      <c r="X1279">
        <v>82</v>
      </c>
      <c r="Y1279">
        <v>13</v>
      </c>
      <c r="Z1279">
        <v>0.9</v>
      </c>
      <c r="AA1279">
        <v>-20</v>
      </c>
      <c r="AB1279" t="s">
        <v>769</v>
      </c>
      <c r="AC1279">
        <v>0.09</v>
      </c>
      <c r="AD1279" t="s">
        <v>826</v>
      </c>
      <c r="AE1279">
        <v>41755</v>
      </c>
      <c r="AF1279">
        <v>41757</v>
      </c>
      <c r="AG1279" t="s">
        <v>784</v>
      </c>
      <c r="AH1279" t="s">
        <v>3546</v>
      </c>
      <c r="AI1279">
        <v>2209617</v>
      </c>
    </row>
    <row r="1280" spans="1:35" hidden="1">
      <c r="A1280" t="s">
        <v>3509</v>
      </c>
      <c r="B1280" t="s">
        <v>3510</v>
      </c>
      <c r="C1280" t="s">
        <v>3544</v>
      </c>
      <c r="D1280" t="s">
        <v>3547</v>
      </c>
      <c r="F1280" t="s">
        <v>813</v>
      </c>
      <c r="G1280" t="s">
        <v>780</v>
      </c>
      <c r="H1280" t="s">
        <v>794</v>
      </c>
      <c r="I1280" t="s">
        <v>726</v>
      </c>
      <c r="J1280" t="s">
        <v>682</v>
      </c>
      <c r="K1280">
        <v>3</v>
      </c>
      <c r="L1280">
        <v>50</v>
      </c>
      <c r="M1280">
        <v>98</v>
      </c>
      <c r="N1280">
        <v>64</v>
      </c>
      <c r="Q1280">
        <v>106</v>
      </c>
      <c r="R1280">
        <v>550</v>
      </c>
      <c r="S1280">
        <v>7</v>
      </c>
      <c r="T1280">
        <v>78.599999999999994</v>
      </c>
      <c r="U1280" t="s">
        <v>782</v>
      </c>
      <c r="V1280">
        <v>25000</v>
      </c>
      <c r="W1280">
        <v>3000</v>
      </c>
      <c r="X1280">
        <v>83</v>
      </c>
      <c r="Y1280">
        <v>17</v>
      </c>
      <c r="Z1280">
        <v>0.9</v>
      </c>
      <c r="AA1280">
        <v>-20</v>
      </c>
      <c r="AB1280" t="s">
        <v>769</v>
      </c>
      <c r="AC1280">
        <v>0.09</v>
      </c>
      <c r="AD1280" t="s">
        <v>783</v>
      </c>
      <c r="AE1280">
        <v>41788</v>
      </c>
      <c r="AF1280">
        <v>41788</v>
      </c>
      <c r="AG1280" t="s">
        <v>784</v>
      </c>
      <c r="AH1280" t="s">
        <v>3548</v>
      </c>
      <c r="AI1280">
        <v>2212101</v>
      </c>
    </row>
    <row r="1281" spans="1:35" hidden="1">
      <c r="A1281" t="s">
        <v>3549</v>
      </c>
      <c r="B1281" t="s">
        <v>3549</v>
      </c>
      <c r="C1281" t="s">
        <v>3550</v>
      </c>
      <c r="D1281" t="s">
        <v>3550</v>
      </c>
      <c r="F1281" t="s">
        <v>738</v>
      </c>
      <c r="G1281" t="s">
        <v>780</v>
      </c>
      <c r="H1281" t="s">
        <v>794</v>
      </c>
      <c r="I1281" t="s">
        <v>726</v>
      </c>
      <c r="J1281" t="s">
        <v>682</v>
      </c>
      <c r="K1281">
        <v>5</v>
      </c>
      <c r="M1281">
        <v>88.5</v>
      </c>
      <c r="N1281">
        <v>63</v>
      </c>
      <c r="O1281">
        <v>1479</v>
      </c>
      <c r="Q1281">
        <v>38</v>
      </c>
      <c r="R1281">
        <v>606</v>
      </c>
      <c r="S1281">
        <v>8</v>
      </c>
      <c r="T1281">
        <v>75.8</v>
      </c>
      <c r="U1281" t="s">
        <v>782</v>
      </c>
      <c r="V1281">
        <v>25000</v>
      </c>
      <c r="W1281">
        <v>3000</v>
      </c>
      <c r="X1281">
        <v>82</v>
      </c>
      <c r="Y1281">
        <v>7</v>
      </c>
      <c r="Z1281">
        <v>0.9</v>
      </c>
      <c r="AA1281">
        <v>-25</v>
      </c>
      <c r="AB1281" t="s">
        <v>769</v>
      </c>
      <c r="AC1281">
        <v>0.18</v>
      </c>
      <c r="AD1281" t="s">
        <v>783</v>
      </c>
      <c r="AE1281">
        <v>41882</v>
      </c>
      <c r="AF1281">
        <v>41884</v>
      </c>
      <c r="AG1281" t="s">
        <v>784</v>
      </c>
      <c r="AH1281" t="s">
        <v>3551</v>
      </c>
      <c r="AI1281">
        <v>2218490</v>
      </c>
    </row>
    <row r="1282" spans="1:35" hidden="1">
      <c r="A1282" t="s">
        <v>3549</v>
      </c>
      <c r="B1282" t="s">
        <v>3549</v>
      </c>
      <c r="C1282" t="s">
        <v>3552</v>
      </c>
      <c r="D1282" t="s">
        <v>3552</v>
      </c>
      <c r="F1282" t="s">
        <v>731</v>
      </c>
      <c r="G1282" t="s">
        <v>780</v>
      </c>
      <c r="H1282" t="s">
        <v>794</v>
      </c>
      <c r="I1282" t="s">
        <v>726</v>
      </c>
      <c r="J1282" t="s">
        <v>682</v>
      </c>
      <c r="K1282">
        <v>5</v>
      </c>
      <c r="L1282">
        <v>75</v>
      </c>
      <c r="M1282">
        <v>117.4</v>
      </c>
      <c r="N1282">
        <v>95.2</v>
      </c>
      <c r="O1282">
        <v>2756</v>
      </c>
      <c r="Q1282">
        <v>38</v>
      </c>
      <c r="R1282">
        <v>1055</v>
      </c>
      <c r="S1282">
        <v>13</v>
      </c>
      <c r="T1282">
        <v>81.2</v>
      </c>
      <c r="U1282" t="s">
        <v>782</v>
      </c>
      <c r="V1282">
        <v>25000</v>
      </c>
      <c r="W1282">
        <v>3000</v>
      </c>
      <c r="X1282">
        <v>80</v>
      </c>
      <c r="Y1282">
        <v>80</v>
      </c>
      <c r="Z1282">
        <v>1</v>
      </c>
      <c r="AA1282">
        <v>-25</v>
      </c>
      <c r="AB1282" t="s">
        <v>769</v>
      </c>
      <c r="AC1282">
        <v>0.18</v>
      </c>
      <c r="AD1282" t="s">
        <v>783</v>
      </c>
      <c r="AE1282">
        <v>41882</v>
      </c>
      <c r="AF1282">
        <v>41884</v>
      </c>
      <c r="AG1282" t="s">
        <v>784</v>
      </c>
      <c r="AH1282" t="s">
        <v>3553</v>
      </c>
      <c r="AI1282">
        <v>2218491</v>
      </c>
    </row>
    <row r="1283" spans="1:35" hidden="1">
      <c r="A1283" t="s">
        <v>3549</v>
      </c>
      <c r="B1283" t="s">
        <v>3549</v>
      </c>
      <c r="C1283" t="s">
        <v>3554</v>
      </c>
      <c r="D1283" t="s">
        <v>3554</v>
      </c>
      <c r="F1283" t="s">
        <v>735</v>
      </c>
      <c r="G1283" t="s">
        <v>780</v>
      </c>
      <c r="H1283" t="s">
        <v>794</v>
      </c>
      <c r="I1283" t="s">
        <v>726</v>
      </c>
      <c r="J1283" t="s">
        <v>682</v>
      </c>
      <c r="K1283">
        <v>5</v>
      </c>
      <c r="L1283">
        <v>90</v>
      </c>
      <c r="M1283">
        <v>128.6</v>
      </c>
      <c r="N1283">
        <v>122</v>
      </c>
      <c r="O1283">
        <v>3492</v>
      </c>
      <c r="Q1283">
        <v>38</v>
      </c>
      <c r="R1283">
        <v>1310</v>
      </c>
      <c r="S1283">
        <v>17</v>
      </c>
      <c r="T1283">
        <v>77.099999999999994</v>
      </c>
      <c r="U1283" t="s">
        <v>782</v>
      </c>
      <c r="V1283">
        <v>25000</v>
      </c>
      <c r="W1283">
        <v>3000</v>
      </c>
      <c r="X1283">
        <v>81</v>
      </c>
      <c r="Y1283">
        <v>5</v>
      </c>
      <c r="Z1283">
        <v>1</v>
      </c>
      <c r="AA1283">
        <v>-25</v>
      </c>
      <c r="AB1283" t="s">
        <v>769</v>
      </c>
      <c r="AC1283">
        <v>0.16</v>
      </c>
      <c r="AD1283" t="s">
        <v>783</v>
      </c>
      <c r="AE1283">
        <v>41882</v>
      </c>
      <c r="AF1283">
        <v>41884</v>
      </c>
      <c r="AG1283" t="s">
        <v>784</v>
      </c>
      <c r="AH1283" t="s">
        <v>3555</v>
      </c>
      <c r="AI1283">
        <v>2218492</v>
      </c>
    </row>
    <row r="1284" spans="1:35" hidden="1">
      <c r="A1284" t="s">
        <v>3556</v>
      </c>
      <c r="B1284" t="s">
        <v>3557</v>
      </c>
      <c r="C1284" t="s">
        <v>3558</v>
      </c>
      <c r="D1284" t="s">
        <v>3414</v>
      </c>
      <c r="F1284" t="s">
        <v>703</v>
      </c>
      <c r="G1284" t="s">
        <v>780</v>
      </c>
      <c r="H1284" t="s">
        <v>781</v>
      </c>
      <c r="I1284" t="s">
        <v>726</v>
      </c>
      <c r="J1284" t="s">
        <v>682</v>
      </c>
      <c r="K1284">
        <v>3</v>
      </c>
      <c r="L1284">
        <v>35</v>
      </c>
      <c r="M1284">
        <v>50</v>
      </c>
      <c r="N1284">
        <v>50</v>
      </c>
      <c r="O1284">
        <v>875</v>
      </c>
      <c r="Q1284">
        <v>36</v>
      </c>
      <c r="R1284">
        <v>300</v>
      </c>
      <c r="S1284">
        <v>6</v>
      </c>
      <c r="T1284">
        <v>50</v>
      </c>
      <c r="U1284" t="s">
        <v>782</v>
      </c>
      <c r="V1284">
        <v>25000</v>
      </c>
      <c r="W1284">
        <v>3000</v>
      </c>
      <c r="X1284">
        <v>82</v>
      </c>
      <c r="Y1284">
        <v>5</v>
      </c>
      <c r="Z1284">
        <v>0.7</v>
      </c>
      <c r="AA1284">
        <v>-20</v>
      </c>
      <c r="AD1284" t="s">
        <v>2419</v>
      </c>
      <c r="AE1284">
        <v>41884</v>
      </c>
      <c r="AF1284">
        <v>41893</v>
      </c>
      <c r="AG1284" t="s">
        <v>784</v>
      </c>
      <c r="AH1284" t="s">
        <v>3559</v>
      </c>
      <c r="AI1284">
        <v>2220227</v>
      </c>
    </row>
    <row r="1285" spans="1:35" hidden="1">
      <c r="A1285" t="s">
        <v>3556</v>
      </c>
      <c r="B1285" t="s">
        <v>3557</v>
      </c>
      <c r="C1285" t="s">
        <v>3558</v>
      </c>
      <c r="D1285" t="s">
        <v>3416</v>
      </c>
      <c r="F1285" t="s">
        <v>703</v>
      </c>
      <c r="G1285" t="s">
        <v>780</v>
      </c>
      <c r="H1285" t="s">
        <v>781</v>
      </c>
      <c r="I1285" t="s">
        <v>726</v>
      </c>
      <c r="J1285" t="s">
        <v>682</v>
      </c>
      <c r="K1285">
        <v>3</v>
      </c>
      <c r="L1285">
        <v>35</v>
      </c>
      <c r="M1285">
        <v>50</v>
      </c>
      <c r="N1285">
        <v>50</v>
      </c>
      <c r="O1285">
        <v>1016</v>
      </c>
      <c r="Q1285">
        <v>36</v>
      </c>
      <c r="R1285">
        <v>300</v>
      </c>
      <c r="S1285">
        <v>6</v>
      </c>
      <c r="T1285">
        <v>50</v>
      </c>
      <c r="U1285" t="s">
        <v>782</v>
      </c>
      <c r="V1285">
        <v>25000</v>
      </c>
      <c r="W1285">
        <v>5000</v>
      </c>
      <c r="X1285">
        <v>85</v>
      </c>
      <c r="Y1285">
        <v>25</v>
      </c>
      <c r="Z1285">
        <v>7</v>
      </c>
      <c r="AA1285">
        <v>-20</v>
      </c>
      <c r="AD1285" t="s">
        <v>2419</v>
      </c>
      <c r="AE1285">
        <v>41884</v>
      </c>
      <c r="AF1285">
        <v>41893</v>
      </c>
      <c r="AG1285" t="s">
        <v>784</v>
      </c>
      <c r="AH1285" t="s">
        <v>3560</v>
      </c>
      <c r="AI1285">
        <v>2220228</v>
      </c>
    </row>
    <row r="1286" spans="1:35">
      <c r="A1286" t="s">
        <v>3561</v>
      </c>
      <c r="B1286" t="s">
        <v>3562</v>
      </c>
      <c r="C1286" t="s">
        <v>682</v>
      </c>
      <c r="D1286" t="s">
        <v>3563</v>
      </c>
      <c r="F1286" t="s">
        <v>732</v>
      </c>
      <c r="G1286" t="s">
        <v>780</v>
      </c>
      <c r="H1286" t="s">
        <v>794</v>
      </c>
      <c r="I1286" t="s">
        <v>726</v>
      </c>
      <c r="J1286" t="s">
        <v>682</v>
      </c>
      <c r="K1286">
        <v>3</v>
      </c>
      <c r="L1286">
        <v>65</v>
      </c>
      <c r="M1286">
        <v>133</v>
      </c>
      <c r="N1286">
        <v>95</v>
      </c>
      <c r="R1286">
        <v>865</v>
      </c>
      <c r="S1286">
        <v>12</v>
      </c>
      <c r="T1286">
        <v>72.099999999999994</v>
      </c>
      <c r="U1286" t="s">
        <v>782</v>
      </c>
      <c r="V1286">
        <v>40000</v>
      </c>
      <c r="W1286">
        <v>2700</v>
      </c>
      <c r="X1286">
        <v>83</v>
      </c>
      <c r="Y1286">
        <v>21</v>
      </c>
      <c r="Z1286">
        <v>1</v>
      </c>
      <c r="AA1286">
        <v>-40</v>
      </c>
      <c r="AB1286" t="s">
        <v>769</v>
      </c>
      <c r="AC1286">
        <v>0.1</v>
      </c>
      <c r="AD1286" t="s">
        <v>1043</v>
      </c>
      <c r="AE1286">
        <v>41805</v>
      </c>
      <c r="AF1286">
        <v>41801</v>
      </c>
      <c r="AG1286" t="s">
        <v>784</v>
      </c>
      <c r="AH1286" t="s">
        <v>3564</v>
      </c>
      <c r="AI1286">
        <v>2213556</v>
      </c>
    </row>
    <row r="1287" spans="1:35">
      <c r="A1287" t="s">
        <v>3561</v>
      </c>
      <c r="B1287" t="s">
        <v>3562</v>
      </c>
      <c r="C1287" t="s">
        <v>682</v>
      </c>
      <c r="D1287" t="s">
        <v>3565</v>
      </c>
      <c r="F1287" t="s">
        <v>732</v>
      </c>
      <c r="G1287" t="s">
        <v>780</v>
      </c>
      <c r="H1287" t="s">
        <v>794</v>
      </c>
      <c r="I1287" t="s">
        <v>726</v>
      </c>
      <c r="J1287" t="s">
        <v>682</v>
      </c>
      <c r="K1287">
        <v>3</v>
      </c>
      <c r="L1287">
        <v>65</v>
      </c>
      <c r="M1287">
        <v>133</v>
      </c>
      <c r="N1287">
        <v>95</v>
      </c>
      <c r="R1287">
        <v>865</v>
      </c>
      <c r="S1287">
        <v>12</v>
      </c>
      <c r="T1287">
        <v>72.099999999999994</v>
      </c>
      <c r="U1287" t="s">
        <v>782</v>
      </c>
      <c r="V1287">
        <v>40000</v>
      </c>
      <c r="W1287">
        <v>3000</v>
      </c>
      <c r="X1287">
        <v>84</v>
      </c>
      <c r="Y1287">
        <v>24</v>
      </c>
      <c r="Z1287">
        <v>0.9</v>
      </c>
      <c r="AA1287">
        <v>-40</v>
      </c>
      <c r="AB1287" t="s">
        <v>769</v>
      </c>
      <c r="AC1287">
        <v>0.1</v>
      </c>
      <c r="AD1287" t="s">
        <v>1043</v>
      </c>
      <c r="AE1287">
        <v>41805</v>
      </c>
      <c r="AF1287">
        <v>41801</v>
      </c>
      <c r="AG1287" t="s">
        <v>784</v>
      </c>
      <c r="AH1287" t="s">
        <v>3566</v>
      </c>
      <c r="AI1287">
        <v>2213555</v>
      </c>
    </row>
    <row r="1288" spans="1:35" hidden="1">
      <c r="A1288" t="s">
        <v>3567</v>
      </c>
      <c r="B1288" t="s">
        <v>3568</v>
      </c>
      <c r="C1288" t="s">
        <v>3569</v>
      </c>
      <c r="D1288" t="s">
        <v>3570</v>
      </c>
      <c r="F1288" t="s">
        <v>703</v>
      </c>
      <c r="G1288" t="s">
        <v>780</v>
      </c>
      <c r="H1288" t="s">
        <v>781</v>
      </c>
      <c r="I1288" t="s">
        <v>726</v>
      </c>
      <c r="J1288" t="s">
        <v>682</v>
      </c>
      <c r="K1288">
        <v>3</v>
      </c>
      <c r="M1288">
        <v>50</v>
      </c>
      <c r="N1288">
        <v>50</v>
      </c>
      <c r="O1288">
        <v>1198</v>
      </c>
      <c r="Q1288">
        <v>35</v>
      </c>
      <c r="S1288">
        <v>7</v>
      </c>
      <c r="T1288">
        <v>71.400000000000006</v>
      </c>
      <c r="U1288" t="s">
        <v>782</v>
      </c>
      <c r="V1288">
        <v>25000</v>
      </c>
      <c r="W1288">
        <v>3000</v>
      </c>
      <c r="X1288">
        <v>82</v>
      </c>
      <c r="Y1288">
        <v>8</v>
      </c>
      <c r="Z1288">
        <v>1</v>
      </c>
      <c r="AA1288">
        <v>-20</v>
      </c>
      <c r="AB1288" t="s">
        <v>769</v>
      </c>
      <c r="AC1288">
        <v>0.17</v>
      </c>
      <c r="AD1288" t="s">
        <v>783</v>
      </c>
      <c r="AE1288">
        <v>41685</v>
      </c>
      <c r="AF1288">
        <v>41964</v>
      </c>
      <c r="AG1288" t="s">
        <v>784</v>
      </c>
      <c r="AH1288" t="s">
        <v>3571</v>
      </c>
      <c r="AI1288">
        <v>2226333</v>
      </c>
    </row>
    <row r="1289" spans="1:35" hidden="1">
      <c r="A1289" t="s">
        <v>3572</v>
      </c>
      <c r="B1289" t="s">
        <v>3573</v>
      </c>
      <c r="C1289" t="s">
        <v>3506</v>
      </c>
      <c r="D1289" t="s">
        <v>3574</v>
      </c>
      <c r="F1289" t="s">
        <v>738</v>
      </c>
      <c r="G1289" t="s">
        <v>780</v>
      </c>
      <c r="H1289" t="s">
        <v>794</v>
      </c>
      <c r="I1289" t="s">
        <v>726</v>
      </c>
      <c r="J1289" t="s">
        <v>682</v>
      </c>
      <c r="K1289">
        <v>3</v>
      </c>
      <c r="L1289">
        <v>50</v>
      </c>
      <c r="M1289">
        <v>88.8</v>
      </c>
      <c r="N1289">
        <v>63.2</v>
      </c>
      <c r="O1289">
        <v>869</v>
      </c>
      <c r="Q1289">
        <v>36</v>
      </c>
      <c r="S1289">
        <v>7</v>
      </c>
      <c r="T1289">
        <v>71.900000000000006</v>
      </c>
      <c r="U1289" t="s">
        <v>782</v>
      </c>
      <c r="V1289">
        <v>25000</v>
      </c>
      <c r="W1289">
        <v>3000</v>
      </c>
      <c r="X1289">
        <v>83</v>
      </c>
      <c r="Y1289">
        <v>19</v>
      </c>
      <c r="Z1289">
        <v>0.9</v>
      </c>
      <c r="AA1289">
        <v>-20</v>
      </c>
      <c r="AB1289" t="s">
        <v>769</v>
      </c>
      <c r="AC1289">
        <v>0.2</v>
      </c>
      <c r="AD1289" t="s">
        <v>783</v>
      </c>
      <c r="AE1289">
        <v>41883</v>
      </c>
      <c r="AF1289">
        <v>41948</v>
      </c>
      <c r="AG1289" t="s">
        <v>842</v>
      </c>
      <c r="AH1289" t="s">
        <v>3575</v>
      </c>
      <c r="AI1289">
        <v>2224388</v>
      </c>
    </row>
    <row r="1290" spans="1:35" hidden="1">
      <c r="A1290" t="s">
        <v>3572</v>
      </c>
      <c r="B1290" t="s">
        <v>3573</v>
      </c>
      <c r="C1290" t="s">
        <v>3506</v>
      </c>
      <c r="D1290" t="s">
        <v>3576</v>
      </c>
      <c r="F1290" t="s">
        <v>731</v>
      </c>
      <c r="G1290" t="s">
        <v>780</v>
      </c>
      <c r="H1290" t="s">
        <v>794</v>
      </c>
      <c r="I1290" t="s">
        <v>726</v>
      </c>
      <c r="J1290" t="s">
        <v>682</v>
      </c>
      <c r="K1290">
        <v>3</v>
      </c>
      <c r="L1290">
        <v>50</v>
      </c>
      <c r="M1290">
        <v>111.4</v>
      </c>
      <c r="N1290">
        <v>90</v>
      </c>
      <c r="O1290">
        <v>1194</v>
      </c>
      <c r="Q1290">
        <v>36</v>
      </c>
      <c r="S1290">
        <v>12</v>
      </c>
      <c r="T1290">
        <v>77.5</v>
      </c>
      <c r="U1290" t="s">
        <v>782</v>
      </c>
      <c r="V1290">
        <v>25000</v>
      </c>
      <c r="W1290">
        <v>3000</v>
      </c>
      <c r="X1290">
        <v>82</v>
      </c>
      <c r="Y1290">
        <v>13</v>
      </c>
      <c r="Z1290">
        <v>1</v>
      </c>
      <c r="AA1290">
        <v>-20</v>
      </c>
      <c r="AB1290" t="s">
        <v>769</v>
      </c>
      <c r="AC1290">
        <v>0.2</v>
      </c>
      <c r="AD1290" t="s">
        <v>783</v>
      </c>
      <c r="AE1290">
        <v>41883</v>
      </c>
      <c r="AF1290">
        <v>41948</v>
      </c>
      <c r="AG1290" t="s">
        <v>842</v>
      </c>
      <c r="AH1290" t="s">
        <v>3577</v>
      </c>
      <c r="AI1290">
        <v>2224387</v>
      </c>
    </row>
    <row r="1291" spans="1:35" hidden="1">
      <c r="A1291" t="s">
        <v>3572</v>
      </c>
      <c r="B1291" t="s">
        <v>3573</v>
      </c>
      <c r="C1291" t="s">
        <v>3506</v>
      </c>
      <c r="D1291" t="s">
        <v>3578</v>
      </c>
      <c r="F1291" t="s">
        <v>735</v>
      </c>
      <c r="G1291" t="s">
        <v>780</v>
      </c>
      <c r="H1291" t="s">
        <v>794</v>
      </c>
      <c r="I1291" t="s">
        <v>726</v>
      </c>
      <c r="J1291" t="s">
        <v>682</v>
      </c>
      <c r="K1291">
        <v>3</v>
      </c>
      <c r="L1291">
        <v>75</v>
      </c>
      <c r="M1291">
        <v>132.4</v>
      </c>
      <c r="N1291">
        <v>118.5</v>
      </c>
      <c r="O1291">
        <v>1182</v>
      </c>
      <c r="Q1291">
        <v>36</v>
      </c>
      <c r="S1291">
        <v>17.600000000000001</v>
      </c>
      <c r="T1291">
        <v>71.599999999999994</v>
      </c>
      <c r="U1291" t="s">
        <v>782</v>
      </c>
      <c r="V1291">
        <v>25000</v>
      </c>
      <c r="W1291">
        <v>3000</v>
      </c>
      <c r="X1291">
        <v>82</v>
      </c>
      <c r="Y1291">
        <v>14</v>
      </c>
      <c r="Z1291">
        <v>1</v>
      </c>
      <c r="AA1291">
        <v>-20</v>
      </c>
      <c r="AB1291" t="s">
        <v>769</v>
      </c>
      <c r="AC1291">
        <v>0.2</v>
      </c>
      <c r="AD1291" t="s">
        <v>783</v>
      </c>
      <c r="AE1291">
        <v>41883</v>
      </c>
      <c r="AF1291">
        <v>41948</v>
      </c>
      <c r="AG1291" t="s">
        <v>842</v>
      </c>
      <c r="AH1291" t="s">
        <v>3579</v>
      </c>
      <c r="AI1291">
        <v>2224386</v>
      </c>
    </row>
    <row r="1292" spans="1:35" hidden="1">
      <c r="A1292" t="s">
        <v>3580</v>
      </c>
      <c r="B1292" t="s">
        <v>3580</v>
      </c>
      <c r="C1292" t="s">
        <v>3581</v>
      </c>
      <c r="D1292" t="s">
        <v>3581</v>
      </c>
      <c r="F1292" t="s">
        <v>703</v>
      </c>
      <c r="G1292" t="s">
        <v>780</v>
      </c>
      <c r="H1292" t="s">
        <v>781</v>
      </c>
      <c r="I1292" t="s">
        <v>726</v>
      </c>
      <c r="J1292" t="s">
        <v>682</v>
      </c>
      <c r="K1292">
        <v>5</v>
      </c>
      <c r="L1292">
        <v>50</v>
      </c>
      <c r="M1292">
        <v>50.3</v>
      </c>
      <c r="N1292">
        <v>50.2</v>
      </c>
      <c r="O1292">
        <v>1202</v>
      </c>
      <c r="Q1292">
        <v>40</v>
      </c>
      <c r="R1292">
        <v>450</v>
      </c>
      <c r="S1292">
        <v>7</v>
      </c>
      <c r="T1292">
        <v>64.3</v>
      </c>
      <c r="U1292" t="s">
        <v>782</v>
      </c>
      <c r="V1292">
        <v>25000</v>
      </c>
      <c r="W1292">
        <v>2700</v>
      </c>
      <c r="X1292">
        <v>82</v>
      </c>
      <c r="Y1292">
        <v>6</v>
      </c>
      <c r="Z1292">
        <v>0.7</v>
      </c>
      <c r="AA1292">
        <v>-20</v>
      </c>
      <c r="AB1292" t="s">
        <v>769</v>
      </c>
      <c r="AC1292">
        <v>0.15</v>
      </c>
      <c r="AD1292" t="s">
        <v>831</v>
      </c>
      <c r="AE1292">
        <v>41906</v>
      </c>
      <c r="AF1292">
        <v>41905</v>
      </c>
      <c r="AG1292" t="s">
        <v>842</v>
      </c>
      <c r="AH1292" t="s">
        <v>3582</v>
      </c>
      <c r="AI1292">
        <v>2222282</v>
      </c>
    </row>
    <row r="1293" spans="1:35" hidden="1">
      <c r="A1293" t="s">
        <v>3583</v>
      </c>
      <c r="B1293" t="s">
        <v>3584</v>
      </c>
      <c r="C1293" t="s">
        <v>3585</v>
      </c>
      <c r="D1293" t="s">
        <v>3585</v>
      </c>
      <c r="F1293" t="s">
        <v>703</v>
      </c>
      <c r="G1293" t="s">
        <v>780</v>
      </c>
      <c r="H1293" t="s">
        <v>781</v>
      </c>
      <c r="I1293" t="s">
        <v>726</v>
      </c>
      <c r="J1293" t="s">
        <v>682</v>
      </c>
      <c r="K1293">
        <v>5</v>
      </c>
      <c r="L1293">
        <v>35</v>
      </c>
      <c r="M1293">
        <v>48.7</v>
      </c>
      <c r="N1293">
        <v>49.9</v>
      </c>
      <c r="O1293">
        <v>873</v>
      </c>
      <c r="Q1293">
        <v>38</v>
      </c>
      <c r="R1293">
        <v>330</v>
      </c>
      <c r="S1293">
        <v>6</v>
      </c>
      <c r="T1293">
        <v>55</v>
      </c>
      <c r="U1293" t="s">
        <v>782</v>
      </c>
      <c r="V1293">
        <v>25000</v>
      </c>
      <c r="W1293">
        <v>2700</v>
      </c>
      <c r="X1293">
        <v>85</v>
      </c>
      <c r="Y1293">
        <v>24</v>
      </c>
      <c r="Z1293">
        <v>0.7</v>
      </c>
      <c r="AA1293">
        <v>-18</v>
      </c>
      <c r="AB1293" t="s">
        <v>769</v>
      </c>
      <c r="AC1293">
        <v>0.04</v>
      </c>
      <c r="AD1293" t="s">
        <v>826</v>
      </c>
      <c r="AE1293">
        <v>41557</v>
      </c>
      <c r="AF1293">
        <v>41899</v>
      </c>
      <c r="AG1293" t="s">
        <v>842</v>
      </c>
      <c r="AH1293" t="s">
        <v>3586</v>
      </c>
      <c r="AI1293">
        <v>2219649</v>
      </c>
    </row>
    <row r="1294" spans="1:35" hidden="1">
      <c r="A1294" t="s">
        <v>3583</v>
      </c>
      <c r="B1294" t="s">
        <v>3584</v>
      </c>
      <c r="C1294" t="s">
        <v>3587</v>
      </c>
      <c r="D1294" t="s">
        <v>3587</v>
      </c>
      <c r="F1294" t="s">
        <v>703</v>
      </c>
      <c r="G1294" t="s">
        <v>780</v>
      </c>
      <c r="H1294" t="s">
        <v>781</v>
      </c>
      <c r="I1294" t="s">
        <v>726</v>
      </c>
      <c r="J1294" t="s">
        <v>682</v>
      </c>
      <c r="K1294">
        <v>5</v>
      </c>
      <c r="L1294">
        <v>30</v>
      </c>
      <c r="M1294">
        <v>48.7</v>
      </c>
      <c r="N1294">
        <v>49.9</v>
      </c>
      <c r="O1294">
        <v>1538</v>
      </c>
      <c r="Q1294">
        <v>25</v>
      </c>
      <c r="R1294">
        <v>330</v>
      </c>
      <c r="S1294">
        <v>6</v>
      </c>
      <c r="T1294">
        <v>55</v>
      </c>
      <c r="U1294" t="s">
        <v>782</v>
      </c>
      <c r="V1294">
        <v>25000</v>
      </c>
      <c r="W1294">
        <v>2700</v>
      </c>
      <c r="X1294">
        <v>83</v>
      </c>
      <c r="Y1294">
        <v>21</v>
      </c>
      <c r="Z1294">
        <v>0.7</v>
      </c>
      <c r="AA1294">
        <v>-18</v>
      </c>
      <c r="AB1294" t="s">
        <v>769</v>
      </c>
      <c r="AC1294">
        <v>0.04</v>
      </c>
      <c r="AD1294" t="s">
        <v>826</v>
      </c>
      <c r="AE1294">
        <v>41557</v>
      </c>
      <c r="AF1294">
        <v>41906</v>
      </c>
      <c r="AG1294" t="s">
        <v>842</v>
      </c>
      <c r="AH1294" t="s">
        <v>3588</v>
      </c>
      <c r="AI1294">
        <v>2220136</v>
      </c>
    </row>
    <row r="1295" spans="1:35" hidden="1">
      <c r="A1295" t="s">
        <v>3583</v>
      </c>
      <c r="B1295" t="s">
        <v>3584</v>
      </c>
      <c r="C1295" t="s">
        <v>3589</v>
      </c>
      <c r="D1295" t="s">
        <v>3589</v>
      </c>
      <c r="F1295" t="s">
        <v>737</v>
      </c>
      <c r="G1295" t="s">
        <v>780</v>
      </c>
      <c r="H1295" t="s">
        <v>794</v>
      </c>
      <c r="I1295" t="s">
        <v>726</v>
      </c>
      <c r="J1295" t="s">
        <v>682</v>
      </c>
      <c r="K1295">
        <v>5</v>
      </c>
      <c r="L1295">
        <v>35</v>
      </c>
      <c r="M1295">
        <v>71.2</v>
      </c>
      <c r="N1295">
        <v>48.7</v>
      </c>
      <c r="O1295">
        <v>1063</v>
      </c>
      <c r="Q1295">
        <v>38</v>
      </c>
      <c r="R1295">
        <v>350</v>
      </c>
      <c r="S1295">
        <v>6</v>
      </c>
      <c r="T1295">
        <v>63.3</v>
      </c>
      <c r="U1295" t="s">
        <v>782</v>
      </c>
      <c r="V1295">
        <v>25000</v>
      </c>
      <c r="W1295">
        <v>3000</v>
      </c>
      <c r="X1295">
        <v>84</v>
      </c>
      <c r="Y1295">
        <v>25</v>
      </c>
      <c r="Z1295">
        <v>0.7</v>
      </c>
      <c r="AA1295">
        <v>-18</v>
      </c>
      <c r="AB1295" t="s">
        <v>769</v>
      </c>
      <c r="AC1295">
        <v>7.0000000000000007E-2</v>
      </c>
      <c r="AD1295" t="s">
        <v>826</v>
      </c>
      <c r="AE1295">
        <v>41548</v>
      </c>
      <c r="AF1295">
        <v>41873</v>
      </c>
      <c r="AG1295" t="s">
        <v>842</v>
      </c>
      <c r="AH1295" t="s">
        <v>3590</v>
      </c>
      <c r="AI1295">
        <v>2217771</v>
      </c>
    </row>
    <row r="1296" spans="1:35" hidden="1">
      <c r="A1296" t="s">
        <v>3583</v>
      </c>
      <c r="B1296" t="s">
        <v>3584</v>
      </c>
      <c r="C1296" t="s">
        <v>3591</v>
      </c>
      <c r="D1296" t="s">
        <v>3591</v>
      </c>
      <c r="F1296" t="s">
        <v>703</v>
      </c>
      <c r="G1296" t="s">
        <v>780</v>
      </c>
      <c r="H1296" t="s">
        <v>794</v>
      </c>
      <c r="I1296" t="s">
        <v>726</v>
      </c>
      <c r="J1296" t="s">
        <v>682</v>
      </c>
      <c r="K1296">
        <v>5</v>
      </c>
      <c r="L1296">
        <v>35</v>
      </c>
      <c r="M1296">
        <v>47.9</v>
      </c>
      <c r="N1296">
        <v>49.9</v>
      </c>
      <c r="O1296">
        <v>981</v>
      </c>
      <c r="Q1296">
        <v>38</v>
      </c>
      <c r="R1296">
        <v>350</v>
      </c>
      <c r="S1296">
        <v>6</v>
      </c>
      <c r="T1296">
        <v>58.3</v>
      </c>
      <c r="U1296" t="s">
        <v>782</v>
      </c>
      <c r="V1296">
        <v>25000</v>
      </c>
      <c r="W1296">
        <v>3000</v>
      </c>
      <c r="X1296">
        <v>84</v>
      </c>
      <c r="Y1296">
        <v>25</v>
      </c>
      <c r="Z1296">
        <v>0.7</v>
      </c>
      <c r="AA1296">
        <v>-18</v>
      </c>
      <c r="AB1296" t="s">
        <v>769</v>
      </c>
      <c r="AC1296">
        <v>0.04</v>
      </c>
      <c r="AD1296" t="s">
        <v>826</v>
      </c>
      <c r="AE1296">
        <v>41548</v>
      </c>
      <c r="AF1296">
        <v>41873</v>
      </c>
      <c r="AG1296" t="s">
        <v>842</v>
      </c>
      <c r="AH1296" t="s">
        <v>3592</v>
      </c>
      <c r="AI1296">
        <v>2217777</v>
      </c>
    </row>
    <row r="1297" spans="1:35" hidden="1">
      <c r="A1297" t="s">
        <v>3583</v>
      </c>
      <c r="B1297" t="s">
        <v>3584</v>
      </c>
      <c r="C1297" t="s">
        <v>3593</v>
      </c>
      <c r="D1297" t="s">
        <v>3593</v>
      </c>
      <c r="F1297" t="s">
        <v>703</v>
      </c>
      <c r="G1297" t="s">
        <v>780</v>
      </c>
      <c r="H1297" t="s">
        <v>781</v>
      </c>
      <c r="I1297" t="s">
        <v>726</v>
      </c>
      <c r="J1297" t="s">
        <v>682</v>
      </c>
      <c r="K1297">
        <v>5</v>
      </c>
      <c r="L1297">
        <v>30</v>
      </c>
      <c r="M1297">
        <v>48.7</v>
      </c>
      <c r="N1297">
        <v>49.9</v>
      </c>
      <c r="O1297">
        <v>1424</v>
      </c>
      <c r="Q1297">
        <v>25</v>
      </c>
      <c r="R1297">
        <v>330</v>
      </c>
      <c r="S1297">
        <v>6</v>
      </c>
      <c r="T1297">
        <v>55</v>
      </c>
      <c r="U1297" t="s">
        <v>782</v>
      </c>
      <c r="V1297">
        <v>25000</v>
      </c>
      <c r="W1297">
        <v>3000</v>
      </c>
      <c r="X1297">
        <v>84</v>
      </c>
      <c r="Y1297">
        <v>26</v>
      </c>
      <c r="Z1297">
        <v>0.7</v>
      </c>
      <c r="AA1297">
        <v>-18</v>
      </c>
      <c r="AB1297" t="s">
        <v>769</v>
      </c>
      <c r="AC1297">
        <v>0.04</v>
      </c>
      <c r="AD1297" t="s">
        <v>826</v>
      </c>
      <c r="AE1297">
        <v>41557</v>
      </c>
      <c r="AF1297">
        <v>41906</v>
      </c>
      <c r="AG1297" t="s">
        <v>842</v>
      </c>
      <c r="AH1297" t="s">
        <v>3594</v>
      </c>
      <c r="AI1297">
        <v>2220144</v>
      </c>
    </row>
    <row r="1298" spans="1:35" hidden="1">
      <c r="A1298" t="s">
        <v>3583</v>
      </c>
      <c r="B1298" t="s">
        <v>3584</v>
      </c>
      <c r="C1298" t="s">
        <v>3595</v>
      </c>
      <c r="D1298" t="s">
        <v>3595</v>
      </c>
      <c r="F1298" t="s">
        <v>703</v>
      </c>
      <c r="G1298" t="s">
        <v>780</v>
      </c>
      <c r="H1298" t="s">
        <v>781</v>
      </c>
      <c r="I1298" t="s">
        <v>726</v>
      </c>
      <c r="J1298" t="s">
        <v>682</v>
      </c>
      <c r="K1298">
        <v>5</v>
      </c>
      <c r="L1298">
        <v>42</v>
      </c>
      <c r="M1298">
        <v>48.7</v>
      </c>
      <c r="N1298">
        <v>49.9</v>
      </c>
      <c r="O1298">
        <v>1089</v>
      </c>
      <c r="Q1298">
        <v>38</v>
      </c>
      <c r="R1298">
        <v>470</v>
      </c>
      <c r="S1298">
        <v>8</v>
      </c>
      <c r="T1298">
        <v>58.8</v>
      </c>
      <c r="U1298" t="s">
        <v>782</v>
      </c>
      <c r="V1298">
        <v>25000</v>
      </c>
      <c r="W1298">
        <v>2700</v>
      </c>
      <c r="X1298">
        <v>80</v>
      </c>
      <c r="Y1298">
        <v>4</v>
      </c>
      <c r="Z1298">
        <v>0.7</v>
      </c>
      <c r="AA1298">
        <v>-18</v>
      </c>
      <c r="AB1298" t="s">
        <v>769</v>
      </c>
      <c r="AC1298">
        <v>0.04</v>
      </c>
      <c r="AD1298" t="s">
        <v>826</v>
      </c>
      <c r="AE1298">
        <v>41557</v>
      </c>
      <c r="AF1298">
        <v>41906</v>
      </c>
      <c r="AG1298" t="s">
        <v>842</v>
      </c>
      <c r="AH1298" t="s">
        <v>3596</v>
      </c>
      <c r="AI1298">
        <v>2220133</v>
      </c>
    </row>
    <row r="1299" spans="1:35" hidden="1">
      <c r="A1299" t="s">
        <v>3583</v>
      </c>
      <c r="B1299" t="s">
        <v>3584</v>
      </c>
      <c r="C1299" t="s">
        <v>3597</v>
      </c>
      <c r="D1299" t="s">
        <v>3597</v>
      </c>
      <c r="F1299" t="s">
        <v>703</v>
      </c>
      <c r="G1299" t="s">
        <v>780</v>
      </c>
      <c r="H1299" t="s">
        <v>781</v>
      </c>
      <c r="I1299" t="s">
        <v>726</v>
      </c>
      <c r="J1299" t="s">
        <v>682</v>
      </c>
      <c r="K1299">
        <v>5</v>
      </c>
      <c r="L1299">
        <v>42</v>
      </c>
      <c r="M1299">
        <v>48.7</v>
      </c>
      <c r="N1299">
        <v>49.9</v>
      </c>
      <c r="O1299">
        <v>2024</v>
      </c>
      <c r="Q1299">
        <v>25</v>
      </c>
      <c r="R1299">
        <v>470</v>
      </c>
      <c r="S1299">
        <v>8</v>
      </c>
      <c r="T1299">
        <v>58.8</v>
      </c>
      <c r="U1299" t="s">
        <v>782</v>
      </c>
      <c r="V1299">
        <v>25000</v>
      </c>
      <c r="W1299">
        <v>2700</v>
      </c>
      <c r="X1299">
        <v>80</v>
      </c>
      <c r="Y1299">
        <v>4</v>
      </c>
      <c r="Z1299">
        <v>0.7</v>
      </c>
      <c r="AA1299">
        <v>-18</v>
      </c>
      <c r="AB1299" t="s">
        <v>769</v>
      </c>
      <c r="AC1299">
        <v>0.04</v>
      </c>
      <c r="AD1299" t="s">
        <v>826</v>
      </c>
      <c r="AE1299">
        <v>41557</v>
      </c>
      <c r="AF1299">
        <v>41906</v>
      </c>
      <c r="AG1299" t="s">
        <v>842</v>
      </c>
      <c r="AH1299" t="s">
        <v>3598</v>
      </c>
      <c r="AI1299">
        <v>2220134</v>
      </c>
    </row>
    <row r="1300" spans="1:35" hidden="1">
      <c r="A1300" t="s">
        <v>3583</v>
      </c>
      <c r="B1300" t="s">
        <v>3584</v>
      </c>
      <c r="C1300" t="s">
        <v>3599</v>
      </c>
      <c r="D1300" t="s">
        <v>3599</v>
      </c>
      <c r="F1300" t="s">
        <v>737</v>
      </c>
      <c r="G1300" t="s">
        <v>780</v>
      </c>
      <c r="H1300" t="s">
        <v>794</v>
      </c>
      <c r="I1300" t="s">
        <v>726</v>
      </c>
      <c r="J1300" t="s">
        <v>682</v>
      </c>
      <c r="K1300">
        <v>5</v>
      </c>
      <c r="L1300">
        <v>50</v>
      </c>
      <c r="M1300">
        <v>72.099999999999994</v>
      </c>
      <c r="N1300">
        <v>48.9</v>
      </c>
      <c r="O1300">
        <v>1130</v>
      </c>
      <c r="Q1300">
        <v>38</v>
      </c>
      <c r="R1300">
        <v>500</v>
      </c>
      <c r="S1300">
        <v>8</v>
      </c>
      <c r="T1300">
        <v>62.5</v>
      </c>
      <c r="U1300" t="s">
        <v>782</v>
      </c>
      <c r="V1300">
        <v>25000</v>
      </c>
      <c r="W1300">
        <v>3000</v>
      </c>
      <c r="X1300">
        <v>82</v>
      </c>
      <c r="Y1300">
        <v>12</v>
      </c>
      <c r="Z1300">
        <v>0.8</v>
      </c>
      <c r="AA1300">
        <v>-18</v>
      </c>
      <c r="AB1300" t="s">
        <v>769</v>
      </c>
      <c r="AC1300">
        <v>7.0000000000000007E-2</v>
      </c>
      <c r="AD1300" t="s">
        <v>826</v>
      </c>
      <c r="AE1300">
        <v>41548</v>
      </c>
      <c r="AF1300">
        <v>41912</v>
      </c>
      <c r="AG1300" t="s">
        <v>842</v>
      </c>
      <c r="AH1300" t="s">
        <v>3600</v>
      </c>
      <c r="AI1300">
        <v>2220838</v>
      </c>
    </row>
    <row r="1301" spans="1:35" hidden="1">
      <c r="A1301" t="s">
        <v>3583</v>
      </c>
      <c r="B1301" t="s">
        <v>3584</v>
      </c>
      <c r="C1301" t="s">
        <v>3601</v>
      </c>
      <c r="D1301" t="s">
        <v>3601</v>
      </c>
      <c r="F1301" t="s">
        <v>703</v>
      </c>
      <c r="G1301" t="s">
        <v>780</v>
      </c>
      <c r="H1301" t="s">
        <v>781</v>
      </c>
      <c r="I1301" t="s">
        <v>726</v>
      </c>
      <c r="J1301" t="s">
        <v>682</v>
      </c>
      <c r="K1301">
        <v>5</v>
      </c>
      <c r="L1301">
        <v>50</v>
      </c>
      <c r="M1301">
        <v>48.7</v>
      </c>
      <c r="N1301">
        <v>49.9</v>
      </c>
      <c r="O1301">
        <v>1201</v>
      </c>
      <c r="Q1301">
        <v>38</v>
      </c>
      <c r="R1301">
        <v>500</v>
      </c>
      <c r="S1301">
        <v>8</v>
      </c>
      <c r="T1301">
        <v>62.5</v>
      </c>
      <c r="U1301" t="s">
        <v>782</v>
      </c>
      <c r="V1301">
        <v>25000</v>
      </c>
      <c r="W1301">
        <v>3000</v>
      </c>
      <c r="X1301">
        <v>82</v>
      </c>
      <c r="Y1301">
        <v>12</v>
      </c>
      <c r="Z1301">
        <v>0.7</v>
      </c>
      <c r="AA1301">
        <v>-18</v>
      </c>
      <c r="AB1301" t="s">
        <v>769</v>
      </c>
      <c r="AC1301">
        <v>0.04</v>
      </c>
      <c r="AD1301" t="s">
        <v>826</v>
      </c>
      <c r="AE1301">
        <v>41557</v>
      </c>
      <c r="AF1301">
        <v>41876</v>
      </c>
      <c r="AG1301" t="s">
        <v>842</v>
      </c>
      <c r="AH1301" t="s">
        <v>3602</v>
      </c>
      <c r="AI1301">
        <v>2217830</v>
      </c>
    </row>
    <row r="1302" spans="1:35" hidden="1">
      <c r="A1302" t="s">
        <v>3603</v>
      </c>
      <c r="B1302" t="s">
        <v>3604</v>
      </c>
      <c r="C1302" t="s">
        <v>3605</v>
      </c>
      <c r="D1302" t="s">
        <v>3605</v>
      </c>
      <c r="F1302" t="s">
        <v>835</v>
      </c>
      <c r="G1302" t="s">
        <v>723</v>
      </c>
      <c r="H1302" t="s">
        <v>788</v>
      </c>
      <c r="I1302" t="s">
        <v>723</v>
      </c>
      <c r="J1302" t="s">
        <v>682</v>
      </c>
      <c r="K1302">
        <v>3</v>
      </c>
      <c r="L1302">
        <v>40</v>
      </c>
      <c r="M1302">
        <v>97</v>
      </c>
      <c r="N1302">
        <v>35</v>
      </c>
      <c r="R1302">
        <v>350</v>
      </c>
      <c r="S1302">
        <v>5.5</v>
      </c>
      <c r="T1302">
        <v>63.6</v>
      </c>
      <c r="U1302" t="s">
        <v>782</v>
      </c>
      <c r="V1302">
        <v>25000</v>
      </c>
      <c r="W1302">
        <v>3000</v>
      </c>
      <c r="X1302">
        <v>82</v>
      </c>
      <c r="Y1302">
        <v>17</v>
      </c>
      <c r="Z1302">
        <v>0.9</v>
      </c>
      <c r="AA1302">
        <v>-20</v>
      </c>
      <c r="AB1302" t="s">
        <v>769</v>
      </c>
      <c r="AC1302">
        <v>0.09</v>
      </c>
      <c r="AD1302" t="s">
        <v>783</v>
      </c>
      <c r="AE1302">
        <v>41800</v>
      </c>
      <c r="AF1302">
        <v>41837</v>
      </c>
      <c r="AG1302" t="s">
        <v>827</v>
      </c>
      <c r="AH1302" t="s">
        <v>3606</v>
      </c>
      <c r="AI1302">
        <v>2215712</v>
      </c>
    </row>
    <row r="1303" spans="1:35" hidden="1">
      <c r="A1303" t="s">
        <v>3603</v>
      </c>
      <c r="B1303" t="s">
        <v>3604</v>
      </c>
      <c r="C1303" t="s">
        <v>3607</v>
      </c>
      <c r="D1303" t="s">
        <v>3607</v>
      </c>
      <c r="F1303" t="s">
        <v>703</v>
      </c>
      <c r="G1303" t="s">
        <v>780</v>
      </c>
      <c r="H1303" t="s">
        <v>794</v>
      </c>
      <c r="I1303" t="s">
        <v>726</v>
      </c>
      <c r="J1303" t="s">
        <v>682</v>
      </c>
      <c r="K1303">
        <v>3</v>
      </c>
      <c r="L1303">
        <v>42</v>
      </c>
      <c r="M1303">
        <v>50.4</v>
      </c>
      <c r="N1303">
        <v>50</v>
      </c>
      <c r="O1303">
        <v>950</v>
      </c>
      <c r="Q1303">
        <v>40</v>
      </c>
      <c r="R1303">
        <v>400</v>
      </c>
      <c r="S1303">
        <v>7</v>
      </c>
      <c r="T1303">
        <v>57.1</v>
      </c>
      <c r="U1303" t="s">
        <v>782</v>
      </c>
      <c r="V1303">
        <v>25000</v>
      </c>
      <c r="W1303">
        <v>3000</v>
      </c>
      <c r="X1303">
        <v>82</v>
      </c>
      <c r="Y1303">
        <v>14</v>
      </c>
      <c r="Z1303">
        <v>0.7</v>
      </c>
      <c r="AA1303">
        <v>-20</v>
      </c>
      <c r="AD1303" t="s">
        <v>783</v>
      </c>
      <c r="AE1303">
        <v>41769</v>
      </c>
      <c r="AF1303">
        <v>41803</v>
      </c>
      <c r="AG1303" t="s">
        <v>827</v>
      </c>
      <c r="AH1303" t="s">
        <v>3608</v>
      </c>
      <c r="AI1303">
        <v>2212881</v>
      </c>
    </row>
    <row r="1304" spans="1:35" hidden="1">
      <c r="A1304" t="s">
        <v>3603</v>
      </c>
      <c r="B1304" t="s">
        <v>3604</v>
      </c>
      <c r="C1304" t="s">
        <v>3609</v>
      </c>
      <c r="D1304" t="s">
        <v>3609</v>
      </c>
      <c r="F1304" t="s">
        <v>732</v>
      </c>
      <c r="G1304" t="s">
        <v>780</v>
      </c>
      <c r="H1304" t="s">
        <v>794</v>
      </c>
      <c r="I1304" t="s">
        <v>726</v>
      </c>
      <c r="J1304" t="s">
        <v>682</v>
      </c>
      <c r="K1304">
        <v>3</v>
      </c>
      <c r="L1304">
        <v>65</v>
      </c>
      <c r="M1304">
        <v>130</v>
      </c>
      <c r="N1304">
        <v>95</v>
      </c>
      <c r="Q1304">
        <v>110</v>
      </c>
      <c r="R1304">
        <v>850</v>
      </c>
      <c r="S1304">
        <v>11</v>
      </c>
      <c r="T1304">
        <v>77.3</v>
      </c>
      <c r="U1304" t="s">
        <v>782</v>
      </c>
      <c r="V1304">
        <v>25000</v>
      </c>
      <c r="W1304">
        <v>3000</v>
      </c>
      <c r="X1304">
        <v>83</v>
      </c>
      <c r="Y1304">
        <v>17</v>
      </c>
      <c r="Z1304">
        <v>0.9</v>
      </c>
      <c r="AA1304">
        <v>-20</v>
      </c>
      <c r="AB1304" t="s">
        <v>769</v>
      </c>
      <c r="AC1304">
        <v>0.1</v>
      </c>
      <c r="AD1304" t="s">
        <v>783</v>
      </c>
      <c r="AE1304">
        <v>41800</v>
      </c>
      <c r="AF1304">
        <v>41837</v>
      </c>
      <c r="AG1304" t="s">
        <v>827</v>
      </c>
      <c r="AH1304" t="s">
        <v>3610</v>
      </c>
      <c r="AI1304">
        <v>2215709</v>
      </c>
    </row>
    <row r="1305" spans="1:35" hidden="1">
      <c r="A1305" t="s">
        <v>3603</v>
      </c>
      <c r="B1305" t="s">
        <v>3604</v>
      </c>
      <c r="C1305" t="s">
        <v>3611</v>
      </c>
      <c r="D1305" t="s">
        <v>3611</v>
      </c>
      <c r="F1305" t="s">
        <v>792</v>
      </c>
      <c r="G1305" t="s">
        <v>793</v>
      </c>
      <c r="H1305" t="s">
        <v>794</v>
      </c>
      <c r="I1305" t="s">
        <v>795</v>
      </c>
      <c r="J1305" t="s">
        <v>682</v>
      </c>
      <c r="K1305">
        <v>3</v>
      </c>
      <c r="L1305">
        <v>60</v>
      </c>
      <c r="M1305">
        <v>112.7</v>
      </c>
      <c r="N1305">
        <v>59.9</v>
      </c>
      <c r="R1305">
        <v>800</v>
      </c>
      <c r="S1305">
        <v>12</v>
      </c>
      <c r="T1305">
        <v>66.7</v>
      </c>
      <c r="U1305" t="s">
        <v>782</v>
      </c>
      <c r="V1305">
        <v>25000</v>
      </c>
      <c r="W1305">
        <v>2700</v>
      </c>
      <c r="X1305">
        <v>82</v>
      </c>
      <c r="Y1305">
        <v>14</v>
      </c>
      <c r="Z1305">
        <v>0.9</v>
      </c>
      <c r="AA1305">
        <v>-20</v>
      </c>
      <c r="AB1305" t="s">
        <v>769</v>
      </c>
      <c r="AC1305">
        <v>0.1</v>
      </c>
      <c r="AD1305" t="s">
        <v>826</v>
      </c>
      <c r="AE1305">
        <v>41876</v>
      </c>
      <c r="AF1305">
        <v>41866</v>
      </c>
      <c r="AG1305" t="s">
        <v>842</v>
      </c>
      <c r="AH1305" t="s">
        <v>3612</v>
      </c>
      <c r="AI1305">
        <v>2217859</v>
      </c>
    </row>
    <row r="1306" spans="1:35" hidden="1">
      <c r="A1306" t="s">
        <v>3603</v>
      </c>
      <c r="B1306" t="s">
        <v>3604</v>
      </c>
      <c r="C1306" t="s">
        <v>3613</v>
      </c>
      <c r="D1306" t="s">
        <v>3613</v>
      </c>
      <c r="F1306" t="s">
        <v>738</v>
      </c>
      <c r="G1306" t="s">
        <v>780</v>
      </c>
      <c r="H1306" t="s">
        <v>794</v>
      </c>
      <c r="I1306" t="s">
        <v>726</v>
      </c>
      <c r="J1306" t="s">
        <v>682</v>
      </c>
      <c r="K1306">
        <v>3</v>
      </c>
      <c r="L1306">
        <v>50</v>
      </c>
      <c r="M1306">
        <v>84</v>
      </c>
      <c r="N1306">
        <v>63</v>
      </c>
      <c r="O1306">
        <v>1127</v>
      </c>
      <c r="Q1306">
        <v>40</v>
      </c>
      <c r="R1306">
        <v>500</v>
      </c>
      <c r="S1306">
        <v>7</v>
      </c>
      <c r="T1306">
        <v>71.400000000000006</v>
      </c>
      <c r="U1306" t="s">
        <v>782</v>
      </c>
      <c r="V1306">
        <v>25000</v>
      </c>
      <c r="W1306">
        <v>3000</v>
      </c>
      <c r="X1306">
        <v>82</v>
      </c>
      <c r="Y1306">
        <v>11</v>
      </c>
      <c r="Z1306">
        <v>0.9</v>
      </c>
      <c r="AA1306">
        <v>-20</v>
      </c>
      <c r="AB1306" t="s">
        <v>769</v>
      </c>
      <c r="AC1306">
        <v>0.1</v>
      </c>
      <c r="AD1306" t="s">
        <v>783</v>
      </c>
      <c r="AE1306">
        <v>41800</v>
      </c>
      <c r="AF1306">
        <v>41837</v>
      </c>
      <c r="AG1306" t="s">
        <v>827</v>
      </c>
      <c r="AH1306" t="s">
        <v>3614</v>
      </c>
      <c r="AI1306">
        <v>2215710</v>
      </c>
    </row>
    <row r="1307" spans="1:35" hidden="1">
      <c r="A1307" t="s">
        <v>3603</v>
      </c>
      <c r="B1307" t="s">
        <v>3604</v>
      </c>
      <c r="C1307" t="s">
        <v>3615</v>
      </c>
      <c r="D1307" t="s">
        <v>3615</v>
      </c>
      <c r="F1307" t="s">
        <v>731</v>
      </c>
      <c r="G1307" t="s">
        <v>780</v>
      </c>
      <c r="H1307" t="s">
        <v>794</v>
      </c>
      <c r="I1307" t="s">
        <v>726</v>
      </c>
      <c r="J1307" t="s">
        <v>682</v>
      </c>
      <c r="K1307">
        <v>3</v>
      </c>
      <c r="L1307">
        <v>75</v>
      </c>
      <c r="M1307">
        <v>115.5</v>
      </c>
      <c r="N1307">
        <v>94.5</v>
      </c>
      <c r="O1307">
        <v>2140</v>
      </c>
      <c r="Q1307">
        <v>40</v>
      </c>
      <c r="R1307">
        <v>850</v>
      </c>
      <c r="S1307">
        <v>12</v>
      </c>
      <c r="T1307">
        <v>70.8</v>
      </c>
      <c r="U1307" t="s">
        <v>782</v>
      </c>
      <c r="V1307">
        <v>25000</v>
      </c>
      <c r="W1307">
        <v>3000</v>
      </c>
      <c r="X1307">
        <v>81</v>
      </c>
      <c r="Y1307">
        <v>12</v>
      </c>
      <c r="Z1307">
        <v>0.9</v>
      </c>
      <c r="AA1307">
        <v>-20</v>
      </c>
      <c r="AB1307" t="s">
        <v>769</v>
      </c>
      <c r="AC1307">
        <v>0.1</v>
      </c>
      <c r="AD1307" t="s">
        <v>783</v>
      </c>
      <c r="AE1307">
        <v>41800</v>
      </c>
      <c r="AF1307">
        <v>41837</v>
      </c>
      <c r="AG1307" t="s">
        <v>827</v>
      </c>
      <c r="AH1307" t="s">
        <v>3616</v>
      </c>
      <c r="AI1307">
        <v>2215711</v>
      </c>
    </row>
    <row r="1308" spans="1:35" hidden="1">
      <c r="A1308" t="s">
        <v>3603</v>
      </c>
      <c r="B1308" t="s">
        <v>3604</v>
      </c>
      <c r="C1308" t="s">
        <v>3617</v>
      </c>
      <c r="D1308" t="s">
        <v>3617</v>
      </c>
      <c r="F1308" t="s">
        <v>735</v>
      </c>
      <c r="G1308" t="s">
        <v>780</v>
      </c>
      <c r="H1308" t="s">
        <v>794</v>
      </c>
      <c r="I1308" t="s">
        <v>726</v>
      </c>
      <c r="J1308" t="s">
        <v>682</v>
      </c>
      <c r="K1308">
        <v>3</v>
      </c>
      <c r="M1308">
        <v>132.6</v>
      </c>
      <c r="N1308">
        <v>120.5</v>
      </c>
      <c r="O1308">
        <v>2422</v>
      </c>
      <c r="Q1308">
        <v>40</v>
      </c>
      <c r="R1308">
        <v>950</v>
      </c>
      <c r="S1308">
        <v>14</v>
      </c>
      <c r="T1308">
        <v>67.900000000000006</v>
      </c>
      <c r="U1308" t="s">
        <v>782</v>
      </c>
      <c r="V1308">
        <v>25000</v>
      </c>
      <c r="W1308">
        <v>3000</v>
      </c>
      <c r="X1308">
        <v>81</v>
      </c>
      <c r="Y1308">
        <v>11</v>
      </c>
      <c r="Z1308">
        <v>0.9</v>
      </c>
      <c r="AA1308">
        <v>-20</v>
      </c>
      <c r="AB1308" t="s">
        <v>769</v>
      </c>
      <c r="AC1308">
        <v>0.1</v>
      </c>
      <c r="AD1308" t="s">
        <v>783</v>
      </c>
      <c r="AE1308">
        <v>41800</v>
      </c>
      <c r="AF1308">
        <v>41849</v>
      </c>
      <c r="AG1308" t="s">
        <v>827</v>
      </c>
      <c r="AH1308" t="s">
        <v>3618</v>
      </c>
      <c r="AI1308">
        <v>2216805</v>
      </c>
    </row>
    <row r="1309" spans="1:35" hidden="1">
      <c r="A1309" t="s">
        <v>3619</v>
      </c>
      <c r="B1309" t="s">
        <v>3620</v>
      </c>
      <c r="C1309" t="s">
        <v>3621</v>
      </c>
      <c r="D1309" t="s">
        <v>3621</v>
      </c>
      <c r="F1309" t="s">
        <v>813</v>
      </c>
      <c r="G1309" t="s">
        <v>780</v>
      </c>
      <c r="H1309" t="s">
        <v>794</v>
      </c>
      <c r="I1309" t="s">
        <v>726</v>
      </c>
      <c r="J1309" t="s">
        <v>682</v>
      </c>
      <c r="K1309">
        <v>5</v>
      </c>
      <c r="L1309">
        <v>45</v>
      </c>
      <c r="M1309">
        <v>98.9</v>
      </c>
      <c r="N1309">
        <v>62.9</v>
      </c>
      <c r="R1309">
        <v>500</v>
      </c>
      <c r="S1309">
        <v>8</v>
      </c>
      <c r="T1309">
        <v>62.5</v>
      </c>
      <c r="U1309" t="s">
        <v>782</v>
      </c>
      <c r="V1309">
        <v>25000</v>
      </c>
      <c r="W1309">
        <v>2700</v>
      </c>
      <c r="X1309">
        <v>82</v>
      </c>
      <c r="Y1309">
        <v>17</v>
      </c>
      <c r="Z1309">
        <v>0.9</v>
      </c>
      <c r="AA1309">
        <v>-20</v>
      </c>
      <c r="AB1309" t="s">
        <v>769</v>
      </c>
      <c r="AC1309">
        <v>0.1</v>
      </c>
      <c r="AD1309" t="s">
        <v>3622</v>
      </c>
      <c r="AE1309">
        <v>41948</v>
      </c>
      <c r="AF1309">
        <v>41953</v>
      </c>
      <c r="AG1309" t="s">
        <v>842</v>
      </c>
      <c r="AH1309" t="s">
        <v>3623</v>
      </c>
      <c r="AI1309">
        <v>2226890</v>
      </c>
    </row>
    <row r="1310" spans="1:35" hidden="1">
      <c r="A1310" t="s">
        <v>3619</v>
      </c>
      <c r="B1310" t="s">
        <v>3620</v>
      </c>
      <c r="C1310" t="s">
        <v>3624</v>
      </c>
      <c r="D1310" t="s">
        <v>3624</v>
      </c>
      <c r="F1310" t="s">
        <v>732</v>
      </c>
      <c r="G1310" t="s">
        <v>780</v>
      </c>
      <c r="H1310" t="s">
        <v>794</v>
      </c>
      <c r="I1310" t="s">
        <v>726</v>
      </c>
      <c r="J1310" t="s">
        <v>682</v>
      </c>
      <c r="K1310">
        <v>5</v>
      </c>
      <c r="L1310">
        <v>65</v>
      </c>
      <c r="M1310">
        <v>131.80000000000001</v>
      </c>
      <c r="N1310">
        <v>94.6</v>
      </c>
      <c r="R1310">
        <v>700</v>
      </c>
      <c r="S1310">
        <v>11</v>
      </c>
      <c r="T1310">
        <v>63.6</v>
      </c>
      <c r="U1310" t="s">
        <v>782</v>
      </c>
      <c r="V1310">
        <v>25000</v>
      </c>
      <c r="W1310">
        <v>2700</v>
      </c>
      <c r="X1310">
        <v>82</v>
      </c>
      <c r="Y1310">
        <v>16</v>
      </c>
      <c r="Z1310">
        <v>0.9</v>
      </c>
      <c r="AA1310">
        <v>-20</v>
      </c>
      <c r="AB1310" t="s">
        <v>769</v>
      </c>
      <c r="AC1310">
        <v>0.1</v>
      </c>
      <c r="AD1310" t="s">
        <v>3622</v>
      </c>
      <c r="AE1310">
        <v>41894</v>
      </c>
      <c r="AF1310">
        <v>41901</v>
      </c>
      <c r="AG1310" t="s">
        <v>842</v>
      </c>
      <c r="AH1310" t="s">
        <v>3625</v>
      </c>
      <c r="AI1310">
        <v>2222073</v>
      </c>
    </row>
    <row r="1311" spans="1:35" hidden="1">
      <c r="A1311" t="s">
        <v>3619</v>
      </c>
      <c r="B1311" t="s">
        <v>3620</v>
      </c>
      <c r="C1311" t="s">
        <v>3626</v>
      </c>
      <c r="D1311" t="s">
        <v>3626</v>
      </c>
      <c r="F1311" t="s">
        <v>732</v>
      </c>
      <c r="G1311" t="s">
        <v>780</v>
      </c>
      <c r="H1311" t="s">
        <v>794</v>
      </c>
      <c r="I1311" t="s">
        <v>726</v>
      </c>
      <c r="J1311" t="s">
        <v>682</v>
      </c>
      <c r="K1311">
        <v>5</v>
      </c>
      <c r="L1311">
        <v>65</v>
      </c>
      <c r="M1311">
        <v>131.6</v>
      </c>
      <c r="N1311">
        <v>95.1</v>
      </c>
      <c r="R1311">
        <v>700</v>
      </c>
      <c r="S1311">
        <v>11</v>
      </c>
      <c r="T1311">
        <v>63.6</v>
      </c>
      <c r="U1311" t="s">
        <v>782</v>
      </c>
      <c r="V1311">
        <v>25000</v>
      </c>
      <c r="W1311">
        <v>2700</v>
      </c>
      <c r="X1311">
        <v>82</v>
      </c>
      <c r="Y1311">
        <v>17</v>
      </c>
      <c r="Z1311">
        <v>0.9</v>
      </c>
      <c r="AA1311">
        <v>-20</v>
      </c>
      <c r="AB1311" t="s">
        <v>769</v>
      </c>
      <c r="AC1311">
        <v>0.1</v>
      </c>
      <c r="AD1311" t="s">
        <v>3622</v>
      </c>
      <c r="AE1311">
        <v>41942</v>
      </c>
      <c r="AF1311">
        <v>41943</v>
      </c>
      <c r="AG1311" t="s">
        <v>842</v>
      </c>
      <c r="AH1311" t="s">
        <v>3627</v>
      </c>
      <c r="AI1311">
        <v>2226887</v>
      </c>
    </row>
    <row r="1312" spans="1:35" hidden="1">
      <c r="A1312" t="s">
        <v>3619</v>
      </c>
      <c r="B1312" t="s">
        <v>3620</v>
      </c>
      <c r="C1312" t="s">
        <v>3628</v>
      </c>
      <c r="D1312" t="s">
        <v>3628</v>
      </c>
      <c r="F1312" t="s">
        <v>732</v>
      </c>
      <c r="G1312" t="s">
        <v>780</v>
      </c>
      <c r="H1312" t="s">
        <v>794</v>
      </c>
      <c r="I1312" t="s">
        <v>726</v>
      </c>
      <c r="J1312" t="s">
        <v>682</v>
      </c>
      <c r="K1312">
        <v>5</v>
      </c>
      <c r="L1312">
        <v>85</v>
      </c>
      <c r="M1312">
        <v>131.69999999999999</v>
      </c>
      <c r="N1312">
        <v>94.7</v>
      </c>
      <c r="R1312">
        <v>1100</v>
      </c>
      <c r="S1312">
        <v>15</v>
      </c>
      <c r="T1312">
        <v>73.3</v>
      </c>
      <c r="U1312" t="s">
        <v>782</v>
      </c>
      <c r="V1312">
        <v>25000</v>
      </c>
      <c r="W1312">
        <v>2700</v>
      </c>
      <c r="X1312">
        <v>82</v>
      </c>
      <c r="Y1312">
        <v>17</v>
      </c>
      <c r="Z1312">
        <v>1</v>
      </c>
      <c r="AA1312">
        <v>-20</v>
      </c>
      <c r="AB1312" t="s">
        <v>769</v>
      </c>
      <c r="AC1312">
        <v>0.1</v>
      </c>
      <c r="AD1312" t="s">
        <v>3622</v>
      </c>
      <c r="AE1312">
        <v>41894</v>
      </c>
      <c r="AF1312">
        <v>41894</v>
      </c>
      <c r="AG1312" t="s">
        <v>842</v>
      </c>
      <c r="AH1312" t="s">
        <v>3629</v>
      </c>
      <c r="AI1312">
        <v>2222080</v>
      </c>
    </row>
    <row r="1313" spans="1:35" hidden="1">
      <c r="A1313" t="s">
        <v>3619</v>
      </c>
      <c r="B1313" t="s">
        <v>3620</v>
      </c>
      <c r="C1313" t="s">
        <v>3630</v>
      </c>
      <c r="D1313" t="s">
        <v>3630</v>
      </c>
      <c r="F1313" t="s">
        <v>732</v>
      </c>
      <c r="G1313" t="s">
        <v>780</v>
      </c>
      <c r="H1313" t="s">
        <v>794</v>
      </c>
      <c r="I1313" t="s">
        <v>726</v>
      </c>
      <c r="J1313" t="s">
        <v>682</v>
      </c>
      <c r="K1313">
        <v>5</v>
      </c>
      <c r="L1313">
        <v>85</v>
      </c>
      <c r="M1313">
        <v>131.9</v>
      </c>
      <c r="N1313">
        <v>95</v>
      </c>
      <c r="R1313">
        <v>1100</v>
      </c>
      <c r="S1313">
        <v>15</v>
      </c>
      <c r="T1313">
        <v>73.3</v>
      </c>
      <c r="U1313" t="s">
        <v>782</v>
      </c>
      <c r="V1313">
        <v>25000</v>
      </c>
      <c r="W1313">
        <v>2700</v>
      </c>
      <c r="X1313">
        <v>83</v>
      </c>
      <c r="Y1313">
        <v>18</v>
      </c>
      <c r="Z1313">
        <v>1</v>
      </c>
      <c r="AA1313">
        <v>-20</v>
      </c>
      <c r="AB1313" t="s">
        <v>769</v>
      </c>
      <c r="AC1313">
        <v>0.1</v>
      </c>
      <c r="AD1313" t="s">
        <v>3622</v>
      </c>
      <c r="AE1313">
        <v>41942</v>
      </c>
      <c r="AF1313">
        <v>41942</v>
      </c>
      <c r="AG1313" t="s">
        <v>842</v>
      </c>
      <c r="AH1313" t="s">
        <v>3631</v>
      </c>
      <c r="AI1313">
        <v>2226888</v>
      </c>
    </row>
    <row r="1314" spans="1:35" hidden="1">
      <c r="A1314" t="s">
        <v>3619</v>
      </c>
      <c r="B1314" t="s">
        <v>3620</v>
      </c>
      <c r="C1314" t="s">
        <v>3632</v>
      </c>
      <c r="D1314" t="s">
        <v>3632</v>
      </c>
      <c r="F1314" t="s">
        <v>733</v>
      </c>
      <c r="G1314" t="s">
        <v>780</v>
      </c>
      <c r="H1314" t="s">
        <v>794</v>
      </c>
      <c r="I1314" t="s">
        <v>726</v>
      </c>
      <c r="J1314" t="s">
        <v>682</v>
      </c>
      <c r="K1314">
        <v>5</v>
      </c>
      <c r="L1314">
        <v>100</v>
      </c>
      <c r="M1314">
        <v>163</v>
      </c>
      <c r="N1314">
        <v>127</v>
      </c>
      <c r="R1314">
        <v>1600</v>
      </c>
      <c r="S1314">
        <v>22</v>
      </c>
      <c r="T1314">
        <v>72.7</v>
      </c>
      <c r="U1314" t="s">
        <v>782</v>
      </c>
      <c r="V1314">
        <v>25000</v>
      </c>
      <c r="W1314">
        <v>2700</v>
      </c>
      <c r="X1314">
        <v>83</v>
      </c>
      <c r="Y1314">
        <v>17</v>
      </c>
      <c r="Z1314">
        <v>1</v>
      </c>
      <c r="AA1314">
        <v>-20</v>
      </c>
      <c r="AB1314" t="s">
        <v>769</v>
      </c>
      <c r="AC1314">
        <v>0.1</v>
      </c>
      <c r="AD1314" t="s">
        <v>3622</v>
      </c>
      <c r="AE1314">
        <v>41894</v>
      </c>
      <c r="AF1314">
        <v>41901</v>
      </c>
      <c r="AG1314" t="s">
        <v>842</v>
      </c>
      <c r="AH1314" t="s">
        <v>3633</v>
      </c>
      <c r="AI1314">
        <v>2222266</v>
      </c>
    </row>
    <row r="1315" spans="1:35" hidden="1">
      <c r="A1315" t="s">
        <v>3619</v>
      </c>
      <c r="B1315" t="s">
        <v>3620</v>
      </c>
      <c r="C1315" t="s">
        <v>3634</v>
      </c>
      <c r="D1315" t="s">
        <v>3634</v>
      </c>
      <c r="F1315" t="s">
        <v>733</v>
      </c>
      <c r="G1315" t="s">
        <v>780</v>
      </c>
      <c r="H1315" t="s">
        <v>794</v>
      </c>
      <c r="I1315" t="s">
        <v>726</v>
      </c>
      <c r="J1315" t="s">
        <v>682</v>
      </c>
      <c r="K1315">
        <v>5</v>
      </c>
      <c r="L1315">
        <v>100</v>
      </c>
      <c r="M1315">
        <v>163.30000000000001</v>
      </c>
      <c r="N1315">
        <v>126.7</v>
      </c>
      <c r="R1315">
        <v>1580</v>
      </c>
      <c r="S1315">
        <v>22</v>
      </c>
      <c r="T1315">
        <v>71.8</v>
      </c>
      <c r="U1315" t="s">
        <v>782</v>
      </c>
      <c r="V1315">
        <v>25000</v>
      </c>
      <c r="W1315">
        <v>2700</v>
      </c>
      <c r="X1315">
        <v>83</v>
      </c>
      <c r="Y1315">
        <v>17</v>
      </c>
      <c r="Z1315">
        <v>1</v>
      </c>
      <c r="AA1315">
        <v>-20</v>
      </c>
      <c r="AB1315" t="s">
        <v>769</v>
      </c>
      <c r="AC1315">
        <v>0.1</v>
      </c>
      <c r="AD1315" t="s">
        <v>3622</v>
      </c>
      <c r="AE1315">
        <v>41942</v>
      </c>
      <c r="AF1315">
        <v>41943</v>
      </c>
      <c r="AG1315" t="s">
        <v>842</v>
      </c>
      <c r="AH1315" t="s">
        <v>3635</v>
      </c>
      <c r="AI1315">
        <v>2226889</v>
      </c>
    </row>
    <row r="1316" spans="1:35" hidden="1">
      <c r="A1316" t="s">
        <v>3619</v>
      </c>
      <c r="B1316" t="s">
        <v>3620</v>
      </c>
      <c r="C1316" t="s">
        <v>3636</v>
      </c>
      <c r="D1316" t="s">
        <v>3636</v>
      </c>
      <c r="F1316" t="s">
        <v>830</v>
      </c>
      <c r="G1316" t="s">
        <v>780</v>
      </c>
      <c r="H1316" t="s">
        <v>794</v>
      </c>
      <c r="I1316" t="s">
        <v>726</v>
      </c>
      <c r="J1316" t="s">
        <v>682</v>
      </c>
      <c r="K1316">
        <v>5</v>
      </c>
      <c r="L1316">
        <v>75</v>
      </c>
      <c r="M1316">
        <v>112.1</v>
      </c>
      <c r="N1316">
        <v>94.3</v>
      </c>
      <c r="O1316">
        <v>3136</v>
      </c>
      <c r="Q1316">
        <v>25</v>
      </c>
      <c r="R1316">
        <v>840</v>
      </c>
      <c r="S1316">
        <v>14</v>
      </c>
      <c r="T1316">
        <v>60</v>
      </c>
      <c r="U1316" t="s">
        <v>782</v>
      </c>
      <c r="V1316">
        <v>25000</v>
      </c>
      <c r="W1316">
        <v>2700</v>
      </c>
      <c r="X1316">
        <v>81</v>
      </c>
      <c r="Y1316">
        <v>7</v>
      </c>
      <c r="Z1316">
        <v>0.9</v>
      </c>
      <c r="AA1316">
        <v>-20</v>
      </c>
      <c r="AB1316" t="s">
        <v>769</v>
      </c>
      <c r="AC1316">
        <v>0.1</v>
      </c>
      <c r="AD1316" t="s">
        <v>3622</v>
      </c>
      <c r="AE1316">
        <v>41894</v>
      </c>
      <c r="AF1316">
        <v>41901</v>
      </c>
      <c r="AG1316" t="s">
        <v>842</v>
      </c>
      <c r="AH1316" t="s">
        <v>3637</v>
      </c>
      <c r="AI1316">
        <v>2222277</v>
      </c>
    </row>
    <row r="1317" spans="1:35" hidden="1">
      <c r="A1317" t="s">
        <v>3619</v>
      </c>
      <c r="B1317" t="s">
        <v>3620</v>
      </c>
      <c r="C1317" t="s">
        <v>3638</v>
      </c>
      <c r="D1317" t="s">
        <v>3638</v>
      </c>
      <c r="F1317" t="s">
        <v>731</v>
      </c>
      <c r="G1317" t="s">
        <v>780</v>
      </c>
      <c r="H1317" t="s">
        <v>794</v>
      </c>
      <c r="I1317" t="s">
        <v>726</v>
      </c>
      <c r="J1317" t="s">
        <v>682</v>
      </c>
      <c r="K1317">
        <v>5</v>
      </c>
      <c r="L1317">
        <v>75</v>
      </c>
      <c r="M1317">
        <v>88.6</v>
      </c>
      <c r="N1317">
        <v>94.4</v>
      </c>
      <c r="O1317">
        <v>3156</v>
      </c>
      <c r="R1317">
        <v>840</v>
      </c>
      <c r="S1317">
        <v>14</v>
      </c>
      <c r="T1317">
        <v>60</v>
      </c>
      <c r="U1317" t="s">
        <v>782</v>
      </c>
      <c r="V1317">
        <v>25000</v>
      </c>
      <c r="W1317">
        <v>2700</v>
      </c>
      <c r="X1317">
        <v>81</v>
      </c>
      <c r="Y1317">
        <v>8</v>
      </c>
      <c r="Z1317">
        <v>0.9</v>
      </c>
      <c r="AA1317">
        <v>-20</v>
      </c>
      <c r="AB1317" t="s">
        <v>769</v>
      </c>
      <c r="AC1317">
        <v>0.1</v>
      </c>
      <c r="AD1317" t="s">
        <v>3622</v>
      </c>
      <c r="AE1317">
        <v>41894</v>
      </c>
      <c r="AF1317">
        <v>41901</v>
      </c>
      <c r="AG1317" t="s">
        <v>842</v>
      </c>
      <c r="AH1317" t="s">
        <v>3639</v>
      </c>
      <c r="AI1317">
        <v>2222267</v>
      </c>
    </row>
    <row r="1318" spans="1:35">
      <c r="A1318" t="s">
        <v>3249</v>
      </c>
      <c r="B1318" t="s">
        <v>3250</v>
      </c>
      <c r="C1318" t="s">
        <v>3435</v>
      </c>
      <c r="D1318" t="s">
        <v>3640</v>
      </c>
      <c r="F1318" t="s">
        <v>738</v>
      </c>
      <c r="G1318" t="s">
        <v>780</v>
      </c>
      <c r="H1318" t="s">
        <v>794</v>
      </c>
      <c r="I1318" t="s">
        <v>726</v>
      </c>
      <c r="J1318" t="s">
        <v>682</v>
      </c>
      <c r="K1318">
        <v>3</v>
      </c>
      <c r="L1318">
        <v>50</v>
      </c>
      <c r="M1318">
        <v>86.4</v>
      </c>
      <c r="N1318">
        <v>63.5</v>
      </c>
      <c r="O1318">
        <v>1568</v>
      </c>
      <c r="Q1318">
        <v>25</v>
      </c>
      <c r="R1318">
        <v>500</v>
      </c>
      <c r="S1318">
        <v>8</v>
      </c>
      <c r="T1318">
        <v>62.5</v>
      </c>
      <c r="U1318" t="s">
        <v>782</v>
      </c>
      <c r="V1318">
        <v>30000</v>
      </c>
      <c r="W1318">
        <v>3000</v>
      </c>
      <c r="X1318">
        <v>86</v>
      </c>
      <c r="Y1318">
        <v>30</v>
      </c>
      <c r="Z1318">
        <v>1</v>
      </c>
      <c r="AA1318">
        <v>-20</v>
      </c>
      <c r="AB1318" t="s">
        <v>769</v>
      </c>
      <c r="AC1318">
        <v>0.01</v>
      </c>
      <c r="AD1318" t="s">
        <v>900</v>
      </c>
      <c r="AE1318">
        <v>41713</v>
      </c>
      <c r="AF1318">
        <v>41677</v>
      </c>
      <c r="AG1318" t="s">
        <v>784</v>
      </c>
      <c r="AH1318" t="s">
        <v>3641</v>
      </c>
      <c r="AI1318">
        <v>2213614</v>
      </c>
    </row>
    <row r="1319" spans="1:35">
      <c r="A1319" t="s">
        <v>3249</v>
      </c>
      <c r="B1319" t="s">
        <v>3250</v>
      </c>
      <c r="C1319" t="s">
        <v>3435</v>
      </c>
      <c r="D1319" t="s">
        <v>3642</v>
      </c>
      <c r="F1319" t="s">
        <v>738</v>
      </c>
      <c r="G1319" t="s">
        <v>780</v>
      </c>
      <c r="H1319" t="s">
        <v>794</v>
      </c>
      <c r="I1319" t="s">
        <v>726</v>
      </c>
      <c r="J1319" t="s">
        <v>682</v>
      </c>
      <c r="K1319">
        <v>3</v>
      </c>
      <c r="L1319">
        <v>50</v>
      </c>
      <c r="M1319">
        <v>86.4</v>
      </c>
      <c r="N1319">
        <v>63.5</v>
      </c>
      <c r="O1319">
        <v>669</v>
      </c>
      <c r="Q1319">
        <v>60</v>
      </c>
      <c r="R1319">
        <v>500</v>
      </c>
      <c r="S1319">
        <v>8</v>
      </c>
      <c r="T1319">
        <v>62.5</v>
      </c>
      <c r="U1319" t="s">
        <v>782</v>
      </c>
      <c r="V1319">
        <v>30000</v>
      </c>
      <c r="W1319">
        <v>3000</v>
      </c>
      <c r="X1319">
        <v>86</v>
      </c>
      <c r="Y1319">
        <v>30</v>
      </c>
      <c r="Z1319">
        <v>1</v>
      </c>
      <c r="AA1319">
        <v>-20</v>
      </c>
      <c r="AB1319" t="s">
        <v>769</v>
      </c>
      <c r="AC1319">
        <v>0.01</v>
      </c>
      <c r="AD1319" t="s">
        <v>900</v>
      </c>
      <c r="AE1319">
        <v>41713</v>
      </c>
      <c r="AF1319">
        <v>41677</v>
      </c>
      <c r="AG1319" t="s">
        <v>784</v>
      </c>
      <c r="AH1319" t="s">
        <v>3643</v>
      </c>
      <c r="AI1319">
        <v>2206652</v>
      </c>
    </row>
    <row r="1320" spans="1:35">
      <c r="A1320" t="s">
        <v>3249</v>
      </c>
      <c r="B1320" t="s">
        <v>3250</v>
      </c>
      <c r="C1320" t="s">
        <v>3435</v>
      </c>
      <c r="D1320" t="s">
        <v>3644</v>
      </c>
      <c r="F1320" t="s">
        <v>738</v>
      </c>
      <c r="G1320" t="s">
        <v>780</v>
      </c>
      <c r="H1320" t="s">
        <v>794</v>
      </c>
      <c r="I1320" t="s">
        <v>726</v>
      </c>
      <c r="J1320" t="s">
        <v>682</v>
      </c>
      <c r="K1320">
        <v>3</v>
      </c>
      <c r="L1320">
        <v>50</v>
      </c>
      <c r="M1320">
        <v>86.4</v>
      </c>
      <c r="N1320">
        <v>63.5</v>
      </c>
      <c r="O1320">
        <v>1568</v>
      </c>
      <c r="Q1320">
        <v>25</v>
      </c>
      <c r="R1320">
        <v>500</v>
      </c>
      <c r="S1320">
        <v>8</v>
      </c>
      <c r="T1320">
        <v>62.5</v>
      </c>
      <c r="U1320" t="s">
        <v>782</v>
      </c>
      <c r="V1320">
        <v>30000</v>
      </c>
      <c r="W1320">
        <v>3000</v>
      </c>
      <c r="X1320">
        <v>86</v>
      </c>
      <c r="Y1320">
        <v>30</v>
      </c>
      <c r="Z1320">
        <v>1</v>
      </c>
      <c r="AA1320">
        <v>-20</v>
      </c>
      <c r="AB1320" t="s">
        <v>769</v>
      </c>
      <c r="AC1320">
        <v>0.01</v>
      </c>
      <c r="AD1320" t="s">
        <v>900</v>
      </c>
      <c r="AE1320">
        <v>41713</v>
      </c>
      <c r="AF1320">
        <v>41677</v>
      </c>
      <c r="AG1320" t="s">
        <v>784</v>
      </c>
      <c r="AH1320" t="s">
        <v>3645</v>
      </c>
      <c r="AI1320">
        <v>2213615</v>
      </c>
    </row>
    <row r="1321" spans="1:35">
      <c r="A1321" t="s">
        <v>3249</v>
      </c>
      <c r="B1321" t="s">
        <v>3250</v>
      </c>
      <c r="C1321" t="s">
        <v>3646</v>
      </c>
      <c r="D1321" t="s">
        <v>3647</v>
      </c>
      <c r="F1321" t="s">
        <v>830</v>
      </c>
      <c r="G1321" t="s">
        <v>780</v>
      </c>
      <c r="H1321" t="s">
        <v>794</v>
      </c>
      <c r="I1321" t="s">
        <v>726</v>
      </c>
      <c r="J1321" t="s">
        <v>682</v>
      </c>
      <c r="K1321">
        <v>3</v>
      </c>
      <c r="L1321">
        <v>75</v>
      </c>
      <c r="M1321">
        <v>114.3</v>
      </c>
      <c r="N1321">
        <v>96.5</v>
      </c>
      <c r="O1321">
        <v>3431</v>
      </c>
      <c r="Q1321">
        <v>25</v>
      </c>
      <c r="R1321">
        <v>800</v>
      </c>
      <c r="S1321">
        <v>15</v>
      </c>
      <c r="T1321">
        <v>53.3</v>
      </c>
      <c r="U1321" t="s">
        <v>782</v>
      </c>
      <c r="V1321">
        <v>30000</v>
      </c>
      <c r="W1321">
        <v>3000</v>
      </c>
      <c r="X1321">
        <v>86</v>
      </c>
      <c r="Y1321">
        <v>28</v>
      </c>
      <c r="Z1321">
        <v>1</v>
      </c>
      <c r="AA1321">
        <v>-20</v>
      </c>
      <c r="AB1321" t="s">
        <v>769</v>
      </c>
      <c r="AC1321">
        <v>0.1</v>
      </c>
      <c r="AD1321" t="s">
        <v>900</v>
      </c>
      <c r="AE1321">
        <v>41708</v>
      </c>
      <c r="AF1321">
        <v>41703</v>
      </c>
      <c r="AG1321" t="s">
        <v>784</v>
      </c>
      <c r="AH1321" t="s">
        <v>3648</v>
      </c>
      <c r="AI1321">
        <v>2206149</v>
      </c>
    </row>
    <row r="1322" spans="1:35">
      <c r="A1322" t="s">
        <v>3249</v>
      </c>
      <c r="B1322" t="s">
        <v>3250</v>
      </c>
      <c r="C1322" t="s">
        <v>3646</v>
      </c>
      <c r="D1322" t="s">
        <v>3649</v>
      </c>
      <c r="F1322" t="s">
        <v>830</v>
      </c>
      <c r="G1322" t="s">
        <v>780</v>
      </c>
      <c r="H1322" t="s">
        <v>794</v>
      </c>
      <c r="I1322" t="s">
        <v>726</v>
      </c>
      <c r="J1322" t="s">
        <v>682</v>
      </c>
      <c r="K1322">
        <v>3</v>
      </c>
      <c r="L1322">
        <v>75</v>
      </c>
      <c r="M1322">
        <v>114.3</v>
      </c>
      <c r="N1322">
        <v>96.5</v>
      </c>
      <c r="O1322">
        <v>3780</v>
      </c>
      <c r="Q1322">
        <v>25</v>
      </c>
      <c r="R1322">
        <v>800</v>
      </c>
      <c r="S1322">
        <v>15</v>
      </c>
      <c r="T1322">
        <v>53.3</v>
      </c>
      <c r="U1322" t="s">
        <v>782</v>
      </c>
      <c r="V1322">
        <v>30000</v>
      </c>
      <c r="W1322">
        <v>2700</v>
      </c>
      <c r="X1322">
        <v>84</v>
      </c>
      <c r="Y1322">
        <v>21</v>
      </c>
      <c r="Z1322">
        <v>1</v>
      </c>
      <c r="AA1322">
        <v>-20</v>
      </c>
      <c r="AB1322" t="s">
        <v>769</v>
      </c>
      <c r="AC1322">
        <v>0.1</v>
      </c>
      <c r="AD1322" t="s">
        <v>783</v>
      </c>
      <c r="AE1322">
        <v>41792</v>
      </c>
      <c r="AF1322">
        <v>41814</v>
      </c>
      <c r="AG1322" t="s">
        <v>784</v>
      </c>
      <c r="AH1322" t="s">
        <v>3650</v>
      </c>
      <c r="AI1322">
        <v>2214728</v>
      </c>
    </row>
    <row r="1323" spans="1:35">
      <c r="A1323" t="s">
        <v>3249</v>
      </c>
      <c r="B1323" t="s">
        <v>3250</v>
      </c>
      <c r="C1323" t="s">
        <v>3646</v>
      </c>
      <c r="D1323" t="s">
        <v>3651</v>
      </c>
      <c r="F1323" t="s">
        <v>830</v>
      </c>
      <c r="G1323" t="s">
        <v>780</v>
      </c>
      <c r="H1323" t="s">
        <v>794</v>
      </c>
      <c r="I1323" t="s">
        <v>726</v>
      </c>
      <c r="J1323" t="s">
        <v>682</v>
      </c>
      <c r="K1323">
        <v>3</v>
      </c>
      <c r="L1323">
        <v>75</v>
      </c>
      <c r="M1323">
        <v>114.3</v>
      </c>
      <c r="N1323">
        <v>96.5</v>
      </c>
      <c r="O1323">
        <v>1890</v>
      </c>
      <c r="Q1323">
        <v>40</v>
      </c>
      <c r="R1323">
        <v>800</v>
      </c>
      <c r="S1323">
        <v>15</v>
      </c>
      <c r="T1323">
        <v>53.3</v>
      </c>
      <c r="U1323" t="s">
        <v>782</v>
      </c>
      <c r="V1323">
        <v>30000</v>
      </c>
      <c r="W1323">
        <v>3000</v>
      </c>
      <c r="X1323">
        <v>86</v>
      </c>
      <c r="Y1323">
        <v>28</v>
      </c>
      <c r="Z1323">
        <v>1</v>
      </c>
      <c r="AA1323">
        <v>-20</v>
      </c>
      <c r="AB1323" t="s">
        <v>769</v>
      </c>
      <c r="AC1323">
        <v>0.1</v>
      </c>
      <c r="AD1323" t="s">
        <v>900</v>
      </c>
      <c r="AE1323">
        <v>41708</v>
      </c>
      <c r="AF1323">
        <v>41703</v>
      </c>
      <c r="AG1323" t="s">
        <v>784</v>
      </c>
      <c r="AH1323" t="s">
        <v>3652</v>
      </c>
      <c r="AI1323">
        <v>2206150</v>
      </c>
    </row>
    <row r="1324" spans="1:35">
      <c r="A1324" t="s">
        <v>3249</v>
      </c>
      <c r="B1324" t="s">
        <v>3250</v>
      </c>
      <c r="C1324" t="s">
        <v>3646</v>
      </c>
      <c r="D1324" t="s">
        <v>3653</v>
      </c>
      <c r="F1324" t="s">
        <v>830</v>
      </c>
      <c r="G1324" t="s">
        <v>780</v>
      </c>
      <c r="H1324" t="s">
        <v>794</v>
      </c>
      <c r="I1324" t="s">
        <v>726</v>
      </c>
      <c r="J1324" t="s">
        <v>682</v>
      </c>
      <c r="K1324">
        <v>3</v>
      </c>
      <c r="L1324">
        <v>75</v>
      </c>
      <c r="M1324">
        <v>114.3</v>
      </c>
      <c r="N1324">
        <v>96.5</v>
      </c>
      <c r="O1324">
        <v>1890</v>
      </c>
      <c r="Q1324">
        <v>25</v>
      </c>
      <c r="R1324">
        <v>800</v>
      </c>
      <c r="S1324">
        <v>15</v>
      </c>
      <c r="T1324">
        <v>53.3</v>
      </c>
      <c r="U1324" t="s">
        <v>782</v>
      </c>
      <c r="V1324">
        <v>30000</v>
      </c>
      <c r="W1324">
        <v>2700</v>
      </c>
      <c r="X1324">
        <v>84</v>
      </c>
      <c r="Y1324">
        <v>21</v>
      </c>
      <c r="Z1324">
        <v>1</v>
      </c>
      <c r="AA1324">
        <v>-20</v>
      </c>
      <c r="AB1324" t="s">
        <v>769</v>
      </c>
      <c r="AC1324">
        <v>0.1</v>
      </c>
      <c r="AD1324" t="s">
        <v>783</v>
      </c>
      <c r="AE1324">
        <v>41792</v>
      </c>
      <c r="AF1324">
        <v>41814</v>
      </c>
      <c r="AG1324" t="s">
        <v>784</v>
      </c>
      <c r="AH1324" t="s">
        <v>3654</v>
      </c>
      <c r="AI1324">
        <v>2214727</v>
      </c>
    </row>
    <row r="1325" spans="1:35">
      <c r="A1325" t="s">
        <v>3249</v>
      </c>
      <c r="B1325" t="s">
        <v>3250</v>
      </c>
      <c r="C1325" t="s">
        <v>3646</v>
      </c>
      <c r="D1325" t="s">
        <v>3655</v>
      </c>
      <c r="F1325" t="s">
        <v>830</v>
      </c>
      <c r="G1325" t="s">
        <v>780</v>
      </c>
      <c r="H1325" t="s">
        <v>794</v>
      </c>
      <c r="I1325" t="s">
        <v>726</v>
      </c>
      <c r="J1325" t="s">
        <v>682</v>
      </c>
      <c r="K1325">
        <v>3</v>
      </c>
      <c r="L1325">
        <v>75</v>
      </c>
      <c r="M1325">
        <v>114.3</v>
      </c>
      <c r="N1325">
        <v>96.5</v>
      </c>
      <c r="O1325">
        <v>1231</v>
      </c>
      <c r="Q1325">
        <v>60</v>
      </c>
      <c r="R1325">
        <v>800</v>
      </c>
      <c r="S1325">
        <v>15</v>
      </c>
      <c r="T1325">
        <v>53.3</v>
      </c>
      <c r="U1325" t="s">
        <v>782</v>
      </c>
      <c r="V1325">
        <v>30000</v>
      </c>
      <c r="W1325">
        <v>3000</v>
      </c>
      <c r="X1325">
        <v>86</v>
      </c>
      <c r="Y1325">
        <v>28</v>
      </c>
      <c r="Z1325">
        <v>1</v>
      </c>
      <c r="AA1325">
        <v>-20</v>
      </c>
      <c r="AB1325" t="s">
        <v>769</v>
      </c>
      <c r="AC1325">
        <v>0.1</v>
      </c>
      <c r="AD1325" t="s">
        <v>900</v>
      </c>
      <c r="AE1325">
        <v>41708</v>
      </c>
      <c r="AF1325">
        <v>41703</v>
      </c>
      <c r="AG1325" t="s">
        <v>784</v>
      </c>
      <c r="AH1325" t="s">
        <v>3656</v>
      </c>
      <c r="AI1325">
        <v>2206151</v>
      </c>
    </row>
    <row r="1326" spans="1:35">
      <c r="A1326" t="s">
        <v>3249</v>
      </c>
      <c r="B1326" t="s">
        <v>3250</v>
      </c>
      <c r="C1326" t="s">
        <v>3646</v>
      </c>
      <c r="D1326" t="s">
        <v>3657</v>
      </c>
      <c r="F1326" t="s">
        <v>830</v>
      </c>
      <c r="G1326" t="s">
        <v>780</v>
      </c>
      <c r="H1326" t="s">
        <v>794</v>
      </c>
      <c r="I1326" t="s">
        <v>726</v>
      </c>
      <c r="J1326" t="s">
        <v>682</v>
      </c>
      <c r="K1326">
        <v>3</v>
      </c>
      <c r="L1326">
        <v>75</v>
      </c>
      <c r="M1326">
        <v>114.3</v>
      </c>
      <c r="N1326">
        <v>96.5</v>
      </c>
      <c r="O1326">
        <v>1231</v>
      </c>
      <c r="Q1326">
        <v>25</v>
      </c>
      <c r="R1326">
        <v>800</v>
      </c>
      <c r="S1326">
        <v>15</v>
      </c>
      <c r="T1326">
        <v>53.3</v>
      </c>
      <c r="U1326" t="s">
        <v>782</v>
      </c>
      <c r="V1326">
        <v>30000</v>
      </c>
      <c r="W1326">
        <v>2700</v>
      </c>
      <c r="X1326">
        <v>84</v>
      </c>
      <c r="Y1326">
        <v>21</v>
      </c>
      <c r="Z1326">
        <v>1</v>
      </c>
      <c r="AA1326">
        <v>-20</v>
      </c>
      <c r="AB1326" t="s">
        <v>769</v>
      </c>
      <c r="AC1326">
        <v>0.1</v>
      </c>
      <c r="AD1326" t="s">
        <v>783</v>
      </c>
      <c r="AE1326">
        <v>41792</v>
      </c>
      <c r="AF1326">
        <v>41814</v>
      </c>
      <c r="AG1326" t="s">
        <v>784</v>
      </c>
      <c r="AH1326" t="s">
        <v>3658</v>
      </c>
      <c r="AI1326">
        <v>2214729</v>
      </c>
    </row>
    <row r="1327" spans="1:35">
      <c r="A1327" t="s">
        <v>3249</v>
      </c>
      <c r="B1327" t="s">
        <v>3250</v>
      </c>
      <c r="C1327" t="s">
        <v>1289</v>
      </c>
      <c r="D1327" t="s">
        <v>3659</v>
      </c>
      <c r="F1327" t="s">
        <v>735</v>
      </c>
      <c r="G1327" t="s">
        <v>780</v>
      </c>
      <c r="H1327" t="s">
        <v>794</v>
      </c>
      <c r="I1327" t="s">
        <v>726</v>
      </c>
      <c r="J1327" t="s">
        <v>682</v>
      </c>
      <c r="K1327">
        <v>3</v>
      </c>
      <c r="L1327">
        <v>90</v>
      </c>
      <c r="M1327">
        <v>129.5</v>
      </c>
      <c r="N1327">
        <v>121.9</v>
      </c>
      <c r="O1327">
        <v>3714</v>
      </c>
      <c r="Q1327">
        <v>25</v>
      </c>
      <c r="R1327">
        <v>950</v>
      </c>
      <c r="S1327">
        <v>16</v>
      </c>
      <c r="T1327">
        <v>59.4</v>
      </c>
      <c r="U1327" t="s">
        <v>782</v>
      </c>
      <c r="V1327">
        <v>30000</v>
      </c>
      <c r="W1327">
        <v>3000</v>
      </c>
      <c r="X1327">
        <v>87</v>
      </c>
      <c r="Y1327">
        <v>32</v>
      </c>
      <c r="Z1327">
        <v>1</v>
      </c>
      <c r="AA1327">
        <v>-20</v>
      </c>
      <c r="AB1327" t="s">
        <v>769</v>
      </c>
      <c r="AC1327">
        <v>0.1</v>
      </c>
      <c r="AD1327" t="s">
        <v>900</v>
      </c>
      <c r="AE1327">
        <v>41708</v>
      </c>
      <c r="AF1327">
        <v>41703</v>
      </c>
      <c r="AG1327" t="s">
        <v>784</v>
      </c>
      <c r="AH1327" t="s">
        <v>3660</v>
      </c>
      <c r="AI1327">
        <v>2206141</v>
      </c>
    </row>
    <row r="1328" spans="1:35">
      <c r="A1328" t="s">
        <v>3249</v>
      </c>
      <c r="B1328" t="s">
        <v>3250</v>
      </c>
      <c r="C1328" t="s">
        <v>1289</v>
      </c>
      <c r="D1328" t="s">
        <v>3661</v>
      </c>
      <c r="F1328" t="s">
        <v>735</v>
      </c>
      <c r="G1328" t="s">
        <v>780</v>
      </c>
      <c r="H1328" t="s">
        <v>794</v>
      </c>
      <c r="I1328" t="s">
        <v>726</v>
      </c>
      <c r="J1328" t="s">
        <v>682</v>
      </c>
      <c r="K1328">
        <v>3</v>
      </c>
      <c r="L1328">
        <v>90</v>
      </c>
      <c r="M1328">
        <v>129.5</v>
      </c>
      <c r="N1328">
        <v>121.9</v>
      </c>
      <c r="O1328">
        <v>4066</v>
      </c>
      <c r="Q1328">
        <v>25</v>
      </c>
      <c r="R1328">
        <v>950</v>
      </c>
      <c r="S1328">
        <v>16</v>
      </c>
      <c r="T1328">
        <v>59.4</v>
      </c>
      <c r="U1328" t="s">
        <v>782</v>
      </c>
      <c r="V1328">
        <v>30000</v>
      </c>
      <c r="W1328">
        <v>2700</v>
      </c>
      <c r="X1328">
        <v>84</v>
      </c>
      <c r="Y1328">
        <v>21</v>
      </c>
      <c r="Z1328">
        <v>1</v>
      </c>
      <c r="AA1328">
        <v>-20</v>
      </c>
      <c r="AB1328" t="s">
        <v>769</v>
      </c>
      <c r="AC1328">
        <v>0.1</v>
      </c>
      <c r="AD1328" t="s">
        <v>783</v>
      </c>
      <c r="AE1328">
        <v>41792</v>
      </c>
      <c r="AF1328">
        <v>41814</v>
      </c>
      <c r="AG1328" t="s">
        <v>784</v>
      </c>
      <c r="AH1328" t="s">
        <v>3662</v>
      </c>
      <c r="AI1328">
        <v>2214722</v>
      </c>
    </row>
    <row r="1329" spans="1:35">
      <c r="A1329" t="s">
        <v>3249</v>
      </c>
      <c r="B1329" t="s">
        <v>3250</v>
      </c>
      <c r="C1329" t="s">
        <v>1289</v>
      </c>
      <c r="D1329" t="s">
        <v>3663</v>
      </c>
      <c r="F1329" t="s">
        <v>735</v>
      </c>
      <c r="G1329" t="s">
        <v>780</v>
      </c>
      <c r="H1329" t="s">
        <v>794</v>
      </c>
      <c r="I1329" t="s">
        <v>726</v>
      </c>
      <c r="J1329" t="s">
        <v>682</v>
      </c>
      <c r="K1329">
        <v>3</v>
      </c>
      <c r="L1329">
        <v>90</v>
      </c>
      <c r="M1329">
        <v>129.5</v>
      </c>
      <c r="N1329">
        <v>121.9</v>
      </c>
      <c r="O1329">
        <v>1824</v>
      </c>
      <c r="Q1329">
        <v>40</v>
      </c>
      <c r="R1329">
        <v>950</v>
      </c>
      <c r="S1329">
        <v>16</v>
      </c>
      <c r="T1329">
        <v>59.4</v>
      </c>
      <c r="U1329" t="s">
        <v>782</v>
      </c>
      <c r="V1329">
        <v>30000</v>
      </c>
      <c r="W1329">
        <v>3000</v>
      </c>
      <c r="X1329">
        <v>87</v>
      </c>
      <c r="Y1329">
        <v>32</v>
      </c>
      <c r="Z1329">
        <v>1</v>
      </c>
      <c r="AA1329">
        <v>-20</v>
      </c>
      <c r="AB1329" t="s">
        <v>769</v>
      </c>
      <c r="AC1329">
        <v>0.1</v>
      </c>
      <c r="AD1329" t="s">
        <v>900</v>
      </c>
      <c r="AE1329">
        <v>41708</v>
      </c>
      <c r="AF1329">
        <v>41703</v>
      </c>
      <c r="AG1329" t="s">
        <v>784</v>
      </c>
      <c r="AH1329" t="s">
        <v>3664</v>
      </c>
      <c r="AI1329">
        <v>2206142</v>
      </c>
    </row>
    <row r="1330" spans="1:35">
      <c r="A1330" t="s">
        <v>3249</v>
      </c>
      <c r="B1330" t="s">
        <v>3250</v>
      </c>
      <c r="C1330" t="s">
        <v>1289</v>
      </c>
      <c r="D1330" t="s">
        <v>3665</v>
      </c>
      <c r="F1330" t="s">
        <v>735</v>
      </c>
      <c r="G1330" t="s">
        <v>780</v>
      </c>
      <c r="H1330" t="s">
        <v>794</v>
      </c>
      <c r="I1330" t="s">
        <v>726</v>
      </c>
      <c r="J1330" t="s">
        <v>682</v>
      </c>
      <c r="K1330">
        <v>3</v>
      </c>
      <c r="L1330">
        <v>90</v>
      </c>
      <c r="M1330">
        <v>129.5</v>
      </c>
      <c r="N1330">
        <v>121.9</v>
      </c>
      <c r="O1330">
        <v>1824</v>
      </c>
      <c r="Q1330">
        <v>40</v>
      </c>
      <c r="R1330">
        <v>950</v>
      </c>
      <c r="S1330">
        <v>16</v>
      </c>
      <c r="T1330">
        <v>59.4</v>
      </c>
      <c r="U1330" t="s">
        <v>782</v>
      </c>
      <c r="V1330">
        <v>30000</v>
      </c>
      <c r="W1330">
        <v>2700</v>
      </c>
      <c r="X1330">
        <v>84</v>
      </c>
      <c r="Y1330">
        <v>21</v>
      </c>
      <c r="Z1330">
        <v>1</v>
      </c>
      <c r="AA1330">
        <v>-20</v>
      </c>
      <c r="AB1330" t="s">
        <v>769</v>
      </c>
      <c r="AC1330">
        <v>0.1</v>
      </c>
      <c r="AD1330" t="s">
        <v>783</v>
      </c>
      <c r="AE1330">
        <v>41792</v>
      </c>
      <c r="AF1330">
        <v>41814</v>
      </c>
      <c r="AG1330" t="s">
        <v>784</v>
      </c>
      <c r="AH1330" t="s">
        <v>3666</v>
      </c>
      <c r="AI1330">
        <v>2214723</v>
      </c>
    </row>
    <row r="1331" spans="1:35">
      <c r="A1331" t="s">
        <v>3249</v>
      </c>
      <c r="B1331" t="s">
        <v>3250</v>
      </c>
      <c r="C1331" t="s">
        <v>1289</v>
      </c>
      <c r="D1331" t="s">
        <v>3667</v>
      </c>
      <c r="F1331" t="s">
        <v>735</v>
      </c>
      <c r="G1331" t="s">
        <v>780</v>
      </c>
      <c r="H1331" t="s">
        <v>794</v>
      </c>
      <c r="I1331" t="s">
        <v>726</v>
      </c>
      <c r="J1331" t="s">
        <v>682</v>
      </c>
      <c r="K1331">
        <v>3</v>
      </c>
      <c r="L1331">
        <v>90</v>
      </c>
      <c r="M1331">
        <v>129.5</v>
      </c>
      <c r="N1331">
        <v>121.9</v>
      </c>
      <c r="O1331">
        <v>1287</v>
      </c>
      <c r="Q1331">
        <v>60</v>
      </c>
      <c r="R1331">
        <v>950</v>
      </c>
      <c r="S1331">
        <v>16</v>
      </c>
      <c r="T1331">
        <v>59.4</v>
      </c>
      <c r="U1331" t="s">
        <v>782</v>
      </c>
      <c r="V1331">
        <v>30000</v>
      </c>
      <c r="W1331">
        <v>3000</v>
      </c>
      <c r="X1331">
        <v>87</v>
      </c>
      <c r="Y1331">
        <v>32</v>
      </c>
      <c r="Z1331">
        <v>1</v>
      </c>
      <c r="AA1331">
        <v>-20</v>
      </c>
      <c r="AB1331" t="s">
        <v>769</v>
      </c>
      <c r="AC1331">
        <v>0.1</v>
      </c>
      <c r="AD1331" t="s">
        <v>900</v>
      </c>
      <c r="AE1331">
        <v>41708</v>
      </c>
      <c r="AF1331">
        <v>41703</v>
      </c>
      <c r="AG1331" t="s">
        <v>784</v>
      </c>
      <c r="AH1331" t="s">
        <v>3668</v>
      </c>
      <c r="AI1331">
        <v>2206143</v>
      </c>
    </row>
    <row r="1332" spans="1:35">
      <c r="A1332" t="s">
        <v>3249</v>
      </c>
      <c r="B1332" t="s">
        <v>3250</v>
      </c>
      <c r="C1332" t="s">
        <v>1289</v>
      </c>
      <c r="D1332" t="s">
        <v>3669</v>
      </c>
      <c r="F1332" t="s">
        <v>735</v>
      </c>
      <c r="G1332" t="s">
        <v>780</v>
      </c>
      <c r="H1332" t="s">
        <v>794</v>
      </c>
      <c r="I1332" t="s">
        <v>726</v>
      </c>
      <c r="J1332" t="s">
        <v>682</v>
      </c>
      <c r="K1332">
        <v>3</v>
      </c>
      <c r="L1332">
        <v>90</v>
      </c>
      <c r="M1332">
        <v>129.5</v>
      </c>
      <c r="N1332">
        <v>121.9</v>
      </c>
      <c r="O1332">
        <v>1287</v>
      </c>
      <c r="Q1332">
        <v>60</v>
      </c>
      <c r="R1332">
        <v>950</v>
      </c>
      <c r="S1332">
        <v>16</v>
      </c>
      <c r="T1332">
        <v>59.4</v>
      </c>
      <c r="U1332" t="s">
        <v>782</v>
      </c>
      <c r="V1332">
        <v>30000</v>
      </c>
      <c r="W1332">
        <v>2700</v>
      </c>
      <c r="X1332">
        <v>84</v>
      </c>
      <c r="Y1332">
        <v>21</v>
      </c>
      <c r="Z1332">
        <v>1</v>
      </c>
      <c r="AA1332">
        <v>-20</v>
      </c>
      <c r="AB1332" t="s">
        <v>769</v>
      </c>
      <c r="AC1332">
        <v>0.1</v>
      </c>
      <c r="AD1332" t="s">
        <v>783</v>
      </c>
      <c r="AE1332">
        <v>41792</v>
      </c>
      <c r="AF1332">
        <v>41814</v>
      </c>
      <c r="AG1332" t="s">
        <v>784</v>
      </c>
      <c r="AH1332" t="s">
        <v>3670</v>
      </c>
      <c r="AI1332">
        <v>2214724</v>
      </c>
    </row>
    <row r="1333" spans="1:35">
      <c r="A1333" t="s">
        <v>3249</v>
      </c>
      <c r="B1333" t="s">
        <v>3250</v>
      </c>
      <c r="C1333" t="s">
        <v>3671</v>
      </c>
      <c r="D1333" t="s">
        <v>3672</v>
      </c>
      <c r="E1333" t="s">
        <v>3673</v>
      </c>
      <c r="F1333" t="s">
        <v>813</v>
      </c>
      <c r="G1333" t="s">
        <v>780</v>
      </c>
      <c r="H1333" t="s">
        <v>794</v>
      </c>
      <c r="I1333" t="s">
        <v>726</v>
      </c>
      <c r="J1333" t="s">
        <v>682</v>
      </c>
      <c r="K1333">
        <v>3</v>
      </c>
      <c r="L1333">
        <v>50</v>
      </c>
      <c r="M1333">
        <v>99.1</v>
      </c>
      <c r="N1333">
        <v>63.5</v>
      </c>
      <c r="Q1333">
        <v>110</v>
      </c>
      <c r="R1333">
        <v>500</v>
      </c>
      <c r="S1333">
        <v>8</v>
      </c>
      <c r="T1333">
        <v>62.5</v>
      </c>
      <c r="U1333" t="s">
        <v>782</v>
      </c>
      <c r="V1333">
        <v>30000</v>
      </c>
      <c r="W1333">
        <v>3000</v>
      </c>
      <c r="X1333">
        <v>85</v>
      </c>
      <c r="Y1333">
        <v>21</v>
      </c>
      <c r="Z1333">
        <v>1</v>
      </c>
      <c r="AA1333">
        <v>-20</v>
      </c>
      <c r="AB1333" t="s">
        <v>769</v>
      </c>
      <c r="AC1333">
        <v>0.01</v>
      </c>
      <c r="AD1333" t="s">
        <v>900</v>
      </c>
      <c r="AE1333">
        <v>41713</v>
      </c>
      <c r="AF1333">
        <v>41677</v>
      </c>
      <c r="AG1333" t="s">
        <v>784</v>
      </c>
      <c r="AH1333" t="s">
        <v>3674</v>
      </c>
      <c r="AI1333">
        <v>2206153</v>
      </c>
    </row>
    <row r="1334" spans="1:35" hidden="1">
      <c r="A1334" t="s">
        <v>3675</v>
      </c>
      <c r="B1334" t="s">
        <v>3676</v>
      </c>
      <c r="C1334" t="s">
        <v>3677</v>
      </c>
      <c r="D1334" t="s">
        <v>3677</v>
      </c>
      <c r="F1334" t="s">
        <v>737</v>
      </c>
      <c r="G1334" t="s">
        <v>780</v>
      </c>
      <c r="H1334" t="s">
        <v>1239</v>
      </c>
      <c r="I1334" t="s">
        <v>726</v>
      </c>
      <c r="J1334" t="s">
        <v>682</v>
      </c>
      <c r="K1334">
        <v>3</v>
      </c>
      <c r="M1334">
        <v>54.2</v>
      </c>
      <c r="N1334">
        <v>46.6</v>
      </c>
      <c r="O1334">
        <v>1486</v>
      </c>
      <c r="Q1334">
        <v>24</v>
      </c>
      <c r="R1334">
        <v>455</v>
      </c>
      <c r="S1334">
        <v>7</v>
      </c>
      <c r="T1334">
        <v>65</v>
      </c>
      <c r="U1334" t="s">
        <v>782</v>
      </c>
      <c r="V1334">
        <v>25000</v>
      </c>
      <c r="W1334">
        <v>4000</v>
      </c>
      <c r="X1334">
        <v>82</v>
      </c>
      <c r="Y1334">
        <v>8</v>
      </c>
      <c r="Z1334">
        <v>0.9</v>
      </c>
      <c r="AA1334">
        <v>-35</v>
      </c>
      <c r="AB1334" t="s">
        <v>769</v>
      </c>
      <c r="AC1334">
        <v>0.2</v>
      </c>
      <c r="AD1334" t="s">
        <v>1159</v>
      </c>
      <c r="AE1334">
        <v>41821</v>
      </c>
      <c r="AF1334">
        <v>41949</v>
      </c>
      <c r="AG1334" t="s">
        <v>842</v>
      </c>
      <c r="AH1334" t="s">
        <v>3678</v>
      </c>
      <c r="AI1334">
        <v>2224670</v>
      </c>
    </row>
    <row r="1335" spans="1:35" hidden="1">
      <c r="A1335" t="s">
        <v>3675</v>
      </c>
      <c r="B1335" t="s">
        <v>3676</v>
      </c>
      <c r="C1335" t="s">
        <v>3679</v>
      </c>
      <c r="D1335" t="s">
        <v>3679</v>
      </c>
      <c r="F1335" t="s">
        <v>737</v>
      </c>
      <c r="G1335" t="s">
        <v>780</v>
      </c>
      <c r="H1335" t="s">
        <v>1239</v>
      </c>
      <c r="I1335" t="s">
        <v>726</v>
      </c>
      <c r="J1335" t="s">
        <v>682</v>
      </c>
      <c r="K1335">
        <v>3</v>
      </c>
      <c r="M1335">
        <v>54.2</v>
      </c>
      <c r="N1335">
        <v>46.6</v>
      </c>
      <c r="O1335">
        <v>893</v>
      </c>
      <c r="Q1335">
        <v>36</v>
      </c>
      <c r="R1335">
        <v>455</v>
      </c>
      <c r="S1335">
        <v>7</v>
      </c>
      <c r="T1335">
        <v>65</v>
      </c>
      <c r="U1335" t="s">
        <v>782</v>
      </c>
      <c r="V1335">
        <v>25000</v>
      </c>
      <c r="W1335">
        <v>4000</v>
      </c>
      <c r="X1335">
        <v>82</v>
      </c>
      <c r="Y1335">
        <v>8</v>
      </c>
      <c r="Z1335">
        <v>0.9</v>
      </c>
      <c r="AA1335">
        <v>-35</v>
      </c>
      <c r="AB1335" t="s">
        <v>769</v>
      </c>
      <c r="AC1335">
        <v>0.2</v>
      </c>
      <c r="AD1335" t="s">
        <v>1159</v>
      </c>
      <c r="AE1335">
        <v>41821</v>
      </c>
      <c r="AF1335">
        <v>41949</v>
      </c>
      <c r="AG1335" t="s">
        <v>842</v>
      </c>
      <c r="AH1335" t="s">
        <v>3680</v>
      </c>
      <c r="AI1335">
        <v>2224671</v>
      </c>
    </row>
    <row r="1336" spans="1:35" hidden="1">
      <c r="A1336" t="s">
        <v>3675</v>
      </c>
      <c r="B1336" t="s">
        <v>3676</v>
      </c>
      <c r="C1336" t="s">
        <v>3681</v>
      </c>
      <c r="D1336" t="s">
        <v>3681</v>
      </c>
      <c r="F1336" t="s">
        <v>737</v>
      </c>
      <c r="G1336" t="s">
        <v>780</v>
      </c>
      <c r="H1336" t="s">
        <v>1239</v>
      </c>
      <c r="I1336" t="s">
        <v>726</v>
      </c>
      <c r="J1336" t="s">
        <v>682</v>
      </c>
      <c r="K1336">
        <v>3</v>
      </c>
      <c r="M1336">
        <v>54.2</v>
      </c>
      <c r="N1336">
        <v>46.6</v>
      </c>
      <c r="O1336">
        <v>1545</v>
      </c>
      <c r="Q1336">
        <v>24</v>
      </c>
      <c r="R1336">
        <v>455</v>
      </c>
      <c r="S1336">
        <v>7</v>
      </c>
      <c r="T1336">
        <v>65</v>
      </c>
      <c r="U1336" t="s">
        <v>782</v>
      </c>
      <c r="V1336">
        <v>25000</v>
      </c>
      <c r="W1336">
        <v>3000</v>
      </c>
      <c r="X1336">
        <v>81</v>
      </c>
      <c r="Y1336">
        <v>1</v>
      </c>
      <c r="Z1336">
        <v>0.9</v>
      </c>
      <c r="AA1336">
        <v>-35</v>
      </c>
      <c r="AB1336" t="s">
        <v>769</v>
      </c>
      <c r="AC1336">
        <v>0.2</v>
      </c>
      <c r="AD1336" t="s">
        <v>1159</v>
      </c>
      <c r="AE1336">
        <v>41821</v>
      </c>
      <c r="AF1336">
        <v>41949</v>
      </c>
      <c r="AG1336" t="s">
        <v>842</v>
      </c>
      <c r="AH1336" t="s">
        <v>3682</v>
      </c>
      <c r="AI1336">
        <v>2224672</v>
      </c>
    </row>
    <row r="1337" spans="1:35" hidden="1">
      <c r="A1337" t="s">
        <v>3675</v>
      </c>
      <c r="B1337" t="s">
        <v>3676</v>
      </c>
      <c r="C1337" t="s">
        <v>3683</v>
      </c>
      <c r="D1337" t="s">
        <v>3683</v>
      </c>
      <c r="F1337" t="s">
        <v>737</v>
      </c>
      <c r="G1337" t="s">
        <v>780</v>
      </c>
      <c r="H1337" t="s">
        <v>1239</v>
      </c>
      <c r="I1337" t="s">
        <v>726</v>
      </c>
      <c r="J1337" t="s">
        <v>682</v>
      </c>
      <c r="K1337">
        <v>3</v>
      </c>
      <c r="M1337">
        <v>54.2</v>
      </c>
      <c r="N1337">
        <v>46.6</v>
      </c>
      <c r="O1337">
        <v>878</v>
      </c>
      <c r="Q1337">
        <v>36</v>
      </c>
      <c r="R1337">
        <v>455</v>
      </c>
      <c r="S1337">
        <v>7</v>
      </c>
      <c r="T1337">
        <v>65</v>
      </c>
      <c r="U1337" t="s">
        <v>782</v>
      </c>
      <c r="V1337">
        <v>25000</v>
      </c>
      <c r="W1337">
        <v>3000</v>
      </c>
      <c r="X1337">
        <v>81</v>
      </c>
      <c r="Y1337">
        <v>1</v>
      </c>
      <c r="Z1337">
        <v>0.9</v>
      </c>
      <c r="AA1337">
        <v>-35</v>
      </c>
      <c r="AB1337" t="s">
        <v>769</v>
      </c>
      <c r="AC1337">
        <v>0.2</v>
      </c>
      <c r="AD1337" t="s">
        <v>1159</v>
      </c>
      <c r="AE1337">
        <v>41821</v>
      </c>
      <c r="AF1337">
        <v>41949</v>
      </c>
      <c r="AG1337" t="s">
        <v>842</v>
      </c>
      <c r="AH1337" t="s">
        <v>3684</v>
      </c>
      <c r="AI1337">
        <v>2224673</v>
      </c>
    </row>
    <row r="1338" spans="1:35" hidden="1">
      <c r="A1338" t="s">
        <v>3675</v>
      </c>
      <c r="B1338" t="s">
        <v>3676</v>
      </c>
      <c r="C1338" t="s">
        <v>3685</v>
      </c>
      <c r="D1338" t="s">
        <v>3685</v>
      </c>
      <c r="F1338" t="s">
        <v>737</v>
      </c>
      <c r="G1338" t="s">
        <v>780</v>
      </c>
      <c r="H1338" t="s">
        <v>1239</v>
      </c>
      <c r="I1338" t="s">
        <v>726</v>
      </c>
      <c r="J1338" t="s">
        <v>682</v>
      </c>
      <c r="K1338">
        <v>3</v>
      </c>
      <c r="M1338">
        <v>54.2</v>
      </c>
      <c r="N1338">
        <v>46.6</v>
      </c>
      <c r="O1338">
        <v>1491</v>
      </c>
      <c r="Q1338">
        <v>24</v>
      </c>
      <c r="R1338">
        <v>455</v>
      </c>
      <c r="S1338">
        <v>7</v>
      </c>
      <c r="T1338">
        <v>65</v>
      </c>
      <c r="U1338" t="s">
        <v>782</v>
      </c>
      <c r="V1338">
        <v>25000</v>
      </c>
      <c r="W1338">
        <v>5000</v>
      </c>
      <c r="X1338">
        <v>83</v>
      </c>
      <c r="Y1338">
        <v>11</v>
      </c>
      <c r="Z1338">
        <v>0.9</v>
      </c>
      <c r="AA1338">
        <v>-35</v>
      </c>
      <c r="AB1338" t="s">
        <v>769</v>
      </c>
      <c r="AC1338">
        <v>0.2</v>
      </c>
      <c r="AD1338" t="s">
        <v>1159</v>
      </c>
      <c r="AE1338">
        <v>41821</v>
      </c>
      <c r="AF1338">
        <v>41949</v>
      </c>
      <c r="AG1338" t="s">
        <v>842</v>
      </c>
      <c r="AH1338" t="s">
        <v>3686</v>
      </c>
      <c r="AI1338">
        <v>2224675</v>
      </c>
    </row>
    <row r="1339" spans="1:35" hidden="1">
      <c r="A1339" t="s">
        <v>3675</v>
      </c>
      <c r="B1339" t="s">
        <v>3676</v>
      </c>
      <c r="C1339" t="s">
        <v>3687</v>
      </c>
      <c r="D1339" t="s">
        <v>3687</v>
      </c>
      <c r="F1339" t="s">
        <v>737</v>
      </c>
      <c r="G1339" t="s">
        <v>780</v>
      </c>
      <c r="H1339" t="s">
        <v>1239</v>
      </c>
      <c r="I1339" t="s">
        <v>726</v>
      </c>
      <c r="J1339" t="s">
        <v>682</v>
      </c>
      <c r="K1339">
        <v>3</v>
      </c>
      <c r="M1339">
        <v>54.2</v>
      </c>
      <c r="N1339">
        <v>46.6</v>
      </c>
      <c r="O1339">
        <v>872</v>
      </c>
      <c r="Q1339">
        <v>36</v>
      </c>
      <c r="R1339">
        <v>455</v>
      </c>
      <c r="S1339">
        <v>7</v>
      </c>
      <c r="T1339">
        <v>65</v>
      </c>
      <c r="U1339" t="s">
        <v>782</v>
      </c>
      <c r="V1339">
        <v>25000</v>
      </c>
      <c r="W1339">
        <v>5000</v>
      </c>
      <c r="X1339">
        <v>83</v>
      </c>
      <c r="Y1339">
        <v>11</v>
      </c>
      <c r="Z1339">
        <v>0.9</v>
      </c>
      <c r="AA1339">
        <v>-35</v>
      </c>
      <c r="AB1339" t="s">
        <v>769</v>
      </c>
      <c r="AC1339">
        <v>0.2</v>
      </c>
      <c r="AD1339" t="s">
        <v>1159</v>
      </c>
      <c r="AE1339">
        <v>41821</v>
      </c>
      <c r="AF1339">
        <v>41949</v>
      </c>
      <c r="AG1339" t="s">
        <v>842</v>
      </c>
      <c r="AH1339" t="s">
        <v>3688</v>
      </c>
      <c r="AI1339">
        <v>2224674</v>
      </c>
    </row>
    <row r="1340" spans="1:35" hidden="1">
      <c r="A1340" t="s">
        <v>3675</v>
      </c>
      <c r="B1340" t="s">
        <v>3676</v>
      </c>
      <c r="C1340" t="s">
        <v>3689</v>
      </c>
      <c r="D1340" t="s">
        <v>3690</v>
      </c>
      <c r="F1340" t="s">
        <v>792</v>
      </c>
      <c r="G1340" t="s">
        <v>793</v>
      </c>
      <c r="H1340" t="s">
        <v>794</v>
      </c>
      <c r="I1340" t="s">
        <v>795</v>
      </c>
      <c r="J1340" t="s">
        <v>682</v>
      </c>
      <c r="K1340">
        <v>3</v>
      </c>
      <c r="L1340">
        <v>40</v>
      </c>
      <c r="M1340">
        <v>104</v>
      </c>
      <c r="N1340">
        <v>60</v>
      </c>
      <c r="R1340">
        <v>500</v>
      </c>
      <c r="S1340">
        <v>7</v>
      </c>
      <c r="T1340">
        <v>71</v>
      </c>
      <c r="U1340" t="s">
        <v>782</v>
      </c>
      <c r="V1340">
        <v>25000</v>
      </c>
      <c r="W1340">
        <v>2700</v>
      </c>
      <c r="X1340">
        <v>82</v>
      </c>
      <c r="Y1340">
        <v>16</v>
      </c>
      <c r="Z1340">
        <v>0.9</v>
      </c>
      <c r="AA1340">
        <v>-20</v>
      </c>
      <c r="AB1340" t="s">
        <v>769</v>
      </c>
      <c r="AC1340">
        <v>0.2</v>
      </c>
      <c r="AD1340" t="s">
        <v>783</v>
      </c>
      <c r="AE1340">
        <v>41897</v>
      </c>
      <c r="AF1340">
        <v>41907</v>
      </c>
      <c r="AG1340" t="s">
        <v>784</v>
      </c>
      <c r="AH1340" t="s">
        <v>3691</v>
      </c>
      <c r="AI1340">
        <v>2221101</v>
      </c>
    </row>
    <row r="1341" spans="1:35" hidden="1">
      <c r="A1341" t="s">
        <v>3675</v>
      </c>
      <c r="B1341" t="s">
        <v>3676</v>
      </c>
      <c r="C1341" t="s">
        <v>3689</v>
      </c>
      <c r="D1341" t="s">
        <v>3692</v>
      </c>
      <c r="F1341" t="s">
        <v>792</v>
      </c>
      <c r="G1341" t="s">
        <v>793</v>
      </c>
      <c r="H1341" t="s">
        <v>794</v>
      </c>
      <c r="I1341" t="s">
        <v>795</v>
      </c>
      <c r="J1341" t="s">
        <v>682</v>
      </c>
      <c r="K1341">
        <v>3</v>
      </c>
      <c r="L1341">
        <v>40</v>
      </c>
      <c r="M1341">
        <v>104</v>
      </c>
      <c r="N1341">
        <v>60</v>
      </c>
      <c r="R1341">
        <v>530</v>
      </c>
      <c r="S1341">
        <v>7</v>
      </c>
      <c r="T1341">
        <v>78</v>
      </c>
      <c r="U1341" t="s">
        <v>782</v>
      </c>
      <c r="V1341">
        <v>25000</v>
      </c>
      <c r="W1341">
        <v>5000</v>
      </c>
      <c r="X1341">
        <v>82</v>
      </c>
      <c r="Y1341">
        <v>18</v>
      </c>
      <c r="Z1341">
        <v>0.9</v>
      </c>
      <c r="AA1341">
        <v>-20</v>
      </c>
      <c r="AB1341" t="s">
        <v>769</v>
      </c>
      <c r="AC1341">
        <v>0.2</v>
      </c>
      <c r="AD1341" t="s">
        <v>783</v>
      </c>
      <c r="AE1341">
        <v>41897</v>
      </c>
      <c r="AF1341">
        <v>41907</v>
      </c>
      <c r="AG1341" t="s">
        <v>784</v>
      </c>
      <c r="AH1341" t="s">
        <v>3693</v>
      </c>
      <c r="AI1341">
        <v>2221102</v>
      </c>
    </row>
    <row r="1342" spans="1:35" hidden="1">
      <c r="A1342" t="s">
        <v>3675</v>
      </c>
      <c r="B1342" t="s">
        <v>3676</v>
      </c>
      <c r="C1342" t="s">
        <v>3694</v>
      </c>
      <c r="D1342" t="s">
        <v>3694</v>
      </c>
      <c r="F1342" t="s">
        <v>737</v>
      </c>
      <c r="G1342" t="s">
        <v>780</v>
      </c>
      <c r="H1342" t="s">
        <v>794</v>
      </c>
      <c r="I1342" t="s">
        <v>726</v>
      </c>
      <c r="J1342" t="s">
        <v>682</v>
      </c>
      <c r="K1342">
        <v>3</v>
      </c>
      <c r="M1342">
        <v>57.7</v>
      </c>
      <c r="N1342">
        <v>46.6</v>
      </c>
      <c r="O1342">
        <v>1486</v>
      </c>
      <c r="Q1342">
        <v>24</v>
      </c>
      <c r="R1342">
        <v>455</v>
      </c>
      <c r="S1342">
        <v>7</v>
      </c>
      <c r="T1342">
        <v>65</v>
      </c>
      <c r="U1342" t="s">
        <v>782</v>
      </c>
      <c r="V1342">
        <v>25000</v>
      </c>
      <c r="W1342">
        <v>4000</v>
      </c>
      <c r="X1342">
        <v>82</v>
      </c>
      <c r="Y1342">
        <v>8</v>
      </c>
      <c r="Z1342">
        <v>0.9</v>
      </c>
      <c r="AA1342">
        <v>-35</v>
      </c>
      <c r="AB1342" t="s">
        <v>769</v>
      </c>
      <c r="AC1342">
        <v>0.2</v>
      </c>
      <c r="AD1342" t="s">
        <v>1159</v>
      </c>
      <c r="AE1342">
        <v>41821</v>
      </c>
      <c r="AF1342">
        <v>41949</v>
      </c>
      <c r="AG1342" t="s">
        <v>842</v>
      </c>
      <c r="AH1342" t="s">
        <v>3695</v>
      </c>
      <c r="AI1342">
        <v>2224676</v>
      </c>
    </row>
    <row r="1343" spans="1:35" hidden="1">
      <c r="A1343" t="s">
        <v>3675</v>
      </c>
      <c r="B1343" t="s">
        <v>3676</v>
      </c>
      <c r="C1343" t="s">
        <v>3696</v>
      </c>
      <c r="D1343" t="s">
        <v>3696</v>
      </c>
      <c r="F1343" t="s">
        <v>737</v>
      </c>
      <c r="G1343" t="s">
        <v>780</v>
      </c>
      <c r="H1343" t="s">
        <v>794</v>
      </c>
      <c r="I1343" t="s">
        <v>726</v>
      </c>
      <c r="J1343" t="s">
        <v>682</v>
      </c>
      <c r="K1343">
        <v>3</v>
      </c>
      <c r="M1343">
        <v>57.7</v>
      </c>
      <c r="N1343">
        <v>46.6</v>
      </c>
      <c r="O1343">
        <v>893</v>
      </c>
      <c r="Q1343">
        <v>36</v>
      </c>
      <c r="R1343">
        <v>455</v>
      </c>
      <c r="S1343">
        <v>7</v>
      </c>
      <c r="T1343">
        <v>65</v>
      </c>
      <c r="U1343" t="s">
        <v>782</v>
      </c>
      <c r="V1343">
        <v>25000</v>
      </c>
      <c r="W1343">
        <v>4000</v>
      </c>
      <c r="X1343">
        <v>82</v>
      </c>
      <c r="Y1343">
        <v>8</v>
      </c>
      <c r="Z1343">
        <v>0.9</v>
      </c>
      <c r="AA1343">
        <v>-35</v>
      </c>
      <c r="AB1343" t="s">
        <v>769</v>
      </c>
      <c r="AC1343">
        <v>0.2</v>
      </c>
      <c r="AD1343" t="s">
        <v>1159</v>
      </c>
      <c r="AE1343">
        <v>41821</v>
      </c>
      <c r="AF1343">
        <v>41949</v>
      </c>
      <c r="AG1343" t="s">
        <v>842</v>
      </c>
      <c r="AH1343" t="s">
        <v>3697</v>
      </c>
      <c r="AI1343">
        <v>2224668</v>
      </c>
    </row>
    <row r="1344" spans="1:35" hidden="1">
      <c r="A1344" t="s">
        <v>3675</v>
      </c>
      <c r="B1344" t="s">
        <v>3676</v>
      </c>
      <c r="C1344" t="s">
        <v>3698</v>
      </c>
      <c r="D1344" t="s">
        <v>3698</v>
      </c>
      <c r="F1344" t="s">
        <v>737</v>
      </c>
      <c r="G1344" t="s">
        <v>780</v>
      </c>
      <c r="H1344" t="s">
        <v>794</v>
      </c>
      <c r="I1344" t="s">
        <v>726</v>
      </c>
      <c r="J1344" t="s">
        <v>682</v>
      </c>
      <c r="K1344">
        <v>3</v>
      </c>
      <c r="M1344">
        <v>57.7</v>
      </c>
      <c r="N1344">
        <v>46.6</v>
      </c>
      <c r="O1344">
        <v>1545</v>
      </c>
      <c r="Q1344">
        <v>24</v>
      </c>
      <c r="R1344">
        <v>455</v>
      </c>
      <c r="S1344">
        <v>7</v>
      </c>
      <c r="T1344">
        <v>65</v>
      </c>
      <c r="U1344" t="s">
        <v>782</v>
      </c>
      <c r="V1344">
        <v>25000</v>
      </c>
      <c r="W1344">
        <v>3000</v>
      </c>
      <c r="X1344">
        <v>81</v>
      </c>
      <c r="Y1344">
        <v>1</v>
      </c>
      <c r="Z1344">
        <v>0.9</v>
      </c>
      <c r="AA1344">
        <v>-35</v>
      </c>
      <c r="AB1344" t="s">
        <v>769</v>
      </c>
      <c r="AC1344">
        <v>0.2</v>
      </c>
      <c r="AD1344" t="s">
        <v>1159</v>
      </c>
      <c r="AE1344">
        <v>41821</v>
      </c>
      <c r="AF1344">
        <v>41949</v>
      </c>
      <c r="AG1344" t="s">
        <v>842</v>
      </c>
      <c r="AH1344" t="s">
        <v>3699</v>
      </c>
      <c r="AI1344">
        <v>2224679</v>
      </c>
    </row>
    <row r="1345" spans="1:35" hidden="1">
      <c r="A1345" t="s">
        <v>3675</v>
      </c>
      <c r="B1345" t="s">
        <v>3676</v>
      </c>
      <c r="C1345" t="s">
        <v>3700</v>
      </c>
      <c r="D1345" t="s">
        <v>3700</v>
      </c>
      <c r="F1345" t="s">
        <v>737</v>
      </c>
      <c r="G1345" t="s">
        <v>780</v>
      </c>
      <c r="H1345" t="s">
        <v>794</v>
      </c>
      <c r="I1345" t="s">
        <v>726</v>
      </c>
      <c r="J1345" t="s">
        <v>682</v>
      </c>
      <c r="K1345">
        <v>3</v>
      </c>
      <c r="M1345">
        <v>57.7</v>
      </c>
      <c r="N1345">
        <v>46.6</v>
      </c>
      <c r="O1345">
        <v>878</v>
      </c>
      <c r="Q1345">
        <v>36</v>
      </c>
      <c r="R1345">
        <v>455</v>
      </c>
      <c r="S1345">
        <v>7</v>
      </c>
      <c r="T1345">
        <v>65</v>
      </c>
      <c r="U1345" t="s">
        <v>782</v>
      </c>
      <c r="V1345">
        <v>25000</v>
      </c>
      <c r="W1345">
        <v>3000</v>
      </c>
      <c r="X1345">
        <v>81</v>
      </c>
      <c r="Y1345">
        <v>1</v>
      </c>
      <c r="Z1345">
        <v>0.9</v>
      </c>
      <c r="AA1345">
        <v>-35</v>
      </c>
      <c r="AB1345" t="s">
        <v>769</v>
      </c>
      <c r="AC1345">
        <v>0.2</v>
      </c>
      <c r="AD1345" t="s">
        <v>1159</v>
      </c>
      <c r="AE1345">
        <v>41821</v>
      </c>
      <c r="AF1345">
        <v>41949</v>
      </c>
      <c r="AG1345" t="s">
        <v>842</v>
      </c>
      <c r="AH1345" t="s">
        <v>3701</v>
      </c>
      <c r="AI1345">
        <v>2224669</v>
      </c>
    </row>
    <row r="1346" spans="1:35" hidden="1">
      <c r="A1346" t="s">
        <v>3675</v>
      </c>
      <c r="B1346" t="s">
        <v>3676</v>
      </c>
      <c r="C1346" t="s">
        <v>3702</v>
      </c>
      <c r="D1346" t="s">
        <v>3702</v>
      </c>
      <c r="F1346" t="s">
        <v>737</v>
      </c>
      <c r="G1346" t="s">
        <v>780</v>
      </c>
      <c r="H1346" t="s">
        <v>794</v>
      </c>
      <c r="I1346" t="s">
        <v>726</v>
      </c>
      <c r="J1346" t="s">
        <v>682</v>
      </c>
      <c r="K1346">
        <v>3</v>
      </c>
      <c r="M1346">
        <v>57.7</v>
      </c>
      <c r="N1346">
        <v>46.6</v>
      </c>
      <c r="O1346">
        <v>1491</v>
      </c>
      <c r="Q1346">
        <v>24</v>
      </c>
      <c r="R1346">
        <v>455</v>
      </c>
      <c r="S1346">
        <v>7</v>
      </c>
      <c r="T1346">
        <v>65</v>
      </c>
      <c r="U1346" t="s">
        <v>782</v>
      </c>
      <c r="V1346">
        <v>25000</v>
      </c>
      <c r="W1346">
        <v>5000</v>
      </c>
      <c r="X1346">
        <v>83</v>
      </c>
      <c r="Y1346">
        <v>11</v>
      </c>
      <c r="Z1346">
        <v>0.9</v>
      </c>
      <c r="AA1346">
        <v>-35</v>
      </c>
      <c r="AB1346" t="s">
        <v>769</v>
      </c>
      <c r="AC1346">
        <v>0.2</v>
      </c>
      <c r="AD1346" t="s">
        <v>1159</v>
      </c>
      <c r="AE1346">
        <v>41821</v>
      </c>
      <c r="AF1346">
        <v>41949</v>
      </c>
      <c r="AG1346" t="s">
        <v>842</v>
      </c>
      <c r="AH1346" t="s">
        <v>3703</v>
      </c>
      <c r="AI1346">
        <v>2224678</v>
      </c>
    </row>
    <row r="1347" spans="1:35" hidden="1">
      <c r="A1347" t="s">
        <v>3675</v>
      </c>
      <c r="B1347" t="s">
        <v>3676</v>
      </c>
      <c r="C1347" t="s">
        <v>3704</v>
      </c>
      <c r="D1347" t="s">
        <v>3704</v>
      </c>
      <c r="F1347" t="s">
        <v>737</v>
      </c>
      <c r="G1347" t="s">
        <v>780</v>
      </c>
      <c r="H1347" t="s">
        <v>794</v>
      </c>
      <c r="I1347" t="s">
        <v>726</v>
      </c>
      <c r="J1347" t="s">
        <v>682</v>
      </c>
      <c r="K1347">
        <v>3</v>
      </c>
      <c r="M1347">
        <v>57.7</v>
      </c>
      <c r="N1347">
        <v>46.6</v>
      </c>
      <c r="O1347">
        <v>872</v>
      </c>
      <c r="Q1347">
        <v>36</v>
      </c>
      <c r="R1347">
        <v>455</v>
      </c>
      <c r="S1347">
        <v>7</v>
      </c>
      <c r="T1347">
        <v>65</v>
      </c>
      <c r="U1347" t="s">
        <v>782</v>
      </c>
      <c r="V1347">
        <v>25000</v>
      </c>
      <c r="W1347">
        <v>5000</v>
      </c>
      <c r="X1347">
        <v>83</v>
      </c>
      <c r="Y1347">
        <v>11</v>
      </c>
      <c r="Z1347">
        <v>0.9</v>
      </c>
      <c r="AA1347">
        <v>-35</v>
      </c>
      <c r="AB1347" t="s">
        <v>769</v>
      </c>
      <c r="AC1347">
        <v>0.2</v>
      </c>
      <c r="AD1347" t="s">
        <v>1159</v>
      </c>
      <c r="AE1347">
        <v>41821</v>
      </c>
      <c r="AF1347">
        <v>41949</v>
      </c>
      <c r="AG1347" t="s">
        <v>842</v>
      </c>
      <c r="AH1347" t="s">
        <v>3705</v>
      </c>
      <c r="AI1347">
        <v>2224677</v>
      </c>
    </row>
    <row r="1348" spans="1:35" hidden="1">
      <c r="A1348" t="s">
        <v>3675</v>
      </c>
      <c r="B1348" t="s">
        <v>3676</v>
      </c>
      <c r="C1348" t="s">
        <v>3706</v>
      </c>
      <c r="D1348" t="s">
        <v>3706</v>
      </c>
      <c r="F1348" t="s">
        <v>738</v>
      </c>
      <c r="G1348" t="s">
        <v>780</v>
      </c>
      <c r="H1348" t="s">
        <v>794</v>
      </c>
      <c r="I1348" t="s">
        <v>726</v>
      </c>
      <c r="J1348" t="s">
        <v>682</v>
      </c>
      <c r="K1348">
        <v>3</v>
      </c>
      <c r="L1348">
        <v>50</v>
      </c>
      <c r="M1348">
        <v>86</v>
      </c>
      <c r="N1348">
        <v>63</v>
      </c>
      <c r="O1348">
        <v>2385</v>
      </c>
      <c r="Q1348">
        <v>24</v>
      </c>
      <c r="R1348">
        <v>550</v>
      </c>
      <c r="S1348">
        <v>8.6999999999999993</v>
      </c>
      <c r="T1348">
        <v>64</v>
      </c>
      <c r="U1348" t="s">
        <v>782</v>
      </c>
      <c r="V1348">
        <v>25000</v>
      </c>
      <c r="W1348">
        <v>2700</v>
      </c>
      <c r="X1348">
        <v>83</v>
      </c>
      <c r="Y1348">
        <v>18</v>
      </c>
      <c r="Z1348">
        <v>0.8</v>
      </c>
      <c r="AA1348">
        <v>-35</v>
      </c>
      <c r="AB1348" t="s">
        <v>769</v>
      </c>
      <c r="AC1348">
        <v>0.2</v>
      </c>
      <c r="AD1348" t="s">
        <v>1159</v>
      </c>
      <c r="AE1348">
        <v>41821</v>
      </c>
      <c r="AF1348">
        <v>41910</v>
      </c>
      <c r="AG1348" t="s">
        <v>842</v>
      </c>
      <c r="AH1348" t="s">
        <v>3707</v>
      </c>
      <c r="AI1348">
        <v>2220710</v>
      </c>
    </row>
    <row r="1349" spans="1:35" hidden="1">
      <c r="A1349" t="s">
        <v>3675</v>
      </c>
      <c r="B1349" t="s">
        <v>3676</v>
      </c>
      <c r="C1349" t="s">
        <v>3708</v>
      </c>
      <c r="D1349" t="s">
        <v>3708</v>
      </c>
      <c r="F1349" t="s">
        <v>738</v>
      </c>
      <c r="G1349" t="s">
        <v>780</v>
      </c>
      <c r="H1349" t="s">
        <v>794</v>
      </c>
      <c r="I1349" t="s">
        <v>726</v>
      </c>
      <c r="J1349" t="s">
        <v>682</v>
      </c>
      <c r="K1349">
        <v>3</v>
      </c>
      <c r="L1349">
        <v>50</v>
      </c>
      <c r="M1349">
        <v>86</v>
      </c>
      <c r="N1349">
        <v>63</v>
      </c>
      <c r="O1349">
        <v>1556</v>
      </c>
      <c r="Q1349">
        <v>36</v>
      </c>
      <c r="R1349">
        <v>550</v>
      </c>
      <c r="S1349">
        <v>8.6999999999999993</v>
      </c>
      <c r="T1349">
        <v>68</v>
      </c>
      <c r="U1349" t="s">
        <v>782</v>
      </c>
      <c r="V1349">
        <v>25000</v>
      </c>
      <c r="W1349">
        <v>2700</v>
      </c>
      <c r="X1349">
        <v>83</v>
      </c>
      <c r="Y1349">
        <v>18</v>
      </c>
      <c r="Z1349">
        <v>0.8</v>
      </c>
      <c r="AA1349">
        <v>-35</v>
      </c>
      <c r="AB1349" t="s">
        <v>769</v>
      </c>
      <c r="AC1349">
        <v>0.2</v>
      </c>
      <c r="AD1349" t="s">
        <v>1159</v>
      </c>
      <c r="AE1349">
        <v>41821</v>
      </c>
      <c r="AF1349">
        <v>41910</v>
      </c>
      <c r="AG1349" t="s">
        <v>842</v>
      </c>
      <c r="AH1349" t="s">
        <v>3709</v>
      </c>
      <c r="AI1349">
        <v>2220711</v>
      </c>
    </row>
    <row r="1350" spans="1:35" hidden="1">
      <c r="A1350" t="s">
        <v>3675</v>
      </c>
      <c r="B1350" t="s">
        <v>3676</v>
      </c>
      <c r="C1350" t="s">
        <v>3710</v>
      </c>
      <c r="D1350" t="s">
        <v>3710</v>
      </c>
      <c r="F1350" t="s">
        <v>738</v>
      </c>
      <c r="G1350" t="s">
        <v>780</v>
      </c>
      <c r="H1350" t="s">
        <v>794</v>
      </c>
      <c r="I1350" t="s">
        <v>726</v>
      </c>
      <c r="J1350" t="s">
        <v>682</v>
      </c>
      <c r="K1350">
        <v>3</v>
      </c>
      <c r="L1350">
        <v>50</v>
      </c>
      <c r="M1350">
        <v>86</v>
      </c>
      <c r="N1350">
        <v>63</v>
      </c>
      <c r="O1350">
        <v>2733</v>
      </c>
      <c r="Q1350">
        <v>24</v>
      </c>
      <c r="R1350">
        <v>600</v>
      </c>
      <c r="S1350">
        <v>8.6999999999999993</v>
      </c>
      <c r="T1350">
        <v>76</v>
      </c>
      <c r="U1350" t="s">
        <v>782</v>
      </c>
      <c r="V1350">
        <v>25000</v>
      </c>
      <c r="W1350">
        <v>4000</v>
      </c>
      <c r="X1350">
        <v>82</v>
      </c>
      <c r="Y1350">
        <v>10</v>
      </c>
      <c r="Z1350">
        <v>0.8</v>
      </c>
      <c r="AA1350">
        <v>-35</v>
      </c>
      <c r="AB1350" t="s">
        <v>769</v>
      </c>
      <c r="AC1350">
        <v>0.2</v>
      </c>
      <c r="AD1350" t="s">
        <v>1159</v>
      </c>
      <c r="AE1350">
        <v>41821</v>
      </c>
      <c r="AF1350">
        <v>41910</v>
      </c>
      <c r="AG1350" t="s">
        <v>842</v>
      </c>
      <c r="AH1350" t="s">
        <v>3711</v>
      </c>
      <c r="AI1350">
        <v>2220714</v>
      </c>
    </row>
    <row r="1351" spans="1:35" hidden="1">
      <c r="A1351" t="s">
        <v>3675</v>
      </c>
      <c r="B1351" t="s">
        <v>3676</v>
      </c>
      <c r="C1351" t="s">
        <v>3712</v>
      </c>
      <c r="D1351" t="s">
        <v>3712</v>
      </c>
      <c r="F1351" t="s">
        <v>738</v>
      </c>
      <c r="G1351" t="s">
        <v>780</v>
      </c>
      <c r="H1351" t="s">
        <v>794</v>
      </c>
      <c r="I1351" t="s">
        <v>726</v>
      </c>
      <c r="J1351" t="s">
        <v>682</v>
      </c>
      <c r="K1351">
        <v>3</v>
      </c>
      <c r="L1351">
        <v>50</v>
      </c>
      <c r="M1351">
        <v>86</v>
      </c>
      <c r="N1351">
        <v>63</v>
      </c>
      <c r="O1351">
        <v>1610</v>
      </c>
      <c r="Q1351">
        <v>36</v>
      </c>
      <c r="R1351">
        <v>600</v>
      </c>
      <c r="S1351">
        <v>8.6999999999999993</v>
      </c>
      <c r="T1351">
        <v>71</v>
      </c>
      <c r="U1351" t="s">
        <v>782</v>
      </c>
      <c r="V1351">
        <v>25000</v>
      </c>
      <c r="W1351">
        <v>4000</v>
      </c>
      <c r="X1351">
        <v>82</v>
      </c>
      <c r="Y1351">
        <v>10</v>
      </c>
      <c r="Z1351">
        <v>0.8</v>
      </c>
      <c r="AA1351">
        <v>-35</v>
      </c>
      <c r="AB1351" t="s">
        <v>769</v>
      </c>
      <c r="AC1351">
        <v>0.2</v>
      </c>
      <c r="AD1351" t="s">
        <v>1159</v>
      </c>
      <c r="AE1351">
        <v>41821</v>
      </c>
      <c r="AF1351">
        <v>41910</v>
      </c>
      <c r="AG1351" t="s">
        <v>842</v>
      </c>
      <c r="AH1351" t="s">
        <v>3713</v>
      </c>
      <c r="AI1351">
        <v>2220715</v>
      </c>
    </row>
    <row r="1352" spans="1:35" hidden="1">
      <c r="A1352" t="s">
        <v>3675</v>
      </c>
      <c r="B1352" t="s">
        <v>3676</v>
      </c>
      <c r="C1352" t="s">
        <v>3714</v>
      </c>
      <c r="D1352" t="s">
        <v>3714</v>
      </c>
      <c r="F1352" t="s">
        <v>738</v>
      </c>
      <c r="G1352" t="s">
        <v>780</v>
      </c>
      <c r="H1352" t="s">
        <v>794</v>
      </c>
      <c r="I1352" t="s">
        <v>726</v>
      </c>
      <c r="J1352" t="s">
        <v>682</v>
      </c>
      <c r="K1352">
        <v>3</v>
      </c>
      <c r="L1352">
        <v>50</v>
      </c>
      <c r="M1352">
        <v>86</v>
      </c>
      <c r="N1352">
        <v>63</v>
      </c>
      <c r="O1352">
        <v>2233</v>
      </c>
      <c r="Q1352">
        <v>24</v>
      </c>
      <c r="R1352">
        <v>550</v>
      </c>
      <c r="S1352">
        <v>8.5</v>
      </c>
      <c r="T1352">
        <v>65</v>
      </c>
      <c r="U1352" t="s">
        <v>782</v>
      </c>
      <c r="V1352">
        <v>25000</v>
      </c>
      <c r="W1352">
        <v>3000</v>
      </c>
      <c r="X1352">
        <v>82</v>
      </c>
      <c r="Y1352">
        <v>9</v>
      </c>
      <c r="Z1352">
        <v>0.8</v>
      </c>
      <c r="AA1352">
        <v>-35</v>
      </c>
      <c r="AB1352" t="s">
        <v>769</v>
      </c>
      <c r="AC1352">
        <v>0.2</v>
      </c>
      <c r="AD1352" t="s">
        <v>1159</v>
      </c>
      <c r="AE1352">
        <v>41821</v>
      </c>
      <c r="AF1352">
        <v>41910</v>
      </c>
      <c r="AG1352" t="s">
        <v>842</v>
      </c>
      <c r="AH1352" t="s">
        <v>3715</v>
      </c>
      <c r="AI1352">
        <v>2220716</v>
      </c>
    </row>
    <row r="1353" spans="1:35" hidden="1">
      <c r="A1353" t="s">
        <v>3675</v>
      </c>
      <c r="B1353" t="s">
        <v>3676</v>
      </c>
      <c r="C1353" t="s">
        <v>3716</v>
      </c>
      <c r="D1353" t="s">
        <v>3716</v>
      </c>
      <c r="F1353" t="s">
        <v>738</v>
      </c>
      <c r="G1353" t="s">
        <v>780</v>
      </c>
      <c r="H1353" t="s">
        <v>794</v>
      </c>
      <c r="I1353" t="s">
        <v>726</v>
      </c>
      <c r="J1353" t="s">
        <v>682</v>
      </c>
      <c r="K1353">
        <v>3</v>
      </c>
      <c r="L1353">
        <v>50</v>
      </c>
      <c r="M1353">
        <v>86</v>
      </c>
      <c r="N1353">
        <v>63</v>
      </c>
      <c r="O1353">
        <v>1411</v>
      </c>
      <c r="Q1353">
        <v>36</v>
      </c>
      <c r="R1353">
        <v>550</v>
      </c>
      <c r="S1353">
        <v>8.6</v>
      </c>
      <c r="T1353">
        <v>64</v>
      </c>
      <c r="U1353" t="s">
        <v>782</v>
      </c>
      <c r="V1353">
        <v>25000</v>
      </c>
      <c r="W1353">
        <v>3000</v>
      </c>
      <c r="X1353">
        <v>82</v>
      </c>
      <c r="Y1353">
        <v>9</v>
      </c>
      <c r="Z1353">
        <v>0.8</v>
      </c>
      <c r="AA1353">
        <v>-35</v>
      </c>
      <c r="AB1353" t="s">
        <v>769</v>
      </c>
      <c r="AC1353">
        <v>0.2</v>
      </c>
      <c r="AD1353" t="s">
        <v>1159</v>
      </c>
      <c r="AE1353">
        <v>41821</v>
      </c>
      <c r="AF1353">
        <v>41910</v>
      </c>
      <c r="AG1353" t="s">
        <v>842</v>
      </c>
      <c r="AH1353" t="s">
        <v>3717</v>
      </c>
      <c r="AI1353">
        <v>2220708</v>
      </c>
    </row>
    <row r="1354" spans="1:35" hidden="1">
      <c r="A1354" t="s">
        <v>3675</v>
      </c>
      <c r="B1354" t="s">
        <v>3676</v>
      </c>
      <c r="C1354" t="s">
        <v>3718</v>
      </c>
      <c r="D1354" t="s">
        <v>3718</v>
      </c>
      <c r="F1354" t="s">
        <v>738</v>
      </c>
      <c r="G1354" t="s">
        <v>780</v>
      </c>
      <c r="H1354" t="s">
        <v>794</v>
      </c>
      <c r="I1354" t="s">
        <v>726</v>
      </c>
      <c r="J1354" t="s">
        <v>682</v>
      </c>
      <c r="K1354">
        <v>3</v>
      </c>
      <c r="L1354">
        <v>50</v>
      </c>
      <c r="M1354">
        <v>86</v>
      </c>
      <c r="N1354">
        <v>63</v>
      </c>
      <c r="O1354">
        <v>1928</v>
      </c>
      <c r="Q1354">
        <v>24</v>
      </c>
      <c r="R1354">
        <v>550</v>
      </c>
      <c r="S1354">
        <v>8.6999999999999993</v>
      </c>
      <c r="T1354">
        <v>63</v>
      </c>
      <c r="U1354" t="s">
        <v>782</v>
      </c>
      <c r="V1354">
        <v>25000</v>
      </c>
      <c r="W1354">
        <v>5000</v>
      </c>
      <c r="X1354">
        <v>83</v>
      </c>
      <c r="Y1354">
        <v>11</v>
      </c>
      <c r="Z1354">
        <v>0.8</v>
      </c>
      <c r="AA1354">
        <v>-35</v>
      </c>
      <c r="AB1354" t="s">
        <v>769</v>
      </c>
      <c r="AC1354">
        <v>0.2</v>
      </c>
      <c r="AD1354" t="s">
        <v>1159</v>
      </c>
      <c r="AE1354">
        <v>41821</v>
      </c>
      <c r="AF1354">
        <v>41910</v>
      </c>
      <c r="AG1354" t="s">
        <v>842</v>
      </c>
      <c r="AH1354" t="s">
        <v>3719</v>
      </c>
      <c r="AI1354">
        <v>2220709</v>
      </c>
    </row>
    <row r="1355" spans="1:35" hidden="1">
      <c r="A1355" t="s">
        <v>3675</v>
      </c>
      <c r="B1355" t="s">
        <v>3676</v>
      </c>
      <c r="C1355" t="s">
        <v>3720</v>
      </c>
      <c r="D1355" t="s">
        <v>3720</v>
      </c>
      <c r="F1355" t="s">
        <v>738</v>
      </c>
      <c r="G1355" t="s">
        <v>780</v>
      </c>
      <c r="H1355" t="s">
        <v>794</v>
      </c>
      <c r="I1355" t="s">
        <v>726</v>
      </c>
      <c r="J1355" t="s">
        <v>682</v>
      </c>
      <c r="K1355">
        <v>3</v>
      </c>
      <c r="L1355">
        <v>50</v>
      </c>
      <c r="M1355">
        <v>86</v>
      </c>
      <c r="N1355">
        <v>63</v>
      </c>
      <c r="O1355">
        <v>1411</v>
      </c>
      <c r="Q1355">
        <v>36</v>
      </c>
      <c r="R1355">
        <v>550</v>
      </c>
      <c r="S1355">
        <v>8.5</v>
      </c>
      <c r="T1355">
        <v>63</v>
      </c>
      <c r="U1355" t="s">
        <v>782</v>
      </c>
      <c r="V1355">
        <v>25000</v>
      </c>
      <c r="W1355">
        <v>5000</v>
      </c>
      <c r="X1355">
        <v>83</v>
      </c>
      <c r="Y1355">
        <v>11</v>
      </c>
      <c r="Z1355">
        <v>0.8</v>
      </c>
      <c r="AA1355">
        <v>-35</v>
      </c>
      <c r="AB1355" t="s">
        <v>769</v>
      </c>
      <c r="AC1355">
        <v>0.2</v>
      </c>
      <c r="AD1355" t="s">
        <v>1159</v>
      </c>
      <c r="AE1355">
        <v>41821</v>
      </c>
      <c r="AF1355">
        <v>41910</v>
      </c>
      <c r="AG1355" t="s">
        <v>842</v>
      </c>
      <c r="AH1355" t="s">
        <v>3721</v>
      </c>
      <c r="AI1355">
        <v>2220717</v>
      </c>
    </row>
    <row r="1356" spans="1:35" hidden="1">
      <c r="A1356" t="s">
        <v>3675</v>
      </c>
      <c r="B1356" t="s">
        <v>3676</v>
      </c>
      <c r="C1356" t="s">
        <v>3722</v>
      </c>
      <c r="D1356" t="s">
        <v>3722</v>
      </c>
      <c r="F1356" t="s">
        <v>731</v>
      </c>
      <c r="G1356" t="s">
        <v>780</v>
      </c>
      <c r="H1356" t="s">
        <v>794</v>
      </c>
      <c r="I1356" t="s">
        <v>726</v>
      </c>
      <c r="J1356" t="s">
        <v>682</v>
      </c>
      <c r="K1356">
        <v>3</v>
      </c>
      <c r="L1356">
        <v>80</v>
      </c>
      <c r="M1356">
        <v>118</v>
      </c>
      <c r="N1356">
        <v>95</v>
      </c>
      <c r="O1356">
        <v>3308</v>
      </c>
      <c r="Q1356">
        <v>24</v>
      </c>
      <c r="R1356">
        <v>1100</v>
      </c>
      <c r="S1356">
        <v>15.8</v>
      </c>
      <c r="T1356">
        <v>63</v>
      </c>
      <c r="U1356" t="s">
        <v>782</v>
      </c>
      <c r="V1356">
        <v>25000</v>
      </c>
      <c r="W1356">
        <v>2700</v>
      </c>
      <c r="X1356">
        <v>82</v>
      </c>
      <c r="Y1356">
        <v>14</v>
      </c>
      <c r="Z1356">
        <v>1</v>
      </c>
      <c r="AA1356">
        <v>-35</v>
      </c>
      <c r="AB1356" t="s">
        <v>769</v>
      </c>
      <c r="AC1356">
        <v>0.2</v>
      </c>
      <c r="AD1356" t="s">
        <v>1159</v>
      </c>
      <c r="AE1356">
        <v>41821</v>
      </c>
      <c r="AF1356">
        <v>41910</v>
      </c>
      <c r="AG1356" t="s">
        <v>842</v>
      </c>
      <c r="AH1356" t="s">
        <v>3723</v>
      </c>
      <c r="AI1356">
        <v>2220700</v>
      </c>
    </row>
    <row r="1357" spans="1:35" hidden="1">
      <c r="A1357" t="s">
        <v>3675</v>
      </c>
      <c r="B1357" t="s">
        <v>3676</v>
      </c>
      <c r="C1357" t="s">
        <v>3724</v>
      </c>
      <c r="D1357" t="s">
        <v>3724</v>
      </c>
      <c r="F1357" t="s">
        <v>731</v>
      </c>
      <c r="G1357" t="s">
        <v>780</v>
      </c>
      <c r="H1357" t="s">
        <v>794</v>
      </c>
      <c r="I1357" t="s">
        <v>726</v>
      </c>
      <c r="J1357" t="s">
        <v>682</v>
      </c>
      <c r="K1357">
        <v>3</v>
      </c>
      <c r="L1357">
        <v>80</v>
      </c>
      <c r="M1357">
        <v>118</v>
      </c>
      <c r="N1357">
        <v>95</v>
      </c>
      <c r="O1357">
        <v>2644</v>
      </c>
      <c r="Q1357">
        <v>36</v>
      </c>
      <c r="R1357">
        <v>1000</v>
      </c>
      <c r="S1357">
        <v>15.7</v>
      </c>
      <c r="T1357">
        <v>66</v>
      </c>
      <c r="U1357" t="s">
        <v>782</v>
      </c>
      <c r="V1357">
        <v>25000</v>
      </c>
      <c r="W1357">
        <v>2700</v>
      </c>
      <c r="X1357">
        <v>82</v>
      </c>
      <c r="Y1357">
        <v>14</v>
      </c>
      <c r="Z1357">
        <v>1</v>
      </c>
      <c r="AA1357">
        <v>-35</v>
      </c>
      <c r="AB1357" t="s">
        <v>769</v>
      </c>
      <c r="AC1357">
        <v>0.2</v>
      </c>
      <c r="AD1357" t="s">
        <v>1159</v>
      </c>
      <c r="AE1357">
        <v>41821</v>
      </c>
      <c r="AF1357">
        <v>41910</v>
      </c>
      <c r="AG1357" t="s">
        <v>842</v>
      </c>
      <c r="AH1357" t="s">
        <v>3725</v>
      </c>
      <c r="AI1357">
        <v>2220701</v>
      </c>
    </row>
    <row r="1358" spans="1:35" hidden="1">
      <c r="A1358" t="s">
        <v>3675</v>
      </c>
      <c r="B1358" t="s">
        <v>3676</v>
      </c>
      <c r="C1358" t="s">
        <v>3726</v>
      </c>
      <c r="D1358" t="s">
        <v>3726</v>
      </c>
      <c r="F1358" t="s">
        <v>731</v>
      </c>
      <c r="G1358" t="s">
        <v>780</v>
      </c>
      <c r="H1358" t="s">
        <v>794</v>
      </c>
      <c r="I1358" t="s">
        <v>726</v>
      </c>
      <c r="J1358" t="s">
        <v>682</v>
      </c>
      <c r="K1358">
        <v>3</v>
      </c>
      <c r="L1358">
        <v>80</v>
      </c>
      <c r="M1358">
        <v>118</v>
      </c>
      <c r="N1358">
        <v>95</v>
      </c>
      <c r="O1358">
        <v>4183</v>
      </c>
      <c r="Q1358">
        <v>24</v>
      </c>
      <c r="R1358">
        <v>1200</v>
      </c>
      <c r="S1358">
        <v>15.8</v>
      </c>
      <c r="T1358">
        <v>75</v>
      </c>
      <c r="U1358" t="s">
        <v>782</v>
      </c>
      <c r="V1358">
        <v>25000</v>
      </c>
      <c r="W1358">
        <v>4000</v>
      </c>
      <c r="X1358">
        <v>81</v>
      </c>
      <c r="Y1358">
        <v>10</v>
      </c>
      <c r="Z1358">
        <v>1</v>
      </c>
      <c r="AA1358">
        <v>-35</v>
      </c>
      <c r="AB1358" t="s">
        <v>769</v>
      </c>
      <c r="AC1358">
        <v>0.2</v>
      </c>
      <c r="AD1358" t="s">
        <v>1159</v>
      </c>
      <c r="AE1358">
        <v>41821</v>
      </c>
      <c r="AF1358">
        <v>41910</v>
      </c>
      <c r="AG1358" t="s">
        <v>842</v>
      </c>
      <c r="AH1358" t="s">
        <v>3727</v>
      </c>
      <c r="AI1358">
        <v>2220702</v>
      </c>
    </row>
    <row r="1359" spans="1:35" hidden="1">
      <c r="A1359" t="s">
        <v>3675</v>
      </c>
      <c r="B1359" t="s">
        <v>3676</v>
      </c>
      <c r="C1359" t="s">
        <v>3728</v>
      </c>
      <c r="D1359" t="s">
        <v>3728</v>
      </c>
      <c r="F1359" t="s">
        <v>731</v>
      </c>
      <c r="G1359" t="s">
        <v>780</v>
      </c>
      <c r="H1359" t="s">
        <v>794</v>
      </c>
      <c r="I1359" t="s">
        <v>726</v>
      </c>
      <c r="J1359" t="s">
        <v>682</v>
      </c>
      <c r="K1359">
        <v>3</v>
      </c>
      <c r="L1359">
        <v>80</v>
      </c>
      <c r="M1359">
        <v>118</v>
      </c>
      <c r="N1359">
        <v>95</v>
      </c>
      <c r="O1359">
        <v>3020</v>
      </c>
      <c r="Q1359">
        <v>36</v>
      </c>
      <c r="R1359">
        <v>1100</v>
      </c>
      <c r="S1359">
        <v>15.8</v>
      </c>
      <c r="T1359">
        <v>72</v>
      </c>
      <c r="U1359" t="s">
        <v>782</v>
      </c>
      <c r="V1359">
        <v>25000</v>
      </c>
      <c r="W1359">
        <v>4000</v>
      </c>
      <c r="X1359">
        <v>81</v>
      </c>
      <c r="Y1359">
        <v>10</v>
      </c>
      <c r="Z1359">
        <v>1</v>
      </c>
      <c r="AA1359">
        <v>-35</v>
      </c>
      <c r="AB1359" t="s">
        <v>769</v>
      </c>
      <c r="AC1359">
        <v>0.2</v>
      </c>
      <c r="AD1359" t="s">
        <v>1159</v>
      </c>
      <c r="AE1359">
        <v>41821</v>
      </c>
      <c r="AF1359">
        <v>41910</v>
      </c>
      <c r="AG1359" t="s">
        <v>842</v>
      </c>
      <c r="AH1359" t="s">
        <v>3729</v>
      </c>
      <c r="AI1359">
        <v>2220703</v>
      </c>
    </row>
    <row r="1360" spans="1:35" hidden="1">
      <c r="A1360" t="s">
        <v>3675</v>
      </c>
      <c r="B1360" t="s">
        <v>3676</v>
      </c>
      <c r="C1360" t="s">
        <v>3730</v>
      </c>
      <c r="D1360" t="s">
        <v>3730</v>
      </c>
      <c r="F1360" t="s">
        <v>731</v>
      </c>
      <c r="G1360" t="s">
        <v>780</v>
      </c>
      <c r="H1360" t="s">
        <v>794</v>
      </c>
      <c r="I1360" t="s">
        <v>726</v>
      </c>
      <c r="J1360" t="s">
        <v>682</v>
      </c>
      <c r="K1360">
        <v>3</v>
      </c>
      <c r="L1360">
        <v>80</v>
      </c>
      <c r="M1360">
        <v>118</v>
      </c>
      <c r="N1360">
        <v>95</v>
      </c>
      <c r="O1360">
        <v>3724</v>
      </c>
      <c r="Q1360">
        <v>24</v>
      </c>
      <c r="R1360">
        <v>1000</v>
      </c>
      <c r="S1360">
        <v>15.8</v>
      </c>
      <c r="T1360">
        <v>68</v>
      </c>
      <c r="U1360" t="s">
        <v>782</v>
      </c>
      <c r="V1360">
        <v>25000</v>
      </c>
      <c r="W1360">
        <v>3000</v>
      </c>
      <c r="X1360">
        <v>82</v>
      </c>
      <c r="Y1360">
        <v>9</v>
      </c>
      <c r="Z1360">
        <v>1</v>
      </c>
      <c r="AA1360">
        <v>-35</v>
      </c>
      <c r="AB1360" t="s">
        <v>769</v>
      </c>
      <c r="AC1360">
        <v>0.2</v>
      </c>
      <c r="AD1360" t="s">
        <v>1159</v>
      </c>
      <c r="AE1360">
        <v>41821</v>
      </c>
      <c r="AF1360">
        <v>41910</v>
      </c>
      <c r="AG1360" t="s">
        <v>842</v>
      </c>
      <c r="AH1360" t="s">
        <v>3731</v>
      </c>
      <c r="AI1360">
        <v>2220705</v>
      </c>
    </row>
    <row r="1361" spans="1:35" hidden="1">
      <c r="A1361" t="s">
        <v>3675</v>
      </c>
      <c r="B1361" t="s">
        <v>3676</v>
      </c>
      <c r="C1361" t="s">
        <v>3732</v>
      </c>
      <c r="D1361" t="s">
        <v>3732</v>
      </c>
      <c r="F1361" t="s">
        <v>731</v>
      </c>
      <c r="G1361" t="s">
        <v>780</v>
      </c>
      <c r="H1361" t="s">
        <v>794</v>
      </c>
      <c r="I1361" t="s">
        <v>726</v>
      </c>
      <c r="J1361" t="s">
        <v>682</v>
      </c>
      <c r="K1361">
        <v>3</v>
      </c>
      <c r="L1361">
        <v>80</v>
      </c>
      <c r="M1361">
        <v>118</v>
      </c>
      <c r="N1361">
        <v>95</v>
      </c>
      <c r="O1361">
        <v>2948</v>
      </c>
      <c r="Q1361">
        <v>36</v>
      </c>
      <c r="R1361">
        <v>1200</v>
      </c>
      <c r="S1361">
        <v>15.7</v>
      </c>
      <c r="T1361">
        <v>74</v>
      </c>
      <c r="U1361" t="s">
        <v>782</v>
      </c>
      <c r="V1361">
        <v>25000</v>
      </c>
      <c r="W1361">
        <v>3000</v>
      </c>
      <c r="X1361">
        <v>82</v>
      </c>
      <c r="Y1361">
        <v>9</v>
      </c>
      <c r="Z1361">
        <v>1</v>
      </c>
      <c r="AA1361">
        <v>-35</v>
      </c>
      <c r="AB1361" t="s">
        <v>769</v>
      </c>
      <c r="AC1361">
        <v>0.2</v>
      </c>
      <c r="AD1361" t="s">
        <v>1159</v>
      </c>
      <c r="AE1361">
        <v>41821</v>
      </c>
      <c r="AF1361">
        <v>41910</v>
      </c>
      <c r="AG1361" t="s">
        <v>842</v>
      </c>
      <c r="AH1361" t="s">
        <v>3733</v>
      </c>
      <c r="AI1361">
        <v>2220704</v>
      </c>
    </row>
    <row r="1362" spans="1:35" hidden="1">
      <c r="A1362" t="s">
        <v>3675</v>
      </c>
      <c r="B1362" t="s">
        <v>3676</v>
      </c>
      <c r="C1362" t="s">
        <v>3734</v>
      </c>
      <c r="D1362" t="s">
        <v>3734</v>
      </c>
      <c r="F1362" t="s">
        <v>731</v>
      </c>
      <c r="G1362" t="s">
        <v>780</v>
      </c>
      <c r="H1362" t="s">
        <v>794</v>
      </c>
      <c r="I1362" t="s">
        <v>726</v>
      </c>
      <c r="J1362" t="s">
        <v>682</v>
      </c>
      <c r="K1362">
        <v>3</v>
      </c>
      <c r="L1362">
        <v>80</v>
      </c>
      <c r="M1362">
        <v>118</v>
      </c>
      <c r="N1362">
        <v>95</v>
      </c>
      <c r="O1362">
        <v>4091</v>
      </c>
      <c r="Q1362">
        <v>24</v>
      </c>
      <c r="R1362">
        <v>1100</v>
      </c>
      <c r="S1362">
        <v>16.5</v>
      </c>
      <c r="T1362">
        <v>71</v>
      </c>
      <c r="U1362" t="s">
        <v>782</v>
      </c>
      <c r="V1362">
        <v>25000</v>
      </c>
      <c r="W1362">
        <v>5000</v>
      </c>
      <c r="X1362">
        <v>83</v>
      </c>
      <c r="Y1362">
        <v>12</v>
      </c>
      <c r="Z1362">
        <v>1</v>
      </c>
      <c r="AA1362">
        <v>-35</v>
      </c>
      <c r="AB1362" t="s">
        <v>769</v>
      </c>
      <c r="AC1362">
        <v>0.2</v>
      </c>
      <c r="AD1362" t="s">
        <v>1159</v>
      </c>
      <c r="AE1362">
        <v>41821</v>
      </c>
      <c r="AF1362">
        <v>41910</v>
      </c>
      <c r="AG1362" t="s">
        <v>842</v>
      </c>
      <c r="AH1362" t="s">
        <v>3735</v>
      </c>
      <c r="AI1362">
        <v>2220706</v>
      </c>
    </row>
    <row r="1363" spans="1:35" hidden="1">
      <c r="A1363" t="s">
        <v>3675</v>
      </c>
      <c r="B1363" t="s">
        <v>3676</v>
      </c>
      <c r="C1363" t="s">
        <v>3736</v>
      </c>
      <c r="D1363" t="s">
        <v>3736</v>
      </c>
      <c r="F1363" t="s">
        <v>731</v>
      </c>
      <c r="G1363" t="s">
        <v>780</v>
      </c>
      <c r="H1363" t="s">
        <v>794</v>
      </c>
      <c r="I1363" t="s">
        <v>726</v>
      </c>
      <c r="J1363" t="s">
        <v>682</v>
      </c>
      <c r="K1363">
        <v>3</v>
      </c>
      <c r="L1363">
        <v>80</v>
      </c>
      <c r="M1363">
        <v>118</v>
      </c>
      <c r="N1363">
        <v>95</v>
      </c>
      <c r="O1363">
        <v>2896</v>
      </c>
      <c r="Q1363">
        <v>36</v>
      </c>
      <c r="R1363">
        <v>1100</v>
      </c>
      <c r="S1363">
        <v>15.9</v>
      </c>
      <c r="T1363">
        <v>76</v>
      </c>
      <c r="U1363" t="s">
        <v>782</v>
      </c>
      <c r="V1363">
        <v>25000</v>
      </c>
      <c r="W1363">
        <v>5000</v>
      </c>
      <c r="X1363">
        <v>83</v>
      </c>
      <c r="Y1363">
        <v>12</v>
      </c>
      <c r="Z1363">
        <v>1</v>
      </c>
      <c r="AA1363">
        <v>-35</v>
      </c>
      <c r="AB1363" t="s">
        <v>769</v>
      </c>
      <c r="AC1363">
        <v>0.2</v>
      </c>
      <c r="AD1363" t="s">
        <v>1159</v>
      </c>
      <c r="AE1363">
        <v>41821</v>
      </c>
      <c r="AF1363">
        <v>41910</v>
      </c>
      <c r="AG1363" t="s">
        <v>842</v>
      </c>
      <c r="AH1363" t="s">
        <v>3737</v>
      </c>
      <c r="AI1363">
        <v>2220707</v>
      </c>
    </row>
    <row r="1364" spans="1:35" hidden="1">
      <c r="A1364" t="s">
        <v>3675</v>
      </c>
      <c r="B1364" t="s">
        <v>3676</v>
      </c>
      <c r="C1364" t="s">
        <v>3738</v>
      </c>
      <c r="D1364" t="s">
        <v>3738</v>
      </c>
      <c r="F1364" t="s">
        <v>735</v>
      </c>
      <c r="G1364" t="s">
        <v>780</v>
      </c>
      <c r="H1364" t="s">
        <v>794</v>
      </c>
      <c r="I1364" t="s">
        <v>726</v>
      </c>
      <c r="J1364" t="s">
        <v>682</v>
      </c>
      <c r="K1364">
        <v>3</v>
      </c>
      <c r="L1364">
        <v>90</v>
      </c>
      <c r="M1364">
        <v>131</v>
      </c>
      <c r="N1364">
        <v>120</v>
      </c>
      <c r="O1364">
        <v>4920</v>
      </c>
      <c r="Q1364">
        <v>24</v>
      </c>
      <c r="R1364">
        <v>1350</v>
      </c>
      <c r="S1364">
        <v>20.7</v>
      </c>
      <c r="T1364">
        <v>67</v>
      </c>
      <c r="U1364" t="s">
        <v>782</v>
      </c>
      <c r="V1364">
        <v>25000</v>
      </c>
      <c r="W1364">
        <v>2700</v>
      </c>
      <c r="X1364">
        <v>83</v>
      </c>
      <c r="Y1364">
        <v>19</v>
      </c>
      <c r="Z1364">
        <v>0.9</v>
      </c>
      <c r="AA1364">
        <v>-35</v>
      </c>
      <c r="AB1364" t="s">
        <v>769</v>
      </c>
      <c r="AC1364">
        <v>0.2</v>
      </c>
      <c r="AD1364" t="s">
        <v>1159</v>
      </c>
      <c r="AE1364">
        <v>41825</v>
      </c>
      <c r="AF1364">
        <v>41910</v>
      </c>
      <c r="AG1364" t="s">
        <v>842</v>
      </c>
      <c r="AH1364" t="s">
        <v>3739</v>
      </c>
      <c r="AI1364">
        <v>2220718</v>
      </c>
    </row>
    <row r="1365" spans="1:35" hidden="1">
      <c r="A1365" t="s">
        <v>3675</v>
      </c>
      <c r="B1365" t="s">
        <v>3676</v>
      </c>
      <c r="C1365" t="s">
        <v>3740</v>
      </c>
      <c r="D1365" t="s">
        <v>3740</v>
      </c>
      <c r="F1365" t="s">
        <v>735</v>
      </c>
      <c r="G1365" t="s">
        <v>780</v>
      </c>
      <c r="H1365" t="s">
        <v>794</v>
      </c>
      <c r="I1365" t="s">
        <v>726</v>
      </c>
      <c r="J1365" t="s">
        <v>682</v>
      </c>
      <c r="K1365">
        <v>3</v>
      </c>
      <c r="L1365">
        <v>90</v>
      </c>
      <c r="M1365">
        <v>131</v>
      </c>
      <c r="N1365">
        <v>120</v>
      </c>
      <c r="O1365">
        <v>3065</v>
      </c>
      <c r="Q1365">
        <v>36</v>
      </c>
      <c r="R1365">
        <v>1400</v>
      </c>
      <c r="S1365">
        <v>20.7</v>
      </c>
      <c r="T1365">
        <v>71</v>
      </c>
      <c r="U1365" t="s">
        <v>782</v>
      </c>
      <c r="V1365">
        <v>25000</v>
      </c>
      <c r="W1365">
        <v>2700</v>
      </c>
      <c r="X1365">
        <v>83</v>
      </c>
      <c r="Y1365">
        <v>19</v>
      </c>
      <c r="Z1365">
        <v>0.9</v>
      </c>
      <c r="AA1365">
        <v>-35</v>
      </c>
      <c r="AB1365" t="s">
        <v>769</v>
      </c>
      <c r="AC1365">
        <v>0.2</v>
      </c>
      <c r="AD1365" t="s">
        <v>1159</v>
      </c>
      <c r="AE1365">
        <v>41821</v>
      </c>
      <c r="AF1365">
        <v>41910</v>
      </c>
      <c r="AG1365" t="s">
        <v>842</v>
      </c>
      <c r="AH1365" t="s">
        <v>3741</v>
      </c>
      <c r="AI1365">
        <v>2220719</v>
      </c>
    </row>
    <row r="1366" spans="1:35" hidden="1">
      <c r="A1366" t="s">
        <v>3675</v>
      </c>
      <c r="B1366" t="s">
        <v>3676</v>
      </c>
      <c r="C1366" t="s">
        <v>3742</v>
      </c>
      <c r="D1366" t="s">
        <v>3742</v>
      </c>
      <c r="F1366" t="s">
        <v>735</v>
      </c>
      <c r="G1366" t="s">
        <v>780</v>
      </c>
      <c r="H1366" t="s">
        <v>794</v>
      </c>
      <c r="I1366" t="s">
        <v>726</v>
      </c>
      <c r="J1366" t="s">
        <v>682</v>
      </c>
      <c r="K1366">
        <v>3</v>
      </c>
      <c r="L1366">
        <v>90</v>
      </c>
      <c r="M1366">
        <v>131</v>
      </c>
      <c r="N1366">
        <v>120</v>
      </c>
      <c r="O1366">
        <v>5342</v>
      </c>
      <c r="Q1366">
        <v>24</v>
      </c>
      <c r="R1366">
        <v>1500</v>
      </c>
      <c r="S1366">
        <v>20.399999999999999</v>
      </c>
      <c r="T1366">
        <v>77</v>
      </c>
      <c r="U1366" t="s">
        <v>782</v>
      </c>
      <c r="V1366">
        <v>25000</v>
      </c>
      <c r="W1366">
        <v>4000</v>
      </c>
      <c r="X1366">
        <v>83</v>
      </c>
      <c r="Y1366">
        <v>12</v>
      </c>
      <c r="Z1366">
        <v>0.9</v>
      </c>
      <c r="AA1366">
        <v>-35</v>
      </c>
      <c r="AB1366" t="s">
        <v>769</v>
      </c>
      <c r="AC1366">
        <v>0.2</v>
      </c>
      <c r="AD1366" t="s">
        <v>1159</v>
      </c>
      <c r="AE1366">
        <v>41827</v>
      </c>
      <c r="AF1366">
        <v>41910</v>
      </c>
      <c r="AG1366" t="s">
        <v>842</v>
      </c>
      <c r="AH1366" t="s">
        <v>3743</v>
      </c>
      <c r="AI1366">
        <v>2220720</v>
      </c>
    </row>
    <row r="1367" spans="1:35" hidden="1">
      <c r="A1367" t="s">
        <v>3675</v>
      </c>
      <c r="B1367" t="s">
        <v>3676</v>
      </c>
      <c r="C1367" t="s">
        <v>3744</v>
      </c>
      <c r="D1367" t="s">
        <v>3744</v>
      </c>
      <c r="F1367" t="s">
        <v>735</v>
      </c>
      <c r="G1367" t="s">
        <v>780</v>
      </c>
      <c r="H1367" t="s">
        <v>794</v>
      </c>
      <c r="I1367" t="s">
        <v>726</v>
      </c>
      <c r="J1367" t="s">
        <v>682</v>
      </c>
      <c r="K1367">
        <v>3</v>
      </c>
      <c r="L1367">
        <v>90</v>
      </c>
      <c r="M1367">
        <v>131</v>
      </c>
      <c r="N1367">
        <v>120</v>
      </c>
      <c r="O1367">
        <v>3370</v>
      </c>
      <c r="Q1367">
        <v>36</v>
      </c>
      <c r="R1367">
        <v>1600</v>
      </c>
      <c r="S1367">
        <v>20</v>
      </c>
      <c r="T1367">
        <v>81</v>
      </c>
      <c r="U1367" t="s">
        <v>782</v>
      </c>
      <c r="V1367">
        <v>25000</v>
      </c>
      <c r="W1367">
        <v>4000</v>
      </c>
      <c r="X1367">
        <v>83</v>
      </c>
      <c r="Y1367">
        <v>12</v>
      </c>
      <c r="Z1367">
        <v>0.9</v>
      </c>
      <c r="AA1367">
        <v>-35</v>
      </c>
      <c r="AB1367" t="s">
        <v>769</v>
      </c>
      <c r="AC1367">
        <v>0.2</v>
      </c>
      <c r="AD1367" t="s">
        <v>1159</v>
      </c>
      <c r="AE1367">
        <v>41823</v>
      </c>
      <c r="AF1367">
        <v>41910</v>
      </c>
      <c r="AG1367" t="s">
        <v>842</v>
      </c>
      <c r="AH1367" t="s">
        <v>3745</v>
      </c>
      <c r="AI1367">
        <v>2220721</v>
      </c>
    </row>
    <row r="1368" spans="1:35" hidden="1">
      <c r="A1368" t="s">
        <v>3675</v>
      </c>
      <c r="B1368" t="s">
        <v>3676</v>
      </c>
      <c r="C1368" t="s">
        <v>3746</v>
      </c>
      <c r="D1368" t="s">
        <v>3746</v>
      </c>
      <c r="F1368" t="s">
        <v>735</v>
      </c>
      <c r="G1368" t="s">
        <v>780</v>
      </c>
      <c r="H1368" t="s">
        <v>794</v>
      </c>
      <c r="I1368" t="s">
        <v>726</v>
      </c>
      <c r="J1368" t="s">
        <v>682</v>
      </c>
      <c r="K1368">
        <v>3</v>
      </c>
      <c r="L1368">
        <v>90</v>
      </c>
      <c r="M1368">
        <v>131</v>
      </c>
      <c r="N1368">
        <v>120</v>
      </c>
      <c r="O1368">
        <v>5006</v>
      </c>
      <c r="Q1368">
        <v>24</v>
      </c>
      <c r="R1368">
        <v>1400</v>
      </c>
      <c r="S1368">
        <v>20.8</v>
      </c>
      <c r="T1368">
        <v>69</v>
      </c>
      <c r="U1368" t="s">
        <v>782</v>
      </c>
      <c r="V1368">
        <v>25000</v>
      </c>
      <c r="W1368">
        <v>3000</v>
      </c>
      <c r="X1368">
        <v>82</v>
      </c>
      <c r="Y1368">
        <v>10</v>
      </c>
      <c r="Z1368">
        <v>0.9</v>
      </c>
      <c r="AA1368">
        <v>-35</v>
      </c>
      <c r="AB1368" t="s">
        <v>769</v>
      </c>
      <c r="AC1368">
        <v>0.2</v>
      </c>
      <c r="AD1368" t="s">
        <v>1159</v>
      </c>
      <c r="AE1368">
        <v>41826</v>
      </c>
      <c r="AF1368">
        <v>41910</v>
      </c>
      <c r="AG1368" t="s">
        <v>842</v>
      </c>
      <c r="AH1368" t="s">
        <v>3747</v>
      </c>
      <c r="AI1368">
        <v>2220722</v>
      </c>
    </row>
    <row r="1369" spans="1:35" hidden="1">
      <c r="A1369" t="s">
        <v>3675</v>
      </c>
      <c r="B1369" t="s">
        <v>3676</v>
      </c>
      <c r="C1369" t="s">
        <v>3748</v>
      </c>
      <c r="D1369" t="s">
        <v>3748</v>
      </c>
      <c r="F1369" t="s">
        <v>735</v>
      </c>
      <c r="G1369" t="s">
        <v>780</v>
      </c>
      <c r="H1369" t="s">
        <v>794</v>
      </c>
      <c r="I1369" t="s">
        <v>726</v>
      </c>
      <c r="J1369" t="s">
        <v>682</v>
      </c>
      <c r="K1369">
        <v>3</v>
      </c>
      <c r="L1369">
        <v>90</v>
      </c>
      <c r="M1369">
        <v>131</v>
      </c>
      <c r="N1369">
        <v>120</v>
      </c>
      <c r="O1369">
        <v>3128</v>
      </c>
      <c r="Q1369">
        <v>36</v>
      </c>
      <c r="R1369">
        <v>1500</v>
      </c>
      <c r="S1369">
        <v>20.3</v>
      </c>
      <c r="T1369">
        <v>73</v>
      </c>
      <c r="U1369" t="s">
        <v>782</v>
      </c>
      <c r="V1369">
        <v>25000</v>
      </c>
      <c r="W1369">
        <v>3000</v>
      </c>
      <c r="X1369">
        <v>82</v>
      </c>
      <c r="Y1369">
        <v>10</v>
      </c>
      <c r="Z1369">
        <v>0.9</v>
      </c>
      <c r="AA1369">
        <v>-35</v>
      </c>
      <c r="AB1369" t="s">
        <v>769</v>
      </c>
      <c r="AC1369">
        <v>0.2</v>
      </c>
      <c r="AD1369" t="s">
        <v>1159</v>
      </c>
      <c r="AE1369">
        <v>41822</v>
      </c>
      <c r="AF1369">
        <v>41910</v>
      </c>
      <c r="AG1369" t="s">
        <v>842</v>
      </c>
      <c r="AH1369" t="s">
        <v>3749</v>
      </c>
      <c r="AI1369">
        <v>2220712</v>
      </c>
    </row>
    <row r="1370" spans="1:35" hidden="1">
      <c r="A1370" t="s">
        <v>3675</v>
      </c>
      <c r="B1370" t="s">
        <v>3676</v>
      </c>
      <c r="C1370" t="s">
        <v>3750</v>
      </c>
      <c r="D1370" t="s">
        <v>3750</v>
      </c>
      <c r="F1370" t="s">
        <v>735</v>
      </c>
      <c r="G1370" t="s">
        <v>780</v>
      </c>
      <c r="H1370" t="s">
        <v>794</v>
      </c>
      <c r="I1370" t="s">
        <v>726</v>
      </c>
      <c r="J1370" t="s">
        <v>682</v>
      </c>
      <c r="K1370">
        <v>3</v>
      </c>
      <c r="L1370">
        <v>90</v>
      </c>
      <c r="M1370">
        <v>131</v>
      </c>
      <c r="N1370">
        <v>120</v>
      </c>
      <c r="O1370">
        <v>5476</v>
      </c>
      <c r="Q1370">
        <v>24</v>
      </c>
      <c r="R1370">
        <v>1600</v>
      </c>
      <c r="S1370">
        <v>20.5</v>
      </c>
      <c r="T1370">
        <v>78</v>
      </c>
      <c r="U1370" t="s">
        <v>782</v>
      </c>
      <c r="V1370">
        <v>25000</v>
      </c>
      <c r="W1370">
        <v>5000</v>
      </c>
      <c r="X1370">
        <v>84</v>
      </c>
      <c r="Y1370">
        <v>15</v>
      </c>
      <c r="Z1370">
        <v>0.9</v>
      </c>
      <c r="AA1370">
        <v>-35</v>
      </c>
      <c r="AB1370" t="s">
        <v>769</v>
      </c>
      <c r="AC1370">
        <v>0.2</v>
      </c>
      <c r="AD1370" t="s">
        <v>1159</v>
      </c>
      <c r="AE1370">
        <v>41828</v>
      </c>
      <c r="AF1370">
        <v>41910</v>
      </c>
      <c r="AG1370" t="s">
        <v>842</v>
      </c>
      <c r="AH1370" t="s">
        <v>3751</v>
      </c>
      <c r="AI1370">
        <v>2220713</v>
      </c>
    </row>
    <row r="1371" spans="1:35" hidden="1">
      <c r="A1371" t="s">
        <v>3675</v>
      </c>
      <c r="B1371" t="s">
        <v>3676</v>
      </c>
      <c r="C1371" t="s">
        <v>3752</v>
      </c>
      <c r="D1371" t="s">
        <v>3752</v>
      </c>
      <c r="F1371" t="s">
        <v>735</v>
      </c>
      <c r="G1371" t="s">
        <v>780</v>
      </c>
      <c r="H1371" t="s">
        <v>794</v>
      </c>
      <c r="I1371" t="s">
        <v>726</v>
      </c>
      <c r="J1371" t="s">
        <v>682</v>
      </c>
      <c r="K1371">
        <v>3</v>
      </c>
      <c r="L1371">
        <v>90</v>
      </c>
      <c r="M1371">
        <v>131</v>
      </c>
      <c r="N1371">
        <v>120</v>
      </c>
      <c r="O1371">
        <v>3321</v>
      </c>
      <c r="Q1371">
        <v>36</v>
      </c>
      <c r="R1371">
        <v>1500</v>
      </c>
      <c r="S1371">
        <v>20.399999999999999</v>
      </c>
      <c r="T1371">
        <v>77</v>
      </c>
      <c r="U1371" t="s">
        <v>782</v>
      </c>
      <c r="V1371">
        <v>25000</v>
      </c>
      <c r="W1371">
        <v>5000</v>
      </c>
      <c r="X1371">
        <v>84</v>
      </c>
      <c r="Y1371">
        <v>15</v>
      </c>
      <c r="Z1371">
        <v>0.9</v>
      </c>
      <c r="AA1371">
        <v>-35</v>
      </c>
      <c r="AB1371" t="s">
        <v>769</v>
      </c>
      <c r="AC1371">
        <v>0.2</v>
      </c>
      <c r="AD1371" t="s">
        <v>1159</v>
      </c>
      <c r="AE1371">
        <v>41824</v>
      </c>
      <c r="AF1371">
        <v>41910</v>
      </c>
      <c r="AG1371" t="s">
        <v>842</v>
      </c>
      <c r="AH1371" t="s">
        <v>3753</v>
      </c>
      <c r="AI1371">
        <v>2220723</v>
      </c>
    </row>
    <row r="1372" spans="1:35" hidden="1">
      <c r="A1372" t="s">
        <v>3442</v>
      </c>
      <c r="B1372" t="s">
        <v>3443</v>
      </c>
      <c r="C1372" t="s">
        <v>3754</v>
      </c>
      <c r="D1372" t="s">
        <v>3754</v>
      </c>
      <c r="F1372" t="s">
        <v>792</v>
      </c>
      <c r="G1372" t="s">
        <v>793</v>
      </c>
      <c r="H1372" t="s">
        <v>794</v>
      </c>
      <c r="I1372" t="s">
        <v>795</v>
      </c>
      <c r="J1372" t="s">
        <v>682</v>
      </c>
      <c r="K1372">
        <v>3</v>
      </c>
      <c r="L1372">
        <v>40</v>
      </c>
      <c r="M1372">
        <v>108</v>
      </c>
      <c r="N1372">
        <v>61</v>
      </c>
      <c r="R1372">
        <v>500</v>
      </c>
      <c r="S1372">
        <v>7</v>
      </c>
      <c r="T1372">
        <v>71.400000000000006</v>
      </c>
      <c r="U1372" t="s">
        <v>782</v>
      </c>
      <c r="V1372">
        <v>25000</v>
      </c>
      <c r="W1372">
        <v>2700</v>
      </c>
      <c r="X1372">
        <v>81</v>
      </c>
      <c r="Y1372">
        <v>13</v>
      </c>
      <c r="Z1372">
        <v>1</v>
      </c>
      <c r="AA1372">
        <v>-20</v>
      </c>
      <c r="AB1372" t="s">
        <v>769</v>
      </c>
      <c r="AC1372">
        <v>0.2</v>
      </c>
      <c r="AD1372" t="s">
        <v>900</v>
      </c>
      <c r="AE1372">
        <v>41912</v>
      </c>
      <c r="AF1372">
        <v>41929</v>
      </c>
      <c r="AG1372" t="s">
        <v>784</v>
      </c>
      <c r="AH1372" t="s">
        <v>3755</v>
      </c>
      <c r="AI1372">
        <v>2223002</v>
      </c>
    </row>
    <row r="1373" spans="1:35" hidden="1">
      <c r="A1373" t="s">
        <v>3442</v>
      </c>
      <c r="B1373" t="s">
        <v>3443</v>
      </c>
      <c r="C1373" t="s">
        <v>3756</v>
      </c>
      <c r="D1373" t="s">
        <v>3756</v>
      </c>
      <c r="F1373" t="s">
        <v>3757</v>
      </c>
      <c r="G1373" t="s">
        <v>723</v>
      </c>
      <c r="H1373" t="s">
        <v>788</v>
      </c>
      <c r="I1373" t="s">
        <v>723</v>
      </c>
      <c r="J1373" t="s">
        <v>682</v>
      </c>
      <c r="K1373">
        <v>3</v>
      </c>
      <c r="L1373">
        <v>25</v>
      </c>
      <c r="M1373">
        <v>93.5</v>
      </c>
      <c r="N1373">
        <v>36.299999999999997</v>
      </c>
      <c r="R1373">
        <v>275</v>
      </c>
      <c r="S1373">
        <v>4</v>
      </c>
      <c r="T1373">
        <v>68.8</v>
      </c>
      <c r="U1373" t="s">
        <v>782</v>
      </c>
      <c r="V1373">
        <v>25000</v>
      </c>
      <c r="W1373">
        <v>2700</v>
      </c>
      <c r="X1373">
        <v>84</v>
      </c>
      <c r="Y1373">
        <v>26</v>
      </c>
      <c r="Z1373">
        <v>0.9</v>
      </c>
      <c r="AA1373">
        <v>-20</v>
      </c>
      <c r="AB1373" t="s">
        <v>769</v>
      </c>
      <c r="AC1373">
        <v>0.2</v>
      </c>
      <c r="AD1373" t="s">
        <v>900</v>
      </c>
      <c r="AE1373">
        <v>41942</v>
      </c>
      <c r="AF1373">
        <v>41953</v>
      </c>
      <c r="AG1373" t="s">
        <v>784</v>
      </c>
      <c r="AH1373" t="s">
        <v>3758</v>
      </c>
      <c r="AI1373">
        <v>2225000</v>
      </c>
    </row>
    <row r="1374" spans="1:35" hidden="1">
      <c r="A1374" t="s">
        <v>3442</v>
      </c>
      <c r="B1374" t="s">
        <v>3443</v>
      </c>
      <c r="C1374" t="s">
        <v>3759</v>
      </c>
      <c r="D1374" t="s">
        <v>3759</v>
      </c>
      <c r="F1374" t="s">
        <v>703</v>
      </c>
      <c r="G1374" t="s">
        <v>780</v>
      </c>
      <c r="H1374" t="s">
        <v>1239</v>
      </c>
      <c r="I1374" t="s">
        <v>726</v>
      </c>
      <c r="J1374" t="s">
        <v>682</v>
      </c>
      <c r="K1374">
        <v>3</v>
      </c>
      <c r="L1374">
        <v>50</v>
      </c>
      <c r="M1374">
        <v>56</v>
      </c>
      <c r="N1374">
        <v>50</v>
      </c>
      <c r="O1374">
        <v>1299</v>
      </c>
      <c r="Q1374">
        <v>36</v>
      </c>
      <c r="R1374">
        <v>525</v>
      </c>
      <c r="S1374">
        <v>7</v>
      </c>
      <c r="T1374">
        <v>75</v>
      </c>
      <c r="U1374" t="s">
        <v>782</v>
      </c>
      <c r="V1374">
        <v>25000</v>
      </c>
      <c r="W1374">
        <v>2700</v>
      </c>
      <c r="X1374">
        <v>82</v>
      </c>
      <c r="Y1374">
        <v>18</v>
      </c>
      <c r="Z1374">
        <v>0.9</v>
      </c>
      <c r="AA1374">
        <v>-20</v>
      </c>
      <c r="AB1374" t="s">
        <v>769</v>
      </c>
      <c r="AC1374">
        <v>0.2</v>
      </c>
      <c r="AD1374" t="s">
        <v>900</v>
      </c>
      <c r="AE1374">
        <v>41912</v>
      </c>
      <c r="AF1374">
        <v>41929</v>
      </c>
      <c r="AG1374" t="s">
        <v>784</v>
      </c>
      <c r="AH1374" t="s">
        <v>3760</v>
      </c>
      <c r="AI1374">
        <v>2223992</v>
      </c>
    </row>
    <row r="1375" spans="1:35" hidden="1">
      <c r="A1375" t="s">
        <v>3442</v>
      </c>
      <c r="B1375" t="s">
        <v>3443</v>
      </c>
      <c r="C1375" t="s">
        <v>3761</v>
      </c>
      <c r="D1375" t="s">
        <v>3761</v>
      </c>
      <c r="F1375" t="s">
        <v>821</v>
      </c>
      <c r="G1375" t="s">
        <v>736</v>
      </c>
      <c r="H1375" t="s">
        <v>794</v>
      </c>
      <c r="I1375" t="s">
        <v>723</v>
      </c>
      <c r="J1375" t="s">
        <v>682</v>
      </c>
      <c r="K1375">
        <v>3</v>
      </c>
      <c r="L1375">
        <v>60</v>
      </c>
      <c r="M1375">
        <v>110.3</v>
      </c>
      <c r="N1375">
        <v>79.2</v>
      </c>
      <c r="R1375">
        <v>550</v>
      </c>
      <c r="S1375">
        <v>7</v>
      </c>
      <c r="T1375">
        <v>78.599999999999994</v>
      </c>
      <c r="U1375" t="s">
        <v>782</v>
      </c>
      <c r="V1375">
        <v>25000</v>
      </c>
      <c r="W1375">
        <v>2700</v>
      </c>
      <c r="X1375">
        <v>82</v>
      </c>
      <c r="Y1375">
        <v>19</v>
      </c>
      <c r="Z1375">
        <v>0.9</v>
      </c>
      <c r="AA1375">
        <v>-20</v>
      </c>
      <c r="AB1375" t="s">
        <v>769</v>
      </c>
      <c r="AC1375">
        <v>0.2</v>
      </c>
      <c r="AD1375" t="s">
        <v>900</v>
      </c>
      <c r="AE1375">
        <v>41942</v>
      </c>
      <c r="AF1375">
        <v>41953</v>
      </c>
      <c r="AG1375" t="s">
        <v>784</v>
      </c>
      <c r="AH1375" t="s">
        <v>3762</v>
      </c>
      <c r="AI1375">
        <v>2224999</v>
      </c>
    </row>
    <row r="1376" spans="1:35" hidden="1">
      <c r="A1376" t="s">
        <v>3442</v>
      </c>
      <c r="B1376" t="s">
        <v>3443</v>
      </c>
      <c r="C1376" t="s">
        <v>3763</v>
      </c>
      <c r="D1376" t="s">
        <v>3763</v>
      </c>
      <c r="F1376" t="s">
        <v>703</v>
      </c>
      <c r="G1376" t="s">
        <v>780</v>
      </c>
      <c r="H1376" t="s">
        <v>781</v>
      </c>
      <c r="I1376" t="s">
        <v>726</v>
      </c>
      <c r="J1376" t="s">
        <v>682</v>
      </c>
      <c r="K1376">
        <v>3</v>
      </c>
      <c r="L1376">
        <v>35</v>
      </c>
      <c r="M1376">
        <v>46</v>
      </c>
      <c r="N1376">
        <v>50</v>
      </c>
      <c r="O1376">
        <v>2037</v>
      </c>
      <c r="Q1376">
        <v>25</v>
      </c>
      <c r="R1376">
        <v>400</v>
      </c>
      <c r="S1376">
        <v>5</v>
      </c>
      <c r="T1376">
        <v>80</v>
      </c>
      <c r="U1376" t="s">
        <v>782</v>
      </c>
      <c r="V1376">
        <v>25000</v>
      </c>
      <c r="W1376">
        <v>2700</v>
      </c>
      <c r="X1376">
        <v>81</v>
      </c>
      <c r="Y1376">
        <v>13</v>
      </c>
      <c r="Z1376">
        <v>0.9</v>
      </c>
      <c r="AA1376">
        <v>-20</v>
      </c>
      <c r="AB1376" t="s">
        <v>769</v>
      </c>
      <c r="AC1376">
        <v>0.2</v>
      </c>
      <c r="AD1376" t="s">
        <v>900</v>
      </c>
      <c r="AE1376">
        <v>41912</v>
      </c>
      <c r="AF1376">
        <v>41929</v>
      </c>
      <c r="AG1376" t="s">
        <v>784</v>
      </c>
      <c r="AH1376" t="s">
        <v>3764</v>
      </c>
      <c r="AI1376">
        <v>2223000</v>
      </c>
    </row>
    <row r="1377" spans="1:35" hidden="1">
      <c r="A1377" t="s">
        <v>3442</v>
      </c>
      <c r="B1377" t="s">
        <v>3443</v>
      </c>
      <c r="C1377" t="s">
        <v>3765</v>
      </c>
      <c r="D1377" t="s">
        <v>3765</v>
      </c>
      <c r="F1377" t="s">
        <v>703</v>
      </c>
      <c r="G1377" t="s">
        <v>780</v>
      </c>
      <c r="H1377" t="s">
        <v>781</v>
      </c>
      <c r="I1377" t="s">
        <v>726</v>
      </c>
      <c r="J1377" t="s">
        <v>682</v>
      </c>
      <c r="K1377">
        <v>3</v>
      </c>
      <c r="L1377">
        <v>35</v>
      </c>
      <c r="M1377">
        <v>46</v>
      </c>
      <c r="N1377">
        <v>50</v>
      </c>
      <c r="O1377">
        <v>957</v>
      </c>
      <c r="Q1377">
        <v>36</v>
      </c>
      <c r="R1377">
        <v>400</v>
      </c>
      <c r="S1377">
        <v>5</v>
      </c>
      <c r="T1377">
        <v>80</v>
      </c>
      <c r="U1377" t="s">
        <v>782</v>
      </c>
      <c r="V1377">
        <v>25000</v>
      </c>
      <c r="W1377">
        <v>2700</v>
      </c>
      <c r="X1377">
        <v>81</v>
      </c>
      <c r="Y1377">
        <v>13</v>
      </c>
      <c r="Z1377">
        <v>0.9</v>
      </c>
      <c r="AA1377">
        <v>-20</v>
      </c>
      <c r="AB1377" t="s">
        <v>769</v>
      </c>
      <c r="AC1377">
        <v>0.2</v>
      </c>
      <c r="AD1377" t="s">
        <v>900</v>
      </c>
      <c r="AE1377">
        <v>41912</v>
      </c>
      <c r="AF1377">
        <v>41929</v>
      </c>
      <c r="AG1377" t="s">
        <v>784</v>
      </c>
      <c r="AH1377" t="s">
        <v>3766</v>
      </c>
      <c r="AI1377">
        <v>2223001</v>
      </c>
    </row>
    <row r="1378" spans="1:35">
      <c r="A1378" t="s">
        <v>3767</v>
      </c>
      <c r="B1378" t="s">
        <v>3768</v>
      </c>
      <c r="C1378" t="s">
        <v>682</v>
      </c>
      <c r="D1378" t="s">
        <v>3769</v>
      </c>
      <c r="F1378" t="s">
        <v>731</v>
      </c>
      <c r="G1378" t="s">
        <v>780</v>
      </c>
      <c r="H1378" t="s">
        <v>794</v>
      </c>
      <c r="I1378" t="s">
        <v>726</v>
      </c>
      <c r="J1378" t="s">
        <v>682</v>
      </c>
      <c r="K1378">
        <v>5</v>
      </c>
      <c r="L1378">
        <v>75</v>
      </c>
      <c r="M1378">
        <v>95</v>
      </c>
      <c r="N1378">
        <v>85</v>
      </c>
      <c r="O1378">
        <v>3254</v>
      </c>
      <c r="Q1378">
        <v>40</v>
      </c>
      <c r="R1378">
        <v>850</v>
      </c>
      <c r="S1378">
        <v>14.5</v>
      </c>
      <c r="T1378">
        <v>58.6</v>
      </c>
      <c r="U1378" t="s">
        <v>782</v>
      </c>
      <c r="V1378">
        <v>40000</v>
      </c>
      <c r="W1378">
        <v>3000</v>
      </c>
      <c r="X1378">
        <v>83</v>
      </c>
      <c r="Y1378">
        <v>3</v>
      </c>
      <c r="Z1378">
        <v>0.9</v>
      </c>
      <c r="AA1378">
        <v>-40</v>
      </c>
      <c r="AB1378" t="s">
        <v>769</v>
      </c>
      <c r="AC1378">
        <v>0.1</v>
      </c>
      <c r="AD1378" t="s">
        <v>1043</v>
      </c>
      <c r="AE1378">
        <v>41808</v>
      </c>
      <c r="AF1378">
        <v>41800</v>
      </c>
      <c r="AG1378" t="s">
        <v>842</v>
      </c>
      <c r="AH1378" t="s">
        <v>3770</v>
      </c>
      <c r="AI1378">
        <v>2213563</v>
      </c>
    </row>
    <row r="1379" spans="1:35">
      <c r="A1379" t="s">
        <v>3767</v>
      </c>
      <c r="B1379" t="s">
        <v>3768</v>
      </c>
      <c r="C1379" t="s">
        <v>682</v>
      </c>
      <c r="D1379" t="s">
        <v>3771</v>
      </c>
      <c r="F1379" t="s">
        <v>735</v>
      </c>
      <c r="G1379" t="s">
        <v>780</v>
      </c>
      <c r="H1379" t="s">
        <v>794</v>
      </c>
      <c r="I1379" t="s">
        <v>726</v>
      </c>
      <c r="J1379" t="s">
        <v>682</v>
      </c>
      <c r="K1379">
        <v>5</v>
      </c>
      <c r="L1379">
        <v>120</v>
      </c>
      <c r="M1379">
        <v>128</v>
      </c>
      <c r="N1379">
        <v>120</v>
      </c>
      <c r="O1379">
        <v>2665</v>
      </c>
      <c r="Q1379">
        <v>40</v>
      </c>
      <c r="R1379">
        <v>1250</v>
      </c>
      <c r="S1379">
        <v>19</v>
      </c>
      <c r="T1379">
        <v>65.8</v>
      </c>
      <c r="U1379" t="s">
        <v>782</v>
      </c>
      <c r="V1379">
        <v>40000</v>
      </c>
      <c r="W1379">
        <v>3000</v>
      </c>
      <c r="X1379">
        <v>83</v>
      </c>
      <c r="Y1379">
        <v>5</v>
      </c>
      <c r="Z1379">
        <v>1</v>
      </c>
      <c r="AA1379">
        <v>-40</v>
      </c>
      <c r="AB1379" t="s">
        <v>769</v>
      </c>
      <c r="AC1379">
        <v>0.1</v>
      </c>
      <c r="AD1379" t="s">
        <v>1043</v>
      </c>
      <c r="AE1379">
        <v>41808</v>
      </c>
      <c r="AF1379">
        <v>41800</v>
      </c>
      <c r="AG1379" t="s">
        <v>842</v>
      </c>
      <c r="AH1379" t="s">
        <v>3772</v>
      </c>
      <c r="AI1379">
        <v>2213564</v>
      </c>
    </row>
    <row r="1380" spans="1:35">
      <c r="A1380" t="s">
        <v>3767</v>
      </c>
      <c r="B1380" t="s">
        <v>3768</v>
      </c>
      <c r="C1380" t="s">
        <v>682</v>
      </c>
      <c r="D1380" t="s">
        <v>3773</v>
      </c>
      <c r="F1380" t="s">
        <v>735</v>
      </c>
      <c r="G1380" t="s">
        <v>780</v>
      </c>
      <c r="H1380" t="s">
        <v>794</v>
      </c>
      <c r="I1380" t="s">
        <v>726</v>
      </c>
      <c r="J1380" t="s">
        <v>682</v>
      </c>
      <c r="K1380">
        <v>5</v>
      </c>
      <c r="L1380">
        <v>100</v>
      </c>
      <c r="M1380">
        <v>128</v>
      </c>
      <c r="N1380">
        <v>120</v>
      </c>
      <c r="O1380">
        <v>4424</v>
      </c>
      <c r="Q1380">
        <v>25</v>
      </c>
      <c r="R1380">
        <v>1250</v>
      </c>
      <c r="S1380">
        <v>19</v>
      </c>
      <c r="T1380">
        <v>65.8</v>
      </c>
      <c r="U1380" t="s">
        <v>782</v>
      </c>
      <c r="V1380">
        <v>40000</v>
      </c>
      <c r="W1380">
        <v>3000</v>
      </c>
      <c r="X1380">
        <v>83</v>
      </c>
      <c r="Y1380">
        <v>5</v>
      </c>
      <c r="Z1380">
        <v>1</v>
      </c>
      <c r="AA1380">
        <v>-40</v>
      </c>
      <c r="AB1380" t="s">
        <v>769</v>
      </c>
      <c r="AC1380">
        <v>0.1</v>
      </c>
      <c r="AD1380" t="s">
        <v>1043</v>
      </c>
      <c r="AE1380">
        <v>41808</v>
      </c>
      <c r="AF1380">
        <v>41800</v>
      </c>
      <c r="AG1380" t="s">
        <v>842</v>
      </c>
      <c r="AH1380" t="s">
        <v>3774</v>
      </c>
      <c r="AI1380">
        <v>2213565</v>
      </c>
    </row>
    <row r="1381" spans="1:35">
      <c r="A1381" t="s">
        <v>3775</v>
      </c>
      <c r="B1381" t="s">
        <v>3776</v>
      </c>
      <c r="C1381" t="s">
        <v>3777</v>
      </c>
      <c r="D1381" t="s">
        <v>3778</v>
      </c>
      <c r="F1381" t="s">
        <v>732</v>
      </c>
      <c r="G1381" t="s">
        <v>780</v>
      </c>
      <c r="H1381" t="s">
        <v>794</v>
      </c>
      <c r="I1381" t="s">
        <v>726</v>
      </c>
      <c r="J1381" t="s">
        <v>682</v>
      </c>
      <c r="K1381">
        <v>5</v>
      </c>
      <c r="L1381">
        <v>70</v>
      </c>
      <c r="M1381">
        <v>135</v>
      </c>
      <c r="N1381">
        <v>95</v>
      </c>
      <c r="Q1381">
        <v>110</v>
      </c>
      <c r="R1381">
        <v>900</v>
      </c>
      <c r="S1381">
        <v>14</v>
      </c>
      <c r="T1381">
        <v>64.3</v>
      </c>
      <c r="U1381" t="s">
        <v>782</v>
      </c>
      <c r="V1381">
        <v>50000</v>
      </c>
      <c r="W1381">
        <v>2700</v>
      </c>
      <c r="X1381">
        <v>81</v>
      </c>
      <c r="Y1381">
        <v>1</v>
      </c>
      <c r="Z1381">
        <v>0.8</v>
      </c>
      <c r="AA1381">
        <v>-21</v>
      </c>
      <c r="AB1381" t="s">
        <v>769</v>
      </c>
      <c r="AC1381">
        <v>0.1</v>
      </c>
      <c r="AD1381" t="s">
        <v>783</v>
      </c>
      <c r="AE1381">
        <v>41910</v>
      </c>
      <c r="AF1381">
        <v>41912</v>
      </c>
      <c r="AG1381" t="s">
        <v>784</v>
      </c>
      <c r="AH1381" t="s">
        <v>3779</v>
      </c>
      <c r="AI1381">
        <v>2221011</v>
      </c>
    </row>
    <row r="1382" spans="1:35">
      <c r="A1382" t="s">
        <v>3775</v>
      </c>
      <c r="B1382" t="s">
        <v>3776</v>
      </c>
      <c r="C1382" t="s">
        <v>3780</v>
      </c>
      <c r="D1382" t="s">
        <v>3781</v>
      </c>
      <c r="F1382" t="s">
        <v>732</v>
      </c>
      <c r="G1382" t="s">
        <v>780</v>
      </c>
      <c r="H1382" t="s">
        <v>794</v>
      </c>
      <c r="I1382" t="s">
        <v>726</v>
      </c>
      <c r="J1382" t="s">
        <v>682</v>
      </c>
      <c r="K1382">
        <v>5</v>
      </c>
      <c r="L1382">
        <v>70</v>
      </c>
      <c r="M1382">
        <v>135</v>
      </c>
      <c r="N1382">
        <v>95</v>
      </c>
      <c r="Q1382">
        <v>110</v>
      </c>
      <c r="R1382">
        <v>925</v>
      </c>
      <c r="S1382">
        <v>14</v>
      </c>
      <c r="T1382">
        <v>66.099999999999994</v>
      </c>
      <c r="U1382" t="s">
        <v>782</v>
      </c>
      <c r="V1382">
        <v>50000</v>
      </c>
      <c r="W1382">
        <v>3000</v>
      </c>
      <c r="X1382">
        <v>84</v>
      </c>
      <c r="Y1382">
        <v>8</v>
      </c>
      <c r="Z1382">
        <v>0.8</v>
      </c>
      <c r="AA1382">
        <v>-21</v>
      </c>
      <c r="AB1382" t="s">
        <v>769</v>
      </c>
      <c r="AC1382">
        <v>0.1</v>
      </c>
      <c r="AD1382" t="s">
        <v>783</v>
      </c>
      <c r="AE1382">
        <v>41910</v>
      </c>
      <c r="AF1382">
        <v>41912</v>
      </c>
      <c r="AG1382" t="s">
        <v>784</v>
      </c>
      <c r="AH1382" t="s">
        <v>3782</v>
      </c>
      <c r="AI1382">
        <v>2221012</v>
      </c>
    </row>
    <row r="1383" spans="1:35">
      <c r="A1383" t="s">
        <v>3775</v>
      </c>
      <c r="B1383" t="s">
        <v>3776</v>
      </c>
      <c r="C1383" t="s">
        <v>3783</v>
      </c>
      <c r="D1383" t="s">
        <v>3784</v>
      </c>
      <c r="F1383" t="s">
        <v>732</v>
      </c>
      <c r="G1383" t="s">
        <v>780</v>
      </c>
      <c r="H1383" t="s">
        <v>794</v>
      </c>
      <c r="I1383" t="s">
        <v>726</v>
      </c>
      <c r="J1383" t="s">
        <v>682</v>
      </c>
      <c r="K1383">
        <v>5</v>
      </c>
      <c r="L1383">
        <v>75</v>
      </c>
      <c r="M1383">
        <v>135</v>
      </c>
      <c r="N1383">
        <v>95</v>
      </c>
      <c r="Q1383">
        <v>110</v>
      </c>
      <c r="R1383">
        <v>900</v>
      </c>
      <c r="S1383">
        <v>14</v>
      </c>
      <c r="T1383">
        <v>64.3</v>
      </c>
      <c r="U1383" t="s">
        <v>782</v>
      </c>
      <c r="V1383">
        <v>50000</v>
      </c>
      <c r="W1383">
        <v>4000</v>
      </c>
      <c r="X1383">
        <v>86</v>
      </c>
      <c r="Y1383">
        <v>22</v>
      </c>
      <c r="Z1383">
        <v>0.8</v>
      </c>
      <c r="AA1383">
        <v>-21</v>
      </c>
      <c r="AB1383" t="s">
        <v>769</v>
      </c>
      <c r="AC1383">
        <v>0.1</v>
      </c>
      <c r="AD1383" t="s">
        <v>783</v>
      </c>
      <c r="AE1383">
        <v>41910</v>
      </c>
      <c r="AF1383">
        <v>41912</v>
      </c>
      <c r="AG1383" t="s">
        <v>784</v>
      </c>
      <c r="AH1383" t="s">
        <v>3785</v>
      </c>
      <c r="AI1383">
        <v>2221013</v>
      </c>
    </row>
    <row r="1384" spans="1:35">
      <c r="A1384" t="s">
        <v>3775</v>
      </c>
      <c r="B1384" t="s">
        <v>3776</v>
      </c>
      <c r="C1384" t="s">
        <v>3786</v>
      </c>
      <c r="D1384" t="s">
        <v>3787</v>
      </c>
      <c r="F1384" t="s">
        <v>830</v>
      </c>
      <c r="G1384" t="s">
        <v>780</v>
      </c>
      <c r="H1384" t="s">
        <v>794</v>
      </c>
      <c r="I1384" t="s">
        <v>726</v>
      </c>
      <c r="J1384" t="s">
        <v>682</v>
      </c>
      <c r="K1384">
        <v>3</v>
      </c>
      <c r="L1384">
        <v>75</v>
      </c>
      <c r="M1384">
        <v>114.3</v>
      </c>
      <c r="N1384">
        <v>96.5</v>
      </c>
      <c r="O1384">
        <v>3431</v>
      </c>
      <c r="Q1384">
        <v>25</v>
      </c>
      <c r="R1384">
        <v>800</v>
      </c>
      <c r="S1384">
        <v>15</v>
      </c>
      <c r="T1384">
        <v>53.3</v>
      </c>
      <c r="U1384" t="s">
        <v>782</v>
      </c>
      <c r="V1384">
        <v>30000</v>
      </c>
      <c r="W1384">
        <v>3000</v>
      </c>
      <c r="X1384">
        <v>86</v>
      </c>
      <c r="Y1384">
        <v>28</v>
      </c>
      <c r="Z1384">
        <v>1</v>
      </c>
      <c r="AA1384">
        <v>-20</v>
      </c>
      <c r="AB1384" t="s">
        <v>769</v>
      </c>
      <c r="AC1384">
        <v>0.1</v>
      </c>
      <c r="AD1384" t="s">
        <v>783</v>
      </c>
      <c r="AE1384">
        <v>41754</v>
      </c>
      <c r="AF1384">
        <v>41753</v>
      </c>
      <c r="AG1384" t="s">
        <v>842</v>
      </c>
      <c r="AH1384" t="s">
        <v>3788</v>
      </c>
      <c r="AI1384">
        <v>2209924</v>
      </c>
    </row>
    <row r="1385" spans="1:35">
      <c r="A1385" t="s">
        <v>3775</v>
      </c>
      <c r="B1385" t="s">
        <v>3776</v>
      </c>
      <c r="C1385" t="s">
        <v>3789</v>
      </c>
      <c r="D1385" t="s">
        <v>3790</v>
      </c>
      <c r="F1385" t="s">
        <v>830</v>
      </c>
      <c r="G1385" t="s">
        <v>780</v>
      </c>
      <c r="H1385" t="s">
        <v>794</v>
      </c>
      <c r="I1385" t="s">
        <v>726</v>
      </c>
      <c r="J1385" t="s">
        <v>682</v>
      </c>
      <c r="K1385">
        <v>3</v>
      </c>
      <c r="L1385">
        <v>75</v>
      </c>
      <c r="M1385">
        <v>114.3</v>
      </c>
      <c r="N1385">
        <v>96.5</v>
      </c>
      <c r="O1385">
        <v>1890</v>
      </c>
      <c r="Q1385">
        <v>40</v>
      </c>
      <c r="R1385">
        <v>800</v>
      </c>
      <c r="S1385">
        <v>15</v>
      </c>
      <c r="T1385">
        <v>53.3</v>
      </c>
      <c r="U1385" t="s">
        <v>782</v>
      </c>
      <c r="V1385">
        <v>30000</v>
      </c>
      <c r="W1385">
        <v>3000</v>
      </c>
      <c r="X1385">
        <v>86</v>
      </c>
      <c r="Y1385">
        <v>28</v>
      </c>
      <c r="Z1385">
        <v>1</v>
      </c>
      <c r="AA1385">
        <v>-20</v>
      </c>
      <c r="AB1385" t="s">
        <v>769</v>
      </c>
      <c r="AC1385">
        <v>0.1</v>
      </c>
      <c r="AD1385" t="s">
        <v>783</v>
      </c>
      <c r="AE1385">
        <v>41754</v>
      </c>
      <c r="AF1385">
        <v>41753</v>
      </c>
      <c r="AG1385" t="s">
        <v>842</v>
      </c>
      <c r="AH1385" t="s">
        <v>3791</v>
      </c>
      <c r="AI1385">
        <v>2209925</v>
      </c>
    </row>
    <row r="1386" spans="1:35">
      <c r="A1386" t="s">
        <v>3775</v>
      </c>
      <c r="B1386" t="s">
        <v>3776</v>
      </c>
      <c r="C1386" t="s">
        <v>3792</v>
      </c>
      <c r="D1386" t="s">
        <v>3793</v>
      </c>
      <c r="F1386" t="s">
        <v>830</v>
      </c>
      <c r="G1386" t="s">
        <v>780</v>
      </c>
      <c r="H1386" t="s">
        <v>794</v>
      </c>
      <c r="I1386" t="s">
        <v>726</v>
      </c>
      <c r="J1386" t="s">
        <v>682</v>
      </c>
      <c r="K1386">
        <v>3</v>
      </c>
      <c r="L1386">
        <v>75</v>
      </c>
      <c r="M1386">
        <v>114.3</v>
      </c>
      <c r="N1386">
        <v>96.5</v>
      </c>
      <c r="O1386">
        <v>1231</v>
      </c>
      <c r="Q1386">
        <v>60</v>
      </c>
      <c r="R1386">
        <v>800</v>
      </c>
      <c r="S1386">
        <v>15</v>
      </c>
      <c r="T1386">
        <v>53.3</v>
      </c>
      <c r="U1386" t="s">
        <v>782</v>
      </c>
      <c r="V1386">
        <v>30000</v>
      </c>
      <c r="W1386">
        <v>3000</v>
      </c>
      <c r="X1386">
        <v>86</v>
      </c>
      <c r="Y1386">
        <v>28</v>
      </c>
      <c r="Z1386">
        <v>1</v>
      </c>
      <c r="AA1386">
        <v>-20</v>
      </c>
      <c r="AB1386" t="s">
        <v>769</v>
      </c>
      <c r="AC1386">
        <v>0.1</v>
      </c>
      <c r="AD1386" t="s">
        <v>783</v>
      </c>
      <c r="AE1386">
        <v>41754</v>
      </c>
      <c r="AF1386">
        <v>41753</v>
      </c>
      <c r="AG1386" t="s">
        <v>842</v>
      </c>
      <c r="AH1386" t="s">
        <v>3794</v>
      </c>
      <c r="AI1386">
        <v>2209926</v>
      </c>
    </row>
    <row r="1387" spans="1:35">
      <c r="A1387" t="s">
        <v>3775</v>
      </c>
      <c r="B1387" t="s">
        <v>3776</v>
      </c>
      <c r="C1387" t="s">
        <v>3795</v>
      </c>
      <c r="D1387" t="s">
        <v>3796</v>
      </c>
      <c r="F1387" t="s">
        <v>830</v>
      </c>
      <c r="G1387" t="s">
        <v>780</v>
      </c>
      <c r="H1387" t="s">
        <v>794</v>
      </c>
      <c r="I1387" t="s">
        <v>726</v>
      </c>
      <c r="J1387" t="s">
        <v>682</v>
      </c>
      <c r="K1387">
        <v>3</v>
      </c>
      <c r="L1387">
        <v>75</v>
      </c>
      <c r="M1387">
        <v>114.3</v>
      </c>
      <c r="N1387">
        <v>96.5</v>
      </c>
      <c r="O1387">
        <v>1890</v>
      </c>
      <c r="Q1387">
        <v>40</v>
      </c>
      <c r="R1387">
        <v>967</v>
      </c>
      <c r="S1387">
        <v>15</v>
      </c>
      <c r="T1387">
        <v>64.5</v>
      </c>
      <c r="U1387" t="s">
        <v>782</v>
      </c>
      <c r="V1387">
        <v>30000</v>
      </c>
      <c r="W1387">
        <v>2700</v>
      </c>
      <c r="X1387">
        <v>84</v>
      </c>
      <c r="Y1387">
        <v>21</v>
      </c>
      <c r="Z1387">
        <v>1</v>
      </c>
      <c r="AA1387">
        <v>-20</v>
      </c>
      <c r="AB1387" t="s">
        <v>769</v>
      </c>
      <c r="AC1387">
        <v>0.1</v>
      </c>
      <c r="AD1387" t="s">
        <v>783</v>
      </c>
      <c r="AE1387">
        <v>41792</v>
      </c>
      <c r="AF1387">
        <v>41802</v>
      </c>
      <c r="AG1387" t="s">
        <v>842</v>
      </c>
      <c r="AH1387" t="s">
        <v>3797</v>
      </c>
      <c r="AI1387">
        <v>2215620</v>
      </c>
    </row>
    <row r="1388" spans="1:35">
      <c r="A1388" t="s">
        <v>3775</v>
      </c>
      <c r="B1388" t="s">
        <v>3776</v>
      </c>
      <c r="C1388" t="s">
        <v>3795</v>
      </c>
      <c r="D1388" t="s">
        <v>3798</v>
      </c>
      <c r="F1388" t="s">
        <v>830</v>
      </c>
      <c r="G1388" t="s">
        <v>780</v>
      </c>
      <c r="H1388" t="s">
        <v>794</v>
      </c>
      <c r="I1388" t="s">
        <v>726</v>
      </c>
      <c r="J1388" t="s">
        <v>682</v>
      </c>
      <c r="K1388">
        <v>3</v>
      </c>
      <c r="L1388">
        <v>75</v>
      </c>
      <c r="M1388">
        <v>114.3</v>
      </c>
      <c r="N1388">
        <v>96.5</v>
      </c>
      <c r="O1388">
        <v>3780</v>
      </c>
      <c r="Q1388">
        <v>25</v>
      </c>
      <c r="R1388">
        <v>967</v>
      </c>
      <c r="S1388">
        <v>15</v>
      </c>
      <c r="T1388">
        <v>64.5</v>
      </c>
      <c r="U1388" t="s">
        <v>782</v>
      </c>
      <c r="V1388">
        <v>30000</v>
      </c>
      <c r="W1388">
        <v>2700</v>
      </c>
      <c r="X1388">
        <v>84</v>
      </c>
      <c r="Y1388">
        <v>21</v>
      </c>
      <c r="Z1388">
        <v>1</v>
      </c>
      <c r="AA1388">
        <v>-20</v>
      </c>
      <c r="AB1388" t="s">
        <v>769</v>
      </c>
      <c r="AC1388">
        <v>0.1</v>
      </c>
      <c r="AD1388" t="s">
        <v>783</v>
      </c>
      <c r="AE1388">
        <v>41792</v>
      </c>
      <c r="AF1388">
        <v>41802</v>
      </c>
      <c r="AG1388" t="s">
        <v>842</v>
      </c>
      <c r="AH1388" t="s">
        <v>3799</v>
      </c>
      <c r="AI1388">
        <v>2215619</v>
      </c>
    </row>
    <row r="1389" spans="1:35">
      <c r="A1389" t="s">
        <v>3775</v>
      </c>
      <c r="B1389" t="s">
        <v>3776</v>
      </c>
      <c r="C1389" t="s">
        <v>3795</v>
      </c>
      <c r="D1389" t="s">
        <v>3800</v>
      </c>
      <c r="F1389" t="s">
        <v>830</v>
      </c>
      <c r="G1389" t="s">
        <v>780</v>
      </c>
      <c r="H1389" t="s">
        <v>794</v>
      </c>
      <c r="I1389" t="s">
        <v>726</v>
      </c>
      <c r="J1389" t="s">
        <v>682</v>
      </c>
      <c r="K1389">
        <v>3</v>
      </c>
      <c r="L1389">
        <v>75</v>
      </c>
      <c r="M1389">
        <v>114.3</v>
      </c>
      <c r="N1389">
        <v>96.5</v>
      </c>
      <c r="O1389">
        <v>1231</v>
      </c>
      <c r="Q1389">
        <v>60</v>
      </c>
      <c r="R1389">
        <v>967</v>
      </c>
      <c r="S1389">
        <v>15</v>
      </c>
      <c r="T1389">
        <v>64.5</v>
      </c>
      <c r="U1389" t="s">
        <v>782</v>
      </c>
      <c r="V1389">
        <v>30000</v>
      </c>
      <c r="W1389">
        <v>2700</v>
      </c>
      <c r="X1389">
        <v>84</v>
      </c>
      <c r="Y1389">
        <v>21</v>
      </c>
      <c r="Z1389">
        <v>1</v>
      </c>
      <c r="AA1389">
        <v>-20</v>
      </c>
      <c r="AB1389" t="s">
        <v>769</v>
      </c>
      <c r="AC1389">
        <v>0.1</v>
      </c>
      <c r="AD1389" t="s">
        <v>783</v>
      </c>
      <c r="AE1389">
        <v>41792</v>
      </c>
      <c r="AF1389">
        <v>41802</v>
      </c>
      <c r="AG1389" t="s">
        <v>842</v>
      </c>
      <c r="AH1389" t="s">
        <v>3801</v>
      </c>
      <c r="AI1389">
        <v>2215621</v>
      </c>
    </row>
    <row r="1390" spans="1:35">
      <c r="A1390" t="s">
        <v>3775</v>
      </c>
      <c r="B1390" t="s">
        <v>3776</v>
      </c>
      <c r="C1390" t="s">
        <v>3802</v>
      </c>
      <c r="D1390" t="s">
        <v>3803</v>
      </c>
      <c r="F1390" t="s">
        <v>735</v>
      </c>
      <c r="G1390" t="s">
        <v>780</v>
      </c>
      <c r="H1390" t="s">
        <v>794</v>
      </c>
      <c r="I1390" t="s">
        <v>726</v>
      </c>
      <c r="J1390" t="s">
        <v>682</v>
      </c>
      <c r="K1390">
        <v>3</v>
      </c>
      <c r="L1390">
        <v>90</v>
      </c>
      <c r="M1390">
        <v>129.5</v>
      </c>
      <c r="N1390">
        <v>121.9</v>
      </c>
      <c r="O1390">
        <v>3714</v>
      </c>
      <c r="Q1390">
        <v>25</v>
      </c>
      <c r="R1390">
        <v>950</v>
      </c>
      <c r="S1390">
        <v>16</v>
      </c>
      <c r="T1390">
        <v>59.4</v>
      </c>
      <c r="U1390" t="s">
        <v>782</v>
      </c>
      <c r="V1390">
        <v>30000</v>
      </c>
      <c r="W1390">
        <v>3000</v>
      </c>
      <c r="X1390">
        <v>87</v>
      </c>
      <c r="Y1390">
        <v>32</v>
      </c>
      <c r="Z1390">
        <v>1</v>
      </c>
      <c r="AA1390">
        <v>-20</v>
      </c>
      <c r="AB1390" t="s">
        <v>769</v>
      </c>
      <c r="AC1390">
        <v>0.1</v>
      </c>
      <c r="AD1390" t="s">
        <v>783</v>
      </c>
      <c r="AE1390">
        <v>41754</v>
      </c>
      <c r="AF1390">
        <v>41753</v>
      </c>
      <c r="AG1390" t="s">
        <v>842</v>
      </c>
      <c r="AH1390" t="s">
        <v>3804</v>
      </c>
      <c r="AI1390">
        <v>2209921</v>
      </c>
    </row>
    <row r="1391" spans="1:35">
      <c r="A1391" t="s">
        <v>3775</v>
      </c>
      <c r="B1391" t="s">
        <v>3776</v>
      </c>
      <c r="C1391" t="s">
        <v>3805</v>
      </c>
      <c r="D1391" t="s">
        <v>3806</v>
      </c>
      <c r="F1391" t="s">
        <v>735</v>
      </c>
      <c r="G1391" t="s">
        <v>780</v>
      </c>
      <c r="H1391" t="s">
        <v>794</v>
      </c>
      <c r="I1391" t="s">
        <v>726</v>
      </c>
      <c r="J1391" t="s">
        <v>682</v>
      </c>
      <c r="K1391">
        <v>3</v>
      </c>
      <c r="L1391">
        <v>90</v>
      </c>
      <c r="M1391">
        <v>129.5</v>
      </c>
      <c r="N1391">
        <v>121.9</v>
      </c>
      <c r="O1391">
        <v>1824</v>
      </c>
      <c r="Q1391">
        <v>40</v>
      </c>
      <c r="R1391">
        <v>950</v>
      </c>
      <c r="S1391">
        <v>16</v>
      </c>
      <c r="T1391">
        <v>59.4</v>
      </c>
      <c r="U1391" t="s">
        <v>782</v>
      </c>
      <c r="V1391">
        <v>30000</v>
      </c>
      <c r="W1391">
        <v>3000</v>
      </c>
      <c r="X1391">
        <v>87</v>
      </c>
      <c r="Y1391">
        <v>32</v>
      </c>
      <c r="Z1391">
        <v>1</v>
      </c>
      <c r="AA1391">
        <v>-20</v>
      </c>
      <c r="AB1391" t="s">
        <v>769</v>
      </c>
      <c r="AC1391">
        <v>0.1</v>
      </c>
      <c r="AD1391" t="s">
        <v>783</v>
      </c>
      <c r="AE1391">
        <v>41754</v>
      </c>
      <c r="AF1391">
        <v>41753</v>
      </c>
      <c r="AG1391" t="s">
        <v>842</v>
      </c>
      <c r="AH1391" t="s">
        <v>3807</v>
      </c>
      <c r="AI1391">
        <v>2209922</v>
      </c>
    </row>
    <row r="1392" spans="1:35">
      <c r="A1392" t="s">
        <v>3775</v>
      </c>
      <c r="B1392" t="s">
        <v>3776</v>
      </c>
      <c r="C1392" t="s">
        <v>3808</v>
      </c>
      <c r="D1392" t="s">
        <v>3809</v>
      </c>
      <c r="F1392" t="s">
        <v>735</v>
      </c>
      <c r="G1392" t="s">
        <v>780</v>
      </c>
      <c r="H1392" t="s">
        <v>794</v>
      </c>
      <c r="I1392" t="s">
        <v>726</v>
      </c>
      <c r="J1392" t="s">
        <v>682</v>
      </c>
      <c r="K1392">
        <v>3</v>
      </c>
      <c r="L1392">
        <v>90</v>
      </c>
      <c r="M1392">
        <v>129.5</v>
      </c>
      <c r="N1392">
        <v>121.9</v>
      </c>
      <c r="O1392">
        <v>1287</v>
      </c>
      <c r="Q1392">
        <v>60</v>
      </c>
      <c r="R1392">
        <v>950</v>
      </c>
      <c r="S1392">
        <v>16</v>
      </c>
      <c r="T1392">
        <v>59.4</v>
      </c>
      <c r="U1392" t="s">
        <v>782</v>
      </c>
      <c r="V1392">
        <v>30000</v>
      </c>
      <c r="W1392">
        <v>3000</v>
      </c>
      <c r="X1392">
        <v>87</v>
      </c>
      <c r="Y1392">
        <v>32</v>
      </c>
      <c r="Z1392">
        <v>1</v>
      </c>
      <c r="AA1392">
        <v>-20</v>
      </c>
      <c r="AB1392" t="s">
        <v>769</v>
      </c>
      <c r="AC1392">
        <v>0.1</v>
      </c>
      <c r="AD1392" t="s">
        <v>783</v>
      </c>
      <c r="AE1392">
        <v>41754</v>
      </c>
      <c r="AF1392">
        <v>41753</v>
      </c>
      <c r="AG1392" t="s">
        <v>842</v>
      </c>
      <c r="AH1392" t="s">
        <v>3810</v>
      </c>
      <c r="AI1392">
        <v>2209923</v>
      </c>
    </row>
    <row r="1393" spans="1:35">
      <c r="A1393" t="s">
        <v>3775</v>
      </c>
      <c r="B1393" t="s">
        <v>3776</v>
      </c>
      <c r="C1393" t="s">
        <v>3811</v>
      </c>
      <c r="D1393" t="s">
        <v>3812</v>
      </c>
      <c r="F1393" t="s">
        <v>735</v>
      </c>
      <c r="G1393" t="s">
        <v>780</v>
      </c>
      <c r="H1393" t="s">
        <v>794</v>
      </c>
      <c r="I1393" t="s">
        <v>726</v>
      </c>
      <c r="J1393" t="s">
        <v>682</v>
      </c>
      <c r="K1393">
        <v>3</v>
      </c>
      <c r="L1393">
        <v>90</v>
      </c>
      <c r="M1393">
        <v>129.5</v>
      </c>
      <c r="N1393">
        <v>121.9</v>
      </c>
      <c r="O1393">
        <v>1824</v>
      </c>
      <c r="Q1393">
        <v>40</v>
      </c>
      <c r="R1393">
        <v>1057</v>
      </c>
      <c r="S1393">
        <v>16</v>
      </c>
      <c r="T1393">
        <v>66.099999999999994</v>
      </c>
      <c r="U1393" t="s">
        <v>782</v>
      </c>
      <c r="V1393">
        <v>30000</v>
      </c>
      <c r="W1393">
        <v>2700</v>
      </c>
      <c r="X1393">
        <v>84</v>
      </c>
      <c r="Y1393">
        <v>21</v>
      </c>
      <c r="Z1393">
        <v>1</v>
      </c>
      <c r="AA1393">
        <v>-20</v>
      </c>
      <c r="AB1393" t="s">
        <v>769</v>
      </c>
      <c r="AC1393">
        <v>0.1</v>
      </c>
      <c r="AD1393" t="s">
        <v>783</v>
      </c>
      <c r="AE1393">
        <v>41792</v>
      </c>
      <c r="AF1393">
        <v>41802</v>
      </c>
      <c r="AG1393" t="s">
        <v>842</v>
      </c>
      <c r="AH1393" t="s">
        <v>3813</v>
      </c>
      <c r="AI1393">
        <v>2215617</v>
      </c>
    </row>
    <row r="1394" spans="1:35">
      <c r="A1394" t="s">
        <v>3775</v>
      </c>
      <c r="B1394" t="s">
        <v>3776</v>
      </c>
      <c r="C1394" t="s">
        <v>3811</v>
      </c>
      <c r="D1394" t="s">
        <v>3814</v>
      </c>
      <c r="F1394" t="s">
        <v>735</v>
      </c>
      <c r="G1394" t="s">
        <v>780</v>
      </c>
      <c r="H1394" t="s">
        <v>794</v>
      </c>
      <c r="I1394" t="s">
        <v>726</v>
      </c>
      <c r="J1394" t="s">
        <v>682</v>
      </c>
      <c r="K1394">
        <v>3</v>
      </c>
      <c r="L1394">
        <v>90</v>
      </c>
      <c r="M1394">
        <v>129.5</v>
      </c>
      <c r="N1394">
        <v>121.9</v>
      </c>
      <c r="O1394">
        <v>4066</v>
      </c>
      <c r="Q1394">
        <v>25</v>
      </c>
      <c r="R1394">
        <v>1057</v>
      </c>
      <c r="S1394">
        <v>16</v>
      </c>
      <c r="T1394">
        <v>66.099999999999994</v>
      </c>
      <c r="U1394" t="s">
        <v>782</v>
      </c>
      <c r="V1394">
        <v>30000</v>
      </c>
      <c r="W1394">
        <v>2700</v>
      </c>
      <c r="X1394">
        <v>84</v>
      </c>
      <c r="Y1394">
        <v>21</v>
      </c>
      <c r="Z1394">
        <v>1</v>
      </c>
      <c r="AA1394">
        <v>-20</v>
      </c>
      <c r="AB1394" t="s">
        <v>769</v>
      </c>
      <c r="AC1394">
        <v>0.1</v>
      </c>
      <c r="AD1394" t="s">
        <v>783</v>
      </c>
      <c r="AE1394">
        <v>41792</v>
      </c>
      <c r="AF1394">
        <v>41802</v>
      </c>
      <c r="AG1394" t="s">
        <v>842</v>
      </c>
      <c r="AH1394" t="s">
        <v>3815</v>
      </c>
      <c r="AI1394">
        <v>2215616</v>
      </c>
    </row>
    <row r="1395" spans="1:35" hidden="1">
      <c r="A1395" t="s">
        <v>3775</v>
      </c>
      <c r="B1395" t="s">
        <v>3776</v>
      </c>
      <c r="C1395" t="s">
        <v>3816</v>
      </c>
      <c r="D1395" t="s">
        <v>3817</v>
      </c>
      <c r="F1395" t="s">
        <v>813</v>
      </c>
      <c r="G1395" t="s">
        <v>780</v>
      </c>
      <c r="H1395" t="s">
        <v>794</v>
      </c>
      <c r="I1395" t="s">
        <v>726</v>
      </c>
      <c r="J1395" t="s">
        <v>682</v>
      </c>
      <c r="K1395">
        <v>3</v>
      </c>
      <c r="L1395">
        <v>50</v>
      </c>
      <c r="M1395">
        <v>96.5</v>
      </c>
      <c r="N1395">
        <v>62.6</v>
      </c>
      <c r="R1395">
        <v>530</v>
      </c>
      <c r="S1395">
        <v>8</v>
      </c>
      <c r="T1395">
        <v>66.3</v>
      </c>
      <c r="U1395" t="s">
        <v>782</v>
      </c>
      <c r="V1395">
        <v>25000</v>
      </c>
      <c r="W1395">
        <v>2700</v>
      </c>
      <c r="X1395">
        <v>82</v>
      </c>
      <c r="Y1395">
        <v>16</v>
      </c>
      <c r="Z1395">
        <v>0.9</v>
      </c>
      <c r="AA1395">
        <v>-20</v>
      </c>
      <c r="AB1395" t="s">
        <v>769</v>
      </c>
      <c r="AC1395">
        <v>0.1</v>
      </c>
      <c r="AD1395" t="s">
        <v>831</v>
      </c>
      <c r="AE1395">
        <v>41871</v>
      </c>
      <c r="AF1395">
        <v>41870</v>
      </c>
      <c r="AG1395" t="s">
        <v>842</v>
      </c>
      <c r="AH1395" t="s">
        <v>3818</v>
      </c>
      <c r="AI1395">
        <v>2217855</v>
      </c>
    </row>
    <row r="1396" spans="1:35" hidden="1">
      <c r="A1396" t="s">
        <v>3775</v>
      </c>
      <c r="B1396" t="s">
        <v>3776</v>
      </c>
      <c r="C1396" t="s">
        <v>3816</v>
      </c>
      <c r="D1396" t="s">
        <v>3819</v>
      </c>
      <c r="F1396" t="s">
        <v>732</v>
      </c>
      <c r="G1396" t="s">
        <v>780</v>
      </c>
      <c r="H1396" t="s">
        <v>794</v>
      </c>
      <c r="I1396" t="s">
        <v>726</v>
      </c>
      <c r="J1396" t="s">
        <v>682</v>
      </c>
      <c r="K1396">
        <v>3</v>
      </c>
      <c r="L1396">
        <v>65</v>
      </c>
      <c r="M1396">
        <v>129.69999999999999</v>
      </c>
      <c r="N1396">
        <v>95.1</v>
      </c>
      <c r="R1396">
        <v>800</v>
      </c>
      <c r="S1396">
        <v>12</v>
      </c>
      <c r="T1396">
        <v>66.7</v>
      </c>
      <c r="U1396" t="s">
        <v>782</v>
      </c>
      <c r="V1396">
        <v>25000</v>
      </c>
      <c r="W1396">
        <v>2700</v>
      </c>
      <c r="X1396">
        <v>82</v>
      </c>
      <c r="Y1396">
        <v>16</v>
      </c>
      <c r="Z1396">
        <v>0.9</v>
      </c>
      <c r="AA1396">
        <v>-20</v>
      </c>
      <c r="AB1396" t="s">
        <v>769</v>
      </c>
      <c r="AC1396">
        <v>0.1</v>
      </c>
      <c r="AD1396" t="s">
        <v>831</v>
      </c>
      <c r="AE1396">
        <v>41871</v>
      </c>
      <c r="AF1396">
        <v>41870</v>
      </c>
      <c r="AG1396" t="s">
        <v>842</v>
      </c>
      <c r="AH1396" t="s">
        <v>3820</v>
      </c>
      <c r="AI1396">
        <v>2217856</v>
      </c>
    </row>
    <row r="1397" spans="1:35" hidden="1">
      <c r="A1397" t="s">
        <v>3775</v>
      </c>
      <c r="B1397" t="s">
        <v>3776</v>
      </c>
      <c r="C1397" t="s">
        <v>3816</v>
      </c>
      <c r="D1397" t="s">
        <v>3821</v>
      </c>
      <c r="F1397" t="s">
        <v>733</v>
      </c>
      <c r="G1397" t="s">
        <v>780</v>
      </c>
      <c r="H1397" t="s">
        <v>794</v>
      </c>
      <c r="I1397" t="s">
        <v>726</v>
      </c>
      <c r="J1397" t="s">
        <v>682</v>
      </c>
      <c r="K1397">
        <v>3</v>
      </c>
      <c r="L1397">
        <v>85</v>
      </c>
      <c r="M1397">
        <v>164.5</v>
      </c>
      <c r="N1397">
        <v>121.3</v>
      </c>
      <c r="R1397">
        <v>1200</v>
      </c>
      <c r="S1397">
        <v>17</v>
      </c>
      <c r="T1397">
        <v>70.599999999999994</v>
      </c>
      <c r="U1397" t="s">
        <v>782</v>
      </c>
      <c r="V1397">
        <v>25000</v>
      </c>
      <c r="W1397">
        <v>2700</v>
      </c>
      <c r="X1397">
        <v>82</v>
      </c>
      <c r="Y1397">
        <v>16</v>
      </c>
      <c r="Z1397">
        <v>0.9</v>
      </c>
      <c r="AA1397">
        <v>-20</v>
      </c>
      <c r="AB1397" t="s">
        <v>769</v>
      </c>
      <c r="AC1397">
        <v>0.1</v>
      </c>
      <c r="AD1397" t="s">
        <v>831</v>
      </c>
      <c r="AE1397">
        <v>41871</v>
      </c>
      <c r="AF1397">
        <v>41870</v>
      </c>
      <c r="AG1397" t="s">
        <v>842</v>
      </c>
      <c r="AH1397" t="s">
        <v>3822</v>
      </c>
      <c r="AI1397">
        <v>2217854</v>
      </c>
    </row>
    <row r="1398" spans="1:35" hidden="1">
      <c r="A1398" t="s">
        <v>3775</v>
      </c>
      <c r="B1398" t="s">
        <v>3776</v>
      </c>
      <c r="C1398" t="s">
        <v>3823</v>
      </c>
      <c r="D1398" t="s">
        <v>3823</v>
      </c>
      <c r="F1398" t="s">
        <v>792</v>
      </c>
      <c r="G1398" t="s">
        <v>793</v>
      </c>
      <c r="H1398" t="s">
        <v>794</v>
      </c>
      <c r="I1398" t="s">
        <v>795</v>
      </c>
      <c r="J1398" t="s">
        <v>682</v>
      </c>
      <c r="K1398">
        <v>3</v>
      </c>
      <c r="L1398">
        <v>40</v>
      </c>
      <c r="M1398">
        <v>108.9</v>
      </c>
      <c r="N1398">
        <v>59.8</v>
      </c>
      <c r="R1398">
        <v>490</v>
      </c>
      <c r="S1398">
        <v>7</v>
      </c>
      <c r="T1398">
        <v>70</v>
      </c>
      <c r="U1398" t="s">
        <v>782</v>
      </c>
      <c r="V1398">
        <v>25000</v>
      </c>
      <c r="W1398">
        <v>2700</v>
      </c>
      <c r="X1398">
        <v>81</v>
      </c>
      <c r="Y1398">
        <v>10</v>
      </c>
      <c r="Z1398">
        <v>0.9</v>
      </c>
      <c r="AA1398">
        <v>-20</v>
      </c>
      <c r="AB1398" t="s">
        <v>769</v>
      </c>
      <c r="AC1398">
        <v>0.1</v>
      </c>
      <c r="AD1398" t="s">
        <v>826</v>
      </c>
      <c r="AE1398">
        <v>41779</v>
      </c>
      <c r="AF1398">
        <v>41843</v>
      </c>
      <c r="AG1398" t="s">
        <v>842</v>
      </c>
      <c r="AH1398" t="s">
        <v>3824</v>
      </c>
      <c r="AI1398">
        <v>2211168</v>
      </c>
    </row>
    <row r="1399" spans="1:35" hidden="1">
      <c r="A1399" t="s">
        <v>3775</v>
      </c>
      <c r="B1399" t="s">
        <v>3776</v>
      </c>
      <c r="C1399" t="s">
        <v>3825</v>
      </c>
      <c r="D1399" t="s">
        <v>3825</v>
      </c>
      <c r="F1399" t="s">
        <v>792</v>
      </c>
      <c r="G1399" t="s">
        <v>793</v>
      </c>
      <c r="H1399" t="s">
        <v>794</v>
      </c>
      <c r="I1399" t="s">
        <v>795</v>
      </c>
      <c r="J1399" t="s">
        <v>682</v>
      </c>
      <c r="K1399">
        <v>3</v>
      </c>
      <c r="L1399">
        <v>60</v>
      </c>
      <c r="M1399">
        <v>112.7</v>
      </c>
      <c r="N1399">
        <v>59.9</v>
      </c>
      <c r="R1399">
        <v>800</v>
      </c>
      <c r="S1399">
        <v>12</v>
      </c>
      <c r="T1399">
        <v>66.7</v>
      </c>
      <c r="U1399" t="s">
        <v>782</v>
      </c>
      <c r="V1399">
        <v>25000</v>
      </c>
      <c r="W1399">
        <v>2700</v>
      </c>
      <c r="X1399">
        <v>82</v>
      </c>
      <c r="Y1399">
        <v>14</v>
      </c>
      <c r="Z1399">
        <v>0.9</v>
      </c>
      <c r="AA1399">
        <v>-20</v>
      </c>
      <c r="AB1399" t="s">
        <v>769</v>
      </c>
      <c r="AC1399">
        <v>0.1</v>
      </c>
      <c r="AD1399" t="s">
        <v>826</v>
      </c>
      <c r="AE1399">
        <v>41779</v>
      </c>
      <c r="AF1399">
        <v>41843</v>
      </c>
      <c r="AG1399" t="s">
        <v>842</v>
      </c>
      <c r="AH1399" t="s">
        <v>3826</v>
      </c>
      <c r="AI1399">
        <v>2211169</v>
      </c>
    </row>
    <row r="1400" spans="1:35" hidden="1">
      <c r="A1400" t="s">
        <v>3775</v>
      </c>
      <c r="B1400" t="s">
        <v>3776</v>
      </c>
      <c r="C1400" t="s">
        <v>3827</v>
      </c>
      <c r="D1400" t="s">
        <v>3827</v>
      </c>
      <c r="F1400" t="s">
        <v>703</v>
      </c>
      <c r="G1400" t="s">
        <v>780</v>
      </c>
      <c r="H1400" t="s">
        <v>781</v>
      </c>
      <c r="I1400" t="s">
        <v>726</v>
      </c>
      <c r="J1400" t="s">
        <v>682</v>
      </c>
      <c r="K1400">
        <v>3</v>
      </c>
      <c r="L1400">
        <v>35</v>
      </c>
      <c r="M1400">
        <v>50</v>
      </c>
      <c r="N1400">
        <v>50.4</v>
      </c>
      <c r="O1400">
        <v>745</v>
      </c>
      <c r="Q1400">
        <v>40</v>
      </c>
      <c r="R1400">
        <v>450</v>
      </c>
      <c r="S1400">
        <v>6</v>
      </c>
      <c r="T1400">
        <v>75</v>
      </c>
      <c r="U1400" t="s">
        <v>782</v>
      </c>
      <c r="V1400">
        <v>25000</v>
      </c>
      <c r="W1400">
        <v>2700</v>
      </c>
      <c r="X1400">
        <v>83</v>
      </c>
      <c r="Y1400">
        <v>14</v>
      </c>
      <c r="Z1400">
        <v>0.7</v>
      </c>
      <c r="AA1400">
        <v>-20</v>
      </c>
      <c r="AD1400" t="s">
        <v>831</v>
      </c>
      <c r="AE1400">
        <v>41887</v>
      </c>
      <c r="AF1400">
        <v>41890</v>
      </c>
      <c r="AG1400" t="s">
        <v>842</v>
      </c>
      <c r="AH1400" t="s">
        <v>3828</v>
      </c>
      <c r="AI1400">
        <v>2219894</v>
      </c>
    </row>
    <row r="1401" spans="1:35">
      <c r="A1401" t="s">
        <v>3775</v>
      </c>
      <c r="B1401" t="s">
        <v>3776</v>
      </c>
      <c r="C1401" t="s">
        <v>3829</v>
      </c>
      <c r="D1401" t="s">
        <v>3830</v>
      </c>
      <c r="F1401" t="s">
        <v>792</v>
      </c>
      <c r="G1401" t="s">
        <v>793</v>
      </c>
      <c r="H1401" t="s">
        <v>794</v>
      </c>
      <c r="I1401" t="s">
        <v>795</v>
      </c>
      <c r="J1401" t="s">
        <v>682</v>
      </c>
      <c r="K1401">
        <v>5</v>
      </c>
      <c r="L1401">
        <v>60</v>
      </c>
      <c r="M1401">
        <v>112</v>
      </c>
      <c r="N1401">
        <v>66</v>
      </c>
      <c r="R1401">
        <v>1025</v>
      </c>
      <c r="S1401">
        <v>11</v>
      </c>
      <c r="T1401">
        <v>93.1</v>
      </c>
      <c r="U1401" t="s">
        <v>782</v>
      </c>
      <c r="V1401">
        <v>50000</v>
      </c>
      <c r="W1401">
        <v>2700</v>
      </c>
      <c r="X1401">
        <v>81</v>
      </c>
      <c r="Y1401">
        <v>8</v>
      </c>
      <c r="Z1401">
        <v>1</v>
      </c>
      <c r="AA1401">
        <v>-20</v>
      </c>
      <c r="AB1401" t="s">
        <v>769</v>
      </c>
      <c r="AC1401">
        <v>0.1</v>
      </c>
      <c r="AD1401" t="s">
        <v>783</v>
      </c>
      <c r="AE1401">
        <v>41763</v>
      </c>
      <c r="AF1401">
        <v>41778</v>
      </c>
      <c r="AG1401" t="s">
        <v>784</v>
      </c>
      <c r="AH1401" t="s">
        <v>3831</v>
      </c>
      <c r="AI1401">
        <v>2211998</v>
      </c>
    </row>
    <row r="1402" spans="1:35" hidden="1">
      <c r="A1402" t="s">
        <v>3832</v>
      </c>
      <c r="B1402" t="s">
        <v>3833</v>
      </c>
      <c r="C1402" t="s">
        <v>1844</v>
      </c>
      <c r="D1402" t="s">
        <v>3834</v>
      </c>
      <c r="F1402" t="s">
        <v>732</v>
      </c>
      <c r="G1402" t="s">
        <v>780</v>
      </c>
      <c r="H1402" t="s">
        <v>794</v>
      </c>
      <c r="I1402" t="s">
        <v>726</v>
      </c>
      <c r="J1402" t="s">
        <v>682</v>
      </c>
      <c r="K1402">
        <v>5</v>
      </c>
      <c r="L1402">
        <v>65</v>
      </c>
      <c r="M1402">
        <v>126</v>
      </c>
      <c r="N1402">
        <v>95</v>
      </c>
      <c r="Q1402">
        <v>110</v>
      </c>
      <c r="R1402">
        <v>650</v>
      </c>
      <c r="S1402">
        <v>12</v>
      </c>
      <c r="T1402">
        <v>54.2</v>
      </c>
      <c r="U1402" t="s">
        <v>782</v>
      </c>
      <c r="V1402">
        <v>25000</v>
      </c>
      <c r="W1402">
        <v>2700</v>
      </c>
      <c r="X1402">
        <v>82</v>
      </c>
      <c r="Y1402">
        <v>9</v>
      </c>
      <c r="Z1402">
        <v>0.9</v>
      </c>
      <c r="AA1402">
        <v>-20</v>
      </c>
      <c r="AB1402" t="s">
        <v>769</v>
      </c>
      <c r="AC1402">
        <v>0.1</v>
      </c>
      <c r="AD1402" t="s">
        <v>826</v>
      </c>
      <c r="AE1402">
        <v>41699</v>
      </c>
      <c r="AF1402">
        <v>41788</v>
      </c>
      <c r="AG1402" t="s">
        <v>784</v>
      </c>
      <c r="AH1402" t="s">
        <v>3835</v>
      </c>
      <c r="AI1402">
        <v>2212482</v>
      </c>
    </row>
    <row r="1403" spans="1:35" hidden="1">
      <c r="A1403" t="s">
        <v>3832</v>
      </c>
      <c r="B1403" t="s">
        <v>3833</v>
      </c>
      <c r="C1403" t="s">
        <v>1844</v>
      </c>
      <c r="D1403" t="s">
        <v>3836</v>
      </c>
      <c r="F1403" t="s">
        <v>733</v>
      </c>
      <c r="G1403" t="s">
        <v>780</v>
      </c>
      <c r="H1403" t="s">
        <v>794</v>
      </c>
      <c r="I1403" t="s">
        <v>726</v>
      </c>
      <c r="J1403" t="s">
        <v>682</v>
      </c>
      <c r="K1403">
        <v>5</v>
      </c>
      <c r="L1403">
        <v>85</v>
      </c>
      <c r="M1403">
        <v>160</v>
      </c>
      <c r="N1403">
        <v>121</v>
      </c>
      <c r="Q1403">
        <v>110</v>
      </c>
      <c r="S1403">
        <v>17.5</v>
      </c>
      <c r="T1403">
        <v>62.9</v>
      </c>
      <c r="U1403" t="s">
        <v>782</v>
      </c>
      <c r="V1403">
        <v>25000</v>
      </c>
      <c r="W1403">
        <v>2700</v>
      </c>
      <c r="X1403">
        <v>82</v>
      </c>
      <c r="Y1403">
        <v>12</v>
      </c>
      <c r="Z1403">
        <v>0.9</v>
      </c>
      <c r="AA1403">
        <v>-20</v>
      </c>
      <c r="AB1403" t="s">
        <v>769</v>
      </c>
      <c r="AC1403">
        <v>0.1</v>
      </c>
      <c r="AD1403" t="s">
        <v>783</v>
      </c>
      <c r="AE1403">
        <v>41699</v>
      </c>
      <c r="AF1403">
        <v>41911</v>
      </c>
      <c r="AG1403" t="s">
        <v>842</v>
      </c>
      <c r="AH1403" t="s">
        <v>3837</v>
      </c>
      <c r="AI1403">
        <v>2221035</v>
      </c>
    </row>
    <row r="1404" spans="1:35" hidden="1">
      <c r="A1404" t="s">
        <v>3832</v>
      </c>
      <c r="B1404" t="s">
        <v>3833</v>
      </c>
      <c r="C1404" t="s">
        <v>1058</v>
      </c>
      <c r="D1404" t="s">
        <v>3838</v>
      </c>
      <c r="F1404" t="s">
        <v>735</v>
      </c>
      <c r="G1404" t="s">
        <v>780</v>
      </c>
      <c r="H1404" t="s">
        <v>794</v>
      </c>
      <c r="I1404" t="s">
        <v>726</v>
      </c>
      <c r="J1404" t="s">
        <v>682</v>
      </c>
      <c r="K1404">
        <v>5</v>
      </c>
      <c r="L1404">
        <v>75</v>
      </c>
      <c r="M1404">
        <v>128</v>
      </c>
      <c r="N1404">
        <v>121</v>
      </c>
      <c r="O1404">
        <v>1691</v>
      </c>
      <c r="Q1404">
        <v>40</v>
      </c>
      <c r="R1404">
        <v>850</v>
      </c>
      <c r="S1404">
        <v>15</v>
      </c>
      <c r="T1404">
        <v>56.7</v>
      </c>
      <c r="U1404" t="s">
        <v>782</v>
      </c>
      <c r="V1404">
        <v>25000</v>
      </c>
      <c r="W1404">
        <v>3000</v>
      </c>
      <c r="X1404">
        <v>83</v>
      </c>
      <c r="Y1404">
        <v>19</v>
      </c>
      <c r="Z1404">
        <v>0.9</v>
      </c>
      <c r="AA1404">
        <v>-20</v>
      </c>
      <c r="AB1404" t="s">
        <v>769</v>
      </c>
      <c r="AC1404">
        <v>0.1</v>
      </c>
      <c r="AD1404" t="s">
        <v>783</v>
      </c>
      <c r="AE1404">
        <v>41699</v>
      </c>
      <c r="AF1404">
        <v>41911</v>
      </c>
      <c r="AG1404" t="s">
        <v>842</v>
      </c>
      <c r="AH1404" t="s">
        <v>3839</v>
      </c>
      <c r="AI1404">
        <v>2221033</v>
      </c>
    </row>
    <row r="1405" spans="1:35" hidden="1">
      <c r="A1405" t="s">
        <v>3832</v>
      </c>
      <c r="B1405" t="s">
        <v>3833</v>
      </c>
      <c r="C1405" t="s">
        <v>2385</v>
      </c>
      <c r="D1405" t="s">
        <v>3840</v>
      </c>
      <c r="F1405" t="s">
        <v>813</v>
      </c>
      <c r="G1405" t="s">
        <v>780</v>
      </c>
      <c r="H1405" t="s">
        <v>794</v>
      </c>
      <c r="I1405" t="s">
        <v>726</v>
      </c>
      <c r="J1405" t="s">
        <v>682</v>
      </c>
      <c r="K1405">
        <v>5</v>
      </c>
      <c r="L1405">
        <v>45</v>
      </c>
      <c r="M1405">
        <v>93</v>
      </c>
      <c r="N1405">
        <v>63</v>
      </c>
      <c r="Q1405">
        <v>120</v>
      </c>
      <c r="S1405">
        <v>8</v>
      </c>
      <c r="T1405">
        <v>56.3</v>
      </c>
      <c r="U1405" t="s">
        <v>782</v>
      </c>
      <c r="V1405">
        <v>25000</v>
      </c>
      <c r="W1405">
        <v>2700</v>
      </c>
      <c r="X1405">
        <v>81</v>
      </c>
      <c r="Y1405">
        <v>10</v>
      </c>
      <c r="Z1405">
        <v>0.9</v>
      </c>
      <c r="AA1405">
        <v>-20</v>
      </c>
      <c r="AB1405" t="s">
        <v>769</v>
      </c>
      <c r="AC1405">
        <v>0.1</v>
      </c>
      <c r="AD1405" t="s">
        <v>783</v>
      </c>
      <c r="AE1405">
        <v>41699</v>
      </c>
      <c r="AF1405">
        <v>41911</v>
      </c>
      <c r="AG1405" t="s">
        <v>842</v>
      </c>
      <c r="AH1405" t="s">
        <v>3841</v>
      </c>
      <c r="AI1405">
        <v>2221034</v>
      </c>
    </row>
    <row r="1406" spans="1:35">
      <c r="A1406" t="s">
        <v>3842</v>
      </c>
      <c r="B1406" t="s">
        <v>3843</v>
      </c>
      <c r="C1406" t="s">
        <v>682</v>
      </c>
      <c r="D1406" t="s">
        <v>3844</v>
      </c>
      <c r="F1406" t="s">
        <v>792</v>
      </c>
      <c r="G1406" t="s">
        <v>793</v>
      </c>
      <c r="H1406" t="s">
        <v>794</v>
      </c>
      <c r="I1406" t="s">
        <v>795</v>
      </c>
      <c r="J1406" t="s">
        <v>682</v>
      </c>
      <c r="K1406">
        <v>5</v>
      </c>
      <c r="L1406">
        <v>60</v>
      </c>
      <c r="M1406">
        <v>107</v>
      </c>
      <c r="N1406">
        <v>56</v>
      </c>
      <c r="R1406">
        <v>800</v>
      </c>
      <c r="S1406">
        <v>11.5</v>
      </c>
      <c r="T1406">
        <v>69.599999999999994</v>
      </c>
      <c r="U1406" t="s">
        <v>782</v>
      </c>
      <c r="V1406">
        <v>40000</v>
      </c>
      <c r="W1406">
        <v>2700</v>
      </c>
      <c r="X1406">
        <v>83</v>
      </c>
      <c r="Y1406">
        <v>18</v>
      </c>
      <c r="Z1406">
        <v>1</v>
      </c>
      <c r="AA1406">
        <v>-40</v>
      </c>
      <c r="AB1406" t="s">
        <v>769</v>
      </c>
      <c r="AC1406">
        <v>0.1</v>
      </c>
      <c r="AD1406" t="s">
        <v>783</v>
      </c>
      <c r="AE1406">
        <v>41881</v>
      </c>
      <c r="AF1406">
        <v>41893</v>
      </c>
      <c r="AG1406" t="s">
        <v>827</v>
      </c>
      <c r="AH1406" t="s">
        <v>3845</v>
      </c>
      <c r="AI1406">
        <v>2219744</v>
      </c>
    </row>
    <row r="1407" spans="1:35" hidden="1">
      <c r="A1407" t="s">
        <v>3842</v>
      </c>
      <c r="B1407" t="s">
        <v>3843</v>
      </c>
      <c r="C1407" t="s">
        <v>682</v>
      </c>
      <c r="D1407" t="s">
        <v>3846</v>
      </c>
      <c r="F1407" t="s">
        <v>813</v>
      </c>
      <c r="G1407" t="s">
        <v>780</v>
      </c>
      <c r="H1407" t="s">
        <v>794</v>
      </c>
      <c r="I1407" t="s">
        <v>726</v>
      </c>
      <c r="J1407" t="s">
        <v>682</v>
      </c>
      <c r="K1407">
        <v>5</v>
      </c>
      <c r="L1407">
        <v>50</v>
      </c>
      <c r="M1407">
        <v>95</v>
      </c>
      <c r="N1407">
        <v>64</v>
      </c>
      <c r="Q1407">
        <v>120</v>
      </c>
      <c r="R1407">
        <v>500</v>
      </c>
      <c r="S1407">
        <v>8</v>
      </c>
      <c r="T1407">
        <v>62.5</v>
      </c>
      <c r="U1407" t="s">
        <v>782</v>
      </c>
      <c r="V1407">
        <v>25000</v>
      </c>
      <c r="W1407">
        <v>2700</v>
      </c>
      <c r="X1407">
        <v>82</v>
      </c>
      <c r="Y1407">
        <v>16</v>
      </c>
      <c r="Z1407">
        <v>0.9</v>
      </c>
      <c r="AA1407">
        <v>-40</v>
      </c>
      <c r="AB1407" t="s">
        <v>769</v>
      </c>
      <c r="AC1407">
        <v>0.1</v>
      </c>
      <c r="AD1407" t="s">
        <v>1143</v>
      </c>
      <c r="AE1407">
        <v>41892</v>
      </c>
      <c r="AF1407">
        <v>41893</v>
      </c>
      <c r="AG1407" t="s">
        <v>827</v>
      </c>
      <c r="AH1407" t="s">
        <v>3847</v>
      </c>
      <c r="AI1407">
        <v>2219710</v>
      </c>
    </row>
    <row r="1408" spans="1:35">
      <c r="A1408" t="s">
        <v>3842</v>
      </c>
      <c r="B1408" t="s">
        <v>3843</v>
      </c>
      <c r="C1408" t="s">
        <v>682</v>
      </c>
      <c r="D1408" t="s">
        <v>3848</v>
      </c>
      <c r="F1408" t="s">
        <v>732</v>
      </c>
      <c r="G1408" t="s">
        <v>780</v>
      </c>
      <c r="H1408" t="s">
        <v>794</v>
      </c>
      <c r="I1408" t="s">
        <v>726</v>
      </c>
      <c r="J1408" t="s">
        <v>682</v>
      </c>
      <c r="K1408">
        <v>5</v>
      </c>
      <c r="L1408">
        <v>65</v>
      </c>
      <c r="M1408">
        <v>133</v>
      </c>
      <c r="N1408">
        <v>95</v>
      </c>
      <c r="Q1408">
        <v>120</v>
      </c>
      <c r="R1408">
        <v>865</v>
      </c>
      <c r="S1408">
        <v>12.5</v>
      </c>
      <c r="T1408">
        <v>69.2</v>
      </c>
      <c r="U1408" t="s">
        <v>782</v>
      </c>
      <c r="V1408">
        <v>40000</v>
      </c>
      <c r="W1408">
        <v>2700</v>
      </c>
      <c r="X1408">
        <v>83</v>
      </c>
      <c r="Y1408">
        <v>21</v>
      </c>
      <c r="Z1408">
        <v>0.9</v>
      </c>
      <c r="AA1408">
        <v>-40</v>
      </c>
      <c r="AB1408" t="s">
        <v>769</v>
      </c>
      <c r="AC1408">
        <v>0.1</v>
      </c>
      <c r="AD1408" t="s">
        <v>1143</v>
      </c>
      <c r="AE1408">
        <v>41892</v>
      </c>
      <c r="AF1408">
        <v>41893</v>
      </c>
      <c r="AG1408" t="s">
        <v>827</v>
      </c>
      <c r="AH1408" t="s">
        <v>3849</v>
      </c>
      <c r="AI1408">
        <v>2219709</v>
      </c>
    </row>
    <row r="1409" spans="1:35">
      <c r="A1409" t="s">
        <v>3842</v>
      </c>
      <c r="B1409" t="s">
        <v>3843</v>
      </c>
      <c r="C1409" t="s">
        <v>682</v>
      </c>
      <c r="D1409" t="s">
        <v>3850</v>
      </c>
      <c r="F1409" t="s">
        <v>733</v>
      </c>
      <c r="G1409" t="s">
        <v>780</v>
      </c>
      <c r="H1409" t="s">
        <v>794</v>
      </c>
      <c r="I1409" t="s">
        <v>726</v>
      </c>
      <c r="J1409" t="s">
        <v>682</v>
      </c>
      <c r="K1409">
        <v>5</v>
      </c>
      <c r="L1409">
        <v>75</v>
      </c>
      <c r="M1409">
        <v>152</v>
      </c>
      <c r="N1409">
        <v>125</v>
      </c>
      <c r="Q1409">
        <v>120</v>
      </c>
      <c r="R1409">
        <v>1200</v>
      </c>
      <c r="S1409">
        <v>17.5</v>
      </c>
      <c r="T1409">
        <v>68.599999999999994</v>
      </c>
      <c r="U1409" t="s">
        <v>782</v>
      </c>
      <c r="V1409">
        <v>40000</v>
      </c>
      <c r="W1409">
        <v>2700</v>
      </c>
      <c r="X1409">
        <v>83</v>
      </c>
      <c r="Y1409">
        <v>19</v>
      </c>
      <c r="Z1409">
        <v>1</v>
      </c>
      <c r="AA1409">
        <v>-40</v>
      </c>
      <c r="AB1409" t="s">
        <v>769</v>
      </c>
      <c r="AC1409">
        <v>0.1</v>
      </c>
      <c r="AD1409" t="s">
        <v>1143</v>
      </c>
      <c r="AE1409">
        <v>41892</v>
      </c>
      <c r="AF1409">
        <v>41893</v>
      </c>
      <c r="AG1409" t="s">
        <v>827</v>
      </c>
      <c r="AH1409" t="s">
        <v>3851</v>
      </c>
      <c r="AI1409">
        <v>2219708</v>
      </c>
    </row>
    <row r="1410" spans="1:35">
      <c r="A1410" t="s">
        <v>3842</v>
      </c>
      <c r="B1410" t="s">
        <v>3843</v>
      </c>
      <c r="C1410" t="s">
        <v>682</v>
      </c>
      <c r="D1410" t="s">
        <v>3852</v>
      </c>
      <c r="F1410" t="s">
        <v>830</v>
      </c>
      <c r="G1410" t="s">
        <v>780</v>
      </c>
      <c r="H1410" t="s">
        <v>794</v>
      </c>
      <c r="I1410" t="s">
        <v>726</v>
      </c>
      <c r="J1410" t="s">
        <v>682</v>
      </c>
      <c r="K1410">
        <v>5</v>
      </c>
      <c r="L1410">
        <v>75</v>
      </c>
      <c r="M1410">
        <v>118</v>
      </c>
      <c r="N1410">
        <v>95</v>
      </c>
      <c r="O1410">
        <v>1648</v>
      </c>
      <c r="Q1410">
        <v>40</v>
      </c>
      <c r="R1410">
        <v>850</v>
      </c>
      <c r="S1410">
        <v>14.5</v>
      </c>
      <c r="T1410">
        <v>58.6</v>
      </c>
      <c r="U1410" t="s">
        <v>782</v>
      </c>
      <c r="V1410">
        <v>40000</v>
      </c>
      <c r="W1410">
        <v>3000</v>
      </c>
      <c r="X1410">
        <v>83</v>
      </c>
      <c r="Y1410">
        <v>3</v>
      </c>
      <c r="Z1410">
        <v>1</v>
      </c>
      <c r="AA1410">
        <v>-40</v>
      </c>
      <c r="AB1410" t="s">
        <v>769</v>
      </c>
      <c r="AC1410">
        <v>0.1</v>
      </c>
      <c r="AD1410" t="s">
        <v>1143</v>
      </c>
      <c r="AE1410">
        <v>41892</v>
      </c>
      <c r="AF1410">
        <v>41893</v>
      </c>
      <c r="AG1410" t="s">
        <v>827</v>
      </c>
      <c r="AH1410" t="s">
        <v>3853</v>
      </c>
      <c r="AI1410">
        <v>2219707</v>
      </c>
    </row>
    <row r="1411" spans="1:35">
      <c r="A1411" t="s">
        <v>3775</v>
      </c>
      <c r="B1411" t="s">
        <v>3776</v>
      </c>
      <c r="C1411" t="s">
        <v>3811</v>
      </c>
      <c r="D1411" t="s">
        <v>3854</v>
      </c>
      <c r="F1411" t="s">
        <v>735</v>
      </c>
      <c r="G1411" t="s">
        <v>780</v>
      </c>
      <c r="H1411" t="s">
        <v>794</v>
      </c>
      <c r="I1411" t="s">
        <v>726</v>
      </c>
      <c r="J1411" t="s">
        <v>682</v>
      </c>
      <c r="K1411">
        <v>3</v>
      </c>
      <c r="L1411">
        <v>90</v>
      </c>
      <c r="M1411">
        <v>129.5</v>
      </c>
      <c r="N1411">
        <v>121.9</v>
      </c>
      <c r="O1411">
        <v>1287</v>
      </c>
      <c r="Q1411">
        <v>60</v>
      </c>
      <c r="R1411">
        <v>1057</v>
      </c>
      <c r="S1411">
        <v>16</v>
      </c>
      <c r="T1411">
        <v>66.099999999999994</v>
      </c>
      <c r="U1411" t="s">
        <v>782</v>
      </c>
      <c r="V1411">
        <v>30000</v>
      </c>
      <c r="W1411">
        <v>2700</v>
      </c>
      <c r="X1411">
        <v>84</v>
      </c>
      <c r="Y1411">
        <v>21</v>
      </c>
      <c r="Z1411">
        <v>1</v>
      </c>
      <c r="AA1411">
        <v>-20</v>
      </c>
      <c r="AB1411" t="s">
        <v>769</v>
      </c>
      <c r="AC1411">
        <v>0.1</v>
      </c>
      <c r="AD1411" t="s">
        <v>783</v>
      </c>
      <c r="AE1411">
        <v>41792</v>
      </c>
      <c r="AF1411">
        <v>41802</v>
      </c>
      <c r="AG1411" t="s">
        <v>842</v>
      </c>
      <c r="AH1411" t="s">
        <v>3855</v>
      </c>
      <c r="AI1411">
        <v>2215618</v>
      </c>
    </row>
    <row r="1412" spans="1:35">
      <c r="A1412" t="s">
        <v>3775</v>
      </c>
      <c r="B1412" t="s">
        <v>3776</v>
      </c>
      <c r="C1412" t="s">
        <v>3856</v>
      </c>
      <c r="D1412" t="s">
        <v>3857</v>
      </c>
      <c r="F1412" t="s">
        <v>733</v>
      </c>
      <c r="G1412" t="s">
        <v>780</v>
      </c>
      <c r="H1412" t="s">
        <v>794</v>
      </c>
      <c r="I1412" t="s">
        <v>726</v>
      </c>
      <c r="J1412" t="s">
        <v>682</v>
      </c>
      <c r="K1412">
        <v>5</v>
      </c>
      <c r="L1412">
        <v>90</v>
      </c>
      <c r="M1412">
        <v>160</v>
      </c>
      <c r="N1412">
        <v>125</v>
      </c>
      <c r="Q1412">
        <v>120</v>
      </c>
      <c r="R1412">
        <v>1300</v>
      </c>
      <c r="S1412">
        <v>20</v>
      </c>
      <c r="T1412">
        <v>65</v>
      </c>
      <c r="U1412" t="s">
        <v>782</v>
      </c>
      <c r="V1412">
        <v>50000</v>
      </c>
      <c r="W1412">
        <v>2700</v>
      </c>
      <c r="X1412">
        <v>82</v>
      </c>
      <c r="Y1412">
        <v>3</v>
      </c>
      <c r="Z1412">
        <v>0.8</v>
      </c>
      <c r="AA1412">
        <v>-20</v>
      </c>
      <c r="AB1412" t="s">
        <v>769</v>
      </c>
      <c r="AC1412">
        <v>0.1</v>
      </c>
      <c r="AD1412" t="s">
        <v>783</v>
      </c>
      <c r="AE1412">
        <v>41902</v>
      </c>
      <c r="AF1412">
        <v>41912</v>
      </c>
      <c r="AG1412" t="s">
        <v>784</v>
      </c>
      <c r="AH1412" t="s">
        <v>3858</v>
      </c>
      <c r="AI1412">
        <v>2221017</v>
      </c>
    </row>
    <row r="1413" spans="1:35">
      <c r="A1413" t="s">
        <v>3775</v>
      </c>
      <c r="B1413" t="s">
        <v>3776</v>
      </c>
      <c r="C1413" t="s">
        <v>3859</v>
      </c>
      <c r="D1413" t="s">
        <v>3860</v>
      </c>
      <c r="F1413" t="s">
        <v>733</v>
      </c>
      <c r="G1413" t="s">
        <v>780</v>
      </c>
      <c r="H1413" t="s">
        <v>794</v>
      </c>
      <c r="I1413" t="s">
        <v>726</v>
      </c>
      <c r="J1413" t="s">
        <v>682</v>
      </c>
      <c r="K1413">
        <v>5</v>
      </c>
      <c r="L1413">
        <v>90</v>
      </c>
      <c r="M1413">
        <v>160</v>
      </c>
      <c r="N1413">
        <v>125</v>
      </c>
      <c r="Q1413">
        <v>120</v>
      </c>
      <c r="R1413">
        <v>1300</v>
      </c>
      <c r="S1413">
        <v>20</v>
      </c>
      <c r="T1413">
        <v>65</v>
      </c>
      <c r="U1413" t="s">
        <v>782</v>
      </c>
      <c r="V1413">
        <v>50000</v>
      </c>
      <c r="W1413">
        <v>3000</v>
      </c>
      <c r="X1413">
        <v>84</v>
      </c>
      <c r="Y1413">
        <v>10</v>
      </c>
      <c r="Z1413">
        <v>0.8</v>
      </c>
      <c r="AA1413">
        <v>-20</v>
      </c>
      <c r="AB1413" t="s">
        <v>769</v>
      </c>
      <c r="AC1413">
        <v>0.1</v>
      </c>
      <c r="AD1413" t="s">
        <v>783</v>
      </c>
      <c r="AE1413">
        <v>41902</v>
      </c>
      <c r="AF1413">
        <v>41912</v>
      </c>
      <c r="AG1413" t="s">
        <v>784</v>
      </c>
      <c r="AH1413" t="s">
        <v>3861</v>
      </c>
      <c r="AI1413">
        <v>2221018</v>
      </c>
    </row>
    <row r="1414" spans="1:35">
      <c r="A1414" t="s">
        <v>3775</v>
      </c>
      <c r="B1414" t="s">
        <v>3776</v>
      </c>
      <c r="C1414" t="s">
        <v>3862</v>
      </c>
      <c r="D1414" t="s">
        <v>3863</v>
      </c>
      <c r="F1414" t="s">
        <v>733</v>
      </c>
      <c r="G1414" t="s">
        <v>780</v>
      </c>
      <c r="H1414" t="s">
        <v>794</v>
      </c>
      <c r="I1414" t="s">
        <v>726</v>
      </c>
      <c r="J1414" t="s">
        <v>682</v>
      </c>
      <c r="K1414">
        <v>5</v>
      </c>
      <c r="L1414">
        <v>100</v>
      </c>
      <c r="M1414">
        <v>160</v>
      </c>
      <c r="N1414">
        <v>125</v>
      </c>
      <c r="Q1414">
        <v>120</v>
      </c>
      <c r="R1414">
        <v>1300</v>
      </c>
      <c r="S1414">
        <v>20</v>
      </c>
      <c r="T1414">
        <v>65</v>
      </c>
      <c r="U1414" t="s">
        <v>782</v>
      </c>
      <c r="V1414">
        <v>50000</v>
      </c>
      <c r="W1414">
        <v>4000</v>
      </c>
      <c r="X1414">
        <v>82</v>
      </c>
      <c r="Y1414">
        <v>3</v>
      </c>
      <c r="Z1414">
        <v>0.8</v>
      </c>
      <c r="AA1414">
        <v>-20</v>
      </c>
      <c r="AB1414" t="s">
        <v>769</v>
      </c>
      <c r="AC1414">
        <v>0.1</v>
      </c>
      <c r="AD1414" t="s">
        <v>783</v>
      </c>
      <c r="AE1414">
        <v>41902</v>
      </c>
      <c r="AF1414">
        <v>41912</v>
      </c>
      <c r="AG1414" t="s">
        <v>784</v>
      </c>
      <c r="AH1414" t="s">
        <v>3864</v>
      </c>
      <c r="AI1414">
        <v>2221019</v>
      </c>
    </row>
    <row r="1415" spans="1:35">
      <c r="A1415" t="s">
        <v>3775</v>
      </c>
      <c r="B1415" t="s">
        <v>3776</v>
      </c>
      <c r="C1415" t="s">
        <v>3865</v>
      </c>
      <c r="D1415" t="s">
        <v>3866</v>
      </c>
      <c r="F1415" t="s">
        <v>738</v>
      </c>
      <c r="G1415" t="s">
        <v>780</v>
      </c>
      <c r="H1415" t="s">
        <v>794</v>
      </c>
      <c r="I1415" t="s">
        <v>726</v>
      </c>
      <c r="J1415" t="s">
        <v>682</v>
      </c>
      <c r="K1415">
        <v>3</v>
      </c>
      <c r="L1415">
        <v>50</v>
      </c>
      <c r="M1415">
        <v>86.4</v>
      </c>
      <c r="N1415">
        <v>63.5</v>
      </c>
      <c r="O1415">
        <v>1568</v>
      </c>
      <c r="Q1415">
        <v>25</v>
      </c>
      <c r="R1415">
        <v>500</v>
      </c>
      <c r="S1415">
        <v>8</v>
      </c>
      <c r="T1415">
        <v>62.5</v>
      </c>
      <c r="U1415" t="s">
        <v>782</v>
      </c>
      <c r="V1415">
        <v>30000</v>
      </c>
      <c r="W1415">
        <v>3000</v>
      </c>
      <c r="X1415">
        <v>86</v>
      </c>
      <c r="Y1415">
        <v>30</v>
      </c>
      <c r="Z1415">
        <v>1</v>
      </c>
      <c r="AA1415">
        <v>-20</v>
      </c>
      <c r="AB1415" t="s">
        <v>769</v>
      </c>
      <c r="AC1415">
        <v>0.1</v>
      </c>
      <c r="AD1415" t="s">
        <v>783</v>
      </c>
      <c r="AE1415">
        <v>41754</v>
      </c>
      <c r="AF1415">
        <v>41753</v>
      </c>
      <c r="AG1415" t="s">
        <v>842</v>
      </c>
      <c r="AH1415" t="s">
        <v>3867</v>
      </c>
      <c r="AI1415">
        <v>2209927</v>
      </c>
    </row>
    <row r="1416" spans="1:35">
      <c r="A1416" t="s">
        <v>3775</v>
      </c>
      <c r="B1416" t="s">
        <v>3776</v>
      </c>
      <c r="C1416" t="s">
        <v>3868</v>
      </c>
      <c r="D1416" t="s">
        <v>3869</v>
      </c>
      <c r="F1416" t="s">
        <v>738</v>
      </c>
      <c r="G1416" t="s">
        <v>780</v>
      </c>
      <c r="H1416" t="s">
        <v>794</v>
      </c>
      <c r="I1416" t="s">
        <v>726</v>
      </c>
      <c r="J1416" t="s">
        <v>682</v>
      </c>
      <c r="K1416">
        <v>3</v>
      </c>
      <c r="L1416">
        <v>50</v>
      </c>
      <c r="M1416">
        <v>86.4</v>
      </c>
      <c r="N1416">
        <v>63.5</v>
      </c>
      <c r="O1416">
        <v>953</v>
      </c>
      <c r="Q1416">
        <v>40</v>
      </c>
      <c r="R1416">
        <v>500</v>
      </c>
      <c r="S1416">
        <v>8</v>
      </c>
      <c r="T1416">
        <v>62.5</v>
      </c>
      <c r="U1416" t="s">
        <v>782</v>
      </c>
      <c r="V1416">
        <v>30000</v>
      </c>
      <c r="W1416">
        <v>3000</v>
      </c>
      <c r="X1416">
        <v>86</v>
      </c>
      <c r="Y1416">
        <v>30</v>
      </c>
      <c r="Z1416">
        <v>1</v>
      </c>
      <c r="AA1416">
        <v>-20</v>
      </c>
      <c r="AB1416" t="s">
        <v>769</v>
      </c>
      <c r="AC1416">
        <v>0.1</v>
      </c>
      <c r="AD1416" t="s">
        <v>783</v>
      </c>
      <c r="AE1416">
        <v>41754</v>
      </c>
      <c r="AF1416">
        <v>41753</v>
      </c>
      <c r="AG1416" t="s">
        <v>842</v>
      </c>
      <c r="AH1416" t="s">
        <v>3870</v>
      </c>
      <c r="AI1416">
        <v>2209928</v>
      </c>
    </row>
    <row r="1417" spans="1:35">
      <c r="A1417" t="s">
        <v>3775</v>
      </c>
      <c r="B1417" t="s">
        <v>3776</v>
      </c>
      <c r="C1417" t="s">
        <v>3871</v>
      </c>
      <c r="D1417" t="s">
        <v>3872</v>
      </c>
      <c r="F1417" t="s">
        <v>738</v>
      </c>
      <c r="G1417" t="s">
        <v>780</v>
      </c>
      <c r="H1417" t="s">
        <v>794</v>
      </c>
      <c r="I1417" t="s">
        <v>726</v>
      </c>
      <c r="J1417" t="s">
        <v>682</v>
      </c>
      <c r="K1417">
        <v>3</v>
      </c>
      <c r="L1417">
        <v>50</v>
      </c>
      <c r="M1417">
        <v>86.4</v>
      </c>
      <c r="N1417">
        <v>63.5</v>
      </c>
      <c r="O1417">
        <v>669</v>
      </c>
      <c r="Q1417">
        <v>60</v>
      </c>
      <c r="R1417">
        <v>500</v>
      </c>
      <c r="S1417">
        <v>8</v>
      </c>
      <c r="T1417">
        <v>62.5</v>
      </c>
      <c r="U1417" t="s">
        <v>782</v>
      </c>
      <c r="V1417">
        <v>30000</v>
      </c>
      <c r="W1417">
        <v>3000</v>
      </c>
      <c r="X1417">
        <v>86</v>
      </c>
      <c r="Y1417">
        <v>30</v>
      </c>
      <c r="Z1417">
        <v>1</v>
      </c>
      <c r="AA1417">
        <v>-20</v>
      </c>
      <c r="AB1417" t="s">
        <v>769</v>
      </c>
      <c r="AC1417">
        <v>0.1</v>
      </c>
      <c r="AD1417" t="s">
        <v>783</v>
      </c>
      <c r="AE1417">
        <v>41754</v>
      </c>
      <c r="AF1417">
        <v>41753</v>
      </c>
      <c r="AG1417" t="s">
        <v>842</v>
      </c>
      <c r="AH1417" t="s">
        <v>3873</v>
      </c>
      <c r="AI1417">
        <v>2209929</v>
      </c>
    </row>
    <row r="1418" spans="1:35">
      <c r="A1418" t="s">
        <v>3775</v>
      </c>
      <c r="B1418" t="s">
        <v>3776</v>
      </c>
      <c r="C1418" t="s">
        <v>3874</v>
      </c>
      <c r="D1418" t="s">
        <v>3875</v>
      </c>
      <c r="F1418" t="s">
        <v>813</v>
      </c>
      <c r="G1418" t="s">
        <v>780</v>
      </c>
      <c r="H1418" t="s">
        <v>794</v>
      </c>
      <c r="I1418" t="s">
        <v>726</v>
      </c>
      <c r="J1418" t="s">
        <v>682</v>
      </c>
      <c r="K1418">
        <v>5</v>
      </c>
      <c r="L1418">
        <v>50</v>
      </c>
      <c r="M1418">
        <v>98</v>
      </c>
      <c r="N1418">
        <v>65</v>
      </c>
      <c r="Q1418">
        <v>110</v>
      </c>
      <c r="S1418">
        <v>8</v>
      </c>
      <c r="T1418">
        <v>62.3</v>
      </c>
      <c r="U1418" t="s">
        <v>782</v>
      </c>
      <c r="V1418">
        <v>50000</v>
      </c>
      <c r="W1418">
        <v>2700</v>
      </c>
      <c r="X1418">
        <v>83</v>
      </c>
      <c r="Y1418">
        <v>15</v>
      </c>
      <c r="Z1418">
        <v>0.8</v>
      </c>
      <c r="AA1418">
        <v>-20</v>
      </c>
      <c r="AB1418" t="s">
        <v>769</v>
      </c>
      <c r="AC1418">
        <v>0.1</v>
      </c>
      <c r="AD1418" t="s">
        <v>3876</v>
      </c>
      <c r="AE1418">
        <v>41902</v>
      </c>
      <c r="AF1418">
        <v>41912</v>
      </c>
      <c r="AG1418" t="s">
        <v>784</v>
      </c>
      <c r="AH1418" t="s">
        <v>3877</v>
      </c>
      <c r="AI1418">
        <v>2221020</v>
      </c>
    </row>
    <row r="1419" spans="1:35">
      <c r="A1419" t="s">
        <v>3775</v>
      </c>
      <c r="B1419" t="s">
        <v>3776</v>
      </c>
      <c r="C1419" t="s">
        <v>3878</v>
      </c>
      <c r="D1419" t="s">
        <v>3879</v>
      </c>
      <c r="F1419" t="s">
        <v>813</v>
      </c>
      <c r="G1419" t="s">
        <v>780</v>
      </c>
      <c r="H1419" t="s">
        <v>794</v>
      </c>
      <c r="I1419" t="s">
        <v>726</v>
      </c>
      <c r="J1419" t="s">
        <v>682</v>
      </c>
      <c r="K1419">
        <v>5</v>
      </c>
      <c r="L1419">
        <v>45</v>
      </c>
      <c r="M1419">
        <v>98</v>
      </c>
      <c r="N1419">
        <v>65</v>
      </c>
      <c r="Q1419">
        <v>110</v>
      </c>
      <c r="S1419">
        <v>8</v>
      </c>
      <c r="T1419">
        <v>62.3</v>
      </c>
      <c r="U1419" t="s">
        <v>782</v>
      </c>
      <c r="V1419">
        <v>50000</v>
      </c>
      <c r="W1419">
        <v>3000</v>
      </c>
      <c r="X1419">
        <v>83</v>
      </c>
      <c r="Y1419">
        <v>6</v>
      </c>
      <c r="Z1419">
        <v>0.8</v>
      </c>
      <c r="AA1419">
        <v>-20</v>
      </c>
      <c r="AB1419" t="s">
        <v>769</v>
      </c>
      <c r="AC1419">
        <v>0.1</v>
      </c>
      <c r="AD1419" t="s">
        <v>3876</v>
      </c>
      <c r="AE1419">
        <v>41902</v>
      </c>
      <c r="AF1419">
        <v>41912</v>
      </c>
      <c r="AG1419" t="s">
        <v>784</v>
      </c>
      <c r="AH1419" t="s">
        <v>3880</v>
      </c>
      <c r="AI1419">
        <v>2221021</v>
      </c>
    </row>
    <row r="1420" spans="1:35">
      <c r="A1420" t="s">
        <v>3775</v>
      </c>
      <c r="B1420" t="s">
        <v>3776</v>
      </c>
      <c r="C1420" t="s">
        <v>3881</v>
      </c>
      <c r="D1420" t="s">
        <v>3882</v>
      </c>
      <c r="F1420" t="s">
        <v>813</v>
      </c>
      <c r="G1420" t="s">
        <v>780</v>
      </c>
      <c r="H1420" t="s">
        <v>794</v>
      </c>
      <c r="I1420" t="s">
        <v>726</v>
      </c>
      <c r="J1420" t="s">
        <v>682</v>
      </c>
      <c r="K1420">
        <v>5</v>
      </c>
      <c r="L1420">
        <v>50</v>
      </c>
      <c r="M1420">
        <v>98</v>
      </c>
      <c r="N1420">
        <v>65</v>
      </c>
      <c r="Q1420">
        <v>110</v>
      </c>
      <c r="S1420">
        <v>8</v>
      </c>
      <c r="T1420">
        <v>62.3</v>
      </c>
      <c r="U1420" t="s">
        <v>782</v>
      </c>
      <c r="V1420">
        <v>50000</v>
      </c>
      <c r="W1420">
        <v>4000</v>
      </c>
      <c r="X1420">
        <v>87</v>
      </c>
      <c r="Y1420">
        <v>24</v>
      </c>
      <c r="Z1420">
        <v>0.8</v>
      </c>
      <c r="AA1420">
        <v>-20</v>
      </c>
      <c r="AB1420" t="s">
        <v>769</v>
      </c>
      <c r="AC1420">
        <v>0.1</v>
      </c>
      <c r="AD1420" t="s">
        <v>3876</v>
      </c>
      <c r="AE1420">
        <v>41902</v>
      </c>
      <c r="AF1420">
        <v>41912</v>
      </c>
      <c r="AG1420" t="s">
        <v>784</v>
      </c>
      <c r="AH1420" t="s">
        <v>3883</v>
      </c>
      <c r="AI1420">
        <v>2221022</v>
      </c>
    </row>
    <row r="1421" spans="1:35">
      <c r="A1421" t="s">
        <v>3775</v>
      </c>
      <c r="B1421" t="s">
        <v>3776</v>
      </c>
      <c r="C1421" t="s">
        <v>3884</v>
      </c>
      <c r="D1421" t="s">
        <v>3885</v>
      </c>
      <c r="F1421" t="s">
        <v>738</v>
      </c>
      <c r="G1421" t="s">
        <v>780</v>
      </c>
      <c r="H1421" t="s">
        <v>794</v>
      </c>
      <c r="I1421" t="s">
        <v>726</v>
      </c>
      <c r="J1421" t="s">
        <v>682</v>
      </c>
      <c r="K1421">
        <v>3</v>
      </c>
      <c r="L1421">
        <v>50</v>
      </c>
      <c r="M1421">
        <v>86.4</v>
      </c>
      <c r="N1421">
        <v>63.5</v>
      </c>
      <c r="O1421">
        <v>953</v>
      </c>
      <c r="Q1421">
        <v>40</v>
      </c>
      <c r="R1421">
        <v>500</v>
      </c>
      <c r="S1421">
        <v>8</v>
      </c>
      <c r="T1421">
        <v>62.5</v>
      </c>
      <c r="U1421" t="s">
        <v>782</v>
      </c>
      <c r="V1421">
        <v>30000</v>
      </c>
      <c r="W1421">
        <v>2700</v>
      </c>
      <c r="X1421">
        <v>86</v>
      </c>
      <c r="Y1421">
        <v>30</v>
      </c>
      <c r="Z1421">
        <v>1</v>
      </c>
      <c r="AA1421">
        <v>-20</v>
      </c>
      <c r="AB1421" t="s">
        <v>769</v>
      </c>
      <c r="AC1421">
        <v>0.1</v>
      </c>
      <c r="AD1421" t="s">
        <v>783</v>
      </c>
      <c r="AE1421">
        <v>41754</v>
      </c>
      <c r="AF1421">
        <v>41753</v>
      </c>
      <c r="AG1421" t="s">
        <v>842</v>
      </c>
      <c r="AH1421" t="s">
        <v>3886</v>
      </c>
      <c r="AI1421">
        <v>2213611</v>
      </c>
    </row>
    <row r="1422" spans="1:35">
      <c r="A1422" t="s">
        <v>3775</v>
      </c>
      <c r="B1422" t="s">
        <v>3776</v>
      </c>
      <c r="C1422" t="s">
        <v>3884</v>
      </c>
      <c r="D1422" t="s">
        <v>3887</v>
      </c>
      <c r="F1422" t="s">
        <v>738</v>
      </c>
      <c r="G1422" t="s">
        <v>780</v>
      </c>
      <c r="H1422" t="s">
        <v>794</v>
      </c>
      <c r="I1422" t="s">
        <v>726</v>
      </c>
      <c r="J1422" t="s">
        <v>682</v>
      </c>
      <c r="K1422">
        <v>3</v>
      </c>
      <c r="L1422">
        <v>50</v>
      </c>
      <c r="M1422">
        <v>86.4</v>
      </c>
      <c r="N1422">
        <v>63.5</v>
      </c>
      <c r="O1422">
        <v>1845</v>
      </c>
      <c r="Q1422">
        <v>25</v>
      </c>
      <c r="R1422">
        <v>500</v>
      </c>
      <c r="S1422">
        <v>8</v>
      </c>
      <c r="T1422">
        <v>62.5</v>
      </c>
      <c r="U1422" t="s">
        <v>782</v>
      </c>
      <c r="V1422">
        <v>30000</v>
      </c>
      <c r="W1422">
        <v>2700</v>
      </c>
      <c r="X1422">
        <v>86</v>
      </c>
      <c r="Y1422">
        <v>30</v>
      </c>
      <c r="Z1422">
        <v>1</v>
      </c>
      <c r="AA1422">
        <v>-20</v>
      </c>
      <c r="AB1422" t="s">
        <v>769</v>
      </c>
      <c r="AC1422">
        <v>0.1</v>
      </c>
      <c r="AD1422" t="s">
        <v>783</v>
      </c>
      <c r="AE1422">
        <v>41754</v>
      </c>
      <c r="AF1422">
        <v>41753</v>
      </c>
      <c r="AG1422" t="s">
        <v>842</v>
      </c>
      <c r="AH1422" t="s">
        <v>3888</v>
      </c>
      <c r="AI1422">
        <v>2213610</v>
      </c>
    </row>
    <row r="1423" spans="1:35">
      <c r="A1423" t="s">
        <v>3775</v>
      </c>
      <c r="B1423" t="s">
        <v>3776</v>
      </c>
      <c r="C1423" t="s">
        <v>3884</v>
      </c>
      <c r="D1423" t="s">
        <v>3889</v>
      </c>
      <c r="F1423" t="s">
        <v>738</v>
      </c>
      <c r="G1423" t="s">
        <v>780</v>
      </c>
      <c r="H1423" t="s">
        <v>794</v>
      </c>
      <c r="I1423" t="s">
        <v>726</v>
      </c>
      <c r="J1423" t="s">
        <v>682</v>
      </c>
      <c r="K1423">
        <v>3</v>
      </c>
      <c r="L1423">
        <v>50</v>
      </c>
      <c r="M1423">
        <v>86.4</v>
      </c>
      <c r="N1423">
        <v>63.5</v>
      </c>
      <c r="O1423">
        <v>669</v>
      </c>
      <c r="Q1423">
        <v>60</v>
      </c>
      <c r="R1423">
        <v>500</v>
      </c>
      <c r="S1423">
        <v>8</v>
      </c>
      <c r="T1423">
        <v>62.5</v>
      </c>
      <c r="U1423" t="s">
        <v>782</v>
      </c>
      <c r="V1423">
        <v>30000</v>
      </c>
      <c r="W1423">
        <v>2700</v>
      </c>
      <c r="X1423">
        <v>86</v>
      </c>
      <c r="Y1423">
        <v>30</v>
      </c>
      <c r="Z1423">
        <v>1</v>
      </c>
      <c r="AA1423">
        <v>-20</v>
      </c>
      <c r="AB1423" t="s">
        <v>769</v>
      </c>
      <c r="AC1423">
        <v>0.1</v>
      </c>
      <c r="AD1423" t="s">
        <v>783</v>
      </c>
      <c r="AE1423">
        <v>41754</v>
      </c>
      <c r="AF1423">
        <v>41753</v>
      </c>
      <c r="AG1423" t="s">
        <v>842</v>
      </c>
      <c r="AH1423" t="s">
        <v>3890</v>
      </c>
      <c r="AI1423">
        <v>2213612</v>
      </c>
    </row>
    <row r="1424" spans="1:35" hidden="1">
      <c r="A1424" t="s">
        <v>3583</v>
      </c>
      <c r="B1424" t="s">
        <v>3584</v>
      </c>
      <c r="C1424" t="s">
        <v>3891</v>
      </c>
      <c r="D1424" t="s">
        <v>3891</v>
      </c>
      <c r="F1424" t="s">
        <v>703</v>
      </c>
      <c r="G1424" t="s">
        <v>780</v>
      </c>
      <c r="H1424" t="s">
        <v>781</v>
      </c>
      <c r="I1424" t="s">
        <v>726</v>
      </c>
      <c r="J1424" t="s">
        <v>682</v>
      </c>
      <c r="K1424">
        <v>5</v>
      </c>
      <c r="L1424">
        <v>42</v>
      </c>
      <c r="M1424">
        <v>48.7</v>
      </c>
      <c r="N1424">
        <v>49.9</v>
      </c>
      <c r="O1424">
        <v>2083</v>
      </c>
      <c r="Q1424">
        <v>25</v>
      </c>
      <c r="R1424">
        <v>500</v>
      </c>
      <c r="S1424">
        <v>8</v>
      </c>
      <c r="T1424">
        <v>62.5</v>
      </c>
      <c r="U1424" t="s">
        <v>782</v>
      </c>
      <c r="V1424">
        <v>25000</v>
      </c>
      <c r="W1424">
        <v>3000</v>
      </c>
      <c r="X1424">
        <v>80</v>
      </c>
      <c r="Y1424">
        <v>4</v>
      </c>
      <c r="Z1424">
        <v>0.7</v>
      </c>
      <c r="AA1424">
        <v>-18</v>
      </c>
      <c r="AB1424" t="s">
        <v>769</v>
      </c>
      <c r="AC1424">
        <v>0.04</v>
      </c>
      <c r="AD1424" t="s">
        <v>826</v>
      </c>
      <c r="AE1424">
        <v>41557</v>
      </c>
      <c r="AF1424">
        <v>41906</v>
      </c>
      <c r="AG1424" t="s">
        <v>842</v>
      </c>
      <c r="AH1424" t="s">
        <v>3892</v>
      </c>
      <c r="AI1424">
        <v>2220135</v>
      </c>
    </row>
    <row r="1425" spans="1:35">
      <c r="A1425" t="s">
        <v>3583</v>
      </c>
      <c r="B1425" t="s">
        <v>3584</v>
      </c>
      <c r="C1425" t="s">
        <v>3893</v>
      </c>
      <c r="D1425" t="s">
        <v>3893</v>
      </c>
      <c r="F1425" t="s">
        <v>738</v>
      </c>
      <c r="G1425" t="s">
        <v>780</v>
      </c>
      <c r="H1425" t="s">
        <v>794</v>
      </c>
      <c r="I1425" t="s">
        <v>726</v>
      </c>
      <c r="J1425" t="s">
        <v>682</v>
      </c>
      <c r="K1425">
        <v>5</v>
      </c>
      <c r="L1425">
        <v>50</v>
      </c>
      <c r="M1425">
        <v>85.1</v>
      </c>
      <c r="N1425">
        <v>61.5</v>
      </c>
      <c r="O1425">
        <v>1118</v>
      </c>
      <c r="Q1425">
        <v>40</v>
      </c>
      <c r="R1425">
        <v>500</v>
      </c>
      <c r="S1425">
        <v>8</v>
      </c>
      <c r="T1425">
        <v>62.5</v>
      </c>
      <c r="U1425" t="s">
        <v>782</v>
      </c>
      <c r="V1425">
        <v>40000</v>
      </c>
      <c r="W1425">
        <v>5000</v>
      </c>
      <c r="X1425">
        <v>86</v>
      </c>
      <c r="Y1425">
        <v>27</v>
      </c>
      <c r="Z1425">
        <v>0.9</v>
      </c>
      <c r="AA1425">
        <v>-18</v>
      </c>
      <c r="AB1425" t="s">
        <v>769</v>
      </c>
      <c r="AC1425">
        <v>0.05</v>
      </c>
      <c r="AD1425" t="s">
        <v>826</v>
      </c>
      <c r="AE1425">
        <v>41548</v>
      </c>
      <c r="AF1425">
        <v>41904</v>
      </c>
      <c r="AG1425" t="s">
        <v>842</v>
      </c>
      <c r="AH1425" t="s">
        <v>3894</v>
      </c>
      <c r="AI1425">
        <v>2219995</v>
      </c>
    </row>
    <row r="1426" spans="1:35">
      <c r="A1426" t="s">
        <v>3583</v>
      </c>
      <c r="B1426" t="s">
        <v>3584</v>
      </c>
      <c r="C1426" t="s">
        <v>3895</v>
      </c>
      <c r="D1426" t="s">
        <v>3895</v>
      </c>
      <c r="F1426" t="s">
        <v>738</v>
      </c>
      <c r="G1426" t="s">
        <v>780</v>
      </c>
      <c r="H1426" t="s">
        <v>794</v>
      </c>
      <c r="I1426" t="s">
        <v>726</v>
      </c>
      <c r="J1426" t="s">
        <v>682</v>
      </c>
      <c r="K1426">
        <v>5</v>
      </c>
      <c r="L1426">
        <v>50</v>
      </c>
      <c r="M1426">
        <v>85.1</v>
      </c>
      <c r="N1426">
        <v>61.5</v>
      </c>
      <c r="O1426">
        <v>1690</v>
      </c>
      <c r="Q1426">
        <v>25</v>
      </c>
      <c r="R1426">
        <v>490</v>
      </c>
      <c r="S1426">
        <v>8</v>
      </c>
      <c r="T1426">
        <v>61.3</v>
      </c>
      <c r="U1426" t="s">
        <v>782</v>
      </c>
      <c r="V1426">
        <v>40000</v>
      </c>
      <c r="W1426">
        <v>5000</v>
      </c>
      <c r="X1426">
        <v>87</v>
      </c>
      <c r="Y1426">
        <v>27</v>
      </c>
      <c r="Z1426">
        <v>0.9</v>
      </c>
      <c r="AA1426">
        <v>-18</v>
      </c>
      <c r="AB1426" t="s">
        <v>769</v>
      </c>
      <c r="AC1426">
        <v>0.05</v>
      </c>
      <c r="AD1426" t="s">
        <v>826</v>
      </c>
      <c r="AE1426">
        <v>41548</v>
      </c>
      <c r="AF1426">
        <v>41904</v>
      </c>
      <c r="AG1426" t="s">
        <v>842</v>
      </c>
      <c r="AH1426" t="s">
        <v>3896</v>
      </c>
      <c r="AI1426">
        <v>2219994</v>
      </c>
    </row>
    <row r="1427" spans="1:35" hidden="1">
      <c r="A1427" t="s">
        <v>3583</v>
      </c>
      <c r="B1427" t="s">
        <v>3584</v>
      </c>
      <c r="C1427" t="s">
        <v>3897</v>
      </c>
      <c r="D1427" t="s">
        <v>3897</v>
      </c>
      <c r="F1427" t="s">
        <v>738</v>
      </c>
      <c r="G1427" t="s">
        <v>780</v>
      </c>
      <c r="H1427" t="s">
        <v>794</v>
      </c>
      <c r="I1427" t="s">
        <v>726</v>
      </c>
      <c r="J1427" t="s">
        <v>682</v>
      </c>
      <c r="K1427">
        <v>5</v>
      </c>
      <c r="L1427">
        <v>50</v>
      </c>
      <c r="M1427">
        <v>85.1</v>
      </c>
      <c r="N1427">
        <v>61.5</v>
      </c>
      <c r="O1427">
        <v>934</v>
      </c>
      <c r="Q1427">
        <v>40</v>
      </c>
      <c r="R1427">
        <v>490</v>
      </c>
      <c r="S1427">
        <v>8</v>
      </c>
      <c r="T1427">
        <v>61.3</v>
      </c>
      <c r="U1427" t="s">
        <v>782</v>
      </c>
      <c r="V1427">
        <v>25000</v>
      </c>
      <c r="W1427">
        <v>4000</v>
      </c>
      <c r="X1427">
        <v>83</v>
      </c>
      <c r="Y1427">
        <v>9</v>
      </c>
      <c r="Z1427">
        <v>0.9</v>
      </c>
      <c r="AA1427">
        <v>-18</v>
      </c>
      <c r="AB1427" t="s">
        <v>769</v>
      </c>
      <c r="AC1427">
        <v>0.05</v>
      </c>
      <c r="AD1427" t="s">
        <v>826</v>
      </c>
      <c r="AE1427">
        <v>41548</v>
      </c>
      <c r="AF1427">
        <v>41899</v>
      </c>
      <c r="AG1427" t="s">
        <v>842</v>
      </c>
      <c r="AH1427" t="s">
        <v>3898</v>
      </c>
      <c r="AI1427">
        <v>2219682</v>
      </c>
    </row>
    <row r="1428" spans="1:35" hidden="1">
      <c r="A1428" t="s">
        <v>3583</v>
      </c>
      <c r="B1428" t="s">
        <v>3584</v>
      </c>
      <c r="C1428" t="s">
        <v>3899</v>
      </c>
      <c r="D1428" t="s">
        <v>3899</v>
      </c>
      <c r="F1428" t="s">
        <v>738</v>
      </c>
      <c r="G1428" t="s">
        <v>780</v>
      </c>
      <c r="H1428" t="s">
        <v>794</v>
      </c>
      <c r="I1428" t="s">
        <v>726</v>
      </c>
      <c r="J1428" t="s">
        <v>682</v>
      </c>
      <c r="K1428">
        <v>5</v>
      </c>
      <c r="L1428">
        <v>50</v>
      </c>
      <c r="M1428">
        <v>85.1</v>
      </c>
      <c r="N1428">
        <v>61.5</v>
      </c>
      <c r="O1428">
        <v>1662</v>
      </c>
      <c r="Q1428">
        <v>25</v>
      </c>
      <c r="R1428">
        <v>470</v>
      </c>
      <c r="S1428">
        <v>8</v>
      </c>
      <c r="T1428">
        <v>58.8</v>
      </c>
      <c r="U1428" t="s">
        <v>782</v>
      </c>
      <c r="V1428">
        <v>25000</v>
      </c>
      <c r="W1428">
        <v>4000</v>
      </c>
      <c r="X1428">
        <v>83</v>
      </c>
      <c r="Y1428">
        <v>6</v>
      </c>
      <c r="Z1428">
        <v>0.9</v>
      </c>
      <c r="AA1428">
        <v>-18</v>
      </c>
      <c r="AB1428" t="s">
        <v>769</v>
      </c>
      <c r="AC1428">
        <v>0.05</v>
      </c>
      <c r="AD1428" t="s">
        <v>826</v>
      </c>
      <c r="AE1428">
        <v>41548</v>
      </c>
      <c r="AF1428">
        <v>41899</v>
      </c>
      <c r="AG1428" t="s">
        <v>842</v>
      </c>
      <c r="AH1428" t="s">
        <v>3900</v>
      </c>
      <c r="AI1428">
        <v>2219683</v>
      </c>
    </row>
    <row r="1429" spans="1:35" hidden="1">
      <c r="A1429" t="s">
        <v>3583</v>
      </c>
      <c r="B1429" t="s">
        <v>3584</v>
      </c>
      <c r="C1429" t="s">
        <v>3901</v>
      </c>
      <c r="D1429" t="s">
        <v>3901</v>
      </c>
      <c r="F1429" t="s">
        <v>738</v>
      </c>
      <c r="G1429" t="s">
        <v>780</v>
      </c>
      <c r="H1429" t="s">
        <v>794</v>
      </c>
      <c r="I1429" t="s">
        <v>726</v>
      </c>
      <c r="J1429" t="s">
        <v>682</v>
      </c>
      <c r="K1429">
        <v>5</v>
      </c>
      <c r="L1429">
        <v>50</v>
      </c>
      <c r="M1429">
        <v>84.6</v>
      </c>
      <c r="N1429">
        <v>62.1</v>
      </c>
      <c r="O1429">
        <v>827</v>
      </c>
      <c r="Q1429">
        <v>40</v>
      </c>
      <c r="R1429">
        <v>490</v>
      </c>
      <c r="S1429">
        <v>8</v>
      </c>
      <c r="T1429">
        <v>61.3</v>
      </c>
      <c r="U1429" t="s">
        <v>782</v>
      </c>
      <c r="V1429">
        <v>25000</v>
      </c>
      <c r="W1429">
        <v>2700</v>
      </c>
      <c r="X1429">
        <v>83</v>
      </c>
      <c r="Y1429">
        <v>4</v>
      </c>
      <c r="Z1429">
        <v>0.9</v>
      </c>
      <c r="AA1429">
        <v>-18</v>
      </c>
      <c r="AB1429" t="s">
        <v>769</v>
      </c>
      <c r="AC1429">
        <v>7.0000000000000007E-2</v>
      </c>
      <c r="AD1429" t="s">
        <v>826</v>
      </c>
      <c r="AE1429">
        <v>41548</v>
      </c>
      <c r="AF1429">
        <v>41876</v>
      </c>
      <c r="AG1429" t="s">
        <v>842</v>
      </c>
      <c r="AH1429" t="s">
        <v>3902</v>
      </c>
      <c r="AI1429">
        <v>2217848</v>
      </c>
    </row>
    <row r="1430" spans="1:35" hidden="1">
      <c r="A1430" t="s">
        <v>3583</v>
      </c>
      <c r="B1430" t="s">
        <v>3584</v>
      </c>
      <c r="C1430" t="s">
        <v>3903</v>
      </c>
      <c r="D1430" t="s">
        <v>3903</v>
      </c>
      <c r="F1430" t="s">
        <v>738</v>
      </c>
      <c r="G1430" t="s">
        <v>780</v>
      </c>
      <c r="H1430" t="s">
        <v>794</v>
      </c>
      <c r="I1430" t="s">
        <v>726</v>
      </c>
      <c r="J1430" t="s">
        <v>682</v>
      </c>
      <c r="K1430">
        <v>5</v>
      </c>
      <c r="L1430">
        <v>50</v>
      </c>
      <c r="M1430">
        <v>85.1</v>
      </c>
      <c r="N1430">
        <v>61.9</v>
      </c>
      <c r="O1430">
        <v>1607</v>
      </c>
      <c r="Q1430">
        <v>25</v>
      </c>
      <c r="R1430">
        <v>460</v>
      </c>
      <c r="S1430">
        <v>8</v>
      </c>
      <c r="T1430">
        <v>57.5</v>
      </c>
      <c r="U1430" t="s">
        <v>782</v>
      </c>
      <c r="V1430">
        <v>25000</v>
      </c>
      <c r="W1430">
        <v>2700</v>
      </c>
      <c r="X1430">
        <v>83</v>
      </c>
      <c r="Y1430">
        <v>4</v>
      </c>
      <c r="Z1430">
        <v>0.9</v>
      </c>
      <c r="AA1430">
        <v>-18</v>
      </c>
      <c r="AB1430" t="s">
        <v>769</v>
      </c>
      <c r="AC1430">
        <v>7.0000000000000007E-2</v>
      </c>
      <c r="AD1430" t="s">
        <v>826</v>
      </c>
      <c r="AE1430">
        <v>41548</v>
      </c>
      <c r="AF1430">
        <v>41876</v>
      </c>
      <c r="AG1430" t="s">
        <v>842</v>
      </c>
      <c r="AH1430" t="s">
        <v>3904</v>
      </c>
      <c r="AI1430">
        <v>2217852</v>
      </c>
    </row>
    <row r="1431" spans="1:35" hidden="1">
      <c r="A1431" t="s">
        <v>3583</v>
      </c>
      <c r="B1431" t="s">
        <v>3584</v>
      </c>
      <c r="C1431" t="s">
        <v>3905</v>
      </c>
      <c r="D1431" t="s">
        <v>3905</v>
      </c>
      <c r="F1431" t="s">
        <v>738</v>
      </c>
      <c r="G1431" t="s">
        <v>780</v>
      </c>
      <c r="H1431" t="s">
        <v>794</v>
      </c>
      <c r="I1431" t="s">
        <v>726</v>
      </c>
      <c r="J1431" t="s">
        <v>682</v>
      </c>
      <c r="K1431">
        <v>5</v>
      </c>
      <c r="L1431">
        <v>50</v>
      </c>
      <c r="M1431">
        <v>85.1</v>
      </c>
      <c r="N1431">
        <v>61.5</v>
      </c>
      <c r="O1431">
        <v>875</v>
      </c>
      <c r="Q1431">
        <v>40</v>
      </c>
      <c r="R1431">
        <v>450</v>
      </c>
      <c r="S1431">
        <v>8</v>
      </c>
      <c r="T1431">
        <v>56.3</v>
      </c>
      <c r="U1431" t="s">
        <v>782</v>
      </c>
      <c r="V1431">
        <v>20000</v>
      </c>
      <c r="W1431">
        <v>3000</v>
      </c>
      <c r="X1431">
        <v>84</v>
      </c>
      <c r="Y1431">
        <v>6</v>
      </c>
      <c r="Z1431">
        <v>0.9</v>
      </c>
      <c r="AA1431">
        <v>-18</v>
      </c>
      <c r="AB1431" t="s">
        <v>769</v>
      </c>
      <c r="AC1431">
        <v>0.05</v>
      </c>
      <c r="AD1431" t="s">
        <v>826</v>
      </c>
      <c r="AE1431">
        <v>41548</v>
      </c>
      <c r="AF1431">
        <v>41904</v>
      </c>
      <c r="AG1431" t="s">
        <v>842</v>
      </c>
      <c r="AH1431" t="s">
        <v>3906</v>
      </c>
      <c r="AI1431">
        <v>2219996</v>
      </c>
    </row>
    <row r="1432" spans="1:35" hidden="1">
      <c r="A1432" t="s">
        <v>3583</v>
      </c>
      <c r="B1432" t="s">
        <v>3584</v>
      </c>
      <c r="C1432" t="s">
        <v>3907</v>
      </c>
      <c r="D1432" t="s">
        <v>3907</v>
      </c>
      <c r="F1432" t="s">
        <v>738</v>
      </c>
      <c r="G1432" t="s">
        <v>780</v>
      </c>
      <c r="H1432" t="s">
        <v>794</v>
      </c>
      <c r="I1432" t="s">
        <v>726</v>
      </c>
      <c r="J1432" t="s">
        <v>682</v>
      </c>
      <c r="K1432">
        <v>5</v>
      </c>
      <c r="L1432">
        <v>50</v>
      </c>
      <c r="M1432">
        <v>85.1</v>
      </c>
      <c r="N1432">
        <v>61.5</v>
      </c>
      <c r="O1432">
        <v>1626</v>
      </c>
      <c r="Q1432">
        <v>25</v>
      </c>
      <c r="R1432">
        <v>470</v>
      </c>
      <c r="S1432">
        <v>8</v>
      </c>
      <c r="T1432">
        <v>58.8</v>
      </c>
      <c r="U1432" t="s">
        <v>782</v>
      </c>
      <c r="V1432">
        <v>25000</v>
      </c>
      <c r="W1432">
        <v>3000</v>
      </c>
      <c r="X1432">
        <v>83</v>
      </c>
      <c r="Y1432">
        <v>5</v>
      </c>
      <c r="Z1432">
        <v>0.9</v>
      </c>
      <c r="AA1432">
        <v>-18</v>
      </c>
      <c r="AB1432" t="s">
        <v>769</v>
      </c>
      <c r="AC1432">
        <v>0.05</v>
      </c>
      <c r="AD1432" t="s">
        <v>826</v>
      </c>
      <c r="AE1432">
        <v>41548</v>
      </c>
      <c r="AF1432">
        <v>41876</v>
      </c>
      <c r="AG1432" t="s">
        <v>842</v>
      </c>
      <c r="AH1432" t="s">
        <v>3908</v>
      </c>
      <c r="AI1432">
        <v>2217857</v>
      </c>
    </row>
    <row r="1433" spans="1:35" hidden="1">
      <c r="A1433" t="s">
        <v>3583</v>
      </c>
      <c r="B1433" t="s">
        <v>3584</v>
      </c>
      <c r="C1433" t="s">
        <v>3909</v>
      </c>
      <c r="D1433" t="s">
        <v>3909</v>
      </c>
      <c r="E1433" t="s">
        <v>3910</v>
      </c>
      <c r="F1433" t="s">
        <v>821</v>
      </c>
      <c r="G1433" t="s">
        <v>736</v>
      </c>
      <c r="H1433" t="s">
        <v>794</v>
      </c>
      <c r="I1433" t="s">
        <v>723</v>
      </c>
      <c r="J1433" t="s">
        <v>682</v>
      </c>
      <c r="K1433">
        <v>5</v>
      </c>
      <c r="L1433">
        <v>40</v>
      </c>
      <c r="M1433">
        <v>116.2</v>
      </c>
      <c r="N1433">
        <v>82.6</v>
      </c>
      <c r="R1433">
        <v>400</v>
      </c>
      <c r="S1433">
        <v>6</v>
      </c>
      <c r="T1433">
        <v>66.7</v>
      </c>
      <c r="U1433" t="s">
        <v>782</v>
      </c>
      <c r="V1433">
        <v>25000</v>
      </c>
      <c r="W1433">
        <v>2700</v>
      </c>
      <c r="X1433">
        <v>81</v>
      </c>
      <c r="Y1433">
        <v>4</v>
      </c>
      <c r="Z1433">
        <v>0.9</v>
      </c>
      <c r="AA1433">
        <v>-18</v>
      </c>
      <c r="AB1433" t="s">
        <v>769</v>
      </c>
      <c r="AC1433">
        <v>0.18</v>
      </c>
      <c r="AD1433" t="s">
        <v>826</v>
      </c>
      <c r="AE1433">
        <v>41548</v>
      </c>
      <c r="AF1433">
        <v>41905</v>
      </c>
      <c r="AG1433" t="s">
        <v>842</v>
      </c>
      <c r="AH1433" t="s">
        <v>3911</v>
      </c>
      <c r="AI1433">
        <v>2220101</v>
      </c>
    </row>
    <row r="1434" spans="1:35">
      <c r="A1434" t="s">
        <v>3583</v>
      </c>
      <c r="B1434" t="s">
        <v>3584</v>
      </c>
      <c r="C1434" t="s">
        <v>3912</v>
      </c>
      <c r="D1434" t="s">
        <v>3912</v>
      </c>
      <c r="F1434" t="s">
        <v>731</v>
      </c>
      <c r="G1434" t="s">
        <v>780</v>
      </c>
      <c r="H1434" t="s">
        <v>794</v>
      </c>
      <c r="I1434" t="s">
        <v>726</v>
      </c>
      <c r="J1434" t="s">
        <v>682</v>
      </c>
      <c r="K1434">
        <v>5</v>
      </c>
      <c r="L1434">
        <v>75</v>
      </c>
      <c r="M1434">
        <v>117.6</v>
      </c>
      <c r="N1434">
        <v>94.9</v>
      </c>
      <c r="O1434">
        <v>1484</v>
      </c>
      <c r="Q1434">
        <v>40</v>
      </c>
      <c r="R1434">
        <v>900</v>
      </c>
      <c r="S1434">
        <v>14</v>
      </c>
      <c r="T1434">
        <v>64.3</v>
      </c>
      <c r="U1434" t="s">
        <v>782</v>
      </c>
      <c r="V1434">
        <v>40000</v>
      </c>
      <c r="W1434">
        <v>5000</v>
      </c>
      <c r="X1434">
        <v>84</v>
      </c>
      <c r="Y1434">
        <v>14</v>
      </c>
      <c r="Z1434">
        <v>0.9</v>
      </c>
      <c r="AA1434">
        <v>-18</v>
      </c>
      <c r="AB1434" t="s">
        <v>769</v>
      </c>
      <c r="AC1434">
        <v>0.04</v>
      </c>
      <c r="AD1434" t="s">
        <v>3213</v>
      </c>
      <c r="AE1434">
        <v>41557</v>
      </c>
      <c r="AF1434">
        <v>41905</v>
      </c>
      <c r="AG1434" t="s">
        <v>842</v>
      </c>
      <c r="AH1434" t="s">
        <v>3913</v>
      </c>
      <c r="AI1434">
        <v>2220095</v>
      </c>
    </row>
    <row r="1435" spans="1:35">
      <c r="A1435" t="s">
        <v>3583</v>
      </c>
      <c r="B1435" t="s">
        <v>3584</v>
      </c>
      <c r="C1435" t="s">
        <v>3914</v>
      </c>
      <c r="D1435" t="s">
        <v>3914</v>
      </c>
      <c r="F1435" t="s">
        <v>731</v>
      </c>
      <c r="G1435" t="s">
        <v>780</v>
      </c>
      <c r="H1435" t="s">
        <v>794</v>
      </c>
      <c r="I1435" t="s">
        <v>726</v>
      </c>
      <c r="J1435" t="s">
        <v>682</v>
      </c>
      <c r="K1435">
        <v>5</v>
      </c>
      <c r="L1435">
        <v>50</v>
      </c>
      <c r="M1435">
        <v>117.6</v>
      </c>
      <c r="N1435">
        <v>94.9</v>
      </c>
      <c r="O1435">
        <v>2802</v>
      </c>
      <c r="Q1435">
        <v>25</v>
      </c>
      <c r="R1435">
        <v>935</v>
      </c>
      <c r="S1435">
        <v>14</v>
      </c>
      <c r="T1435">
        <v>67.8</v>
      </c>
      <c r="U1435" t="s">
        <v>782</v>
      </c>
      <c r="V1435">
        <v>40000</v>
      </c>
      <c r="W1435">
        <v>5000</v>
      </c>
      <c r="X1435">
        <v>85</v>
      </c>
      <c r="Y1435">
        <v>16</v>
      </c>
      <c r="Z1435">
        <v>0.9</v>
      </c>
      <c r="AA1435">
        <v>-18</v>
      </c>
      <c r="AB1435" t="s">
        <v>769</v>
      </c>
      <c r="AC1435">
        <v>0.04</v>
      </c>
      <c r="AD1435" t="s">
        <v>3213</v>
      </c>
      <c r="AE1435">
        <v>41557</v>
      </c>
      <c r="AF1435">
        <v>41907</v>
      </c>
      <c r="AG1435" t="s">
        <v>842</v>
      </c>
      <c r="AH1435" t="s">
        <v>3915</v>
      </c>
      <c r="AI1435">
        <v>2220373</v>
      </c>
    </row>
    <row r="1436" spans="1:35">
      <c r="A1436" t="s">
        <v>3583</v>
      </c>
      <c r="B1436" t="s">
        <v>3584</v>
      </c>
      <c r="C1436" t="s">
        <v>3916</v>
      </c>
      <c r="D1436" t="s">
        <v>3916</v>
      </c>
      <c r="F1436" t="s">
        <v>731</v>
      </c>
      <c r="G1436" t="s">
        <v>780</v>
      </c>
      <c r="H1436" t="s">
        <v>794</v>
      </c>
      <c r="I1436" t="s">
        <v>726</v>
      </c>
      <c r="J1436" t="s">
        <v>682</v>
      </c>
      <c r="K1436">
        <v>5</v>
      </c>
      <c r="L1436">
        <v>75</v>
      </c>
      <c r="M1436">
        <v>117.6</v>
      </c>
      <c r="N1436">
        <v>94.9</v>
      </c>
      <c r="O1436">
        <v>1630</v>
      </c>
      <c r="Q1436">
        <v>40</v>
      </c>
      <c r="R1436">
        <v>820</v>
      </c>
      <c r="S1436">
        <v>14</v>
      </c>
      <c r="T1436">
        <v>58.6</v>
      </c>
      <c r="U1436" t="s">
        <v>782</v>
      </c>
      <c r="V1436">
        <v>40000</v>
      </c>
      <c r="W1436">
        <v>4000</v>
      </c>
      <c r="X1436">
        <v>82</v>
      </c>
      <c r="Y1436">
        <v>5</v>
      </c>
      <c r="Z1436">
        <v>0.9</v>
      </c>
      <c r="AA1436">
        <v>-18</v>
      </c>
      <c r="AB1436" t="s">
        <v>769</v>
      </c>
      <c r="AC1436">
        <v>0.04</v>
      </c>
      <c r="AD1436" t="s">
        <v>3213</v>
      </c>
      <c r="AE1436">
        <v>41557</v>
      </c>
      <c r="AF1436">
        <v>41905</v>
      </c>
      <c r="AG1436" t="s">
        <v>842</v>
      </c>
      <c r="AH1436" t="s">
        <v>3917</v>
      </c>
      <c r="AI1436">
        <v>2220094</v>
      </c>
    </row>
    <row r="1437" spans="1:35">
      <c r="A1437" t="s">
        <v>3583</v>
      </c>
      <c r="B1437" t="s">
        <v>3584</v>
      </c>
      <c r="C1437" t="s">
        <v>3918</v>
      </c>
      <c r="D1437" t="s">
        <v>3918</v>
      </c>
      <c r="F1437" t="s">
        <v>731</v>
      </c>
      <c r="G1437" t="s">
        <v>780</v>
      </c>
      <c r="H1437" t="s">
        <v>794</v>
      </c>
      <c r="I1437" t="s">
        <v>726</v>
      </c>
      <c r="J1437" t="s">
        <v>682</v>
      </c>
      <c r="K1437">
        <v>5</v>
      </c>
      <c r="L1437">
        <v>75</v>
      </c>
      <c r="M1437">
        <v>117.6</v>
      </c>
      <c r="N1437">
        <v>94.9</v>
      </c>
      <c r="O1437">
        <v>2972</v>
      </c>
      <c r="Q1437">
        <v>25</v>
      </c>
      <c r="R1437">
        <v>835</v>
      </c>
      <c r="S1437">
        <v>14</v>
      </c>
      <c r="T1437">
        <v>59.6</v>
      </c>
      <c r="U1437" t="s">
        <v>782</v>
      </c>
      <c r="V1437">
        <v>40000</v>
      </c>
      <c r="W1437">
        <v>4000</v>
      </c>
      <c r="X1437">
        <v>82</v>
      </c>
      <c r="Y1437">
        <v>2</v>
      </c>
      <c r="Z1437">
        <v>0.9</v>
      </c>
      <c r="AA1437">
        <v>-18</v>
      </c>
      <c r="AB1437" t="s">
        <v>769</v>
      </c>
      <c r="AC1437">
        <v>0.04</v>
      </c>
      <c r="AD1437" t="s">
        <v>3213</v>
      </c>
      <c r="AE1437">
        <v>41557</v>
      </c>
      <c r="AF1437">
        <v>41908</v>
      </c>
      <c r="AG1437" t="s">
        <v>842</v>
      </c>
      <c r="AH1437" t="s">
        <v>3919</v>
      </c>
      <c r="AI1437">
        <v>2220374</v>
      </c>
    </row>
    <row r="1438" spans="1:35">
      <c r="A1438" t="s">
        <v>3583</v>
      </c>
      <c r="B1438" t="s">
        <v>3584</v>
      </c>
      <c r="C1438" t="s">
        <v>3920</v>
      </c>
      <c r="D1438" t="s">
        <v>3920</v>
      </c>
      <c r="F1438" t="s">
        <v>731</v>
      </c>
      <c r="G1438" t="s">
        <v>780</v>
      </c>
      <c r="H1438" t="s">
        <v>794</v>
      </c>
      <c r="I1438" t="s">
        <v>726</v>
      </c>
      <c r="J1438" t="s">
        <v>682</v>
      </c>
      <c r="K1438">
        <v>5</v>
      </c>
      <c r="L1438">
        <v>75</v>
      </c>
      <c r="M1438">
        <v>117.6</v>
      </c>
      <c r="N1438">
        <v>94.9</v>
      </c>
      <c r="O1438">
        <v>1365</v>
      </c>
      <c r="Q1438">
        <v>40</v>
      </c>
      <c r="R1438">
        <v>800</v>
      </c>
      <c r="S1438">
        <v>14</v>
      </c>
      <c r="T1438">
        <v>56.7</v>
      </c>
      <c r="U1438" t="s">
        <v>782</v>
      </c>
      <c r="V1438">
        <v>40000</v>
      </c>
      <c r="W1438">
        <v>2700</v>
      </c>
      <c r="X1438">
        <v>82</v>
      </c>
      <c r="Y1438">
        <v>2</v>
      </c>
      <c r="Z1438">
        <v>0.9</v>
      </c>
      <c r="AA1438">
        <v>-18</v>
      </c>
      <c r="AB1438" t="s">
        <v>769</v>
      </c>
      <c r="AC1438">
        <v>0.04</v>
      </c>
      <c r="AD1438" t="s">
        <v>3213</v>
      </c>
      <c r="AE1438">
        <v>41557</v>
      </c>
      <c r="AF1438">
        <v>41905</v>
      </c>
      <c r="AG1438" t="s">
        <v>842</v>
      </c>
      <c r="AH1438" t="s">
        <v>3921</v>
      </c>
      <c r="AI1438">
        <v>2220063</v>
      </c>
    </row>
    <row r="1439" spans="1:35">
      <c r="A1439" t="s">
        <v>3583</v>
      </c>
      <c r="B1439" t="s">
        <v>3584</v>
      </c>
      <c r="C1439" t="s">
        <v>3922</v>
      </c>
      <c r="D1439" t="s">
        <v>3922</v>
      </c>
      <c r="F1439" t="s">
        <v>731</v>
      </c>
      <c r="G1439" t="s">
        <v>780</v>
      </c>
      <c r="H1439" t="s">
        <v>794</v>
      </c>
      <c r="I1439" t="s">
        <v>726</v>
      </c>
      <c r="J1439" t="s">
        <v>682</v>
      </c>
      <c r="K1439">
        <v>5</v>
      </c>
      <c r="L1439">
        <v>75</v>
      </c>
      <c r="M1439">
        <v>117.6</v>
      </c>
      <c r="N1439">
        <v>94.9</v>
      </c>
      <c r="O1439">
        <v>3591</v>
      </c>
      <c r="Q1439">
        <v>25</v>
      </c>
      <c r="R1439">
        <v>800</v>
      </c>
      <c r="S1439">
        <v>14</v>
      </c>
      <c r="T1439">
        <v>56.7</v>
      </c>
      <c r="U1439" t="s">
        <v>782</v>
      </c>
      <c r="V1439">
        <v>40000</v>
      </c>
      <c r="W1439">
        <v>2700</v>
      </c>
      <c r="X1439">
        <v>82</v>
      </c>
      <c r="Y1439">
        <v>2</v>
      </c>
      <c r="Z1439">
        <v>0.9</v>
      </c>
      <c r="AA1439">
        <v>-18</v>
      </c>
      <c r="AB1439" t="s">
        <v>769</v>
      </c>
      <c r="AC1439">
        <v>0.04</v>
      </c>
      <c r="AD1439" t="s">
        <v>3213</v>
      </c>
      <c r="AE1439">
        <v>41557</v>
      </c>
      <c r="AF1439">
        <v>41905</v>
      </c>
      <c r="AG1439" t="s">
        <v>842</v>
      </c>
      <c r="AH1439" t="s">
        <v>3923</v>
      </c>
      <c r="AI1439">
        <v>2220075</v>
      </c>
    </row>
    <row r="1440" spans="1:35">
      <c r="A1440" t="s">
        <v>3583</v>
      </c>
      <c r="B1440" t="s">
        <v>3584</v>
      </c>
      <c r="C1440" t="s">
        <v>3924</v>
      </c>
      <c r="D1440" t="s">
        <v>3924</v>
      </c>
      <c r="F1440" t="s">
        <v>731</v>
      </c>
      <c r="G1440" t="s">
        <v>780</v>
      </c>
      <c r="H1440" t="s">
        <v>794</v>
      </c>
      <c r="I1440" t="s">
        <v>726</v>
      </c>
      <c r="J1440" t="s">
        <v>682</v>
      </c>
      <c r="K1440">
        <v>5</v>
      </c>
      <c r="L1440">
        <v>75</v>
      </c>
      <c r="M1440">
        <v>117.6</v>
      </c>
      <c r="N1440">
        <v>94.9</v>
      </c>
      <c r="O1440">
        <v>1648</v>
      </c>
      <c r="Q1440">
        <v>40</v>
      </c>
      <c r="R1440">
        <v>800</v>
      </c>
      <c r="S1440">
        <v>14</v>
      </c>
      <c r="T1440">
        <v>57.1</v>
      </c>
      <c r="U1440" t="s">
        <v>782</v>
      </c>
      <c r="V1440">
        <v>40000</v>
      </c>
      <c r="W1440">
        <v>3000</v>
      </c>
      <c r="X1440">
        <v>83</v>
      </c>
      <c r="Y1440">
        <v>3</v>
      </c>
      <c r="Z1440">
        <v>0.9</v>
      </c>
      <c r="AA1440">
        <v>-18</v>
      </c>
      <c r="AB1440" t="s">
        <v>769</v>
      </c>
      <c r="AC1440">
        <v>0.04</v>
      </c>
      <c r="AD1440" t="s">
        <v>3213</v>
      </c>
      <c r="AE1440">
        <v>41557</v>
      </c>
      <c r="AF1440">
        <v>41876</v>
      </c>
      <c r="AG1440" t="s">
        <v>842</v>
      </c>
      <c r="AH1440" t="s">
        <v>3925</v>
      </c>
      <c r="AI1440">
        <v>2217863</v>
      </c>
    </row>
    <row r="1441" spans="1:35">
      <c r="A1441" t="s">
        <v>3583</v>
      </c>
      <c r="B1441" t="s">
        <v>3584</v>
      </c>
      <c r="C1441" t="s">
        <v>3926</v>
      </c>
      <c r="D1441" t="s">
        <v>3926</v>
      </c>
      <c r="F1441" t="s">
        <v>731</v>
      </c>
      <c r="G1441" t="s">
        <v>780</v>
      </c>
      <c r="H1441" t="s">
        <v>794</v>
      </c>
      <c r="I1441" t="s">
        <v>726</v>
      </c>
      <c r="J1441" t="s">
        <v>682</v>
      </c>
      <c r="K1441">
        <v>5</v>
      </c>
      <c r="L1441">
        <v>50</v>
      </c>
      <c r="M1441">
        <v>117.6</v>
      </c>
      <c r="N1441">
        <v>94.9</v>
      </c>
      <c r="O1441">
        <v>2831</v>
      </c>
      <c r="Q1441">
        <v>25</v>
      </c>
      <c r="R1441">
        <v>835</v>
      </c>
      <c r="S1441">
        <v>14</v>
      </c>
      <c r="T1441">
        <v>59.6</v>
      </c>
      <c r="U1441" t="s">
        <v>782</v>
      </c>
      <c r="V1441">
        <v>40000</v>
      </c>
      <c r="W1441">
        <v>3000</v>
      </c>
      <c r="X1441">
        <v>83</v>
      </c>
      <c r="Y1441">
        <v>4</v>
      </c>
      <c r="Z1441">
        <v>0.9</v>
      </c>
      <c r="AA1441">
        <v>-18</v>
      </c>
      <c r="AB1441" t="s">
        <v>769</v>
      </c>
      <c r="AC1441">
        <v>0.04</v>
      </c>
      <c r="AD1441" t="s">
        <v>3213</v>
      </c>
      <c r="AE1441">
        <v>41557</v>
      </c>
      <c r="AF1441">
        <v>41906</v>
      </c>
      <c r="AG1441" t="s">
        <v>842</v>
      </c>
      <c r="AH1441" t="s">
        <v>3927</v>
      </c>
      <c r="AI1441">
        <v>2220145</v>
      </c>
    </row>
    <row r="1442" spans="1:35">
      <c r="A1442" t="s">
        <v>3583</v>
      </c>
      <c r="B1442" t="s">
        <v>3584</v>
      </c>
      <c r="C1442" t="s">
        <v>3928</v>
      </c>
      <c r="D1442" t="s">
        <v>3928</v>
      </c>
      <c r="F1442" t="s">
        <v>735</v>
      </c>
      <c r="G1442" t="s">
        <v>780</v>
      </c>
      <c r="H1442" t="s">
        <v>794</v>
      </c>
      <c r="I1442" t="s">
        <v>726</v>
      </c>
      <c r="J1442" t="s">
        <v>682</v>
      </c>
      <c r="K1442">
        <v>5</v>
      </c>
      <c r="L1442">
        <v>100</v>
      </c>
      <c r="M1442">
        <v>127.8</v>
      </c>
      <c r="N1442">
        <v>119.6</v>
      </c>
      <c r="O1442">
        <v>2826</v>
      </c>
      <c r="Q1442">
        <v>40</v>
      </c>
      <c r="R1442">
        <v>1300</v>
      </c>
      <c r="S1442">
        <v>19</v>
      </c>
      <c r="T1442">
        <v>68.400000000000006</v>
      </c>
      <c r="U1442" t="s">
        <v>782</v>
      </c>
      <c r="V1442">
        <v>40000</v>
      </c>
      <c r="W1442">
        <v>5000</v>
      </c>
      <c r="X1442">
        <v>85</v>
      </c>
      <c r="Y1442">
        <v>5</v>
      </c>
      <c r="Z1442">
        <v>0.9</v>
      </c>
      <c r="AA1442">
        <v>-18</v>
      </c>
      <c r="AB1442" t="s">
        <v>769</v>
      </c>
      <c r="AC1442">
        <v>0.05</v>
      </c>
      <c r="AD1442" t="s">
        <v>3213</v>
      </c>
      <c r="AE1442">
        <v>41557</v>
      </c>
      <c r="AF1442">
        <v>41939</v>
      </c>
      <c r="AG1442" t="s">
        <v>842</v>
      </c>
      <c r="AH1442" t="s">
        <v>3929</v>
      </c>
      <c r="AI1442">
        <v>2223521</v>
      </c>
    </row>
    <row r="1443" spans="1:35">
      <c r="A1443" t="s">
        <v>3583</v>
      </c>
      <c r="B1443" t="s">
        <v>3584</v>
      </c>
      <c r="C1443" t="s">
        <v>3930</v>
      </c>
      <c r="D1443" t="s">
        <v>3930</v>
      </c>
      <c r="F1443" t="s">
        <v>735</v>
      </c>
      <c r="G1443" t="s">
        <v>780</v>
      </c>
      <c r="H1443" t="s">
        <v>794</v>
      </c>
      <c r="I1443" t="s">
        <v>726</v>
      </c>
      <c r="J1443" t="s">
        <v>682</v>
      </c>
      <c r="K1443">
        <v>5</v>
      </c>
      <c r="L1443">
        <v>100</v>
      </c>
      <c r="M1443">
        <v>127.8</v>
      </c>
      <c r="N1443">
        <v>119.6</v>
      </c>
      <c r="O1443">
        <v>4832</v>
      </c>
      <c r="Q1443">
        <v>25</v>
      </c>
      <c r="R1443">
        <v>1180</v>
      </c>
      <c r="S1443">
        <v>19</v>
      </c>
      <c r="T1443">
        <v>62.1</v>
      </c>
      <c r="U1443" t="s">
        <v>782</v>
      </c>
      <c r="V1443">
        <v>40000</v>
      </c>
      <c r="W1443">
        <v>5000</v>
      </c>
      <c r="X1443">
        <v>84</v>
      </c>
      <c r="Y1443">
        <v>5</v>
      </c>
      <c r="Z1443">
        <v>0.9</v>
      </c>
      <c r="AA1443">
        <v>-18</v>
      </c>
      <c r="AB1443" t="s">
        <v>769</v>
      </c>
      <c r="AC1443">
        <v>0.05</v>
      </c>
      <c r="AD1443" t="s">
        <v>3213</v>
      </c>
      <c r="AE1443">
        <v>41557</v>
      </c>
      <c r="AF1443">
        <v>41939</v>
      </c>
      <c r="AG1443" t="s">
        <v>842</v>
      </c>
      <c r="AH1443" t="s">
        <v>3931</v>
      </c>
      <c r="AI1443">
        <v>2223519</v>
      </c>
    </row>
    <row r="1444" spans="1:35">
      <c r="A1444" t="s">
        <v>3583</v>
      </c>
      <c r="B1444" t="s">
        <v>3584</v>
      </c>
      <c r="C1444" t="s">
        <v>3932</v>
      </c>
      <c r="D1444" t="s">
        <v>3932</v>
      </c>
      <c r="F1444" t="s">
        <v>735</v>
      </c>
      <c r="G1444" t="s">
        <v>780</v>
      </c>
      <c r="H1444" t="s">
        <v>794</v>
      </c>
      <c r="I1444" t="s">
        <v>726</v>
      </c>
      <c r="J1444" t="s">
        <v>682</v>
      </c>
      <c r="K1444">
        <v>5</v>
      </c>
      <c r="L1444">
        <v>100</v>
      </c>
      <c r="M1444">
        <v>127.8</v>
      </c>
      <c r="N1444">
        <v>119.6</v>
      </c>
      <c r="O1444">
        <v>2683</v>
      </c>
      <c r="Q1444">
        <v>40</v>
      </c>
      <c r="R1444">
        <v>1150</v>
      </c>
      <c r="S1444">
        <v>19</v>
      </c>
      <c r="T1444">
        <v>60.5</v>
      </c>
      <c r="U1444" t="s">
        <v>782</v>
      </c>
      <c r="V1444">
        <v>40000</v>
      </c>
      <c r="W1444">
        <v>4000</v>
      </c>
      <c r="X1444">
        <v>82</v>
      </c>
      <c r="Y1444">
        <v>3</v>
      </c>
      <c r="Z1444">
        <v>0.9</v>
      </c>
      <c r="AA1444">
        <v>-18</v>
      </c>
      <c r="AB1444" t="s">
        <v>769</v>
      </c>
      <c r="AC1444">
        <v>0.05</v>
      </c>
      <c r="AD1444" t="s">
        <v>3213</v>
      </c>
      <c r="AE1444">
        <v>41557</v>
      </c>
      <c r="AF1444">
        <v>41939</v>
      </c>
      <c r="AG1444" t="s">
        <v>842</v>
      </c>
      <c r="AH1444" t="s">
        <v>3933</v>
      </c>
      <c r="AI1444">
        <v>2223523</v>
      </c>
    </row>
    <row r="1445" spans="1:35">
      <c r="A1445" t="s">
        <v>3583</v>
      </c>
      <c r="B1445" t="s">
        <v>3584</v>
      </c>
      <c r="C1445" t="s">
        <v>3934</v>
      </c>
      <c r="D1445" t="s">
        <v>3934</v>
      </c>
      <c r="F1445" t="s">
        <v>735</v>
      </c>
      <c r="G1445" t="s">
        <v>780</v>
      </c>
      <c r="H1445" t="s">
        <v>794</v>
      </c>
      <c r="I1445" t="s">
        <v>726</v>
      </c>
      <c r="J1445" t="s">
        <v>682</v>
      </c>
      <c r="K1445">
        <v>5</v>
      </c>
      <c r="L1445">
        <v>100</v>
      </c>
      <c r="M1445">
        <v>127.8</v>
      </c>
      <c r="N1445">
        <v>119.6</v>
      </c>
      <c r="O1445">
        <v>4952</v>
      </c>
      <c r="Q1445">
        <v>25</v>
      </c>
      <c r="R1445">
        <v>1150</v>
      </c>
      <c r="S1445">
        <v>19</v>
      </c>
      <c r="T1445">
        <v>60.5</v>
      </c>
      <c r="U1445" t="s">
        <v>782</v>
      </c>
      <c r="V1445">
        <v>40000</v>
      </c>
      <c r="W1445">
        <v>4000</v>
      </c>
      <c r="X1445">
        <v>82</v>
      </c>
      <c r="Y1445">
        <v>5</v>
      </c>
      <c r="Z1445">
        <v>0.9</v>
      </c>
      <c r="AA1445">
        <v>-18</v>
      </c>
      <c r="AB1445" t="s">
        <v>769</v>
      </c>
      <c r="AC1445">
        <v>0.05</v>
      </c>
      <c r="AD1445" t="s">
        <v>3213</v>
      </c>
      <c r="AE1445">
        <v>41557</v>
      </c>
      <c r="AF1445">
        <v>41939</v>
      </c>
      <c r="AG1445" t="s">
        <v>842</v>
      </c>
      <c r="AH1445" t="s">
        <v>3935</v>
      </c>
      <c r="AI1445">
        <v>2223520</v>
      </c>
    </row>
    <row r="1446" spans="1:35">
      <c r="A1446" t="s">
        <v>3583</v>
      </c>
      <c r="B1446" t="s">
        <v>3584</v>
      </c>
      <c r="C1446" t="s">
        <v>3936</v>
      </c>
      <c r="D1446" t="s">
        <v>3936</v>
      </c>
      <c r="F1446" t="s">
        <v>735</v>
      </c>
      <c r="G1446" t="s">
        <v>780</v>
      </c>
      <c r="H1446" t="s">
        <v>794</v>
      </c>
      <c r="I1446" t="s">
        <v>726</v>
      </c>
      <c r="J1446" t="s">
        <v>682</v>
      </c>
      <c r="K1446">
        <v>5</v>
      </c>
      <c r="L1446">
        <v>120</v>
      </c>
      <c r="M1446">
        <v>127.8</v>
      </c>
      <c r="N1446">
        <v>119.9</v>
      </c>
      <c r="O1446">
        <v>2559</v>
      </c>
      <c r="Q1446">
        <v>40</v>
      </c>
      <c r="R1446">
        <v>1200</v>
      </c>
      <c r="S1446">
        <v>20.6</v>
      </c>
      <c r="T1446">
        <v>59.1</v>
      </c>
      <c r="U1446" t="s">
        <v>782</v>
      </c>
      <c r="V1446">
        <v>40000</v>
      </c>
      <c r="W1446">
        <v>2700</v>
      </c>
      <c r="X1446">
        <v>82</v>
      </c>
      <c r="Y1446">
        <v>1</v>
      </c>
      <c r="Z1446">
        <v>0.9</v>
      </c>
      <c r="AA1446">
        <v>-18</v>
      </c>
      <c r="AB1446" t="s">
        <v>769</v>
      </c>
      <c r="AC1446">
        <v>0.05</v>
      </c>
      <c r="AD1446" t="s">
        <v>3213</v>
      </c>
      <c r="AE1446">
        <v>41557</v>
      </c>
      <c r="AF1446">
        <v>41922</v>
      </c>
      <c r="AG1446" t="s">
        <v>842</v>
      </c>
      <c r="AH1446" t="s">
        <v>3937</v>
      </c>
      <c r="AI1446">
        <v>2222081</v>
      </c>
    </row>
    <row r="1447" spans="1:35">
      <c r="A1447" t="s">
        <v>3583</v>
      </c>
      <c r="B1447" t="s">
        <v>3584</v>
      </c>
      <c r="C1447" t="s">
        <v>3938</v>
      </c>
      <c r="D1447" t="s">
        <v>3938</v>
      </c>
      <c r="F1447" t="s">
        <v>735</v>
      </c>
      <c r="G1447" t="s">
        <v>780</v>
      </c>
      <c r="H1447" t="s">
        <v>794</v>
      </c>
      <c r="I1447" t="s">
        <v>726</v>
      </c>
      <c r="J1447" t="s">
        <v>682</v>
      </c>
      <c r="K1447">
        <v>5</v>
      </c>
      <c r="L1447">
        <v>100</v>
      </c>
      <c r="M1447">
        <v>127.8</v>
      </c>
      <c r="N1447">
        <v>119.6</v>
      </c>
      <c r="O1447">
        <v>4256</v>
      </c>
      <c r="Q1447">
        <v>25</v>
      </c>
      <c r="R1447">
        <v>1200</v>
      </c>
      <c r="S1447">
        <v>20.3</v>
      </c>
      <c r="T1447">
        <v>59.1</v>
      </c>
      <c r="U1447" t="s">
        <v>782</v>
      </c>
      <c r="V1447">
        <v>40000</v>
      </c>
      <c r="W1447">
        <v>2700</v>
      </c>
      <c r="X1447">
        <v>82</v>
      </c>
      <c r="Y1447">
        <v>1</v>
      </c>
      <c r="Z1447">
        <v>0.9</v>
      </c>
      <c r="AA1447">
        <v>-18</v>
      </c>
      <c r="AB1447" t="s">
        <v>769</v>
      </c>
      <c r="AC1447">
        <v>0.05</v>
      </c>
      <c r="AD1447" t="s">
        <v>3213</v>
      </c>
      <c r="AE1447">
        <v>41557</v>
      </c>
      <c r="AF1447">
        <v>41922</v>
      </c>
      <c r="AG1447" t="s">
        <v>842</v>
      </c>
      <c r="AH1447" t="s">
        <v>3939</v>
      </c>
      <c r="AI1447">
        <v>2222084</v>
      </c>
    </row>
    <row r="1448" spans="1:35">
      <c r="A1448" t="s">
        <v>3583</v>
      </c>
      <c r="B1448" t="s">
        <v>3584</v>
      </c>
      <c r="C1448" t="s">
        <v>3940</v>
      </c>
      <c r="D1448" t="s">
        <v>3940</v>
      </c>
      <c r="F1448" t="s">
        <v>735</v>
      </c>
      <c r="G1448" t="s">
        <v>780</v>
      </c>
      <c r="H1448" t="s">
        <v>794</v>
      </c>
      <c r="I1448" t="s">
        <v>726</v>
      </c>
      <c r="J1448" t="s">
        <v>682</v>
      </c>
      <c r="K1448">
        <v>5</v>
      </c>
      <c r="L1448">
        <v>120</v>
      </c>
      <c r="M1448">
        <v>127.8</v>
      </c>
      <c r="N1448">
        <v>119.6</v>
      </c>
      <c r="O1448">
        <v>2665</v>
      </c>
      <c r="Q1448">
        <v>40</v>
      </c>
      <c r="R1448">
        <v>1200</v>
      </c>
      <c r="S1448">
        <v>20.7</v>
      </c>
      <c r="T1448">
        <v>60.5</v>
      </c>
      <c r="U1448" t="s">
        <v>782</v>
      </c>
      <c r="V1448">
        <v>40000</v>
      </c>
      <c r="W1448">
        <v>3000</v>
      </c>
      <c r="X1448">
        <v>83</v>
      </c>
      <c r="Y1448">
        <v>5</v>
      </c>
      <c r="Z1448">
        <v>0.9</v>
      </c>
      <c r="AA1448">
        <v>-18</v>
      </c>
      <c r="AB1448" t="s">
        <v>769</v>
      </c>
      <c r="AC1448">
        <v>0.05</v>
      </c>
      <c r="AD1448" t="s">
        <v>3213</v>
      </c>
      <c r="AE1448">
        <v>41557</v>
      </c>
      <c r="AF1448">
        <v>41922</v>
      </c>
      <c r="AG1448" t="s">
        <v>842</v>
      </c>
      <c r="AH1448" t="s">
        <v>3941</v>
      </c>
      <c r="AI1448">
        <v>2222086</v>
      </c>
    </row>
    <row r="1449" spans="1:35">
      <c r="A1449" t="s">
        <v>3583</v>
      </c>
      <c r="B1449" t="s">
        <v>3584</v>
      </c>
      <c r="C1449" t="s">
        <v>3942</v>
      </c>
      <c r="D1449" t="s">
        <v>3942</v>
      </c>
      <c r="F1449" t="s">
        <v>735</v>
      </c>
      <c r="G1449" t="s">
        <v>780</v>
      </c>
      <c r="H1449" t="s">
        <v>794</v>
      </c>
      <c r="I1449" t="s">
        <v>726</v>
      </c>
      <c r="J1449" t="s">
        <v>682</v>
      </c>
      <c r="K1449">
        <v>5</v>
      </c>
      <c r="L1449">
        <v>90</v>
      </c>
      <c r="M1449">
        <v>127.8</v>
      </c>
      <c r="N1449">
        <v>119.6</v>
      </c>
      <c r="O1449">
        <v>4118</v>
      </c>
      <c r="Q1449">
        <v>25</v>
      </c>
      <c r="R1449">
        <v>1250</v>
      </c>
      <c r="S1449">
        <v>19</v>
      </c>
      <c r="T1449">
        <v>65.7</v>
      </c>
      <c r="U1449" t="s">
        <v>782</v>
      </c>
      <c r="V1449">
        <v>40000</v>
      </c>
      <c r="W1449">
        <v>3000</v>
      </c>
      <c r="X1449">
        <v>83</v>
      </c>
      <c r="Y1449">
        <v>5</v>
      </c>
      <c r="Z1449">
        <v>0.9</v>
      </c>
      <c r="AA1449">
        <v>-18</v>
      </c>
      <c r="AB1449" t="s">
        <v>769</v>
      </c>
      <c r="AC1449">
        <v>0.05</v>
      </c>
      <c r="AD1449" t="s">
        <v>3213</v>
      </c>
      <c r="AE1449">
        <v>41557</v>
      </c>
      <c r="AF1449">
        <v>41922</v>
      </c>
      <c r="AG1449" t="s">
        <v>842</v>
      </c>
      <c r="AH1449" t="s">
        <v>3943</v>
      </c>
      <c r="AI1449">
        <v>2222123</v>
      </c>
    </row>
    <row r="1450" spans="1:35">
      <c r="A1450" t="s">
        <v>3583</v>
      </c>
      <c r="B1450" t="s">
        <v>3584</v>
      </c>
      <c r="C1450" t="s">
        <v>3944</v>
      </c>
      <c r="D1450" t="s">
        <v>3944</v>
      </c>
      <c r="F1450" t="s">
        <v>735</v>
      </c>
      <c r="G1450" t="s">
        <v>780</v>
      </c>
      <c r="H1450" t="s">
        <v>794</v>
      </c>
      <c r="I1450" t="s">
        <v>726</v>
      </c>
      <c r="J1450" t="s">
        <v>682</v>
      </c>
      <c r="K1450">
        <v>5</v>
      </c>
      <c r="L1450">
        <v>90</v>
      </c>
      <c r="M1450">
        <v>127.8</v>
      </c>
      <c r="N1450">
        <v>119.4</v>
      </c>
      <c r="O1450">
        <v>1926</v>
      </c>
      <c r="Q1450">
        <v>40</v>
      </c>
      <c r="R1450">
        <v>1100</v>
      </c>
      <c r="S1450">
        <v>16</v>
      </c>
      <c r="T1450">
        <v>68.8</v>
      </c>
      <c r="U1450" t="s">
        <v>782</v>
      </c>
      <c r="V1450">
        <v>40000</v>
      </c>
      <c r="W1450">
        <v>5000</v>
      </c>
      <c r="X1450">
        <v>85</v>
      </c>
      <c r="Y1450">
        <v>23</v>
      </c>
      <c r="Z1450">
        <v>0.9</v>
      </c>
      <c r="AA1450">
        <v>-18</v>
      </c>
      <c r="AB1450" t="s">
        <v>769</v>
      </c>
      <c r="AC1450">
        <v>0.06</v>
      </c>
      <c r="AD1450" t="s">
        <v>3213</v>
      </c>
      <c r="AE1450">
        <v>41557</v>
      </c>
      <c r="AF1450">
        <v>41901</v>
      </c>
      <c r="AG1450" t="s">
        <v>842</v>
      </c>
      <c r="AH1450" t="s">
        <v>3945</v>
      </c>
      <c r="AI1450">
        <v>2219866</v>
      </c>
    </row>
    <row r="1451" spans="1:35">
      <c r="A1451" t="s">
        <v>3583</v>
      </c>
      <c r="B1451" t="s">
        <v>3584</v>
      </c>
      <c r="C1451" t="s">
        <v>3946</v>
      </c>
      <c r="D1451" t="s">
        <v>3946</v>
      </c>
      <c r="F1451" t="s">
        <v>735</v>
      </c>
      <c r="G1451" t="s">
        <v>780</v>
      </c>
      <c r="H1451" t="s">
        <v>794</v>
      </c>
      <c r="I1451" t="s">
        <v>726</v>
      </c>
      <c r="J1451" t="s">
        <v>682</v>
      </c>
      <c r="K1451">
        <v>5</v>
      </c>
      <c r="L1451">
        <v>90</v>
      </c>
      <c r="M1451">
        <v>127.8</v>
      </c>
      <c r="N1451">
        <v>119.4</v>
      </c>
      <c r="O1451">
        <v>5498</v>
      </c>
      <c r="Q1451">
        <v>25</v>
      </c>
      <c r="R1451">
        <v>1100</v>
      </c>
      <c r="S1451">
        <v>16</v>
      </c>
      <c r="T1451">
        <v>68.8</v>
      </c>
      <c r="U1451" t="s">
        <v>782</v>
      </c>
      <c r="V1451">
        <v>40000</v>
      </c>
      <c r="W1451">
        <v>5000</v>
      </c>
      <c r="X1451">
        <v>83</v>
      </c>
      <c r="Y1451">
        <v>18</v>
      </c>
      <c r="Z1451">
        <v>0.9</v>
      </c>
      <c r="AA1451">
        <v>-18</v>
      </c>
      <c r="AB1451" t="s">
        <v>769</v>
      </c>
      <c r="AC1451">
        <v>0.06</v>
      </c>
      <c r="AD1451" t="s">
        <v>3213</v>
      </c>
      <c r="AE1451">
        <v>41557</v>
      </c>
      <c r="AF1451">
        <v>41904</v>
      </c>
      <c r="AG1451" t="s">
        <v>842</v>
      </c>
      <c r="AH1451" t="s">
        <v>3947</v>
      </c>
      <c r="AI1451">
        <v>2219993</v>
      </c>
    </row>
    <row r="1452" spans="1:35">
      <c r="A1452" t="s">
        <v>3583</v>
      </c>
      <c r="B1452" t="s">
        <v>3584</v>
      </c>
      <c r="C1452" t="s">
        <v>3948</v>
      </c>
      <c r="D1452" t="s">
        <v>3948</v>
      </c>
      <c r="F1452" t="s">
        <v>735</v>
      </c>
      <c r="G1452" t="s">
        <v>780</v>
      </c>
      <c r="H1452" t="s">
        <v>794</v>
      </c>
      <c r="I1452" t="s">
        <v>726</v>
      </c>
      <c r="J1452" t="s">
        <v>682</v>
      </c>
      <c r="K1452">
        <v>5</v>
      </c>
      <c r="L1452">
        <v>90</v>
      </c>
      <c r="M1452">
        <v>127.8</v>
      </c>
      <c r="N1452">
        <v>119.4</v>
      </c>
      <c r="O1452">
        <v>1866</v>
      </c>
      <c r="Q1452">
        <v>40</v>
      </c>
      <c r="R1452">
        <v>1020</v>
      </c>
      <c r="S1452">
        <v>16</v>
      </c>
      <c r="T1452">
        <v>63.8</v>
      </c>
      <c r="U1452" t="s">
        <v>782</v>
      </c>
      <c r="V1452">
        <v>40000</v>
      </c>
      <c r="W1452">
        <v>4000</v>
      </c>
      <c r="X1452">
        <v>86</v>
      </c>
      <c r="Y1452">
        <v>27</v>
      </c>
      <c r="Z1452">
        <v>0.9</v>
      </c>
      <c r="AA1452">
        <v>-18</v>
      </c>
      <c r="AB1452" t="s">
        <v>769</v>
      </c>
      <c r="AC1452">
        <v>0.06</v>
      </c>
      <c r="AD1452" t="s">
        <v>3213</v>
      </c>
      <c r="AE1452">
        <v>41557</v>
      </c>
      <c r="AF1452">
        <v>41901</v>
      </c>
      <c r="AG1452" t="s">
        <v>842</v>
      </c>
      <c r="AH1452" t="s">
        <v>3949</v>
      </c>
      <c r="AI1452">
        <v>2219863</v>
      </c>
    </row>
    <row r="1453" spans="1:35">
      <c r="A1453" t="s">
        <v>3583</v>
      </c>
      <c r="B1453" t="s">
        <v>3584</v>
      </c>
      <c r="C1453" t="s">
        <v>3950</v>
      </c>
      <c r="D1453" t="s">
        <v>3950</v>
      </c>
      <c r="F1453" t="s">
        <v>735</v>
      </c>
      <c r="G1453" t="s">
        <v>780</v>
      </c>
      <c r="H1453" t="s">
        <v>794</v>
      </c>
      <c r="I1453" t="s">
        <v>726</v>
      </c>
      <c r="J1453" t="s">
        <v>682</v>
      </c>
      <c r="K1453">
        <v>5</v>
      </c>
      <c r="L1453">
        <v>90</v>
      </c>
      <c r="M1453">
        <v>127.8</v>
      </c>
      <c r="N1453">
        <v>119.4</v>
      </c>
      <c r="O1453">
        <v>5530</v>
      </c>
      <c r="Q1453">
        <v>25</v>
      </c>
      <c r="R1453">
        <v>1020</v>
      </c>
      <c r="S1453">
        <v>16</v>
      </c>
      <c r="T1453">
        <v>63.8</v>
      </c>
      <c r="U1453" t="s">
        <v>782</v>
      </c>
      <c r="V1453">
        <v>40000</v>
      </c>
      <c r="W1453">
        <v>4000</v>
      </c>
      <c r="X1453">
        <v>86</v>
      </c>
      <c r="Y1453">
        <v>27</v>
      </c>
      <c r="Z1453">
        <v>0.9</v>
      </c>
      <c r="AA1453">
        <v>-18</v>
      </c>
      <c r="AB1453" t="s">
        <v>769</v>
      </c>
      <c r="AC1453">
        <v>0.06</v>
      </c>
      <c r="AD1453" t="s">
        <v>3213</v>
      </c>
      <c r="AE1453">
        <v>41557</v>
      </c>
      <c r="AF1453">
        <v>41904</v>
      </c>
      <c r="AG1453" t="s">
        <v>842</v>
      </c>
      <c r="AH1453" t="s">
        <v>3951</v>
      </c>
      <c r="AI1453">
        <v>2219992</v>
      </c>
    </row>
    <row r="1454" spans="1:35">
      <c r="A1454" t="s">
        <v>3583</v>
      </c>
      <c r="B1454" t="s">
        <v>3584</v>
      </c>
      <c r="C1454" t="s">
        <v>3952</v>
      </c>
      <c r="D1454" t="s">
        <v>3952</v>
      </c>
      <c r="F1454" t="s">
        <v>735</v>
      </c>
      <c r="G1454" t="s">
        <v>780</v>
      </c>
      <c r="H1454" t="s">
        <v>794</v>
      </c>
      <c r="I1454" t="s">
        <v>726</v>
      </c>
      <c r="J1454" t="s">
        <v>682</v>
      </c>
      <c r="K1454">
        <v>5</v>
      </c>
      <c r="L1454">
        <v>90</v>
      </c>
      <c r="M1454">
        <v>127.8</v>
      </c>
      <c r="N1454">
        <v>119.4</v>
      </c>
      <c r="O1454">
        <v>1824</v>
      </c>
      <c r="Q1454">
        <v>40</v>
      </c>
      <c r="R1454">
        <v>950</v>
      </c>
      <c r="S1454">
        <v>16</v>
      </c>
      <c r="T1454">
        <v>59.4</v>
      </c>
      <c r="U1454" t="s">
        <v>782</v>
      </c>
      <c r="V1454">
        <v>40000</v>
      </c>
      <c r="W1454">
        <v>2700</v>
      </c>
      <c r="X1454">
        <v>82</v>
      </c>
      <c r="Y1454">
        <v>11</v>
      </c>
      <c r="Z1454">
        <v>0.9</v>
      </c>
      <c r="AA1454">
        <v>-18</v>
      </c>
      <c r="AB1454" t="s">
        <v>769</v>
      </c>
      <c r="AC1454">
        <v>0.06</v>
      </c>
      <c r="AD1454" t="s">
        <v>3213</v>
      </c>
      <c r="AE1454">
        <v>41557</v>
      </c>
      <c r="AF1454">
        <v>41900</v>
      </c>
      <c r="AG1454" t="s">
        <v>842</v>
      </c>
      <c r="AH1454" t="s">
        <v>3953</v>
      </c>
      <c r="AI1454">
        <v>2219800</v>
      </c>
    </row>
    <row r="1455" spans="1:35">
      <c r="A1455" t="s">
        <v>3583</v>
      </c>
      <c r="B1455" t="s">
        <v>3584</v>
      </c>
      <c r="C1455" t="s">
        <v>3954</v>
      </c>
      <c r="D1455" t="s">
        <v>3954</v>
      </c>
      <c r="F1455" t="s">
        <v>735</v>
      </c>
      <c r="G1455" t="s">
        <v>780</v>
      </c>
      <c r="H1455" t="s">
        <v>794</v>
      </c>
      <c r="I1455" t="s">
        <v>726</v>
      </c>
      <c r="J1455" t="s">
        <v>682</v>
      </c>
      <c r="K1455">
        <v>5</v>
      </c>
      <c r="L1455">
        <v>90</v>
      </c>
      <c r="M1455">
        <v>127.8</v>
      </c>
      <c r="N1455">
        <v>119.4</v>
      </c>
      <c r="O1455">
        <v>5005</v>
      </c>
      <c r="Q1455">
        <v>25</v>
      </c>
      <c r="R1455">
        <v>960</v>
      </c>
      <c r="S1455">
        <v>16</v>
      </c>
      <c r="T1455">
        <v>60</v>
      </c>
      <c r="U1455" t="s">
        <v>782</v>
      </c>
      <c r="V1455">
        <v>40000</v>
      </c>
      <c r="W1455">
        <v>2700</v>
      </c>
      <c r="X1455">
        <v>81</v>
      </c>
      <c r="Y1455">
        <v>7</v>
      </c>
      <c r="Z1455">
        <v>0.9</v>
      </c>
      <c r="AA1455">
        <v>-18</v>
      </c>
      <c r="AB1455" t="s">
        <v>769</v>
      </c>
      <c r="AC1455">
        <v>0.06</v>
      </c>
      <c r="AD1455" t="s">
        <v>3213</v>
      </c>
      <c r="AE1455">
        <v>41557</v>
      </c>
      <c r="AF1455">
        <v>41900</v>
      </c>
      <c r="AG1455" t="s">
        <v>842</v>
      </c>
      <c r="AH1455" t="s">
        <v>3955</v>
      </c>
      <c r="AI1455">
        <v>2219806</v>
      </c>
    </row>
    <row r="1456" spans="1:35">
      <c r="A1456" t="s">
        <v>3583</v>
      </c>
      <c r="B1456" t="s">
        <v>3584</v>
      </c>
      <c r="C1456" t="s">
        <v>3956</v>
      </c>
      <c r="D1456" t="s">
        <v>3956</v>
      </c>
      <c r="F1456" t="s">
        <v>735</v>
      </c>
      <c r="G1456" t="s">
        <v>780</v>
      </c>
      <c r="H1456" t="s">
        <v>794</v>
      </c>
      <c r="I1456" t="s">
        <v>726</v>
      </c>
      <c r="J1456" t="s">
        <v>682</v>
      </c>
      <c r="K1456">
        <v>5</v>
      </c>
      <c r="L1456">
        <v>90</v>
      </c>
      <c r="M1456">
        <v>127.8</v>
      </c>
      <c r="N1456">
        <v>119.4</v>
      </c>
      <c r="O1456">
        <v>1721</v>
      </c>
      <c r="Q1456">
        <v>40</v>
      </c>
      <c r="R1456">
        <v>1000</v>
      </c>
      <c r="S1456">
        <v>16</v>
      </c>
      <c r="T1456">
        <v>62.5</v>
      </c>
      <c r="U1456" t="s">
        <v>782</v>
      </c>
      <c r="V1456">
        <v>40000</v>
      </c>
      <c r="W1456">
        <v>3000</v>
      </c>
      <c r="X1456">
        <v>84</v>
      </c>
      <c r="Y1456">
        <v>19</v>
      </c>
      <c r="Z1456">
        <v>0.9</v>
      </c>
      <c r="AA1456">
        <v>-18</v>
      </c>
      <c r="AB1456" t="s">
        <v>769</v>
      </c>
      <c r="AC1456">
        <v>0.06</v>
      </c>
      <c r="AD1456" t="s">
        <v>3213</v>
      </c>
      <c r="AE1456">
        <v>41557</v>
      </c>
      <c r="AF1456">
        <v>41899</v>
      </c>
      <c r="AG1456" t="s">
        <v>842</v>
      </c>
      <c r="AH1456" t="s">
        <v>3957</v>
      </c>
      <c r="AI1456">
        <v>2219652</v>
      </c>
    </row>
    <row r="1457" spans="1:35">
      <c r="A1457" t="s">
        <v>3583</v>
      </c>
      <c r="B1457" t="s">
        <v>3584</v>
      </c>
      <c r="C1457" t="s">
        <v>3958</v>
      </c>
      <c r="D1457" t="s">
        <v>3958</v>
      </c>
      <c r="F1457" t="s">
        <v>735</v>
      </c>
      <c r="G1457" t="s">
        <v>780</v>
      </c>
      <c r="H1457" t="s">
        <v>794</v>
      </c>
      <c r="I1457" t="s">
        <v>726</v>
      </c>
      <c r="J1457" t="s">
        <v>682</v>
      </c>
      <c r="K1457">
        <v>5</v>
      </c>
      <c r="L1457">
        <v>90</v>
      </c>
      <c r="M1457">
        <v>127.8</v>
      </c>
      <c r="N1457">
        <v>119.4</v>
      </c>
      <c r="O1457">
        <v>4933</v>
      </c>
      <c r="Q1457">
        <v>25</v>
      </c>
      <c r="R1457">
        <v>960</v>
      </c>
      <c r="S1457">
        <v>16</v>
      </c>
      <c r="T1457">
        <v>60</v>
      </c>
      <c r="U1457" t="s">
        <v>782</v>
      </c>
      <c r="V1457">
        <v>40000</v>
      </c>
      <c r="W1457">
        <v>3000</v>
      </c>
      <c r="X1457">
        <v>83</v>
      </c>
      <c r="Y1457">
        <v>16</v>
      </c>
      <c r="Z1457">
        <v>0.9</v>
      </c>
      <c r="AA1457">
        <v>-18</v>
      </c>
      <c r="AB1457" t="s">
        <v>769</v>
      </c>
      <c r="AC1457">
        <v>0.06</v>
      </c>
      <c r="AD1457" t="s">
        <v>3213</v>
      </c>
      <c r="AE1457">
        <v>41557</v>
      </c>
      <c r="AF1457">
        <v>41900</v>
      </c>
      <c r="AG1457" t="s">
        <v>842</v>
      </c>
      <c r="AH1457" t="s">
        <v>3959</v>
      </c>
      <c r="AI1457">
        <v>2219807</v>
      </c>
    </row>
    <row r="1458" spans="1:35" hidden="1">
      <c r="A1458" t="s">
        <v>3583</v>
      </c>
      <c r="B1458" t="s">
        <v>3584</v>
      </c>
      <c r="C1458" t="s">
        <v>3960</v>
      </c>
      <c r="D1458" t="s">
        <v>3960</v>
      </c>
      <c r="E1458" t="s">
        <v>3961</v>
      </c>
      <c r="F1458" t="s">
        <v>731</v>
      </c>
      <c r="G1458" t="s">
        <v>780</v>
      </c>
      <c r="H1458" t="s">
        <v>794</v>
      </c>
      <c r="I1458" t="s">
        <v>726</v>
      </c>
      <c r="J1458" t="s">
        <v>682</v>
      </c>
      <c r="K1458">
        <v>5</v>
      </c>
      <c r="L1458">
        <v>75</v>
      </c>
      <c r="M1458">
        <v>120.7</v>
      </c>
      <c r="N1458">
        <v>101.4</v>
      </c>
      <c r="O1458">
        <v>1220</v>
      </c>
      <c r="Q1458">
        <v>45</v>
      </c>
      <c r="R1458">
        <v>775</v>
      </c>
      <c r="S1458">
        <v>11</v>
      </c>
      <c r="T1458">
        <v>70.5</v>
      </c>
      <c r="U1458" t="s">
        <v>782</v>
      </c>
      <c r="V1458">
        <v>25000</v>
      </c>
      <c r="W1458">
        <v>3000</v>
      </c>
      <c r="X1458">
        <v>82</v>
      </c>
      <c r="Y1458">
        <v>9</v>
      </c>
      <c r="Z1458">
        <v>1</v>
      </c>
      <c r="AA1458">
        <v>-18</v>
      </c>
      <c r="AB1458" t="s">
        <v>769</v>
      </c>
      <c r="AC1458">
        <v>0.05</v>
      </c>
      <c r="AD1458" t="s">
        <v>826</v>
      </c>
      <c r="AE1458">
        <v>41548</v>
      </c>
      <c r="AF1458">
        <v>41872</v>
      </c>
      <c r="AG1458" t="s">
        <v>842</v>
      </c>
      <c r="AH1458" t="s">
        <v>3962</v>
      </c>
      <c r="AI1458">
        <v>2217735</v>
      </c>
    </row>
    <row r="1459" spans="1:35" hidden="1">
      <c r="A1459" t="s">
        <v>3583</v>
      </c>
      <c r="B1459" t="s">
        <v>3584</v>
      </c>
      <c r="C1459" t="s">
        <v>3963</v>
      </c>
      <c r="D1459" t="s">
        <v>3963</v>
      </c>
      <c r="E1459" t="s">
        <v>3964</v>
      </c>
      <c r="F1459" t="s">
        <v>787</v>
      </c>
      <c r="G1459" t="s">
        <v>723</v>
      </c>
      <c r="H1459" t="s">
        <v>788</v>
      </c>
      <c r="I1459" t="s">
        <v>723</v>
      </c>
      <c r="J1459" t="s">
        <v>682</v>
      </c>
      <c r="K1459">
        <v>5</v>
      </c>
      <c r="L1459">
        <v>25</v>
      </c>
      <c r="M1459">
        <v>94.9</v>
      </c>
      <c r="N1459">
        <v>35.4</v>
      </c>
      <c r="R1459">
        <v>208</v>
      </c>
      <c r="S1459">
        <v>3.5</v>
      </c>
      <c r="T1459">
        <v>59.4</v>
      </c>
      <c r="U1459" t="s">
        <v>782</v>
      </c>
      <c r="V1459">
        <v>20000</v>
      </c>
      <c r="W1459">
        <v>2700</v>
      </c>
      <c r="X1459">
        <v>83</v>
      </c>
      <c r="Y1459">
        <v>17</v>
      </c>
      <c r="AA1459">
        <v>-18</v>
      </c>
      <c r="AB1459" t="s">
        <v>769</v>
      </c>
      <c r="AC1459">
        <v>0.11</v>
      </c>
      <c r="AD1459" t="s">
        <v>783</v>
      </c>
      <c r="AE1459">
        <v>41548</v>
      </c>
      <c r="AF1459">
        <v>41871</v>
      </c>
      <c r="AG1459" t="s">
        <v>842</v>
      </c>
      <c r="AH1459" t="s">
        <v>3965</v>
      </c>
      <c r="AI1459">
        <v>2217710</v>
      </c>
    </row>
    <row r="1460" spans="1:35" hidden="1">
      <c r="A1460" t="s">
        <v>3583</v>
      </c>
      <c r="B1460" t="s">
        <v>3584</v>
      </c>
      <c r="C1460" t="s">
        <v>3966</v>
      </c>
      <c r="D1460" t="s">
        <v>3966</v>
      </c>
      <c r="E1460" t="s">
        <v>3967</v>
      </c>
      <c r="F1460" t="s">
        <v>787</v>
      </c>
      <c r="G1460" t="s">
        <v>723</v>
      </c>
      <c r="H1460" t="s">
        <v>794</v>
      </c>
      <c r="I1460" t="s">
        <v>723</v>
      </c>
      <c r="J1460" t="s">
        <v>682</v>
      </c>
      <c r="K1460">
        <v>5</v>
      </c>
      <c r="L1460">
        <v>25</v>
      </c>
      <c r="M1460">
        <v>95</v>
      </c>
      <c r="N1460">
        <v>35</v>
      </c>
      <c r="R1460">
        <v>200</v>
      </c>
      <c r="S1460">
        <v>4</v>
      </c>
      <c r="T1460">
        <v>50</v>
      </c>
      <c r="U1460" t="s">
        <v>782</v>
      </c>
      <c r="V1460">
        <v>20000</v>
      </c>
      <c r="W1460">
        <v>2700</v>
      </c>
      <c r="X1460">
        <v>83</v>
      </c>
      <c r="Y1460">
        <v>17</v>
      </c>
      <c r="AA1460">
        <v>-18</v>
      </c>
      <c r="AB1460" t="s">
        <v>769</v>
      </c>
      <c r="AC1460">
        <v>0.11</v>
      </c>
      <c r="AD1460" t="s">
        <v>783</v>
      </c>
      <c r="AE1460">
        <v>41548</v>
      </c>
      <c r="AF1460">
        <v>41871</v>
      </c>
      <c r="AG1460" t="s">
        <v>842</v>
      </c>
      <c r="AH1460" t="s">
        <v>3968</v>
      </c>
      <c r="AI1460">
        <v>2217712</v>
      </c>
    </row>
    <row r="1461" spans="1:35" hidden="1">
      <c r="A1461" t="s">
        <v>3583</v>
      </c>
      <c r="B1461" t="s">
        <v>3584</v>
      </c>
      <c r="C1461" t="s">
        <v>3969</v>
      </c>
      <c r="D1461" t="s">
        <v>3969</v>
      </c>
      <c r="E1461" t="s">
        <v>3970</v>
      </c>
      <c r="F1461" t="s">
        <v>787</v>
      </c>
      <c r="G1461" t="s">
        <v>723</v>
      </c>
      <c r="H1461" t="s">
        <v>788</v>
      </c>
      <c r="I1461" t="s">
        <v>723</v>
      </c>
      <c r="J1461" t="s">
        <v>682</v>
      </c>
      <c r="K1461">
        <v>5</v>
      </c>
      <c r="L1461">
        <v>325</v>
      </c>
      <c r="M1461">
        <v>94.9</v>
      </c>
      <c r="N1461">
        <v>35.4</v>
      </c>
      <c r="R1461">
        <v>325</v>
      </c>
      <c r="S1461">
        <v>4.2</v>
      </c>
      <c r="T1461">
        <v>77.400000000000006</v>
      </c>
      <c r="U1461" t="s">
        <v>782</v>
      </c>
      <c r="V1461">
        <v>25000</v>
      </c>
      <c r="W1461">
        <v>2700</v>
      </c>
      <c r="X1461">
        <v>81</v>
      </c>
      <c r="Y1461">
        <v>3</v>
      </c>
      <c r="Z1461">
        <v>0.9</v>
      </c>
      <c r="AA1461">
        <v>-18</v>
      </c>
      <c r="AB1461" t="s">
        <v>769</v>
      </c>
      <c r="AC1461">
        <v>0.11</v>
      </c>
      <c r="AD1461" t="s">
        <v>783</v>
      </c>
      <c r="AE1461">
        <v>41395</v>
      </c>
      <c r="AF1461">
        <v>41912</v>
      </c>
      <c r="AG1461" t="s">
        <v>842</v>
      </c>
      <c r="AH1461" t="s">
        <v>3971</v>
      </c>
      <c r="AI1461">
        <v>2220660</v>
      </c>
    </row>
    <row r="1462" spans="1:35" hidden="1">
      <c r="A1462" t="s">
        <v>3583</v>
      </c>
      <c r="B1462" t="s">
        <v>3584</v>
      </c>
      <c r="C1462" t="s">
        <v>3972</v>
      </c>
      <c r="D1462" t="s">
        <v>3972</v>
      </c>
      <c r="E1462" t="s">
        <v>3973</v>
      </c>
      <c r="F1462" t="s">
        <v>787</v>
      </c>
      <c r="G1462" t="s">
        <v>723</v>
      </c>
      <c r="H1462" t="s">
        <v>788</v>
      </c>
      <c r="I1462" t="s">
        <v>723</v>
      </c>
      <c r="J1462" t="s">
        <v>682</v>
      </c>
      <c r="K1462">
        <v>5</v>
      </c>
      <c r="L1462">
        <v>325</v>
      </c>
      <c r="M1462">
        <v>94.9</v>
      </c>
      <c r="N1462">
        <v>35.4</v>
      </c>
      <c r="R1462">
        <v>325</v>
      </c>
      <c r="S1462">
        <v>4.2</v>
      </c>
      <c r="T1462">
        <v>77.400000000000006</v>
      </c>
      <c r="U1462" t="s">
        <v>782</v>
      </c>
      <c r="V1462">
        <v>25000</v>
      </c>
      <c r="W1462">
        <v>2700</v>
      </c>
      <c r="X1462">
        <v>81</v>
      </c>
      <c r="Y1462">
        <v>3</v>
      </c>
      <c r="Z1462">
        <v>0.9</v>
      </c>
      <c r="AA1462">
        <v>-18</v>
      </c>
      <c r="AB1462" t="s">
        <v>769</v>
      </c>
      <c r="AC1462">
        <v>0.11</v>
      </c>
      <c r="AD1462" t="s">
        <v>783</v>
      </c>
      <c r="AE1462">
        <v>41395</v>
      </c>
      <c r="AF1462">
        <v>41912</v>
      </c>
      <c r="AG1462" t="s">
        <v>842</v>
      </c>
      <c r="AH1462" t="s">
        <v>3974</v>
      </c>
      <c r="AI1462">
        <v>2220807</v>
      </c>
    </row>
    <row r="1463" spans="1:35" hidden="1">
      <c r="A1463" t="s">
        <v>3583</v>
      </c>
      <c r="B1463" t="s">
        <v>3584</v>
      </c>
      <c r="C1463" t="s">
        <v>3975</v>
      </c>
      <c r="D1463" t="s">
        <v>3975</v>
      </c>
      <c r="E1463" t="s">
        <v>3976</v>
      </c>
      <c r="F1463" t="s">
        <v>813</v>
      </c>
      <c r="G1463" t="s">
        <v>780</v>
      </c>
      <c r="H1463" t="s">
        <v>794</v>
      </c>
      <c r="I1463" t="s">
        <v>726</v>
      </c>
      <c r="J1463" t="s">
        <v>682</v>
      </c>
      <c r="K1463">
        <v>5</v>
      </c>
      <c r="L1463">
        <v>50</v>
      </c>
      <c r="M1463">
        <v>96.4</v>
      </c>
      <c r="N1463">
        <v>73.599999999999994</v>
      </c>
      <c r="R1463">
        <v>600</v>
      </c>
      <c r="S1463">
        <v>8</v>
      </c>
      <c r="T1463">
        <v>75</v>
      </c>
      <c r="U1463" t="s">
        <v>782</v>
      </c>
      <c r="V1463">
        <v>25000</v>
      </c>
      <c r="W1463">
        <v>5000</v>
      </c>
      <c r="X1463">
        <v>85</v>
      </c>
      <c r="Y1463">
        <v>22</v>
      </c>
      <c r="Z1463">
        <v>0.9</v>
      </c>
      <c r="AA1463">
        <v>-18</v>
      </c>
      <c r="AB1463" t="s">
        <v>769</v>
      </c>
      <c r="AC1463">
        <v>0.06</v>
      </c>
      <c r="AD1463" t="s">
        <v>1159</v>
      </c>
      <c r="AE1463">
        <v>41456</v>
      </c>
      <c r="AF1463">
        <v>41866</v>
      </c>
      <c r="AG1463" t="s">
        <v>842</v>
      </c>
      <c r="AH1463" t="s">
        <v>3977</v>
      </c>
      <c r="AI1463">
        <v>2217535</v>
      </c>
    </row>
    <row r="1464" spans="1:35" hidden="1">
      <c r="A1464" t="s">
        <v>3583</v>
      </c>
      <c r="B1464" t="s">
        <v>3584</v>
      </c>
      <c r="C1464" t="s">
        <v>3978</v>
      </c>
      <c r="D1464" t="s">
        <v>3978</v>
      </c>
      <c r="E1464" t="s">
        <v>3979</v>
      </c>
      <c r="F1464" t="s">
        <v>813</v>
      </c>
      <c r="G1464" t="s">
        <v>780</v>
      </c>
      <c r="H1464" t="s">
        <v>794</v>
      </c>
      <c r="I1464" t="s">
        <v>726</v>
      </c>
      <c r="J1464" t="s">
        <v>682</v>
      </c>
      <c r="K1464">
        <v>5</v>
      </c>
      <c r="L1464">
        <v>50</v>
      </c>
      <c r="M1464">
        <v>96.4</v>
      </c>
      <c r="N1464">
        <v>73.599999999999994</v>
      </c>
      <c r="R1464">
        <v>550</v>
      </c>
      <c r="S1464">
        <v>8</v>
      </c>
      <c r="T1464">
        <v>68.8</v>
      </c>
      <c r="U1464" t="s">
        <v>782</v>
      </c>
      <c r="V1464">
        <v>25000</v>
      </c>
      <c r="W1464">
        <v>2700</v>
      </c>
      <c r="X1464">
        <v>81</v>
      </c>
      <c r="Y1464">
        <v>6</v>
      </c>
      <c r="Z1464">
        <v>0.9</v>
      </c>
      <c r="AA1464">
        <v>-18</v>
      </c>
      <c r="AB1464" t="s">
        <v>769</v>
      </c>
      <c r="AC1464">
        <v>0.06</v>
      </c>
      <c r="AD1464" t="s">
        <v>1159</v>
      </c>
      <c r="AE1464">
        <v>41456</v>
      </c>
      <c r="AF1464">
        <v>41864</v>
      </c>
      <c r="AG1464" t="s">
        <v>842</v>
      </c>
      <c r="AH1464" t="s">
        <v>3980</v>
      </c>
      <c r="AI1464">
        <v>2217312</v>
      </c>
    </row>
    <row r="1465" spans="1:35" hidden="1">
      <c r="A1465" t="s">
        <v>3583</v>
      </c>
      <c r="B1465" t="s">
        <v>3584</v>
      </c>
      <c r="C1465" t="s">
        <v>3981</v>
      </c>
      <c r="D1465" t="s">
        <v>3981</v>
      </c>
      <c r="F1465" t="s">
        <v>732</v>
      </c>
      <c r="G1465" t="s">
        <v>780</v>
      </c>
      <c r="H1465" t="s">
        <v>794</v>
      </c>
      <c r="I1465" t="s">
        <v>726</v>
      </c>
      <c r="J1465" t="s">
        <v>682</v>
      </c>
      <c r="K1465">
        <v>5</v>
      </c>
      <c r="L1465">
        <v>65</v>
      </c>
      <c r="M1465">
        <v>133</v>
      </c>
      <c r="N1465">
        <v>101.4</v>
      </c>
      <c r="R1465">
        <v>700</v>
      </c>
      <c r="S1465">
        <v>10</v>
      </c>
      <c r="T1465">
        <v>70</v>
      </c>
      <c r="U1465" t="s">
        <v>782</v>
      </c>
      <c r="V1465">
        <v>25000</v>
      </c>
      <c r="W1465">
        <v>5000</v>
      </c>
      <c r="X1465">
        <v>86</v>
      </c>
      <c r="Y1465">
        <v>27</v>
      </c>
      <c r="Z1465">
        <v>0.9</v>
      </c>
      <c r="AA1465">
        <v>-18</v>
      </c>
      <c r="AB1465" t="s">
        <v>769</v>
      </c>
      <c r="AC1465">
        <v>0.05</v>
      </c>
      <c r="AD1465" t="s">
        <v>900</v>
      </c>
      <c r="AE1465">
        <v>41456</v>
      </c>
      <c r="AF1465">
        <v>41898</v>
      </c>
      <c r="AG1465" t="s">
        <v>842</v>
      </c>
      <c r="AH1465" t="s">
        <v>3982</v>
      </c>
      <c r="AI1465">
        <v>2219577</v>
      </c>
    </row>
    <row r="1466" spans="1:35" hidden="1">
      <c r="A1466" t="s">
        <v>3583</v>
      </c>
      <c r="B1466" t="s">
        <v>3584</v>
      </c>
      <c r="C1466" t="s">
        <v>3983</v>
      </c>
      <c r="D1466" t="s">
        <v>3983</v>
      </c>
      <c r="E1466" t="s">
        <v>3984</v>
      </c>
      <c r="F1466" t="s">
        <v>732</v>
      </c>
      <c r="G1466" t="s">
        <v>780</v>
      </c>
      <c r="H1466" t="s">
        <v>794</v>
      </c>
      <c r="I1466" t="s">
        <v>726</v>
      </c>
      <c r="J1466" t="s">
        <v>682</v>
      </c>
      <c r="K1466">
        <v>5</v>
      </c>
      <c r="L1466">
        <v>65</v>
      </c>
      <c r="M1466">
        <v>133</v>
      </c>
      <c r="N1466">
        <v>101.4</v>
      </c>
      <c r="R1466">
        <v>650</v>
      </c>
      <c r="S1466">
        <v>10</v>
      </c>
      <c r="T1466">
        <v>65</v>
      </c>
      <c r="U1466" t="s">
        <v>782</v>
      </c>
      <c r="V1466">
        <v>25000</v>
      </c>
      <c r="W1466">
        <v>2700</v>
      </c>
      <c r="X1466">
        <v>81</v>
      </c>
      <c r="Y1466">
        <v>5</v>
      </c>
      <c r="Z1466">
        <v>0.9</v>
      </c>
      <c r="AA1466">
        <v>-18</v>
      </c>
      <c r="AB1466" t="s">
        <v>769</v>
      </c>
      <c r="AC1466">
        <v>0.05</v>
      </c>
      <c r="AD1466" t="s">
        <v>900</v>
      </c>
      <c r="AE1466">
        <v>41456</v>
      </c>
      <c r="AF1466">
        <v>41864</v>
      </c>
      <c r="AG1466" t="s">
        <v>842</v>
      </c>
      <c r="AH1466" t="s">
        <v>3985</v>
      </c>
      <c r="AI1466">
        <v>2217318</v>
      </c>
    </row>
    <row r="1467" spans="1:35">
      <c r="A1467" t="s">
        <v>3986</v>
      </c>
      <c r="B1467" t="s">
        <v>3987</v>
      </c>
      <c r="C1467" t="s">
        <v>682</v>
      </c>
      <c r="D1467" t="s">
        <v>3988</v>
      </c>
      <c r="F1467" t="s">
        <v>731</v>
      </c>
      <c r="G1467" t="s">
        <v>780</v>
      </c>
      <c r="H1467" t="s">
        <v>794</v>
      </c>
      <c r="I1467" t="s">
        <v>726</v>
      </c>
      <c r="J1467" t="s">
        <v>682</v>
      </c>
      <c r="K1467">
        <v>5</v>
      </c>
      <c r="L1467">
        <v>75</v>
      </c>
      <c r="M1467">
        <v>85</v>
      </c>
      <c r="N1467">
        <v>95</v>
      </c>
      <c r="O1467">
        <v>3028</v>
      </c>
      <c r="Q1467">
        <v>25</v>
      </c>
      <c r="S1467">
        <v>14.5</v>
      </c>
      <c r="T1467">
        <v>55.2</v>
      </c>
      <c r="U1467" t="s">
        <v>782</v>
      </c>
      <c r="V1467">
        <v>40000</v>
      </c>
      <c r="W1467">
        <v>2700</v>
      </c>
      <c r="X1467">
        <v>82</v>
      </c>
      <c r="Y1467">
        <v>1</v>
      </c>
      <c r="Z1467">
        <v>0.9</v>
      </c>
      <c r="AA1467">
        <v>-40</v>
      </c>
      <c r="AB1467" t="s">
        <v>769</v>
      </c>
      <c r="AC1467">
        <v>0.1</v>
      </c>
      <c r="AD1467" t="s">
        <v>783</v>
      </c>
      <c r="AE1467">
        <v>41942</v>
      </c>
      <c r="AF1467">
        <v>41943</v>
      </c>
      <c r="AG1467" t="s">
        <v>784</v>
      </c>
      <c r="AH1467" t="s">
        <v>3989</v>
      </c>
      <c r="AI1467">
        <v>2224038</v>
      </c>
    </row>
    <row r="1468" spans="1:35" hidden="1">
      <c r="A1468" t="s">
        <v>3986</v>
      </c>
      <c r="B1468" t="s">
        <v>3987</v>
      </c>
      <c r="C1468" t="s">
        <v>682</v>
      </c>
      <c r="D1468" t="s">
        <v>3990</v>
      </c>
      <c r="F1468" t="s">
        <v>703</v>
      </c>
      <c r="G1468" t="s">
        <v>780</v>
      </c>
      <c r="H1468" t="s">
        <v>781</v>
      </c>
      <c r="I1468" t="s">
        <v>726</v>
      </c>
      <c r="J1468" t="s">
        <v>682</v>
      </c>
      <c r="K1468">
        <v>5</v>
      </c>
      <c r="L1468">
        <v>35</v>
      </c>
      <c r="M1468">
        <v>48</v>
      </c>
      <c r="N1468">
        <v>50</v>
      </c>
      <c r="O1468">
        <v>981</v>
      </c>
      <c r="R1468">
        <v>350</v>
      </c>
      <c r="S1468">
        <v>6</v>
      </c>
      <c r="T1468">
        <v>58.3</v>
      </c>
      <c r="U1468" t="s">
        <v>782</v>
      </c>
      <c r="V1468">
        <v>25000</v>
      </c>
      <c r="W1468">
        <v>3000</v>
      </c>
      <c r="X1468">
        <v>84</v>
      </c>
      <c r="Y1468">
        <v>25</v>
      </c>
      <c r="Z1468">
        <v>0.7</v>
      </c>
      <c r="AA1468">
        <v>-40</v>
      </c>
      <c r="AB1468" t="s">
        <v>769</v>
      </c>
      <c r="AC1468">
        <v>0.1</v>
      </c>
      <c r="AD1468" t="s">
        <v>1143</v>
      </c>
      <c r="AE1468">
        <v>41840</v>
      </c>
      <c r="AF1468">
        <v>41837</v>
      </c>
      <c r="AG1468" t="s">
        <v>784</v>
      </c>
      <c r="AH1468" t="s">
        <v>3991</v>
      </c>
      <c r="AI1468">
        <v>2216032</v>
      </c>
    </row>
    <row r="1469" spans="1:35">
      <c r="A1469" t="s">
        <v>3986</v>
      </c>
      <c r="B1469" t="s">
        <v>3987</v>
      </c>
      <c r="C1469" t="s">
        <v>682</v>
      </c>
      <c r="D1469" t="s">
        <v>3992</v>
      </c>
      <c r="F1469" t="s">
        <v>821</v>
      </c>
      <c r="G1469" t="s">
        <v>736</v>
      </c>
      <c r="H1469" t="s">
        <v>794</v>
      </c>
      <c r="I1469" t="s">
        <v>723</v>
      </c>
      <c r="J1469" t="s">
        <v>682</v>
      </c>
      <c r="K1469">
        <v>5</v>
      </c>
      <c r="L1469">
        <v>60</v>
      </c>
      <c r="M1469">
        <v>119</v>
      </c>
      <c r="N1469">
        <v>80</v>
      </c>
      <c r="R1469">
        <v>500</v>
      </c>
      <c r="S1469">
        <v>8</v>
      </c>
      <c r="T1469">
        <v>62.5</v>
      </c>
      <c r="U1469" t="s">
        <v>782</v>
      </c>
      <c r="V1469">
        <v>40000</v>
      </c>
      <c r="W1469">
        <v>3000</v>
      </c>
      <c r="X1469">
        <v>82</v>
      </c>
      <c r="Y1469">
        <v>15</v>
      </c>
      <c r="Z1469">
        <v>8.1999999999999993</v>
      </c>
      <c r="AA1469">
        <v>-40</v>
      </c>
      <c r="AB1469" t="s">
        <v>769</v>
      </c>
      <c r="AC1469">
        <v>0.1</v>
      </c>
      <c r="AD1469" t="s">
        <v>783</v>
      </c>
      <c r="AE1469">
        <v>41942</v>
      </c>
      <c r="AF1469">
        <v>41948</v>
      </c>
      <c r="AG1469" t="s">
        <v>784</v>
      </c>
      <c r="AH1469" t="s">
        <v>3993</v>
      </c>
      <c r="AI1469">
        <v>2224371</v>
      </c>
    </row>
    <row r="1470" spans="1:35">
      <c r="A1470" t="s">
        <v>3986</v>
      </c>
      <c r="B1470" t="s">
        <v>3987</v>
      </c>
      <c r="C1470" t="s">
        <v>682</v>
      </c>
      <c r="D1470" t="s">
        <v>3994</v>
      </c>
      <c r="F1470" t="s">
        <v>738</v>
      </c>
      <c r="G1470" t="s">
        <v>780</v>
      </c>
      <c r="H1470" t="s">
        <v>794</v>
      </c>
      <c r="I1470" t="s">
        <v>726</v>
      </c>
      <c r="J1470" t="s">
        <v>682</v>
      </c>
      <c r="K1470">
        <v>5</v>
      </c>
      <c r="L1470">
        <v>50</v>
      </c>
      <c r="M1470">
        <v>85</v>
      </c>
      <c r="N1470">
        <v>62</v>
      </c>
      <c r="O1470">
        <v>1607</v>
      </c>
      <c r="Q1470">
        <v>25</v>
      </c>
      <c r="S1470">
        <v>8.1999999999999993</v>
      </c>
      <c r="T1470">
        <v>57.5</v>
      </c>
      <c r="U1470" t="s">
        <v>782</v>
      </c>
      <c r="V1470">
        <v>40000</v>
      </c>
      <c r="W1470">
        <v>2700</v>
      </c>
      <c r="X1470">
        <v>83</v>
      </c>
      <c r="Y1470">
        <v>4</v>
      </c>
      <c r="Z1470">
        <v>1</v>
      </c>
      <c r="AA1470">
        <v>-40</v>
      </c>
      <c r="AB1470" t="s">
        <v>769</v>
      </c>
      <c r="AC1470">
        <v>0.1</v>
      </c>
      <c r="AD1470" t="s">
        <v>783</v>
      </c>
      <c r="AE1470">
        <v>41942</v>
      </c>
      <c r="AF1470">
        <v>41948</v>
      </c>
      <c r="AG1470" t="s">
        <v>784</v>
      </c>
      <c r="AH1470" t="s">
        <v>3995</v>
      </c>
      <c r="AI1470">
        <v>2224390</v>
      </c>
    </row>
    <row r="1471" spans="1:35" hidden="1">
      <c r="A1471" t="s">
        <v>3996</v>
      </c>
      <c r="B1471" t="s">
        <v>3997</v>
      </c>
      <c r="C1471">
        <v>30411618</v>
      </c>
      <c r="D1471">
        <v>30411618</v>
      </c>
      <c r="F1471" t="s">
        <v>792</v>
      </c>
      <c r="G1471" t="s">
        <v>793</v>
      </c>
      <c r="H1471" t="s">
        <v>794</v>
      </c>
      <c r="I1471" t="s">
        <v>795</v>
      </c>
      <c r="J1471" t="s">
        <v>682</v>
      </c>
      <c r="K1471">
        <v>3</v>
      </c>
      <c r="L1471">
        <v>40</v>
      </c>
      <c r="M1471">
        <v>108.9</v>
      </c>
      <c r="N1471">
        <v>59.8</v>
      </c>
      <c r="R1471">
        <v>490</v>
      </c>
      <c r="S1471">
        <v>7</v>
      </c>
      <c r="T1471">
        <v>70</v>
      </c>
      <c r="U1471" t="s">
        <v>782</v>
      </c>
      <c r="V1471">
        <v>25000</v>
      </c>
      <c r="W1471">
        <v>2700</v>
      </c>
      <c r="X1471">
        <v>81</v>
      </c>
      <c r="Y1471">
        <v>10</v>
      </c>
      <c r="Z1471">
        <v>0.9</v>
      </c>
      <c r="AA1471">
        <v>-20</v>
      </c>
      <c r="AB1471" t="s">
        <v>769</v>
      </c>
      <c r="AC1471">
        <v>0.1</v>
      </c>
      <c r="AD1471" t="s">
        <v>783</v>
      </c>
      <c r="AE1471">
        <v>41859</v>
      </c>
      <c r="AF1471">
        <v>41862</v>
      </c>
      <c r="AG1471" t="s">
        <v>842</v>
      </c>
      <c r="AH1471" t="s">
        <v>3998</v>
      </c>
      <c r="AI1471">
        <v>2217203</v>
      </c>
    </row>
    <row r="1472" spans="1:35" hidden="1">
      <c r="A1472" t="s">
        <v>3996</v>
      </c>
      <c r="B1472" t="s">
        <v>3999</v>
      </c>
      <c r="C1472">
        <v>30411295</v>
      </c>
      <c r="D1472">
        <v>30411295</v>
      </c>
      <c r="F1472" t="s">
        <v>787</v>
      </c>
      <c r="G1472" t="s">
        <v>723</v>
      </c>
      <c r="H1472" t="s">
        <v>788</v>
      </c>
      <c r="I1472" t="s">
        <v>723</v>
      </c>
      <c r="J1472" t="s">
        <v>682</v>
      </c>
      <c r="K1472">
        <v>3</v>
      </c>
      <c r="L1472">
        <v>40</v>
      </c>
      <c r="M1472">
        <v>101.5</v>
      </c>
      <c r="N1472">
        <v>38.5</v>
      </c>
      <c r="R1472">
        <v>310</v>
      </c>
      <c r="S1472">
        <v>6</v>
      </c>
      <c r="T1472">
        <v>51.7</v>
      </c>
      <c r="U1472" t="s">
        <v>782</v>
      </c>
      <c r="V1472">
        <v>15000</v>
      </c>
      <c r="W1472">
        <v>2700</v>
      </c>
      <c r="X1472">
        <v>81</v>
      </c>
      <c r="Y1472">
        <v>7</v>
      </c>
      <c r="Z1472">
        <v>0.8</v>
      </c>
      <c r="AA1472">
        <v>-20</v>
      </c>
      <c r="AB1472" t="s">
        <v>769</v>
      </c>
      <c r="AC1472">
        <v>0.11</v>
      </c>
      <c r="AD1472" t="s">
        <v>783</v>
      </c>
      <c r="AE1472">
        <v>41828</v>
      </c>
      <c r="AF1472">
        <v>41829</v>
      </c>
      <c r="AG1472" t="s">
        <v>842</v>
      </c>
      <c r="AH1472" t="s">
        <v>4000</v>
      </c>
      <c r="AI1472">
        <v>2215533</v>
      </c>
    </row>
    <row r="1473" spans="1:35" hidden="1">
      <c r="A1473" t="s">
        <v>3996</v>
      </c>
      <c r="B1473" t="s">
        <v>3999</v>
      </c>
      <c r="C1473">
        <v>30411617</v>
      </c>
      <c r="D1473">
        <v>30411617</v>
      </c>
      <c r="F1473" t="s">
        <v>792</v>
      </c>
      <c r="G1473" t="s">
        <v>793</v>
      </c>
      <c r="H1473" t="s">
        <v>794</v>
      </c>
      <c r="I1473" t="s">
        <v>795</v>
      </c>
      <c r="J1473" t="s">
        <v>682</v>
      </c>
      <c r="K1473">
        <v>3</v>
      </c>
      <c r="L1473">
        <v>60</v>
      </c>
      <c r="M1473">
        <v>112.7</v>
      </c>
      <c r="N1473">
        <v>59.9</v>
      </c>
      <c r="R1473">
        <v>800</v>
      </c>
      <c r="S1473">
        <v>12</v>
      </c>
      <c r="T1473">
        <v>66.7</v>
      </c>
      <c r="U1473" t="s">
        <v>782</v>
      </c>
      <c r="V1473">
        <v>25000</v>
      </c>
      <c r="W1473">
        <v>2700</v>
      </c>
      <c r="X1473">
        <v>82</v>
      </c>
      <c r="Y1473">
        <v>14</v>
      </c>
      <c r="Z1473">
        <v>0.9</v>
      </c>
      <c r="AA1473">
        <v>-20</v>
      </c>
      <c r="AB1473" t="s">
        <v>769</v>
      </c>
      <c r="AC1473">
        <v>0.1</v>
      </c>
      <c r="AD1473" t="s">
        <v>783</v>
      </c>
      <c r="AE1473">
        <v>41739</v>
      </c>
      <c r="AF1473">
        <v>41843</v>
      </c>
      <c r="AG1473" t="s">
        <v>842</v>
      </c>
      <c r="AH1473" t="s">
        <v>4001</v>
      </c>
      <c r="AI1473">
        <v>2207524</v>
      </c>
    </row>
    <row r="1474" spans="1:35" hidden="1">
      <c r="A1474" t="s">
        <v>3996</v>
      </c>
      <c r="B1474" t="s">
        <v>3999</v>
      </c>
      <c r="C1474">
        <v>30411618</v>
      </c>
      <c r="D1474">
        <v>30411618</v>
      </c>
      <c r="F1474" t="s">
        <v>792</v>
      </c>
      <c r="G1474" t="s">
        <v>793</v>
      </c>
      <c r="H1474" t="s">
        <v>794</v>
      </c>
      <c r="I1474" t="s">
        <v>795</v>
      </c>
      <c r="J1474" t="s">
        <v>682</v>
      </c>
      <c r="K1474">
        <v>3</v>
      </c>
      <c r="L1474">
        <v>40</v>
      </c>
      <c r="M1474">
        <v>108.9</v>
      </c>
      <c r="N1474">
        <v>59.8</v>
      </c>
      <c r="R1474">
        <v>490</v>
      </c>
      <c r="S1474">
        <v>7</v>
      </c>
      <c r="T1474">
        <v>70</v>
      </c>
      <c r="U1474" t="s">
        <v>782</v>
      </c>
      <c r="V1474">
        <v>25000</v>
      </c>
      <c r="W1474">
        <v>2700</v>
      </c>
      <c r="X1474">
        <v>81</v>
      </c>
      <c r="Y1474">
        <v>10</v>
      </c>
      <c r="Z1474">
        <v>0.9</v>
      </c>
      <c r="AA1474">
        <v>-20</v>
      </c>
      <c r="AB1474" t="s">
        <v>769</v>
      </c>
      <c r="AC1474">
        <v>0.1</v>
      </c>
      <c r="AD1474" t="s">
        <v>783</v>
      </c>
      <c r="AE1474">
        <v>41739</v>
      </c>
      <c r="AF1474">
        <v>41843</v>
      </c>
      <c r="AG1474" t="s">
        <v>827</v>
      </c>
      <c r="AH1474" t="s">
        <v>4002</v>
      </c>
      <c r="AI1474">
        <v>2208199</v>
      </c>
    </row>
    <row r="1475" spans="1:35">
      <c r="A1475" t="s">
        <v>3767</v>
      </c>
      <c r="B1475" t="s">
        <v>3768</v>
      </c>
      <c r="C1475" t="s">
        <v>682</v>
      </c>
      <c r="D1475" t="s">
        <v>4003</v>
      </c>
      <c r="F1475" t="s">
        <v>787</v>
      </c>
      <c r="G1475" t="s">
        <v>723</v>
      </c>
      <c r="H1475" t="s">
        <v>788</v>
      </c>
      <c r="I1475" t="s">
        <v>723</v>
      </c>
      <c r="J1475" t="s">
        <v>682</v>
      </c>
      <c r="K1475">
        <v>5</v>
      </c>
      <c r="L1475">
        <v>40</v>
      </c>
      <c r="M1475">
        <v>104</v>
      </c>
      <c r="N1475">
        <v>35</v>
      </c>
      <c r="R1475">
        <v>315</v>
      </c>
      <c r="S1475">
        <v>5</v>
      </c>
      <c r="T1475">
        <v>64.3</v>
      </c>
      <c r="U1475" t="s">
        <v>782</v>
      </c>
      <c r="V1475">
        <v>40000</v>
      </c>
      <c r="W1475">
        <v>2700</v>
      </c>
      <c r="X1475">
        <v>82</v>
      </c>
      <c r="Y1475">
        <v>17</v>
      </c>
      <c r="Z1475">
        <v>0.7</v>
      </c>
      <c r="AA1475">
        <v>-40</v>
      </c>
      <c r="AB1475" t="s">
        <v>769</v>
      </c>
      <c r="AC1475">
        <v>0.1</v>
      </c>
      <c r="AD1475" t="s">
        <v>783</v>
      </c>
      <c r="AE1475">
        <v>41792</v>
      </c>
      <c r="AF1475">
        <v>41787</v>
      </c>
      <c r="AG1475" t="s">
        <v>784</v>
      </c>
      <c r="AH1475" t="s">
        <v>4004</v>
      </c>
      <c r="AI1475">
        <v>2212487</v>
      </c>
    </row>
    <row r="1476" spans="1:35">
      <c r="A1476" t="s">
        <v>3767</v>
      </c>
      <c r="B1476" t="s">
        <v>3768</v>
      </c>
      <c r="C1476" t="s">
        <v>682</v>
      </c>
      <c r="D1476" t="s">
        <v>4005</v>
      </c>
      <c r="F1476" t="s">
        <v>703</v>
      </c>
      <c r="G1476" t="s">
        <v>780</v>
      </c>
      <c r="H1476" t="s">
        <v>781</v>
      </c>
      <c r="I1476" t="s">
        <v>726</v>
      </c>
      <c r="J1476" t="s">
        <v>682</v>
      </c>
      <c r="K1476">
        <v>5</v>
      </c>
      <c r="L1476">
        <v>50</v>
      </c>
      <c r="M1476">
        <v>49</v>
      </c>
      <c r="N1476">
        <v>50</v>
      </c>
      <c r="O1476">
        <v>1201</v>
      </c>
      <c r="Q1476">
        <v>38</v>
      </c>
      <c r="R1476">
        <v>500</v>
      </c>
      <c r="S1476">
        <v>8</v>
      </c>
      <c r="T1476">
        <v>62.5</v>
      </c>
      <c r="U1476" t="s">
        <v>782</v>
      </c>
      <c r="V1476">
        <v>40000</v>
      </c>
      <c r="W1476">
        <v>3000</v>
      </c>
      <c r="X1476">
        <v>82</v>
      </c>
      <c r="Y1476">
        <v>12</v>
      </c>
      <c r="Z1476">
        <v>0.7</v>
      </c>
      <c r="AA1476">
        <v>-40</v>
      </c>
      <c r="AB1476" t="s">
        <v>769</v>
      </c>
      <c r="AC1476">
        <v>0.1</v>
      </c>
      <c r="AD1476" t="s">
        <v>850</v>
      </c>
      <c r="AE1476">
        <v>41718</v>
      </c>
      <c r="AF1476">
        <v>41715</v>
      </c>
      <c r="AG1476" t="s">
        <v>842</v>
      </c>
      <c r="AH1476" t="s">
        <v>4006</v>
      </c>
      <c r="AI1476">
        <v>2206654</v>
      </c>
    </row>
    <row r="1477" spans="1:35">
      <c r="A1477" t="s">
        <v>3767</v>
      </c>
      <c r="B1477" t="s">
        <v>3768</v>
      </c>
      <c r="C1477" t="s">
        <v>682</v>
      </c>
      <c r="D1477" t="s">
        <v>4007</v>
      </c>
      <c r="F1477" t="s">
        <v>737</v>
      </c>
      <c r="G1477" t="s">
        <v>780</v>
      </c>
      <c r="H1477" t="s">
        <v>794</v>
      </c>
      <c r="I1477" t="s">
        <v>726</v>
      </c>
      <c r="J1477" t="s">
        <v>682</v>
      </c>
      <c r="K1477">
        <v>5</v>
      </c>
      <c r="L1477">
        <v>75</v>
      </c>
      <c r="M1477">
        <v>72</v>
      </c>
      <c r="N1477">
        <v>49</v>
      </c>
      <c r="O1477">
        <v>1130</v>
      </c>
      <c r="Q1477">
        <v>38</v>
      </c>
      <c r="R1477">
        <v>500</v>
      </c>
      <c r="S1477">
        <v>8</v>
      </c>
      <c r="T1477">
        <v>62.5</v>
      </c>
      <c r="U1477" t="s">
        <v>782</v>
      </c>
      <c r="V1477">
        <v>40000</v>
      </c>
      <c r="W1477">
        <v>3000</v>
      </c>
      <c r="X1477">
        <v>82</v>
      </c>
      <c r="Y1477">
        <v>12</v>
      </c>
      <c r="Z1477">
        <v>0.8</v>
      </c>
      <c r="AA1477">
        <v>-40</v>
      </c>
      <c r="AB1477" t="s">
        <v>769</v>
      </c>
      <c r="AC1477">
        <v>0.1</v>
      </c>
      <c r="AD1477" t="s">
        <v>1143</v>
      </c>
      <c r="AE1477">
        <v>41861</v>
      </c>
      <c r="AF1477">
        <v>41850</v>
      </c>
      <c r="AG1477" t="s">
        <v>842</v>
      </c>
      <c r="AH1477" t="s">
        <v>4008</v>
      </c>
      <c r="AI1477">
        <v>2216908</v>
      </c>
    </row>
    <row r="1478" spans="1:35">
      <c r="A1478" t="s">
        <v>3767</v>
      </c>
      <c r="B1478" t="s">
        <v>3768</v>
      </c>
      <c r="C1478" t="s">
        <v>682</v>
      </c>
      <c r="D1478" t="s">
        <v>4009</v>
      </c>
      <c r="F1478" t="s">
        <v>738</v>
      </c>
      <c r="G1478" t="s">
        <v>780</v>
      </c>
      <c r="H1478" t="s">
        <v>794</v>
      </c>
      <c r="I1478" t="s">
        <v>726</v>
      </c>
      <c r="J1478" t="s">
        <v>682</v>
      </c>
      <c r="K1478">
        <v>5</v>
      </c>
      <c r="L1478">
        <v>50</v>
      </c>
      <c r="M1478">
        <v>85</v>
      </c>
      <c r="N1478">
        <v>62</v>
      </c>
      <c r="O1478">
        <v>882</v>
      </c>
      <c r="Q1478">
        <v>40</v>
      </c>
      <c r="R1478">
        <v>490</v>
      </c>
      <c r="S1478">
        <v>8</v>
      </c>
      <c r="T1478">
        <v>61</v>
      </c>
      <c r="U1478" t="s">
        <v>782</v>
      </c>
      <c r="V1478">
        <v>40000</v>
      </c>
      <c r="W1478">
        <v>3000</v>
      </c>
      <c r="X1478">
        <v>83</v>
      </c>
      <c r="Y1478">
        <v>5</v>
      </c>
      <c r="Z1478">
        <v>0.9</v>
      </c>
      <c r="AA1478">
        <v>-40</v>
      </c>
      <c r="AB1478" t="s">
        <v>769</v>
      </c>
      <c r="AC1478">
        <v>0.1</v>
      </c>
      <c r="AD1478" t="s">
        <v>783</v>
      </c>
      <c r="AE1478">
        <v>41973</v>
      </c>
      <c r="AF1478">
        <v>41964</v>
      </c>
      <c r="AG1478" t="s">
        <v>842</v>
      </c>
      <c r="AH1478" t="s">
        <v>4010</v>
      </c>
      <c r="AI1478">
        <v>2226306</v>
      </c>
    </row>
    <row r="1479" spans="1:35">
      <c r="A1479" t="s">
        <v>3767</v>
      </c>
      <c r="B1479" t="s">
        <v>3768</v>
      </c>
      <c r="C1479" t="s">
        <v>682</v>
      </c>
      <c r="D1479" t="s">
        <v>4011</v>
      </c>
      <c r="F1479" t="s">
        <v>738</v>
      </c>
      <c r="G1479" t="s">
        <v>780</v>
      </c>
      <c r="H1479" t="s">
        <v>1011</v>
      </c>
      <c r="I1479" t="s">
        <v>726</v>
      </c>
      <c r="J1479" t="s">
        <v>682</v>
      </c>
      <c r="K1479">
        <v>5</v>
      </c>
      <c r="L1479">
        <v>50</v>
      </c>
      <c r="M1479">
        <v>84</v>
      </c>
      <c r="N1479">
        <v>62</v>
      </c>
      <c r="O1479">
        <v>837</v>
      </c>
      <c r="Q1479">
        <v>40</v>
      </c>
      <c r="S1479">
        <v>8</v>
      </c>
      <c r="T1479">
        <v>61.3</v>
      </c>
      <c r="U1479" t="s">
        <v>782</v>
      </c>
      <c r="V1479">
        <v>40000</v>
      </c>
      <c r="W1479">
        <v>3000</v>
      </c>
      <c r="X1479">
        <v>84</v>
      </c>
      <c r="Y1479">
        <v>6</v>
      </c>
      <c r="Z1479">
        <v>0.9</v>
      </c>
      <c r="AA1479">
        <v>-40</v>
      </c>
      <c r="AB1479" t="s">
        <v>769</v>
      </c>
      <c r="AC1479">
        <v>0.1</v>
      </c>
      <c r="AD1479" t="s">
        <v>783</v>
      </c>
      <c r="AE1479">
        <v>41871</v>
      </c>
      <c r="AF1479">
        <v>41864</v>
      </c>
      <c r="AG1479" t="s">
        <v>842</v>
      </c>
      <c r="AH1479" t="s">
        <v>4012</v>
      </c>
      <c r="AI1479">
        <v>2217904</v>
      </c>
    </row>
    <row r="1480" spans="1:35">
      <c r="A1480" t="s">
        <v>3767</v>
      </c>
      <c r="B1480" t="s">
        <v>3768</v>
      </c>
      <c r="C1480" t="s">
        <v>682</v>
      </c>
      <c r="D1480" t="s">
        <v>4013</v>
      </c>
      <c r="F1480" t="s">
        <v>830</v>
      </c>
      <c r="G1480" t="s">
        <v>780</v>
      </c>
      <c r="H1480" t="s">
        <v>794</v>
      </c>
      <c r="I1480" t="s">
        <v>726</v>
      </c>
      <c r="J1480" t="s">
        <v>682</v>
      </c>
      <c r="K1480">
        <v>5</v>
      </c>
      <c r="L1480">
        <v>75</v>
      </c>
      <c r="M1480">
        <v>118</v>
      </c>
      <c r="N1480">
        <v>95</v>
      </c>
      <c r="O1480">
        <v>1648</v>
      </c>
      <c r="Q1480">
        <v>40</v>
      </c>
      <c r="R1480">
        <v>850</v>
      </c>
      <c r="S1480">
        <v>14</v>
      </c>
      <c r="T1480">
        <v>60.7</v>
      </c>
      <c r="U1480" t="s">
        <v>782</v>
      </c>
      <c r="V1480">
        <v>40000</v>
      </c>
      <c r="W1480">
        <v>3000</v>
      </c>
      <c r="X1480">
        <v>83</v>
      </c>
      <c r="Y1480">
        <v>3</v>
      </c>
      <c r="Z1480">
        <v>1</v>
      </c>
      <c r="AA1480">
        <v>-40</v>
      </c>
      <c r="AB1480" t="s">
        <v>769</v>
      </c>
      <c r="AC1480">
        <v>0.1</v>
      </c>
      <c r="AD1480" t="s">
        <v>1043</v>
      </c>
      <c r="AE1480">
        <v>41808</v>
      </c>
      <c r="AF1480">
        <v>41800</v>
      </c>
      <c r="AG1480" t="s">
        <v>784</v>
      </c>
      <c r="AH1480" t="s">
        <v>4014</v>
      </c>
      <c r="AI1480">
        <v>2213566</v>
      </c>
    </row>
    <row r="1481" spans="1:35">
      <c r="A1481" t="s">
        <v>3767</v>
      </c>
      <c r="B1481" t="s">
        <v>3768</v>
      </c>
      <c r="C1481" t="s">
        <v>682</v>
      </c>
      <c r="D1481" t="s">
        <v>4015</v>
      </c>
      <c r="F1481" t="s">
        <v>731</v>
      </c>
      <c r="G1481" t="s">
        <v>780</v>
      </c>
      <c r="H1481" t="s">
        <v>794</v>
      </c>
      <c r="I1481" t="s">
        <v>726</v>
      </c>
      <c r="J1481" t="s">
        <v>682</v>
      </c>
      <c r="K1481">
        <v>5</v>
      </c>
      <c r="L1481">
        <v>75</v>
      </c>
      <c r="M1481">
        <v>95</v>
      </c>
      <c r="N1481">
        <v>85</v>
      </c>
      <c r="O1481">
        <v>1332</v>
      </c>
      <c r="Q1481">
        <v>40</v>
      </c>
      <c r="R1481">
        <v>850</v>
      </c>
      <c r="S1481">
        <v>14.5</v>
      </c>
      <c r="T1481">
        <v>58.6</v>
      </c>
      <c r="U1481" t="s">
        <v>782</v>
      </c>
      <c r="V1481">
        <v>40000</v>
      </c>
      <c r="W1481">
        <v>3000</v>
      </c>
      <c r="X1481">
        <v>83</v>
      </c>
      <c r="Y1481">
        <v>3</v>
      </c>
      <c r="Z1481">
        <v>0.9</v>
      </c>
      <c r="AA1481">
        <v>-40</v>
      </c>
      <c r="AB1481" t="s">
        <v>769</v>
      </c>
      <c r="AC1481">
        <v>0.1</v>
      </c>
      <c r="AD1481" t="s">
        <v>1043</v>
      </c>
      <c r="AE1481">
        <v>41808</v>
      </c>
      <c r="AF1481">
        <v>41800</v>
      </c>
      <c r="AG1481" t="s">
        <v>842</v>
      </c>
      <c r="AH1481" t="s">
        <v>4016</v>
      </c>
      <c r="AI1481">
        <v>2213562</v>
      </c>
    </row>
    <row r="1482" spans="1:35">
      <c r="A1482" t="s">
        <v>3842</v>
      </c>
      <c r="B1482" t="s">
        <v>3843</v>
      </c>
      <c r="C1482" t="s">
        <v>682</v>
      </c>
      <c r="D1482" t="s">
        <v>4017</v>
      </c>
      <c r="F1482" t="s">
        <v>735</v>
      </c>
      <c r="G1482" t="s">
        <v>780</v>
      </c>
      <c r="H1482" t="s">
        <v>794</v>
      </c>
      <c r="I1482" t="s">
        <v>726</v>
      </c>
      <c r="J1482" t="s">
        <v>682</v>
      </c>
      <c r="K1482">
        <v>5</v>
      </c>
      <c r="L1482">
        <v>120</v>
      </c>
      <c r="M1482">
        <v>128</v>
      </c>
      <c r="N1482">
        <v>120</v>
      </c>
      <c r="O1482">
        <v>2665</v>
      </c>
      <c r="Q1482">
        <v>40</v>
      </c>
      <c r="S1482">
        <v>21</v>
      </c>
      <c r="T1482">
        <v>59.5</v>
      </c>
      <c r="U1482" t="s">
        <v>782</v>
      </c>
      <c r="V1482">
        <v>40000</v>
      </c>
      <c r="W1482">
        <v>3000</v>
      </c>
      <c r="X1482">
        <v>83</v>
      </c>
      <c r="Y1482">
        <v>5</v>
      </c>
      <c r="Z1482">
        <v>1</v>
      </c>
      <c r="AA1482">
        <v>-40</v>
      </c>
      <c r="AB1482" t="s">
        <v>769</v>
      </c>
      <c r="AC1482">
        <v>0.1</v>
      </c>
      <c r="AD1482" t="s">
        <v>1143</v>
      </c>
      <c r="AE1482">
        <v>41892</v>
      </c>
      <c r="AF1482">
        <v>41893</v>
      </c>
      <c r="AG1482" t="s">
        <v>827</v>
      </c>
      <c r="AH1482" t="s">
        <v>4018</v>
      </c>
      <c r="AI1482">
        <v>2219705</v>
      </c>
    </row>
    <row r="1483" spans="1:35">
      <c r="A1483" t="s">
        <v>3842</v>
      </c>
      <c r="B1483" t="s">
        <v>3843</v>
      </c>
      <c r="C1483" t="s">
        <v>682</v>
      </c>
      <c r="D1483" t="s">
        <v>4017</v>
      </c>
      <c r="F1483" t="s">
        <v>735</v>
      </c>
      <c r="G1483" t="s">
        <v>780</v>
      </c>
      <c r="H1483" t="s">
        <v>794</v>
      </c>
      <c r="I1483" t="s">
        <v>726</v>
      </c>
      <c r="J1483" t="s">
        <v>682</v>
      </c>
      <c r="K1483">
        <v>5</v>
      </c>
      <c r="L1483">
        <v>120</v>
      </c>
      <c r="M1483">
        <v>128</v>
      </c>
      <c r="N1483">
        <v>120</v>
      </c>
      <c r="O1483">
        <v>2665</v>
      </c>
      <c r="Q1483">
        <v>40</v>
      </c>
      <c r="S1483">
        <v>21</v>
      </c>
      <c r="T1483">
        <v>59.5</v>
      </c>
      <c r="U1483" t="s">
        <v>782</v>
      </c>
      <c r="V1483">
        <v>40000</v>
      </c>
      <c r="W1483">
        <v>3000</v>
      </c>
      <c r="X1483">
        <v>83</v>
      </c>
      <c r="Y1483">
        <v>5</v>
      </c>
      <c r="Z1483">
        <v>1</v>
      </c>
      <c r="AA1483">
        <v>-40</v>
      </c>
      <c r="AB1483" t="s">
        <v>769</v>
      </c>
      <c r="AC1483">
        <v>0.1</v>
      </c>
      <c r="AD1483" t="s">
        <v>2443</v>
      </c>
      <c r="AE1483">
        <v>41892</v>
      </c>
      <c r="AF1483">
        <v>41893</v>
      </c>
      <c r="AG1483" t="s">
        <v>827</v>
      </c>
      <c r="AH1483" t="s">
        <v>4019</v>
      </c>
      <c r="AI1483">
        <v>2219706</v>
      </c>
    </row>
    <row r="1484" spans="1:35" hidden="1">
      <c r="A1484" t="s">
        <v>3842</v>
      </c>
      <c r="B1484" t="s">
        <v>3843</v>
      </c>
      <c r="C1484" t="s">
        <v>682</v>
      </c>
      <c r="D1484" t="s">
        <v>4020</v>
      </c>
      <c r="F1484" t="s">
        <v>703</v>
      </c>
      <c r="G1484" t="s">
        <v>780</v>
      </c>
      <c r="H1484" t="s">
        <v>781</v>
      </c>
      <c r="I1484" t="s">
        <v>726</v>
      </c>
      <c r="J1484" t="s">
        <v>682</v>
      </c>
      <c r="K1484">
        <v>5</v>
      </c>
      <c r="L1484">
        <v>35</v>
      </c>
      <c r="M1484">
        <v>48</v>
      </c>
      <c r="N1484">
        <v>50</v>
      </c>
      <c r="O1484">
        <v>981</v>
      </c>
      <c r="R1484">
        <v>350</v>
      </c>
      <c r="S1484">
        <v>6</v>
      </c>
      <c r="T1484">
        <v>58.3</v>
      </c>
      <c r="U1484" t="s">
        <v>782</v>
      </c>
      <c r="V1484">
        <v>25000</v>
      </c>
      <c r="W1484">
        <v>3000</v>
      </c>
      <c r="X1484">
        <v>84</v>
      </c>
      <c r="Y1484">
        <v>25</v>
      </c>
      <c r="Z1484">
        <v>0.7</v>
      </c>
      <c r="AA1484">
        <v>-40</v>
      </c>
      <c r="AB1484" t="s">
        <v>769</v>
      </c>
      <c r="AC1484">
        <v>0.1</v>
      </c>
      <c r="AD1484" t="s">
        <v>2435</v>
      </c>
      <c r="AE1484">
        <v>41881</v>
      </c>
      <c r="AF1484">
        <v>41877</v>
      </c>
      <c r="AG1484" t="s">
        <v>827</v>
      </c>
      <c r="AH1484" t="s">
        <v>4021</v>
      </c>
      <c r="AI1484">
        <v>2218514</v>
      </c>
    </row>
    <row r="1485" spans="1:35" hidden="1">
      <c r="A1485" t="s">
        <v>4022</v>
      </c>
      <c r="B1485" t="s">
        <v>4023</v>
      </c>
      <c r="C1485" t="s">
        <v>4024</v>
      </c>
      <c r="D1485" t="s">
        <v>4024</v>
      </c>
      <c r="F1485" t="s">
        <v>732</v>
      </c>
      <c r="G1485" t="s">
        <v>780</v>
      </c>
      <c r="H1485" t="s">
        <v>794</v>
      </c>
      <c r="I1485" t="s">
        <v>726</v>
      </c>
      <c r="J1485" t="s">
        <v>682</v>
      </c>
      <c r="K1485">
        <v>3</v>
      </c>
      <c r="M1485">
        <v>129.30000000000001</v>
      </c>
      <c r="N1485">
        <v>94.6</v>
      </c>
      <c r="Q1485">
        <v>100</v>
      </c>
      <c r="R1485">
        <v>700</v>
      </c>
      <c r="S1485">
        <v>12.5</v>
      </c>
      <c r="T1485">
        <v>56</v>
      </c>
      <c r="U1485" t="s">
        <v>782</v>
      </c>
      <c r="V1485">
        <v>25000</v>
      </c>
      <c r="W1485">
        <v>2700</v>
      </c>
      <c r="X1485">
        <v>82</v>
      </c>
      <c r="Y1485">
        <v>15</v>
      </c>
      <c r="Z1485">
        <v>1</v>
      </c>
      <c r="AA1485">
        <v>-20</v>
      </c>
      <c r="AB1485" t="s">
        <v>769</v>
      </c>
      <c r="AD1485" t="s">
        <v>826</v>
      </c>
      <c r="AE1485">
        <v>41759</v>
      </c>
      <c r="AF1485">
        <v>41740</v>
      </c>
      <c r="AG1485" t="s">
        <v>842</v>
      </c>
      <c r="AH1485" t="s">
        <v>4025</v>
      </c>
      <c r="AI1485">
        <v>2208812</v>
      </c>
    </row>
    <row r="1486" spans="1:35" hidden="1">
      <c r="A1486" t="s">
        <v>4022</v>
      </c>
      <c r="B1486" t="s">
        <v>4023</v>
      </c>
      <c r="C1486" t="s">
        <v>4026</v>
      </c>
      <c r="D1486" t="s">
        <v>4026</v>
      </c>
      <c r="F1486" t="s">
        <v>733</v>
      </c>
      <c r="G1486" t="s">
        <v>780</v>
      </c>
      <c r="H1486" t="s">
        <v>794</v>
      </c>
      <c r="I1486" t="s">
        <v>726</v>
      </c>
      <c r="J1486" t="s">
        <v>682</v>
      </c>
      <c r="K1486">
        <v>3</v>
      </c>
      <c r="M1486">
        <v>158.19999999999999</v>
      </c>
      <c r="N1486">
        <v>120.6</v>
      </c>
      <c r="Q1486">
        <v>100</v>
      </c>
      <c r="R1486">
        <v>950</v>
      </c>
      <c r="S1486">
        <v>17</v>
      </c>
      <c r="T1486">
        <v>56</v>
      </c>
      <c r="U1486" t="s">
        <v>782</v>
      </c>
      <c r="V1486">
        <v>25000</v>
      </c>
      <c r="W1486">
        <v>2700</v>
      </c>
      <c r="X1486">
        <v>82</v>
      </c>
      <c r="Y1486">
        <v>16</v>
      </c>
      <c r="Z1486">
        <v>1</v>
      </c>
      <c r="AA1486">
        <v>-20</v>
      </c>
      <c r="AB1486" t="s">
        <v>769</v>
      </c>
      <c r="AD1486" t="s">
        <v>826</v>
      </c>
      <c r="AE1486">
        <v>41759</v>
      </c>
      <c r="AF1486">
        <v>41740</v>
      </c>
      <c r="AG1486" t="s">
        <v>842</v>
      </c>
      <c r="AH1486" t="s">
        <v>4027</v>
      </c>
      <c r="AI1486">
        <v>2208813</v>
      </c>
    </row>
    <row r="1487" spans="1:35" hidden="1">
      <c r="A1487" t="s">
        <v>4022</v>
      </c>
      <c r="B1487" t="s">
        <v>4023</v>
      </c>
      <c r="C1487" t="s">
        <v>4028</v>
      </c>
      <c r="D1487" t="s">
        <v>4028</v>
      </c>
      <c r="F1487" t="s">
        <v>738</v>
      </c>
      <c r="G1487" t="s">
        <v>780</v>
      </c>
      <c r="H1487" t="s">
        <v>794</v>
      </c>
      <c r="I1487" t="s">
        <v>726</v>
      </c>
      <c r="J1487" t="s">
        <v>682</v>
      </c>
      <c r="K1487">
        <v>3</v>
      </c>
      <c r="L1487">
        <v>60</v>
      </c>
      <c r="M1487">
        <v>85.3</v>
      </c>
      <c r="N1487">
        <v>63.8</v>
      </c>
      <c r="O1487">
        <v>1187</v>
      </c>
      <c r="Q1487">
        <v>40</v>
      </c>
      <c r="R1487">
        <v>500</v>
      </c>
      <c r="S1487">
        <v>7.5</v>
      </c>
      <c r="T1487">
        <v>60</v>
      </c>
      <c r="U1487" t="s">
        <v>782</v>
      </c>
      <c r="V1487">
        <v>25000</v>
      </c>
      <c r="W1487">
        <v>5000</v>
      </c>
      <c r="X1487">
        <v>85</v>
      </c>
      <c r="Y1487">
        <v>21</v>
      </c>
      <c r="Z1487">
        <v>1</v>
      </c>
      <c r="AA1487">
        <v>-20</v>
      </c>
      <c r="AB1487" t="s">
        <v>769</v>
      </c>
      <c r="AC1487">
        <v>0.2</v>
      </c>
      <c r="AD1487" t="s">
        <v>826</v>
      </c>
      <c r="AE1487">
        <v>41759</v>
      </c>
      <c r="AF1487">
        <v>41740</v>
      </c>
      <c r="AG1487" t="s">
        <v>842</v>
      </c>
      <c r="AH1487" t="s">
        <v>4029</v>
      </c>
      <c r="AI1487">
        <v>2210200</v>
      </c>
    </row>
    <row r="1488" spans="1:35" hidden="1">
      <c r="A1488" t="s">
        <v>4022</v>
      </c>
      <c r="B1488" t="s">
        <v>4023</v>
      </c>
      <c r="C1488" t="s">
        <v>4030</v>
      </c>
      <c r="D1488" t="s">
        <v>4030</v>
      </c>
      <c r="F1488" t="s">
        <v>738</v>
      </c>
      <c r="G1488" t="s">
        <v>780</v>
      </c>
      <c r="H1488" t="s">
        <v>794</v>
      </c>
      <c r="I1488" t="s">
        <v>726</v>
      </c>
      <c r="J1488" t="s">
        <v>682</v>
      </c>
      <c r="K1488">
        <v>3</v>
      </c>
      <c r="L1488">
        <v>60</v>
      </c>
      <c r="M1488">
        <v>85.3</v>
      </c>
      <c r="N1488">
        <v>63.8</v>
      </c>
      <c r="O1488">
        <v>1187</v>
      </c>
      <c r="Q1488">
        <v>40</v>
      </c>
      <c r="R1488">
        <v>460</v>
      </c>
      <c r="S1488">
        <v>7.5</v>
      </c>
      <c r="T1488">
        <v>60</v>
      </c>
      <c r="U1488" t="s">
        <v>782</v>
      </c>
      <c r="V1488">
        <v>25000</v>
      </c>
      <c r="W1488">
        <v>3000</v>
      </c>
      <c r="X1488">
        <v>82</v>
      </c>
      <c r="Y1488">
        <v>4</v>
      </c>
      <c r="Z1488">
        <v>1</v>
      </c>
      <c r="AA1488">
        <v>-20</v>
      </c>
      <c r="AB1488" t="s">
        <v>769</v>
      </c>
      <c r="AC1488">
        <v>0.2</v>
      </c>
      <c r="AD1488" t="s">
        <v>826</v>
      </c>
      <c r="AE1488">
        <v>41759</v>
      </c>
      <c r="AF1488">
        <v>41740</v>
      </c>
      <c r="AG1488" t="s">
        <v>842</v>
      </c>
      <c r="AH1488" t="s">
        <v>4031</v>
      </c>
      <c r="AI1488">
        <v>2210201</v>
      </c>
    </row>
    <row r="1489" spans="1:35" hidden="1">
      <c r="A1489" t="s">
        <v>4022</v>
      </c>
      <c r="B1489" t="s">
        <v>4023</v>
      </c>
      <c r="C1489" t="s">
        <v>4032</v>
      </c>
      <c r="D1489" t="s">
        <v>4032</v>
      </c>
      <c r="F1489" t="s">
        <v>731</v>
      </c>
      <c r="G1489" t="s">
        <v>780</v>
      </c>
      <c r="H1489" t="s">
        <v>794</v>
      </c>
      <c r="I1489" t="s">
        <v>726</v>
      </c>
      <c r="J1489" t="s">
        <v>682</v>
      </c>
      <c r="K1489">
        <v>3</v>
      </c>
      <c r="L1489">
        <v>75</v>
      </c>
      <c r="M1489">
        <v>112.3</v>
      </c>
      <c r="N1489">
        <v>96.3</v>
      </c>
      <c r="O1489">
        <v>1937</v>
      </c>
      <c r="Q1489">
        <v>40</v>
      </c>
      <c r="R1489">
        <v>850</v>
      </c>
      <c r="S1489">
        <v>13</v>
      </c>
      <c r="T1489">
        <v>60</v>
      </c>
      <c r="U1489" t="s">
        <v>782</v>
      </c>
      <c r="V1489">
        <v>25000</v>
      </c>
      <c r="W1489">
        <v>5000</v>
      </c>
      <c r="X1489">
        <v>83</v>
      </c>
      <c r="Y1489">
        <v>13</v>
      </c>
      <c r="Z1489">
        <v>1</v>
      </c>
      <c r="AA1489">
        <v>-20</v>
      </c>
      <c r="AB1489" t="s">
        <v>769</v>
      </c>
      <c r="AC1489">
        <v>0.2</v>
      </c>
      <c r="AD1489" t="s">
        <v>826</v>
      </c>
      <c r="AE1489">
        <v>41759</v>
      </c>
      <c r="AF1489">
        <v>41740</v>
      </c>
      <c r="AG1489" t="s">
        <v>842</v>
      </c>
      <c r="AH1489" t="s">
        <v>4033</v>
      </c>
      <c r="AI1489">
        <v>2210202</v>
      </c>
    </row>
    <row r="1490" spans="1:35" hidden="1">
      <c r="A1490" t="s">
        <v>4022</v>
      </c>
      <c r="B1490" t="s">
        <v>4023</v>
      </c>
      <c r="C1490" t="s">
        <v>4034</v>
      </c>
      <c r="D1490" t="s">
        <v>4034</v>
      </c>
      <c r="F1490" t="s">
        <v>731</v>
      </c>
      <c r="G1490" t="s">
        <v>780</v>
      </c>
      <c r="H1490" t="s">
        <v>794</v>
      </c>
      <c r="I1490" t="s">
        <v>726</v>
      </c>
      <c r="J1490" t="s">
        <v>682</v>
      </c>
      <c r="K1490">
        <v>3</v>
      </c>
      <c r="L1490">
        <v>75</v>
      </c>
      <c r="M1490">
        <v>112.3</v>
      </c>
      <c r="N1490">
        <v>96.3</v>
      </c>
      <c r="O1490">
        <v>1937</v>
      </c>
      <c r="Q1490">
        <v>40</v>
      </c>
      <c r="R1490">
        <v>800</v>
      </c>
      <c r="S1490">
        <v>13</v>
      </c>
      <c r="T1490">
        <v>60</v>
      </c>
      <c r="U1490" t="s">
        <v>782</v>
      </c>
      <c r="V1490">
        <v>25000</v>
      </c>
      <c r="W1490">
        <v>3000</v>
      </c>
      <c r="X1490">
        <v>82</v>
      </c>
      <c r="Y1490">
        <v>5</v>
      </c>
      <c r="Z1490">
        <v>1</v>
      </c>
      <c r="AA1490">
        <v>-20</v>
      </c>
      <c r="AB1490" t="s">
        <v>769</v>
      </c>
      <c r="AC1490">
        <v>0.2</v>
      </c>
      <c r="AD1490" t="s">
        <v>826</v>
      </c>
      <c r="AE1490">
        <v>41759</v>
      </c>
      <c r="AF1490">
        <v>41740</v>
      </c>
      <c r="AG1490" t="s">
        <v>842</v>
      </c>
      <c r="AH1490" t="s">
        <v>4035</v>
      </c>
      <c r="AI1490">
        <v>2210203</v>
      </c>
    </row>
    <row r="1491" spans="1:35" hidden="1">
      <c r="A1491" t="s">
        <v>4022</v>
      </c>
      <c r="B1491" t="s">
        <v>4023</v>
      </c>
      <c r="C1491" t="s">
        <v>4036</v>
      </c>
      <c r="D1491" t="s">
        <v>4036</v>
      </c>
      <c r="F1491" t="s">
        <v>735</v>
      </c>
      <c r="G1491" t="s">
        <v>780</v>
      </c>
      <c r="H1491" t="s">
        <v>794</v>
      </c>
      <c r="I1491" t="s">
        <v>726</v>
      </c>
      <c r="J1491" t="s">
        <v>682</v>
      </c>
      <c r="K1491">
        <v>3</v>
      </c>
      <c r="L1491">
        <v>100</v>
      </c>
      <c r="M1491">
        <v>130.5</v>
      </c>
      <c r="N1491">
        <v>120.8</v>
      </c>
      <c r="O1491">
        <v>3096</v>
      </c>
      <c r="Q1491">
        <v>40</v>
      </c>
      <c r="R1491">
        <v>1200</v>
      </c>
      <c r="S1491">
        <v>16</v>
      </c>
      <c r="T1491">
        <v>65</v>
      </c>
      <c r="U1491" t="s">
        <v>782</v>
      </c>
      <c r="V1491">
        <v>25000</v>
      </c>
      <c r="W1491">
        <v>5000</v>
      </c>
      <c r="X1491">
        <v>84</v>
      </c>
      <c r="Y1491">
        <v>16</v>
      </c>
      <c r="Z1491">
        <v>1</v>
      </c>
      <c r="AA1491">
        <v>-20</v>
      </c>
      <c r="AB1491" t="s">
        <v>769</v>
      </c>
      <c r="AC1491">
        <v>0.2</v>
      </c>
      <c r="AD1491" t="s">
        <v>826</v>
      </c>
      <c r="AE1491">
        <v>41759</v>
      </c>
      <c r="AF1491">
        <v>41740</v>
      </c>
      <c r="AG1491" t="s">
        <v>842</v>
      </c>
      <c r="AH1491" t="s">
        <v>4037</v>
      </c>
      <c r="AI1491">
        <v>2210204</v>
      </c>
    </row>
    <row r="1492" spans="1:35" hidden="1">
      <c r="A1492" t="s">
        <v>4022</v>
      </c>
      <c r="B1492" t="s">
        <v>4023</v>
      </c>
      <c r="C1492" t="s">
        <v>4038</v>
      </c>
      <c r="D1492" t="s">
        <v>4038</v>
      </c>
      <c r="F1492" t="s">
        <v>735</v>
      </c>
      <c r="G1492" t="s">
        <v>780</v>
      </c>
      <c r="H1492" t="s">
        <v>794</v>
      </c>
      <c r="I1492" t="s">
        <v>726</v>
      </c>
      <c r="J1492" t="s">
        <v>682</v>
      </c>
      <c r="K1492">
        <v>3</v>
      </c>
      <c r="L1492">
        <v>100</v>
      </c>
      <c r="M1492">
        <v>130.5</v>
      </c>
      <c r="N1492">
        <v>120.8</v>
      </c>
      <c r="O1492">
        <v>3096</v>
      </c>
      <c r="Q1492">
        <v>40</v>
      </c>
      <c r="R1492">
        <v>1100</v>
      </c>
      <c r="S1492">
        <v>16</v>
      </c>
      <c r="T1492">
        <v>65</v>
      </c>
      <c r="U1492" t="s">
        <v>782</v>
      </c>
      <c r="V1492">
        <v>25000</v>
      </c>
      <c r="W1492">
        <v>3000</v>
      </c>
      <c r="X1492">
        <v>82</v>
      </c>
      <c r="Y1492">
        <v>4</v>
      </c>
      <c r="Z1492">
        <v>1</v>
      </c>
      <c r="AA1492">
        <v>-20</v>
      </c>
      <c r="AB1492" t="s">
        <v>769</v>
      </c>
      <c r="AC1492">
        <v>0.2</v>
      </c>
      <c r="AD1492" t="s">
        <v>826</v>
      </c>
      <c r="AE1492">
        <v>41759</v>
      </c>
      <c r="AF1492">
        <v>41740</v>
      </c>
      <c r="AG1492" t="s">
        <v>842</v>
      </c>
      <c r="AH1492" t="s">
        <v>4039</v>
      </c>
      <c r="AI1492">
        <v>2210198</v>
      </c>
    </row>
    <row r="1493" spans="1:35" hidden="1">
      <c r="A1493" t="s">
        <v>4022</v>
      </c>
      <c r="B1493" t="s">
        <v>4023</v>
      </c>
      <c r="C1493" t="s">
        <v>4040</v>
      </c>
      <c r="D1493" t="s">
        <v>4040</v>
      </c>
      <c r="F1493" t="s">
        <v>738</v>
      </c>
      <c r="G1493" t="s">
        <v>780</v>
      </c>
      <c r="H1493" t="s">
        <v>794</v>
      </c>
      <c r="I1493" t="s">
        <v>726</v>
      </c>
      <c r="J1493" t="s">
        <v>682</v>
      </c>
      <c r="K1493">
        <v>3</v>
      </c>
      <c r="L1493">
        <v>60</v>
      </c>
      <c r="M1493">
        <v>85.3</v>
      </c>
      <c r="N1493">
        <v>63.8</v>
      </c>
      <c r="O1493">
        <v>1187</v>
      </c>
      <c r="Q1493">
        <v>40</v>
      </c>
      <c r="R1493">
        <v>480</v>
      </c>
      <c r="S1493">
        <v>7.5</v>
      </c>
      <c r="T1493">
        <v>60</v>
      </c>
      <c r="U1493" t="s">
        <v>782</v>
      </c>
      <c r="V1493">
        <v>25000</v>
      </c>
      <c r="W1493">
        <v>4000</v>
      </c>
      <c r="X1493">
        <v>83</v>
      </c>
      <c r="Y1493">
        <v>7</v>
      </c>
      <c r="Z1493">
        <v>1</v>
      </c>
      <c r="AA1493">
        <v>-20</v>
      </c>
      <c r="AB1493" t="s">
        <v>769</v>
      </c>
      <c r="AC1493">
        <v>0.2</v>
      </c>
      <c r="AD1493" t="s">
        <v>826</v>
      </c>
      <c r="AE1493">
        <v>41759</v>
      </c>
      <c r="AF1493">
        <v>41740</v>
      </c>
      <c r="AG1493" t="s">
        <v>842</v>
      </c>
      <c r="AH1493" t="s">
        <v>4041</v>
      </c>
      <c r="AI1493">
        <v>2210199</v>
      </c>
    </row>
    <row r="1494" spans="1:35" hidden="1">
      <c r="A1494" t="s">
        <v>4022</v>
      </c>
      <c r="B1494" t="s">
        <v>4023</v>
      </c>
      <c r="C1494" t="s">
        <v>4042</v>
      </c>
      <c r="D1494" t="s">
        <v>4042</v>
      </c>
      <c r="F1494" t="s">
        <v>731</v>
      </c>
      <c r="G1494" t="s">
        <v>780</v>
      </c>
      <c r="H1494" t="s">
        <v>794</v>
      </c>
      <c r="I1494" t="s">
        <v>726</v>
      </c>
      <c r="J1494" t="s">
        <v>682</v>
      </c>
      <c r="K1494">
        <v>3</v>
      </c>
      <c r="L1494">
        <v>75</v>
      </c>
      <c r="M1494">
        <v>112.3</v>
      </c>
      <c r="N1494">
        <v>96.3</v>
      </c>
      <c r="O1494">
        <v>1937</v>
      </c>
      <c r="Q1494">
        <v>40</v>
      </c>
      <c r="R1494">
        <v>850</v>
      </c>
      <c r="S1494">
        <v>13</v>
      </c>
      <c r="T1494">
        <v>60</v>
      </c>
      <c r="U1494" t="s">
        <v>782</v>
      </c>
      <c r="V1494">
        <v>25000</v>
      </c>
      <c r="W1494">
        <v>4000</v>
      </c>
      <c r="X1494">
        <v>83</v>
      </c>
      <c r="Y1494">
        <v>11</v>
      </c>
      <c r="Z1494">
        <v>1</v>
      </c>
      <c r="AA1494">
        <v>-20</v>
      </c>
      <c r="AB1494" t="s">
        <v>769</v>
      </c>
      <c r="AC1494">
        <v>0.2</v>
      </c>
      <c r="AD1494" t="s">
        <v>826</v>
      </c>
      <c r="AE1494">
        <v>41759</v>
      </c>
      <c r="AF1494">
        <v>41740</v>
      </c>
      <c r="AG1494" t="s">
        <v>842</v>
      </c>
      <c r="AH1494" t="s">
        <v>4043</v>
      </c>
      <c r="AI1494">
        <v>2210205</v>
      </c>
    </row>
    <row r="1495" spans="1:35" hidden="1">
      <c r="A1495" t="s">
        <v>4022</v>
      </c>
      <c r="B1495" t="s">
        <v>4023</v>
      </c>
      <c r="C1495" t="s">
        <v>4044</v>
      </c>
      <c r="D1495" t="s">
        <v>4044</v>
      </c>
      <c r="F1495" t="s">
        <v>735</v>
      </c>
      <c r="G1495" t="s">
        <v>780</v>
      </c>
      <c r="H1495" t="s">
        <v>794</v>
      </c>
      <c r="I1495" t="s">
        <v>726</v>
      </c>
      <c r="J1495" t="s">
        <v>682</v>
      </c>
      <c r="K1495">
        <v>3</v>
      </c>
      <c r="L1495">
        <v>100</v>
      </c>
      <c r="M1495">
        <v>130.5</v>
      </c>
      <c r="N1495">
        <v>120.8</v>
      </c>
      <c r="O1495">
        <v>3096</v>
      </c>
      <c r="Q1495">
        <v>40</v>
      </c>
      <c r="R1495">
        <v>1150</v>
      </c>
      <c r="S1495">
        <v>16</v>
      </c>
      <c r="T1495">
        <v>65</v>
      </c>
      <c r="U1495" t="s">
        <v>782</v>
      </c>
      <c r="V1495">
        <v>25000</v>
      </c>
      <c r="W1495">
        <v>4000</v>
      </c>
      <c r="X1495">
        <v>83</v>
      </c>
      <c r="Y1495">
        <v>8</v>
      </c>
      <c r="Z1495">
        <v>1</v>
      </c>
      <c r="AA1495">
        <v>-20</v>
      </c>
      <c r="AB1495" t="s">
        <v>769</v>
      </c>
      <c r="AC1495">
        <v>0.2</v>
      </c>
      <c r="AD1495" t="s">
        <v>826</v>
      </c>
      <c r="AE1495">
        <v>41759</v>
      </c>
      <c r="AF1495">
        <v>41740</v>
      </c>
      <c r="AG1495" t="s">
        <v>842</v>
      </c>
      <c r="AH1495" t="s">
        <v>4045</v>
      </c>
      <c r="AI1495">
        <v>2210206</v>
      </c>
    </row>
    <row r="1496" spans="1:35" hidden="1">
      <c r="A1496" t="s">
        <v>4022</v>
      </c>
      <c r="B1496" t="s">
        <v>4023</v>
      </c>
      <c r="C1496" t="s">
        <v>4046</v>
      </c>
      <c r="D1496" t="s">
        <v>4046</v>
      </c>
      <c r="F1496" t="s">
        <v>813</v>
      </c>
      <c r="G1496" t="s">
        <v>780</v>
      </c>
      <c r="H1496" t="s">
        <v>794</v>
      </c>
      <c r="I1496" t="s">
        <v>726</v>
      </c>
      <c r="J1496" t="s">
        <v>682</v>
      </c>
      <c r="K1496">
        <v>3</v>
      </c>
      <c r="M1496">
        <v>129.30000000000001</v>
      </c>
      <c r="N1496">
        <v>93.5</v>
      </c>
      <c r="Q1496">
        <v>100</v>
      </c>
      <c r="R1496">
        <v>475</v>
      </c>
      <c r="S1496">
        <v>8</v>
      </c>
      <c r="T1496">
        <v>65</v>
      </c>
      <c r="U1496" t="s">
        <v>782</v>
      </c>
      <c r="V1496">
        <v>25000</v>
      </c>
      <c r="W1496">
        <v>2700</v>
      </c>
      <c r="X1496">
        <v>82</v>
      </c>
      <c r="Y1496">
        <v>13</v>
      </c>
      <c r="Z1496">
        <v>1</v>
      </c>
      <c r="AA1496">
        <v>-20</v>
      </c>
      <c r="AB1496" t="s">
        <v>769</v>
      </c>
      <c r="AC1496">
        <v>7.0000000000000007E-2</v>
      </c>
      <c r="AD1496" t="s">
        <v>826</v>
      </c>
      <c r="AE1496">
        <v>41759</v>
      </c>
      <c r="AF1496">
        <v>41878</v>
      </c>
      <c r="AG1496" t="s">
        <v>842</v>
      </c>
      <c r="AH1496" t="s">
        <v>4047</v>
      </c>
      <c r="AI1496">
        <v>2217965</v>
      </c>
    </row>
    <row r="1497" spans="1:35" hidden="1">
      <c r="A1497" t="s">
        <v>4048</v>
      </c>
      <c r="B1497" t="s">
        <v>4049</v>
      </c>
      <c r="C1497" t="s">
        <v>4050</v>
      </c>
      <c r="D1497" t="s">
        <v>4050</v>
      </c>
      <c r="F1497" t="s">
        <v>738</v>
      </c>
      <c r="G1497" t="s">
        <v>780</v>
      </c>
      <c r="H1497" t="s">
        <v>794</v>
      </c>
      <c r="I1497" t="s">
        <v>726</v>
      </c>
      <c r="J1497" t="s">
        <v>682</v>
      </c>
      <c r="K1497">
        <v>3</v>
      </c>
      <c r="M1497">
        <v>88.5</v>
      </c>
      <c r="N1497">
        <v>63</v>
      </c>
      <c r="O1497">
        <v>1479</v>
      </c>
      <c r="Q1497">
        <v>38</v>
      </c>
      <c r="R1497">
        <v>605</v>
      </c>
      <c r="S1497">
        <v>8</v>
      </c>
      <c r="T1497">
        <v>75.599999999999994</v>
      </c>
      <c r="U1497" t="s">
        <v>782</v>
      </c>
      <c r="V1497">
        <v>25000</v>
      </c>
      <c r="W1497">
        <v>3000</v>
      </c>
      <c r="X1497">
        <v>82</v>
      </c>
      <c r="Y1497">
        <v>7</v>
      </c>
      <c r="Z1497">
        <v>0.9</v>
      </c>
      <c r="AA1497">
        <v>-25</v>
      </c>
      <c r="AB1497" t="s">
        <v>769</v>
      </c>
      <c r="AC1497">
        <v>0.18</v>
      </c>
      <c r="AD1497" t="s">
        <v>783</v>
      </c>
      <c r="AE1497">
        <v>41813</v>
      </c>
      <c r="AF1497">
        <v>41849</v>
      </c>
      <c r="AG1497" t="s">
        <v>784</v>
      </c>
      <c r="AH1497" t="s">
        <v>4051</v>
      </c>
      <c r="AI1497">
        <v>2216611</v>
      </c>
    </row>
    <row r="1498" spans="1:35" hidden="1">
      <c r="A1498" t="s">
        <v>4048</v>
      </c>
      <c r="B1498" t="s">
        <v>4049</v>
      </c>
      <c r="C1498" t="s">
        <v>4052</v>
      </c>
      <c r="D1498" t="s">
        <v>4052</v>
      </c>
      <c r="F1498" t="s">
        <v>731</v>
      </c>
      <c r="G1498" t="s">
        <v>780</v>
      </c>
      <c r="H1498" t="s">
        <v>794</v>
      </c>
      <c r="I1498" t="s">
        <v>726</v>
      </c>
      <c r="J1498" t="s">
        <v>682</v>
      </c>
      <c r="K1498">
        <v>3</v>
      </c>
      <c r="M1498">
        <v>117.4</v>
      </c>
      <c r="N1498">
        <v>95.2</v>
      </c>
      <c r="O1498">
        <v>2756</v>
      </c>
      <c r="Q1498">
        <v>38</v>
      </c>
      <c r="R1498">
        <v>1055</v>
      </c>
      <c r="S1498">
        <v>13</v>
      </c>
      <c r="T1498">
        <v>81.2</v>
      </c>
      <c r="U1498" t="s">
        <v>782</v>
      </c>
      <c r="V1498">
        <v>25000</v>
      </c>
      <c r="W1498">
        <v>3000</v>
      </c>
      <c r="X1498">
        <v>80</v>
      </c>
      <c r="Y1498">
        <v>1</v>
      </c>
      <c r="Z1498">
        <v>1</v>
      </c>
      <c r="AA1498">
        <v>-25</v>
      </c>
      <c r="AB1498" t="s">
        <v>769</v>
      </c>
      <c r="AC1498">
        <v>0.18</v>
      </c>
      <c r="AD1498" t="s">
        <v>783</v>
      </c>
      <c r="AE1498">
        <v>41813</v>
      </c>
      <c r="AF1498">
        <v>41849</v>
      </c>
      <c r="AG1498" t="s">
        <v>784</v>
      </c>
      <c r="AH1498" t="s">
        <v>4053</v>
      </c>
      <c r="AI1498">
        <v>2216612</v>
      </c>
    </row>
    <row r="1499" spans="1:35" hidden="1">
      <c r="A1499" t="s">
        <v>4048</v>
      </c>
      <c r="B1499" t="s">
        <v>4049</v>
      </c>
      <c r="C1499" t="s">
        <v>4054</v>
      </c>
      <c r="D1499" t="s">
        <v>4054</v>
      </c>
      <c r="F1499" t="s">
        <v>735</v>
      </c>
      <c r="G1499" t="s">
        <v>780</v>
      </c>
      <c r="H1499" t="s">
        <v>794</v>
      </c>
      <c r="I1499" t="s">
        <v>726</v>
      </c>
      <c r="J1499" t="s">
        <v>682</v>
      </c>
      <c r="K1499">
        <v>3</v>
      </c>
      <c r="M1499">
        <v>128.6</v>
      </c>
      <c r="N1499">
        <v>122</v>
      </c>
      <c r="O1499">
        <v>3492</v>
      </c>
      <c r="Q1499">
        <v>38</v>
      </c>
      <c r="R1499">
        <v>1312</v>
      </c>
      <c r="S1499">
        <v>17</v>
      </c>
      <c r="T1499">
        <v>77.2</v>
      </c>
      <c r="U1499" t="s">
        <v>782</v>
      </c>
      <c r="V1499">
        <v>25000</v>
      </c>
      <c r="W1499">
        <v>3000</v>
      </c>
      <c r="X1499">
        <v>81</v>
      </c>
      <c r="Y1499">
        <v>5</v>
      </c>
      <c r="Z1499">
        <v>1</v>
      </c>
      <c r="AA1499">
        <v>-25</v>
      </c>
      <c r="AB1499" t="s">
        <v>769</v>
      </c>
      <c r="AC1499">
        <v>0.16</v>
      </c>
      <c r="AD1499" t="s">
        <v>783</v>
      </c>
      <c r="AE1499">
        <v>41813</v>
      </c>
      <c r="AF1499">
        <v>41849</v>
      </c>
      <c r="AG1499" t="s">
        <v>784</v>
      </c>
      <c r="AH1499" t="s">
        <v>4055</v>
      </c>
      <c r="AI1499">
        <v>2216613</v>
      </c>
    </row>
    <row r="1500" spans="1:35">
      <c r="A1500" t="s">
        <v>4056</v>
      </c>
      <c r="B1500" t="s">
        <v>4057</v>
      </c>
      <c r="C1500" t="s">
        <v>682</v>
      </c>
      <c r="D1500" t="s">
        <v>4058</v>
      </c>
      <c r="F1500" t="s">
        <v>792</v>
      </c>
      <c r="G1500" t="s">
        <v>793</v>
      </c>
      <c r="H1500" t="s">
        <v>794</v>
      </c>
      <c r="I1500" t="s">
        <v>795</v>
      </c>
      <c r="J1500" t="s">
        <v>682</v>
      </c>
      <c r="K1500">
        <v>3</v>
      </c>
      <c r="L1500">
        <v>60</v>
      </c>
      <c r="M1500">
        <v>107</v>
      </c>
      <c r="N1500">
        <v>56</v>
      </c>
      <c r="R1500">
        <v>800</v>
      </c>
      <c r="S1500">
        <v>11.5</v>
      </c>
      <c r="T1500">
        <v>69.599999999999994</v>
      </c>
      <c r="U1500" t="s">
        <v>782</v>
      </c>
      <c r="V1500">
        <v>40000</v>
      </c>
      <c r="W1500">
        <v>2700</v>
      </c>
      <c r="X1500">
        <v>83</v>
      </c>
      <c r="Y1500">
        <v>18</v>
      </c>
      <c r="Z1500">
        <v>0.9</v>
      </c>
      <c r="AA1500">
        <v>-40</v>
      </c>
      <c r="AB1500" t="s">
        <v>769</v>
      </c>
      <c r="AC1500">
        <v>0.01</v>
      </c>
      <c r="AD1500" t="s">
        <v>1143</v>
      </c>
      <c r="AE1500">
        <v>41713</v>
      </c>
      <c r="AF1500">
        <v>41848</v>
      </c>
      <c r="AG1500" t="s">
        <v>784</v>
      </c>
      <c r="AH1500" t="s">
        <v>4059</v>
      </c>
      <c r="AI1500">
        <v>2216817</v>
      </c>
    </row>
    <row r="1501" spans="1:35">
      <c r="A1501" t="s">
        <v>4056</v>
      </c>
      <c r="B1501" t="s">
        <v>4057</v>
      </c>
      <c r="C1501" t="s">
        <v>682</v>
      </c>
      <c r="D1501" t="s">
        <v>4060</v>
      </c>
      <c r="E1501" t="s">
        <v>4061</v>
      </c>
      <c r="F1501" t="s">
        <v>792</v>
      </c>
      <c r="G1501" t="s">
        <v>793</v>
      </c>
      <c r="H1501" t="s">
        <v>794</v>
      </c>
      <c r="I1501" t="s">
        <v>795</v>
      </c>
      <c r="J1501" t="s">
        <v>682</v>
      </c>
      <c r="K1501">
        <v>3</v>
      </c>
      <c r="L1501">
        <v>60</v>
      </c>
      <c r="M1501">
        <v>106.7</v>
      </c>
      <c r="N1501">
        <v>55.9</v>
      </c>
      <c r="R1501">
        <v>800</v>
      </c>
      <c r="S1501">
        <v>11.5</v>
      </c>
      <c r="T1501">
        <v>69.599999999999994</v>
      </c>
      <c r="U1501" t="s">
        <v>782</v>
      </c>
      <c r="V1501">
        <v>40000</v>
      </c>
      <c r="W1501">
        <v>3000</v>
      </c>
      <c r="X1501">
        <v>84</v>
      </c>
      <c r="Y1501">
        <v>22</v>
      </c>
      <c r="Z1501">
        <v>1</v>
      </c>
      <c r="AA1501">
        <v>-40</v>
      </c>
      <c r="AB1501" t="s">
        <v>769</v>
      </c>
      <c r="AC1501">
        <v>0.01</v>
      </c>
      <c r="AD1501" t="s">
        <v>826</v>
      </c>
      <c r="AE1501">
        <v>41713</v>
      </c>
      <c r="AF1501">
        <v>41688</v>
      </c>
      <c r="AG1501" t="s">
        <v>784</v>
      </c>
      <c r="AH1501" t="s">
        <v>4062</v>
      </c>
      <c r="AI1501">
        <v>2205611</v>
      </c>
    </row>
    <row r="1502" spans="1:35">
      <c r="A1502" t="s">
        <v>4056</v>
      </c>
      <c r="B1502" t="s">
        <v>4057</v>
      </c>
      <c r="C1502" t="s">
        <v>682</v>
      </c>
      <c r="D1502" t="s">
        <v>4063</v>
      </c>
      <c r="F1502" t="s">
        <v>792</v>
      </c>
      <c r="G1502" t="s">
        <v>793</v>
      </c>
      <c r="H1502" t="s">
        <v>794</v>
      </c>
      <c r="I1502" t="s">
        <v>795</v>
      </c>
      <c r="J1502" t="s">
        <v>682</v>
      </c>
      <c r="K1502">
        <v>3</v>
      </c>
      <c r="L1502">
        <v>60</v>
      </c>
      <c r="M1502">
        <v>110</v>
      </c>
      <c r="N1502">
        <v>56</v>
      </c>
      <c r="R1502">
        <v>800</v>
      </c>
      <c r="S1502">
        <v>11.5</v>
      </c>
      <c r="T1502">
        <v>69.599999999999994</v>
      </c>
      <c r="U1502" t="s">
        <v>782</v>
      </c>
      <c r="V1502">
        <v>40000</v>
      </c>
      <c r="W1502">
        <v>4000</v>
      </c>
      <c r="X1502">
        <v>85</v>
      </c>
      <c r="Y1502">
        <v>28</v>
      </c>
      <c r="Z1502">
        <v>0.9</v>
      </c>
      <c r="AA1502">
        <v>-40</v>
      </c>
      <c r="AB1502" t="s">
        <v>769</v>
      </c>
      <c r="AC1502">
        <v>0.01</v>
      </c>
      <c r="AD1502" t="s">
        <v>1143</v>
      </c>
      <c r="AE1502">
        <v>41850</v>
      </c>
      <c r="AF1502">
        <v>41848</v>
      </c>
      <c r="AG1502" t="s">
        <v>784</v>
      </c>
      <c r="AH1502" t="s">
        <v>4064</v>
      </c>
      <c r="AI1502">
        <v>2216818</v>
      </c>
    </row>
    <row r="1503" spans="1:35" hidden="1">
      <c r="A1503" t="s">
        <v>4056</v>
      </c>
      <c r="B1503" t="s">
        <v>4057</v>
      </c>
      <c r="C1503" t="s">
        <v>682</v>
      </c>
      <c r="D1503" t="s">
        <v>4065</v>
      </c>
      <c r="F1503" t="s">
        <v>792</v>
      </c>
      <c r="G1503" t="s">
        <v>793</v>
      </c>
      <c r="H1503" t="s">
        <v>794</v>
      </c>
      <c r="I1503" t="s">
        <v>795</v>
      </c>
      <c r="J1503" t="s">
        <v>682</v>
      </c>
      <c r="K1503">
        <v>3</v>
      </c>
      <c r="L1503">
        <v>40</v>
      </c>
      <c r="M1503">
        <v>109</v>
      </c>
      <c r="N1503">
        <v>60</v>
      </c>
      <c r="R1503">
        <v>480</v>
      </c>
      <c r="S1503">
        <v>7</v>
      </c>
      <c r="T1503">
        <v>68.599999999999994</v>
      </c>
      <c r="U1503" t="s">
        <v>782</v>
      </c>
      <c r="V1503">
        <v>25000</v>
      </c>
      <c r="W1503">
        <v>3000</v>
      </c>
      <c r="X1503">
        <v>84</v>
      </c>
      <c r="Y1503">
        <v>21</v>
      </c>
      <c r="Z1503">
        <v>0.9</v>
      </c>
      <c r="AA1503">
        <v>-40</v>
      </c>
      <c r="AB1503" t="s">
        <v>769</v>
      </c>
      <c r="AC1503">
        <v>0.1</v>
      </c>
      <c r="AD1503" t="s">
        <v>783</v>
      </c>
      <c r="AE1503">
        <v>41917</v>
      </c>
      <c r="AF1503">
        <v>41920</v>
      </c>
      <c r="AG1503" t="s">
        <v>784</v>
      </c>
      <c r="AH1503" t="s">
        <v>4066</v>
      </c>
      <c r="AI1503">
        <v>2222027</v>
      </c>
    </row>
    <row r="1504" spans="1:35" hidden="1">
      <c r="A1504" t="s">
        <v>4056</v>
      </c>
      <c r="B1504" t="s">
        <v>4057</v>
      </c>
      <c r="C1504" t="s">
        <v>682</v>
      </c>
      <c r="D1504" t="s">
        <v>4067</v>
      </c>
      <c r="F1504" t="s">
        <v>792</v>
      </c>
      <c r="G1504" t="s">
        <v>793</v>
      </c>
      <c r="H1504" t="s">
        <v>794</v>
      </c>
      <c r="I1504" t="s">
        <v>795</v>
      </c>
      <c r="J1504" t="s">
        <v>682</v>
      </c>
      <c r="K1504">
        <v>3</v>
      </c>
      <c r="L1504">
        <v>40</v>
      </c>
      <c r="M1504">
        <v>109</v>
      </c>
      <c r="N1504">
        <v>60</v>
      </c>
      <c r="R1504">
        <v>480</v>
      </c>
      <c r="S1504">
        <v>7</v>
      </c>
      <c r="T1504">
        <v>68.599999999999994</v>
      </c>
      <c r="U1504" t="s">
        <v>782</v>
      </c>
      <c r="V1504">
        <v>25000</v>
      </c>
      <c r="W1504">
        <v>4000</v>
      </c>
      <c r="X1504">
        <v>87</v>
      </c>
      <c r="Y1504">
        <v>23</v>
      </c>
      <c r="Z1504">
        <v>0.9</v>
      </c>
      <c r="AA1504">
        <v>-40</v>
      </c>
      <c r="AB1504" t="s">
        <v>769</v>
      </c>
      <c r="AC1504">
        <v>0.1</v>
      </c>
      <c r="AD1504" t="s">
        <v>783</v>
      </c>
      <c r="AE1504">
        <v>41917</v>
      </c>
      <c r="AF1504">
        <v>41920</v>
      </c>
      <c r="AG1504" t="s">
        <v>784</v>
      </c>
      <c r="AH1504" t="s">
        <v>4068</v>
      </c>
      <c r="AI1504">
        <v>2222028</v>
      </c>
    </row>
    <row r="1505" spans="1:35" hidden="1">
      <c r="A1505" t="s">
        <v>4069</v>
      </c>
      <c r="B1505" t="s">
        <v>4070</v>
      </c>
      <c r="C1505" t="s">
        <v>4071</v>
      </c>
      <c r="D1505" t="s">
        <v>4071</v>
      </c>
      <c r="F1505" t="s">
        <v>732</v>
      </c>
      <c r="G1505" t="s">
        <v>780</v>
      </c>
      <c r="H1505" t="s">
        <v>794</v>
      </c>
      <c r="I1505" t="s">
        <v>726</v>
      </c>
      <c r="J1505" t="s">
        <v>682</v>
      </c>
      <c r="K1505">
        <v>5</v>
      </c>
      <c r="L1505">
        <v>65</v>
      </c>
      <c r="M1505">
        <v>133.19999999999999</v>
      </c>
      <c r="N1505">
        <v>95.7</v>
      </c>
      <c r="R1505">
        <v>850</v>
      </c>
      <c r="S1505">
        <v>13</v>
      </c>
      <c r="T1505">
        <v>65.400000000000006</v>
      </c>
      <c r="U1505" t="s">
        <v>782</v>
      </c>
      <c r="V1505">
        <v>25000</v>
      </c>
      <c r="W1505">
        <v>3000</v>
      </c>
      <c r="X1505">
        <v>82</v>
      </c>
      <c r="Y1505">
        <v>9</v>
      </c>
      <c r="Z1505">
        <v>0.9</v>
      </c>
      <c r="AA1505">
        <v>-20</v>
      </c>
      <c r="AB1505" t="s">
        <v>769</v>
      </c>
      <c r="AC1505">
        <v>0.15</v>
      </c>
      <c r="AD1505" t="s">
        <v>831</v>
      </c>
      <c r="AE1505">
        <v>41901</v>
      </c>
      <c r="AF1505">
        <v>41900</v>
      </c>
      <c r="AG1505" t="s">
        <v>842</v>
      </c>
      <c r="AH1505" t="s">
        <v>4072</v>
      </c>
      <c r="AI1505">
        <v>2222199</v>
      </c>
    </row>
    <row r="1506" spans="1:35" hidden="1">
      <c r="A1506" t="s">
        <v>4069</v>
      </c>
      <c r="B1506" t="s">
        <v>4070</v>
      </c>
      <c r="C1506" t="s">
        <v>4073</v>
      </c>
      <c r="D1506" t="s">
        <v>4074</v>
      </c>
      <c r="F1506" t="s">
        <v>737</v>
      </c>
      <c r="G1506" t="s">
        <v>780</v>
      </c>
      <c r="H1506" t="s">
        <v>1239</v>
      </c>
      <c r="I1506" t="s">
        <v>726</v>
      </c>
      <c r="J1506" t="s">
        <v>682</v>
      </c>
      <c r="K1506">
        <v>5</v>
      </c>
      <c r="L1506">
        <v>60</v>
      </c>
      <c r="M1506">
        <v>55.5</v>
      </c>
      <c r="N1506">
        <v>49.9</v>
      </c>
      <c r="O1506">
        <v>1025</v>
      </c>
      <c r="Q1506">
        <v>37</v>
      </c>
      <c r="S1506">
        <v>5.8</v>
      </c>
      <c r="T1506">
        <v>81.8</v>
      </c>
      <c r="U1506" t="s">
        <v>782</v>
      </c>
      <c r="V1506">
        <v>25000</v>
      </c>
      <c r="W1506">
        <v>3000</v>
      </c>
      <c r="X1506">
        <v>83</v>
      </c>
      <c r="Y1506">
        <v>17</v>
      </c>
      <c r="Z1506">
        <v>1</v>
      </c>
      <c r="AA1506">
        <v>-20</v>
      </c>
      <c r="AB1506" t="s">
        <v>769</v>
      </c>
      <c r="AC1506">
        <v>0.2</v>
      </c>
      <c r="AD1506" t="s">
        <v>783</v>
      </c>
      <c r="AE1506">
        <v>41712</v>
      </c>
      <c r="AF1506">
        <v>41943</v>
      </c>
      <c r="AG1506" t="s">
        <v>842</v>
      </c>
      <c r="AH1506" t="s">
        <v>4075</v>
      </c>
      <c r="AI1506">
        <v>2224130</v>
      </c>
    </row>
    <row r="1507" spans="1:35" hidden="1">
      <c r="A1507" t="s">
        <v>4069</v>
      </c>
      <c r="B1507" t="s">
        <v>4070</v>
      </c>
      <c r="C1507" t="s">
        <v>4076</v>
      </c>
      <c r="D1507" t="s">
        <v>4077</v>
      </c>
      <c r="F1507" t="s">
        <v>738</v>
      </c>
      <c r="G1507" t="s">
        <v>780</v>
      </c>
      <c r="H1507" t="s">
        <v>794</v>
      </c>
      <c r="I1507" t="s">
        <v>726</v>
      </c>
      <c r="J1507" t="s">
        <v>682</v>
      </c>
      <c r="K1507">
        <v>5</v>
      </c>
      <c r="L1507">
        <v>50</v>
      </c>
      <c r="M1507">
        <v>84.8</v>
      </c>
      <c r="N1507">
        <v>63.2</v>
      </c>
      <c r="O1507">
        <v>1061</v>
      </c>
      <c r="Q1507">
        <v>40</v>
      </c>
      <c r="R1507">
        <v>535</v>
      </c>
      <c r="S1507">
        <v>8</v>
      </c>
      <c r="T1507">
        <v>66.900000000000006</v>
      </c>
      <c r="U1507" t="s">
        <v>782</v>
      </c>
      <c r="V1507">
        <v>25000</v>
      </c>
      <c r="W1507">
        <v>2700</v>
      </c>
      <c r="X1507">
        <v>81</v>
      </c>
      <c r="Y1507">
        <v>6</v>
      </c>
      <c r="Z1507">
        <v>1</v>
      </c>
      <c r="AA1507">
        <v>-20</v>
      </c>
      <c r="AB1507" t="s">
        <v>769</v>
      </c>
      <c r="AC1507">
        <v>0.1</v>
      </c>
      <c r="AD1507" t="s">
        <v>831</v>
      </c>
      <c r="AE1507">
        <v>41937</v>
      </c>
      <c r="AF1507">
        <v>41939</v>
      </c>
      <c r="AG1507" t="s">
        <v>842</v>
      </c>
      <c r="AH1507" t="s">
        <v>4078</v>
      </c>
      <c r="AI1507">
        <v>2223958</v>
      </c>
    </row>
    <row r="1508" spans="1:35" hidden="1">
      <c r="A1508" t="s">
        <v>4069</v>
      </c>
      <c r="B1508" t="s">
        <v>4070</v>
      </c>
      <c r="C1508" t="s">
        <v>4076</v>
      </c>
      <c r="D1508" t="s">
        <v>4079</v>
      </c>
      <c r="F1508" t="s">
        <v>738</v>
      </c>
      <c r="G1508" t="s">
        <v>780</v>
      </c>
      <c r="H1508" t="s">
        <v>794</v>
      </c>
      <c r="I1508" t="s">
        <v>726</v>
      </c>
      <c r="J1508" t="s">
        <v>682</v>
      </c>
      <c r="K1508">
        <v>5</v>
      </c>
      <c r="L1508">
        <v>50</v>
      </c>
      <c r="M1508">
        <v>84.9</v>
      </c>
      <c r="N1508">
        <v>63.2</v>
      </c>
      <c r="O1508">
        <v>1041</v>
      </c>
      <c r="Q1508">
        <v>40</v>
      </c>
      <c r="R1508">
        <v>545</v>
      </c>
      <c r="S1508">
        <v>8</v>
      </c>
      <c r="T1508">
        <v>68.099999999999994</v>
      </c>
      <c r="U1508" t="s">
        <v>782</v>
      </c>
      <c r="V1508">
        <v>25000</v>
      </c>
      <c r="W1508">
        <v>2700</v>
      </c>
      <c r="X1508">
        <v>91</v>
      </c>
      <c r="Y1508">
        <v>65</v>
      </c>
      <c r="Z1508">
        <v>1</v>
      </c>
      <c r="AA1508">
        <v>-20</v>
      </c>
      <c r="AB1508" t="s">
        <v>769</v>
      </c>
      <c r="AC1508">
        <v>0.1</v>
      </c>
      <c r="AD1508" t="s">
        <v>831</v>
      </c>
      <c r="AE1508">
        <v>41932</v>
      </c>
      <c r="AF1508">
        <v>41939</v>
      </c>
      <c r="AG1508" t="s">
        <v>842</v>
      </c>
      <c r="AH1508" t="s">
        <v>4080</v>
      </c>
      <c r="AI1508">
        <v>2223959</v>
      </c>
    </row>
    <row r="1509" spans="1:35" hidden="1">
      <c r="A1509" t="s">
        <v>4069</v>
      </c>
      <c r="B1509" t="s">
        <v>4070</v>
      </c>
      <c r="C1509" t="s">
        <v>4076</v>
      </c>
      <c r="D1509" t="s">
        <v>4081</v>
      </c>
      <c r="F1509" t="s">
        <v>738</v>
      </c>
      <c r="G1509" t="s">
        <v>780</v>
      </c>
      <c r="H1509" t="s">
        <v>794</v>
      </c>
      <c r="I1509" t="s">
        <v>726</v>
      </c>
      <c r="J1509" t="s">
        <v>682</v>
      </c>
      <c r="K1509">
        <v>5</v>
      </c>
      <c r="L1509">
        <v>50</v>
      </c>
      <c r="M1509">
        <v>85.1</v>
      </c>
      <c r="N1509">
        <v>62</v>
      </c>
      <c r="O1509">
        <v>982</v>
      </c>
      <c r="Q1509">
        <v>40</v>
      </c>
      <c r="R1509">
        <v>550</v>
      </c>
      <c r="S1509">
        <v>8</v>
      </c>
      <c r="T1509">
        <v>68.8</v>
      </c>
      <c r="U1509" t="s">
        <v>782</v>
      </c>
      <c r="V1509">
        <v>25000</v>
      </c>
      <c r="W1509">
        <v>2700</v>
      </c>
      <c r="X1509">
        <v>82</v>
      </c>
      <c r="Y1509">
        <v>13</v>
      </c>
      <c r="Z1509">
        <v>1</v>
      </c>
      <c r="AA1509">
        <v>-20</v>
      </c>
      <c r="AB1509" t="s">
        <v>769</v>
      </c>
      <c r="AC1509">
        <v>0.1</v>
      </c>
      <c r="AD1509" t="s">
        <v>995</v>
      </c>
      <c r="AE1509">
        <v>41963</v>
      </c>
      <c r="AF1509">
        <v>41967</v>
      </c>
      <c r="AG1509" t="s">
        <v>842</v>
      </c>
      <c r="AH1509" t="s">
        <v>4082</v>
      </c>
      <c r="AI1509">
        <v>2226878</v>
      </c>
    </row>
    <row r="1510" spans="1:35" hidden="1">
      <c r="A1510" t="s">
        <v>4069</v>
      </c>
      <c r="B1510" t="s">
        <v>4070</v>
      </c>
      <c r="C1510" t="s">
        <v>4076</v>
      </c>
      <c r="D1510" t="s">
        <v>4083</v>
      </c>
      <c r="F1510" t="s">
        <v>738</v>
      </c>
      <c r="G1510" t="s">
        <v>780</v>
      </c>
      <c r="H1510" t="s">
        <v>794</v>
      </c>
      <c r="I1510" t="s">
        <v>726</v>
      </c>
      <c r="J1510" t="s">
        <v>682</v>
      </c>
      <c r="K1510">
        <v>5</v>
      </c>
      <c r="L1510">
        <v>50</v>
      </c>
      <c r="M1510">
        <v>87.8</v>
      </c>
      <c r="N1510">
        <v>63.7</v>
      </c>
      <c r="O1510">
        <v>938</v>
      </c>
      <c r="Q1510">
        <v>40</v>
      </c>
      <c r="R1510">
        <v>520</v>
      </c>
      <c r="S1510">
        <v>8</v>
      </c>
      <c r="T1510">
        <v>65</v>
      </c>
      <c r="U1510" t="s">
        <v>782</v>
      </c>
      <c r="V1510">
        <v>25000</v>
      </c>
      <c r="W1510">
        <v>3000</v>
      </c>
      <c r="X1510">
        <v>82</v>
      </c>
      <c r="Y1510">
        <v>9</v>
      </c>
      <c r="Z1510">
        <v>0.9</v>
      </c>
      <c r="AA1510">
        <v>-20</v>
      </c>
      <c r="AB1510" t="s">
        <v>769</v>
      </c>
      <c r="AC1510">
        <v>0.1</v>
      </c>
      <c r="AD1510" t="s">
        <v>831</v>
      </c>
      <c r="AE1510">
        <v>41942</v>
      </c>
      <c r="AF1510">
        <v>41942</v>
      </c>
      <c r="AG1510" t="s">
        <v>842</v>
      </c>
      <c r="AH1510" t="s">
        <v>4084</v>
      </c>
      <c r="AI1510">
        <v>2224405</v>
      </c>
    </row>
    <row r="1511" spans="1:35" hidden="1">
      <c r="A1511" t="s">
        <v>4069</v>
      </c>
      <c r="B1511" t="s">
        <v>4070</v>
      </c>
      <c r="C1511" t="s">
        <v>4076</v>
      </c>
      <c r="D1511" t="s">
        <v>4085</v>
      </c>
      <c r="F1511" t="s">
        <v>830</v>
      </c>
      <c r="G1511" t="s">
        <v>780</v>
      </c>
      <c r="H1511" t="s">
        <v>794</v>
      </c>
      <c r="I1511" t="s">
        <v>726</v>
      </c>
      <c r="J1511" t="s">
        <v>682</v>
      </c>
      <c r="K1511">
        <v>5</v>
      </c>
      <c r="L1511">
        <v>75</v>
      </c>
      <c r="M1511">
        <v>115.6</v>
      </c>
      <c r="N1511">
        <v>94.6</v>
      </c>
      <c r="O1511">
        <v>1661</v>
      </c>
      <c r="Q1511">
        <v>40</v>
      </c>
      <c r="R1511">
        <v>815</v>
      </c>
      <c r="S1511">
        <v>13</v>
      </c>
      <c r="T1511">
        <v>62.7</v>
      </c>
      <c r="U1511" t="s">
        <v>782</v>
      </c>
      <c r="V1511">
        <v>25000</v>
      </c>
      <c r="W1511">
        <v>2700</v>
      </c>
      <c r="X1511">
        <v>82</v>
      </c>
      <c r="Y1511">
        <v>5</v>
      </c>
      <c r="Z1511">
        <v>0.9</v>
      </c>
      <c r="AA1511">
        <v>-20</v>
      </c>
      <c r="AB1511" t="s">
        <v>769</v>
      </c>
      <c r="AC1511">
        <v>0.1</v>
      </c>
      <c r="AD1511" t="s">
        <v>831</v>
      </c>
      <c r="AE1511">
        <v>41937</v>
      </c>
      <c r="AF1511">
        <v>41935</v>
      </c>
      <c r="AG1511" t="s">
        <v>842</v>
      </c>
      <c r="AH1511" t="s">
        <v>4086</v>
      </c>
      <c r="AI1511">
        <v>2223957</v>
      </c>
    </row>
    <row r="1512" spans="1:35" hidden="1">
      <c r="A1512" t="s">
        <v>4069</v>
      </c>
      <c r="B1512" t="s">
        <v>4070</v>
      </c>
      <c r="C1512" t="s">
        <v>4076</v>
      </c>
      <c r="D1512" t="s">
        <v>4087</v>
      </c>
      <c r="F1512" t="s">
        <v>830</v>
      </c>
      <c r="G1512" t="s">
        <v>780</v>
      </c>
      <c r="H1512" t="s">
        <v>794</v>
      </c>
      <c r="I1512" t="s">
        <v>726</v>
      </c>
      <c r="J1512" t="s">
        <v>682</v>
      </c>
      <c r="K1512">
        <v>5</v>
      </c>
      <c r="L1512">
        <v>75</v>
      </c>
      <c r="M1512">
        <v>116.9</v>
      </c>
      <c r="N1512">
        <v>93.9</v>
      </c>
      <c r="O1512">
        <v>1441</v>
      </c>
      <c r="Q1512">
        <v>40</v>
      </c>
      <c r="R1512">
        <v>775</v>
      </c>
      <c r="S1512">
        <v>13</v>
      </c>
      <c r="T1512">
        <v>59.6</v>
      </c>
      <c r="U1512" t="s">
        <v>782</v>
      </c>
      <c r="V1512">
        <v>25000</v>
      </c>
      <c r="W1512">
        <v>2700</v>
      </c>
      <c r="X1512">
        <v>97</v>
      </c>
      <c r="Y1512">
        <v>86</v>
      </c>
      <c r="Z1512">
        <v>1</v>
      </c>
      <c r="AA1512">
        <v>-20</v>
      </c>
      <c r="AB1512" t="s">
        <v>769</v>
      </c>
      <c r="AC1512">
        <v>0.1</v>
      </c>
      <c r="AD1512" t="s">
        <v>4088</v>
      </c>
      <c r="AE1512">
        <v>41963</v>
      </c>
      <c r="AF1512">
        <v>41968</v>
      </c>
      <c r="AG1512" t="s">
        <v>842</v>
      </c>
      <c r="AH1512" t="s">
        <v>4089</v>
      </c>
      <c r="AI1512">
        <v>2226879</v>
      </c>
    </row>
    <row r="1513" spans="1:35" hidden="1">
      <c r="A1513" t="s">
        <v>4069</v>
      </c>
      <c r="B1513" t="s">
        <v>4070</v>
      </c>
      <c r="C1513" t="s">
        <v>4076</v>
      </c>
      <c r="D1513" t="s">
        <v>4090</v>
      </c>
      <c r="F1513" t="s">
        <v>735</v>
      </c>
      <c r="G1513" t="s">
        <v>780</v>
      </c>
      <c r="H1513" t="s">
        <v>794</v>
      </c>
      <c r="I1513" t="s">
        <v>726</v>
      </c>
      <c r="J1513" t="s">
        <v>682</v>
      </c>
      <c r="K1513">
        <v>5</v>
      </c>
      <c r="L1513">
        <v>90</v>
      </c>
      <c r="M1513">
        <v>128.19999999999999</v>
      </c>
      <c r="N1513">
        <v>117.3</v>
      </c>
      <c r="O1513">
        <v>2225</v>
      </c>
      <c r="Q1513">
        <v>40</v>
      </c>
      <c r="R1513">
        <v>970</v>
      </c>
      <c r="S1513">
        <v>15</v>
      </c>
      <c r="T1513">
        <v>64.7</v>
      </c>
      <c r="U1513" t="s">
        <v>782</v>
      </c>
      <c r="V1513">
        <v>25000</v>
      </c>
      <c r="W1513">
        <v>2700</v>
      </c>
      <c r="X1513">
        <v>82</v>
      </c>
      <c r="Y1513">
        <v>7</v>
      </c>
      <c r="Z1513">
        <v>1</v>
      </c>
      <c r="AA1513">
        <v>-20</v>
      </c>
      <c r="AB1513" t="s">
        <v>769</v>
      </c>
      <c r="AC1513">
        <v>0.1</v>
      </c>
      <c r="AD1513" t="s">
        <v>4088</v>
      </c>
      <c r="AE1513">
        <v>41963</v>
      </c>
      <c r="AF1513">
        <v>41968</v>
      </c>
      <c r="AG1513" t="s">
        <v>842</v>
      </c>
      <c r="AH1513" t="s">
        <v>4091</v>
      </c>
      <c r="AI1513">
        <v>2226880</v>
      </c>
    </row>
    <row r="1514" spans="1:35" hidden="1">
      <c r="A1514" t="s">
        <v>4069</v>
      </c>
      <c r="B1514" t="s">
        <v>4070</v>
      </c>
      <c r="C1514" t="s">
        <v>4076</v>
      </c>
      <c r="D1514" t="s">
        <v>4092</v>
      </c>
      <c r="F1514" t="s">
        <v>735</v>
      </c>
      <c r="G1514" t="s">
        <v>780</v>
      </c>
      <c r="H1514" t="s">
        <v>794</v>
      </c>
      <c r="I1514" t="s">
        <v>726</v>
      </c>
      <c r="J1514" t="s">
        <v>682</v>
      </c>
      <c r="K1514">
        <v>5</v>
      </c>
      <c r="L1514">
        <v>90</v>
      </c>
      <c r="M1514">
        <v>129.9</v>
      </c>
      <c r="N1514">
        <v>117.4</v>
      </c>
      <c r="O1514">
        <v>1597</v>
      </c>
      <c r="Q1514">
        <v>40</v>
      </c>
      <c r="R1514">
        <v>950</v>
      </c>
      <c r="S1514">
        <v>17</v>
      </c>
      <c r="T1514">
        <v>55.9</v>
      </c>
      <c r="U1514" t="s">
        <v>782</v>
      </c>
      <c r="V1514">
        <v>25000</v>
      </c>
      <c r="W1514">
        <v>2700</v>
      </c>
      <c r="X1514">
        <v>91</v>
      </c>
      <c r="Y1514">
        <v>65</v>
      </c>
      <c r="Z1514">
        <v>1</v>
      </c>
      <c r="AA1514">
        <v>-20</v>
      </c>
      <c r="AB1514" t="s">
        <v>769</v>
      </c>
      <c r="AC1514">
        <v>0.1</v>
      </c>
      <c r="AD1514" t="s">
        <v>831</v>
      </c>
      <c r="AE1514">
        <v>41937</v>
      </c>
      <c r="AF1514">
        <v>41936</v>
      </c>
      <c r="AG1514" t="s">
        <v>842</v>
      </c>
      <c r="AH1514" t="s">
        <v>4093</v>
      </c>
      <c r="AI1514">
        <v>2223956</v>
      </c>
    </row>
    <row r="1515" spans="1:35" hidden="1">
      <c r="A1515" t="s">
        <v>4069</v>
      </c>
      <c r="B1515" t="s">
        <v>4070</v>
      </c>
      <c r="C1515" t="s">
        <v>4076</v>
      </c>
      <c r="D1515" t="s">
        <v>4094</v>
      </c>
      <c r="F1515" t="s">
        <v>735</v>
      </c>
      <c r="G1515" t="s">
        <v>780</v>
      </c>
      <c r="H1515" t="s">
        <v>794</v>
      </c>
      <c r="I1515" t="s">
        <v>726</v>
      </c>
      <c r="J1515" t="s">
        <v>682</v>
      </c>
      <c r="K1515">
        <v>5</v>
      </c>
      <c r="L1515">
        <v>120</v>
      </c>
      <c r="M1515">
        <v>129.19999999999999</v>
      </c>
      <c r="N1515">
        <v>117.5</v>
      </c>
      <c r="O1515">
        <v>2301</v>
      </c>
      <c r="Q1515">
        <v>40</v>
      </c>
      <c r="R1515">
        <v>1200</v>
      </c>
      <c r="S1515">
        <v>17</v>
      </c>
      <c r="T1515">
        <v>70.599999999999994</v>
      </c>
      <c r="U1515" t="s">
        <v>782</v>
      </c>
      <c r="V1515">
        <v>25000</v>
      </c>
      <c r="W1515">
        <v>2700</v>
      </c>
      <c r="X1515">
        <v>82</v>
      </c>
      <c r="Y1515">
        <v>9</v>
      </c>
      <c r="Z1515">
        <v>1</v>
      </c>
      <c r="AA1515">
        <v>-20</v>
      </c>
      <c r="AB1515" t="s">
        <v>769</v>
      </c>
      <c r="AC1515">
        <v>0.1</v>
      </c>
      <c r="AD1515" t="s">
        <v>4088</v>
      </c>
      <c r="AE1515">
        <v>41963</v>
      </c>
      <c r="AF1515">
        <v>41968</v>
      </c>
      <c r="AG1515" t="s">
        <v>842</v>
      </c>
      <c r="AH1515" t="s">
        <v>4095</v>
      </c>
      <c r="AI1515">
        <v>2226881</v>
      </c>
    </row>
    <row r="1516" spans="1:35" hidden="1">
      <c r="A1516" t="s">
        <v>4069</v>
      </c>
      <c r="B1516" t="s">
        <v>4070</v>
      </c>
      <c r="C1516" t="s">
        <v>4096</v>
      </c>
      <c r="D1516" t="s">
        <v>4096</v>
      </c>
      <c r="E1516" t="s">
        <v>4097</v>
      </c>
      <c r="F1516" t="s">
        <v>703</v>
      </c>
      <c r="G1516" t="s">
        <v>780</v>
      </c>
      <c r="H1516" t="s">
        <v>781</v>
      </c>
      <c r="I1516" t="s">
        <v>726</v>
      </c>
      <c r="J1516" t="s">
        <v>682</v>
      </c>
      <c r="K1516">
        <v>5</v>
      </c>
      <c r="L1516">
        <v>50</v>
      </c>
      <c r="M1516">
        <v>50.3</v>
      </c>
      <c r="N1516">
        <v>50.2</v>
      </c>
      <c r="O1516">
        <v>1202</v>
      </c>
      <c r="Q1516">
        <v>40</v>
      </c>
      <c r="R1516">
        <v>450</v>
      </c>
      <c r="S1516">
        <v>7</v>
      </c>
      <c r="T1516">
        <v>64.3</v>
      </c>
      <c r="U1516" t="s">
        <v>782</v>
      </c>
      <c r="V1516">
        <v>25000</v>
      </c>
      <c r="W1516">
        <v>2700</v>
      </c>
      <c r="X1516">
        <v>82</v>
      </c>
      <c r="Y1516">
        <v>6</v>
      </c>
      <c r="Z1516">
        <v>0.7</v>
      </c>
      <c r="AA1516">
        <v>-20</v>
      </c>
      <c r="AB1516" t="s">
        <v>769</v>
      </c>
      <c r="AC1516">
        <v>0.15</v>
      </c>
      <c r="AD1516" t="s">
        <v>831</v>
      </c>
      <c r="AE1516">
        <v>41800</v>
      </c>
      <c r="AF1516">
        <v>41943</v>
      </c>
      <c r="AG1516" t="s">
        <v>842</v>
      </c>
      <c r="AH1516" t="s">
        <v>4098</v>
      </c>
      <c r="AI1516">
        <v>2212950</v>
      </c>
    </row>
    <row r="1517" spans="1:35" hidden="1">
      <c r="A1517" t="s">
        <v>4069</v>
      </c>
      <c r="B1517" t="s">
        <v>4070</v>
      </c>
      <c r="C1517" t="s">
        <v>4099</v>
      </c>
      <c r="D1517" t="s">
        <v>4099</v>
      </c>
      <c r="E1517" t="s">
        <v>4100</v>
      </c>
      <c r="F1517" t="s">
        <v>703</v>
      </c>
      <c r="G1517" t="s">
        <v>780</v>
      </c>
      <c r="H1517" t="s">
        <v>781</v>
      </c>
      <c r="I1517" t="s">
        <v>726</v>
      </c>
      <c r="J1517" t="s">
        <v>682</v>
      </c>
      <c r="K1517">
        <v>5</v>
      </c>
      <c r="L1517">
        <v>50</v>
      </c>
      <c r="M1517">
        <v>50.4</v>
      </c>
      <c r="N1517">
        <v>50.2</v>
      </c>
      <c r="O1517">
        <v>1058</v>
      </c>
      <c r="Q1517">
        <v>40</v>
      </c>
      <c r="R1517">
        <v>450</v>
      </c>
      <c r="S1517">
        <v>7</v>
      </c>
      <c r="T1517">
        <v>64.3</v>
      </c>
      <c r="U1517" t="s">
        <v>782</v>
      </c>
      <c r="V1517">
        <v>25000</v>
      </c>
      <c r="W1517">
        <v>3000</v>
      </c>
      <c r="X1517">
        <v>83</v>
      </c>
      <c r="Y1517">
        <v>12</v>
      </c>
      <c r="Z1517">
        <v>0.7</v>
      </c>
      <c r="AA1517">
        <v>-20</v>
      </c>
      <c r="AB1517" t="s">
        <v>769</v>
      </c>
      <c r="AC1517">
        <v>0.15</v>
      </c>
      <c r="AD1517" t="s">
        <v>831</v>
      </c>
      <c r="AE1517">
        <v>41800</v>
      </c>
      <c r="AF1517">
        <v>41912</v>
      </c>
      <c r="AG1517" t="s">
        <v>842</v>
      </c>
      <c r="AH1517" t="s">
        <v>4101</v>
      </c>
      <c r="AI1517">
        <v>2212949</v>
      </c>
    </row>
    <row r="1518" spans="1:35" hidden="1">
      <c r="A1518" t="s">
        <v>4069</v>
      </c>
      <c r="B1518" t="s">
        <v>4070</v>
      </c>
      <c r="C1518" t="s">
        <v>4102</v>
      </c>
      <c r="D1518" t="s">
        <v>4102</v>
      </c>
      <c r="E1518" t="s">
        <v>4103</v>
      </c>
      <c r="F1518" t="s">
        <v>737</v>
      </c>
      <c r="G1518" t="s">
        <v>780</v>
      </c>
      <c r="H1518" t="s">
        <v>794</v>
      </c>
      <c r="I1518" t="s">
        <v>726</v>
      </c>
      <c r="J1518" t="s">
        <v>682</v>
      </c>
      <c r="K1518">
        <v>5</v>
      </c>
      <c r="L1518">
        <v>60</v>
      </c>
      <c r="M1518">
        <v>70.400000000000006</v>
      </c>
      <c r="N1518">
        <v>50.1</v>
      </c>
      <c r="O1518">
        <v>1125</v>
      </c>
      <c r="Q1518">
        <v>40</v>
      </c>
      <c r="R1518">
        <v>450</v>
      </c>
      <c r="S1518">
        <v>7</v>
      </c>
      <c r="T1518">
        <v>64.3</v>
      </c>
      <c r="U1518" t="s">
        <v>782</v>
      </c>
      <c r="V1518">
        <v>25000</v>
      </c>
      <c r="W1518">
        <v>2700</v>
      </c>
      <c r="X1518">
        <v>81</v>
      </c>
      <c r="Y1518">
        <v>5</v>
      </c>
      <c r="Z1518">
        <v>0.9</v>
      </c>
      <c r="AA1518">
        <v>-20</v>
      </c>
      <c r="AB1518" t="s">
        <v>769</v>
      </c>
      <c r="AC1518">
        <v>0.15</v>
      </c>
      <c r="AD1518" t="s">
        <v>831</v>
      </c>
      <c r="AE1518">
        <v>41810</v>
      </c>
      <c r="AF1518">
        <v>41914</v>
      </c>
      <c r="AG1518" t="s">
        <v>842</v>
      </c>
      <c r="AH1518" t="s">
        <v>4104</v>
      </c>
      <c r="AI1518">
        <v>2213864</v>
      </c>
    </row>
    <row r="1519" spans="1:35" hidden="1">
      <c r="A1519" t="s">
        <v>4069</v>
      </c>
      <c r="B1519" t="s">
        <v>4070</v>
      </c>
      <c r="C1519" t="s">
        <v>4105</v>
      </c>
      <c r="D1519" t="s">
        <v>4105</v>
      </c>
      <c r="E1519" t="s">
        <v>4106</v>
      </c>
      <c r="F1519" t="s">
        <v>737</v>
      </c>
      <c r="G1519" t="s">
        <v>780</v>
      </c>
      <c r="H1519" t="s">
        <v>794</v>
      </c>
      <c r="I1519" t="s">
        <v>726</v>
      </c>
      <c r="J1519" t="s">
        <v>682</v>
      </c>
      <c r="K1519">
        <v>5</v>
      </c>
      <c r="L1519">
        <v>60</v>
      </c>
      <c r="M1519">
        <v>70.3</v>
      </c>
      <c r="N1519">
        <v>50</v>
      </c>
      <c r="O1519">
        <v>1210</v>
      </c>
      <c r="Q1519">
        <v>40</v>
      </c>
      <c r="R1519">
        <v>450</v>
      </c>
      <c r="S1519">
        <v>7</v>
      </c>
      <c r="T1519">
        <v>64.3</v>
      </c>
      <c r="U1519" t="s">
        <v>782</v>
      </c>
      <c r="V1519">
        <v>25000</v>
      </c>
      <c r="W1519">
        <v>3000</v>
      </c>
      <c r="X1519">
        <v>83</v>
      </c>
      <c r="Y1519">
        <v>11</v>
      </c>
      <c r="Z1519">
        <v>0.9</v>
      </c>
      <c r="AA1519">
        <v>-20</v>
      </c>
      <c r="AB1519" t="s">
        <v>769</v>
      </c>
      <c r="AC1519">
        <v>0.15</v>
      </c>
      <c r="AD1519" t="s">
        <v>831</v>
      </c>
      <c r="AE1519">
        <v>41810</v>
      </c>
      <c r="AF1519">
        <v>41914</v>
      </c>
      <c r="AG1519" t="s">
        <v>842</v>
      </c>
      <c r="AH1519" t="s">
        <v>4107</v>
      </c>
      <c r="AI1519">
        <v>2213865</v>
      </c>
    </row>
    <row r="1520" spans="1:35" hidden="1">
      <c r="A1520" t="s">
        <v>4069</v>
      </c>
      <c r="B1520" t="s">
        <v>4070</v>
      </c>
      <c r="C1520" t="s">
        <v>4108</v>
      </c>
      <c r="D1520" t="s">
        <v>4108</v>
      </c>
      <c r="E1520" t="s">
        <v>4109</v>
      </c>
      <c r="F1520" t="s">
        <v>830</v>
      </c>
      <c r="G1520" t="s">
        <v>780</v>
      </c>
      <c r="H1520" t="s">
        <v>794</v>
      </c>
      <c r="I1520" t="s">
        <v>726</v>
      </c>
      <c r="J1520" t="s">
        <v>682</v>
      </c>
      <c r="K1520">
        <v>5</v>
      </c>
      <c r="L1520">
        <v>75</v>
      </c>
      <c r="M1520">
        <v>117.6</v>
      </c>
      <c r="N1520">
        <v>94.8</v>
      </c>
      <c r="O1520">
        <v>1760</v>
      </c>
      <c r="Q1520">
        <v>40</v>
      </c>
      <c r="R1520">
        <v>800</v>
      </c>
      <c r="S1520">
        <v>13</v>
      </c>
      <c r="T1520">
        <v>61.5</v>
      </c>
      <c r="U1520" t="s">
        <v>782</v>
      </c>
      <c r="V1520">
        <v>25000</v>
      </c>
      <c r="W1520">
        <v>2700</v>
      </c>
      <c r="X1520">
        <v>82</v>
      </c>
      <c r="Y1520">
        <v>9</v>
      </c>
      <c r="Z1520">
        <v>0.9</v>
      </c>
      <c r="AA1520">
        <v>-20</v>
      </c>
      <c r="AB1520" t="s">
        <v>769</v>
      </c>
      <c r="AC1520">
        <v>0.15</v>
      </c>
      <c r="AD1520" t="s">
        <v>831</v>
      </c>
      <c r="AE1520">
        <v>41901</v>
      </c>
      <c r="AF1520">
        <v>41957</v>
      </c>
      <c r="AG1520" t="s">
        <v>842</v>
      </c>
      <c r="AH1520" t="s">
        <v>4110</v>
      </c>
      <c r="AI1520">
        <v>2222213</v>
      </c>
    </row>
    <row r="1521" spans="1:35" hidden="1">
      <c r="A1521" t="s">
        <v>4069</v>
      </c>
      <c r="B1521" t="s">
        <v>4070</v>
      </c>
      <c r="C1521" t="s">
        <v>4111</v>
      </c>
      <c r="D1521" t="s">
        <v>4111</v>
      </c>
      <c r="E1521" t="s">
        <v>4112</v>
      </c>
      <c r="F1521" t="s">
        <v>735</v>
      </c>
      <c r="G1521" t="s">
        <v>780</v>
      </c>
      <c r="H1521" t="s">
        <v>794</v>
      </c>
      <c r="I1521" t="s">
        <v>726</v>
      </c>
      <c r="J1521" t="s">
        <v>682</v>
      </c>
      <c r="K1521">
        <v>5</v>
      </c>
      <c r="L1521">
        <v>120</v>
      </c>
      <c r="M1521">
        <v>130.80000000000001</v>
      </c>
      <c r="N1521">
        <v>118</v>
      </c>
      <c r="O1521">
        <v>2765</v>
      </c>
      <c r="Q1521">
        <v>40</v>
      </c>
      <c r="R1521">
        <v>1200</v>
      </c>
      <c r="S1521">
        <v>17</v>
      </c>
      <c r="T1521">
        <v>70.599999999999994</v>
      </c>
      <c r="U1521" t="s">
        <v>782</v>
      </c>
      <c r="V1521">
        <v>25000</v>
      </c>
      <c r="W1521">
        <v>2700</v>
      </c>
      <c r="X1521">
        <v>81</v>
      </c>
      <c r="Y1521">
        <v>4</v>
      </c>
      <c r="Z1521">
        <v>1</v>
      </c>
      <c r="AA1521">
        <v>-20</v>
      </c>
      <c r="AB1521" t="s">
        <v>769</v>
      </c>
      <c r="AC1521">
        <v>0.15</v>
      </c>
      <c r="AD1521" t="s">
        <v>831</v>
      </c>
      <c r="AE1521">
        <v>41901</v>
      </c>
      <c r="AF1521">
        <v>41957</v>
      </c>
      <c r="AG1521" t="s">
        <v>842</v>
      </c>
      <c r="AH1521" t="s">
        <v>4113</v>
      </c>
      <c r="AI1521">
        <v>2222214</v>
      </c>
    </row>
    <row r="1522" spans="1:35" hidden="1">
      <c r="A1522" t="s">
        <v>4114</v>
      </c>
      <c r="B1522" t="s">
        <v>4115</v>
      </c>
      <c r="C1522" t="s">
        <v>4116</v>
      </c>
      <c r="D1522" t="s">
        <v>4116</v>
      </c>
      <c r="F1522" t="s">
        <v>732</v>
      </c>
      <c r="G1522" t="s">
        <v>780</v>
      </c>
      <c r="H1522" t="s">
        <v>794</v>
      </c>
      <c r="I1522" t="s">
        <v>726</v>
      </c>
      <c r="J1522" t="s">
        <v>682</v>
      </c>
      <c r="K1522">
        <v>3</v>
      </c>
      <c r="L1522">
        <v>65</v>
      </c>
      <c r="M1522">
        <v>130</v>
      </c>
      <c r="N1522">
        <v>95</v>
      </c>
      <c r="Q1522">
        <v>113</v>
      </c>
      <c r="R1522">
        <v>850</v>
      </c>
      <c r="S1522">
        <v>11</v>
      </c>
      <c r="T1522">
        <v>77.2</v>
      </c>
      <c r="U1522" t="s">
        <v>782</v>
      </c>
      <c r="V1522">
        <v>25000</v>
      </c>
      <c r="W1522">
        <v>2700</v>
      </c>
      <c r="X1522">
        <v>82</v>
      </c>
      <c r="Y1522">
        <v>14</v>
      </c>
      <c r="Z1522">
        <v>0.9</v>
      </c>
      <c r="AA1522">
        <v>-20</v>
      </c>
      <c r="AB1522" t="s">
        <v>769</v>
      </c>
      <c r="AC1522">
        <v>0.1</v>
      </c>
      <c r="AD1522" t="s">
        <v>783</v>
      </c>
      <c r="AE1522">
        <v>41765</v>
      </c>
      <c r="AF1522">
        <v>41765</v>
      </c>
      <c r="AG1522" t="s">
        <v>784</v>
      </c>
      <c r="AH1522" t="s">
        <v>4117</v>
      </c>
      <c r="AI1522">
        <v>2210174</v>
      </c>
    </row>
    <row r="1523" spans="1:35" hidden="1">
      <c r="A1523" t="s">
        <v>4114</v>
      </c>
      <c r="B1523" t="s">
        <v>4115</v>
      </c>
      <c r="C1523" t="s">
        <v>4118</v>
      </c>
      <c r="D1523" t="s">
        <v>4118</v>
      </c>
      <c r="F1523" t="s">
        <v>835</v>
      </c>
      <c r="G1523" t="s">
        <v>723</v>
      </c>
      <c r="H1523" t="s">
        <v>788</v>
      </c>
      <c r="I1523" t="s">
        <v>723</v>
      </c>
      <c r="J1523" t="s">
        <v>682</v>
      </c>
      <c r="K1523">
        <v>3</v>
      </c>
      <c r="L1523">
        <v>40</v>
      </c>
      <c r="M1523">
        <v>97</v>
      </c>
      <c r="N1523">
        <v>35</v>
      </c>
      <c r="R1523">
        <v>325</v>
      </c>
      <c r="S1523">
        <v>5</v>
      </c>
      <c r="T1523">
        <v>65</v>
      </c>
      <c r="U1523" t="s">
        <v>782</v>
      </c>
      <c r="V1523">
        <v>25000</v>
      </c>
      <c r="W1523">
        <v>2700</v>
      </c>
      <c r="X1523">
        <v>83</v>
      </c>
      <c r="Y1523">
        <v>21</v>
      </c>
      <c r="Z1523">
        <v>0.9</v>
      </c>
      <c r="AA1523">
        <v>-20</v>
      </c>
      <c r="AB1523" t="s">
        <v>769</v>
      </c>
      <c r="AC1523">
        <v>0.09</v>
      </c>
      <c r="AD1523" t="s">
        <v>783</v>
      </c>
      <c r="AE1523">
        <v>41765</v>
      </c>
      <c r="AF1523">
        <v>41771</v>
      </c>
      <c r="AG1523" t="s">
        <v>784</v>
      </c>
      <c r="AH1523" t="s">
        <v>4119</v>
      </c>
      <c r="AI1523">
        <v>2210312</v>
      </c>
    </row>
    <row r="1524" spans="1:35" hidden="1">
      <c r="A1524" t="s">
        <v>4120</v>
      </c>
      <c r="B1524" t="s">
        <v>4121</v>
      </c>
      <c r="C1524" t="s">
        <v>4122</v>
      </c>
      <c r="D1524" t="s">
        <v>4123</v>
      </c>
      <c r="E1524" t="s">
        <v>4124</v>
      </c>
      <c r="F1524" t="s">
        <v>3757</v>
      </c>
      <c r="G1524" t="s">
        <v>723</v>
      </c>
      <c r="H1524" t="s">
        <v>788</v>
      </c>
      <c r="I1524" t="s">
        <v>723</v>
      </c>
      <c r="J1524" t="s">
        <v>682</v>
      </c>
      <c r="K1524">
        <v>3</v>
      </c>
      <c r="L1524">
        <v>40</v>
      </c>
      <c r="M1524">
        <v>108</v>
      </c>
      <c r="N1524">
        <v>35</v>
      </c>
      <c r="R1524">
        <v>300</v>
      </c>
      <c r="S1524">
        <v>4.5</v>
      </c>
      <c r="T1524">
        <v>66.7</v>
      </c>
      <c r="U1524" t="s">
        <v>782</v>
      </c>
      <c r="V1524">
        <v>25000</v>
      </c>
      <c r="W1524">
        <v>2700</v>
      </c>
      <c r="X1524">
        <v>80</v>
      </c>
      <c r="Y1524">
        <v>2</v>
      </c>
      <c r="Z1524">
        <v>1</v>
      </c>
      <c r="AA1524">
        <v>-35</v>
      </c>
      <c r="AB1524" t="s">
        <v>769</v>
      </c>
      <c r="AD1524" t="s">
        <v>783</v>
      </c>
      <c r="AE1524">
        <v>41734</v>
      </c>
      <c r="AF1524">
        <v>41974</v>
      </c>
      <c r="AG1524" t="s">
        <v>784</v>
      </c>
      <c r="AH1524" t="s">
        <v>4125</v>
      </c>
      <c r="AI1524">
        <v>2226671</v>
      </c>
    </row>
    <row r="1525" spans="1:35" hidden="1">
      <c r="A1525" t="s">
        <v>4120</v>
      </c>
      <c r="B1525" t="s">
        <v>4121</v>
      </c>
      <c r="C1525" t="s">
        <v>4122</v>
      </c>
      <c r="D1525" t="s">
        <v>4126</v>
      </c>
      <c r="E1525" t="s">
        <v>4127</v>
      </c>
      <c r="F1525" t="s">
        <v>4128</v>
      </c>
      <c r="G1525" t="s">
        <v>723</v>
      </c>
      <c r="H1525" t="s">
        <v>788</v>
      </c>
      <c r="I1525" t="s">
        <v>723</v>
      </c>
      <c r="J1525" t="s">
        <v>682</v>
      </c>
      <c r="K1525">
        <v>3</v>
      </c>
      <c r="L1525">
        <v>40</v>
      </c>
      <c r="M1525">
        <v>131</v>
      </c>
      <c r="N1525">
        <v>35</v>
      </c>
      <c r="R1525">
        <v>300</v>
      </c>
      <c r="S1525">
        <v>4.5</v>
      </c>
      <c r="T1525">
        <v>66.7</v>
      </c>
      <c r="U1525" t="s">
        <v>782</v>
      </c>
      <c r="V1525">
        <v>25000</v>
      </c>
      <c r="W1525">
        <v>2700</v>
      </c>
      <c r="X1525">
        <v>80</v>
      </c>
      <c r="Y1525">
        <v>3</v>
      </c>
      <c r="Z1525">
        <v>1</v>
      </c>
      <c r="AA1525">
        <v>-35</v>
      </c>
      <c r="AB1525" t="s">
        <v>769</v>
      </c>
      <c r="AD1525" t="s">
        <v>783</v>
      </c>
      <c r="AE1525">
        <v>41735</v>
      </c>
      <c r="AF1525">
        <v>41974</v>
      </c>
      <c r="AG1525" t="s">
        <v>784</v>
      </c>
      <c r="AH1525" t="s">
        <v>4129</v>
      </c>
      <c r="AI1525">
        <v>2226672</v>
      </c>
    </row>
    <row r="1526" spans="1:35" hidden="1">
      <c r="A1526" t="s">
        <v>4120</v>
      </c>
      <c r="B1526" t="s">
        <v>4121</v>
      </c>
      <c r="C1526" t="s">
        <v>4122</v>
      </c>
      <c r="D1526" t="s">
        <v>4130</v>
      </c>
      <c r="E1526" t="s">
        <v>4131</v>
      </c>
      <c r="F1526" t="s">
        <v>3757</v>
      </c>
      <c r="G1526" t="s">
        <v>723</v>
      </c>
      <c r="H1526" t="s">
        <v>788</v>
      </c>
      <c r="I1526" t="s">
        <v>723</v>
      </c>
      <c r="J1526" t="s">
        <v>682</v>
      </c>
      <c r="K1526">
        <v>3</v>
      </c>
      <c r="L1526">
        <v>40</v>
      </c>
      <c r="M1526">
        <v>108</v>
      </c>
      <c r="N1526">
        <v>35</v>
      </c>
      <c r="R1526">
        <v>300</v>
      </c>
      <c r="S1526">
        <v>4.5</v>
      </c>
      <c r="T1526">
        <v>66.7</v>
      </c>
      <c r="U1526" t="s">
        <v>782</v>
      </c>
      <c r="V1526">
        <v>25000</v>
      </c>
      <c r="W1526">
        <v>2700</v>
      </c>
      <c r="X1526">
        <v>82</v>
      </c>
      <c r="Y1526">
        <v>4</v>
      </c>
      <c r="Z1526">
        <v>1</v>
      </c>
      <c r="AA1526">
        <v>-35</v>
      </c>
      <c r="AB1526" t="s">
        <v>769</v>
      </c>
      <c r="AD1526" t="s">
        <v>783</v>
      </c>
      <c r="AE1526">
        <v>41736</v>
      </c>
      <c r="AF1526">
        <v>41974</v>
      </c>
      <c r="AG1526" t="s">
        <v>784</v>
      </c>
      <c r="AH1526" t="s">
        <v>4132</v>
      </c>
      <c r="AI1526">
        <v>2226673</v>
      </c>
    </row>
    <row r="1527" spans="1:35" hidden="1">
      <c r="A1527" t="s">
        <v>4120</v>
      </c>
      <c r="B1527" t="s">
        <v>4121</v>
      </c>
      <c r="C1527" t="s">
        <v>4122</v>
      </c>
      <c r="D1527" t="s">
        <v>4133</v>
      </c>
      <c r="E1527" t="s">
        <v>4134</v>
      </c>
      <c r="F1527" t="s">
        <v>4128</v>
      </c>
      <c r="G1527" t="s">
        <v>723</v>
      </c>
      <c r="H1527" t="s">
        <v>788</v>
      </c>
      <c r="I1527" t="s">
        <v>723</v>
      </c>
      <c r="J1527" t="s">
        <v>682</v>
      </c>
      <c r="K1527">
        <v>3</v>
      </c>
      <c r="L1527">
        <v>40</v>
      </c>
      <c r="M1527">
        <v>131</v>
      </c>
      <c r="N1527">
        <v>35</v>
      </c>
      <c r="R1527">
        <v>300</v>
      </c>
      <c r="S1527">
        <v>4.5</v>
      </c>
      <c r="T1527">
        <v>66.7</v>
      </c>
      <c r="U1527" t="s">
        <v>782</v>
      </c>
      <c r="V1527">
        <v>25000</v>
      </c>
      <c r="W1527">
        <v>2700</v>
      </c>
      <c r="X1527">
        <v>81</v>
      </c>
      <c r="Y1527">
        <v>3</v>
      </c>
      <c r="Z1527">
        <v>1</v>
      </c>
      <c r="AA1527">
        <v>-35</v>
      </c>
      <c r="AB1527" t="s">
        <v>769</v>
      </c>
      <c r="AD1527" t="s">
        <v>783</v>
      </c>
      <c r="AE1527">
        <v>41737</v>
      </c>
      <c r="AF1527">
        <v>41974</v>
      </c>
      <c r="AG1527" t="s">
        <v>784</v>
      </c>
      <c r="AH1527" t="s">
        <v>4135</v>
      </c>
      <c r="AI1527">
        <v>2226674</v>
      </c>
    </row>
    <row r="1528" spans="1:35" hidden="1">
      <c r="A1528" t="s">
        <v>4136</v>
      </c>
      <c r="B1528" t="s">
        <v>4137</v>
      </c>
      <c r="C1528" t="s">
        <v>4138</v>
      </c>
      <c r="D1528" t="s">
        <v>4138</v>
      </c>
      <c r="F1528" t="s">
        <v>735</v>
      </c>
      <c r="G1528" t="s">
        <v>780</v>
      </c>
      <c r="H1528" t="s">
        <v>794</v>
      </c>
      <c r="I1528" t="s">
        <v>726</v>
      </c>
      <c r="J1528" t="s">
        <v>682</v>
      </c>
      <c r="K1528">
        <v>5</v>
      </c>
      <c r="L1528">
        <v>85</v>
      </c>
      <c r="M1528">
        <v>127.9</v>
      </c>
      <c r="N1528">
        <v>121.1</v>
      </c>
      <c r="O1528">
        <v>3796</v>
      </c>
      <c r="Q1528">
        <v>25</v>
      </c>
      <c r="R1528">
        <v>800</v>
      </c>
      <c r="S1528">
        <v>14</v>
      </c>
      <c r="T1528">
        <v>57.1</v>
      </c>
      <c r="U1528" t="s">
        <v>782</v>
      </c>
      <c r="V1528">
        <v>25000</v>
      </c>
      <c r="W1528">
        <v>3000</v>
      </c>
      <c r="X1528">
        <v>91</v>
      </c>
      <c r="Y1528">
        <v>56</v>
      </c>
      <c r="Z1528">
        <v>0.9</v>
      </c>
      <c r="AA1528">
        <v>-20</v>
      </c>
      <c r="AD1528" t="s">
        <v>783</v>
      </c>
      <c r="AE1528">
        <v>41730</v>
      </c>
      <c r="AF1528">
        <v>41878</v>
      </c>
      <c r="AG1528" t="s">
        <v>842</v>
      </c>
      <c r="AH1528" t="s">
        <v>4139</v>
      </c>
      <c r="AI1528">
        <v>2218029</v>
      </c>
    </row>
    <row r="1529" spans="1:35" hidden="1">
      <c r="A1529" t="s">
        <v>4140</v>
      </c>
      <c r="B1529" t="s">
        <v>4141</v>
      </c>
      <c r="C1529" t="s">
        <v>4142</v>
      </c>
      <c r="D1529" t="s">
        <v>4142</v>
      </c>
      <c r="F1529" t="s">
        <v>731</v>
      </c>
      <c r="G1529" t="s">
        <v>780</v>
      </c>
      <c r="H1529" t="s">
        <v>794</v>
      </c>
      <c r="I1529" t="s">
        <v>726</v>
      </c>
      <c r="J1529" t="s">
        <v>682</v>
      </c>
      <c r="K1529">
        <v>5</v>
      </c>
      <c r="M1529">
        <v>91.5</v>
      </c>
      <c r="N1529">
        <v>93.7</v>
      </c>
      <c r="O1529">
        <v>2911</v>
      </c>
      <c r="R1529">
        <v>770</v>
      </c>
      <c r="S1529">
        <v>13</v>
      </c>
      <c r="T1529">
        <v>61</v>
      </c>
      <c r="U1529" t="s">
        <v>782</v>
      </c>
      <c r="V1529">
        <v>25000</v>
      </c>
      <c r="W1529">
        <v>3000</v>
      </c>
      <c r="X1529">
        <v>83</v>
      </c>
      <c r="Y1529">
        <v>20</v>
      </c>
      <c r="Z1529">
        <v>1</v>
      </c>
      <c r="AA1529">
        <v>-20</v>
      </c>
      <c r="AB1529" t="s">
        <v>769</v>
      </c>
      <c r="AC1529">
        <v>0.05</v>
      </c>
      <c r="AD1529" t="s">
        <v>1308</v>
      </c>
      <c r="AE1529">
        <v>41288</v>
      </c>
      <c r="AF1529">
        <v>41960</v>
      </c>
      <c r="AG1529" t="s">
        <v>842</v>
      </c>
      <c r="AH1529" t="s">
        <v>4143</v>
      </c>
      <c r="AI1529">
        <v>2225275</v>
      </c>
    </row>
    <row r="1530" spans="1:35" hidden="1">
      <c r="A1530" t="s">
        <v>4140</v>
      </c>
      <c r="B1530" t="s">
        <v>4141</v>
      </c>
      <c r="C1530" t="s">
        <v>4144</v>
      </c>
      <c r="D1530" t="s">
        <v>4144</v>
      </c>
      <c r="F1530" t="s">
        <v>731</v>
      </c>
      <c r="G1530" t="s">
        <v>780</v>
      </c>
      <c r="H1530" t="s">
        <v>794</v>
      </c>
      <c r="I1530" t="s">
        <v>726</v>
      </c>
      <c r="J1530" t="s">
        <v>682</v>
      </c>
      <c r="K1530">
        <v>5</v>
      </c>
      <c r="M1530">
        <v>91.6</v>
      </c>
      <c r="N1530">
        <v>93.9</v>
      </c>
      <c r="O1530">
        <v>3033</v>
      </c>
      <c r="R1530">
        <v>820</v>
      </c>
      <c r="S1530">
        <v>13</v>
      </c>
      <c r="T1530">
        <v>61</v>
      </c>
      <c r="U1530" t="s">
        <v>782</v>
      </c>
      <c r="V1530">
        <v>25000</v>
      </c>
      <c r="W1530">
        <v>4000</v>
      </c>
      <c r="X1530">
        <v>81</v>
      </c>
      <c r="Y1530">
        <v>11</v>
      </c>
      <c r="Z1530">
        <v>1</v>
      </c>
      <c r="AA1530">
        <v>-20</v>
      </c>
      <c r="AB1530" t="s">
        <v>769</v>
      </c>
      <c r="AC1530">
        <v>0.05</v>
      </c>
      <c r="AD1530" t="s">
        <v>1308</v>
      </c>
      <c r="AE1530">
        <v>41299</v>
      </c>
      <c r="AF1530">
        <v>41960</v>
      </c>
      <c r="AG1530" t="s">
        <v>842</v>
      </c>
      <c r="AH1530" t="s">
        <v>4145</v>
      </c>
      <c r="AI1530">
        <v>2225276</v>
      </c>
    </row>
    <row r="1531" spans="1:35" hidden="1">
      <c r="A1531" t="s">
        <v>4140</v>
      </c>
      <c r="B1531" t="s">
        <v>4141</v>
      </c>
      <c r="C1531" t="s">
        <v>4146</v>
      </c>
      <c r="D1531" t="s">
        <v>4146</v>
      </c>
      <c r="F1531" t="s">
        <v>4147</v>
      </c>
      <c r="G1531" t="s">
        <v>780</v>
      </c>
      <c r="H1531" t="s">
        <v>794</v>
      </c>
      <c r="I1531" t="s">
        <v>726</v>
      </c>
      <c r="J1531" t="s">
        <v>682</v>
      </c>
      <c r="K1531">
        <v>5</v>
      </c>
      <c r="M1531">
        <v>99.8</v>
      </c>
      <c r="N1531">
        <v>95.2</v>
      </c>
      <c r="R1531">
        <v>650</v>
      </c>
      <c r="S1531">
        <v>13</v>
      </c>
      <c r="T1531">
        <v>58</v>
      </c>
      <c r="U1531" t="s">
        <v>782</v>
      </c>
      <c r="V1531">
        <v>25000</v>
      </c>
      <c r="W1531">
        <v>3000</v>
      </c>
      <c r="X1531">
        <v>83</v>
      </c>
      <c r="Y1531">
        <v>21</v>
      </c>
      <c r="Z1531">
        <v>1</v>
      </c>
      <c r="AA1531">
        <v>-20</v>
      </c>
      <c r="AB1531" t="s">
        <v>769</v>
      </c>
      <c r="AC1531">
        <v>0.05</v>
      </c>
      <c r="AD1531" t="s">
        <v>1308</v>
      </c>
      <c r="AE1531">
        <v>41288</v>
      </c>
      <c r="AF1531">
        <v>41960</v>
      </c>
      <c r="AG1531" t="s">
        <v>842</v>
      </c>
      <c r="AH1531" t="s">
        <v>4148</v>
      </c>
      <c r="AI1531">
        <v>2225273</v>
      </c>
    </row>
    <row r="1532" spans="1:35" hidden="1">
      <c r="A1532" t="s">
        <v>4140</v>
      </c>
      <c r="B1532" t="s">
        <v>4141</v>
      </c>
      <c r="C1532" t="s">
        <v>4149</v>
      </c>
      <c r="D1532" t="s">
        <v>4149</v>
      </c>
      <c r="F1532" t="s">
        <v>4147</v>
      </c>
      <c r="G1532" t="s">
        <v>780</v>
      </c>
      <c r="H1532" t="s">
        <v>794</v>
      </c>
      <c r="I1532" t="s">
        <v>726</v>
      </c>
      <c r="J1532" t="s">
        <v>682</v>
      </c>
      <c r="K1532">
        <v>5</v>
      </c>
      <c r="M1532">
        <v>99.8</v>
      </c>
      <c r="N1532">
        <v>95.2</v>
      </c>
      <c r="R1532">
        <v>730</v>
      </c>
      <c r="S1532">
        <v>13</v>
      </c>
      <c r="T1532">
        <v>57</v>
      </c>
      <c r="U1532" t="s">
        <v>782</v>
      </c>
      <c r="V1532">
        <v>25000</v>
      </c>
      <c r="W1532">
        <v>4000</v>
      </c>
      <c r="X1532">
        <v>82</v>
      </c>
      <c r="Y1532">
        <v>16</v>
      </c>
      <c r="Z1532">
        <v>1</v>
      </c>
      <c r="AA1532">
        <v>-20</v>
      </c>
      <c r="AB1532" t="s">
        <v>769</v>
      </c>
      <c r="AC1532">
        <v>0.05</v>
      </c>
      <c r="AD1532" t="s">
        <v>1308</v>
      </c>
      <c r="AE1532">
        <v>41299</v>
      </c>
      <c r="AF1532">
        <v>41960</v>
      </c>
      <c r="AG1532" t="s">
        <v>842</v>
      </c>
      <c r="AH1532" t="s">
        <v>4150</v>
      </c>
      <c r="AI1532">
        <v>2225274</v>
      </c>
    </row>
    <row r="1533" spans="1:35" hidden="1">
      <c r="A1533" t="s">
        <v>4140</v>
      </c>
      <c r="B1533" t="s">
        <v>4141</v>
      </c>
      <c r="C1533" t="s">
        <v>4151</v>
      </c>
      <c r="D1533" t="s">
        <v>4151</v>
      </c>
      <c r="F1533" t="s">
        <v>735</v>
      </c>
      <c r="G1533" t="s">
        <v>780</v>
      </c>
      <c r="H1533" t="s">
        <v>794</v>
      </c>
      <c r="I1533" t="s">
        <v>726</v>
      </c>
      <c r="J1533" t="s">
        <v>682</v>
      </c>
      <c r="K1533">
        <v>5</v>
      </c>
      <c r="M1533">
        <v>134.9</v>
      </c>
      <c r="N1533">
        <v>119.5</v>
      </c>
      <c r="O1533">
        <v>3586</v>
      </c>
      <c r="R1533">
        <v>1030</v>
      </c>
      <c r="S1533">
        <v>18.399999999999999</v>
      </c>
      <c r="T1533">
        <v>54</v>
      </c>
      <c r="U1533" t="s">
        <v>782</v>
      </c>
      <c r="V1533">
        <v>25000</v>
      </c>
      <c r="W1533">
        <v>3000</v>
      </c>
      <c r="X1533">
        <v>83</v>
      </c>
      <c r="Y1533">
        <v>21</v>
      </c>
      <c r="Z1533">
        <v>1</v>
      </c>
      <c r="AA1533">
        <v>-20</v>
      </c>
      <c r="AB1533" t="s">
        <v>769</v>
      </c>
      <c r="AC1533">
        <v>0.05</v>
      </c>
      <c r="AD1533" t="s">
        <v>1308</v>
      </c>
      <c r="AE1533">
        <v>41288</v>
      </c>
      <c r="AF1533">
        <v>41960</v>
      </c>
      <c r="AG1533" t="s">
        <v>842</v>
      </c>
      <c r="AH1533" t="s">
        <v>4152</v>
      </c>
      <c r="AI1533">
        <v>2225277</v>
      </c>
    </row>
    <row r="1534" spans="1:35" hidden="1">
      <c r="A1534" t="s">
        <v>4140</v>
      </c>
      <c r="B1534" t="s">
        <v>4141</v>
      </c>
      <c r="C1534" t="s">
        <v>4153</v>
      </c>
      <c r="D1534" t="s">
        <v>4153</v>
      </c>
      <c r="F1534" t="s">
        <v>735</v>
      </c>
      <c r="G1534" t="s">
        <v>780</v>
      </c>
      <c r="H1534" t="s">
        <v>794</v>
      </c>
      <c r="I1534" t="s">
        <v>726</v>
      </c>
      <c r="J1534" t="s">
        <v>682</v>
      </c>
      <c r="K1534">
        <v>5</v>
      </c>
      <c r="M1534">
        <v>134.4</v>
      </c>
      <c r="N1534">
        <v>119.7</v>
      </c>
      <c r="O1534">
        <v>3803</v>
      </c>
      <c r="R1534">
        <v>1080</v>
      </c>
      <c r="S1534">
        <v>18</v>
      </c>
      <c r="T1534">
        <v>56</v>
      </c>
      <c r="U1534" t="s">
        <v>782</v>
      </c>
      <c r="V1534">
        <v>25000</v>
      </c>
      <c r="W1534">
        <v>4000</v>
      </c>
      <c r="X1534">
        <v>81</v>
      </c>
      <c r="Y1534">
        <v>12</v>
      </c>
      <c r="Z1534">
        <v>1</v>
      </c>
      <c r="AA1534">
        <v>-20</v>
      </c>
      <c r="AB1534" t="s">
        <v>769</v>
      </c>
      <c r="AC1534">
        <v>0.05</v>
      </c>
      <c r="AD1534" t="s">
        <v>1308</v>
      </c>
      <c r="AE1534">
        <v>41299</v>
      </c>
      <c r="AF1534">
        <v>41960</v>
      </c>
      <c r="AG1534" t="s">
        <v>842</v>
      </c>
      <c r="AH1534" t="s">
        <v>4154</v>
      </c>
      <c r="AI1534">
        <v>2225278</v>
      </c>
    </row>
    <row r="1535" spans="1:35" hidden="1">
      <c r="A1535" t="s">
        <v>4155</v>
      </c>
      <c r="B1535" t="s">
        <v>4156</v>
      </c>
      <c r="C1535" t="s">
        <v>4157</v>
      </c>
      <c r="D1535" t="s">
        <v>4158</v>
      </c>
      <c r="F1535" t="s">
        <v>733</v>
      </c>
      <c r="G1535" t="s">
        <v>780</v>
      </c>
      <c r="H1535" t="s">
        <v>794</v>
      </c>
      <c r="I1535" t="s">
        <v>726</v>
      </c>
      <c r="J1535" t="s">
        <v>682</v>
      </c>
      <c r="K1535">
        <v>15</v>
      </c>
      <c r="L1535">
        <v>75</v>
      </c>
      <c r="M1535">
        <v>166.1</v>
      </c>
      <c r="N1535">
        <v>127.2</v>
      </c>
      <c r="R1535">
        <v>1050</v>
      </c>
      <c r="S1535">
        <v>15.8</v>
      </c>
      <c r="T1535">
        <v>70</v>
      </c>
      <c r="U1535" t="s">
        <v>782</v>
      </c>
      <c r="V1535">
        <v>25000</v>
      </c>
      <c r="W1535">
        <v>3000</v>
      </c>
      <c r="X1535">
        <v>82</v>
      </c>
      <c r="Y1535">
        <v>13</v>
      </c>
      <c r="Z1535">
        <v>0.9</v>
      </c>
      <c r="AA1535">
        <v>-20</v>
      </c>
      <c r="AB1535" t="s">
        <v>769</v>
      </c>
      <c r="AC1535">
        <v>0.1</v>
      </c>
      <c r="AD1535" t="s">
        <v>783</v>
      </c>
      <c r="AE1535">
        <v>41883</v>
      </c>
      <c r="AF1535">
        <v>41913</v>
      </c>
      <c r="AG1535" t="s">
        <v>842</v>
      </c>
      <c r="AH1535" t="s">
        <v>4159</v>
      </c>
      <c r="AI1535">
        <v>2221030</v>
      </c>
    </row>
    <row r="1536" spans="1:35" hidden="1">
      <c r="A1536" t="s">
        <v>4155</v>
      </c>
      <c r="B1536" t="s">
        <v>4156</v>
      </c>
      <c r="C1536" t="s">
        <v>4157</v>
      </c>
      <c r="D1536" t="s">
        <v>4160</v>
      </c>
      <c r="F1536" t="s">
        <v>731</v>
      </c>
      <c r="G1536" t="s">
        <v>780</v>
      </c>
      <c r="H1536" t="s">
        <v>794</v>
      </c>
      <c r="I1536" t="s">
        <v>726</v>
      </c>
      <c r="J1536" t="s">
        <v>682</v>
      </c>
      <c r="K1536">
        <v>15</v>
      </c>
      <c r="L1536">
        <v>75</v>
      </c>
      <c r="M1536">
        <v>119.8</v>
      </c>
      <c r="N1536">
        <v>100.5</v>
      </c>
      <c r="O1536">
        <v>2730</v>
      </c>
      <c r="Q1536">
        <v>38</v>
      </c>
      <c r="R1536">
        <v>800</v>
      </c>
      <c r="S1536">
        <v>11.4</v>
      </c>
      <c r="T1536">
        <v>72.7</v>
      </c>
      <c r="U1536" t="s">
        <v>782</v>
      </c>
      <c r="V1536">
        <v>25000</v>
      </c>
      <c r="W1536">
        <v>3000</v>
      </c>
      <c r="X1536">
        <v>82</v>
      </c>
      <c r="Y1536">
        <v>13</v>
      </c>
      <c r="Z1536">
        <v>0.9</v>
      </c>
      <c r="AA1536">
        <v>-20</v>
      </c>
      <c r="AB1536" t="s">
        <v>769</v>
      </c>
      <c r="AC1536">
        <v>0.1</v>
      </c>
      <c r="AD1536" t="s">
        <v>4161</v>
      </c>
      <c r="AE1536">
        <v>41883</v>
      </c>
      <c r="AF1536">
        <v>41913</v>
      </c>
      <c r="AG1536" t="s">
        <v>842</v>
      </c>
      <c r="AH1536" t="s">
        <v>4162</v>
      </c>
      <c r="AI1536">
        <v>2221031</v>
      </c>
    </row>
    <row r="1537" spans="1:35" hidden="1">
      <c r="A1537" t="s">
        <v>4155</v>
      </c>
      <c r="B1537" t="s">
        <v>4156</v>
      </c>
      <c r="C1537" t="s">
        <v>4157</v>
      </c>
      <c r="D1537" t="s">
        <v>4163</v>
      </c>
      <c r="F1537" t="s">
        <v>735</v>
      </c>
      <c r="G1537" t="s">
        <v>780</v>
      </c>
      <c r="H1537" t="s">
        <v>794</v>
      </c>
      <c r="I1537" t="s">
        <v>726</v>
      </c>
      <c r="J1537" t="s">
        <v>682</v>
      </c>
      <c r="K1537">
        <v>15</v>
      </c>
      <c r="L1537">
        <v>150</v>
      </c>
      <c r="M1537">
        <v>134.5</v>
      </c>
      <c r="N1537">
        <v>120.3</v>
      </c>
      <c r="O1537">
        <v>3691</v>
      </c>
      <c r="Q1537">
        <v>38</v>
      </c>
      <c r="R1537">
        <v>2200</v>
      </c>
      <c r="S1537">
        <v>30</v>
      </c>
      <c r="T1537">
        <v>73.3</v>
      </c>
      <c r="U1537" t="s">
        <v>782</v>
      </c>
      <c r="V1537">
        <v>25000</v>
      </c>
      <c r="W1537">
        <v>3000</v>
      </c>
      <c r="X1537">
        <v>82</v>
      </c>
      <c r="Y1537">
        <v>15</v>
      </c>
      <c r="Z1537">
        <v>0.9</v>
      </c>
      <c r="AA1537">
        <v>-20</v>
      </c>
      <c r="AB1537" t="s">
        <v>769</v>
      </c>
      <c r="AC1537">
        <v>0.1</v>
      </c>
      <c r="AD1537" t="s">
        <v>783</v>
      </c>
      <c r="AE1537">
        <v>41883</v>
      </c>
      <c r="AF1537">
        <v>41908</v>
      </c>
      <c r="AG1537" t="s">
        <v>842</v>
      </c>
      <c r="AH1537" t="s">
        <v>4164</v>
      </c>
      <c r="AI1537">
        <v>2221032</v>
      </c>
    </row>
    <row r="1538" spans="1:35" hidden="1">
      <c r="A1538" t="s">
        <v>4155</v>
      </c>
      <c r="B1538" t="s">
        <v>4156</v>
      </c>
      <c r="C1538" t="s">
        <v>4157</v>
      </c>
      <c r="D1538" t="s">
        <v>4165</v>
      </c>
      <c r="F1538" t="s">
        <v>813</v>
      </c>
      <c r="G1538" t="s">
        <v>780</v>
      </c>
      <c r="H1538" t="s">
        <v>794</v>
      </c>
      <c r="I1538" t="s">
        <v>726</v>
      </c>
      <c r="J1538" t="s">
        <v>682</v>
      </c>
      <c r="K1538">
        <v>15</v>
      </c>
      <c r="L1538">
        <v>45</v>
      </c>
      <c r="M1538">
        <v>91.5</v>
      </c>
      <c r="N1538">
        <v>65.400000000000006</v>
      </c>
      <c r="R1538">
        <v>500</v>
      </c>
      <c r="S1538">
        <v>7.7</v>
      </c>
      <c r="T1538">
        <v>71.400000000000006</v>
      </c>
      <c r="U1538" t="s">
        <v>782</v>
      </c>
      <c r="V1538">
        <v>25000</v>
      </c>
      <c r="W1538">
        <v>3000</v>
      </c>
      <c r="X1538">
        <v>81</v>
      </c>
      <c r="Y1538">
        <v>13</v>
      </c>
      <c r="Z1538">
        <v>0.9</v>
      </c>
      <c r="AA1538">
        <v>-20</v>
      </c>
      <c r="AB1538" t="s">
        <v>769</v>
      </c>
      <c r="AC1538">
        <v>0.1</v>
      </c>
      <c r="AD1538" t="s">
        <v>783</v>
      </c>
      <c r="AE1538">
        <v>41883</v>
      </c>
      <c r="AF1538">
        <v>41913</v>
      </c>
      <c r="AG1538" t="s">
        <v>842</v>
      </c>
      <c r="AH1538" t="s">
        <v>4166</v>
      </c>
      <c r="AI1538">
        <v>2221029</v>
      </c>
    </row>
    <row r="1539" spans="1:35" hidden="1">
      <c r="A1539" t="s">
        <v>4167</v>
      </c>
      <c r="B1539" t="s">
        <v>4168</v>
      </c>
      <c r="C1539" t="s">
        <v>4169</v>
      </c>
      <c r="D1539" t="s">
        <v>4169</v>
      </c>
      <c r="F1539" t="s">
        <v>735</v>
      </c>
      <c r="G1539" t="s">
        <v>780</v>
      </c>
      <c r="H1539" t="s">
        <v>794</v>
      </c>
      <c r="I1539" t="s">
        <v>726</v>
      </c>
      <c r="J1539" t="s">
        <v>682</v>
      </c>
      <c r="K1539">
        <v>3</v>
      </c>
      <c r="L1539">
        <v>75</v>
      </c>
      <c r="M1539">
        <v>135</v>
      </c>
      <c r="N1539">
        <v>122</v>
      </c>
      <c r="O1539">
        <v>5782</v>
      </c>
      <c r="Q1539">
        <v>17</v>
      </c>
      <c r="R1539">
        <v>865</v>
      </c>
      <c r="S1539">
        <v>15.6</v>
      </c>
      <c r="T1539">
        <v>55.3</v>
      </c>
      <c r="U1539" t="s">
        <v>782</v>
      </c>
      <c r="V1539">
        <v>25000</v>
      </c>
      <c r="W1539">
        <v>3000</v>
      </c>
      <c r="X1539">
        <v>84</v>
      </c>
      <c r="Y1539">
        <v>33</v>
      </c>
      <c r="AA1539">
        <v>-40</v>
      </c>
      <c r="AD1539" t="s">
        <v>900</v>
      </c>
      <c r="AE1539">
        <v>41761</v>
      </c>
      <c r="AF1539">
        <v>41799</v>
      </c>
      <c r="AG1539" t="s">
        <v>784</v>
      </c>
      <c r="AH1539" t="s">
        <v>4170</v>
      </c>
      <c r="AI1539">
        <v>2212619</v>
      </c>
    </row>
    <row r="1540" spans="1:35">
      <c r="A1540" t="s">
        <v>4171</v>
      </c>
      <c r="B1540" t="s">
        <v>4172</v>
      </c>
      <c r="C1540" t="s">
        <v>1009</v>
      </c>
      <c r="D1540" t="s">
        <v>4173</v>
      </c>
      <c r="F1540" t="s">
        <v>787</v>
      </c>
      <c r="G1540" t="s">
        <v>723</v>
      </c>
      <c r="H1540" t="s">
        <v>788</v>
      </c>
      <c r="I1540" t="s">
        <v>723</v>
      </c>
      <c r="J1540" t="s">
        <v>682</v>
      </c>
      <c r="K1540">
        <v>5</v>
      </c>
      <c r="L1540">
        <v>40</v>
      </c>
      <c r="M1540">
        <v>104</v>
      </c>
      <c r="N1540">
        <v>35</v>
      </c>
      <c r="R1540">
        <v>315</v>
      </c>
      <c r="S1540">
        <v>5</v>
      </c>
      <c r="T1540">
        <v>64.3</v>
      </c>
      <c r="U1540" t="s">
        <v>782</v>
      </c>
      <c r="V1540">
        <v>40000</v>
      </c>
      <c r="W1540">
        <v>2700</v>
      </c>
      <c r="X1540">
        <v>82</v>
      </c>
      <c r="Y1540">
        <v>17</v>
      </c>
      <c r="Z1540">
        <v>0.7</v>
      </c>
      <c r="AA1540">
        <v>-40</v>
      </c>
      <c r="AB1540" t="s">
        <v>769</v>
      </c>
      <c r="AC1540">
        <v>0.1</v>
      </c>
      <c r="AD1540" t="s">
        <v>783</v>
      </c>
      <c r="AE1540">
        <v>41777</v>
      </c>
      <c r="AF1540">
        <v>41781</v>
      </c>
      <c r="AG1540" t="s">
        <v>784</v>
      </c>
      <c r="AH1540" t="s">
        <v>4174</v>
      </c>
      <c r="AI1540">
        <v>2212496</v>
      </c>
    </row>
    <row r="1541" spans="1:35" hidden="1">
      <c r="A1541" t="s">
        <v>4175</v>
      </c>
      <c r="B1541" t="s">
        <v>4176</v>
      </c>
      <c r="C1541" t="s">
        <v>646</v>
      </c>
      <c r="D1541" t="s">
        <v>646</v>
      </c>
      <c r="F1541" t="s">
        <v>792</v>
      </c>
      <c r="G1541" t="s">
        <v>793</v>
      </c>
      <c r="H1541" t="s">
        <v>794</v>
      </c>
      <c r="I1541" t="s">
        <v>795</v>
      </c>
      <c r="J1541" t="s">
        <v>682</v>
      </c>
      <c r="K1541">
        <v>3</v>
      </c>
      <c r="L1541">
        <v>60</v>
      </c>
      <c r="M1541">
        <v>110.9</v>
      </c>
      <c r="N1541">
        <v>64.7</v>
      </c>
      <c r="R1541">
        <v>850</v>
      </c>
      <c r="S1541">
        <v>14</v>
      </c>
      <c r="T1541">
        <v>60.7</v>
      </c>
      <c r="U1541" t="s">
        <v>782</v>
      </c>
      <c r="V1541">
        <v>25000</v>
      </c>
      <c r="W1541">
        <v>3000</v>
      </c>
      <c r="X1541">
        <v>92</v>
      </c>
      <c r="Y1541">
        <v>67</v>
      </c>
      <c r="Z1541">
        <v>1</v>
      </c>
      <c r="AA1541">
        <v>-20</v>
      </c>
      <c r="AB1541" t="s">
        <v>769</v>
      </c>
      <c r="AC1541">
        <v>0.03</v>
      </c>
      <c r="AD1541" t="s">
        <v>783</v>
      </c>
      <c r="AE1541">
        <v>41757</v>
      </c>
      <c r="AF1541">
        <v>41757</v>
      </c>
      <c r="AG1541" t="s">
        <v>784</v>
      </c>
      <c r="AH1541" t="s">
        <v>4177</v>
      </c>
      <c r="AI1541">
        <v>2210313</v>
      </c>
    </row>
    <row r="1542" spans="1:35" hidden="1">
      <c r="A1542" t="s">
        <v>4175</v>
      </c>
      <c r="B1542" t="s">
        <v>4176</v>
      </c>
      <c r="C1542" t="s">
        <v>682</v>
      </c>
      <c r="D1542" t="s">
        <v>4178</v>
      </c>
      <c r="F1542" t="s">
        <v>813</v>
      </c>
      <c r="G1542" t="s">
        <v>780</v>
      </c>
      <c r="H1542" t="s">
        <v>794</v>
      </c>
      <c r="I1542" t="s">
        <v>726</v>
      </c>
      <c r="J1542" t="s">
        <v>682</v>
      </c>
      <c r="K1542">
        <v>5</v>
      </c>
      <c r="L1542">
        <v>50</v>
      </c>
      <c r="M1542">
        <v>95</v>
      </c>
      <c r="N1542">
        <v>64</v>
      </c>
      <c r="R1542">
        <v>500</v>
      </c>
      <c r="S1542">
        <v>7.5</v>
      </c>
      <c r="T1542">
        <v>66.7</v>
      </c>
      <c r="U1542" t="s">
        <v>782</v>
      </c>
      <c r="V1542">
        <v>25000</v>
      </c>
      <c r="W1542">
        <v>2700</v>
      </c>
      <c r="X1542">
        <v>82</v>
      </c>
      <c r="Y1542">
        <v>5</v>
      </c>
      <c r="Z1542">
        <v>0.9</v>
      </c>
      <c r="AA1542">
        <v>-40</v>
      </c>
      <c r="AB1542" t="s">
        <v>769</v>
      </c>
      <c r="AC1542">
        <v>0.1</v>
      </c>
      <c r="AD1542" t="s">
        <v>783</v>
      </c>
      <c r="AE1542">
        <v>41942</v>
      </c>
      <c r="AF1542">
        <v>41955</v>
      </c>
      <c r="AG1542" t="s">
        <v>784</v>
      </c>
      <c r="AH1542" t="s">
        <v>4179</v>
      </c>
      <c r="AI1542">
        <v>2225040</v>
      </c>
    </row>
    <row r="1543" spans="1:35" hidden="1">
      <c r="A1543" t="s">
        <v>4175</v>
      </c>
      <c r="B1543" t="s">
        <v>4176</v>
      </c>
      <c r="C1543" t="s">
        <v>682</v>
      </c>
      <c r="D1543" t="s">
        <v>4180</v>
      </c>
      <c r="F1543" t="s">
        <v>787</v>
      </c>
      <c r="G1543" t="s">
        <v>723</v>
      </c>
      <c r="H1543" t="s">
        <v>788</v>
      </c>
      <c r="I1543" t="s">
        <v>723</v>
      </c>
      <c r="J1543" t="s">
        <v>682</v>
      </c>
      <c r="K1543">
        <v>5</v>
      </c>
      <c r="L1543">
        <v>40</v>
      </c>
      <c r="M1543">
        <v>104</v>
      </c>
      <c r="N1543">
        <v>35</v>
      </c>
      <c r="R1543">
        <v>315</v>
      </c>
      <c r="S1543">
        <v>4.7</v>
      </c>
      <c r="T1543">
        <v>67</v>
      </c>
      <c r="U1543" t="s">
        <v>782</v>
      </c>
      <c r="V1543">
        <v>25000</v>
      </c>
      <c r="W1543">
        <v>3000</v>
      </c>
      <c r="X1543">
        <v>82</v>
      </c>
      <c r="Y1543">
        <v>18</v>
      </c>
      <c r="Z1543">
        <v>0.6</v>
      </c>
      <c r="AA1543">
        <v>-40</v>
      </c>
      <c r="AB1543" t="s">
        <v>769</v>
      </c>
      <c r="AC1543">
        <v>0.1</v>
      </c>
      <c r="AD1543" t="s">
        <v>783</v>
      </c>
      <c r="AE1543">
        <v>41932</v>
      </c>
      <c r="AF1543">
        <v>41943</v>
      </c>
      <c r="AG1543" t="s">
        <v>784</v>
      </c>
      <c r="AH1543" t="s">
        <v>4181</v>
      </c>
      <c r="AI1543">
        <v>2224088</v>
      </c>
    </row>
    <row r="1544" spans="1:35" hidden="1">
      <c r="A1544" t="s">
        <v>4175</v>
      </c>
      <c r="B1544" t="s">
        <v>4176</v>
      </c>
      <c r="C1544" t="s">
        <v>682</v>
      </c>
      <c r="D1544" t="s">
        <v>4182</v>
      </c>
      <c r="F1544" t="s">
        <v>703</v>
      </c>
      <c r="G1544" t="s">
        <v>780</v>
      </c>
      <c r="H1544" t="s">
        <v>781</v>
      </c>
      <c r="I1544" t="s">
        <v>726</v>
      </c>
      <c r="J1544" t="s">
        <v>682</v>
      </c>
      <c r="K1544">
        <v>5</v>
      </c>
      <c r="L1544">
        <v>35</v>
      </c>
      <c r="M1544">
        <v>50</v>
      </c>
      <c r="N1544">
        <v>49</v>
      </c>
      <c r="O1544">
        <v>939</v>
      </c>
      <c r="Q1544">
        <v>38</v>
      </c>
      <c r="S1544">
        <v>6.5</v>
      </c>
      <c r="T1544">
        <v>58.5</v>
      </c>
      <c r="U1544" t="s">
        <v>782</v>
      </c>
      <c r="V1544">
        <v>25000</v>
      </c>
      <c r="W1544">
        <v>3000</v>
      </c>
      <c r="X1544">
        <v>83</v>
      </c>
      <c r="Y1544">
        <v>23</v>
      </c>
      <c r="Z1544">
        <v>0.7</v>
      </c>
      <c r="AA1544">
        <v>-40</v>
      </c>
      <c r="AD1544" t="s">
        <v>783</v>
      </c>
      <c r="AE1544">
        <v>41932</v>
      </c>
      <c r="AF1544">
        <v>41943</v>
      </c>
      <c r="AG1544" t="s">
        <v>784</v>
      </c>
      <c r="AH1544" t="s">
        <v>4183</v>
      </c>
      <c r="AI1544">
        <v>2224028</v>
      </c>
    </row>
    <row r="1545" spans="1:35" hidden="1">
      <c r="A1545" t="s">
        <v>4175</v>
      </c>
      <c r="B1545" t="s">
        <v>4176</v>
      </c>
      <c r="C1545" t="s">
        <v>682</v>
      </c>
      <c r="D1545" t="s">
        <v>4184</v>
      </c>
      <c r="F1545" t="s">
        <v>738</v>
      </c>
      <c r="G1545" t="s">
        <v>780</v>
      </c>
      <c r="H1545" t="s">
        <v>794</v>
      </c>
      <c r="I1545" t="s">
        <v>726</v>
      </c>
      <c r="J1545" t="s">
        <v>682</v>
      </c>
      <c r="K1545">
        <v>5</v>
      </c>
      <c r="L1545">
        <v>50</v>
      </c>
      <c r="M1545">
        <v>85</v>
      </c>
      <c r="N1545">
        <v>62</v>
      </c>
      <c r="O1545">
        <v>882</v>
      </c>
      <c r="Q1545">
        <v>40</v>
      </c>
      <c r="S1545">
        <v>8.1</v>
      </c>
      <c r="T1545">
        <v>58.7</v>
      </c>
      <c r="U1545" t="s">
        <v>782</v>
      </c>
      <c r="V1545">
        <v>25000</v>
      </c>
      <c r="W1545">
        <v>3000</v>
      </c>
      <c r="X1545">
        <v>83</v>
      </c>
      <c r="Y1545">
        <v>5</v>
      </c>
      <c r="Z1545">
        <v>0.9</v>
      </c>
      <c r="AA1545">
        <v>-40</v>
      </c>
      <c r="AB1545" t="s">
        <v>769</v>
      </c>
      <c r="AC1545">
        <v>0.1</v>
      </c>
      <c r="AD1545" t="s">
        <v>783</v>
      </c>
      <c r="AE1545">
        <v>41942</v>
      </c>
      <c r="AF1545">
        <v>41943</v>
      </c>
      <c r="AG1545" t="s">
        <v>784</v>
      </c>
      <c r="AH1545" t="s">
        <v>4185</v>
      </c>
      <c r="AI1545">
        <v>2224029</v>
      </c>
    </row>
    <row r="1546" spans="1:35">
      <c r="A1546" t="s">
        <v>4175</v>
      </c>
      <c r="B1546" t="s">
        <v>4176</v>
      </c>
      <c r="C1546" t="s">
        <v>682</v>
      </c>
      <c r="D1546" t="s">
        <v>4186</v>
      </c>
      <c r="F1546" t="s">
        <v>830</v>
      </c>
      <c r="G1546" t="s">
        <v>780</v>
      </c>
      <c r="H1546" t="s">
        <v>794</v>
      </c>
      <c r="I1546" t="s">
        <v>726</v>
      </c>
      <c r="J1546" t="s">
        <v>682</v>
      </c>
      <c r="K1546">
        <v>5</v>
      </c>
      <c r="L1546">
        <v>75</v>
      </c>
      <c r="M1546">
        <v>118</v>
      </c>
      <c r="N1546">
        <v>95</v>
      </c>
      <c r="O1546">
        <v>1648</v>
      </c>
      <c r="Q1546">
        <v>40</v>
      </c>
      <c r="S1546">
        <v>14.4</v>
      </c>
      <c r="T1546">
        <v>57.1</v>
      </c>
      <c r="U1546" t="s">
        <v>782</v>
      </c>
      <c r="V1546">
        <v>40000</v>
      </c>
      <c r="W1546">
        <v>3000</v>
      </c>
      <c r="X1546">
        <v>83</v>
      </c>
      <c r="Y1546">
        <v>3</v>
      </c>
      <c r="Z1546">
        <v>1</v>
      </c>
      <c r="AA1546">
        <v>-40</v>
      </c>
      <c r="AB1546" t="s">
        <v>769</v>
      </c>
      <c r="AC1546">
        <v>0.1</v>
      </c>
      <c r="AD1546" t="s">
        <v>783</v>
      </c>
      <c r="AE1546">
        <v>41942</v>
      </c>
      <c r="AF1546">
        <v>41948</v>
      </c>
      <c r="AG1546" t="s">
        <v>784</v>
      </c>
      <c r="AH1546" t="s">
        <v>4187</v>
      </c>
      <c r="AI1546">
        <v>2224379</v>
      </c>
    </row>
    <row r="1547" spans="1:35">
      <c r="A1547" t="s">
        <v>4175</v>
      </c>
      <c r="B1547" t="s">
        <v>4176</v>
      </c>
      <c r="C1547" t="s">
        <v>682</v>
      </c>
      <c r="D1547" t="s">
        <v>4188</v>
      </c>
      <c r="F1547" t="s">
        <v>735</v>
      </c>
      <c r="G1547" t="s">
        <v>780</v>
      </c>
      <c r="H1547" t="s">
        <v>794</v>
      </c>
      <c r="I1547" t="s">
        <v>726</v>
      </c>
      <c r="J1547" t="s">
        <v>682</v>
      </c>
      <c r="K1547">
        <v>5</v>
      </c>
      <c r="L1547">
        <v>120</v>
      </c>
      <c r="M1547">
        <v>128</v>
      </c>
      <c r="N1547">
        <v>120</v>
      </c>
      <c r="O1547">
        <v>2665</v>
      </c>
      <c r="Q1547">
        <v>40</v>
      </c>
      <c r="S1547">
        <v>20.9</v>
      </c>
      <c r="T1547">
        <v>63.2</v>
      </c>
      <c r="U1547" t="s">
        <v>782</v>
      </c>
      <c r="V1547">
        <v>40000</v>
      </c>
      <c r="W1547">
        <v>3000</v>
      </c>
      <c r="X1547">
        <v>83</v>
      </c>
      <c r="Y1547">
        <v>5</v>
      </c>
      <c r="Z1547">
        <v>1</v>
      </c>
      <c r="AA1547">
        <v>-40</v>
      </c>
      <c r="AB1547" t="s">
        <v>769</v>
      </c>
      <c r="AC1547">
        <v>0.1</v>
      </c>
      <c r="AD1547" t="s">
        <v>948</v>
      </c>
      <c r="AE1547">
        <v>41942</v>
      </c>
      <c r="AF1547">
        <v>41943</v>
      </c>
      <c r="AG1547" t="s">
        <v>784</v>
      </c>
      <c r="AH1547" t="s">
        <v>4189</v>
      </c>
      <c r="AI1547">
        <v>2224030</v>
      </c>
    </row>
    <row r="1548" spans="1:35" hidden="1">
      <c r="A1548" t="s">
        <v>4056</v>
      </c>
      <c r="B1548" t="s">
        <v>4057</v>
      </c>
      <c r="C1548" t="s">
        <v>682</v>
      </c>
      <c r="D1548" t="s">
        <v>4190</v>
      </c>
      <c r="F1548" t="s">
        <v>792</v>
      </c>
      <c r="G1548" t="s">
        <v>793</v>
      </c>
      <c r="H1548" t="s">
        <v>794</v>
      </c>
      <c r="I1548" t="s">
        <v>795</v>
      </c>
      <c r="J1548" t="s">
        <v>682</v>
      </c>
      <c r="K1548">
        <v>3</v>
      </c>
      <c r="L1548">
        <v>60</v>
      </c>
      <c r="M1548">
        <v>111</v>
      </c>
      <c r="N1548">
        <v>60</v>
      </c>
      <c r="R1548">
        <v>800</v>
      </c>
      <c r="S1548">
        <v>9.5</v>
      </c>
      <c r="T1548">
        <v>84.2</v>
      </c>
      <c r="U1548" t="s">
        <v>782</v>
      </c>
      <c r="V1548">
        <v>25000</v>
      </c>
      <c r="W1548">
        <v>3000</v>
      </c>
      <c r="X1548">
        <v>83</v>
      </c>
      <c r="Y1548">
        <v>9</v>
      </c>
      <c r="Z1548">
        <v>0.9</v>
      </c>
      <c r="AA1548">
        <v>-40</v>
      </c>
      <c r="AB1548" t="s">
        <v>769</v>
      </c>
      <c r="AC1548">
        <v>0.1</v>
      </c>
      <c r="AD1548" t="s">
        <v>783</v>
      </c>
      <c r="AE1548">
        <v>41917</v>
      </c>
      <c r="AF1548">
        <v>41920</v>
      </c>
      <c r="AG1548" t="s">
        <v>784</v>
      </c>
      <c r="AH1548" t="s">
        <v>4191</v>
      </c>
      <c r="AI1548">
        <v>2222026</v>
      </c>
    </row>
    <row r="1549" spans="1:35" hidden="1">
      <c r="A1549" t="s">
        <v>4056</v>
      </c>
      <c r="B1549" t="s">
        <v>4057</v>
      </c>
      <c r="C1549" t="s">
        <v>682</v>
      </c>
      <c r="D1549" t="s">
        <v>4192</v>
      </c>
      <c r="F1549" t="s">
        <v>792</v>
      </c>
      <c r="G1549" t="s">
        <v>793</v>
      </c>
      <c r="H1549" t="s">
        <v>794</v>
      </c>
      <c r="I1549" t="s">
        <v>795</v>
      </c>
      <c r="J1549" t="s">
        <v>682</v>
      </c>
      <c r="K1549">
        <v>3</v>
      </c>
      <c r="L1549">
        <v>60</v>
      </c>
      <c r="M1549">
        <v>110</v>
      </c>
      <c r="N1549">
        <v>60</v>
      </c>
      <c r="R1549">
        <v>800</v>
      </c>
      <c r="S1549">
        <v>9.5</v>
      </c>
      <c r="T1549">
        <v>84.2</v>
      </c>
      <c r="U1549" t="s">
        <v>782</v>
      </c>
      <c r="V1549">
        <v>25000</v>
      </c>
      <c r="W1549">
        <v>4000</v>
      </c>
      <c r="X1549">
        <v>85</v>
      </c>
      <c r="Y1549">
        <v>17</v>
      </c>
      <c r="Z1549">
        <v>0.9</v>
      </c>
      <c r="AA1549">
        <v>-40</v>
      </c>
      <c r="AB1549" t="s">
        <v>769</v>
      </c>
      <c r="AC1549">
        <v>0.1</v>
      </c>
      <c r="AD1549" t="s">
        <v>783</v>
      </c>
      <c r="AE1549">
        <v>41917</v>
      </c>
      <c r="AF1549">
        <v>41920</v>
      </c>
      <c r="AG1549" t="s">
        <v>784</v>
      </c>
      <c r="AH1549" t="s">
        <v>4193</v>
      </c>
      <c r="AI1549">
        <v>2222025</v>
      </c>
    </row>
    <row r="1550" spans="1:35">
      <c r="A1550" t="s">
        <v>4056</v>
      </c>
      <c r="B1550" t="s">
        <v>4057</v>
      </c>
      <c r="C1550" t="s">
        <v>682</v>
      </c>
      <c r="D1550" t="s">
        <v>4194</v>
      </c>
      <c r="F1550" t="s">
        <v>787</v>
      </c>
      <c r="G1550" t="s">
        <v>723</v>
      </c>
      <c r="H1550" t="s">
        <v>788</v>
      </c>
      <c r="I1550" t="s">
        <v>723</v>
      </c>
      <c r="J1550" t="s">
        <v>682</v>
      </c>
      <c r="K1550">
        <v>3</v>
      </c>
      <c r="L1550">
        <v>40</v>
      </c>
      <c r="M1550">
        <v>103</v>
      </c>
      <c r="N1550">
        <v>35</v>
      </c>
      <c r="R1550">
        <v>315</v>
      </c>
      <c r="S1550">
        <v>5</v>
      </c>
      <c r="T1550">
        <v>64.3</v>
      </c>
      <c r="U1550" t="s">
        <v>782</v>
      </c>
      <c r="V1550">
        <v>40000</v>
      </c>
      <c r="W1550">
        <v>3000</v>
      </c>
      <c r="X1550">
        <v>83</v>
      </c>
      <c r="Y1550">
        <v>21</v>
      </c>
      <c r="Z1550">
        <v>0.7</v>
      </c>
      <c r="AA1550">
        <v>-40</v>
      </c>
      <c r="AB1550" t="s">
        <v>769</v>
      </c>
      <c r="AC1550">
        <v>0.1</v>
      </c>
      <c r="AD1550" t="s">
        <v>783</v>
      </c>
      <c r="AE1550">
        <v>41779</v>
      </c>
      <c r="AF1550">
        <v>41781</v>
      </c>
      <c r="AG1550" t="s">
        <v>784</v>
      </c>
      <c r="AH1550" t="s">
        <v>4195</v>
      </c>
      <c r="AI1550">
        <v>2212495</v>
      </c>
    </row>
    <row r="1551" spans="1:35">
      <c r="A1551" t="s">
        <v>4056</v>
      </c>
      <c r="B1551" t="s">
        <v>4057</v>
      </c>
      <c r="C1551" t="s">
        <v>682</v>
      </c>
      <c r="D1551" t="s">
        <v>4196</v>
      </c>
      <c r="F1551" t="s">
        <v>732</v>
      </c>
      <c r="G1551" t="s">
        <v>780</v>
      </c>
      <c r="H1551" t="s">
        <v>794</v>
      </c>
      <c r="I1551" t="s">
        <v>726</v>
      </c>
      <c r="J1551" t="s">
        <v>682</v>
      </c>
      <c r="K1551">
        <v>3</v>
      </c>
      <c r="L1551">
        <v>65</v>
      </c>
      <c r="M1551">
        <v>133</v>
      </c>
      <c r="N1551">
        <v>95</v>
      </c>
      <c r="R1551">
        <v>865</v>
      </c>
      <c r="S1551">
        <v>12</v>
      </c>
      <c r="T1551">
        <v>72.099999999999994</v>
      </c>
      <c r="U1551" t="s">
        <v>782</v>
      </c>
      <c r="V1551">
        <v>40000</v>
      </c>
      <c r="W1551">
        <v>2700</v>
      </c>
      <c r="X1551">
        <v>83</v>
      </c>
      <c r="Y1551">
        <v>21</v>
      </c>
      <c r="Z1551">
        <v>1</v>
      </c>
      <c r="AA1551">
        <v>-40</v>
      </c>
      <c r="AB1551" t="s">
        <v>769</v>
      </c>
      <c r="AC1551">
        <v>0.1</v>
      </c>
      <c r="AD1551" t="s">
        <v>1043</v>
      </c>
      <c r="AE1551">
        <v>41805</v>
      </c>
      <c r="AF1551">
        <v>41800</v>
      </c>
      <c r="AG1551" t="s">
        <v>784</v>
      </c>
      <c r="AH1551" t="s">
        <v>4197</v>
      </c>
      <c r="AI1551">
        <v>2213568</v>
      </c>
    </row>
    <row r="1552" spans="1:35">
      <c r="A1552" t="s">
        <v>4056</v>
      </c>
      <c r="B1552" t="s">
        <v>4057</v>
      </c>
      <c r="C1552" t="s">
        <v>682</v>
      </c>
      <c r="D1552" t="s">
        <v>4198</v>
      </c>
      <c r="F1552" t="s">
        <v>732</v>
      </c>
      <c r="G1552" t="s">
        <v>780</v>
      </c>
      <c r="H1552" t="s">
        <v>794</v>
      </c>
      <c r="I1552" t="s">
        <v>726</v>
      </c>
      <c r="J1552" t="s">
        <v>682</v>
      </c>
      <c r="K1552">
        <v>3</v>
      </c>
      <c r="L1552">
        <v>65</v>
      </c>
      <c r="M1552">
        <v>133</v>
      </c>
      <c r="N1552">
        <v>95</v>
      </c>
      <c r="R1552">
        <v>865</v>
      </c>
      <c r="S1552">
        <v>12</v>
      </c>
      <c r="T1552">
        <v>72.099999999999994</v>
      </c>
      <c r="U1552" t="s">
        <v>782</v>
      </c>
      <c r="V1552">
        <v>40000</v>
      </c>
      <c r="W1552">
        <v>3000</v>
      </c>
      <c r="X1552">
        <v>84</v>
      </c>
      <c r="Y1552">
        <v>24</v>
      </c>
      <c r="Z1552">
        <v>0.9</v>
      </c>
      <c r="AA1552">
        <v>-40</v>
      </c>
      <c r="AB1552" t="s">
        <v>769</v>
      </c>
      <c r="AC1552">
        <v>0.1</v>
      </c>
      <c r="AD1552" t="s">
        <v>1043</v>
      </c>
      <c r="AE1552">
        <v>41805</v>
      </c>
      <c r="AF1552">
        <v>41800</v>
      </c>
      <c r="AG1552" t="s">
        <v>784</v>
      </c>
      <c r="AH1552" t="s">
        <v>4199</v>
      </c>
      <c r="AI1552">
        <v>2213567</v>
      </c>
    </row>
    <row r="1553" spans="1:35">
      <c r="A1553" t="s">
        <v>4056</v>
      </c>
      <c r="B1553" t="s">
        <v>4057</v>
      </c>
      <c r="C1553" t="s">
        <v>682</v>
      </c>
      <c r="D1553" t="s">
        <v>4200</v>
      </c>
      <c r="F1553" t="s">
        <v>703</v>
      </c>
      <c r="G1553" t="s">
        <v>780</v>
      </c>
      <c r="H1553" t="s">
        <v>781</v>
      </c>
      <c r="I1553" t="s">
        <v>726</v>
      </c>
      <c r="J1553" t="s">
        <v>682</v>
      </c>
      <c r="K1553">
        <v>3</v>
      </c>
      <c r="L1553">
        <v>35</v>
      </c>
      <c r="M1553">
        <v>48</v>
      </c>
      <c r="N1553">
        <v>50</v>
      </c>
      <c r="O1553">
        <v>981</v>
      </c>
      <c r="Q1553">
        <v>38</v>
      </c>
      <c r="R1553">
        <v>350</v>
      </c>
      <c r="S1553">
        <v>6</v>
      </c>
      <c r="T1553">
        <v>58.3</v>
      </c>
      <c r="U1553" t="s">
        <v>782</v>
      </c>
      <c r="V1553">
        <v>40000</v>
      </c>
      <c r="W1553">
        <v>3000</v>
      </c>
      <c r="X1553">
        <v>84</v>
      </c>
      <c r="Y1553">
        <v>25</v>
      </c>
      <c r="Z1553">
        <v>0.7</v>
      </c>
      <c r="AA1553">
        <v>-40</v>
      </c>
      <c r="AB1553" t="s">
        <v>769</v>
      </c>
      <c r="AC1553">
        <v>0.1</v>
      </c>
      <c r="AD1553" t="s">
        <v>783</v>
      </c>
      <c r="AE1553">
        <v>41963</v>
      </c>
      <c r="AF1553">
        <v>41957</v>
      </c>
      <c r="AG1553" t="s">
        <v>784</v>
      </c>
      <c r="AH1553" t="s">
        <v>4201</v>
      </c>
      <c r="AI1553">
        <v>2226332</v>
      </c>
    </row>
    <row r="1554" spans="1:35">
      <c r="A1554" t="s">
        <v>4056</v>
      </c>
      <c r="B1554" t="s">
        <v>4057</v>
      </c>
      <c r="C1554" t="s">
        <v>682</v>
      </c>
      <c r="D1554" t="s">
        <v>4202</v>
      </c>
      <c r="F1554" t="s">
        <v>830</v>
      </c>
      <c r="G1554" t="s">
        <v>780</v>
      </c>
      <c r="H1554" t="s">
        <v>794</v>
      </c>
      <c r="I1554" t="s">
        <v>726</v>
      </c>
      <c r="J1554" t="s">
        <v>682</v>
      </c>
      <c r="K1554">
        <v>3</v>
      </c>
      <c r="L1554">
        <v>75</v>
      </c>
      <c r="M1554">
        <v>118</v>
      </c>
      <c r="N1554">
        <v>95</v>
      </c>
      <c r="O1554">
        <v>1440</v>
      </c>
      <c r="Q1554">
        <v>40</v>
      </c>
      <c r="R1554">
        <v>800</v>
      </c>
      <c r="S1554">
        <v>14</v>
      </c>
      <c r="T1554">
        <v>57.1</v>
      </c>
      <c r="U1554" t="s">
        <v>782</v>
      </c>
      <c r="V1554">
        <v>40000</v>
      </c>
      <c r="W1554">
        <v>2700</v>
      </c>
      <c r="X1554">
        <v>82</v>
      </c>
      <c r="Y1554">
        <v>2</v>
      </c>
      <c r="Z1554">
        <v>1</v>
      </c>
      <c r="AA1554">
        <v>-40</v>
      </c>
      <c r="AB1554" t="s">
        <v>769</v>
      </c>
      <c r="AC1554">
        <v>0.1</v>
      </c>
      <c r="AD1554" t="s">
        <v>1043</v>
      </c>
      <c r="AE1554">
        <v>41795</v>
      </c>
      <c r="AF1554">
        <v>41789</v>
      </c>
      <c r="AG1554" t="s">
        <v>784</v>
      </c>
      <c r="AH1554" t="s">
        <v>4203</v>
      </c>
      <c r="AI1554">
        <v>2213596</v>
      </c>
    </row>
    <row r="1555" spans="1:35">
      <c r="A1555" t="s">
        <v>4056</v>
      </c>
      <c r="B1555" t="s">
        <v>4057</v>
      </c>
      <c r="C1555" t="s">
        <v>682</v>
      </c>
      <c r="D1555" t="s">
        <v>4204</v>
      </c>
      <c r="F1555" t="s">
        <v>830</v>
      </c>
      <c r="G1555" t="s">
        <v>780</v>
      </c>
      <c r="H1555" t="s">
        <v>794</v>
      </c>
      <c r="I1555" t="s">
        <v>726</v>
      </c>
      <c r="J1555" t="s">
        <v>682</v>
      </c>
      <c r="K1555">
        <v>3</v>
      </c>
      <c r="L1555">
        <v>75</v>
      </c>
      <c r="M1555">
        <v>118</v>
      </c>
      <c r="N1555">
        <v>95</v>
      </c>
      <c r="O1555">
        <v>1648</v>
      </c>
      <c r="Q1555">
        <v>40</v>
      </c>
      <c r="R1555">
        <v>850</v>
      </c>
      <c r="S1555">
        <v>14</v>
      </c>
      <c r="T1555">
        <v>60.7</v>
      </c>
      <c r="U1555" t="s">
        <v>782</v>
      </c>
      <c r="V1555">
        <v>40000</v>
      </c>
      <c r="W1555">
        <v>3000</v>
      </c>
      <c r="X1555">
        <v>83</v>
      </c>
      <c r="Y1555">
        <v>3</v>
      </c>
      <c r="Z1555">
        <v>1</v>
      </c>
      <c r="AA1555">
        <v>-40</v>
      </c>
      <c r="AB1555" t="s">
        <v>769</v>
      </c>
      <c r="AC1555">
        <v>0.1</v>
      </c>
      <c r="AD1555" t="s">
        <v>1043</v>
      </c>
      <c r="AE1555">
        <v>41795</v>
      </c>
      <c r="AF1555">
        <v>41789</v>
      </c>
      <c r="AG1555" t="s">
        <v>784</v>
      </c>
      <c r="AH1555" t="s">
        <v>4205</v>
      </c>
      <c r="AI1555">
        <v>2213595</v>
      </c>
    </row>
    <row r="1556" spans="1:35">
      <c r="A1556" t="s">
        <v>4056</v>
      </c>
      <c r="B1556" t="s">
        <v>4057</v>
      </c>
      <c r="C1556" t="s">
        <v>682</v>
      </c>
      <c r="D1556" t="s">
        <v>4206</v>
      </c>
      <c r="F1556" t="s">
        <v>735</v>
      </c>
      <c r="G1556" t="s">
        <v>780</v>
      </c>
      <c r="H1556" t="s">
        <v>794</v>
      </c>
      <c r="I1556" t="s">
        <v>726</v>
      </c>
      <c r="J1556" t="s">
        <v>682</v>
      </c>
      <c r="K1556">
        <v>3</v>
      </c>
      <c r="L1556">
        <v>90</v>
      </c>
      <c r="M1556">
        <v>128</v>
      </c>
      <c r="N1556">
        <v>120</v>
      </c>
      <c r="O1556">
        <v>1800</v>
      </c>
      <c r="Q1556">
        <v>40</v>
      </c>
      <c r="R1556">
        <v>950</v>
      </c>
      <c r="S1556">
        <v>16</v>
      </c>
      <c r="T1556">
        <v>59.4</v>
      </c>
      <c r="U1556" t="s">
        <v>782</v>
      </c>
      <c r="V1556">
        <v>40000</v>
      </c>
      <c r="W1556">
        <v>2700</v>
      </c>
      <c r="X1556">
        <v>81</v>
      </c>
      <c r="Y1556">
        <v>10</v>
      </c>
      <c r="Z1556">
        <v>0.9</v>
      </c>
      <c r="AA1556">
        <v>-40</v>
      </c>
      <c r="AB1556" t="s">
        <v>769</v>
      </c>
      <c r="AC1556">
        <v>0.1</v>
      </c>
      <c r="AD1556" t="s">
        <v>1043</v>
      </c>
      <c r="AE1556">
        <v>41795</v>
      </c>
      <c r="AF1556">
        <v>41789</v>
      </c>
      <c r="AG1556" t="s">
        <v>784</v>
      </c>
      <c r="AH1556" t="s">
        <v>4207</v>
      </c>
      <c r="AI1556">
        <v>2213594</v>
      </c>
    </row>
    <row r="1557" spans="1:35">
      <c r="A1557" t="s">
        <v>4056</v>
      </c>
      <c r="B1557" t="s">
        <v>4057</v>
      </c>
      <c r="C1557" t="s">
        <v>682</v>
      </c>
      <c r="D1557" t="s">
        <v>4208</v>
      </c>
      <c r="F1557" t="s">
        <v>735</v>
      </c>
      <c r="G1557" t="s">
        <v>780</v>
      </c>
      <c r="H1557" t="s">
        <v>794</v>
      </c>
      <c r="I1557" t="s">
        <v>726</v>
      </c>
      <c r="J1557" t="s">
        <v>682</v>
      </c>
      <c r="K1557">
        <v>3</v>
      </c>
      <c r="L1557">
        <v>90</v>
      </c>
      <c r="M1557">
        <v>128</v>
      </c>
      <c r="N1557">
        <v>120</v>
      </c>
      <c r="O1557">
        <v>1721</v>
      </c>
      <c r="Q1557">
        <v>40</v>
      </c>
      <c r="R1557">
        <v>970</v>
      </c>
      <c r="S1557">
        <v>16</v>
      </c>
      <c r="T1557">
        <v>60.6</v>
      </c>
      <c r="U1557" t="s">
        <v>782</v>
      </c>
      <c r="V1557">
        <v>40000</v>
      </c>
      <c r="W1557">
        <v>3000</v>
      </c>
      <c r="X1557">
        <v>84</v>
      </c>
      <c r="Y1557">
        <v>19</v>
      </c>
      <c r="Z1557">
        <v>0.9</v>
      </c>
      <c r="AA1557">
        <v>-40</v>
      </c>
      <c r="AB1557" t="s">
        <v>769</v>
      </c>
      <c r="AC1557">
        <v>0.1</v>
      </c>
      <c r="AD1557" t="s">
        <v>1043</v>
      </c>
      <c r="AE1557">
        <v>41795</v>
      </c>
      <c r="AF1557">
        <v>41789</v>
      </c>
      <c r="AG1557" t="s">
        <v>784</v>
      </c>
      <c r="AH1557" t="s">
        <v>4209</v>
      </c>
      <c r="AI1557">
        <v>2213593</v>
      </c>
    </row>
    <row r="1558" spans="1:35" hidden="1">
      <c r="A1558" t="s">
        <v>4210</v>
      </c>
      <c r="B1558" t="s">
        <v>4211</v>
      </c>
      <c r="C1558" t="s">
        <v>4212</v>
      </c>
      <c r="D1558" t="s">
        <v>4212</v>
      </c>
      <c r="E1558" t="s">
        <v>4213</v>
      </c>
      <c r="F1558" t="s">
        <v>792</v>
      </c>
      <c r="G1558" t="s">
        <v>793</v>
      </c>
      <c r="H1558" t="s">
        <v>794</v>
      </c>
      <c r="I1558" t="s">
        <v>795</v>
      </c>
      <c r="J1558" t="s">
        <v>682</v>
      </c>
      <c r="K1558">
        <v>5</v>
      </c>
      <c r="L1558">
        <v>60</v>
      </c>
      <c r="M1558">
        <v>112.3</v>
      </c>
      <c r="N1558">
        <v>63.3</v>
      </c>
      <c r="R1558">
        <v>800</v>
      </c>
      <c r="S1558">
        <v>10</v>
      </c>
      <c r="T1558">
        <v>80</v>
      </c>
      <c r="U1558" t="s">
        <v>782</v>
      </c>
      <c r="V1558">
        <v>25000</v>
      </c>
      <c r="W1558">
        <v>2700</v>
      </c>
      <c r="X1558">
        <v>83</v>
      </c>
      <c r="Y1558">
        <v>16</v>
      </c>
      <c r="Z1558">
        <v>0.9</v>
      </c>
      <c r="AA1558">
        <v>-20</v>
      </c>
      <c r="AB1558" t="s">
        <v>769</v>
      </c>
      <c r="AC1558">
        <v>0.1</v>
      </c>
      <c r="AD1558" t="s">
        <v>826</v>
      </c>
      <c r="AE1558">
        <v>41821</v>
      </c>
      <c r="AF1558">
        <v>41838</v>
      </c>
      <c r="AG1558" t="s">
        <v>784</v>
      </c>
      <c r="AH1558" t="s">
        <v>4214</v>
      </c>
      <c r="AI1558">
        <v>2215716</v>
      </c>
    </row>
    <row r="1559" spans="1:35" hidden="1">
      <c r="A1559" t="s">
        <v>4210</v>
      </c>
      <c r="B1559" t="s">
        <v>4211</v>
      </c>
      <c r="C1559" t="s">
        <v>4215</v>
      </c>
      <c r="D1559" t="s">
        <v>4215</v>
      </c>
      <c r="F1559" t="s">
        <v>792</v>
      </c>
      <c r="G1559" t="s">
        <v>793</v>
      </c>
      <c r="H1559" t="s">
        <v>794</v>
      </c>
      <c r="I1559" t="s">
        <v>795</v>
      </c>
      <c r="J1559" t="s">
        <v>682</v>
      </c>
      <c r="K1559">
        <v>5</v>
      </c>
      <c r="L1559">
        <v>60</v>
      </c>
      <c r="M1559">
        <v>112.5</v>
      </c>
      <c r="N1559">
        <v>63.3</v>
      </c>
      <c r="R1559">
        <v>800</v>
      </c>
      <c r="S1559">
        <v>10</v>
      </c>
      <c r="T1559">
        <v>80</v>
      </c>
      <c r="U1559" t="s">
        <v>782</v>
      </c>
      <c r="V1559">
        <v>25000</v>
      </c>
      <c r="W1559">
        <v>3000</v>
      </c>
      <c r="X1559">
        <v>84</v>
      </c>
      <c r="Y1559">
        <v>18</v>
      </c>
      <c r="Z1559">
        <v>0.9</v>
      </c>
      <c r="AA1559">
        <v>-20</v>
      </c>
      <c r="AB1559" t="s">
        <v>769</v>
      </c>
      <c r="AC1559">
        <v>0.1</v>
      </c>
      <c r="AD1559" t="s">
        <v>826</v>
      </c>
      <c r="AE1559">
        <v>41904</v>
      </c>
      <c r="AF1559">
        <v>41911</v>
      </c>
      <c r="AG1559" t="s">
        <v>784</v>
      </c>
      <c r="AH1559" t="s">
        <v>4216</v>
      </c>
      <c r="AI1559">
        <v>2220686</v>
      </c>
    </row>
    <row r="1560" spans="1:35" hidden="1">
      <c r="A1560" t="s">
        <v>4210</v>
      </c>
      <c r="B1560" t="s">
        <v>4211</v>
      </c>
      <c r="C1560" t="s">
        <v>4217</v>
      </c>
      <c r="D1560" t="s">
        <v>4217</v>
      </c>
      <c r="F1560" t="s">
        <v>792</v>
      </c>
      <c r="G1560" t="s">
        <v>793</v>
      </c>
      <c r="H1560" t="s">
        <v>1011</v>
      </c>
      <c r="I1560" t="s">
        <v>795</v>
      </c>
      <c r="J1560" t="s">
        <v>682</v>
      </c>
      <c r="K1560">
        <v>5</v>
      </c>
      <c r="L1560">
        <v>60</v>
      </c>
      <c r="M1560">
        <v>112.3</v>
      </c>
      <c r="N1560">
        <v>63.3</v>
      </c>
      <c r="R1560">
        <v>800</v>
      </c>
      <c r="S1560">
        <v>10</v>
      </c>
      <c r="T1560">
        <v>80</v>
      </c>
      <c r="U1560" t="s">
        <v>782</v>
      </c>
      <c r="V1560">
        <v>25000</v>
      </c>
      <c r="W1560">
        <v>2700</v>
      </c>
      <c r="X1560">
        <v>83</v>
      </c>
      <c r="Y1560">
        <v>16</v>
      </c>
      <c r="Z1560">
        <v>0.9</v>
      </c>
      <c r="AA1560">
        <v>-20</v>
      </c>
      <c r="AB1560" t="s">
        <v>769</v>
      </c>
      <c r="AC1560">
        <v>0.1</v>
      </c>
      <c r="AD1560" t="s">
        <v>826</v>
      </c>
      <c r="AE1560">
        <v>41821</v>
      </c>
      <c r="AF1560">
        <v>41838</v>
      </c>
      <c r="AG1560" t="s">
        <v>784</v>
      </c>
      <c r="AH1560" t="s">
        <v>4218</v>
      </c>
      <c r="AI1560">
        <v>2216615</v>
      </c>
    </row>
    <row r="1561" spans="1:35" hidden="1">
      <c r="A1561" t="s">
        <v>4210</v>
      </c>
      <c r="B1561" t="s">
        <v>4211</v>
      </c>
      <c r="C1561" t="s">
        <v>4219</v>
      </c>
      <c r="D1561" t="s">
        <v>4219</v>
      </c>
      <c r="F1561" t="s">
        <v>792</v>
      </c>
      <c r="G1561" t="s">
        <v>793</v>
      </c>
      <c r="H1561" t="s">
        <v>1011</v>
      </c>
      <c r="I1561" t="s">
        <v>795</v>
      </c>
      <c r="J1561" t="s">
        <v>682</v>
      </c>
      <c r="K1561">
        <v>5</v>
      </c>
      <c r="L1561">
        <v>60</v>
      </c>
      <c r="M1561">
        <v>112.5</v>
      </c>
      <c r="N1561">
        <v>63.3</v>
      </c>
      <c r="R1561">
        <v>800</v>
      </c>
      <c r="S1561">
        <v>10</v>
      </c>
      <c r="T1561">
        <v>80</v>
      </c>
      <c r="U1561" t="s">
        <v>782</v>
      </c>
      <c r="V1561">
        <v>25000</v>
      </c>
      <c r="W1561">
        <v>3000</v>
      </c>
      <c r="X1561">
        <v>84</v>
      </c>
      <c r="Y1561">
        <v>18</v>
      </c>
      <c r="Z1561">
        <v>0.9</v>
      </c>
      <c r="AA1561">
        <v>-20</v>
      </c>
      <c r="AB1561" t="s">
        <v>769</v>
      </c>
      <c r="AC1561">
        <v>0.1</v>
      </c>
      <c r="AD1561" t="s">
        <v>826</v>
      </c>
      <c r="AE1561">
        <v>41821</v>
      </c>
      <c r="AF1561">
        <v>41838</v>
      </c>
      <c r="AG1561" t="s">
        <v>784</v>
      </c>
      <c r="AH1561" t="s">
        <v>4220</v>
      </c>
      <c r="AI1561">
        <v>2215717</v>
      </c>
    </row>
    <row r="1562" spans="1:35" hidden="1">
      <c r="A1562" t="s">
        <v>4210</v>
      </c>
      <c r="B1562" t="s">
        <v>4211</v>
      </c>
      <c r="C1562" t="s">
        <v>4221</v>
      </c>
      <c r="D1562" t="s">
        <v>4221</v>
      </c>
      <c r="E1562" t="s">
        <v>4222</v>
      </c>
      <c r="F1562" t="s">
        <v>732</v>
      </c>
      <c r="G1562" t="s">
        <v>780</v>
      </c>
      <c r="H1562" t="s">
        <v>794</v>
      </c>
      <c r="I1562" t="s">
        <v>726</v>
      </c>
      <c r="J1562" t="s">
        <v>682</v>
      </c>
      <c r="K1562">
        <v>5</v>
      </c>
      <c r="L1562">
        <v>65</v>
      </c>
      <c r="M1562">
        <v>130</v>
      </c>
      <c r="N1562">
        <v>95</v>
      </c>
      <c r="Q1562">
        <v>113</v>
      </c>
      <c r="R1562">
        <v>850</v>
      </c>
      <c r="S1562">
        <v>11</v>
      </c>
      <c r="T1562">
        <v>77.3</v>
      </c>
      <c r="U1562" t="s">
        <v>782</v>
      </c>
      <c r="V1562">
        <v>25000</v>
      </c>
      <c r="W1562">
        <v>2700</v>
      </c>
      <c r="X1562">
        <v>82</v>
      </c>
      <c r="Y1562">
        <v>14</v>
      </c>
      <c r="Z1562">
        <v>0.9</v>
      </c>
      <c r="AA1562">
        <v>-20</v>
      </c>
      <c r="AB1562" t="s">
        <v>769</v>
      </c>
      <c r="AC1562">
        <v>0.1</v>
      </c>
      <c r="AD1562" t="s">
        <v>826</v>
      </c>
      <c r="AE1562">
        <v>41852</v>
      </c>
      <c r="AF1562">
        <v>41837</v>
      </c>
      <c r="AG1562" t="s">
        <v>784</v>
      </c>
      <c r="AH1562" t="s">
        <v>4223</v>
      </c>
      <c r="AI1562">
        <v>2215677</v>
      </c>
    </row>
    <row r="1563" spans="1:35" hidden="1">
      <c r="A1563" t="s">
        <v>4210</v>
      </c>
      <c r="B1563" t="s">
        <v>4211</v>
      </c>
      <c r="C1563" t="s">
        <v>4224</v>
      </c>
      <c r="D1563" t="s">
        <v>4224</v>
      </c>
      <c r="F1563" t="s">
        <v>732</v>
      </c>
      <c r="G1563" t="s">
        <v>780</v>
      </c>
      <c r="H1563" t="s">
        <v>794</v>
      </c>
      <c r="I1563" t="s">
        <v>726</v>
      </c>
      <c r="J1563" t="s">
        <v>682</v>
      </c>
      <c r="K1563">
        <v>5</v>
      </c>
      <c r="L1563">
        <v>65</v>
      </c>
      <c r="M1563">
        <v>129.19999999999999</v>
      </c>
      <c r="N1563">
        <v>95.3</v>
      </c>
      <c r="Q1563">
        <v>111</v>
      </c>
      <c r="R1563">
        <v>850</v>
      </c>
      <c r="S1563">
        <v>11</v>
      </c>
      <c r="T1563">
        <v>77.3</v>
      </c>
      <c r="U1563" t="s">
        <v>782</v>
      </c>
      <c r="V1563">
        <v>25000</v>
      </c>
      <c r="W1563">
        <v>3000</v>
      </c>
      <c r="X1563">
        <v>83</v>
      </c>
      <c r="Y1563">
        <v>17</v>
      </c>
      <c r="Z1563">
        <v>0.9</v>
      </c>
      <c r="AA1563">
        <v>-20</v>
      </c>
      <c r="AB1563" t="s">
        <v>769</v>
      </c>
      <c r="AC1563">
        <v>0.1</v>
      </c>
      <c r="AD1563" t="s">
        <v>826</v>
      </c>
      <c r="AE1563">
        <v>41852</v>
      </c>
      <c r="AF1563">
        <v>41837</v>
      </c>
      <c r="AG1563" t="s">
        <v>784</v>
      </c>
      <c r="AH1563" t="s">
        <v>4225</v>
      </c>
      <c r="AI1563">
        <v>2215678</v>
      </c>
    </row>
    <row r="1564" spans="1:35" hidden="1">
      <c r="A1564" t="s">
        <v>4210</v>
      </c>
      <c r="B1564" t="s">
        <v>4211</v>
      </c>
      <c r="C1564" t="s">
        <v>4226</v>
      </c>
      <c r="D1564" t="s">
        <v>4226</v>
      </c>
      <c r="E1564" t="s">
        <v>4227</v>
      </c>
      <c r="F1564" t="s">
        <v>792</v>
      </c>
      <c r="G1564" t="s">
        <v>793</v>
      </c>
      <c r="H1564" t="s">
        <v>794</v>
      </c>
      <c r="I1564" t="s">
        <v>795</v>
      </c>
      <c r="J1564" t="s">
        <v>682</v>
      </c>
      <c r="K1564">
        <v>5</v>
      </c>
      <c r="L1564">
        <v>75</v>
      </c>
      <c r="M1564">
        <v>112.7</v>
      </c>
      <c r="N1564">
        <v>63.4</v>
      </c>
      <c r="R1564">
        <v>1100</v>
      </c>
      <c r="S1564">
        <v>12</v>
      </c>
      <c r="T1564">
        <v>91.7</v>
      </c>
      <c r="U1564" t="s">
        <v>782</v>
      </c>
      <c r="V1564">
        <v>25000</v>
      </c>
      <c r="W1564">
        <v>2700</v>
      </c>
      <c r="X1564">
        <v>82</v>
      </c>
      <c r="Y1564">
        <v>16</v>
      </c>
      <c r="Z1564">
        <v>0.9</v>
      </c>
      <c r="AA1564">
        <v>-20</v>
      </c>
      <c r="AB1564" t="s">
        <v>769</v>
      </c>
      <c r="AC1564">
        <v>0.05</v>
      </c>
      <c r="AD1564" t="s">
        <v>826</v>
      </c>
      <c r="AE1564">
        <v>41813</v>
      </c>
      <c r="AF1564">
        <v>41814</v>
      </c>
      <c r="AG1564" t="s">
        <v>784</v>
      </c>
      <c r="AH1564" t="s">
        <v>4228</v>
      </c>
      <c r="AI1564">
        <v>2214211</v>
      </c>
    </row>
    <row r="1565" spans="1:35" hidden="1">
      <c r="A1565" t="s">
        <v>4210</v>
      </c>
      <c r="B1565" t="s">
        <v>4211</v>
      </c>
      <c r="C1565" t="s">
        <v>4229</v>
      </c>
      <c r="D1565" t="s">
        <v>4229</v>
      </c>
      <c r="F1565" t="s">
        <v>792</v>
      </c>
      <c r="G1565" t="s">
        <v>793</v>
      </c>
      <c r="H1565" t="s">
        <v>794</v>
      </c>
      <c r="I1565" t="s">
        <v>795</v>
      </c>
      <c r="J1565" t="s">
        <v>682</v>
      </c>
      <c r="K1565">
        <v>5</v>
      </c>
      <c r="L1565">
        <v>75</v>
      </c>
      <c r="M1565">
        <v>112.6</v>
      </c>
      <c r="N1565">
        <v>63.4</v>
      </c>
      <c r="R1565">
        <v>1100</v>
      </c>
      <c r="S1565">
        <v>12.4</v>
      </c>
      <c r="T1565">
        <v>91.7</v>
      </c>
      <c r="U1565" t="s">
        <v>782</v>
      </c>
      <c r="V1565">
        <v>25000</v>
      </c>
      <c r="W1565">
        <v>3000</v>
      </c>
      <c r="X1565">
        <v>83</v>
      </c>
      <c r="Y1565">
        <v>15</v>
      </c>
      <c r="Z1565">
        <v>0.9</v>
      </c>
      <c r="AA1565">
        <v>-20</v>
      </c>
      <c r="AB1565" t="s">
        <v>769</v>
      </c>
      <c r="AC1565">
        <v>0.1</v>
      </c>
      <c r="AD1565" t="s">
        <v>826</v>
      </c>
      <c r="AE1565">
        <v>41904</v>
      </c>
      <c r="AF1565">
        <v>41911</v>
      </c>
      <c r="AG1565" t="s">
        <v>784</v>
      </c>
      <c r="AH1565" t="s">
        <v>4230</v>
      </c>
      <c r="AI1565">
        <v>2220685</v>
      </c>
    </row>
    <row r="1566" spans="1:35" hidden="1">
      <c r="A1566" t="s">
        <v>4210</v>
      </c>
      <c r="B1566" t="s">
        <v>4211</v>
      </c>
      <c r="C1566" t="s">
        <v>4231</v>
      </c>
      <c r="D1566" t="s">
        <v>4231</v>
      </c>
      <c r="E1566" t="s">
        <v>4232</v>
      </c>
      <c r="F1566" t="s">
        <v>792</v>
      </c>
      <c r="G1566" t="s">
        <v>793</v>
      </c>
      <c r="H1566" t="s">
        <v>794</v>
      </c>
      <c r="I1566" t="s">
        <v>795</v>
      </c>
      <c r="J1566" t="s">
        <v>682</v>
      </c>
      <c r="K1566">
        <v>5</v>
      </c>
      <c r="L1566">
        <v>60</v>
      </c>
      <c r="M1566">
        <v>112.7</v>
      </c>
      <c r="N1566">
        <v>63.3</v>
      </c>
      <c r="R1566">
        <v>800</v>
      </c>
      <c r="S1566">
        <v>12</v>
      </c>
      <c r="T1566">
        <v>66.7</v>
      </c>
      <c r="U1566" t="s">
        <v>782</v>
      </c>
      <c r="V1566">
        <v>25000</v>
      </c>
      <c r="W1566">
        <v>3000</v>
      </c>
      <c r="X1566">
        <v>96</v>
      </c>
      <c r="Y1566">
        <v>69</v>
      </c>
      <c r="Z1566">
        <v>0.9</v>
      </c>
      <c r="AA1566">
        <v>-20</v>
      </c>
      <c r="AB1566" t="s">
        <v>769</v>
      </c>
      <c r="AC1566">
        <v>0.1</v>
      </c>
      <c r="AD1566" t="s">
        <v>826</v>
      </c>
      <c r="AE1566">
        <v>41904</v>
      </c>
      <c r="AF1566">
        <v>41911</v>
      </c>
      <c r="AG1566" t="s">
        <v>784</v>
      </c>
      <c r="AH1566" t="s">
        <v>4233</v>
      </c>
      <c r="AI1566">
        <v>2220683</v>
      </c>
    </row>
    <row r="1567" spans="1:35" hidden="1">
      <c r="A1567" t="s">
        <v>4210</v>
      </c>
      <c r="B1567" t="s">
        <v>4211</v>
      </c>
      <c r="C1567" t="s">
        <v>4234</v>
      </c>
      <c r="D1567" t="s">
        <v>4234</v>
      </c>
      <c r="F1567" t="s">
        <v>792</v>
      </c>
      <c r="G1567" t="s">
        <v>793</v>
      </c>
      <c r="H1567" t="s">
        <v>1011</v>
      </c>
      <c r="I1567" t="s">
        <v>795</v>
      </c>
      <c r="J1567" t="s">
        <v>682</v>
      </c>
      <c r="K1567">
        <v>5</v>
      </c>
      <c r="L1567">
        <v>75</v>
      </c>
      <c r="M1567">
        <v>112.7</v>
      </c>
      <c r="N1567">
        <v>63.4</v>
      </c>
      <c r="R1567">
        <v>1100</v>
      </c>
      <c r="S1567">
        <v>12</v>
      </c>
      <c r="T1567">
        <v>91.7</v>
      </c>
      <c r="U1567" t="s">
        <v>782</v>
      </c>
      <c r="V1567">
        <v>25000</v>
      </c>
      <c r="W1567">
        <v>2700</v>
      </c>
      <c r="X1567">
        <v>82</v>
      </c>
      <c r="Y1567">
        <v>16</v>
      </c>
      <c r="Z1567">
        <v>0.9</v>
      </c>
      <c r="AA1567">
        <v>-20</v>
      </c>
      <c r="AB1567" t="s">
        <v>769</v>
      </c>
      <c r="AC1567">
        <v>0.05</v>
      </c>
      <c r="AD1567" t="s">
        <v>826</v>
      </c>
      <c r="AE1567">
        <v>41813</v>
      </c>
      <c r="AF1567">
        <v>41814</v>
      </c>
      <c r="AG1567" t="s">
        <v>784</v>
      </c>
      <c r="AH1567" t="s">
        <v>4235</v>
      </c>
      <c r="AI1567">
        <v>2214213</v>
      </c>
    </row>
    <row r="1568" spans="1:35" hidden="1">
      <c r="A1568" t="s">
        <v>4210</v>
      </c>
      <c r="B1568" t="s">
        <v>4211</v>
      </c>
      <c r="C1568" t="s">
        <v>4236</v>
      </c>
      <c r="D1568" t="s">
        <v>4236</v>
      </c>
      <c r="F1568" t="s">
        <v>792</v>
      </c>
      <c r="G1568" t="s">
        <v>793</v>
      </c>
      <c r="H1568" t="s">
        <v>1011</v>
      </c>
      <c r="I1568" t="s">
        <v>795</v>
      </c>
      <c r="J1568" t="s">
        <v>682</v>
      </c>
      <c r="K1568">
        <v>5</v>
      </c>
      <c r="L1568">
        <v>75</v>
      </c>
      <c r="M1568">
        <v>112.6</v>
      </c>
      <c r="N1568">
        <v>63.4</v>
      </c>
      <c r="R1568">
        <v>1100</v>
      </c>
      <c r="S1568">
        <v>12</v>
      </c>
      <c r="T1568">
        <v>91.6</v>
      </c>
      <c r="U1568" t="s">
        <v>782</v>
      </c>
      <c r="V1568">
        <v>25000</v>
      </c>
      <c r="W1568">
        <v>3000</v>
      </c>
      <c r="X1568">
        <v>83</v>
      </c>
      <c r="Y1568">
        <v>15</v>
      </c>
      <c r="Z1568">
        <v>0.9</v>
      </c>
      <c r="AA1568">
        <v>-20</v>
      </c>
      <c r="AB1568" t="s">
        <v>769</v>
      </c>
      <c r="AC1568">
        <v>0.1</v>
      </c>
      <c r="AD1568" t="s">
        <v>826</v>
      </c>
      <c r="AE1568">
        <v>41821</v>
      </c>
      <c r="AF1568">
        <v>41838</v>
      </c>
      <c r="AG1568" t="s">
        <v>784</v>
      </c>
      <c r="AH1568" t="s">
        <v>4237</v>
      </c>
      <c r="AI1568">
        <v>2215718</v>
      </c>
    </row>
    <row r="1569" spans="1:35" hidden="1">
      <c r="A1569" t="s">
        <v>4210</v>
      </c>
      <c r="B1569" t="s">
        <v>4211</v>
      </c>
      <c r="C1569" t="s">
        <v>4238</v>
      </c>
      <c r="D1569" t="s">
        <v>4238</v>
      </c>
      <c r="F1569" t="s">
        <v>830</v>
      </c>
      <c r="G1569" t="s">
        <v>780</v>
      </c>
      <c r="H1569" t="s">
        <v>794</v>
      </c>
      <c r="I1569" t="s">
        <v>726</v>
      </c>
      <c r="J1569" t="s">
        <v>682</v>
      </c>
      <c r="K1569">
        <v>5</v>
      </c>
      <c r="L1569">
        <v>75</v>
      </c>
      <c r="M1569">
        <v>115.5</v>
      </c>
      <c r="N1569">
        <v>94.5</v>
      </c>
      <c r="O1569">
        <v>1976</v>
      </c>
      <c r="Q1569">
        <v>40</v>
      </c>
      <c r="R1569">
        <v>850</v>
      </c>
      <c r="S1569">
        <v>12.2</v>
      </c>
      <c r="T1569">
        <v>69.7</v>
      </c>
      <c r="U1569" t="s">
        <v>782</v>
      </c>
      <c r="V1569">
        <v>25000</v>
      </c>
      <c r="W1569">
        <v>2700</v>
      </c>
      <c r="X1569">
        <v>81</v>
      </c>
      <c r="Y1569">
        <v>9</v>
      </c>
      <c r="Z1569">
        <v>0.9</v>
      </c>
      <c r="AA1569">
        <v>-20</v>
      </c>
      <c r="AB1569" t="s">
        <v>769</v>
      </c>
      <c r="AC1569">
        <v>0.1</v>
      </c>
      <c r="AD1569" t="s">
        <v>826</v>
      </c>
      <c r="AE1569">
        <v>41866</v>
      </c>
      <c r="AF1569">
        <v>41878</v>
      </c>
      <c r="AG1569" t="s">
        <v>784</v>
      </c>
      <c r="AH1569" t="s">
        <v>4239</v>
      </c>
      <c r="AI1569">
        <v>2217975</v>
      </c>
    </row>
    <row r="1570" spans="1:35" hidden="1">
      <c r="A1570" t="s">
        <v>4210</v>
      </c>
      <c r="B1570" t="s">
        <v>4211</v>
      </c>
      <c r="C1570" t="s">
        <v>4240</v>
      </c>
      <c r="D1570" t="s">
        <v>4240</v>
      </c>
      <c r="F1570" t="s">
        <v>830</v>
      </c>
      <c r="G1570" t="s">
        <v>780</v>
      </c>
      <c r="H1570" t="s">
        <v>794</v>
      </c>
      <c r="I1570" t="s">
        <v>726</v>
      </c>
      <c r="J1570" t="s">
        <v>682</v>
      </c>
      <c r="K1570">
        <v>5</v>
      </c>
      <c r="L1570">
        <v>75</v>
      </c>
      <c r="M1570">
        <v>115.5</v>
      </c>
      <c r="N1570">
        <v>94.5</v>
      </c>
      <c r="O1570">
        <v>2140</v>
      </c>
      <c r="Q1570">
        <v>40</v>
      </c>
      <c r="R1570">
        <v>850</v>
      </c>
      <c r="S1570">
        <v>12.1</v>
      </c>
      <c r="T1570">
        <v>80.5</v>
      </c>
      <c r="U1570" t="s">
        <v>782</v>
      </c>
      <c r="V1570">
        <v>25000</v>
      </c>
      <c r="W1570">
        <v>3000</v>
      </c>
      <c r="X1570">
        <v>81</v>
      </c>
      <c r="Y1570">
        <v>12</v>
      </c>
      <c r="Z1570">
        <v>0.9</v>
      </c>
      <c r="AA1570">
        <v>-20</v>
      </c>
      <c r="AB1570" t="s">
        <v>769</v>
      </c>
      <c r="AC1570">
        <v>0.1</v>
      </c>
      <c r="AD1570" t="s">
        <v>826</v>
      </c>
      <c r="AE1570">
        <v>41904</v>
      </c>
      <c r="AF1570">
        <v>41933</v>
      </c>
      <c r="AG1570" t="s">
        <v>784</v>
      </c>
      <c r="AH1570" t="s">
        <v>4241</v>
      </c>
      <c r="AI1570">
        <v>2222918</v>
      </c>
    </row>
    <row r="1571" spans="1:35" hidden="1">
      <c r="A1571" t="s">
        <v>4210</v>
      </c>
      <c r="B1571" t="s">
        <v>4211</v>
      </c>
      <c r="C1571" t="s">
        <v>4242</v>
      </c>
      <c r="D1571" t="s">
        <v>4242</v>
      </c>
      <c r="F1571" t="s">
        <v>732</v>
      </c>
      <c r="G1571" t="s">
        <v>780</v>
      </c>
      <c r="H1571" t="s">
        <v>794</v>
      </c>
      <c r="I1571" t="s">
        <v>726</v>
      </c>
      <c r="J1571" t="s">
        <v>682</v>
      </c>
      <c r="K1571">
        <v>5</v>
      </c>
      <c r="L1571">
        <v>65</v>
      </c>
      <c r="M1571">
        <v>130.1</v>
      </c>
      <c r="N1571">
        <v>95.2</v>
      </c>
      <c r="O1571">
        <v>277</v>
      </c>
      <c r="Q1571">
        <v>110</v>
      </c>
      <c r="R1571">
        <v>800</v>
      </c>
      <c r="S1571">
        <v>13.7</v>
      </c>
      <c r="T1571">
        <v>64.2</v>
      </c>
      <c r="U1571" t="s">
        <v>782</v>
      </c>
      <c r="V1571">
        <v>25000</v>
      </c>
      <c r="W1571">
        <v>3000</v>
      </c>
      <c r="X1571">
        <v>95</v>
      </c>
      <c r="Y1571">
        <v>66</v>
      </c>
      <c r="Z1571">
        <v>0.9</v>
      </c>
      <c r="AA1571">
        <v>-20</v>
      </c>
      <c r="AB1571" t="s">
        <v>769</v>
      </c>
      <c r="AC1571">
        <v>0.1</v>
      </c>
      <c r="AD1571" t="s">
        <v>826</v>
      </c>
      <c r="AE1571">
        <v>41904</v>
      </c>
      <c r="AF1571">
        <v>41933</v>
      </c>
      <c r="AG1571" t="s">
        <v>784</v>
      </c>
      <c r="AH1571" t="s">
        <v>4243</v>
      </c>
      <c r="AI1571">
        <v>2222916</v>
      </c>
    </row>
    <row r="1572" spans="1:35" hidden="1">
      <c r="A1572" t="s">
        <v>4210</v>
      </c>
      <c r="B1572" t="s">
        <v>4211</v>
      </c>
      <c r="C1572" t="s">
        <v>4244</v>
      </c>
      <c r="D1572" t="s">
        <v>4244</v>
      </c>
      <c r="F1572" t="s">
        <v>735</v>
      </c>
      <c r="G1572" t="s">
        <v>780</v>
      </c>
      <c r="H1572" t="s">
        <v>794</v>
      </c>
      <c r="I1572" t="s">
        <v>726</v>
      </c>
      <c r="J1572" t="s">
        <v>682</v>
      </c>
      <c r="K1572">
        <v>5</v>
      </c>
      <c r="L1572">
        <v>120</v>
      </c>
      <c r="M1572">
        <v>132.5</v>
      </c>
      <c r="N1572">
        <v>120.4</v>
      </c>
      <c r="O1572">
        <v>2624</v>
      </c>
      <c r="Q1572">
        <v>40</v>
      </c>
      <c r="R1572">
        <v>1050</v>
      </c>
      <c r="S1572">
        <v>14.9</v>
      </c>
      <c r="T1572">
        <v>70.5</v>
      </c>
      <c r="U1572" t="s">
        <v>782</v>
      </c>
      <c r="V1572">
        <v>25000</v>
      </c>
      <c r="W1572">
        <v>2700</v>
      </c>
      <c r="X1572">
        <v>81</v>
      </c>
      <c r="Y1572">
        <v>9</v>
      </c>
      <c r="Z1572">
        <v>0.9</v>
      </c>
      <c r="AA1572">
        <v>-20</v>
      </c>
      <c r="AB1572" t="s">
        <v>769</v>
      </c>
      <c r="AC1572">
        <v>0.1</v>
      </c>
      <c r="AD1572" t="s">
        <v>826</v>
      </c>
      <c r="AE1572">
        <v>41866</v>
      </c>
      <c r="AF1572">
        <v>41878</v>
      </c>
      <c r="AG1572" t="s">
        <v>784</v>
      </c>
      <c r="AH1572" t="s">
        <v>4245</v>
      </c>
      <c r="AI1572">
        <v>2217976</v>
      </c>
    </row>
    <row r="1573" spans="1:35" hidden="1">
      <c r="A1573" t="s">
        <v>4210</v>
      </c>
      <c r="B1573" t="s">
        <v>4211</v>
      </c>
      <c r="C1573" t="s">
        <v>4246</v>
      </c>
      <c r="D1573" t="s">
        <v>4246</v>
      </c>
      <c r="F1573" t="s">
        <v>735</v>
      </c>
      <c r="G1573" t="s">
        <v>780</v>
      </c>
      <c r="H1573" t="s">
        <v>794</v>
      </c>
      <c r="I1573" t="s">
        <v>726</v>
      </c>
      <c r="J1573" t="s">
        <v>682</v>
      </c>
      <c r="K1573">
        <v>5</v>
      </c>
      <c r="L1573">
        <v>120</v>
      </c>
      <c r="M1573">
        <v>132.4</v>
      </c>
      <c r="N1573">
        <v>120.2</v>
      </c>
      <c r="O1573">
        <v>6158</v>
      </c>
      <c r="Q1573">
        <v>25</v>
      </c>
      <c r="R1573">
        <v>1050</v>
      </c>
      <c r="S1573">
        <v>14.6</v>
      </c>
      <c r="T1573">
        <v>72.099999999999994</v>
      </c>
      <c r="U1573" t="s">
        <v>782</v>
      </c>
      <c r="V1573">
        <v>25000</v>
      </c>
      <c r="W1573">
        <v>2700</v>
      </c>
      <c r="X1573">
        <v>81</v>
      </c>
      <c r="Y1573">
        <v>9</v>
      </c>
      <c r="Z1573">
        <v>0.9</v>
      </c>
      <c r="AA1573">
        <v>-20</v>
      </c>
      <c r="AB1573" t="s">
        <v>769</v>
      </c>
      <c r="AC1573">
        <v>0.1</v>
      </c>
      <c r="AD1573" t="s">
        <v>826</v>
      </c>
      <c r="AE1573">
        <v>41904</v>
      </c>
      <c r="AF1573">
        <v>41933</v>
      </c>
      <c r="AG1573" t="s">
        <v>784</v>
      </c>
      <c r="AH1573" t="s">
        <v>4247</v>
      </c>
      <c r="AI1573">
        <v>2222919</v>
      </c>
    </row>
    <row r="1574" spans="1:35" hidden="1">
      <c r="A1574" t="s">
        <v>4210</v>
      </c>
      <c r="B1574" t="s">
        <v>4211</v>
      </c>
      <c r="C1574" t="s">
        <v>4248</v>
      </c>
      <c r="D1574" t="s">
        <v>4248</v>
      </c>
      <c r="F1574" t="s">
        <v>735</v>
      </c>
      <c r="G1574" t="s">
        <v>780</v>
      </c>
      <c r="H1574" t="s">
        <v>794</v>
      </c>
      <c r="I1574" t="s">
        <v>726</v>
      </c>
      <c r="J1574" t="s">
        <v>682</v>
      </c>
      <c r="K1574">
        <v>5</v>
      </c>
      <c r="L1574">
        <v>120</v>
      </c>
      <c r="M1574">
        <v>132.6</v>
      </c>
      <c r="N1574">
        <v>120.4</v>
      </c>
      <c r="O1574">
        <v>2820</v>
      </c>
      <c r="Q1574">
        <v>40</v>
      </c>
      <c r="R1574">
        <v>1050</v>
      </c>
      <c r="S1574">
        <v>14.7</v>
      </c>
      <c r="T1574">
        <v>71.400000000000006</v>
      </c>
      <c r="U1574" t="s">
        <v>782</v>
      </c>
      <c r="V1574">
        <v>25000</v>
      </c>
      <c r="W1574">
        <v>3000</v>
      </c>
      <c r="X1574">
        <v>81</v>
      </c>
      <c r="Y1574">
        <v>11</v>
      </c>
      <c r="Z1574">
        <v>0.9</v>
      </c>
      <c r="AA1574">
        <v>-20</v>
      </c>
      <c r="AB1574" t="s">
        <v>769</v>
      </c>
      <c r="AC1574">
        <v>0.1</v>
      </c>
      <c r="AD1574" t="s">
        <v>826</v>
      </c>
      <c r="AE1574">
        <v>41866</v>
      </c>
      <c r="AF1574">
        <v>41878</v>
      </c>
      <c r="AG1574" t="s">
        <v>784</v>
      </c>
      <c r="AH1574" t="s">
        <v>4249</v>
      </c>
      <c r="AI1574">
        <v>2217977</v>
      </c>
    </row>
    <row r="1575" spans="1:35" hidden="1">
      <c r="A1575" t="s">
        <v>4210</v>
      </c>
      <c r="B1575" t="s">
        <v>4211</v>
      </c>
      <c r="C1575" t="s">
        <v>4250</v>
      </c>
      <c r="D1575" t="s">
        <v>4250</v>
      </c>
      <c r="F1575" t="s">
        <v>735</v>
      </c>
      <c r="G1575" t="s">
        <v>780</v>
      </c>
      <c r="H1575" t="s">
        <v>794</v>
      </c>
      <c r="I1575" t="s">
        <v>726</v>
      </c>
      <c r="J1575" t="s">
        <v>682</v>
      </c>
      <c r="K1575">
        <v>5</v>
      </c>
      <c r="L1575">
        <v>120</v>
      </c>
      <c r="M1575">
        <v>133.19999999999999</v>
      </c>
      <c r="N1575">
        <v>120.5</v>
      </c>
      <c r="O1575">
        <v>6923</v>
      </c>
      <c r="Q1575">
        <v>25</v>
      </c>
      <c r="R1575">
        <v>1050</v>
      </c>
      <c r="S1575">
        <v>15</v>
      </c>
      <c r="T1575">
        <v>74.599999999999994</v>
      </c>
      <c r="U1575" t="s">
        <v>782</v>
      </c>
      <c r="V1575">
        <v>25000</v>
      </c>
      <c r="W1575">
        <v>3000</v>
      </c>
      <c r="X1575">
        <v>81</v>
      </c>
      <c r="Y1575">
        <v>13</v>
      </c>
      <c r="Z1575">
        <v>0.9</v>
      </c>
      <c r="AA1575">
        <v>-20</v>
      </c>
      <c r="AB1575" t="s">
        <v>769</v>
      </c>
      <c r="AC1575">
        <v>0.1</v>
      </c>
      <c r="AD1575" t="s">
        <v>826</v>
      </c>
      <c r="AE1575">
        <v>41904</v>
      </c>
      <c r="AF1575">
        <v>41933</v>
      </c>
      <c r="AG1575" t="s">
        <v>784</v>
      </c>
      <c r="AH1575" t="s">
        <v>4251</v>
      </c>
      <c r="AI1575">
        <v>2222920</v>
      </c>
    </row>
    <row r="1576" spans="1:35" hidden="1">
      <c r="A1576" t="s">
        <v>4210</v>
      </c>
      <c r="B1576" t="s">
        <v>4211</v>
      </c>
      <c r="C1576" t="s">
        <v>4252</v>
      </c>
      <c r="D1576" t="s">
        <v>4252</v>
      </c>
      <c r="E1576" t="s">
        <v>4253</v>
      </c>
      <c r="F1576" t="s">
        <v>1051</v>
      </c>
      <c r="G1576" t="s">
        <v>793</v>
      </c>
      <c r="H1576" t="s">
        <v>794</v>
      </c>
      <c r="I1576" t="s">
        <v>795</v>
      </c>
      <c r="J1576" t="s">
        <v>682</v>
      </c>
      <c r="K1576">
        <v>5</v>
      </c>
      <c r="L1576">
        <v>100</v>
      </c>
      <c r="M1576">
        <v>130</v>
      </c>
      <c r="N1576">
        <v>70</v>
      </c>
      <c r="R1576">
        <v>1600</v>
      </c>
      <c r="S1576">
        <v>17</v>
      </c>
      <c r="T1576">
        <v>94.1</v>
      </c>
      <c r="U1576" t="s">
        <v>782</v>
      </c>
      <c r="V1576">
        <v>25000</v>
      </c>
      <c r="W1576">
        <v>2700</v>
      </c>
      <c r="X1576">
        <v>82</v>
      </c>
      <c r="Y1576">
        <v>14</v>
      </c>
      <c r="Z1576">
        <v>0.9</v>
      </c>
      <c r="AA1576">
        <v>-20</v>
      </c>
      <c r="AB1576" t="s">
        <v>769</v>
      </c>
      <c r="AC1576">
        <v>0.05</v>
      </c>
      <c r="AD1576" t="s">
        <v>826</v>
      </c>
      <c r="AE1576">
        <v>41813</v>
      </c>
      <c r="AF1576">
        <v>41814</v>
      </c>
      <c r="AG1576" t="s">
        <v>784</v>
      </c>
      <c r="AH1576" t="s">
        <v>4254</v>
      </c>
      <c r="AI1576">
        <v>2214212</v>
      </c>
    </row>
    <row r="1577" spans="1:35" hidden="1">
      <c r="A1577" t="s">
        <v>4210</v>
      </c>
      <c r="B1577" t="s">
        <v>4211</v>
      </c>
      <c r="C1577" t="s">
        <v>4255</v>
      </c>
      <c r="D1577" t="s">
        <v>4255</v>
      </c>
      <c r="F1577" t="s">
        <v>1051</v>
      </c>
      <c r="G1577" t="s">
        <v>793</v>
      </c>
      <c r="H1577" t="s">
        <v>794</v>
      </c>
      <c r="I1577" t="s">
        <v>795</v>
      </c>
      <c r="J1577" t="s">
        <v>682</v>
      </c>
      <c r="K1577">
        <v>5</v>
      </c>
      <c r="L1577">
        <v>100</v>
      </c>
      <c r="M1577">
        <v>127.9</v>
      </c>
      <c r="N1577">
        <v>69.5</v>
      </c>
      <c r="R1577">
        <v>1600</v>
      </c>
      <c r="S1577">
        <v>17</v>
      </c>
      <c r="T1577">
        <v>94.1</v>
      </c>
      <c r="U1577" t="s">
        <v>782</v>
      </c>
      <c r="V1577">
        <v>25000</v>
      </c>
      <c r="W1577">
        <v>3000</v>
      </c>
      <c r="X1577">
        <v>83</v>
      </c>
      <c r="Y1577">
        <v>15</v>
      </c>
      <c r="Z1577">
        <v>0.9</v>
      </c>
      <c r="AA1577">
        <v>-20</v>
      </c>
      <c r="AB1577" t="s">
        <v>769</v>
      </c>
      <c r="AC1577">
        <v>0.1</v>
      </c>
      <c r="AD1577" t="s">
        <v>826</v>
      </c>
      <c r="AE1577">
        <v>41939</v>
      </c>
      <c r="AF1577">
        <v>41943</v>
      </c>
      <c r="AG1577" t="s">
        <v>784</v>
      </c>
      <c r="AH1577" t="s">
        <v>4256</v>
      </c>
      <c r="AI1577">
        <v>2225111</v>
      </c>
    </row>
    <row r="1578" spans="1:35" hidden="1">
      <c r="A1578" t="s">
        <v>4210</v>
      </c>
      <c r="B1578" t="s">
        <v>4211</v>
      </c>
      <c r="C1578" t="s">
        <v>4257</v>
      </c>
      <c r="D1578" t="s">
        <v>4257</v>
      </c>
      <c r="F1578" t="s">
        <v>1051</v>
      </c>
      <c r="G1578" t="s">
        <v>793</v>
      </c>
      <c r="H1578" t="s">
        <v>1011</v>
      </c>
      <c r="I1578" t="s">
        <v>795</v>
      </c>
      <c r="J1578" t="s">
        <v>682</v>
      </c>
      <c r="K1578">
        <v>5</v>
      </c>
      <c r="L1578">
        <v>100</v>
      </c>
      <c r="M1578">
        <v>130</v>
      </c>
      <c r="N1578">
        <v>70</v>
      </c>
      <c r="R1578">
        <v>1600</v>
      </c>
      <c r="S1578">
        <v>17</v>
      </c>
      <c r="T1578">
        <v>94.1</v>
      </c>
      <c r="U1578" t="s">
        <v>782</v>
      </c>
      <c r="V1578">
        <v>25000</v>
      </c>
      <c r="W1578">
        <v>2700</v>
      </c>
      <c r="X1578">
        <v>82</v>
      </c>
      <c r="Y1578">
        <v>14</v>
      </c>
      <c r="Z1578">
        <v>0.9</v>
      </c>
      <c r="AA1578">
        <v>-20</v>
      </c>
      <c r="AB1578" t="s">
        <v>769</v>
      </c>
      <c r="AC1578">
        <v>0.05</v>
      </c>
      <c r="AD1578" t="s">
        <v>826</v>
      </c>
      <c r="AE1578">
        <v>41813</v>
      </c>
      <c r="AF1578">
        <v>41814</v>
      </c>
      <c r="AG1578" t="s">
        <v>784</v>
      </c>
      <c r="AH1578" t="s">
        <v>4258</v>
      </c>
      <c r="AI1578">
        <v>2214214</v>
      </c>
    </row>
    <row r="1579" spans="1:35" hidden="1">
      <c r="A1579" t="s">
        <v>4210</v>
      </c>
      <c r="B1579" t="s">
        <v>4211</v>
      </c>
      <c r="C1579" t="s">
        <v>4259</v>
      </c>
      <c r="D1579" t="s">
        <v>4259</v>
      </c>
      <c r="F1579" t="s">
        <v>1051</v>
      </c>
      <c r="G1579" t="s">
        <v>793</v>
      </c>
      <c r="H1579" t="s">
        <v>1011</v>
      </c>
      <c r="I1579" t="s">
        <v>795</v>
      </c>
      <c r="J1579" t="s">
        <v>682</v>
      </c>
      <c r="K1579">
        <v>5</v>
      </c>
      <c r="L1579">
        <v>100</v>
      </c>
      <c r="M1579">
        <v>127.9</v>
      </c>
      <c r="N1579">
        <v>69.5</v>
      </c>
      <c r="R1579">
        <v>1600</v>
      </c>
      <c r="S1579">
        <v>17</v>
      </c>
      <c r="T1579">
        <v>94.1</v>
      </c>
      <c r="U1579" t="s">
        <v>782</v>
      </c>
      <c r="V1579">
        <v>25000</v>
      </c>
      <c r="W1579">
        <v>3000</v>
      </c>
      <c r="X1579">
        <v>83</v>
      </c>
      <c r="Y1579">
        <v>15</v>
      </c>
      <c r="Z1579">
        <v>0.9</v>
      </c>
      <c r="AA1579">
        <v>-20</v>
      </c>
      <c r="AB1579" t="s">
        <v>769</v>
      </c>
      <c r="AC1579">
        <v>0.1</v>
      </c>
      <c r="AD1579" t="s">
        <v>826</v>
      </c>
      <c r="AE1579">
        <v>41821</v>
      </c>
      <c r="AF1579">
        <v>41838</v>
      </c>
      <c r="AG1579" t="s">
        <v>784</v>
      </c>
      <c r="AH1579" t="s">
        <v>4260</v>
      </c>
      <c r="AI1579">
        <v>2215719</v>
      </c>
    </row>
    <row r="1580" spans="1:35" hidden="1">
      <c r="A1580" t="s">
        <v>4210</v>
      </c>
      <c r="B1580" t="s">
        <v>4211</v>
      </c>
      <c r="C1580" t="s">
        <v>4261</v>
      </c>
      <c r="D1580" t="s">
        <v>4261</v>
      </c>
      <c r="F1580" t="s">
        <v>733</v>
      </c>
      <c r="G1580" t="s">
        <v>780</v>
      </c>
      <c r="H1580" t="s">
        <v>794</v>
      </c>
      <c r="I1580" t="s">
        <v>726</v>
      </c>
      <c r="J1580" t="s">
        <v>682</v>
      </c>
      <c r="K1580">
        <v>5</v>
      </c>
      <c r="L1580">
        <v>100</v>
      </c>
      <c r="M1580">
        <v>160.1</v>
      </c>
      <c r="N1580">
        <v>119.9</v>
      </c>
      <c r="Q1580">
        <v>111</v>
      </c>
      <c r="R1580">
        <v>1400</v>
      </c>
      <c r="S1580">
        <v>17</v>
      </c>
      <c r="T1580">
        <v>82.4</v>
      </c>
      <c r="U1580" t="s">
        <v>782</v>
      </c>
      <c r="V1580">
        <v>25000</v>
      </c>
      <c r="W1580">
        <v>2700</v>
      </c>
      <c r="X1580">
        <v>82</v>
      </c>
      <c r="Y1580">
        <v>12</v>
      </c>
      <c r="Z1580">
        <v>0.9</v>
      </c>
      <c r="AA1580">
        <v>-20</v>
      </c>
      <c r="AB1580" t="s">
        <v>769</v>
      </c>
      <c r="AC1580">
        <v>0.1</v>
      </c>
      <c r="AD1580" t="s">
        <v>826</v>
      </c>
      <c r="AE1580">
        <v>41852</v>
      </c>
      <c r="AF1580">
        <v>41837</v>
      </c>
      <c r="AG1580" t="s">
        <v>784</v>
      </c>
      <c r="AH1580" t="s">
        <v>4262</v>
      </c>
      <c r="AI1580">
        <v>2215679</v>
      </c>
    </row>
    <row r="1581" spans="1:35" hidden="1">
      <c r="A1581" t="s">
        <v>4210</v>
      </c>
      <c r="B1581" t="s">
        <v>4211</v>
      </c>
      <c r="C1581" t="s">
        <v>4263</v>
      </c>
      <c r="D1581" t="s">
        <v>4263</v>
      </c>
      <c r="F1581" t="s">
        <v>733</v>
      </c>
      <c r="G1581" t="s">
        <v>780</v>
      </c>
      <c r="H1581" t="s">
        <v>794</v>
      </c>
      <c r="I1581" t="s">
        <v>726</v>
      </c>
      <c r="J1581" t="s">
        <v>682</v>
      </c>
      <c r="K1581">
        <v>5</v>
      </c>
      <c r="L1581">
        <v>100</v>
      </c>
      <c r="M1581">
        <v>158.19999999999999</v>
      </c>
      <c r="N1581">
        <v>120</v>
      </c>
      <c r="Q1581">
        <v>108</v>
      </c>
      <c r="R1581">
        <v>1400</v>
      </c>
      <c r="S1581">
        <v>17</v>
      </c>
      <c r="T1581">
        <v>82.4</v>
      </c>
      <c r="U1581" t="s">
        <v>782</v>
      </c>
      <c r="V1581">
        <v>25000</v>
      </c>
      <c r="W1581">
        <v>3000</v>
      </c>
      <c r="X1581">
        <v>83</v>
      </c>
      <c r="Y1581">
        <v>17</v>
      </c>
      <c r="Z1581">
        <v>0.9</v>
      </c>
      <c r="AA1581">
        <v>-20</v>
      </c>
      <c r="AB1581" t="s">
        <v>769</v>
      </c>
      <c r="AC1581">
        <v>0.1</v>
      </c>
      <c r="AD1581" t="s">
        <v>826</v>
      </c>
      <c r="AE1581">
        <v>41852</v>
      </c>
      <c r="AF1581">
        <v>41837</v>
      </c>
      <c r="AG1581" t="s">
        <v>784</v>
      </c>
      <c r="AH1581" t="s">
        <v>4264</v>
      </c>
      <c r="AI1581">
        <v>2215680</v>
      </c>
    </row>
    <row r="1582" spans="1:35" hidden="1">
      <c r="A1582" t="s">
        <v>4210</v>
      </c>
      <c r="B1582" t="s">
        <v>4211</v>
      </c>
      <c r="C1582" t="s">
        <v>4265</v>
      </c>
      <c r="D1582" t="s">
        <v>4265</v>
      </c>
      <c r="E1582" t="s">
        <v>4266</v>
      </c>
      <c r="F1582" t="s">
        <v>787</v>
      </c>
      <c r="G1582" t="s">
        <v>723</v>
      </c>
      <c r="H1582" t="s">
        <v>788</v>
      </c>
      <c r="I1582" t="s">
        <v>723</v>
      </c>
      <c r="J1582" t="s">
        <v>682</v>
      </c>
      <c r="K1582">
        <v>5</v>
      </c>
      <c r="L1582">
        <v>40</v>
      </c>
      <c r="M1582">
        <v>97</v>
      </c>
      <c r="N1582">
        <v>35</v>
      </c>
      <c r="R1582">
        <v>325</v>
      </c>
      <c r="S1582">
        <v>5.3</v>
      </c>
      <c r="T1582">
        <v>65</v>
      </c>
      <c r="U1582" t="s">
        <v>782</v>
      </c>
      <c r="V1582">
        <v>15000</v>
      </c>
      <c r="W1582">
        <v>2700</v>
      </c>
      <c r="X1582">
        <v>83</v>
      </c>
      <c r="Y1582">
        <v>21</v>
      </c>
      <c r="Z1582">
        <v>0.9</v>
      </c>
      <c r="AA1582">
        <v>-20</v>
      </c>
      <c r="AB1582" t="s">
        <v>769</v>
      </c>
      <c r="AC1582">
        <v>0.1</v>
      </c>
      <c r="AD1582" t="s">
        <v>826</v>
      </c>
      <c r="AE1582">
        <v>41904</v>
      </c>
      <c r="AF1582">
        <v>41911</v>
      </c>
      <c r="AG1582" t="s">
        <v>784</v>
      </c>
      <c r="AH1582" t="s">
        <v>4267</v>
      </c>
      <c r="AI1582">
        <v>2220687</v>
      </c>
    </row>
    <row r="1583" spans="1:35" hidden="1">
      <c r="A1583" t="s">
        <v>4210</v>
      </c>
      <c r="B1583" t="s">
        <v>4211</v>
      </c>
      <c r="C1583" t="s">
        <v>4268</v>
      </c>
      <c r="D1583" t="s">
        <v>4268</v>
      </c>
      <c r="E1583" t="s">
        <v>4269</v>
      </c>
      <c r="F1583" t="s">
        <v>821</v>
      </c>
      <c r="G1583" t="s">
        <v>736</v>
      </c>
      <c r="H1583" t="s">
        <v>794</v>
      </c>
      <c r="I1583" t="s">
        <v>795</v>
      </c>
      <c r="J1583" t="s">
        <v>682</v>
      </c>
      <c r="K1583">
        <v>5</v>
      </c>
      <c r="L1583">
        <v>40</v>
      </c>
      <c r="M1583">
        <v>123</v>
      </c>
      <c r="N1583">
        <v>79.900000000000006</v>
      </c>
      <c r="R1583">
        <v>450</v>
      </c>
      <c r="S1583">
        <v>6.1</v>
      </c>
      <c r="T1583">
        <v>75</v>
      </c>
      <c r="U1583" t="s">
        <v>782</v>
      </c>
      <c r="V1583">
        <v>25000</v>
      </c>
      <c r="W1583">
        <v>2700</v>
      </c>
      <c r="X1583">
        <v>82</v>
      </c>
      <c r="Y1583">
        <v>16</v>
      </c>
      <c r="Z1583">
        <v>0.7</v>
      </c>
      <c r="AA1583">
        <v>-20</v>
      </c>
      <c r="AB1583" t="s">
        <v>769</v>
      </c>
      <c r="AC1583">
        <v>0.1</v>
      </c>
      <c r="AD1583" t="s">
        <v>826</v>
      </c>
      <c r="AE1583">
        <v>41904</v>
      </c>
      <c r="AF1583">
        <v>41911</v>
      </c>
      <c r="AG1583" t="s">
        <v>784</v>
      </c>
      <c r="AH1583" t="s">
        <v>4270</v>
      </c>
      <c r="AI1583">
        <v>2220688</v>
      </c>
    </row>
    <row r="1584" spans="1:35" hidden="1">
      <c r="A1584" t="s">
        <v>4210</v>
      </c>
      <c r="B1584" t="s">
        <v>4211</v>
      </c>
      <c r="C1584" t="s">
        <v>4271</v>
      </c>
      <c r="D1584" t="s">
        <v>4271</v>
      </c>
      <c r="E1584" t="s">
        <v>4272</v>
      </c>
      <c r="F1584" t="s">
        <v>792</v>
      </c>
      <c r="G1584" t="s">
        <v>793</v>
      </c>
      <c r="H1584" t="s">
        <v>794</v>
      </c>
      <c r="I1584" t="s">
        <v>795</v>
      </c>
      <c r="J1584" t="s">
        <v>682</v>
      </c>
      <c r="K1584">
        <v>5</v>
      </c>
      <c r="L1584">
        <v>40</v>
      </c>
      <c r="M1584">
        <v>112</v>
      </c>
      <c r="N1584">
        <v>63.5</v>
      </c>
      <c r="R1584">
        <v>470</v>
      </c>
      <c r="S1584">
        <v>7</v>
      </c>
      <c r="T1584">
        <v>67.099999999999994</v>
      </c>
      <c r="U1584" t="s">
        <v>782</v>
      </c>
      <c r="V1584">
        <v>25000</v>
      </c>
      <c r="W1584">
        <v>2700</v>
      </c>
      <c r="X1584">
        <v>83</v>
      </c>
      <c r="Y1584">
        <v>17</v>
      </c>
      <c r="Z1584">
        <v>0.9</v>
      </c>
      <c r="AA1584">
        <v>-20</v>
      </c>
      <c r="AB1584" t="s">
        <v>769</v>
      </c>
      <c r="AC1584">
        <v>0.1</v>
      </c>
      <c r="AD1584" t="s">
        <v>826</v>
      </c>
      <c r="AE1584">
        <v>41821</v>
      </c>
      <c r="AF1584">
        <v>41838</v>
      </c>
      <c r="AG1584" t="s">
        <v>784</v>
      </c>
      <c r="AH1584" t="s">
        <v>4273</v>
      </c>
      <c r="AI1584">
        <v>2215714</v>
      </c>
    </row>
    <row r="1585" spans="1:35" hidden="1">
      <c r="A1585" t="s">
        <v>4210</v>
      </c>
      <c r="B1585" t="s">
        <v>4211</v>
      </c>
      <c r="C1585" t="s">
        <v>4274</v>
      </c>
      <c r="D1585" t="s">
        <v>4274</v>
      </c>
      <c r="F1585" t="s">
        <v>792</v>
      </c>
      <c r="G1585" t="s">
        <v>793</v>
      </c>
      <c r="H1585" t="s">
        <v>794</v>
      </c>
      <c r="I1585" t="s">
        <v>795</v>
      </c>
      <c r="J1585" t="s">
        <v>682</v>
      </c>
      <c r="K1585">
        <v>5</v>
      </c>
      <c r="L1585">
        <v>40</v>
      </c>
      <c r="M1585">
        <v>112</v>
      </c>
      <c r="N1585">
        <v>63.5</v>
      </c>
      <c r="R1585">
        <v>470</v>
      </c>
      <c r="S1585">
        <v>7</v>
      </c>
      <c r="T1585">
        <v>67.099999999999994</v>
      </c>
      <c r="U1585" t="s">
        <v>782</v>
      </c>
      <c r="V1585">
        <v>25000</v>
      </c>
      <c r="W1585">
        <v>3000</v>
      </c>
      <c r="X1585">
        <v>83</v>
      </c>
      <c r="Y1585">
        <v>19</v>
      </c>
      <c r="Z1585">
        <v>0.9</v>
      </c>
      <c r="AA1585">
        <v>-20</v>
      </c>
      <c r="AB1585" t="s">
        <v>769</v>
      </c>
      <c r="AC1585">
        <v>0.1</v>
      </c>
      <c r="AD1585" t="s">
        <v>826</v>
      </c>
      <c r="AE1585">
        <v>41821</v>
      </c>
      <c r="AF1585">
        <v>41838</v>
      </c>
      <c r="AG1585" t="s">
        <v>784</v>
      </c>
      <c r="AH1585" t="s">
        <v>4275</v>
      </c>
      <c r="AI1585">
        <v>2215715</v>
      </c>
    </row>
    <row r="1586" spans="1:35" hidden="1">
      <c r="A1586" t="s">
        <v>4210</v>
      </c>
      <c r="B1586" t="s">
        <v>4211</v>
      </c>
      <c r="C1586" t="s">
        <v>4276</v>
      </c>
      <c r="D1586" t="s">
        <v>4276</v>
      </c>
      <c r="F1586" t="s">
        <v>792</v>
      </c>
      <c r="G1586" t="s">
        <v>793</v>
      </c>
      <c r="H1586" t="s">
        <v>1011</v>
      </c>
      <c r="I1586" t="s">
        <v>795</v>
      </c>
      <c r="J1586" t="s">
        <v>682</v>
      </c>
      <c r="K1586">
        <v>5</v>
      </c>
      <c r="L1586">
        <v>40</v>
      </c>
      <c r="M1586">
        <v>112</v>
      </c>
      <c r="N1586">
        <v>63.5</v>
      </c>
      <c r="R1586">
        <v>470</v>
      </c>
      <c r="S1586">
        <v>7</v>
      </c>
      <c r="T1586">
        <v>67.099999999999994</v>
      </c>
      <c r="U1586" t="s">
        <v>782</v>
      </c>
      <c r="V1586">
        <v>25000</v>
      </c>
      <c r="W1586">
        <v>2700</v>
      </c>
      <c r="X1586">
        <v>83</v>
      </c>
      <c r="Y1586">
        <v>17</v>
      </c>
      <c r="Z1586">
        <v>0.9</v>
      </c>
      <c r="AA1586">
        <v>-20</v>
      </c>
      <c r="AB1586" t="s">
        <v>769</v>
      </c>
      <c r="AC1586">
        <v>0.1</v>
      </c>
      <c r="AD1586" t="s">
        <v>826</v>
      </c>
      <c r="AE1586">
        <v>41821</v>
      </c>
      <c r="AF1586">
        <v>41838</v>
      </c>
      <c r="AG1586" t="s">
        <v>784</v>
      </c>
      <c r="AH1586" t="s">
        <v>4277</v>
      </c>
      <c r="AI1586">
        <v>2216614</v>
      </c>
    </row>
    <row r="1587" spans="1:35" hidden="1">
      <c r="A1587" t="s">
        <v>4210</v>
      </c>
      <c r="B1587" t="s">
        <v>4211</v>
      </c>
      <c r="C1587" t="s">
        <v>4278</v>
      </c>
      <c r="D1587" t="s">
        <v>4278</v>
      </c>
      <c r="F1587" t="s">
        <v>792</v>
      </c>
      <c r="G1587" t="s">
        <v>793</v>
      </c>
      <c r="H1587" t="s">
        <v>1011</v>
      </c>
      <c r="I1587" t="s">
        <v>795</v>
      </c>
      <c r="J1587" t="s">
        <v>682</v>
      </c>
      <c r="K1587">
        <v>5</v>
      </c>
      <c r="L1587">
        <v>40</v>
      </c>
      <c r="M1587">
        <v>112</v>
      </c>
      <c r="N1587">
        <v>63.5</v>
      </c>
      <c r="R1587">
        <v>470</v>
      </c>
      <c r="S1587">
        <v>7</v>
      </c>
      <c r="T1587">
        <v>67.099999999999994</v>
      </c>
      <c r="U1587" t="s">
        <v>782</v>
      </c>
      <c r="V1587">
        <v>25000</v>
      </c>
      <c r="W1587">
        <v>3000</v>
      </c>
      <c r="X1587">
        <v>83</v>
      </c>
      <c r="Y1587">
        <v>19</v>
      </c>
      <c r="Z1587">
        <v>0.9</v>
      </c>
      <c r="AA1587">
        <v>-20</v>
      </c>
      <c r="AB1587" t="s">
        <v>769</v>
      </c>
      <c r="AC1587">
        <v>0.1</v>
      </c>
      <c r="AD1587" t="s">
        <v>826</v>
      </c>
      <c r="AE1587">
        <v>41821</v>
      </c>
      <c r="AF1587">
        <v>41838</v>
      </c>
      <c r="AG1587" t="s">
        <v>784</v>
      </c>
      <c r="AH1587" t="s">
        <v>4279</v>
      </c>
      <c r="AI1587">
        <v>2215722</v>
      </c>
    </row>
    <row r="1588" spans="1:35" hidden="1">
      <c r="A1588" t="s">
        <v>4210</v>
      </c>
      <c r="B1588" t="s">
        <v>4211</v>
      </c>
      <c r="C1588" t="s">
        <v>4280</v>
      </c>
      <c r="D1588" t="s">
        <v>4280</v>
      </c>
      <c r="F1588" t="s">
        <v>813</v>
      </c>
      <c r="G1588" t="s">
        <v>780</v>
      </c>
      <c r="H1588" t="s">
        <v>794</v>
      </c>
      <c r="I1588" t="s">
        <v>726</v>
      </c>
      <c r="J1588" t="s">
        <v>682</v>
      </c>
      <c r="K1588">
        <v>5</v>
      </c>
      <c r="L1588">
        <v>50</v>
      </c>
      <c r="M1588">
        <v>98</v>
      </c>
      <c r="N1588">
        <v>64</v>
      </c>
      <c r="Q1588">
        <v>107</v>
      </c>
      <c r="R1588">
        <v>550</v>
      </c>
      <c r="S1588">
        <v>7</v>
      </c>
      <c r="T1588">
        <v>78.599999999999994</v>
      </c>
      <c r="U1588" t="s">
        <v>782</v>
      </c>
      <c r="V1588">
        <v>25000</v>
      </c>
      <c r="W1588">
        <v>2700</v>
      </c>
      <c r="X1588">
        <v>82</v>
      </c>
      <c r="Y1588">
        <v>13</v>
      </c>
      <c r="Z1588">
        <v>0.9</v>
      </c>
      <c r="AA1588">
        <v>-20</v>
      </c>
      <c r="AB1588" t="s">
        <v>769</v>
      </c>
      <c r="AC1588">
        <v>0.1</v>
      </c>
      <c r="AD1588" t="s">
        <v>826</v>
      </c>
      <c r="AE1588">
        <v>41852</v>
      </c>
      <c r="AF1588">
        <v>41837</v>
      </c>
      <c r="AG1588" t="s">
        <v>784</v>
      </c>
      <c r="AH1588" t="s">
        <v>4281</v>
      </c>
      <c r="AI1588">
        <v>2215681</v>
      </c>
    </row>
    <row r="1589" spans="1:35" hidden="1">
      <c r="A1589" t="s">
        <v>4210</v>
      </c>
      <c r="B1589" t="s">
        <v>4211</v>
      </c>
      <c r="C1589" t="s">
        <v>4282</v>
      </c>
      <c r="D1589" t="s">
        <v>4282</v>
      </c>
      <c r="F1589" t="s">
        <v>813</v>
      </c>
      <c r="G1589" t="s">
        <v>780</v>
      </c>
      <c r="H1589" t="s">
        <v>794</v>
      </c>
      <c r="I1589" t="s">
        <v>726</v>
      </c>
      <c r="J1589" t="s">
        <v>682</v>
      </c>
      <c r="K1589">
        <v>5</v>
      </c>
      <c r="L1589">
        <v>50</v>
      </c>
      <c r="M1589">
        <v>98</v>
      </c>
      <c r="N1589">
        <v>64</v>
      </c>
      <c r="Q1589">
        <v>110</v>
      </c>
      <c r="R1589">
        <v>550</v>
      </c>
      <c r="S1589">
        <v>7.4</v>
      </c>
      <c r="T1589">
        <v>78.7</v>
      </c>
      <c r="U1589" t="s">
        <v>782</v>
      </c>
      <c r="V1589">
        <v>25000</v>
      </c>
      <c r="W1589">
        <v>3000</v>
      </c>
      <c r="X1589">
        <v>83</v>
      </c>
      <c r="Y1589">
        <v>17</v>
      </c>
      <c r="Z1589">
        <v>0.9</v>
      </c>
      <c r="AA1589">
        <v>-20</v>
      </c>
      <c r="AB1589" t="s">
        <v>769</v>
      </c>
      <c r="AC1589">
        <v>0.1</v>
      </c>
      <c r="AD1589" t="s">
        <v>826</v>
      </c>
      <c r="AE1589">
        <v>41904</v>
      </c>
      <c r="AF1589">
        <v>41933</v>
      </c>
      <c r="AG1589" t="s">
        <v>784</v>
      </c>
      <c r="AH1589" t="s">
        <v>4283</v>
      </c>
      <c r="AI1589">
        <v>2222915</v>
      </c>
    </row>
    <row r="1590" spans="1:35" hidden="1">
      <c r="A1590" t="s">
        <v>4210</v>
      </c>
      <c r="B1590" t="s">
        <v>4211</v>
      </c>
      <c r="C1590" t="s">
        <v>4284</v>
      </c>
      <c r="D1590" t="s">
        <v>4284</v>
      </c>
      <c r="F1590" t="s">
        <v>738</v>
      </c>
      <c r="G1590" t="s">
        <v>780</v>
      </c>
      <c r="H1590" t="s">
        <v>794</v>
      </c>
      <c r="I1590" t="s">
        <v>726</v>
      </c>
      <c r="J1590" t="s">
        <v>682</v>
      </c>
      <c r="K1590">
        <v>5</v>
      </c>
      <c r="L1590">
        <v>50</v>
      </c>
      <c r="M1590">
        <v>84.1</v>
      </c>
      <c r="N1590">
        <v>63.1</v>
      </c>
      <c r="O1590">
        <v>1074</v>
      </c>
      <c r="Q1590">
        <v>40</v>
      </c>
      <c r="R1590">
        <v>470</v>
      </c>
      <c r="S1590">
        <v>7.6</v>
      </c>
      <c r="T1590">
        <v>61.8</v>
      </c>
      <c r="U1590" t="s">
        <v>782</v>
      </c>
      <c r="V1590">
        <v>25000</v>
      </c>
      <c r="W1590">
        <v>2700</v>
      </c>
      <c r="X1590">
        <v>81</v>
      </c>
      <c r="Y1590">
        <v>8</v>
      </c>
      <c r="Z1590">
        <v>0.9</v>
      </c>
      <c r="AA1590">
        <v>-20</v>
      </c>
      <c r="AB1590" t="s">
        <v>769</v>
      </c>
      <c r="AC1590">
        <v>0.1</v>
      </c>
      <c r="AD1590" t="s">
        <v>826</v>
      </c>
      <c r="AE1590">
        <v>41866</v>
      </c>
      <c r="AF1590">
        <v>41878</v>
      </c>
      <c r="AG1590" t="s">
        <v>784</v>
      </c>
      <c r="AH1590" t="s">
        <v>4285</v>
      </c>
      <c r="AI1590">
        <v>2217973</v>
      </c>
    </row>
    <row r="1591" spans="1:35" hidden="1">
      <c r="A1591" t="s">
        <v>4210</v>
      </c>
      <c r="B1591" t="s">
        <v>4211</v>
      </c>
      <c r="C1591" t="s">
        <v>4286</v>
      </c>
      <c r="D1591" t="s">
        <v>4286</v>
      </c>
      <c r="F1591" t="s">
        <v>738</v>
      </c>
      <c r="G1591" t="s">
        <v>780</v>
      </c>
      <c r="H1591" t="s">
        <v>794</v>
      </c>
      <c r="I1591" t="s">
        <v>726</v>
      </c>
      <c r="J1591" t="s">
        <v>682</v>
      </c>
      <c r="K1591">
        <v>5</v>
      </c>
      <c r="L1591">
        <v>50</v>
      </c>
      <c r="M1591">
        <v>84</v>
      </c>
      <c r="N1591">
        <v>63</v>
      </c>
      <c r="O1591">
        <v>1526</v>
      </c>
      <c r="Q1591">
        <v>25</v>
      </c>
      <c r="R1591">
        <v>470</v>
      </c>
      <c r="S1591">
        <v>7.8</v>
      </c>
      <c r="T1591">
        <v>60.3</v>
      </c>
      <c r="U1591" t="s">
        <v>782</v>
      </c>
      <c r="V1591">
        <v>25000</v>
      </c>
      <c r="W1591">
        <v>2700</v>
      </c>
      <c r="X1591">
        <v>81</v>
      </c>
      <c r="Y1591">
        <v>8</v>
      </c>
      <c r="Z1591">
        <v>0.9</v>
      </c>
      <c r="AA1591">
        <v>-20</v>
      </c>
      <c r="AB1591" t="s">
        <v>769</v>
      </c>
      <c r="AC1591">
        <v>0.1</v>
      </c>
      <c r="AD1591" t="s">
        <v>826</v>
      </c>
      <c r="AE1591">
        <v>41866</v>
      </c>
      <c r="AF1591">
        <v>41878</v>
      </c>
      <c r="AG1591" t="s">
        <v>784</v>
      </c>
      <c r="AH1591" t="s">
        <v>4287</v>
      </c>
      <c r="AI1591">
        <v>2217972</v>
      </c>
    </row>
    <row r="1592" spans="1:35" hidden="1">
      <c r="A1592" t="s">
        <v>4210</v>
      </c>
      <c r="B1592" t="s">
        <v>4211</v>
      </c>
      <c r="C1592" t="s">
        <v>4288</v>
      </c>
      <c r="D1592" t="s">
        <v>4288</v>
      </c>
      <c r="F1592" t="s">
        <v>738</v>
      </c>
      <c r="G1592" t="s">
        <v>780</v>
      </c>
      <c r="H1592" t="s">
        <v>794</v>
      </c>
      <c r="I1592" t="s">
        <v>726</v>
      </c>
      <c r="J1592" t="s">
        <v>682</v>
      </c>
      <c r="K1592">
        <v>5</v>
      </c>
      <c r="L1592">
        <v>50</v>
      </c>
      <c r="M1592">
        <v>84.1</v>
      </c>
      <c r="N1592">
        <v>63</v>
      </c>
      <c r="O1592">
        <v>1127</v>
      </c>
      <c r="Q1592">
        <v>40</v>
      </c>
      <c r="R1592">
        <v>470</v>
      </c>
      <c r="S1592">
        <v>7.7</v>
      </c>
      <c r="T1592">
        <v>71.5</v>
      </c>
      <c r="U1592" t="s">
        <v>782</v>
      </c>
      <c r="V1592">
        <v>25000</v>
      </c>
      <c r="W1592">
        <v>3000</v>
      </c>
      <c r="X1592">
        <v>82</v>
      </c>
      <c r="Y1592">
        <v>11</v>
      </c>
      <c r="Z1592">
        <v>0.9</v>
      </c>
      <c r="AA1592">
        <v>-20</v>
      </c>
      <c r="AB1592" t="s">
        <v>769</v>
      </c>
      <c r="AC1592">
        <v>0.1</v>
      </c>
      <c r="AD1592" t="s">
        <v>826</v>
      </c>
      <c r="AE1592">
        <v>41904</v>
      </c>
      <c r="AF1592">
        <v>41933</v>
      </c>
      <c r="AG1592" t="s">
        <v>784</v>
      </c>
      <c r="AH1592" t="s">
        <v>4289</v>
      </c>
      <c r="AI1592">
        <v>2222917</v>
      </c>
    </row>
    <row r="1593" spans="1:35" hidden="1">
      <c r="A1593" t="s">
        <v>4210</v>
      </c>
      <c r="B1593" t="s">
        <v>4211</v>
      </c>
      <c r="C1593" t="s">
        <v>4290</v>
      </c>
      <c r="D1593" t="s">
        <v>4290</v>
      </c>
      <c r="F1593" t="s">
        <v>738</v>
      </c>
      <c r="G1593" t="s">
        <v>780</v>
      </c>
      <c r="H1593" t="s">
        <v>794</v>
      </c>
      <c r="I1593" t="s">
        <v>726</v>
      </c>
      <c r="J1593" t="s">
        <v>682</v>
      </c>
      <c r="K1593">
        <v>5</v>
      </c>
      <c r="L1593">
        <v>50</v>
      </c>
      <c r="M1593">
        <v>84.9</v>
      </c>
      <c r="N1593">
        <v>62.1</v>
      </c>
      <c r="O1593">
        <v>1750</v>
      </c>
      <c r="Q1593">
        <v>25</v>
      </c>
      <c r="R1593">
        <v>470</v>
      </c>
      <c r="S1593">
        <v>7.7</v>
      </c>
      <c r="T1593">
        <v>61</v>
      </c>
      <c r="U1593" t="s">
        <v>782</v>
      </c>
      <c r="V1593">
        <v>25000</v>
      </c>
      <c r="W1593">
        <v>3000</v>
      </c>
      <c r="X1593">
        <v>82</v>
      </c>
      <c r="Y1593">
        <v>12</v>
      </c>
      <c r="Z1593">
        <v>0.9</v>
      </c>
      <c r="AA1593">
        <v>-20</v>
      </c>
      <c r="AB1593" t="s">
        <v>769</v>
      </c>
      <c r="AC1593">
        <v>0.1</v>
      </c>
      <c r="AD1593" t="s">
        <v>826</v>
      </c>
      <c r="AE1593">
        <v>41866</v>
      </c>
      <c r="AF1593">
        <v>41878</v>
      </c>
      <c r="AG1593" t="s">
        <v>784</v>
      </c>
      <c r="AH1593" t="s">
        <v>4291</v>
      </c>
      <c r="AI1593">
        <v>2217974</v>
      </c>
    </row>
    <row r="1594" spans="1:35" hidden="1">
      <c r="A1594" t="s">
        <v>4210</v>
      </c>
      <c r="B1594" t="s">
        <v>4211</v>
      </c>
      <c r="C1594" t="s">
        <v>4292</v>
      </c>
      <c r="D1594" t="s">
        <v>4292</v>
      </c>
      <c r="F1594" t="s">
        <v>732</v>
      </c>
      <c r="G1594" t="s">
        <v>780</v>
      </c>
      <c r="H1594" t="s">
        <v>794</v>
      </c>
      <c r="I1594" t="s">
        <v>726</v>
      </c>
      <c r="J1594" t="s">
        <v>682</v>
      </c>
      <c r="K1594">
        <v>5</v>
      </c>
      <c r="L1594">
        <v>65</v>
      </c>
      <c r="M1594">
        <v>127.8</v>
      </c>
      <c r="N1594">
        <v>94.8</v>
      </c>
      <c r="Q1594">
        <v>112</v>
      </c>
      <c r="R1594">
        <v>650</v>
      </c>
      <c r="S1594">
        <v>8</v>
      </c>
      <c r="T1594">
        <v>81.3</v>
      </c>
      <c r="U1594" t="s">
        <v>782</v>
      </c>
      <c r="V1594">
        <v>25000</v>
      </c>
      <c r="W1594">
        <v>2700</v>
      </c>
      <c r="X1594">
        <v>82</v>
      </c>
      <c r="Y1594">
        <v>14</v>
      </c>
      <c r="Z1594">
        <v>0.9</v>
      </c>
      <c r="AA1594">
        <v>-20</v>
      </c>
      <c r="AB1594" t="s">
        <v>769</v>
      </c>
      <c r="AC1594">
        <v>0.1</v>
      </c>
      <c r="AD1594" t="s">
        <v>826</v>
      </c>
      <c r="AE1594">
        <v>41852</v>
      </c>
      <c r="AF1594">
        <v>41837</v>
      </c>
      <c r="AG1594" t="s">
        <v>784</v>
      </c>
      <c r="AH1594" t="s">
        <v>4293</v>
      </c>
      <c r="AI1594">
        <v>2215682</v>
      </c>
    </row>
    <row r="1595" spans="1:35" hidden="1">
      <c r="A1595" t="s">
        <v>4210</v>
      </c>
      <c r="B1595" t="s">
        <v>4211</v>
      </c>
      <c r="C1595" t="s">
        <v>611</v>
      </c>
      <c r="D1595" t="s">
        <v>611</v>
      </c>
      <c r="F1595" t="s">
        <v>821</v>
      </c>
      <c r="G1595" t="s">
        <v>736</v>
      </c>
      <c r="H1595" t="s">
        <v>794</v>
      </c>
      <c r="I1595" t="s">
        <v>795</v>
      </c>
      <c r="J1595" t="s">
        <v>682</v>
      </c>
      <c r="K1595">
        <v>5</v>
      </c>
      <c r="M1595">
        <v>108.9</v>
      </c>
      <c r="N1595">
        <v>77.8</v>
      </c>
      <c r="R1595">
        <v>430</v>
      </c>
      <c r="S1595">
        <v>8</v>
      </c>
      <c r="T1595">
        <v>53.8</v>
      </c>
      <c r="U1595" t="s">
        <v>782</v>
      </c>
      <c r="V1595">
        <v>25000</v>
      </c>
      <c r="W1595">
        <v>3000</v>
      </c>
      <c r="X1595">
        <v>84</v>
      </c>
      <c r="Y1595">
        <v>18</v>
      </c>
      <c r="Z1595">
        <v>0.7</v>
      </c>
      <c r="AA1595">
        <v>-20</v>
      </c>
      <c r="AB1595" t="s">
        <v>769</v>
      </c>
      <c r="AC1595">
        <v>0.05</v>
      </c>
      <c r="AD1595" t="s">
        <v>783</v>
      </c>
      <c r="AE1595">
        <v>41913</v>
      </c>
      <c r="AF1595">
        <v>41922</v>
      </c>
      <c r="AG1595" t="s">
        <v>784</v>
      </c>
      <c r="AH1595" t="s">
        <v>4294</v>
      </c>
      <c r="AI1595">
        <v>2222115</v>
      </c>
    </row>
    <row r="1596" spans="1:35" hidden="1">
      <c r="A1596" t="s">
        <v>4210</v>
      </c>
      <c r="B1596" t="s">
        <v>4211</v>
      </c>
      <c r="C1596" t="s">
        <v>4295</v>
      </c>
      <c r="D1596" t="s">
        <v>4295</v>
      </c>
      <c r="E1596" t="s">
        <v>4296</v>
      </c>
      <c r="F1596" t="s">
        <v>792</v>
      </c>
      <c r="G1596" t="s">
        <v>793</v>
      </c>
      <c r="H1596" t="s">
        <v>794</v>
      </c>
      <c r="I1596" t="s">
        <v>795</v>
      </c>
      <c r="J1596" t="s">
        <v>682</v>
      </c>
      <c r="K1596">
        <v>5</v>
      </c>
      <c r="L1596">
        <v>60</v>
      </c>
      <c r="M1596">
        <v>112.6</v>
      </c>
      <c r="N1596">
        <v>63.5</v>
      </c>
      <c r="R1596">
        <v>800</v>
      </c>
      <c r="S1596">
        <v>11</v>
      </c>
      <c r="T1596">
        <v>73.099999999999994</v>
      </c>
      <c r="U1596" t="s">
        <v>782</v>
      </c>
      <c r="V1596">
        <v>25000</v>
      </c>
      <c r="W1596">
        <v>3000</v>
      </c>
      <c r="X1596">
        <v>85</v>
      </c>
      <c r="Y1596">
        <v>24</v>
      </c>
      <c r="Z1596">
        <v>0.9</v>
      </c>
      <c r="AA1596">
        <v>-20</v>
      </c>
      <c r="AB1596" t="s">
        <v>769</v>
      </c>
      <c r="AC1596">
        <v>0.1</v>
      </c>
      <c r="AD1596" t="s">
        <v>826</v>
      </c>
      <c r="AE1596">
        <v>41913</v>
      </c>
      <c r="AF1596">
        <v>41936</v>
      </c>
      <c r="AG1596" t="s">
        <v>784</v>
      </c>
      <c r="AH1596" t="s">
        <v>4297</v>
      </c>
      <c r="AI1596">
        <v>2223319</v>
      </c>
    </row>
    <row r="1597" spans="1:35" hidden="1">
      <c r="A1597" t="s">
        <v>4298</v>
      </c>
      <c r="B1597" t="s">
        <v>219</v>
      </c>
      <c r="C1597" t="s">
        <v>4299</v>
      </c>
      <c r="D1597">
        <v>78446</v>
      </c>
      <c r="F1597" t="s">
        <v>735</v>
      </c>
      <c r="G1597" t="s">
        <v>780</v>
      </c>
      <c r="H1597" t="s">
        <v>794</v>
      </c>
      <c r="I1597" t="s">
        <v>726</v>
      </c>
      <c r="J1597" t="s">
        <v>682</v>
      </c>
      <c r="K1597">
        <v>5</v>
      </c>
      <c r="L1597">
        <v>90</v>
      </c>
      <c r="M1597">
        <v>129.19999999999999</v>
      </c>
      <c r="N1597">
        <v>120</v>
      </c>
      <c r="O1597">
        <v>3084</v>
      </c>
      <c r="Q1597">
        <v>40</v>
      </c>
      <c r="R1597">
        <v>1050</v>
      </c>
      <c r="S1597">
        <v>17.399999999999999</v>
      </c>
      <c r="T1597">
        <v>60.5</v>
      </c>
      <c r="U1597" t="s">
        <v>782</v>
      </c>
      <c r="V1597">
        <v>25000</v>
      </c>
      <c r="W1597">
        <v>5000</v>
      </c>
      <c r="X1597">
        <v>84</v>
      </c>
      <c r="Y1597">
        <v>17</v>
      </c>
      <c r="Z1597">
        <v>1</v>
      </c>
      <c r="AA1597">
        <v>-20</v>
      </c>
      <c r="AB1597" t="s">
        <v>769</v>
      </c>
      <c r="AD1597" t="s">
        <v>850</v>
      </c>
      <c r="AE1597">
        <v>41730</v>
      </c>
      <c r="AF1597">
        <v>41940</v>
      </c>
      <c r="AG1597" t="s">
        <v>842</v>
      </c>
      <c r="AH1597" t="s">
        <v>4300</v>
      </c>
      <c r="AI1597">
        <v>2223770</v>
      </c>
    </row>
    <row r="1598" spans="1:35" hidden="1">
      <c r="A1598" t="s">
        <v>4298</v>
      </c>
      <c r="B1598" t="s">
        <v>219</v>
      </c>
      <c r="C1598" t="s">
        <v>4301</v>
      </c>
      <c r="D1598">
        <v>78448</v>
      </c>
      <c r="F1598" t="s">
        <v>735</v>
      </c>
      <c r="G1598" t="s">
        <v>780</v>
      </c>
      <c r="H1598" t="s">
        <v>794</v>
      </c>
      <c r="I1598" t="s">
        <v>726</v>
      </c>
      <c r="J1598" t="s">
        <v>682</v>
      </c>
      <c r="K1598">
        <v>5</v>
      </c>
      <c r="L1598">
        <v>90</v>
      </c>
      <c r="M1598">
        <v>129.19999999999999</v>
      </c>
      <c r="N1598">
        <v>120</v>
      </c>
      <c r="O1598">
        <v>5713</v>
      </c>
      <c r="Q1598">
        <v>25</v>
      </c>
      <c r="R1598">
        <v>1050</v>
      </c>
      <c r="S1598">
        <v>17.3</v>
      </c>
      <c r="T1598">
        <v>60.6</v>
      </c>
      <c r="U1598" t="s">
        <v>782</v>
      </c>
      <c r="V1598">
        <v>25000</v>
      </c>
      <c r="W1598">
        <v>5000</v>
      </c>
      <c r="X1598">
        <v>84</v>
      </c>
      <c r="Y1598">
        <v>17</v>
      </c>
      <c r="Z1598">
        <v>1</v>
      </c>
      <c r="AA1598">
        <v>-20</v>
      </c>
      <c r="AB1598" t="s">
        <v>769</v>
      </c>
      <c r="AD1598" t="s">
        <v>850</v>
      </c>
      <c r="AE1598">
        <v>41730</v>
      </c>
      <c r="AF1598">
        <v>41940</v>
      </c>
      <c r="AG1598" t="s">
        <v>842</v>
      </c>
      <c r="AH1598" t="s">
        <v>4302</v>
      </c>
      <c r="AI1598">
        <v>2223840</v>
      </c>
    </row>
    <row r="1599" spans="1:35" hidden="1">
      <c r="A1599" t="s">
        <v>4298</v>
      </c>
      <c r="B1599" t="s">
        <v>219</v>
      </c>
      <c r="C1599" t="s">
        <v>4303</v>
      </c>
      <c r="D1599">
        <v>78783</v>
      </c>
      <c r="F1599" t="s">
        <v>830</v>
      </c>
      <c r="G1599" t="s">
        <v>780</v>
      </c>
      <c r="H1599" t="s">
        <v>794</v>
      </c>
      <c r="I1599" t="s">
        <v>726</v>
      </c>
      <c r="J1599" t="s">
        <v>682</v>
      </c>
      <c r="K1599">
        <v>3</v>
      </c>
      <c r="L1599">
        <v>75</v>
      </c>
      <c r="M1599">
        <v>118.6</v>
      </c>
      <c r="N1599">
        <v>102.1</v>
      </c>
      <c r="O1599">
        <v>9723</v>
      </c>
      <c r="R1599">
        <v>1200</v>
      </c>
      <c r="S1599">
        <v>17.100000000000001</v>
      </c>
      <c r="T1599">
        <v>70.2</v>
      </c>
      <c r="U1599" t="s">
        <v>782</v>
      </c>
      <c r="V1599">
        <v>25000</v>
      </c>
      <c r="W1599">
        <v>3000</v>
      </c>
      <c r="X1599">
        <v>83</v>
      </c>
      <c r="Y1599">
        <v>7</v>
      </c>
      <c r="Z1599">
        <v>1</v>
      </c>
      <c r="AA1599">
        <v>-20</v>
      </c>
      <c r="AB1599" t="s">
        <v>769</v>
      </c>
      <c r="AD1599" t="s">
        <v>850</v>
      </c>
      <c r="AE1599">
        <v>41640</v>
      </c>
      <c r="AF1599">
        <v>41884</v>
      </c>
      <c r="AG1599" t="s">
        <v>842</v>
      </c>
      <c r="AH1599" t="s">
        <v>4304</v>
      </c>
      <c r="AI1599">
        <v>2218462</v>
      </c>
    </row>
    <row r="1600" spans="1:35" hidden="1">
      <c r="A1600" t="s">
        <v>4298</v>
      </c>
      <c r="B1600" t="s">
        <v>219</v>
      </c>
      <c r="C1600" t="s">
        <v>4305</v>
      </c>
      <c r="D1600">
        <v>72519</v>
      </c>
      <c r="F1600" t="s">
        <v>735</v>
      </c>
      <c r="G1600" t="s">
        <v>780</v>
      </c>
      <c r="H1600" t="s">
        <v>794</v>
      </c>
      <c r="I1600" t="s">
        <v>726</v>
      </c>
      <c r="J1600" t="s">
        <v>682</v>
      </c>
      <c r="K1600">
        <v>3</v>
      </c>
      <c r="L1600">
        <v>90</v>
      </c>
      <c r="M1600">
        <v>126.7</v>
      </c>
      <c r="N1600">
        <v>120.9</v>
      </c>
      <c r="O1600">
        <v>2346</v>
      </c>
      <c r="R1600">
        <v>1000</v>
      </c>
      <c r="S1600">
        <v>20.3</v>
      </c>
      <c r="T1600">
        <v>49.3</v>
      </c>
      <c r="U1600" t="s">
        <v>782</v>
      </c>
      <c r="V1600">
        <v>25000</v>
      </c>
      <c r="W1600">
        <v>3000</v>
      </c>
      <c r="X1600">
        <v>93</v>
      </c>
      <c r="Y1600">
        <v>63</v>
      </c>
      <c r="Z1600">
        <v>1</v>
      </c>
      <c r="AA1600">
        <v>-20</v>
      </c>
      <c r="AB1600" t="s">
        <v>769</v>
      </c>
      <c r="AD1600" t="s">
        <v>850</v>
      </c>
      <c r="AE1600">
        <v>41548</v>
      </c>
      <c r="AF1600">
        <v>41879</v>
      </c>
      <c r="AG1600" t="s">
        <v>842</v>
      </c>
      <c r="AH1600" t="s">
        <v>4306</v>
      </c>
      <c r="AI1600">
        <v>2218069</v>
      </c>
    </row>
    <row r="1601" spans="1:35" hidden="1">
      <c r="A1601" t="s">
        <v>4298</v>
      </c>
      <c r="B1601" t="s">
        <v>219</v>
      </c>
      <c r="C1601" t="s">
        <v>4307</v>
      </c>
      <c r="D1601">
        <v>78694</v>
      </c>
      <c r="E1601" t="s">
        <v>4308</v>
      </c>
      <c r="F1601" t="s">
        <v>813</v>
      </c>
      <c r="G1601" t="s">
        <v>780</v>
      </c>
      <c r="H1601" t="s">
        <v>794</v>
      </c>
      <c r="I1601" t="s">
        <v>726</v>
      </c>
      <c r="J1601" t="s">
        <v>682</v>
      </c>
      <c r="K1601">
        <v>5</v>
      </c>
      <c r="L1601">
        <v>35</v>
      </c>
      <c r="M1601">
        <v>90.9</v>
      </c>
      <c r="N1601">
        <v>64</v>
      </c>
      <c r="R1601">
        <v>350</v>
      </c>
      <c r="S1601">
        <v>5.0999999999999996</v>
      </c>
      <c r="T1601">
        <v>68.599999999999994</v>
      </c>
      <c r="U1601" t="s">
        <v>782</v>
      </c>
      <c r="V1601">
        <v>25000</v>
      </c>
      <c r="W1601">
        <v>2700</v>
      </c>
      <c r="X1601">
        <v>83</v>
      </c>
      <c r="Y1601">
        <v>19</v>
      </c>
      <c r="Z1601">
        <v>0.9</v>
      </c>
      <c r="AA1601">
        <v>-20</v>
      </c>
      <c r="AB1601" t="s">
        <v>769</v>
      </c>
      <c r="AD1601" t="s">
        <v>850</v>
      </c>
      <c r="AE1601">
        <v>41640</v>
      </c>
      <c r="AF1601">
        <v>41900</v>
      </c>
      <c r="AG1601" t="s">
        <v>842</v>
      </c>
      <c r="AH1601" t="s">
        <v>4309</v>
      </c>
      <c r="AI1601">
        <v>2219799</v>
      </c>
    </row>
    <row r="1602" spans="1:35" hidden="1">
      <c r="A1602" t="s">
        <v>4298</v>
      </c>
      <c r="B1602" t="s">
        <v>219</v>
      </c>
      <c r="C1602" t="s">
        <v>4310</v>
      </c>
      <c r="D1602" t="s">
        <v>4310</v>
      </c>
      <c r="F1602" t="s">
        <v>792</v>
      </c>
      <c r="G1602" t="s">
        <v>793</v>
      </c>
      <c r="H1602" t="s">
        <v>794</v>
      </c>
      <c r="I1602" t="s">
        <v>795</v>
      </c>
      <c r="J1602" t="s">
        <v>682</v>
      </c>
      <c r="K1602">
        <v>5</v>
      </c>
      <c r="L1602">
        <v>40</v>
      </c>
      <c r="M1602">
        <v>114.5</v>
      </c>
      <c r="N1602">
        <v>59.7</v>
      </c>
      <c r="R1602">
        <v>450</v>
      </c>
      <c r="S1602">
        <v>7</v>
      </c>
      <c r="T1602">
        <v>64.3</v>
      </c>
      <c r="U1602" t="s">
        <v>782</v>
      </c>
      <c r="V1602">
        <v>25000</v>
      </c>
      <c r="W1602">
        <v>3000</v>
      </c>
      <c r="X1602">
        <v>83</v>
      </c>
      <c r="Y1602">
        <v>19</v>
      </c>
      <c r="Z1602">
        <v>0.9</v>
      </c>
      <c r="AA1602">
        <v>-20</v>
      </c>
      <c r="AB1602" t="s">
        <v>769</v>
      </c>
      <c r="AC1602">
        <v>0.1</v>
      </c>
      <c r="AD1602" t="s">
        <v>974</v>
      </c>
      <c r="AE1602">
        <v>41640</v>
      </c>
      <c r="AF1602">
        <v>41956</v>
      </c>
      <c r="AG1602" t="s">
        <v>784</v>
      </c>
      <c r="AH1602" t="s">
        <v>4311</v>
      </c>
      <c r="AI1602">
        <v>2225705</v>
      </c>
    </row>
    <row r="1603" spans="1:35" hidden="1">
      <c r="A1603" t="s">
        <v>4298</v>
      </c>
      <c r="B1603" t="s">
        <v>219</v>
      </c>
      <c r="C1603" t="s">
        <v>4312</v>
      </c>
      <c r="D1603">
        <v>79100</v>
      </c>
      <c r="E1603" t="s">
        <v>4313</v>
      </c>
      <c r="F1603" t="s">
        <v>792</v>
      </c>
      <c r="G1603" t="s">
        <v>793</v>
      </c>
      <c r="H1603" t="s">
        <v>794</v>
      </c>
      <c r="I1603" t="s">
        <v>795</v>
      </c>
      <c r="J1603" t="s">
        <v>682</v>
      </c>
      <c r="K1603">
        <v>5</v>
      </c>
      <c r="L1603">
        <v>40</v>
      </c>
      <c r="M1603">
        <v>110</v>
      </c>
      <c r="N1603">
        <v>60</v>
      </c>
      <c r="R1603">
        <v>450</v>
      </c>
      <c r="S1603">
        <v>7</v>
      </c>
      <c r="T1603">
        <v>64.3</v>
      </c>
      <c r="U1603" t="s">
        <v>782</v>
      </c>
      <c r="V1603">
        <v>25000</v>
      </c>
      <c r="W1603">
        <v>2700</v>
      </c>
      <c r="X1603">
        <v>84</v>
      </c>
      <c r="Y1603">
        <v>24</v>
      </c>
      <c r="Z1603">
        <v>0.9</v>
      </c>
      <c r="AA1603">
        <v>-20</v>
      </c>
      <c r="AB1603" t="s">
        <v>769</v>
      </c>
      <c r="AD1603" t="s">
        <v>850</v>
      </c>
      <c r="AE1603">
        <v>41730</v>
      </c>
      <c r="AF1603">
        <v>41920</v>
      </c>
      <c r="AG1603" t="s">
        <v>842</v>
      </c>
      <c r="AH1603" t="s">
        <v>4314</v>
      </c>
      <c r="AI1603">
        <v>2221904</v>
      </c>
    </row>
    <row r="1604" spans="1:35" hidden="1">
      <c r="A1604" t="s">
        <v>4298</v>
      </c>
      <c r="B1604" t="s">
        <v>219</v>
      </c>
      <c r="C1604" t="s">
        <v>4315</v>
      </c>
      <c r="D1604">
        <v>79102</v>
      </c>
      <c r="F1604" t="s">
        <v>792</v>
      </c>
      <c r="G1604" t="s">
        <v>793</v>
      </c>
      <c r="H1604" t="s">
        <v>794</v>
      </c>
      <c r="I1604" t="s">
        <v>795</v>
      </c>
      <c r="J1604" t="s">
        <v>682</v>
      </c>
      <c r="K1604">
        <v>5</v>
      </c>
      <c r="L1604">
        <v>40</v>
      </c>
      <c r="M1604">
        <v>110</v>
      </c>
      <c r="N1604">
        <v>60</v>
      </c>
      <c r="R1604">
        <v>450</v>
      </c>
      <c r="S1604">
        <v>7</v>
      </c>
      <c r="T1604">
        <v>64.3</v>
      </c>
      <c r="U1604" t="s">
        <v>782</v>
      </c>
      <c r="V1604">
        <v>25000</v>
      </c>
      <c r="W1604">
        <v>5000</v>
      </c>
      <c r="X1604">
        <v>86</v>
      </c>
      <c r="Y1604">
        <v>17</v>
      </c>
      <c r="Z1604">
        <v>0.9</v>
      </c>
      <c r="AA1604">
        <v>-20</v>
      </c>
      <c r="AB1604" t="s">
        <v>769</v>
      </c>
      <c r="AD1604" t="s">
        <v>850</v>
      </c>
      <c r="AE1604">
        <v>41730</v>
      </c>
      <c r="AF1604">
        <v>41920</v>
      </c>
      <c r="AG1604" t="s">
        <v>842</v>
      </c>
      <c r="AH1604" t="s">
        <v>4316</v>
      </c>
      <c r="AI1604">
        <v>2221898</v>
      </c>
    </row>
    <row r="1605" spans="1:35" hidden="1">
      <c r="A1605" t="s">
        <v>4298</v>
      </c>
      <c r="B1605" t="s">
        <v>219</v>
      </c>
      <c r="C1605" t="s">
        <v>4317</v>
      </c>
      <c r="D1605">
        <v>72562</v>
      </c>
      <c r="E1605" t="s">
        <v>4318</v>
      </c>
      <c r="F1605" t="s">
        <v>821</v>
      </c>
      <c r="G1605" t="s">
        <v>736</v>
      </c>
      <c r="H1605" t="s">
        <v>794</v>
      </c>
      <c r="I1605" t="s">
        <v>723</v>
      </c>
      <c r="J1605" t="s">
        <v>682</v>
      </c>
      <c r="K1605">
        <v>3</v>
      </c>
      <c r="L1605">
        <v>40</v>
      </c>
      <c r="M1605">
        <v>119.4</v>
      </c>
      <c r="N1605">
        <v>78.7</v>
      </c>
      <c r="R1605">
        <v>440</v>
      </c>
      <c r="S1605">
        <v>7</v>
      </c>
      <c r="T1605">
        <v>60.3</v>
      </c>
      <c r="U1605" t="s">
        <v>782</v>
      </c>
      <c r="V1605">
        <v>25000</v>
      </c>
      <c r="W1605">
        <v>2700</v>
      </c>
      <c r="X1605">
        <v>81</v>
      </c>
      <c r="Y1605">
        <v>12</v>
      </c>
      <c r="Z1605">
        <v>0.7</v>
      </c>
      <c r="AA1605">
        <v>-20</v>
      </c>
      <c r="AB1605" t="s">
        <v>769</v>
      </c>
      <c r="AD1605" t="s">
        <v>850</v>
      </c>
      <c r="AE1605">
        <v>41671</v>
      </c>
      <c r="AF1605">
        <v>41928</v>
      </c>
      <c r="AG1605" t="s">
        <v>842</v>
      </c>
      <c r="AH1605" t="s">
        <v>4319</v>
      </c>
      <c r="AI1605">
        <v>2222468</v>
      </c>
    </row>
    <row r="1606" spans="1:35" hidden="1">
      <c r="A1606" t="s">
        <v>4298</v>
      </c>
      <c r="B1606" t="s">
        <v>219</v>
      </c>
      <c r="C1606" t="s">
        <v>4320</v>
      </c>
      <c r="D1606">
        <v>79094</v>
      </c>
      <c r="E1606" t="s">
        <v>4321</v>
      </c>
      <c r="F1606" t="s">
        <v>738</v>
      </c>
      <c r="G1606" t="s">
        <v>780</v>
      </c>
      <c r="H1606" t="s">
        <v>794</v>
      </c>
      <c r="I1606" t="s">
        <v>726</v>
      </c>
      <c r="J1606" t="s">
        <v>682</v>
      </c>
      <c r="K1606">
        <v>5</v>
      </c>
      <c r="L1606">
        <v>50</v>
      </c>
      <c r="M1606">
        <v>85.9</v>
      </c>
      <c r="N1606">
        <v>63</v>
      </c>
      <c r="O1606">
        <v>1038</v>
      </c>
      <c r="Q1606">
        <v>30</v>
      </c>
      <c r="R1606">
        <v>450</v>
      </c>
      <c r="S1606">
        <v>7</v>
      </c>
      <c r="T1606">
        <v>64.3</v>
      </c>
      <c r="U1606" t="s">
        <v>782</v>
      </c>
      <c r="V1606">
        <v>25000</v>
      </c>
      <c r="W1606">
        <v>3000</v>
      </c>
      <c r="X1606">
        <v>83</v>
      </c>
      <c r="Y1606">
        <v>19</v>
      </c>
      <c r="Z1606">
        <v>0.8</v>
      </c>
      <c r="AA1606">
        <v>-20</v>
      </c>
      <c r="AB1606" t="s">
        <v>769</v>
      </c>
      <c r="AD1606" t="s">
        <v>850</v>
      </c>
      <c r="AE1606">
        <v>41640</v>
      </c>
      <c r="AF1606">
        <v>41912</v>
      </c>
      <c r="AG1606" t="s">
        <v>842</v>
      </c>
      <c r="AH1606" t="s">
        <v>4322</v>
      </c>
      <c r="AI1606">
        <v>2220843</v>
      </c>
    </row>
    <row r="1607" spans="1:35" hidden="1">
      <c r="A1607" t="s">
        <v>4298</v>
      </c>
      <c r="B1607" t="s">
        <v>219</v>
      </c>
      <c r="C1607" t="s">
        <v>4323</v>
      </c>
      <c r="D1607">
        <v>72527</v>
      </c>
      <c r="F1607" t="s">
        <v>738</v>
      </c>
      <c r="G1607" t="s">
        <v>780</v>
      </c>
      <c r="H1607" t="s">
        <v>794</v>
      </c>
      <c r="I1607" t="s">
        <v>726</v>
      </c>
      <c r="J1607" t="s">
        <v>682</v>
      </c>
      <c r="K1607">
        <v>3</v>
      </c>
      <c r="L1607">
        <v>50</v>
      </c>
      <c r="M1607">
        <v>86.9</v>
      </c>
      <c r="N1607">
        <v>63.5</v>
      </c>
      <c r="O1607">
        <v>872</v>
      </c>
      <c r="Q1607">
        <v>35</v>
      </c>
      <c r="R1607">
        <v>430</v>
      </c>
      <c r="S1607">
        <v>7</v>
      </c>
      <c r="T1607">
        <v>61.4</v>
      </c>
      <c r="U1607" t="s">
        <v>782</v>
      </c>
      <c r="V1607">
        <v>25000</v>
      </c>
      <c r="W1607">
        <v>5000</v>
      </c>
      <c r="X1607">
        <v>86</v>
      </c>
      <c r="Y1607">
        <v>34</v>
      </c>
      <c r="Z1607">
        <v>0.9</v>
      </c>
      <c r="AA1607">
        <v>-18</v>
      </c>
      <c r="AB1607" t="s">
        <v>769</v>
      </c>
      <c r="AD1607" t="s">
        <v>850</v>
      </c>
      <c r="AE1607">
        <v>41640</v>
      </c>
      <c r="AF1607">
        <v>41953</v>
      </c>
      <c r="AG1607" t="s">
        <v>842</v>
      </c>
      <c r="AH1607" t="s">
        <v>4324</v>
      </c>
      <c r="AI1607">
        <v>2224514</v>
      </c>
    </row>
    <row r="1608" spans="1:35" hidden="1">
      <c r="A1608" t="s">
        <v>4298</v>
      </c>
      <c r="B1608" t="s">
        <v>219</v>
      </c>
      <c r="C1608" t="s">
        <v>4325</v>
      </c>
      <c r="D1608">
        <v>78485</v>
      </c>
      <c r="E1608" t="s">
        <v>4326</v>
      </c>
      <c r="F1608" t="s">
        <v>813</v>
      </c>
      <c r="G1608" t="s">
        <v>780</v>
      </c>
      <c r="H1608" t="s">
        <v>794</v>
      </c>
      <c r="I1608" t="s">
        <v>726</v>
      </c>
      <c r="J1608" t="s">
        <v>682</v>
      </c>
      <c r="K1608">
        <v>5</v>
      </c>
      <c r="L1608">
        <v>50</v>
      </c>
      <c r="M1608">
        <v>93.2</v>
      </c>
      <c r="N1608">
        <v>59.4</v>
      </c>
      <c r="R1608">
        <v>524</v>
      </c>
      <c r="S1608">
        <v>7</v>
      </c>
      <c r="T1608">
        <v>74.900000000000006</v>
      </c>
      <c r="U1608" t="s">
        <v>782</v>
      </c>
      <c r="V1608">
        <v>25000</v>
      </c>
      <c r="W1608">
        <v>2700</v>
      </c>
      <c r="X1608">
        <v>82</v>
      </c>
      <c r="Y1608">
        <v>17</v>
      </c>
      <c r="Z1608">
        <v>1</v>
      </c>
      <c r="AA1608">
        <v>-20</v>
      </c>
      <c r="AB1608" t="s">
        <v>769</v>
      </c>
      <c r="AD1608" t="s">
        <v>850</v>
      </c>
      <c r="AE1608">
        <v>41671</v>
      </c>
      <c r="AF1608">
        <v>41911</v>
      </c>
      <c r="AG1608" t="s">
        <v>842</v>
      </c>
      <c r="AH1608" t="s">
        <v>4327</v>
      </c>
      <c r="AI1608">
        <v>2220661</v>
      </c>
    </row>
    <row r="1609" spans="1:35" hidden="1">
      <c r="A1609" t="s">
        <v>4298</v>
      </c>
      <c r="B1609" t="s">
        <v>219</v>
      </c>
      <c r="C1609" t="s">
        <v>4328</v>
      </c>
      <c r="D1609" t="s">
        <v>4328</v>
      </c>
      <c r="E1609" t="s">
        <v>4329</v>
      </c>
      <c r="F1609" t="s">
        <v>792</v>
      </c>
      <c r="G1609" t="s">
        <v>793</v>
      </c>
      <c r="H1609" t="s">
        <v>794</v>
      </c>
      <c r="I1609" t="s">
        <v>795</v>
      </c>
      <c r="J1609" t="s">
        <v>682</v>
      </c>
      <c r="K1609">
        <v>3</v>
      </c>
      <c r="M1609">
        <v>112.7</v>
      </c>
      <c r="N1609">
        <v>69.5</v>
      </c>
      <c r="R1609">
        <v>464</v>
      </c>
      <c r="S1609">
        <v>8</v>
      </c>
      <c r="T1609">
        <v>65</v>
      </c>
      <c r="U1609" t="s">
        <v>782</v>
      </c>
      <c r="V1609">
        <v>25000</v>
      </c>
      <c r="W1609">
        <v>2700</v>
      </c>
      <c r="X1609">
        <v>81</v>
      </c>
      <c r="Y1609">
        <v>12</v>
      </c>
      <c r="Z1609">
        <v>1</v>
      </c>
      <c r="AA1609">
        <v>-18</v>
      </c>
      <c r="AB1609" t="s">
        <v>769</v>
      </c>
      <c r="AD1609" t="s">
        <v>783</v>
      </c>
      <c r="AE1609">
        <v>41640</v>
      </c>
      <c r="AF1609">
        <v>41785</v>
      </c>
      <c r="AG1609" t="s">
        <v>842</v>
      </c>
      <c r="AH1609" t="s">
        <v>4330</v>
      </c>
      <c r="AI1609">
        <v>2213380</v>
      </c>
    </row>
    <row r="1610" spans="1:35" hidden="1">
      <c r="A1610" t="s">
        <v>4298</v>
      </c>
      <c r="B1610" t="s">
        <v>219</v>
      </c>
      <c r="C1610" t="s">
        <v>4331</v>
      </c>
      <c r="D1610" t="s">
        <v>4331</v>
      </c>
      <c r="E1610" t="s">
        <v>4332</v>
      </c>
      <c r="F1610" t="s">
        <v>792</v>
      </c>
      <c r="G1610" t="s">
        <v>793</v>
      </c>
      <c r="H1610" t="s">
        <v>794</v>
      </c>
      <c r="I1610" t="s">
        <v>795</v>
      </c>
      <c r="J1610" t="s">
        <v>682</v>
      </c>
      <c r="K1610">
        <v>3</v>
      </c>
      <c r="M1610">
        <v>112.7</v>
      </c>
      <c r="N1610">
        <v>69.5</v>
      </c>
      <c r="R1610">
        <v>464</v>
      </c>
      <c r="S1610">
        <v>8</v>
      </c>
      <c r="T1610">
        <v>65</v>
      </c>
      <c r="U1610" t="s">
        <v>782</v>
      </c>
      <c r="V1610">
        <v>25000</v>
      </c>
      <c r="W1610">
        <v>2700</v>
      </c>
      <c r="X1610">
        <v>81</v>
      </c>
      <c r="Y1610">
        <v>12</v>
      </c>
      <c r="Z1610">
        <v>1</v>
      </c>
      <c r="AA1610">
        <v>-18</v>
      </c>
      <c r="AB1610" t="s">
        <v>769</v>
      </c>
      <c r="AD1610" t="s">
        <v>783</v>
      </c>
      <c r="AE1610">
        <v>41640</v>
      </c>
      <c r="AF1610">
        <v>41785</v>
      </c>
      <c r="AG1610" t="s">
        <v>842</v>
      </c>
      <c r="AH1610" t="s">
        <v>4333</v>
      </c>
      <c r="AI1610">
        <v>2213399</v>
      </c>
    </row>
    <row r="1611" spans="1:35" hidden="1">
      <c r="A1611" t="s">
        <v>4298</v>
      </c>
      <c r="B1611" t="s">
        <v>219</v>
      </c>
      <c r="C1611" t="s">
        <v>4331</v>
      </c>
      <c r="D1611" t="s">
        <v>4331</v>
      </c>
      <c r="E1611" t="s">
        <v>4334</v>
      </c>
      <c r="F1611" t="s">
        <v>792</v>
      </c>
      <c r="G1611" t="s">
        <v>793</v>
      </c>
      <c r="H1611" t="s">
        <v>794</v>
      </c>
      <c r="I1611" t="s">
        <v>795</v>
      </c>
      <c r="J1611" t="s">
        <v>682</v>
      </c>
      <c r="K1611">
        <v>3</v>
      </c>
      <c r="M1611">
        <v>112.7</v>
      </c>
      <c r="N1611">
        <v>69.5</v>
      </c>
      <c r="R1611">
        <v>464</v>
      </c>
      <c r="S1611">
        <v>8</v>
      </c>
      <c r="T1611">
        <v>65</v>
      </c>
      <c r="U1611" t="s">
        <v>782</v>
      </c>
      <c r="V1611">
        <v>25000</v>
      </c>
      <c r="W1611">
        <v>2700</v>
      </c>
      <c r="X1611">
        <v>81</v>
      </c>
      <c r="Y1611">
        <v>12</v>
      </c>
      <c r="Z1611">
        <v>1</v>
      </c>
      <c r="AA1611">
        <v>-18</v>
      </c>
      <c r="AB1611" t="s">
        <v>769</v>
      </c>
      <c r="AD1611" t="s">
        <v>783</v>
      </c>
      <c r="AE1611">
        <v>41640</v>
      </c>
      <c r="AF1611">
        <v>41785</v>
      </c>
      <c r="AG1611" t="s">
        <v>842</v>
      </c>
      <c r="AH1611" t="s">
        <v>4335</v>
      </c>
      <c r="AI1611">
        <v>2213400</v>
      </c>
    </row>
    <row r="1612" spans="1:35" hidden="1">
      <c r="A1612" t="s">
        <v>4298</v>
      </c>
      <c r="B1612" t="s">
        <v>219</v>
      </c>
      <c r="C1612" t="s">
        <v>4336</v>
      </c>
      <c r="D1612">
        <v>78487</v>
      </c>
      <c r="E1612" t="s">
        <v>4337</v>
      </c>
      <c r="F1612" t="s">
        <v>732</v>
      </c>
      <c r="G1612" t="s">
        <v>780</v>
      </c>
      <c r="H1612" t="s">
        <v>794</v>
      </c>
      <c r="I1612" t="s">
        <v>726</v>
      </c>
      <c r="J1612" t="s">
        <v>682</v>
      </c>
      <c r="K1612">
        <v>5</v>
      </c>
      <c r="L1612">
        <v>65</v>
      </c>
      <c r="M1612">
        <v>126.5</v>
      </c>
      <c r="N1612">
        <v>108.5</v>
      </c>
      <c r="R1612">
        <v>800</v>
      </c>
      <c r="S1612">
        <v>9</v>
      </c>
      <c r="T1612">
        <v>88.9</v>
      </c>
      <c r="U1612" t="s">
        <v>782</v>
      </c>
      <c r="V1612">
        <v>25000</v>
      </c>
      <c r="W1612">
        <v>5000</v>
      </c>
      <c r="X1612">
        <v>84</v>
      </c>
      <c r="Y1612">
        <v>8</v>
      </c>
      <c r="Z1612">
        <v>0.9</v>
      </c>
      <c r="AA1612">
        <v>-20</v>
      </c>
      <c r="AB1612" t="s">
        <v>769</v>
      </c>
      <c r="AD1612" t="s">
        <v>850</v>
      </c>
      <c r="AE1612">
        <v>41730</v>
      </c>
      <c r="AF1612">
        <v>41911</v>
      </c>
      <c r="AG1612" t="s">
        <v>842</v>
      </c>
      <c r="AH1612" t="s">
        <v>4338</v>
      </c>
      <c r="AI1612">
        <v>2220634</v>
      </c>
    </row>
    <row r="1613" spans="1:35" hidden="1">
      <c r="A1613" t="s">
        <v>4298</v>
      </c>
      <c r="B1613" t="s">
        <v>219</v>
      </c>
      <c r="C1613" t="s">
        <v>4339</v>
      </c>
      <c r="D1613" t="s">
        <v>4339</v>
      </c>
      <c r="E1613" t="s">
        <v>4340</v>
      </c>
      <c r="F1613" t="s">
        <v>792</v>
      </c>
      <c r="G1613" t="s">
        <v>793</v>
      </c>
      <c r="H1613" t="s">
        <v>794</v>
      </c>
      <c r="I1613" t="s">
        <v>795</v>
      </c>
      <c r="J1613" t="s">
        <v>682</v>
      </c>
      <c r="K1613">
        <v>5</v>
      </c>
      <c r="L1613">
        <v>40</v>
      </c>
      <c r="M1613">
        <v>111.6</v>
      </c>
      <c r="N1613">
        <v>59.5</v>
      </c>
      <c r="R1613">
        <v>450</v>
      </c>
      <c r="S1613">
        <v>6</v>
      </c>
      <c r="T1613">
        <v>75</v>
      </c>
      <c r="U1613" t="s">
        <v>782</v>
      </c>
      <c r="V1613">
        <v>25000</v>
      </c>
      <c r="W1613">
        <v>2700</v>
      </c>
      <c r="X1613">
        <v>81</v>
      </c>
      <c r="Y1613">
        <v>7</v>
      </c>
      <c r="Z1613">
        <v>0.9</v>
      </c>
      <c r="AA1613">
        <v>-20</v>
      </c>
      <c r="AB1613" t="s">
        <v>769</v>
      </c>
      <c r="AC1613">
        <v>0.11</v>
      </c>
      <c r="AD1613" t="s">
        <v>783</v>
      </c>
      <c r="AE1613">
        <v>41746</v>
      </c>
      <c r="AF1613">
        <v>41746</v>
      </c>
      <c r="AG1613" t="s">
        <v>784</v>
      </c>
      <c r="AH1613" t="s">
        <v>4341</v>
      </c>
      <c r="AI1613">
        <v>2209022</v>
      </c>
    </row>
    <row r="1614" spans="1:35" hidden="1">
      <c r="A1614" t="s">
        <v>4298</v>
      </c>
      <c r="B1614" t="s">
        <v>219</v>
      </c>
      <c r="C1614" t="s">
        <v>4342</v>
      </c>
      <c r="D1614" t="s">
        <v>4342</v>
      </c>
      <c r="E1614" t="s">
        <v>4343</v>
      </c>
      <c r="F1614" t="s">
        <v>792</v>
      </c>
      <c r="G1614" t="s">
        <v>793</v>
      </c>
      <c r="H1614" t="s">
        <v>794</v>
      </c>
      <c r="I1614" t="s">
        <v>795</v>
      </c>
      <c r="J1614" t="s">
        <v>682</v>
      </c>
      <c r="K1614">
        <v>5</v>
      </c>
      <c r="L1614">
        <v>40</v>
      </c>
      <c r="M1614">
        <v>111.6</v>
      </c>
      <c r="N1614">
        <v>58.5</v>
      </c>
      <c r="R1614">
        <v>450</v>
      </c>
      <c r="S1614">
        <v>6</v>
      </c>
      <c r="T1614">
        <v>75</v>
      </c>
      <c r="U1614" t="s">
        <v>782</v>
      </c>
      <c r="V1614">
        <v>25000</v>
      </c>
      <c r="W1614">
        <v>5000</v>
      </c>
      <c r="X1614">
        <v>84</v>
      </c>
      <c r="Y1614">
        <v>19</v>
      </c>
      <c r="Z1614">
        <v>0.9</v>
      </c>
      <c r="AA1614">
        <v>-20</v>
      </c>
      <c r="AB1614" t="s">
        <v>769</v>
      </c>
      <c r="AC1614">
        <v>0.11</v>
      </c>
      <c r="AD1614" t="s">
        <v>783</v>
      </c>
      <c r="AE1614">
        <v>41746</v>
      </c>
      <c r="AF1614">
        <v>41746</v>
      </c>
      <c r="AG1614" t="s">
        <v>784</v>
      </c>
      <c r="AH1614" t="s">
        <v>4344</v>
      </c>
      <c r="AI1614">
        <v>2209017</v>
      </c>
    </row>
    <row r="1615" spans="1:35" hidden="1">
      <c r="A1615" t="s">
        <v>4298</v>
      </c>
      <c r="B1615" t="s">
        <v>219</v>
      </c>
      <c r="C1615" t="s">
        <v>4345</v>
      </c>
      <c r="D1615" t="s">
        <v>4345</v>
      </c>
      <c r="E1615" t="s">
        <v>4346</v>
      </c>
      <c r="F1615" t="s">
        <v>792</v>
      </c>
      <c r="G1615" t="s">
        <v>793</v>
      </c>
      <c r="H1615" t="s">
        <v>794</v>
      </c>
      <c r="I1615" t="s">
        <v>795</v>
      </c>
      <c r="J1615" t="s">
        <v>682</v>
      </c>
      <c r="K1615">
        <v>5</v>
      </c>
      <c r="L1615">
        <v>60</v>
      </c>
      <c r="M1615">
        <v>112.4</v>
      </c>
      <c r="N1615">
        <v>59.8</v>
      </c>
      <c r="R1615">
        <v>800</v>
      </c>
      <c r="S1615">
        <v>8.5</v>
      </c>
      <c r="T1615">
        <v>94.1</v>
      </c>
      <c r="U1615" t="s">
        <v>782</v>
      </c>
      <c r="V1615">
        <v>25000</v>
      </c>
      <c r="W1615">
        <v>2700</v>
      </c>
      <c r="X1615">
        <v>81</v>
      </c>
      <c r="Y1615">
        <v>8</v>
      </c>
      <c r="Z1615">
        <v>0.9</v>
      </c>
      <c r="AA1615">
        <v>-20</v>
      </c>
      <c r="AB1615" t="s">
        <v>769</v>
      </c>
      <c r="AC1615">
        <v>0.08</v>
      </c>
      <c r="AD1615" t="s">
        <v>783</v>
      </c>
      <c r="AE1615">
        <v>41746</v>
      </c>
      <c r="AF1615">
        <v>41746</v>
      </c>
      <c r="AG1615" t="s">
        <v>784</v>
      </c>
      <c r="AH1615" t="s">
        <v>4347</v>
      </c>
      <c r="AI1615">
        <v>2209018</v>
      </c>
    </row>
    <row r="1616" spans="1:35" hidden="1">
      <c r="A1616" t="s">
        <v>4298</v>
      </c>
      <c r="B1616" t="s">
        <v>219</v>
      </c>
      <c r="C1616" t="s">
        <v>4348</v>
      </c>
      <c r="D1616" t="s">
        <v>4348</v>
      </c>
      <c r="E1616" t="s">
        <v>4349</v>
      </c>
      <c r="F1616" t="s">
        <v>792</v>
      </c>
      <c r="G1616" t="s">
        <v>793</v>
      </c>
      <c r="H1616" t="s">
        <v>794</v>
      </c>
      <c r="I1616" t="s">
        <v>795</v>
      </c>
      <c r="J1616" t="s">
        <v>682</v>
      </c>
      <c r="K1616">
        <v>5</v>
      </c>
      <c r="L1616">
        <v>60</v>
      </c>
      <c r="M1616">
        <v>112.4</v>
      </c>
      <c r="N1616">
        <v>59.8</v>
      </c>
      <c r="R1616">
        <v>800</v>
      </c>
      <c r="S1616">
        <v>8.5</v>
      </c>
      <c r="T1616">
        <v>94.1</v>
      </c>
      <c r="U1616" t="s">
        <v>782</v>
      </c>
      <c r="V1616">
        <v>25000</v>
      </c>
      <c r="W1616">
        <v>5000</v>
      </c>
      <c r="X1616">
        <v>83</v>
      </c>
      <c r="Y1616">
        <v>12</v>
      </c>
      <c r="Z1616">
        <v>0.9</v>
      </c>
      <c r="AA1616">
        <v>-20</v>
      </c>
      <c r="AB1616" t="s">
        <v>769</v>
      </c>
      <c r="AC1616">
        <v>0.08</v>
      </c>
      <c r="AD1616" t="s">
        <v>783</v>
      </c>
      <c r="AE1616">
        <v>41754</v>
      </c>
      <c r="AF1616">
        <v>41754</v>
      </c>
      <c r="AG1616" t="s">
        <v>784</v>
      </c>
      <c r="AH1616" t="s">
        <v>4350</v>
      </c>
      <c r="AI1616">
        <v>2209400</v>
      </c>
    </row>
    <row r="1617" spans="1:35" hidden="1">
      <c r="A1617" t="s">
        <v>4298</v>
      </c>
      <c r="B1617" t="s">
        <v>219</v>
      </c>
      <c r="C1617" t="s">
        <v>4351</v>
      </c>
      <c r="D1617" t="s">
        <v>4351</v>
      </c>
      <c r="F1617" t="s">
        <v>735</v>
      </c>
      <c r="G1617" t="s">
        <v>780</v>
      </c>
      <c r="H1617" t="s">
        <v>794</v>
      </c>
      <c r="I1617" t="s">
        <v>726</v>
      </c>
      <c r="J1617" t="s">
        <v>682</v>
      </c>
      <c r="K1617">
        <v>3</v>
      </c>
      <c r="L1617">
        <v>75</v>
      </c>
      <c r="M1617">
        <v>126.8</v>
      </c>
      <c r="N1617">
        <v>120.9</v>
      </c>
      <c r="O1617">
        <v>2346</v>
      </c>
      <c r="Q1617">
        <v>40</v>
      </c>
      <c r="R1617">
        <v>1050</v>
      </c>
      <c r="S1617">
        <v>20</v>
      </c>
      <c r="T1617">
        <v>52.5</v>
      </c>
      <c r="U1617" t="s">
        <v>782</v>
      </c>
      <c r="V1617">
        <v>25000</v>
      </c>
      <c r="W1617">
        <v>3000</v>
      </c>
      <c r="X1617">
        <v>93</v>
      </c>
      <c r="Y1617">
        <v>63</v>
      </c>
      <c r="Z1617">
        <v>0.9</v>
      </c>
      <c r="AA1617">
        <v>0</v>
      </c>
      <c r="AB1617" t="s">
        <v>769</v>
      </c>
      <c r="AD1617" t="s">
        <v>826</v>
      </c>
      <c r="AE1617">
        <v>41640</v>
      </c>
      <c r="AF1617">
        <v>41886</v>
      </c>
      <c r="AG1617" t="s">
        <v>842</v>
      </c>
      <c r="AH1617" t="s">
        <v>4352</v>
      </c>
      <c r="AI1617">
        <v>2218665</v>
      </c>
    </row>
    <row r="1618" spans="1:35" hidden="1">
      <c r="A1618" t="s">
        <v>4298</v>
      </c>
      <c r="B1618" t="s">
        <v>4353</v>
      </c>
      <c r="C1618" t="s">
        <v>4354</v>
      </c>
      <c r="D1618">
        <v>78457</v>
      </c>
      <c r="E1618" t="s">
        <v>4355</v>
      </c>
      <c r="F1618" t="s">
        <v>735</v>
      </c>
      <c r="G1618" t="s">
        <v>780</v>
      </c>
      <c r="H1618" t="s">
        <v>794</v>
      </c>
      <c r="I1618" t="s">
        <v>726</v>
      </c>
      <c r="J1618" t="s">
        <v>682</v>
      </c>
      <c r="K1618">
        <v>5</v>
      </c>
      <c r="L1618">
        <v>90</v>
      </c>
      <c r="M1618">
        <v>127</v>
      </c>
      <c r="N1618">
        <v>122</v>
      </c>
      <c r="O1618">
        <v>2350</v>
      </c>
      <c r="Q1618">
        <v>40</v>
      </c>
      <c r="R1618">
        <v>1150</v>
      </c>
      <c r="S1618">
        <v>17</v>
      </c>
      <c r="T1618">
        <v>67.7</v>
      </c>
      <c r="U1618" t="s">
        <v>782</v>
      </c>
      <c r="V1618">
        <v>25000</v>
      </c>
      <c r="W1618">
        <v>2700</v>
      </c>
      <c r="X1618">
        <v>86</v>
      </c>
      <c r="Y1618">
        <v>15</v>
      </c>
      <c r="Z1618">
        <v>0.9</v>
      </c>
      <c r="AA1618">
        <v>-20</v>
      </c>
      <c r="AB1618" t="s">
        <v>769</v>
      </c>
      <c r="AD1618" t="s">
        <v>826</v>
      </c>
      <c r="AE1618">
        <v>41760</v>
      </c>
      <c r="AF1618">
        <v>41912</v>
      </c>
      <c r="AG1618" t="s">
        <v>842</v>
      </c>
      <c r="AH1618" t="s">
        <v>4356</v>
      </c>
      <c r="AI1618">
        <v>2220857</v>
      </c>
    </row>
    <row r="1619" spans="1:35" hidden="1">
      <c r="A1619" t="s">
        <v>4298</v>
      </c>
      <c r="B1619" t="s">
        <v>4353</v>
      </c>
      <c r="C1619" t="s">
        <v>4357</v>
      </c>
      <c r="D1619">
        <v>72894</v>
      </c>
      <c r="E1619" t="s">
        <v>4358</v>
      </c>
      <c r="F1619" t="s">
        <v>1077</v>
      </c>
      <c r="G1619" t="s">
        <v>723</v>
      </c>
      <c r="H1619" t="s">
        <v>788</v>
      </c>
      <c r="I1619" t="s">
        <v>723</v>
      </c>
      <c r="J1619" t="s">
        <v>682</v>
      </c>
      <c r="K1619">
        <v>3</v>
      </c>
      <c r="L1619">
        <v>60</v>
      </c>
      <c r="M1619">
        <v>107</v>
      </c>
      <c r="N1619">
        <v>38</v>
      </c>
      <c r="R1619">
        <v>500</v>
      </c>
      <c r="S1619">
        <v>7</v>
      </c>
      <c r="T1619">
        <v>71.400000000000006</v>
      </c>
      <c r="U1619" t="s">
        <v>782</v>
      </c>
      <c r="V1619">
        <v>15000</v>
      </c>
      <c r="W1619">
        <v>2700</v>
      </c>
      <c r="X1619">
        <v>82</v>
      </c>
      <c r="Y1619">
        <v>17</v>
      </c>
      <c r="Z1619">
        <v>0.9</v>
      </c>
      <c r="AA1619">
        <v>-20</v>
      </c>
      <c r="AB1619" t="s">
        <v>769</v>
      </c>
      <c r="AD1619" t="s">
        <v>826</v>
      </c>
      <c r="AE1619">
        <v>41671</v>
      </c>
      <c r="AF1619">
        <v>41862</v>
      </c>
      <c r="AG1619" t="s">
        <v>842</v>
      </c>
      <c r="AH1619" t="s">
        <v>4359</v>
      </c>
      <c r="AI1619">
        <v>2219988</v>
      </c>
    </row>
    <row r="1620" spans="1:35" hidden="1">
      <c r="A1620" t="s">
        <v>4298</v>
      </c>
      <c r="B1620" t="s">
        <v>4353</v>
      </c>
      <c r="C1620" t="s">
        <v>4360</v>
      </c>
      <c r="D1620">
        <v>72546</v>
      </c>
      <c r="E1620" t="s">
        <v>4361</v>
      </c>
      <c r="F1620" t="s">
        <v>737</v>
      </c>
      <c r="G1620" t="s">
        <v>780</v>
      </c>
      <c r="H1620" t="s">
        <v>794</v>
      </c>
      <c r="I1620" t="s">
        <v>726</v>
      </c>
      <c r="J1620" t="s">
        <v>682</v>
      </c>
      <c r="K1620">
        <v>3</v>
      </c>
      <c r="L1620">
        <v>50</v>
      </c>
      <c r="M1620">
        <v>76.2</v>
      </c>
      <c r="N1620">
        <v>49.8</v>
      </c>
      <c r="O1620">
        <v>887</v>
      </c>
      <c r="R1620">
        <v>390</v>
      </c>
      <c r="S1620">
        <v>8</v>
      </c>
      <c r="T1620">
        <v>48.8</v>
      </c>
      <c r="U1620" t="s">
        <v>782</v>
      </c>
      <c r="V1620">
        <v>25000</v>
      </c>
      <c r="W1620">
        <v>3000</v>
      </c>
      <c r="X1620">
        <v>90</v>
      </c>
      <c r="Y1620">
        <v>55</v>
      </c>
      <c r="Z1620">
        <v>0.7</v>
      </c>
      <c r="AA1620">
        <v>-20</v>
      </c>
      <c r="AB1620" t="s">
        <v>769</v>
      </c>
      <c r="AD1620" t="s">
        <v>826</v>
      </c>
      <c r="AE1620">
        <v>41640</v>
      </c>
      <c r="AF1620">
        <v>41879</v>
      </c>
      <c r="AG1620" t="s">
        <v>842</v>
      </c>
      <c r="AH1620" t="s">
        <v>4362</v>
      </c>
      <c r="AI1620">
        <v>2218071</v>
      </c>
    </row>
    <row r="1621" spans="1:35" hidden="1">
      <c r="A1621" t="s">
        <v>4298</v>
      </c>
      <c r="B1621" t="s">
        <v>4353</v>
      </c>
      <c r="C1621" t="s">
        <v>4363</v>
      </c>
      <c r="D1621">
        <v>78390</v>
      </c>
      <c r="E1621" t="s">
        <v>4364</v>
      </c>
      <c r="F1621" t="s">
        <v>813</v>
      </c>
      <c r="G1621" t="s">
        <v>780</v>
      </c>
      <c r="H1621" t="s">
        <v>794</v>
      </c>
      <c r="I1621" t="s">
        <v>726</v>
      </c>
      <c r="J1621" t="s">
        <v>682</v>
      </c>
      <c r="K1621">
        <v>5</v>
      </c>
      <c r="L1621">
        <v>50</v>
      </c>
      <c r="M1621">
        <v>96.8</v>
      </c>
      <c r="N1621">
        <v>63</v>
      </c>
      <c r="R1621">
        <v>520</v>
      </c>
      <c r="S1621">
        <v>8.6</v>
      </c>
      <c r="T1621">
        <v>60.5</v>
      </c>
      <c r="U1621" t="s">
        <v>782</v>
      </c>
      <c r="V1621">
        <v>25000</v>
      </c>
      <c r="W1621">
        <v>3000</v>
      </c>
      <c r="X1621">
        <v>83</v>
      </c>
      <c r="Y1621">
        <v>19</v>
      </c>
      <c r="Z1621">
        <v>1</v>
      </c>
      <c r="AA1621">
        <v>-20</v>
      </c>
      <c r="AB1621" t="s">
        <v>769</v>
      </c>
      <c r="AD1621" t="s">
        <v>850</v>
      </c>
      <c r="AE1621">
        <v>41609</v>
      </c>
      <c r="AF1621">
        <v>41879</v>
      </c>
      <c r="AG1621" t="s">
        <v>842</v>
      </c>
      <c r="AH1621" t="s">
        <v>4365</v>
      </c>
      <c r="AI1621">
        <v>2218070</v>
      </c>
    </row>
    <row r="1622" spans="1:35" hidden="1">
      <c r="A1622" t="s">
        <v>4298</v>
      </c>
      <c r="B1622" t="s">
        <v>4366</v>
      </c>
      <c r="C1622" t="s">
        <v>4367</v>
      </c>
      <c r="D1622">
        <v>79005</v>
      </c>
      <c r="E1622" t="s">
        <v>4368</v>
      </c>
      <c r="F1622" t="s">
        <v>731</v>
      </c>
      <c r="G1622" t="s">
        <v>780</v>
      </c>
      <c r="H1622" t="s">
        <v>794</v>
      </c>
      <c r="I1622" t="s">
        <v>726</v>
      </c>
      <c r="J1622" t="s">
        <v>682</v>
      </c>
      <c r="K1622">
        <v>5</v>
      </c>
      <c r="L1622">
        <v>50</v>
      </c>
      <c r="M1622">
        <v>92</v>
      </c>
      <c r="N1622">
        <v>96</v>
      </c>
      <c r="O1622">
        <v>2945</v>
      </c>
      <c r="Q1622">
        <v>25</v>
      </c>
      <c r="R1622">
        <v>675</v>
      </c>
      <c r="S1622">
        <v>10.4</v>
      </c>
      <c r="T1622">
        <v>64.900000000000006</v>
      </c>
      <c r="U1622" t="s">
        <v>782</v>
      </c>
      <c r="V1622">
        <v>25000</v>
      </c>
      <c r="W1622">
        <v>2700</v>
      </c>
      <c r="X1622">
        <v>85</v>
      </c>
      <c r="Y1622">
        <v>14</v>
      </c>
      <c r="Z1622">
        <v>1</v>
      </c>
      <c r="AA1622">
        <v>-20</v>
      </c>
      <c r="AB1622" t="s">
        <v>769</v>
      </c>
      <c r="AD1622" t="s">
        <v>850</v>
      </c>
      <c r="AE1622">
        <v>41730</v>
      </c>
      <c r="AF1622">
        <v>41920</v>
      </c>
      <c r="AG1622" t="s">
        <v>842</v>
      </c>
      <c r="AH1622" t="s">
        <v>4369</v>
      </c>
      <c r="AI1622">
        <v>2221908</v>
      </c>
    </row>
    <row r="1623" spans="1:35" hidden="1">
      <c r="A1623" t="s">
        <v>4298</v>
      </c>
      <c r="B1623" t="s">
        <v>4366</v>
      </c>
      <c r="C1623" t="s">
        <v>4370</v>
      </c>
      <c r="D1623">
        <v>79050</v>
      </c>
      <c r="E1623" t="s">
        <v>4371</v>
      </c>
      <c r="F1623" t="s">
        <v>731</v>
      </c>
      <c r="G1623" t="s">
        <v>780</v>
      </c>
      <c r="H1623" t="s">
        <v>794</v>
      </c>
      <c r="I1623" t="s">
        <v>726</v>
      </c>
      <c r="J1623" t="s">
        <v>682</v>
      </c>
      <c r="K1623">
        <v>5</v>
      </c>
      <c r="L1623">
        <v>50</v>
      </c>
      <c r="M1623">
        <v>92</v>
      </c>
      <c r="N1623">
        <v>96</v>
      </c>
      <c r="O1623">
        <v>2450</v>
      </c>
      <c r="Q1623">
        <v>25</v>
      </c>
      <c r="R1623">
        <v>620</v>
      </c>
      <c r="S1623">
        <v>10</v>
      </c>
      <c r="T1623">
        <v>62</v>
      </c>
      <c r="U1623" t="s">
        <v>782</v>
      </c>
      <c r="V1623">
        <v>25000</v>
      </c>
      <c r="W1623">
        <v>2700</v>
      </c>
      <c r="X1623">
        <v>94</v>
      </c>
      <c r="Y1623">
        <v>59</v>
      </c>
      <c r="Z1623">
        <v>0.9</v>
      </c>
      <c r="AA1623">
        <v>-20</v>
      </c>
      <c r="AB1623" t="s">
        <v>769</v>
      </c>
      <c r="AD1623" t="s">
        <v>826</v>
      </c>
      <c r="AE1623">
        <v>41760</v>
      </c>
      <c r="AF1623">
        <v>41912</v>
      </c>
      <c r="AG1623" t="s">
        <v>842</v>
      </c>
      <c r="AH1623" t="s">
        <v>4372</v>
      </c>
      <c r="AI1623">
        <v>2220859</v>
      </c>
    </row>
    <row r="1624" spans="1:35" hidden="1">
      <c r="A1624" t="s">
        <v>4298</v>
      </c>
      <c r="B1624" t="s">
        <v>4366</v>
      </c>
      <c r="C1624" t="s">
        <v>4373</v>
      </c>
      <c r="D1624">
        <v>78716</v>
      </c>
      <c r="E1624" t="s">
        <v>4374</v>
      </c>
      <c r="F1624" t="s">
        <v>731</v>
      </c>
      <c r="G1624" t="s">
        <v>780</v>
      </c>
      <c r="H1624" t="s">
        <v>794</v>
      </c>
      <c r="I1624" t="s">
        <v>726</v>
      </c>
      <c r="J1624" t="s">
        <v>682</v>
      </c>
      <c r="K1624">
        <v>5</v>
      </c>
      <c r="L1624">
        <v>75</v>
      </c>
      <c r="M1624">
        <v>119</v>
      </c>
      <c r="N1624">
        <v>96</v>
      </c>
      <c r="O1624">
        <v>1970</v>
      </c>
      <c r="Q1624">
        <v>40</v>
      </c>
      <c r="R1624">
        <v>930</v>
      </c>
      <c r="S1624">
        <v>13</v>
      </c>
      <c r="T1624">
        <v>71.5</v>
      </c>
      <c r="U1624" t="s">
        <v>782</v>
      </c>
      <c r="V1624">
        <v>25000</v>
      </c>
      <c r="W1624">
        <v>2700</v>
      </c>
      <c r="X1624">
        <v>85</v>
      </c>
      <c r="Y1624">
        <v>13</v>
      </c>
      <c r="Z1624">
        <v>1</v>
      </c>
      <c r="AA1624">
        <v>-20</v>
      </c>
      <c r="AB1624" t="s">
        <v>769</v>
      </c>
      <c r="AD1624" t="s">
        <v>1159</v>
      </c>
      <c r="AE1624">
        <v>41760</v>
      </c>
      <c r="AF1624">
        <v>41912</v>
      </c>
      <c r="AG1624" t="s">
        <v>842</v>
      </c>
      <c r="AH1624" t="s">
        <v>4375</v>
      </c>
      <c r="AI1624">
        <v>2220841</v>
      </c>
    </row>
    <row r="1625" spans="1:35" hidden="1">
      <c r="A1625" t="s">
        <v>4298</v>
      </c>
      <c r="B1625" t="s">
        <v>4366</v>
      </c>
      <c r="C1625" t="s">
        <v>4376</v>
      </c>
      <c r="D1625">
        <v>78469</v>
      </c>
      <c r="E1625" t="s">
        <v>4377</v>
      </c>
      <c r="F1625" t="s">
        <v>735</v>
      </c>
      <c r="G1625" t="s">
        <v>780</v>
      </c>
      <c r="H1625" t="s">
        <v>794</v>
      </c>
      <c r="I1625" t="s">
        <v>726</v>
      </c>
      <c r="J1625" t="s">
        <v>682</v>
      </c>
      <c r="K1625">
        <v>5</v>
      </c>
      <c r="L1625">
        <v>90</v>
      </c>
      <c r="M1625">
        <v>127</v>
      </c>
      <c r="N1625">
        <v>122</v>
      </c>
      <c r="O1625">
        <v>2106</v>
      </c>
      <c r="Q1625">
        <v>40</v>
      </c>
      <c r="R1625">
        <v>980</v>
      </c>
      <c r="S1625">
        <v>17</v>
      </c>
      <c r="T1625">
        <v>57.7</v>
      </c>
      <c r="U1625" t="s">
        <v>782</v>
      </c>
      <c r="V1625">
        <v>25000</v>
      </c>
      <c r="W1625">
        <v>2700</v>
      </c>
      <c r="X1625">
        <v>93</v>
      </c>
      <c r="Y1625">
        <v>57</v>
      </c>
      <c r="Z1625">
        <v>0.9</v>
      </c>
      <c r="AA1625">
        <v>-20</v>
      </c>
      <c r="AB1625" t="s">
        <v>769</v>
      </c>
      <c r="AD1625" t="s">
        <v>1159</v>
      </c>
      <c r="AE1625">
        <v>41760</v>
      </c>
      <c r="AF1625">
        <v>41912</v>
      </c>
      <c r="AG1625" t="s">
        <v>842</v>
      </c>
      <c r="AH1625" t="s">
        <v>4378</v>
      </c>
      <c r="AI1625">
        <v>2220860</v>
      </c>
    </row>
    <row r="1626" spans="1:35" hidden="1">
      <c r="A1626" t="s">
        <v>4298</v>
      </c>
      <c r="B1626" t="s">
        <v>4366</v>
      </c>
      <c r="C1626" t="s">
        <v>4379</v>
      </c>
      <c r="D1626">
        <v>79024</v>
      </c>
      <c r="E1626" t="s">
        <v>4380</v>
      </c>
      <c r="F1626" t="s">
        <v>738</v>
      </c>
      <c r="G1626" t="s">
        <v>780</v>
      </c>
      <c r="H1626" t="s">
        <v>794</v>
      </c>
      <c r="I1626" t="s">
        <v>726</v>
      </c>
      <c r="J1626" t="s">
        <v>682</v>
      </c>
      <c r="K1626">
        <v>5</v>
      </c>
      <c r="L1626">
        <v>50</v>
      </c>
      <c r="M1626">
        <v>88</v>
      </c>
      <c r="N1626">
        <v>64</v>
      </c>
      <c r="O1626">
        <v>2348</v>
      </c>
      <c r="Q1626">
        <v>40</v>
      </c>
      <c r="R1626">
        <v>520</v>
      </c>
      <c r="S1626">
        <v>7</v>
      </c>
      <c r="T1626">
        <v>74.3</v>
      </c>
      <c r="U1626" t="s">
        <v>782</v>
      </c>
      <c r="V1626">
        <v>25000</v>
      </c>
      <c r="W1626">
        <v>2700</v>
      </c>
      <c r="X1626">
        <v>85</v>
      </c>
      <c r="Y1626">
        <v>14</v>
      </c>
      <c r="Z1626">
        <v>0.9</v>
      </c>
      <c r="AA1626">
        <v>-20</v>
      </c>
      <c r="AB1626" t="s">
        <v>769</v>
      </c>
      <c r="AD1626" t="s">
        <v>826</v>
      </c>
      <c r="AE1626">
        <v>41730</v>
      </c>
      <c r="AF1626">
        <v>41912</v>
      </c>
      <c r="AG1626" t="s">
        <v>842</v>
      </c>
      <c r="AH1626" t="s">
        <v>4381</v>
      </c>
      <c r="AI1626">
        <v>2220734</v>
      </c>
    </row>
    <row r="1627" spans="1:35" hidden="1">
      <c r="A1627" t="s">
        <v>4298</v>
      </c>
      <c r="B1627" t="s">
        <v>4366</v>
      </c>
      <c r="C1627" t="s">
        <v>4382</v>
      </c>
      <c r="D1627">
        <v>78997</v>
      </c>
      <c r="E1627" t="s">
        <v>4383</v>
      </c>
      <c r="F1627" t="s">
        <v>738</v>
      </c>
      <c r="G1627" t="s">
        <v>780</v>
      </c>
      <c r="H1627" t="s">
        <v>794</v>
      </c>
      <c r="I1627" t="s">
        <v>726</v>
      </c>
      <c r="J1627" t="s">
        <v>682</v>
      </c>
      <c r="K1627">
        <v>5</v>
      </c>
      <c r="L1627">
        <v>50</v>
      </c>
      <c r="M1627">
        <v>88</v>
      </c>
      <c r="N1627">
        <v>64</v>
      </c>
      <c r="O1627">
        <v>2050</v>
      </c>
      <c r="Q1627">
        <v>25</v>
      </c>
      <c r="R1627">
        <v>445</v>
      </c>
      <c r="S1627">
        <v>7</v>
      </c>
      <c r="T1627">
        <v>64</v>
      </c>
      <c r="U1627" t="s">
        <v>782</v>
      </c>
      <c r="V1627">
        <v>25000</v>
      </c>
      <c r="W1627">
        <v>2700</v>
      </c>
      <c r="X1627">
        <v>94</v>
      </c>
      <c r="Y1627">
        <v>62</v>
      </c>
      <c r="Z1627">
        <v>0.9</v>
      </c>
      <c r="AA1627">
        <v>-20</v>
      </c>
      <c r="AB1627" t="s">
        <v>769</v>
      </c>
      <c r="AD1627" t="s">
        <v>826</v>
      </c>
      <c r="AE1627">
        <v>41730</v>
      </c>
      <c r="AF1627">
        <v>41912</v>
      </c>
      <c r="AG1627" t="s">
        <v>842</v>
      </c>
      <c r="AH1627" t="s">
        <v>4384</v>
      </c>
      <c r="AI1627">
        <v>2220865</v>
      </c>
    </row>
    <row r="1628" spans="1:35" hidden="1">
      <c r="A1628" t="s">
        <v>4298</v>
      </c>
      <c r="B1628" t="s">
        <v>4366</v>
      </c>
      <c r="C1628" t="s">
        <v>4385</v>
      </c>
      <c r="D1628">
        <v>78994</v>
      </c>
      <c r="E1628" t="s">
        <v>4386</v>
      </c>
      <c r="F1628" t="s">
        <v>738</v>
      </c>
      <c r="G1628" t="s">
        <v>780</v>
      </c>
      <c r="H1628" t="s">
        <v>794</v>
      </c>
      <c r="I1628" t="s">
        <v>726</v>
      </c>
      <c r="J1628" t="s">
        <v>682</v>
      </c>
      <c r="K1628">
        <v>5</v>
      </c>
      <c r="L1628">
        <v>60</v>
      </c>
      <c r="M1628">
        <v>86</v>
      </c>
      <c r="N1628">
        <v>63</v>
      </c>
      <c r="O1628">
        <v>827</v>
      </c>
      <c r="Q1628">
        <v>40</v>
      </c>
      <c r="R1628">
        <v>450</v>
      </c>
      <c r="S1628">
        <v>8</v>
      </c>
      <c r="T1628">
        <v>56.3</v>
      </c>
      <c r="U1628" t="s">
        <v>782</v>
      </c>
      <c r="V1628">
        <v>25000</v>
      </c>
      <c r="W1628">
        <v>2700</v>
      </c>
      <c r="X1628">
        <v>81</v>
      </c>
      <c r="Y1628">
        <v>13</v>
      </c>
      <c r="Z1628">
        <v>0.9</v>
      </c>
      <c r="AA1628">
        <v>-20</v>
      </c>
      <c r="AB1628" t="s">
        <v>769</v>
      </c>
      <c r="AD1628" t="s">
        <v>850</v>
      </c>
      <c r="AE1628">
        <v>41730</v>
      </c>
      <c r="AF1628">
        <v>41974</v>
      </c>
      <c r="AG1628" t="s">
        <v>842</v>
      </c>
      <c r="AH1628" t="s">
        <v>4387</v>
      </c>
      <c r="AI1628">
        <v>2226234</v>
      </c>
    </row>
    <row r="1629" spans="1:35" hidden="1">
      <c r="A1629" t="s">
        <v>4298</v>
      </c>
      <c r="B1629" t="s">
        <v>4366</v>
      </c>
      <c r="C1629" t="s">
        <v>4388</v>
      </c>
      <c r="D1629">
        <v>78992</v>
      </c>
      <c r="E1629" t="s">
        <v>4389</v>
      </c>
      <c r="F1629" t="s">
        <v>738</v>
      </c>
      <c r="G1629" t="s">
        <v>780</v>
      </c>
      <c r="H1629" t="s">
        <v>794</v>
      </c>
      <c r="I1629" t="s">
        <v>726</v>
      </c>
      <c r="J1629" t="s">
        <v>682</v>
      </c>
      <c r="K1629">
        <v>5</v>
      </c>
      <c r="L1629">
        <v>60</v>
      </c>
      <c r="M1629">
        <v>86</v>
      </c>
      <c r="N1629">
        <v>63</v>
      </c>
      <c r="O1629">
        <v>827</v>
      </c>
      <c r="Q1629">
        <v>25</v>
      </c>
      <c r="R1629">
        <v>450</v>
      </c>
      <c r="S1629">
        <v>8</v>
      </c>
      <c r="T1629">
        <v>56.3</v>
      </c>
      <c r="U1629" t="s">
        <v>782</v>
      </c>
      <c r="V1629">
        <v>25000</v>
      </c>
      <c r="W1629">
        <v>2700</v>
      </c>
      <c r="X1629">
        <v>81</v>
      </c>
      <c r="Y1629">
        <v>13</v>
      </c>
      <c r="Z1629">
        <v>0.9</v>
      </c>
      <c r="AA1629">
        <v>-20</v>
      </c>
      <c r="AB1629" t="s">
        <v>769</v>
      </c>
      <c r="AD1629" t="s">
        <v>850</v>
      </c>
      <c r="AE1629">
        <v>41730</v>
      </c>
      <c r="AF1629">
        <v>41974</v>
      </c>
      <c r="AG1629" t="s">
        <v>842</v>
      </c>
      <c r="AH1629" t="s">
        <v>4390</v>
      </c>
      <c r="AI1629">
        <v>2226235</v>
      </c>
    </row>
    <row r="1630" spans="1:35" hidden="1">
      <c r="A1630" t="s">
        <v>4391</v>
      </c>
      <c r="B1630" t="s">
        <v>4392</v>
      </c>
      <c r="C1630" t="s">
        <v>4393</v>
      </c>
      <c r="D1630">
        <v>570</v>
      </c>
      <c r="F1630" t="s">
        <v>732</v>
      </c>
      <c r="G1630" t="s">
        <v>780</v>
      </c>
      <c r="H1630" t="s">
        <v>794</v>
      </c>
      <c r="I1630" t="s">
        <v>726</v>
      </c>
      <c r="J1630" t="s">
        <v>682</v>
      </c>
      <c r="K1630">
        <v>5</v>
      </c>
      <c r="L1630">
        <v>65</v>
      </c>
      <c r="M1630">
        <v>131.80000000000001</v>
      </c>
      <c r="N1630">
        <v>94.5</v>
      </c>
      <c r="Q1630">
        <v>105</v>
      </c>
      <c r="R1630">
        <v>650</v>
      </c>
      <c r="S1630">
        <v>10</v>
      </c>
      <c r="T1630">
        <v>65</v>
      </c>
      <c r="U1630" t="s">
        <v>782</v>
      </c>
      <c r="V1630">
        <v>25000</v>
      </c>
      <c r="W1630">
        <v>2700</v>
      </c>
      <c r="X1630">
        <v>95</v>
      </c>
      <c r="Y1630">
        <v>77</v>
      </c>
      <c r="Z1630">
        <v>1</v>
      </c>
      <c r="AA1630">
        <v>-20</v>
      </c>
      <c r="AB1630" t="s">
        <v>769</v>
      </c>
      <c r="AC1630">
        <v>0.05</v>
      </c>
      <c r="AD1630" t="s">
        <v>783</v>
      </c>
      <c r="AE1630">
        <v>41808</v>
      </c>
      <c r="AF1630">
        <v>41809</v>
      </c>
      <c r="AG1630" t="s">
        <v>784</v>
      </c>
      <c r="AH1630" t="s">
        <v>4394</v>
      </c>
      <c r="AI1630">
        <v>2213488</v>
      </c>
    </row>
    <row r="1631" spans="1:35" hidden="1">
      <c r="A1631" t="s">
        <v>4391</v>
      </c>
      <c r="B1631" t="s">
        <v>4392</v>
      </c>
      <c r="C1631" t="s">
        <v>4395</v>
      </c>
      <c r="D1631">
        <v>553</v>
      </c>
      <c r="F1631" t="s">
        <v>731</v>
      </c>
      <c r="G1631" t="s">
        <v>780</v>
      </c>
      <c r="H1631" t="s">
        <v>794</v>
      </c>
      <c r="I1631" t="s">
        <v>726</v>
      </c>
      <c r="J1631" t="s">
        <v>682</v>
      </c>
      <c r="K1631">
        <v>5</v>
      </c>
      <c r="L1631">
        <v>75</v>
      </c>
      <c r="M1631">
        <v>91.7</v>
      </c>
      <c r="N1631">
        <v>95.1</v>
      </c>
      <c r="O1631">
        <v>1489</v>
      </c>
      <c r="Q1631">
        <v>40</v>
      </c>
      <c r="R1631">
        <v>750</v>
      </c>
      <c r="S1631">
        <v>11</v>
      </c>
      <c r="T1631">
        <v>68.2</v>
      </c>
      <c r="U1631" t="s">
        <v>782</v>
      </c>
      <c r="V1631">
        <v>25000</v>
      </c>
      <c r="W1631">
        <v>3000</v>
      </c>
      <c r="X1631">
        <v>83</v>
      </c>
      <c r="Y1631">
        <v>15</v>
      </c>
      <c r="Z1631">
        <v>1</v>
      </c>
      <c r="AA1631">
        <v>-20</v>
      </c>
      <c r="AB1631" t="s">
        <v>769</v>
      </c>
      <c r="AC1631">
        <v>0.05</v>
      </c>
      <c r="AD1631" t="s">
        <v>783</v>
      </c>
      <c r="AE1631">
        <v>41854</v>
      </c>
      <c r="AF1631">
        <v>41884</v>
      </c>
      <c r="AG1631" t="s">
        <v>784</v>
      </c>
      <c r="AH1631" t="s">
        <v>4396</v>
      </c>
      <c r="AI1631">
        <v>2218494</v>
      </c>
    </row>
    <row r="1632" spans="1:35" hidden="1">
      <c r="A1632" t="s">
        <v>4391</v>
      </c>
      <c r="B1632" t="s">
        <v>4392</v>
      </c>
      <c r="C1632" t="s">
        <v>4397</v>
      </c>
      <c r="D1632">
        <v>554</v>
      </c>
      <c r="F1632" t="s">
        <v>830</v>
      </c>
      <c r="G1632" t="s">
        <v>780</v>
      </c>
      <c r="H1632" t="s">
        <v>794</v>
      </c>
      <c r="I1632" t="s">
        <v>726</v>
      </c>
      <c r="J1632" t="s">
        <v>682</v>
      </c>
      <c r="K1632">
        <v>5</v>
      </c>
      <c r="L1632">
        <v>75</v>
      </c>
      <c r="M1632">
        <v>116.4</v>
      </c>
      <c r="N1632">
        <v>94.8</v>
      </c>
      <c r="O1632">
        <v>1502</v>
      </c>
      <c r="Q1632">
        <v>40</v>
      </c>
      <c r="R1632">
        <v>750</v>
      </c>
      <c r="S1632">
        <v>11</v>
      </c>
      <c r="T1632">
        <v>68.2</v>
      </c>
      <c r="U1632" t="s">
        <v>782</v>
      </c>
      <c r="V1632">
        <v>25000</v>
      </c>
      <c r="W1632">
        <v>3000</v>
      </c>
      <c r="X1632">
        <v>83</v>
      </c>
      <c r="Y1632">
        <v>15</v>
      </c>
      <c r="Z1632">
        <v>1</v>
      </c>
      <c r="AA1632">
        <v>-20</v>
      </c>
      <c r="AB1632" t="s">
        <v>769</v>
      </c>
      <c r="AC1632">
        <v>0.04</v>
      </c>
      <c r="AD1632" t="s">
        <v>783</v>
      </c>
      <c r="AE1632">
        <v>41753</v>
      </c>
      <c r="AF1632">
        <v>41753</v>
      </c>
      <c r="AG1632" t="s">
        <v>784</v>
      </c>
      <c r="AH1632" t="s">
        <v>4398</v>
      </c>
      <c r="AI1632">
        <v>2209404</v>
      </c>
    </row>
    <row r="1633" spans="1:35">
      <c r="A1633" t="s">
        <v>4391</v>
      </c>
      <c r="B1633" t="s">
        <v>4392</v>
      </c>
      <c r="C1633" t="s">
        <v>4399</v>
      </c>
      <c r="D1633">
        <v>571</v>
      </c>
      <c r="F1633" t="s">
        <v>792</v>
      </c>
      <c r="G1633" t="s">
        <v>793</v>
      </c>
      <c r="H1633" t="s">
        <v>794</v>
      </c>
      <c r="I1633" t="s">
        <v>795</v>
      </c>
      <c r="J1633" t="s">
        <v>682</v>
      </c>
      <c r="K1633">
        <v>5</v>
      </c>
      <c r="L1633">
        <v>60</v>
      </c>
      <c r="M1633">
        <v>110.3</v>
      </c>
      <c r="N1633">
        <v>64.8</v>
      </c>
      <c r="R1633">
        <v>800</v>
      </c>
      <c r="S1633">
        <v>12</v>
      </c>
      <c r="T1633">
        <v>66.7</v>
      </c>
      <c r="U1633" t="s">
        <v>782</v>
      </c>
      <c r="V1633">
        <v>30000</v>
      </c>
      <c r="W1633">
        <v>2700</v>
      </c>
      <c r="X1633">
        <v>94</v>
      </c>
      <c r="Y1633">
        <v>56</v>
      </c>
      <c r="AA1633">
        <v>-20</v>
      </c>
      <c r="AB1633" t="s">
        <v>769</v>
      </c>
      <c r="AC1633">
        <v>0.09</v>
      </c>
      <c r="AD1633" t="s">
        <v>783</v>
      </c>
      <c r="AE1633">
        <v>41712</v>
      </c>
      <c r="AF1633">
        <v>41712</v>
      </c>
      <c r="AG1633" t="s">
        <v>842</v>
      </c>
      <c r="AH1633" t="s">
        <v>4400</v>
      </c>
      <c r="AI1633">
        <v>2206503</v>
      </c>
    </row>
    <row r="1634" spans="1:35" hidden="1">
      <c r="A1634" t="s">
        <v>4391</v>
      </c>
      <c r="B1634" t="s">
        <v>4392</v>
      </c>
      <c r="C1634" t="s">
        <v>4401</v>
      </c>
      <c r="D1634">
        <v>584</v>
      </c>
      <c r="F1634" t="s">
        <v>792</v>
      </c>
      <c r="G1634" t="s">
        <v>793</v>
      </c>
      <c r="H1634" t="s">
        <v>794</v>
      </c>
      <c r="I1634" t="s">
        <v>795</v>
      </c>
      <c r="J1634" t="s">
        <v>682</v>
      </c>
      <c r="K1634">
        <v>5</v>
      </c>
      <c r="L1634">
        <v>60</v>
      </c>
      <c r="M1634">
        <v>112.5</v>
      </c>
      <c r="N1634">
        <v>59.9</v>
      </c>
      <c r="R1634">
        <v>800</v>
      </c>
      <c r="S1634">
        <v>13</v>
      </c>
      <c r="T1634">
        <v>61.5</v>
      </c>
      <c r="U1634" t="s">
        <v>782</v>
      </c>
      <c r="V1634">
        <v>25000</v>
      </c>
      <c r="W1634">
        <v>2700</v>
      </c>
      <c r="X1634">
        <v>92</v>
      </c>
      <c r="Y1634">
        <v>63</v>
      </c>
      <c r="Z1634">
        <v>1</v>
      </c>
      <c r="AA1634">
        <v>-20</v>
      </c>
      <c r="AB1634" t="s">
        <v>769</v>
      </c>
      <c r="AC1634">
        <v>0.05</v>
      </c>
      <c r="AD1634" t="s">
        <v>783</v>
      </c>
      <c r="AE1634">
        <v>41952</v>
      </c>
      <c r="AF1634">
        <v>41954</v>
      </c>
      <c r="AG1634" t="s">
        <v>784</v>
      </c>
      <c r="AH1634" t="s">
        <v>4402</v>
      </c>
      <c r="AI1634">
        <v>2224617</v>
      </c>
    </row>
    <row r="1635" spans="1:35" hidden="1">
      <c r="A1635" t="s">
        <v>4391</v>
      </c>
      <c r="B1635" t="s">
        <v>4392</v>
      </c>
      <c r="C1635" t="s">
        <v>4403</v>
      </c>
      <c r="D1635">
        <v>528</v>
      </c>
      <c r="F1635" t="s">
        <v>733</v>
      </c>
      <c r="G1635" t="s">
        <v>780</v>
      </c>
      <c r="H1635" t="s">
        <v>794</v>
      </c>
      <c r="I1635" t="s">
        <v>726</v>
      </c>
      <c r="J1635" t="s">
        <v>682</v>
      </c>
      <c r="K1635">
        <v>5</v>
      </c>
      <c r="L1635">
        <v>70</v>
      </c>
      <c r="M1635">
        <v>166.1</v>
      </c>
      <c r="N1635">
        <v>126.5</v>
      </c>
      <c r="Q1635">
        <v>105</v>
      </c>
      <c r="R1635">
        <v>880</v>
      </c>
      <c r="S1635">
        <v>13</v>
      </c>
      <c r="T1635">
        <v>67.7</v>
      </c>
      <c r="U1635" t="s">
        <v>782</v>
      </c>
      <c r="V1635">
        <v>25000</v>
      </c>
      <c r="W1635">
        <v>3000</v>
      </c>
      <c r="X1635">
        <v>82</v>
      </c>
      <c r="Y1635">
        <v>15</v>
      </c>
      <c r="Z1635">
        <v>0.9</v>
      </c>
      <c r="AA1635">
        <v>-20</v>
      </c>
      <c r="AB1635" t="s">
        <v>769</v>
      </c>
      <c r="AC1635">
        <v>0.05</v>
      </c>
      <c r="AD1635" t="s">
        <v>783</v>
      </c>
      <c r="AE1635">
        <v>41787</v>
      </c>
      <c r="AF1635">
        <v>41813</v>
      </c>
      <c r="AG1635" t="s">
        <v>784</v>
      </c>
      <c r="AH1635" t="s">
        <v>4404</v>
      </c>
      <c r="AI1635">
        <v>2213533</v>
      </c>
    </row>
    <row r="1636" spans="1:35">
      <c r="A1636" t="s">
        <v>4391</v>
      </c>
      <c r="B1636" t="s">
        <v>4392</v>
      </c>
      <c r="C1636" t="s">
        <v>4405</v>
      </c>
      <c r="D1636">
        <v>572</v>
      </c>
      <c r="F1636" t="s">
        <v>732</v>
      </c>
      <c r="G1636" t="s">
        <v>780</v>
      </c>
      <c r="H1636" t="s">
        <v>794</v>
      </c>
      <c r="I1636" t="s">
        <v>726</v>
      </c>
      <c r="J1636" t="s">
        <v>682</v>
      </c>
      <c r="K1636">
        <v>5</v>
      </c>
      <c r="L1636">
        <v>75</v>
      </c>
      <c r="M1636">
        <v>134.6</v>
      </c>
      <c r="N1636">
        <v>96.5</v>
      </c>
      <c r="R1636">
        <v>1000</v>
      </c>
      <c r="S1636">
        <v>15</v>
      </c>
      <c r="T1636">
        <v>66.7</v>
      </c>
      <c r="U1636" t="s">
        <v>782</v>
      </c>
      <c r="V1636">
        <v>30000</v>
      </c>
      <c r="W1636">
        <v>2700</v>
      </c>
      <c r="X1636">
        <v>95</v>
      </c>
      <c r="Y1636">
        <v>57</v>
      </c>
      <c r="Z1636">
        <v>0.9</v>
      </c>
      <c r="AA1636">
        <v>-20</v>
      </c>
      <c r="AB1636" t="s">
        <v>769</v>
      </c>
      <c r="AC1636">
        <v>0.11</v>
      </c>
      <c r="AD1636" t="s">
        <v>783</v>
      </c>
      <c r="AE1636">
        <v>41712</v>
      </c>
      <c r="AF1636">
        <v>41712</v>
      </c>
      <c r="AG1636" t="s">
        <v>842</v>
      </c>
      <c r="AH1636" t="s">
        <v>4406</v>
      </c>
      <c r="AI1636">
        <v>2206173</v>
      </c>
    </row>
    <row r="1637" spans="1:35" hidden="1">
      <c r="A1637" t="s">
        <v>4298</v>
      </c>
      <c r="B1637" t="s">
        <v>4353</v>
      </c>
      <c r="C1637" t="s">
        <v>4407</v>
      </c>
      <c r="D1637">
        <v>79159</v>
      </c>
      <c r="F1637" t="s">
        <v>792</v>
      </c>
      <c r="G1637" t="s">
        <v>793</v>
      </c>
      <c r="H1637" t="s">
        <v>794</v>
      </c>
      <c r="I1637" t="s">
        <v>795</v>
      </c>
      <c r="J1637" t="s">
        <v>682</v>
      </c>
      <c r="K1637">
        <v>5</v>
      </c>
      <c r="L1637">
        <v>60</v>
      </c>
      <c r="M1637">
        <v>115.8</v>
      </c>
      <c r="N1637">
        <v>59.9</v>
      </c>
      <c r="R1637">
        <v>800</v>
      </c>
      <c r="S1637">
        <v>11</v>
      </c>
      <c r="T1637">
        <v>72.7</v>
      </c>
      <c r="U1637" t="s">
        <v>782</v>
      </c>
      <c r="V1637">
        <v>25000</v>
      </c>
      <c r="W1637">
        <v>5000</v>
      </c>
      <c r="X1637">
        <v>84</v>
      </c>
      <c r="Y1637">
        <v>7</v>
      </c>
      <c r="Z1637">
        <v>0.9</v>
      </c>
      <c r="AA1637">
        <v>-20</v>
      </c>
      <c r="AB1637" t="s">
        <v>769</v>
      </c>
      <c r="AD1637" t="s">
        <v>826</v>
      </c>
      <c r="AE1637">
        <v>41760</v>
      </c>
      <c r="AF1637">
        <v>41957</v>
      </c>
      <c r="AG1637" t="s">
        <v>842</v>
      </c>
      <c r="AH1637" t="s">
        <v>4408</v>
      </c>
      <c r="AI1637">
        <v>2225083</v>
      </c>
    </row>
    <row r="1638" spans="1:35" hidden="1">
      <c r="A1638" t="s">
        <v>4298</v>
      </c>
      <c r="B1638" t="s">
        <v>4353</v>
      </c>
      <c r="C1638" t="s">
        <v>4409</v>
      </c>
      <c r="D1638">
        <v>78791</v>
      </c>
      <c r="E1638" t="s">
        <v>4410</v>
      </c>
      <c r="F1638" t="s">
        <v>830</v>
      </c>
      <c r="G1638" t="s">
        <v>780</v>
      </c>
      <c r="H1638" t="s">
        <v>794</v>
      </c>
      <c r="I1638" t="s">
        <v>726</v>
      </c>
      <c r="J1638" t="s">
        <v>682</v>
      </c>
      <c r="K1638">
        <v>5</v>
      </c>
      <c r="L1638">
        <v>60</v>
      </c>
      <c r="M1638">
        <v>114</v>
      </c>
      <c r="N1638">
        <v>96</v>
      </c>
      <c r="O1638">
        <v>3725</v>
      </c>
      <c r="Q1638">
        <v>25</v>
      </c>
      <c r="R1638">
        <v>800</v>
      </c>
      <c r="S1638">
        <v>13</v>
      </c>
      <c r="T1638">
        <v>61.5</v>
      </c>
      <c r="U1638" t="s">
        <v>782</v>
      </c>
      <c r="V1638">
        <v>25000</v>
      </c>
      <c r="W1638">
        <v>2700</v>
      </c>
      <c r="X1638">
        <v>81</v>
      </c>
      <c r="Y1638">
        <v>12</v>
      </c>
      <c r="Z1638">
        <v>1</v>
      </c>
      <c r="AA1638">
        <v>-20</v>
      </c>
      <c r="AB1638" t="s">
        <v>769</v>
      </c>
      <c r="AD1638" t="s">
        <v>826</v>
      </c>
      <c r="AE1638">
        <v>41640</v>
      </c>
      <c r="AF1638">
        <v>41967</v>
      </c>
      <c r="AG1638" t="s">
        <v>842</v>
      </c>
      <c r="AH1638" t="s">
        <v>4411</v>
      </c>
      <c r="AI1638">
        <v>2225614</v>
      </c>
    </row>
    <row r="1639" spans="1:35" hidden="1">
      <c r="A1639" t="s">
        <v>4298</v>
      </c>
      <c r="B1639" t="s">
        <v>4353</v>
      </c>
      <c r="C1639" t="s">
        <v>4412</v>
      </c>
      <c r="D1639">
        <v>78787</v>
      </c>
      <c r="E1639" t="s">
        <v>4413</v>
      </c>
      <c r="F1639" t="s">
        <v>830</v>
      </c>
      <c r="G1639" t="s">
        <v>780</v>
      </c>
      <c r="H1639" t="s">
        <v>794</v>
      </c>
      <c r="I1639" t="s">
        <v>726</v>
      </c>
      <c r="J1639" t="s">
        <v>682</v>
      </c>
      <c r="K1639">
        <v>5</v>
      </c>
      <c r="L1639">
        <v>60</v>
      </c>
      <c r="M1639">
        <v>114</v>
      </c>
      <c r="N1639">
        <v>96</v>
      </c>
      <c r="O1639">
        <v>4012</v>
      </c>
      <c r="Q1639">
        <v>20</v>
      </c>
      <c r="R1639">
        <v>831</v>
      </c>
      <c r="S1639">
        <v>13</v>
      </c>
      <c r="T1639">
        <v>63.9</v>
      </c>
      <c r="U1639" t="s">
        <v>782</v>
      </c>
      <c r="V1639">
        <v>25000</v>
      </c>
      <c r="W1639">
        <v>3000</v>
      </c>
      <c r="X1639">
        <v>83</v>
      </c>
      <c r="Y1639">
        <v>20</v>
      </c>
      <c r="Z1639">
        <v>1</v>
      </c>
      <c r="AA1639">
        <v>-20</v>
      </c>
      <c r="AB1639" t="s">
        <v>769</v>
      </c>
      <c r="AD1639" t="s">
        <v>826</v>
      </c>
      <c r="AE1639">
        <v>41640</v>
      </c>
      <c r="AF1639">
        <v>41967</v>
      </c>
      <c r="AG1639" t="s">
        <v>842</v>
      </c>
      <c r="AH1639" t="s">
        <v>4414</v>
      </c>
      <c r="AI1639">
        <v>2225615</v>
      </c>
    </row>
    <row r="1640" spans="1:35" hidden="1">
      <c r="A1640" t="s">
        <v>4298</v>
      </c>
      <c r="B1640" t="s">
        <v>4353</v>
      </c>
      <c r="C1640" t="s">
        <v>4415</v>
      </c>
      <c r="D1640">
        <v>78864</v>
      </c>
      <c r="E1640" t="s">
        <v>4416</v>
      </c>
      <c r="F1640" t="s">
        <v>830</v>
      </c>
      <c r="G1640" t="s">
        <v>780</v>
      </c>
      <c r="H1640" t="s">
        <v>794</v>
      </c>
      <c r="I1640" t="s">
        <v>726</v>
      </c>
      <c r="J1640" t="s">
        <v>682</v>
      </c>
      <c r="K1640">
        <v>5</v>
      </c>
      <c r="L1640">
        <v>60</v>
      </c>
      <c r="M1640">
        <v>114</v>
      </c>
      <c r="N1640">
        <v>96</v>
      </c>
      <c r="O1640">
        <v>4510</v>
      </c>
      <c r="Q1640">
        <v>25</v>
      </c>
      <c r="R1640">
        <v>850</v>
      </c>
      <c r="S1640">
        <v>13</v>
      </c>
      <c r="T1640">
        <v>65.400000000000006</v>
      </c>
      <c r="U1640" t="s">
        <v>782</v>
      </c>
      <c r="V1640">
        <v>25000</v>
      </c>
      <c r="W1640">
        <v>5000</v>
      </c>
      <c r="X1640">
        <v>86</v>
      </c>
      <c r="Y1640">
        <v>22</v>
      </c>
      <c r="Z1640">
        <v>1</v>
      </c>
      <c r="AA1640">
        <v>-20</v>
      </c>
      <c r="AB1640" t="s">
        <v>769</v>
      </c>
      <c r="AD1640" t="s">
        <v>826</v>
      </c>
      <c r="AE1640">
        <v>41640</v>
      </c>
      <c r="AF1640">
        <v>41967</v>
      </c>
      <c r="AG1640" t="s">
        <v>842</v>
      </c>
      <c r="AH1640" t="s">
        <v>4417</v>
      </c>
      <c r="AI1640">
        <v>2225616</v>
      </c>
    </row>
    <row r="1641" spans="1:35" hidden="1">
      <c r="A1641" t="s">
        <v>4298</v>
      </c>
      <c r="B1641" t="s">
        <v>4353</v>
      </c>
      <c r="C1641" t="s">
        <v>4418</v>
      </c>
      <c r="D1641">
        <v>79018</v>
      </c>
      <c r="E1641" t="s">
        <v>4419</v>
      </c>
      <c r="F1641" t="s">
        <v>830</v>
      </c>
      <c r="G1641" t="s">
        <v>780</v>
      </c>
      <c r="H1641" t="s">
        <v>794</v>
      </c>
      <c r="I1641" t="s">
        <v>726</v>
      </c>
      <c r="J1641" t="s">
        <v>682</v>
      </c>
      <c r="K1641">
        <v>5</v>
      </c>
      <c r="L1641">
        <v>75</v>
      </c>
      <c r="M1641">
        <v>119</v>
      </c>
      <c r="N1641">
        <v>96</v>
      </c>
      <c r="O1641">
        <v>1697</v>
      </c>
      <c r="Q1641">
        <v>40</v>
      </c>
      <c r="R1641">
        <v>810</v>
      </c>
      <c r="S1641">
        <v>13</v>
      </c>
      <c r="T1641">
        <v>62.3</v>
      </c>
      <c r="U1641" t="s">
        <v>782</v>
      </c>
      <c r="V1641">
        <v>25000</v>
      </c>
      <c r="W1641">
        <v>2700</v>
      </c>
      <c r="X1641">
        <v>93</v>
      </c>
      <c r="Y1641">
        <v>55</v>
      </c>
      <c r="Z1641">
        <v>1</v>
      </c>
      <c r="AA1641">
        <v>-20</v>
      </c>
      <c r="AB1641" t="s">
        <v>769</v>
      </c>
      <c r="AD1641" t="s">
        <v>850</v>
      </c>
      <c r="AE1641">
        <v>41760</v>
      </c>
      <c r="AF1641">
        <v>41912</v>
      </c>
      <c r="AG1641" t="s">
        <v>842</v>
      </c>
      <c r="AH1641" t="s">
        <v>4420</v>
      </c>
      <c r="AI1641">
        <v>2220735</v>
      </c>
    </row>
    <row r="1642" spans="1:35">
      <c r="A1642" t="s">
        <v>4171</v>
      </c>
      <c r="B1642" t="s">
        <v>4172</v>
      </c>
      <c r="C1642" t="s">
        <v>1009</v>
      </c>
      <c r="D1642" t="s">
        <v>4421</v>
      </c>
      <c r="F1642" t="s">
        <v>787</v>
      </c>
      <c r="G1642" t="s">
        <v>723</v>
      </c>
      <c r="H1642" t="s">
        <v>788</v>
      </c>
      <c r="I1642" t="s">
        <v>723</v>
      </c>
      <c r="J1642" t="s">
        <v>682</v>
      </c>
      <c r="K1642">
        <v>5</v>
      </c>
      <c r="L1642">
        <v>40</v>
      </c>
      <c r="M1642">
        <v>103</v>
      </c>
      <c r="N1642">
        <v>35</v>
      </c>
      <c r="R1642">
        <v>315</v>
      </c>
      <c r="S1642">
        <v>5</v>
      </c>
      <c r="T1642">
        <v>64.3</v>
      </c>
      <c r="U1642" t="s">
        <v>782</v>
      </c>
      <c r="V1642">
        <v>40000</v>
      </c>
      <c r="W1642">
        <v>3000</v>
      </c>
      <c r="X1642">
        <v>83</v>
      </c>
      <c r="Y1642">
        <v>21</v>
      </c>
      <c r="Z1642">
        <v>0.7</v>
      </c>
      <c r="AA1642">
        <v>-40</v>
      </c>
      <c r="AB1642" t="s">
        <v>769</v>
      </c>
      <c r="AC1642">
        <v>0.1</v>
      </c>
      <c r="AD1642" t="s">
        <v>783</v>
      </c>
      <c r="AE1642">
        <v>41777</v>
      </c>
      <c r="AF1642">
        <v>41781</v>
      </c>
      <c r="AG1642" t="s">
        <v>784</v>
      </c>
      <c r="AH1642" t="s">
        <v>4422</v>
      </c>
      <c r="AI1642">
        <v>2212497</v>
      </c>
    </row>
    <row r="1643" spans="1:35">
      <c r="A1643" t="s">
        <v>4171</v>
      </c>
      <c r="B1643" t="s">
        <v>4172</v>
      </c>
      <c r="C1643" t="s">
        <v>1009</v>
      </c>
      <c r="D1643" t="s">
        <v>4423</v>
      </c>
      <c r="F1643" t="s">
        <v>735</v>
      </c>
      <c r="G1643" t="s">
        <v>780</v>
      </c>
      <c r="H1643" t="s">
        <v>794</v>
      </c>
      <c r="I1643" t="s">
        <v>726</v>
      </c>
      <c r="J1643" t="s">
        <v>682</v>
      </c>
      <c r="K1643">
        <v>5</v>
      </c>
      <c r="L1643">
        <v>100</v>
      </c>
      <c r="M1643">
        <v>128</v>
      </c>
      <c r="N1643">
        <v>120</v>
      </c>
      <c r="O1643">
        <v>4424</v>
      </c>
      <c r="Q1643">
        <v>25</v>
      </c>
      <c r="R1643">
        <v>1250</v>
      </c>
      <c r="S1643">
        <v>19</v>
      </c>
      <c r="T1643">
        <v>65.8</v>
      </c>
      <c r="U1643" t="s">
        <v>782</v>
      </c>
      <c r="V1643">
        <v>40000</v>
      </c>
      <c r="W1643">
        <v>3000</v>
      </c>
      <c r="X1643">
        <v>83</v>
      </c>
      <c r="Y1643">
        <v>5</v>
      </c>
      <c r="Z1643">
        <v>1</v>
      </c>
      <c r="AA1643">
        <v>-40</v>
      </c>
      <c r="AB1643" t="s">
        <v>769</v>
      </c>
      <c r="AC1643">
        <v>0.1</v>
      </c>
      <c r="AD1643" t="s">
        <v>1043</v>
      </c>
      <c r="AE1643">
        <v>41800</v>
      </c>
      <c r="AF1643">
        <v>41789</v>
      </c>
      <c r="AG1643" t="s">
        <v>784</v>
      </c>
      <c r="AH1643" t="s">
        <v>4424</v>
      </c>
      <c r="AI1643">
        <v>2212469</v>
      </c>
    </row>
    <row r="1644" spans="1:35">
      <c r="A1644" t="s">
        <v>4171</v>
      </c>
      <c r="B1644" t="s">
        <v>4172</v>
      </c>
      <c r="C1644" t="s">
        <v>1009</v>
      </c>
      <c r="D1644" t="s">
        <v>4425</v>
      </c>
      <c r="F1644" t="s">
        <v>735</v>
      </c>
      <c r="G1644" t="s">
        <v>780</v>
      </c>
      <c r="H1644" t="s">
        <v>794</v>
      </c>
      <c r="I1644" t="s">
        <v>726</v>
      </c>
      <c r="J1644" t="s">
        <v>682</v>
      </c>
      <c r="K1644">
        <v>5</v>
      </c>
      <c r="L1644">
        <v>100</v>
      </c>
      <c r="M1644">
        <v>128</v>
      </c>
      <c r="N1644">
        <v>120</v>
      </c>
      <c r="O1644">
        <v>2665</v>
      </c>
      <c r="Q1644">
        <v>40</v>
      </c>
      <c r="R1644">
        <v>1250</v>
      </c>
      <c r="S1644">
        <v>19</v>
      </c>
      <c r="T1644">
        <v>65.8</v>
      </c>
      <c r="U1644" t="s">
        <v>782</v>
      </c>
      <c r="V1644">
        <v>40000</v>
      </c>
      <c r="W1644">
        <v>3000</v>
      </c>
      <c r="X1644">
        <v>83</v>
      </c>
      <c r="Y1644">
        <v>5</v>
      </c>
      <c r="Z1644">
        <v>1</v>
      </c>
      <c r="AA1644">
        <v>-40</v>
      </c>
      <c r="AB1644" t="s">
        <v>769</v>
      </c>
      <c r="AC1644">
        <v>0.1</v>
      </c>
      <c r="AD1644" t="s">
        <v>1043</v>
      </c>
      <c r="AE1644">
        <v>41800</v>
      </c>
      <c r="AF1644">
        <v>41789</v>
      </c>
      <c r="AG1644" t="s">
        <v>784</v>
      </c>
      <c r="AH1644" t="s">
        <v>4426</v>
      </c>
      <c r="AI1644">
        <v>2212468</v>
      </c>
    </row>
    <row r="1645" spans="1:35" hidden="1">
      <c r="A1645" t="s">
        <v>4171</v>
      </c>
      <c r="B1645" t="s">
        <v>4172</v>
      </c>
      <c r="C1645" t="s">
        <v>4427</v>
      </c>
      <c r="D1645" t="s">
        <v>4428</v>
      </c>
      <c r="E1645" t="s">
        <v>4429</v>
      </c>
      <c r="F1645" t="s">
        <v>703</v>
      </c>
      <c r="G1645" t="s">
        <v>780</v>
      </c>
      <c r="H1645" t="s">
        <v>781</v>
      </c>
      <c r="I1645" t="s">
        <v>726</v>
      </c>
      <c r="J1645" t="s">
        <v>682</v>
      </c>
      <c r="K1645">
        <v>5</v>
      </c>
      <c r="L1645">
        <v>50</v>
      </c>
      <c r="M1645">
        <v>50.3</v>
      </c>
      <c r="N1645">
        <v>50.2</v>
      </c>
      <c r="O1645">
        <v>1202</v>
      </c>
      <c r="Q1645">
        <v>40</v>
      </c>
      <c r="R1645">
        <v>450</v>
      </c>
      <c r="S1645">
        <v>7</v>
      </c>
      <c r="T1645">
        <v>64.3</v>
      </c>
      <c r="U1645" t="s">
        <v>782</v>
      </c>
      <c r="V1645">
        <v>25000</v>
      </c>
      <c r="W1645">
        <v>2700</v>
      </c>
      <c r="X1645">
        <v>82</v>
      </c>
      <c r="Y1645">
        <v>6</v>
      </c>
      <c r="Z1645">
        <v>0.7</v>
      </c>
      <c r="AA1645">
        <v>-20</v>
      </c>
      <c r="AB1645" t="s">
        <v>769</v>
      </c>
      <c r="AC1645">
        <v>0.15</v>
      </c>
      <c r="AD1645" t="s">
        <v>831</v>
      </c>
      <c r="AE1645">
        <v>41844</v>
      </c>
      <c r="AF1645">
        <v>41850</v>
      </c>
      <c r="AG1645" t="s">
        <v>842</v>
      </c>
      <c r="AH1645" t="s">
        <v>4430</v>
      </c>
      <c r="AI1645">
        <v>2216830</v>
      </c>
    </row>
    <row r="1646" spans="1:35" hidden="1">
      <c r="A1646" t="s">
        <v>4171</v>
      </c>
      <c r="B1646" t="s">
        <v>4172</v>
      </c>
      <c r="C1646" t="s">
        <v>4427</v>
      </c>
      <c r="D1646" t="s">
        <v>4431</v>
      </c>
      <c r="E1646" t="s">
        <v>4432</v>
      </c>
      <c r="F1646" t="s">
        <v>703</v>
      </c>
      <c r="G1646" t="s">
        <v>780</v>
      </c>
      <c r="H1646" t="s">
        <v>781</v>
      </c>
      <c r="I1646" t="s">
        <v>726</v>
      </c>
      <c r="J1646" t="s">
        <v>682</v>
      </c>
      <c r="K1646">
        <v>5</v>
      </c>
      <c r="L1646">
        <v>50</v>
      </c>
      <c r="M1646">
        <v>50.4</v>
      </c>
      <c r="N1646">
        <v>50.2</v>
      </c>
      <c r="O1646">
        <v>1058</v>
      </c>
      <c r="Q1646">
        <v>40</v>
      </c>
      <c r="R1646">
        <v>450</v>
      </c>
      <c r="S1646">
        <v>7</v>
      </c>
      <c r="T1646">
        <v>64.3</v>
      </c>
      <c r="U1646" t="s">
        <v>782</v>
      </c>
      <c r="V1646">
        <v>25000</v>
      </c>
      <c r="W1646">
        <v>3000</v>
      </c>
      <c r="X1646">
        <v>83</v>
      </c>
      <c r="Y1646">
        <v>12</v>
      </c>
      <c r="Z1646">
        <v>0.7</v>
      </c>
      <c r="AA1646">
        <v>-20</v>
      </c>
      <c r="AB1646" t="s">
        <v>769</v>
      </c>
      <c r="AC1646">
        <v>0.15</v>
      </c>
      <c r="AD1646" t="s">
        <v>831</v>
      </c>
      <c r="AE1646">
        <v>41844</v>
      </c>
      <c r="AF1646">
        <v>41850</v>
      </c>
      <c r="AG1646" t="s">
        <v>842</v>
      </c>
      <c r="AH1646" t="s">
        <v>4433</v>
      </c>
      <c r="AI1646">
        <v>2216829</v>
      </c>
    </row>
    <row r="1647" spans="1:35" hidden="1">
      <c r="A1647" t="s">
        <v>4171</v>
      </c>
      <c r="B1647" t="s">
        <v>4172</v>
      </c>
      <c r="C1647" t="s">
        <v>4434</v>
      </c>
      <c r="D1647" t="s">
        <v>4434</v>
      </c>
      <c r="F1647" t="s">
        <v>1051</v>
      </c>
      <c r="G1647" t="s">
        <v>793</v>
      </c>
      <c r="H1647" t="s">
        <v>794</v>
      </c>
      <c r="I1647" t="s">
        <v>795</v>
      </c>
      <c r="J1647" t="s">
        <v>682</v>
      </c>
      <c r="K1647">
        <v>5</v>
      </c>
      <c r="L1647">
        <v>100</v>
      </c>
      <c r="M1647">
        <v>130</v>
      </c>
      <c r="N1647">
        <v>70</v>
      </c>
      <c r="R1647">
        <v>1600</v>
      </c>
      <c r="S1647">
        <v>17</v>
      </c>
      <c r="T1647">
        <v>94.1</v>
      </c>
      <c r="U1647" t="s">
        <v>782</v>
      </c>
      <c r="V1647">
        <v>25000</v>
      </c>
      <c r="W1647">
        <v>2700</v>
      </c>
      <c r="X1647">
        <v>82</v>
      </c>
      <c r="Y1647">
        <v>14</v>
      </c>
      <c r="Z1647">
        <v>0.9</v>
      </c>
      <c r="AA1647">
        <v>-20</v>
      </c>
      <c r="AB1647" t="s">
        <v>769</v>
      </c>
      <c r="AC1647">
        <v>0.1</v>
      </c>
      <c r="AD1647" t="s">
        <v>783</v>
      </c>
      <c r="AE1647">
        <v>41800</v>
      </c>
      <c r="AF1647">
        <v>41814</v>
      </c>
      <c r="AG1647" t="s">
        <v>784</v>
      </c>
      <c r="AH1647" t="s">
        <v>4435</v>
      </c>
      <c r="AI1647">
        <v>2214151</v>
      </c>
    </row>
    <row r="1648" spans="1:35" hidden="1">
      <c r="A1648" t="s">
        <v>4171</v>
      </c>
      <c r="B1648" t="s">
        <v>4172</v>
      </c>
      <c r="C1648" t="s">
        <v>4436</v>
      </c>
      <c r="D1648" t="s">
        <v>4436</v>
      </c>
      <c r="F1648" t="s">
        <v>731</v>
      </c>
      <c r="G1648" t="s">
        <v>780</v>
      </c>
      <c r="H1648" t="s">
        <v>794</v>
      </c>
      <c r="I1648" t="s">
        <v>726</v>
      </c>
      <c r="J1648" t="s">
        <v>682</v>
      </c>
      <c r="K1648">
        <v>5</v>
      </c>
      <c r="L1648">
        <v>75</v>
      </c>
      <c r="M1648">
        <v>115.5</v>
      </c>
      <c r="N1648">
        <v>94.6</v>
      </c>
      <c r="O1648">
        <v>1976</v>
      </c>
      <c r="Q1648">
        <v>40</v>
      </c>
      <c r="R1648">
        <v>800</v>
      </c>
      <c r="S1648">
        <v>12</v>
      </c>
      <c r="T1648">
        <v>66.7</v>
      </c>
      <c r="U1648" t="s">
        <v>782</v>
      </c>
      <c r="V1648">
        <v>25000</v>
      </c>
      <c r="W1648">
        <v>2700</v>
      </c>
      <c r="X1648">
        <v>81</v>
      </c>
      <c r="Y1648">
        <v>9</v>
      </c>
      <c r="Z1648">
        <v>0.9</v>
      </c>
      <c r="AA1648">
        <v>-20</v>
      </c>
      <c r="AB1648" t="s">
        <v>769</v>
      </c>
      <c r="AC1648">
        <v>0.1</v>
      </c>
      <c r="AD1648" t="s">
        <v>783</v>
      </c>
      <c r="AE1648">
        <v>41792</v>
      </c>
      <c r="AF1648">
        <v>41816</v>
      </c>
      <c r="AG1648" t="s">
        <v>784</v>
      </c>
      <c r="AH1648" t="s">
        <v>4437</v>
      </c>
      <c r="AI1648">
        <v>2214146</v>
      </c>
    </row>
    <row r="1649" spans="1:35" hidden="1">
      <c r="A1649" t="s">
        <v>4438</v>
      </c>
      <c r="B1649" t="s">
        <v>4438</v>
      </c>
      <c r="C1649" t="s">
        <v>4439</v>
      </c>
      <c r="D1649" t="s">
        <v>4439</v>
      </c>
      <c r="F1649" t="s">
        <v>792</v>
      </c>
      <c r="G1649" t="s">
        <v>793</v>
      </c>
      <c r="H1649" t="s">
        <v>794</v>
      </c>
      <c r="I1649" t="s">
        <v>795</v>
      </c>
      <c r="J1649" t="s">
        <v>682</v>
      </c>
      <c r="K1649">
        <v>3</v>
      </c>
      <c r="L1649">
        <v>60</v>
      </c>
      <c r="M1649">
        <v>112.7</v>
      </c>
      <c r="N1649">
        <v>63.3</v>
      </c>
      <c r="R1649">
        <v>800</v>
      </c>
      <c r="S1649">
        <v>12</v>
      </c>
      <c r="T1649">
        <v>66.7</v>
      </c>
      <c r="U1649" t="s">
        <v>782</v>
      </c>
      <c r="V1649">
        <v>25000</v>
      </c>
      <c r="W1649">
        <v>3000</v>
      </c>
      <c r="X1649">
        <v>96</v>
      </c>
      <c r="Y1649">
        <v>69</v>
      </c>
      <c r="Z1649">
        <v>0.9</v>
      </c>
      <c r="AA1649">
        <v>-20</v>
      </c>
      <c r="AB1649" t="s">
        <v>769</v>
      </c>
      <c r="AC1649">
        <v>0.1</v>
      </c>
      <c r="AD1649" t="s">
        <v>783</v>
      </c>
      <c r="AE1649">
        <v>41838</v>
      </c>
      <c r="AF1649">
        <v>41838</v>
      </c>
      <c r="AG1649" t="s">
        <v>842</v>
      </c>
      <c r="AH1649" t="s">
        <v>4440</v>
      </c>
      <c r="AI1649">
        <v>2215757</v>
      </c>
    </row>
    <row r="1650" spans="1:35" hidden="1">
      <c r="A1650" t="s">
        <v>4438</v>
      </c>
      <c r="B1650" t="s">
        <v>4438</v>
      </c>
      <c r="C1650" t="s">
        <v>4441</v>
      </c>
      <c r="D1650" t="s">
        <v>4441</v>
      </c>
      <c r="F1650" t="s">
        <v>792</v>
      </c>
      <c r="G1650" t="s">
        <v>793</v>
      </c>
      <c r="H1650" t="s">
        <v>794</v>
      </c>
      <c r="I1650" t="s">
        <v>795</v>
      </c>
      <c r="J1650" t="s">
        <v>682</v>
      </c>
      <c r="K1650">
        <v>3</v>
      </c>
      <c r="L1650">
        <v>60</v>
      </c>
      <c r="M1650">
        <v>112.3</v>
      </c>
      <c r="N1650">
        <v>60.9</v>
      </c>
      <c r="R1650">
        <v>800</v>
      </c>
      <c r="S1650">
        <v>11</v>
      </c>
      <c r="T1650">
        <v>72.7</v>
      </c>
      <c r="U1650" t="s">
        <v>782</v>
      </c>
      <c r="V1650">
        <v>25000</v>
      </c>
      <c r="W1650">
        <v>3000</v>
      </c>
      <c r="X1650">
        <v>81</v>
      </c>
      <c r="Y1650">
        <v>3</v>
      </c>
      <c r="Z1650">
        <v>0.9</v>
      </c>
      <c r="AA1650">
        <v>-20</v>
      </c>
      <c r="AB1650" t="s">
        <v>769</v>
      </c>
      <c r="AC1650">
        <v>0.1</v>
      </c>
      <c r="AD1650" t="s">
        <v>974</v>
      </c>
      <c r="AE1650">
        <v>41978</v>
      </c>
      <c r="AF1650">
        <v>41978</v>
      </c>
      <c r="AG1650" t="s">
        <v>842</v>
      </c>
      <c r="AH1650" t="s">
        <v>4442</v>
      </c>
      <c r="AI1650">
        <v>2226907</v>
      </c>
    </row>
    <row r="1651" spans="1:35" hidden="1">
      <c r="A1651" t="s">
        <v>4438</v>
      </c>
      <c r="B1651" t="s">
        <v>4438</v>
      </c>
      <c r="C1651" t="s">
        <v>4443</v>
      </c>
      <c r="D1651" t="s">
        <v>4443</v>
      </c>
      <c r="F1651" t="s">
        <v>732</v>
      </c>
      <c r="G1651" t="s">
        <v>780</v>
      </c>
      <c r="H1651" t="s">
        <v>794</v>
      </c>
      <c r="I1651" t="s">
        <v>726</v>
      </c>
      <c r="J1651" t="s">
        <v>682</v>
      </c>
      <c r="K1651">
        <v>5</v>
      </c>
      <c r="L1651">
        <v>60</v>
      </c>
      <c r="M1651">
        <v>130</v>
      </c>
      <c r="N1651">
        <v>95</v>
      </c>
      <c r="Q1651">
        <v>113</v>
      </c>
      <c r="R1651">
        <v>850</v>
      </c>
      <c r="S1651">
        <v>10</v>
      </c>
      <c r="T1651">
        <v>85</v>
      </c>
      <c r="U1651" t="s">
        <v>782</v>
      </c>
      <c r="V1651">
        <v>25000</v>
      </c>
      <c r="W1651">
        <v>2700</v>
      </c>
      <c r="X1651">
        <v>82</v>
      </c>
      <c r="Y1651">
        <v>14</v>
      </c>
      <c r="Z1651">
        <v>0.9</v>
      </c>
      <c r="AA1651">
        <v>-20</v>
      </c>
      <c r="AB1651" t="s">
        <v>769</v>
      </c>
      <c r="AC1651">
        <v>0.1</v>
      </c>
      <c r="AD1651" t="s">
        <v>783</v>
      </c>
      <c r="AE1651">
        <v>41750</v>
      </c>
      <c r="AF1651">
        <v>41750</v>
      </c>
      <c r="AG1651" t="s">
        <v>784</v>
      </c>
      <c r="AH1651" t="s">
        <v>4444</v>
      </c>
      <c r="AI1651">
        <v>2209335</v>
      </c>
    </row>
    <row r="1652" spans="1:35" hidden="1">
      <c r="A1652" t="s">
        <v>4438</v>
      </c>
      <c r="B1652" t="s">
        <v>4438</v>
      </c>
      <c r="C1652" t="s">
        <v>4445</v>
      </c>
      <c r="D1652" t="s">
        <v>4445</v>
      </c>
      <c r="F1652" t="s">
        <v>732</v>
      </c>
      <c r="G1652" t="s">
        <v>780</v>
      </c>
      <c r="H1652" t="s">
        <v>794</v>
      </c>
      <c r="I1652" t="s">
        <v>726</v>
      </c>
      <c r="J1652" t="s">
        <v>682</v>
      </c>
      <c r="K1652">
        <v>3</v>
      </c>
      <c r="L1652">
        <v>60</v>
      </c>
      <c r="M1652">
        <v>130.1</v>
      </c>
      <c r="N1652">
        <v>95.2</v>
      </c>
      <c r="Q1652">
        <v>110</v>
      </c>
      <c r="R1652">
        <v>800</v>
      </c>
      <c r="S1652">
        <v>14</v>
      </c>
      <c r="T1652">
        <v>57.1</v>
      </c>
      <c r="U1652" t="s">
        <v>782</v>
      </c>
      <c r="V1652">
        <v>25000</v>
      </c>
      <c r="W1652">
        <v>3000</v>
      </c>
      <c r="X1652">
        <v>95</v>
      </c>
      <c r="Y1652">
        <v>65</v>
      </c>
      <c r="Z1652">
        <v>0.9</v>
      </c>
      <c r="AA1652">
        <v>-20</v>
      </c>
      <c r="AB1652" t="s">
        <v>769</v>
      </c>
      <c r="AC1652">
        <v>0.1</v>
      </c>
      <c r="AD1652" t="s">
        <v>783</v>
      </c>
      <c r="AE1652">
        <v>41831</v>
      </c>
      <c r="AF1652">
        <v>41831</v>
      </c>
      <c r="AG1652" t="s">
        <v>842</v>
      </c>
      <c r="AH1652" t="s">
        <v>4446</v>
      </c>
      <c r="AI1652">
        <v>2215340</v>
      </c>
    </row>
    <row r="1653" spans="1:35" hidden="1">
      <c r="A1653" t="s">
        <v>4438</v>
      </c>
      <c r="B1653" t="s">
        <v>4438</v>
      </c>
      <c r="C1653" t="s">
        <v>4447</v>
      </c>
      <c r="D1653" t="s">
        <v>4447</v>
      </c>
      <c r="F1653" t="s">
        <v>733</v>
      </c>
      <c r="G1653" t="s">
        <v>780</v>
      </c>
      <c r="H1653" t="s">
        <v>794</v>
      </c>
      <c r="I1653" t="s">
        <v>726</v>
      </c>
      <c r="J1653" t="s">
        <v>682</v>
      </c>
      <c r="K1653">
        <v>5</v>
      </c>
      <c r="L1653">
        <v>75</v>
      </c>
      <c r="M1653">
        <v>160</v>
      </c>
      <c r="N1653">
        <v>120</v>
      </c>
      <c r="Q1653">
        <v>110</v>
      </c>
      <c r="R1653">
        <v>1050</v>
      </c>
      <c r="S1653">
        <v>13</v>
      </c>
      <c r="T1653">
        <v>80.8</v>
      </c>
      <c r="U1653" t="s">
        <v>782</v>
      </c>
      <c r="V1653">
        <v>25000</v>
      </c>
      <c r="W1653">
        <v>2700</v>
      </c>
      <c r="X1653">
        <v>82</v>
      </c>
      <c r="Y1653">
        <v>14</v>
      </c>
      <c r="Z1653">
        <v>0.9</v>
      </c>
      <c r="AA1653">
        <v>-20</v>
      </c>
      <c r="AB1653" t="s">
        <v>769</v>
      </c>
      <c r="AC1653">
        <v>0.1</v>
      </c>
      <c r="AD1653" t="s">
        <v>783</v>
      </c>
      <c r="AE1653">
        <v>41750</v>
      </c>
      <c r="AF1653">
        <v>41750</v>
      </c>
      <c r="AG1653" t="s">
        <v>784</v>
      </c>
      <c r="AH1653" t="s">
        <v>4448</v>
      </c>
      <c r="AI1653">
        <v>2209336</v>
      </c>
    </row>
    <row r="1654" spans="1:35" hidden="1">
      <c r="A1654" t="s">
        <v>4438</v>
      </c>
      <c r="B1654" t="s">
        <v>4438</v>
      </c>
      <c r="C1654" t="s">
        <v>4449</v>
      </c>
      <c r="D1654" t="s">
        <v>4449</v>
      </c>
      <c r="F1654" t="s">
        <v>733</v>
      </c>
      <c r="G1654" t="s">
        <v>780</v>
      </c>
      <c r="H1654" t="s">
        <v>794</v>
      </c>
      <c r="I1654" t="s">
        <v>726</v>
      </c>
      <c r="J1654" t="s">
        <v>682</v>
      </c>
      <c r="K1654">
        <v>3</v>
      </c>
      <c r="L1654">
        <v>80</v>
      </c>
      <c r="M1654">
        <v>159.1</v>
      </c>
      <c r="N1654">
        <v>118.8</v>
      </c>
      <c r="Q1654">
        <v>110</v>
      </c>
      <c r="R1654">
        <v>1000</v>
      </c>
      <c r="S1654">
        <v>16</v>
      </c>
      <c r="T1654">
        <v>62.5</v>
      </c>
      <c r="U1654" t="s">
        <v>782</v>
      </c>
      <c r="V1654">
        <v>25000</v>
      </c>
      <c r="W1654">
        <v>3000</v>
      </c>
      <c r="X1654">
        <v>95</v>
      </c>
      <c r="Y1654">
        <v>65</v>
      </c>
      <c r="Z1654">
        <v>0.9</v>
      </c>
      <c r="AA1654">
        <v>-20</v>
      </c>
      <c r="AB1654" t="s">
        <v>769</v>
      </c>
      <c r="AC1654">
        <v>0.1</v>
      </c>
      <c r="AD1654" t="s">
        <v>783</v>
      </c>
      <c r="AE1654">
        <v>41840</v>
      </c>
      <c r="AF1654">
        <v>41841</v>
      </c>
      <c r="AG1654" t="s">
        <v>784</v>
      </c>
      <c r="AH1654" t="s">
        <v>4450</v>
      </c>
      <c r="AI1654">
        <v>2216143</v>
      </c>
    </row>
    <row r="1655" spans="1:35" hidden="1">
      <c r="A1655" t="s">
        <v>4438</v>
      </c>
      <c r="B1655" t="s">
        <v>4438</v>
      </c>
      <c r="C1655" t="s">
        <v>4451</v>
      </c>
      <c r="D1655" t="s">
        <v>4451</v>
      </c>
      <c r="F1655" t="s">
        <v>735</v>
      </c>
      <c r="G1655" t="s">
        <v>780</v>
      </c>
      <c r="H1655" t="s">
        <v>794</v>
      </c>
      <c r="I1655" t="s">
        <v>726</v>
      </c>
      <c r="J1655" t="s">
        <v>682</v>
      </c>
      <c r="K1655">
        <v>3</v>
      </c>
      <c r="L1655">
        <v>120</v>
      </c>
      <c r="M1655">
        <v>132.4</v>
      </c>
      <c r="N1655">
        <v>120.2</v>
      </c>
      <c r="O1655">
        <v>2820</v>
      </c>
      <c r="Q1655">
        <v>40</v>
      </c>
      <c r="R1655">
        <v>1050</v>
      </c>
      <c r="S1655">
        <v>15</v>
      </c>
      <c r="T1655">
        <v>70</v>
      </c>
      <c r="U1655" t="s">
        <v>782</v>
      </c>
      <c r="V1655">
        <v>25000</v>
      </c>
      <c r="W1655">
        <v>3000</v>
      </c>
      <c r="X1655">
        <v>81</v>
      </c>
      <c r="Y1655">
        <v>11</v>
      </c>
      <c r="Z1655">
        <v>0.9</v>
      </c>
      <c r="AA1655">
        <v>-20</v>
      </c>
      <c r="AB1655" t="s">
        <v>769</v>
      </c>
      <c r="AC1655">
        <v>0.1</v>
      </c>
      <c r="AD1655" t="s">
        <v>789</v>
      </c>
      <c r="AE1655">
        <v>41897</v>
      </c>
      <c r="AF1655">
        <v>41920</v>
      </c>
      <c r="AG1655" t="s">
        <v>842</v>
      </c>
      <c r="AH1655" t="s">
        <v>4452</v>
      </c>
      <c r="AI1655">
        <v>2221903</v>
      </c>
    </row>
    <row r="1656" spans="1:35" hidden="1">
      <c r="A1656" t="s">
        <v>4438</v>
      </c>
      <c r="B1656" t="s">
        <v>4438</v>
      </c>
      <c r="C1656" t="s">
        <v>4453</v>
      </c>
      <c r="D1656" t="s">
        <v>4453</v>
      </c>
      <c r="F1656" t="s">
        <v>735</v>
      </c>
      <c r="G1656" t="s">
        <v>780</v>
      </c>
      <c r="H1656" t="s">
        <v>794</v>
      </c>
      <c r="I1656" t="s">
        <v>726</v>
      </c>
      <c r="J1656" t="s">
        <v>682</v>
      </c>
      <c r="K1656">
        <v>3</v>
      </c>
      <c r="L1656">
        <v>120</v>
      </c>
      <c r="M1656">
        <v>130.80000000000001</v>
      </c>
      <c r="N1656">
        <v>120.1</v>
      </c>
      <c r="O1656">
        <v>3256</v>
      </c>
      <c r="Q1656">
        <v>40</v>
      </c>
      <c r="R1656">
        <v>1300</v>
      </c>
      <c r="S1656">
        <v>17</v>
      </c>
      <c r="T1656">
        <v>76.5</v>
      </c>
      <c r="U1656" t="s">
        <v>782</v>
      </c>
      <c r="V1656">
        <v>25000</v>
      </c>
      <c r="W1656">
        <v>3000</v>
      </c>
      <c r="X1656">
        <v>80</v>
      </c>
      <c r="Y1656">
        <v>10</v>
      </c>
      <c r="AA1656">
        <v>-20</v>
      </c>
      <c r="AB1656" t="s">
        <v>769</v>
      </c>
      <c r="AC1656">
        <v>0.1</v>
      </c>
      <c r="AD1656" t="s">
        <v>1070</v>
      </c>
      <c r="AE1656">
        <v>41935</v>
      </c>
      <c r="AF1656">
        <v>41935</v>
      </c>
      <c r="AG1656" t="s">
        <v>842</v>
      </c>
      <c r="AH1656" t="s">
        <v>4454</v>
      </c>
      <c r="AI1656">
        <v>2223493</v>
      </c>
    </row>
    <row r="1657" spans="1:35" hidden="1">
      <c r="A1657" t="s">
        <v>4298</v>
      </c>
      <c r="B1657" t="s">
        <v>4455</v>
      </c>
      <c r="C1657" t="s">
        <v>4456</v>
      </c>
      <c r="D1657">
        <v>72637</v>
      </c>
      <c r="E1657" t="s">
        <v>4457</v>
      </c>
      <c r="F1657" t="s">
        <v>792</v>
      </c>
      <c r="G1657" t="s">
        <v>793</v>
      </c>
      <c r="H1657" t="s">
        <v>794</v>
      </c>
      <c r="I1657" t="s">
        <v>795</v>
      </c>
      <c r="J1657" t="s">
        <v>682</v>
      </c>
      <c r="K1657">
        <v>5</v>
      </c>
      <c r="L1657">
        <v>60</v>
      </c>
      <c r="M1657">
        <v>112.3</v>
      </c>
      <c r="N1657">
        <v>62</v>
      </c>
      <c r="R1657">
        <v>800</v>
      </c>
      <c r="S1657">
        <v>12</v>
      </c>
      <c r="T1657">
        <v>66.7</v>
      </c>
      <c r="U1657" t="s">
        <v>782</v>
      </c>
      <c r="V1657">
        <v>25000</v>
      </c>
      <c r="W1657">
        <v>2700</v>
      </c>
      <c r="X1657">
        <v>82</v>
      </c>
      <c r="Y1657">
        <v>14</v>
      </c>
      <c r="Z1657">
        <v>1</v>
      </c>
      <c r="AA1657">
        <v>-20</v>
      </c>
      <c r="AB1657" t="s">
        <v>769</v>
      </c>
      <c r="AD1657" t="s">
        <v>826</v>
      </c>
      <c r="AE1657">
        <v>41671</v>
      </c>
      <c r="AF1657">
        <v>41849</v>
      </c>
      <c r="AG1657" t="s">
        <v>842</v>
      </c>
      <c r="AH1657" t="s">
        <v>4458</v>
      </c>
      <c r="AI1657">
        <v>2217022</v>
      </c>
    </row>
    <row r="1658" spans="1:35" hidden="1">
      <c r="A1658" t="s">
        <v>4298</v>
      </c>
      <c r="B1658" t="s">
        <v>4298</v>
      </c>
      <c r="C1658" t="s">
        <v>4459</v>
      </c>
      <c r="D1658">
        <v>78965</v>
      </c>
      <c r="E1658" t="s">
        <v>4460</v>
      </c>
      <c r="F1658" t="s">
        <v>737</v>
      </c>
      <c r="G1658" t="s">
        <v>780</v>
      </c>
      <c r="H1658" t="s">
        <v>794</v>
      </c>
      <c r="I1658" t="s">
        <v>726</v>
      </c>
      <c r="J1658" t="s">
        <v>682</v>
      </c>
      <c r="K1658">
        <v>3</v>
      </c>
      <c r="L1658">
        <v>35</v>
      </c>
      <c r="M1658">
        <v>48.2</v>
      </c>
      <c r="N1658">
        <v>76.2</v>
      </c>
      <c r="O1658">
        <v>762</v>
      </c>
      <c r="Q1658">
        <v>36</v>
      </c>
      <c r="R1658">
        <v>350</v>
      </c>
      <c r="S1658">
        <v>7</v>
      </c>
      <c r="T1658">
        <v>50</v>
      </c>
      <c r="U1658" t="s">
        <v>782</v>
      </c>
      <c r="V1658">
        <v>25000</v>
      </c>
      <c r="W1658">
        <v>3000</v>
      </c>
      <c r="X1658">
        <v>84</v>
      </c>
      <c r="Y1658">
        <v>25</v>
      </c>
      <c r="Z1658">
        <v>0.8</v>
      </c>
      <c r="AA1658">
        <v>-40</v>
      </c>
      <c r="AB1658" t="s">
        <v>769</v>
      </c>
      <c r="AD1658" t="s">
        <v>826</v>
      </c>
      <c r="AE1658">
        <v>41730</v>
      </c>
      <c r="AF1658">
        <v>41912</v>
      </c>
      <c r="AG1658" t="s">
        <v>842</v>
      </c>
      <c r="AH1658" t="s">
        <v>4461</v>
      </c>
      <c r="AI1658">
        <v>2220866</v>
      </c>
    </row>
    <row r="1659" spans="1:35" hidden="1">
      <c r="A1659" t="s">
        <v>4298</v>
      </c>
      <c r="B1659" t="s">
        <v>219</v>
      </c>
      <c r="C1659" t="s">
        <v>4462</v>
      </c>
      <c r="D1659" t="s">
        <v>4462</v>
      </c>
      <c r="F1659" t="s">
        <v>792</v>
      </c>
      <c r="G1659" t="s">
        <v>793</v>
      </c>
      <c r="H1659" t="s">
        <v>794</v>
      </c>
      <c r="I1659" t="s">
        <v>795</v>
      </c>
      <c r="J1659" t="s">
        <v>682</v>
      </c>
      <c r="K1659">
        <v>5</v>
      </c>
      <c r="L1659">
        <v>60</v>
      </c>
      <c r="M1659">
        <v>114.2</v>
      </c>
      <c r="N1659">
        <v>59.6</v>
      </c>
      <c r="R1659">
        <v>800</v>
      </c>
      <c r="S1659">
        <v>10</v>
      </c>
      <c r="T1659">
        <v>80</v>
      </c>
      <c r="U1659" t="s">
        <v>782</v>
      </c>
      <c r="V1659">
        <v>25000</v>
      </c>
      <c r="W1659">
        <v>3000</v>
      </c>
      <c r="X1659">
        <v>83</v>
      </c>
      <c r="Y1659">
        <v>18</v>
      </c>
      <c r="Z1659">
        <v>0.9</v>
      </c>
      <c r="AA1659">
        <v>-20</v>
      </c>
      <c r="AB1659" t="s">
        <v>769</v>
      </c>
      <c r="AC1659">
        <v>0.1</v>
      </c>
      <c r="AD1659" t="s">
        <v>974</v>
      </c>
      <c r="AE1659">
        <v>41640</v>
      </c>
      <c r="AF1659">
        <v>41956</v>
      </c>
      <c r="AG1659" t="s">
        <v>784</v>
      </c>
      <c r="AH1659" t="s">
        <v>4463</v>
      </c>
      <c r="AI1659">
        <v>2225706</v>
      </c>
    </row>
    <row r="1660" spans="1:35" hidden="1">
      <c r="A1660" t="s">
        <v>4298</v>
      </c>
      <c r="B1660" t="s">
        <v>219</v>
      </c>
      <c r="C1660" t="s">
        <v>4464</v>
      </c>
      <c r="D1660">
        <v>78784</v>
      </c>
      <c r="E1660" t="s">
        <v>4465</v>
      </c>
      <c r="F1660" t="s">
        <v>731</v>
      </c>
      <c r="G1660" t="s">
        <v>780</v>
      </c>
      <c r="H1660" t="s">
        <v>794</v>
      </c>
      <c r="I1660" t="s">
        <v>726</v>
      </c>
      <c r="J1660" t="s">
        <v>682</v>
      </c>
      <c r="K1660">
        <v>5</v>
      </c>
      <c r="L1660">
        <v>50</v>
      </c>
      <c r="M1660">
        <v>114.3</v>
      </c>
      <c r="N1660">
        <v>96.5</v>
      </c>
      <c r="O1660">
        <v>1527</v>
      </c>
      <c r="Q1660">
        <v>34</v>
      </c>
      <c r="R1660">
        <v>650</v>
      </c>
      <c r="S1660">
        <v>10</v>
      </c>
      <c r="T1660">
        <v>65</v>
      </c>
      <c r="U1660" t="s">
        <v>782</v>
      </c>
      <c r="V1660">
        <v>25000</v>
      </c>
      <c r="W1660">
        <v>3000</v>
      </c>
      <c r="X1660">
        <v>82</v>
      </c>
      <c r="Y1660">
        <v>17</v>
      </c>
      <c r="Z1660">
        <v>0.9</v>
      </c>
      <c r="AA1660">
        <v>-20</v>
      </c>
      <c r="AB1660" t="s">
        <v>769</v>
      </c>
      <c r="AD1660" t="s">
        <v>850</v>
      </c>
      <c r="AE1660">
        <v>41730</v>
      </c>
      <c r="AF1660">
        <v>41912</v>
      </c>
      <c r="AG1660" t="s">
        <v>842</v>
      </c>
      <c r="AH1660" t="s">
        <v>4466</v>
      </c>
      <c r="AI1660">
        <v>2220837</v>
      </c>
    </row>
    <row r="1661" spans="1:35" hidden="1">
      <c r="A1661" t="s">
        <v>4298</v>
      </c>
      <c r="B1661" t="s">
        <v>219</v>
      </c>
      <c r="C1661" t="s">
        <v>4467</v>
      </c>
      <c r="D1661">
        <v>79104</v>
      </c>
      <c r="E1661" t="s">
        <v>4468</v>
      </c>
      <c r="F1661" t="s">
        <v>792</v>
      </c>
      <c r="G1661" t="s">
        <v>793</v>
      </c>
      <c r="H1661" t="s">
        <v>794</v>
      </c>
      <c r="I1661" t="s">
        <v>795</v>
      </c>
      <c r="J1661" t="s">
        <v>682</v>
      </c>
      <c r="K1661">
        <v>5</v>
      </c>
      <c r="L1661">
        <v>60</v>
      </c>
      <c r="M1661">
        <v>115.8</v>
      </c>
      <c r="N1661">
        <v>59.9</v>
      </c>
      <c r="R1661">
        <v>800</v>
      </c>
      <c r="S1661">
        <v>11</v>
      </c>
      <c r="T1661">
        <v>72.7</v>
      </c>
      <c r="U1661" t="s">
        <v>782</v>
      </c>
      <c r="V1661">
        <v>25000</v>
      </c>
      <c r="W1661">
        <v>2700</v>
      </c>
      <c r="X1661">
        <v>82</v>
      </c>
      <c r="Y1661">
        <v>17</v>
      </c>
      <c r="AA1661">
        <v>-20</v>
      </c>
      <c r="AB1661" t="s">
        <v>769</v>
      </c>
      <c r="AD1661" t="s">
        <v>4469</v>
      </c>
      <c r="AE1661">
        <v>41730</v>
      </c>
      <c r="AF1661">
        <v>41934</v>
      </c>
      <c r="AG1661" t="s">
        <v>842</v>
      </c>
      <c r="AH1661" t="s">
        <v>4470</v>
      </c>
      <c r="AI1661">
        <v>2223014</v>
      </c>
    </row>
    <row r="1662" spans="1:35" hidden="1">
      <c r="A1662" t="s">
        <v>4298</v>
      </c>
      <c r="B1662" t="s">
        <v>219</v>
      </c>
      <c r="C1662" t="s">
        <v>4471</v>
      </c>
      <c r="D1662">
        <v>78415</v>
      </c>
      <c r="E1662" t="s">
        <v>4472</v>
      </c>
      <c r="F1662" t="s">
        <v>732</v>
      </c>
      <c r="G1662" t="s">
        <v>780</v>
      </c>
      <c r="H1662" t="s">
        <v>794</v>
      </c>
      <c r="I1662" t="s">
        <v>726</v>
      </c>
      <c r="J1662" t="s">
        <v>682</v>
      </c>
      <c r="K1662">
        <v>5</v>
      </c>
      <c r="L1662">
        <v>65</v>
      </c>
      <c r="M1662">
        <v>94</v>
      </c>
      <c r="N1662">
        <v>127</v>
      </c>
      <c r="O1662">
        <v>267</v>
      </c>
      <c r="Q1662">
        <v>111</v>
      </c>
      <c r="R1662">
        <v>800</v>
      </c>
      <c r="S1662">
        <v>11</v>
      </c>
      <c r="T1662">
        <v>72.7</v>
      </c>
      <c r="U1662" t="s">
        <v>782</v>
      </c>
      <c r="V1662">
        <v>25000</v>
      </c>
      <c r="W1662">
        <v>2700</v>
      </c>
      <c r="X1662">
        <v>83</v>
      </c>
      <c r="Y1662">
        <v>21</v>
      </c>
      <c r="Z1662">
        <v>1</v>
      </c>
      <c r="AA1662">
        <v>0</v>
      </c>
      <c r="AB1662" t="s">
        <v>769</v>
      </c>
      <c r="AD1662" t="s">
        <v>826</v>
      </c>
      <c r="AE1662">
        <v>41671</v>
      </c>
      <c r="AF1662">
        <v>41907</v>
      </c>
      <c r="AG1662" t="s">
        <v>842</v>
      </c>
      <c r="AH1662" t="s">
        <v>4473</v>
      </c>
      <c r="AI1662">
        <v>2220261</v>
      </c>
    </row>
    <row r="1663" spans="1:35" hidden="1">
      <c r="A1663" t="s">
        <v>4298</v>
      </c>
      <c r="B1663" t="s">
        <v>219</v>
      </c>
      <c r="C1663" t="s">
        <v>4474</v>
      </c>
      <c r="D1663">
        <v>78412</v>
      </c>
      <c r="E1663" t="s">
        <v>4475</v>
      </c>
      <c r="F1663" t="s">
        <v>735</v>
      </c>
      <c r="G1663" t="s">
        <v>780</v>
      </c>
      <c r="H1663" t="s">
        <v>794</v>
      </c>
      <c r="I1663" t="s">
        <v>726</v>
      </c>
      <c r="J1663" t="s">
        <v>682</v>
      </c>
      <c r="K1663">
        <v>5</v>
      </c>
      <c r="L1663">
        <v>60</v>
      </c>
      <c r="M1663">
        <v>129.5</v>
      </c>
      <c r="N1663">
        <v>121.9</v>
      </c>
      <c r="O1663">
        <v>2459</v>
      </c>
      <c r="R1663">
        <v>800</v>
      </c>
      <c r="S1663">
        <v>11</v>
      </c>
      <c r="T1663">
        <v>72.7</v>
      </c>
      <c r="U1663" t="s">
        <v>782</v>
      </c>
      <c r="V1663">
        <v>25000</v>
      </c>
      <c r="W1663">
        <v>3000</v>
      </c>
      <c r="X1663">
        <v>82</v>
      </c>
      <c r="Y1663">
        <v>17</v>
      </c>
      <c r="Z1663">
        <v>0.8</v>
      </c>
      <c r="AA1663">
        <v>-20</v>
      </c>
      <c r="AB1663" t="s">
        <v>769</v>
      </c>
      <c r="AD1663" t="s">
        <v>850</v>
      </c>
      <c r="AE1663">
        <v>41671</v>
      </c>
      <c r="AF1663">
        <v>41905</v>
      </c>
      <c r="AG1663" t="s">
        <v>842</v>
      </c>
      <c r="AH1663" t="s">
        <v>4476</v>
      </c>
      <c r="AI1663">
        <v>2220041</v>
      </c>
    </row>
    <row r="1664" spans="1:35" hidden="1">
      <c r="A1664" t="s">
        <v>4298</v>
      </c>
      <c r="B1664" t="s">
        <v>219</v>
      </c>
      <c r="C1664" t="s">
        <v>4456</v>
      </c>
      <c r="D1664" t="s">
        <v>4456</v>
      </c>
      <c r="E1664" t="s">
        <v>4477</v>
      </c>
      <c r="F1664" t="s">
        <v>792</v>
      </c>
      <c r="G1664" t="s">
        <v>793</v>
      </c>
      <c r="H1664" t="s">
        <v>794</v>
      </c>
      <c r="I1664" t="s">
        <v>795</v>
      </c>
      <c r="J1664" t="s">
        <v>682</v>
      </c>
      <c r="K1664">
        <v>3</v>
      </c>
      <c r="M1664">
        <v>112.7</v>
      </c>
      <c r="N1664">
        <v>69.5</v>
      </c>
      <c r="R1664">
        <v>820</v>
      </c>
      <c r="S1664">
        <v>12</v>
      </c>
      <c r="T1664">
        <v>70</v>
      </c>
      <c r="U1664" t="s">
        <v>782</v>
      </c>
      <c r="V1664">
        <v>25000</v>
      </c>
      <c r="W1664">
        <v>2700</v>
      </c>
      <c r="X1664">
        <v>82</v>
      </c>
      <c r="Y1664">
        <v>14</v>
      </c>
      <c r="Z1664">
        <v>1</v>
      </c>
      <c r="AA1664">
        <v>-18</v>
      </c>
      <c r="AB1664" t="s">
        <v>769</v>
      </c>
      <c r="AD1664" t="s">
        <v>783</v>
      </c>
      <c r="AE1664">
        <v>41640</v>
      </c>
      <c r="AF1664">
        <v>41785</v>
      </c>
      <c r="AG1664" t="s">
        <v>842</v>
      </c>
      <c r="AH1664" t="s">
        <v>4478</v>
      </c>
      <c r="AI1664">
        <v>2213375</v>
      </c>
    </row>
    <row r="1665" spans="1:35" hidden="1">
      <c r="A1665" t="s">
        <v>4298</v>
      </c>
      <c r="B1665" t="s">
        <v>219</v>
      </c>
      <c r="C1665" t="s">
        <v>4479</v>
      </c>
      <c r="D1665" t="s">
        <v>4479</v>
      </c>
      <c r="E1665" t="s">
        <v>4480</v>
      </c>
      <c r="F1665" t="s">
        <v>792</v>
      </c>
      <c r="G1665" t="s">
        <v>793</v>
      </c>
      <c r="H1665" t="s">
        <v>794</v>
      </c>
      <c r="I1665" t="s">
        <v>795</v>
      </c>
      <c r="J1665" t="s">
        <v>682</v>
      </c>
      <c r="K1665">
        <v>3</v>
      </c>
      <c r="M1665">
        <v>112.7</v>
      </c>
      <c r="N1665">
        <v>69.5</v>
      </c>
      <c r="R1665">
        <v>820</v>
      </c>
      <c r="S1665">
        <v>12</v>
      </c>
      <c r="T1665">
        <v>70</v>
      </c>
      <c r="U1665" t="s">
        <v>782</v>
      </c>
      <c r="V1665">
        <v>25000</v>
      </c>
      <c r="W1665">
        <v>2700</v>
      </c>
      <c r="X1665">
        <v>82</v>
      </c>
      <c r="Y1665">
        <v>14</v>
      </c>
      <c r="Z1665">
        <v>1</v>
      </c>
      <c r="AA1665">
        <v>-18</v>
      </c>
      <c r="AB1665" t="s">
        <v>769</v>
      </c>
      <c r="AD1665" t="s">
        <v>783</v>
      </c>
      <c r="AE1665">
        <v>41640</v>
      </c>
      <c r="AF1665">
        <v>41785</v>
      </c>
      <c r="AG1665" t="s">
        <v>842</v>
      </c>
      <c r="AH1665" t="s">
        <v>4481</v>
      </c>
      <c r="AI1665">
        <v>2213376</v>
      </c>
    </row>
    <row r="1666" spans="1:35" hidden="1">
      <c r="A1666" t="s">
        <v>4298</v>
      </c>
      <c r="B1666" t="s">
        <v>219</v>
      </c>
      <c r="C1666" t="s">
        <v>4482</v>
      </c>
      <c r="D1666">
        <v>78388</v>
      </c>
      <c r="E1666" t="s">
        <v>4483</v>
      </c>
      <c r="F1666" t="s">
        <v>732</v>
      </c>
      <c r="G1666" t="s">
        <v>780</v>
      </c>
      <c r="H1666" t="s">
        <v>794</v>
      </c>
      <c r="I1666" t="s">
        <v>726</v>
      </c>
      <c r="J1666" t="s">
        <v>682</v>
      </c>
      <c r="K1666">
        <v>5</v>
      </c>
      <c r="L1666">
        <v>65</v>
      </c>
      <c r="M1666">
        <v>134.9</v>
      </c>
      <c r="N1666">
        <v>95</v>
      </c>
      <c r="R1666">
        <v>940</v>
      </c>
      <c r="S1666">
        <v>12</v>
      </c>
      <c r="T1666">
        <v>70.8</v>
      </c>
      <c r="U1666" t="s">
        <v>782</v>
      </c>
      <c r="V1666">
        <v>25000</v>
      </c>
      <c r="W1666">
        <v>3000</v>
      </c>
      <c r="X1666">
        <v>84</v>
      </c>
      <c r="Y1666">
        <v>19</v>
      </c>
      <c r="Z1666">
        <v>1</v>
      </c>
      <c r="AA1666">
        <v>-20</v>
      </c>
      <c r="AB1666" t="s">
        <v>769</v>
      </c>
      <c r="AD1666" t="s">
        <v>850</v>
      </c>
      <c r="AE1666">
        <v>41609</v>
      </c>
      <c r="AF1666">
        <v>41898</v>
      </c>
      <c r="AG1666" t="s">
        <v>842</v>
      </c>
      <c r="AH1666" t="s">
        <v>4484</v>
      </c>
      <c r="AI1666">
        <v>2219566</v>
      </c>
    </row>
    <row r="1667" spans="1:35" hidden="1">
      <c r="A1667" t="s">
        <v>4298</v>
      </c>
      <c r="B1667" t="s">
        <v>219</v>
      </c>
      <c r="C1667" t="s">
        <v>4485</v>
      </c>
      <c r="D1667">
        <v>78389</v>
      </c>
      <c r="E1667" t="s">
        <v>4486</v>
      </c>
      <c r="F1667" t="s">
        <v>733</v>
      </c>
      <c r="G1667" t="s">
        <v>780</v>
      </c>
      <c r="H1667" t="s">
        <v>794</v>
      </c>
      <c r="I1667" t="s">
        <v>726</v>
      </c>
      <c r="J1667" t="s">
        <v>682</v>
      </c>
      <c r="K1667">
        <v>5</v>
      </c>
      <c r="L1667">
        <v>65</v>
      </c>
      <c r="M1667">
        <v>161.80000000000001</v>
      </c>
      <c r="N1667">
        <v>124</v>
      </c>
      <c r="R1667">
        <v>850</v>
      </c>
      <c r="S1667">
        <v>12.7</v>
      </c>
      <c r="T1667">
        <v>66.900000000000006</v>
      </c>
      <c r="U1667" t="s">
        <v>782</v>
      </c>
      <c r="V1667">
        <v>25000</v>
      </c>
      <c r="W1667">
        <v>3000</v>
      </c>
      <c r="X1667">
        <v>83</v>
      </c>
      <c r="Y1667">
        <v>17</v>
      </c>
      <c r="Z1667">
        <v>1</v>
      </c>
      <c r="AA1667">
        <v>-18</v>
      </c>
      <c r="AB1667" t="s">
        <v>769</v>
      </c>
      <c r="AD1667" t="s">
        <v>850</v>
      </c>
      <c r="AE1667">
        <v>41609</v>
      </c>
      <c r="AF1667">
        <v>41905</v>
      </c>
      <c r="AG1667" t="s">
        <v>842</v>
      </c>
      <c r="AH1667" t="s">
        <v>4487</v>
      </c>
      <c r="AI1667">
        <v>2220039</v>
      </c>
    </row>
    <row r="1668" spans="1:35" hidden="1">
      <c r="A1668" t="s">
        <v>4298</v>
      </c>
      <c r="B1668" t="s">
        <v>219</v>
      </c>
      <c r="C1668" t="s">
        <v>4488</v>
      </c>
      <c r="D1668">
        <v>72526</v>
      </c>
      <c r="F1668" t="s">
        <v>830</v>
      </c>
      <c r="G1668" t="s">
        <v>780</v>
      </c>
      <c r="H1668" t="s">
        <v>794</v>
      </c>
      <c r="I1668" t="s">
        <v>726</v>
      </c>
      <c r="J1668" t="s">
        <v>682</v>
      </c>
      <c r="K1668">
        <v>3</v>
      </c>
      <c r="L1668">
        <v>50</v>
      </c>
      <c r="M1668">
        <v>115.8</v>
      </c>
      <c r="N1668">
        <v>96</v>
      </c>
      <c r="O1668">
        <v>1905</v>
      </c>
      <c r="Q1668">
        <v>40</v>
      </c>
      <c r="R1668">
        <v>800</v>
      </c>
      <c r="S1668">
        <v>13</v>
      </c>
      <c r="T1668">
        <v>61.5</v>
      </c>
      <c r="U1668" t="s">
        <v>782</v>
      </c>
      <c r="V1668">
        <v>25000</v>
      </c>
      <c r="W1668">
        <v>5000</v>
      </c>
      <c r="X1668">
        <v>83</v>
      </c>
      <c r="Y1668">
        <v>18</v>
      </c>
      <c r="Z1668">
        <v>0.9</v>
      </c>
      <c r="AA1668">
        <v>-20</v>
      </c>
      <c r="AB1668" t="s">
        <v>769</v>
      </c>
      <c r="AD1668" t="s">
        <v>826</v>
      </c>
      <c r="AE1668">
        <v>41699</v>
      </c>
      <c r="AF1668">
        <v>41940</v>
      </c>
      <c r="AG1668" t="s">
        <v>842</v>
      </c>
      <c r="AH1668" t="s">
        <v>4489</v>
      </c>
      <c r="AI1668">
        <v>2223813</v>
      </c>
    </row>
    <row r="1669" spans="1:35" hidden="1">
      <c r="A1669" t="s">
        <v>4298</v>
      </c>
      <c r="B1669" t="s">
        <v>219</v>
      </c>
      <c r="C1669" t="s">
        <v>4490</v>
      </c>
      <c r="D1669">
        <v>78416</v>
      </c>
      <c r="E1669" t="s">
        <v>4491</v>
      </c>
      <c r="F1669" t="s">
        <v>733</v>
      </c>
      <c r="G1669" t="s">
        <v>780</v>
      </c>
      <c r="H1669" t="s">
        <v>794</v>
      </c>
      <c r="I1669" t="s">
        <v>726</v>
      </c>
      <c r="J1669" t="s">
        <v>682</v>
      </c>
      <c r="K1669">
        <v>5</v>
      </c>
      <c r="L1669">
        <v>85</v>
      </c>
      <c r="M1669">
        <v>147.30000000000001</v>
      </c>
      <c r="N1669">
        <v>119.4</v>
      </c>
      <c r="R1669">
        <v>1100</v>
      </c>
      <c r="S1669">
        <v>15.1</v>
      </c>
      <c r="T1669">
        <v>72.8</v>
      </c>
      <c r="U1669" t="s">
        <v>782</v>
      </c>
      <c r="V1669">
        <v>25000</v>
      </c>
      <c r="W1669">
        <v>2700</v>
      </c>
      <c r="X1669">
        <v>82</v>
      </c>
      <c r="Y1669">
        <v>18</v>
      </c>
      <c r="Z1669">
        <v>1</v>
      </c>
      <c r="AA1669">
        <v>-20</v>
      </c>
      <c r="AB1669" t="s">
        <v>769</v>
      </c>
      <c r="AD1669" t="s">
        <v>850</v>
      </c>
      <c r="AE1669">
        <v>41730</v>
      </c>
      <c r="AF1669">
        <v>41907</v>
      </c>
      <c r="AG1669" t="s">
        <v>842</v>
      </c>
      <c r="AH1669" t="s">
        <v>4492</v>
      </c>
      <c r="AI1669">
        <v>2220203</v>
      </c>
    </row>
    <row r="1670" spans="1:35" hidden="1">
      <c r="A1670" t="s">
        <v>4298</v>
      </c>
      <c r="B1670" t="s">
        <v>219</v>
      </c>
      <c r="C1670" t="s">
        <v>4493</v>
      </c>
      <c r="D1670">
        <v>72533</v>
      </c>
      <c r="E1670" t="s">
        <v>4494</v>
      </c>
      <c r="F1670" t="s">
        <v>830</v>
      </c>
      <c r="G1670" t="s">
        <v>780</v>
      </c>
      <c r="H1670" t="s">
        <v>794</v>
      </c>
      <c r="I1670" t="s">
        <v>726</v>
      </c>
      <c r="J1670" t="s">
        <v>682</v>
      </c>
      <c r="K1670">
        <v>3</v>
      </c>
      <c r="L1670">
        <v>75</v>
      </c>
      <c r="M1670">
        <v>116</v>
      </c>
      <c r="N1670">
        <v>95.6</v>
      </c>
      <c r="O1670">
        <v>1747</v>
      </c>
      <c r="Q1670">
        <v>40</v>
      </c>
      <c r="R1670">
        <v>834</v>
      </c>
      <c r="S1670">
        <v>16</v>
      </c>
      <c r="T1670">
        <v>52.1</v>
      </c>
      <c r="U1670" t="s">
        <v>782</v>
      </c>
      <c r="V1670">
        <v>25000</v>
      </c>
      <c r="W1670">
        <v>3000</v>
      </c>
      <c r="X1670">
        <v>93</v>
      </c>
      <c r="Y1670">
        <v>58</v>
      </c>
      <c r="Z1670">
        <v>1</v>
      </c>
      <c r="AA1670">
        <v>-20</v>
      </c>
      <c r="AB1670" t="s">
        <v>769</v>
      </c>
      <c r="AD1670" t="s">
        <v>1308</v>
      </c>
      <c r="AE1670">
        <v>41699</v>
      </c>
      <c r="AF1670">
        <v>41928</v>
      </c>
      <c r="AG1670" t="s">
        <v>842</v>
      </c>
      <c r="AH1670" t="s">
        <v>4495</v>
      </c>
      <c r="AI1670">
        <v>2222481</v>
      </c>
    </row>
    <row r="1671" spans="1:35" hidden="1">
      <c r="A1671" t="s">
        <v>4298</v>
      </c>
      <c r="B1671" t="s">
        <v>219</v>
      </c>
      <c r="C1671" t="s">
        <v>4496</v>
      </c>
      <c r="D1671">
        <v>78444</v>
      </c>
      <c r="F1671" t="s">
        <v>735</v>
      </c>
      <c r="G1671" t="s">
        <v>780</v>
      </c>
      <c r="H1671" t="s">
        <v>794</v>
      </c>
      <c r="I1671" t="s">
        <v>726</v>
      </c>
      <c r="J1671" t="s">
        <v>682</v>
      </c>
      <c r="K1671">
        <v>5</v>
      </c>
      <c r="L1671">
        <v>90</v>
      </c>
      <c r="M1671">
        <v>129.19999999999999</v>
      </c>
      <c r="N1671">
        <v>120</v>
      </c>
      <c r="O1671">
        <v>2810</v>
      </c>
      <c r="Q1671">
        <v>40</v>
      </c>
      <c r="R1671">
        <v>1000</v>
      </c>
      <c r="S1671">
        <v>17.3</v>
      </c>
      <c r="T1671">
        <v>57.9</v>
      </c>
      <c r="U1671" t="s">
        <v>782</v>
      </c>
      <c r="V1671">
        <v>25000</v>
      </c>
      <c r="W1671">
        <v>2700</v>
      </c>
      <c r="X1671">
        <v>82</v>
      </c>
      <c r="Y1671">
        <v>14</v>
      </c>
      <c r="Z1671">
        <v>1</v>
      </c>
      <c r="AA1671">
        <v>-20</v>
      </c>
      <c r="AB1671" t="s">
        <v>769</v>
      </c>
      <c r="AD1671" t="s">
        <v>850</v>
      </c>
      <c r="AE1671">
        <v>41730</v>
      </c>
      <c r="AF1671">
        <v>41940</v>
      </c>
      <c r="AG1671" t="s">
        <v>842</v>
      </c>
      <c r="AH1671" t="s">
        <v>4497</v>
      </c>
      <c r="AI1671">
        <v>2223766</v>
      </c>
    </row>
    <row r="1672" spans="1:35" hidden="1">
      <c r="A1672" t="s">
        <v>4298</v>
      </c>
      <c r="B1672" t="s">
        <v>219</v>
      </c>
      <c r="C1672" t="s">
        <v>4498</v>
      </c>
      <c r="D1672">
        <v>78442</v>
      </c>
      <c r="F1672" t="s">
        <v>735</v>
      </c>
      <c r="G1672" t="s">
        <v>780</v>
      </c>
      <c r="H1672" t="s">
        <v>794</v>
      </c>
      <c r="I1672" t="s">
        <v>726</v>
      </c>
      <c r="J1672" t="s">
        <v>682</v>
      </c>
      <c r="K1672">
        <v>5</v>
      </c>
      <c r="L1672">
        <v>90</v>
      </c>
      <c r="M1672">
        <v>129.19999999999999</v>
      </c>
      <c r="N1672">
        <v>120</v>
      </c>
      <c r="O1672">
        <v>5129</v>
      </c>
      <c r="Q1672">
        <v>25</v>
      </c>
      <c r="R1672">
        <v>1000</v>
      </c>
      <c r="S1672">
        <v>17.3</v>
      </c>
      <c r="T1672">
        <v>57.8</v>
      </c>
      <c r="U1672" t="s">
        <v>782</v>
      </c>
      <c r="V1672">
        <v>25000</v>
      </c>
      <c r="W1672">
        <v>2700</v>
      </c>
      <c r="X1672">
        <v>81</v>
      </c>
      <c r="Y1672">
        <v>13</v>
      </c>
      <c r="Z1672">
        <v>1</v>
      </c>
      <c r="AA1672">
        <v>-20</v>
      </c>
      <c r="AB1672" t="s">
        <v>769</v>
      </c>
      <c r="AD1672" t="s">
        <v>850</v>
      </c>
      <c r="AE1672">
        <v>41730</v>
      </c>
      <c r="AF1672">
        <v>41940</v>
      </c>
      <c r="AG1672" t="s">
        <v>842</v>
      </c>
      <c r="AH1672" t="s">
        <v>4499</v>
      </c>
      <c r="AI1672">
        <v>2223769</v>
      </c>
    </row>
    <row r="1673" spans="1:35" hidden="1">
      <c r="A1673" t="s">
        <v>4298</v>
      </c>
      <c r="B1673" t="s">
        <v>219</v>
      </c>
      <c r="C1673" t="s">
        <v>4500</v>
      </c>
      <c r="D1673">
        <v>78440</v>
      </c>
      <c r="F1673" t="s">
        <v>735</v>
      </c>
      <c r="G1673" t="s">
        <v>780</v>
      </c>
      <c r="H1673" t="s">
        <v>794</v>
      </c>
      <c r="I1673" t="s">
        <v>726</v>
      </c>
      <c r="J1673" t="s">
        <v>682</v>
      </c>
      <c r="K1673">
        <v>5</v>
      </c>
      <c r="L1673">
        <v>90</v>
      </c>
      <c r="M1673">
        <v>129.19999999999999</v>
      </c>
      <c r="N1673">
        <v>120</v>
      </c>
      <c r="O1673">
        <v>3137</v>
      </c>
      <c r="Q1673">
        <v>40</v>
      </c>
      <c r="R1673">
        <v>1050</v>
      </c>
      <c r="S1673">
        <v>17.3</v>
      </c>
      <c r="T1673">
        <v>60.7</v>
      </c>
      <c r="U1673" t="s">
        <v>782</v>
      </c>
      <c r="V1673">
        <v>25000</v>
      </c>
      <c r="W1673">
        <v>3000</v>
      </c>
      <c r="X1673">
        <v>83</v>
      </c>
      <c r="Y1673">
        <v>17</v>
      </c>
      <c r="Z1673">
        <v>1</v>
      </c>
      <c r="AA1673">
        <v>-20</v>
      </c>
      <c r="AB1673" t="s">
        <v>769</v>
      </c>
      <c r="AD1673" t="s">
        <v>850</v>
      </c>
      <c r="AE1673">
        <v>41730</v>
      </c>
      <c r="AF1673">
        <v>41926</v>
      </c>
      <c r="AG1673" t="s">
        <v>842</v>
      </c>
      <c r="AH1673" t="s">
        <v>4501</v>
      </c>
      <c r="AI1673">
        <v>2222319</v>
      </c>
    </row>
    <row r="1674" spans="1:35" hidden="1">
      <c r="A1674" t="s">
        <v>4298</v>
      </c>
      <c r="B1674" t="s">
        <v>219</v>
      </c>
      <c r="C1674" t="s">
        <v>4502</v>
      </c>
      <c r="D1674">
        <v>78474</v>
      </c>
      <c r="F1674" t="s">
        <v>735</v>
      </c>
      <c r="G1674" t="s">
        <v>780</v>
      </c>
      <c r="H1674" t="s">
        <v>794</v>
      </c>
      <c r="I1674" t="s">
        <v>726</v>
      </c>
      <c r="J1674" t="s">
        <v>682</v>
      </c>
      <c r="K1674">
        <v>5</v>
      </c>
      <c r="L1674">
        <v>90</v>
      </c>
      <c r="M1674">
        <v>129.19999999999999</v>
      </c>
      <c r="N1674">
        <v>120</v>
      </c>
      <c r="O1674">
        <v>5452</v>
      </c>
      <c r="Q1674">
        <v>25</v>
      </c>
      <c r="R1674">
        <v>1050</v>
      </c>
      <c r="S1674">
        <v>17.5</v>
      </c>
      <c r="T1674">
        <v>59.7</v>
      </c>
      <c r="U1674" t="s">
        <v>782</v>
      </c>
      <c r="V1674">
        <v>25000</v>
      </c>
      <c r="W1674">
        <v>3000</v>
      </c>
      <c r="X1674">
        <v>83</v>
      </c>
      <c r="Y1674">
        <v>18</v>
      </c>
      <c r="Z1674">
        <v>1</v>
      </c>
      <c r="AA1674">
        <v>-20</v>
      </c>
      <c r="AB1674" t="s">
        <v>769</v>
      </c>
      <c r="AD1674" t="s">
        <v>850</v>
      </c>
      <c r="AE1674">
        <v>41730</v>
      </c>
      <c r="AF1674">
        <v>41940</v>
      </c>
      <c r="AG1674" t="s">
        <v>842</v>
      </c>
      <c r="AH1674" t="s">
        <v>4503</v>
      </c>
      <c r="AI1674">
        <v>2223839</v>
      </c>
    </row>
    <row r="1675" spans="1:35">
      <c r="A1675" t="s">
        <v>4391</v>
      </c>
      <c r="B1675" t="s">
        <v>4392</v>
      </c>
      <c r="C1675" t="s">
        <v>4504</v>
      </c>
      <c r="D1675">
        <v>573</v>
      </c>
      <c r="F1675" t="s">
        <v>733</v>
      </c>
      <c r="G1675" t="s">
        <v>780</v>
      </c>
      <c r="H1675" t="s">
        <v>794</v>
      </c>
      <c r="I1675" t="s">
        <v>726</v>
      </c>
      <c r="J1675" t="s">
        <v>682</v>
      </c>
      <c r="K1675">
        <v>5</v>
      </c>
      <c r="L1675">
        <v>90</v>
      </c>
      <c r="M1675">
        <v>160.1</v>
      </c>
      <c r="N1675">
        <v>127.2</v>
      </c>
      <c r="R1675">
        <v>1300</v>
      </c>
      <c r="S1675">
        <v>16</v>
      </c>
      <c r="T1675">
        <v>81.3</v>
      </c>
      <c r="U1675" t="s">
        <v>782</v>
      </c>
      <c r="V1675">
        <v>30000</v>
      </c>
      <c r="W1675">
        <v>2700</v>
      </c>
      <c r="X1675">
        <v>93</v>
      </c>
      <c r="Y1675">
        <v>56</v>
      </c>
      <c r="Z1675">
        <v>1</v>
      </c>
      <c r="AA1675">
        <v>-20</v>
      </c>
      <c r="AB1675" t="s">
        <v>769</v>
      </c>
      <c r="AC1675">
        <v>0.15</v>
      </c>
      <c r="AD1675" t="s">
        <v>783</v>
      </c>
      <c r="AE1675">
        <v>41715</v>
      </c>
      <c r="AF1675">
        <v>41715</v>
      </c>
      <c r="AG1675" t="s">
        <v>842</v>
      </c>
      <c r="AH1675" t="s">
        <v>4505</v>
      </c>
      <c r="AI1675">
        <v>2206288</v>
      </c>
    </row>
    <row r="1676" spans="1:35" hidden="1">
      <c r="A1676" t="s">
        <v>4391</v>
      </c>
      <c r="B1676" t="s">
        <v>4392</v>
      </c>
      <c r="C1676" t="s">
        <v>4506</v>
      </c>
      <c r="D1676">
        <v>556</v>
      </c>
      <c r="F1676" t="s">
        <v>735</v>
      </c>
      <c r="G1676" t="s">
        <v>780</v>
      </c>
      <c r="H1676" t="s">
        <v>794</v>
      </c>
      <c r="I1676" t="s">
        <v>726</v>
      </c>
      <c r="J1676" t="s">
        <v>682</v>
      </c>
      <c r="K1676">
        <v>5</v>
      </c>
      <c r="L1676">
        <v>90</v>
      </c>
      <c r="M1676">
        <v>133.30000000000001</v>
      </c>
      <c r="N1676">
        <v>120.8</v>
      </c>
      <c r="O1676">
        <v>2387</v>
      </c>
      <c r="Q1676">
        <v>40</v>
      </c>
      <c r="R1676">
        <v>1200</v>
      </c>
      <c r="S1676">
        <v>17</v>
      </c>
      <c r="T1676">
        <v>70.599999999999994</v>
      </c>
      <c r="U1676" t="s">
        <v>782</v>
      </c>
      <c r="V1676">
        <v>25000</v>
      </c>
      <c r="W1676">
        <v>3000</v>
      </c>
      <c r="X1676">
        <v>83</v>
      </c>
      <c r="Y1676">
        <v>15</v>
      </c>
      <c r="Z1676">
        <v>1</v>
      </c>
      <c r="AA1676">
        <v>-20</v>
      </c>
      <c r="AB1676" t="s">
        <v>769</v>
      </c>
      <c r="AC1676">
        <v>0.04</v>
      </c>
      <c r="AD1676" t="s">
        <v>783</v>
      </c>
      <c r="AE1676">
        <v>41753</v>
      </c>
      <c r="AF1676">
        <v>41753</v>
      </c>
      <c r="AG1676" t="s">
        <v>784</v>
      </c>
      <c r="AH1676" t="s">
        <v>4507</v>
      </c>
      <c r="AI1676">
        <v>2209403</v>
      </c>
    </row>
    <row r="1677" spans="1:35" hidden="1">
      <c r="A1677" t="s">
        <v>4391</v>
      </c>
      <c r="B1677" t="s">
        <v>4392</v>
      </c>
      <c r="C1677" t="s">
        <v>4508</v>
      </c>
      <c r="D1677">
        <v>526</v>
      </c>
      <c r="F1677" t="s">
        <v>733</v>
      </c>
      <c r="G1677" t="s">
        <v>780</v>
      </c>
      <c r="H1677" t="s">
        <v>794</v>
      </c>
      <c r="I1677" t="s">
        <v>726</v>
      </c>
      <c r="J1677" t="s">
        <v>682</v>
      </c>
      <c r="K1677">
        <v>5</v>
      </c>
      <c r="L1677">
        <v>85</v>
      </c>
      <c r="M1677">
        <v>164.2</v>
      </c>
      <c r="N1677">
        <v>126.2</v>
      </c>
      <c r="Q1677">
        <v>103</v>
      </c>
      <c r="R1677">
        <v>1230</v>
      </c>
      <c r="S1677">
        <v>18</v>
      </c>
      <c r="T1677">
        <v>68.3</v>
      </c>
      <c r="U1677" t="s">
        <v>782</v>
      </c>
      <c r="V1677">
        <v>25000</v>
      </c>
      <c r="W1677">
        <v>3000</v>
      </c>
      <c r="X1677">
        <v>83</v>
      </c>
      <c r="Y1677">
        <v>14</v>
      </c>
      <c r="Z1677">
        <v>0.9</v>
      </c>
      <c r="AA1677">
        <v>-20</v>
      </c>
      <c r="AB1677" t="s">
        <v>769</v>
      </c>
      <c r="AC1677">
        <v>0.05</v>
      </c>
      <c r="AD1677" t="s">
        <v>783</v>
      </c>
      <c r="AE1677">
        <v>41787</v>
      </c>
      <c r="AF1677">
        <v>41813</v>
      </c>
      <c r="AG1677" t="s">
        <v>784</v>
      </c>
      <c r="AH1677" t="s">
        <v>4509</v>
      </c>
      <c r="AI1677">
        <v>2213534</v>
      </c>
    </row>
    <row r="1678" spans="1:35" hidden="1">
      <c r="A1678" t="s">
        <v>4391</v>
      </c>
      <c r="B1678" t="s">
        <v>4392</v>
      </c>
      <c r="C1678" t="s">
        <v>4510</v>
      </c>
      <c r="D1678">
        <v>547</v>
      </c>
      <c r="F1678" t="s">
        <v>787</v>
      </c>
      <c r="G1678" t="s">
        <v>723</v>
      </c>
      <c r="H1678" t="s">
        <v>788</v>
      </c>
      <c r="I1678" t="s">
        <v>723</v>
      </c>
      <c r="J1678" t="s">
        <v>682</v>
      </c>
      <c r="K1678">
        <v>5</v>
      </c>
      <c r="L1678">
        <v>40</v>
      </c>
      <c r="M1678">
        <v>95.7</v>
      </c>
      <c r="N1678">
        <v>33.299999999999997</v>
      </c>
      <c r="R1678">
        <v>300</v>
      </c>
      <c r="S1678">
        <v>5</v>
      </c>
      <c r="T1678">
        <v>60</v>
      </c>
      <c r="U1678" t="s">
        <v>782</v>
      </c>
      <c r="V1678">
        <v>25000</v>
      </c>
      <c r="W1678">
        <v>2700</v>
      </c>
      <c r="X1678">
        <v>82</v>
      </c>
      <c r="Y1678">
        <v>18</v>
      </c>
      <c r="Z1678">
        <v>0.7</v>
      </c>
      <c r="AA1678">
        <v>-20</v>
      </c>
      <c r="AB1678" t="s">
        <v>769</v>
      </c>
      <c r="AC1678">
        <v>0.05</v>
      </c>
      <c r="AD1678" t="s">
        <v>783</v>
      </c>
      <c r="AE1678">
        <v>41806</v>
      </c>
      <c r="AF1678">
        <v>41810</v>
      </c>
      <c r="AG1678" t="s">
        <v>784</v>
      </c>
      <c r="AH1678" t="s">
        <v>4511</v>
      </c>
      <c r="AI1678">
        <v>2213541</v>
      </c>
    </row>
    <row r="1679" spans="1:35" hidden="1">
      <c r="A1679" t="s">
        <v>4391</v>
      </c>
      <c r="B1679" t="s">
        <v>4392</v>
      </c>
      <c r="C1679" t="s">
        <v>4512</v>
      </c>
      <c r="D1679">
        <v>595</v>
      </c>
      <c r="F1679" t="s">
        <v>703</v>
      </c>
      <c r="G1679" t="s">
        <v>780</v>
      </c>
      <c r="H1679" t="s">
        <v>781</v>
      </c>
      <c r="I1679" t="s">
        <v>726</v>
      </c>
      <c r="J1679" t="s">
        <v>682</v>
      </c>
      <c r="K1679">
        <v>5</v>
      </c>
      <c r="L1679">
        <v>50</v>
      </c>
      <c r="M1679">
        <v>47</v>
      </c>
      <c r="N1679">
        <v>49.5</v>
      </c>
      <c r="O1679">
        <v>1281</v>
      </c>
      <c r="Q1679">
        <v>40</v>
      </c>
      <c r="R1679">
        <v>520</v>
      </c>
      <c r="S1679">
        <v>7.4</v>
      </c>
      <c r="T1679">
        <v>70.3</v>
      </c>
      <c r="U1679" t="s">
        <v>782</v>
      </c>
      <c r="V1679">
        <v>25000</v>
      </c>
      <c r="W1679">
        <v>3000</v>
      </c>
      <c r="X1679">
        <v>83</v>
      </c>
      <c r="Y1679">
        <v>20</v>
      </c>
      <c r="Z1679">
        <v>1</v>
      </c>
      <c r="AA1679">
        <v>-20</v>
      </c>
      <c r="AB1679" t="s">
        <v>769</v>
      </c>
      <c r="AC1679">
        <v>0.05</v>
      </c>
      <c r="AD1679" t="s">
        <v>826</v>
      </c>
      <c r="AE1679">
        <v>41897</v>
      </c>
      <c r="AF1679">
        <v>41906</v>
      </c>
      <c r="AG1679" t="s">
        <v>784</v>
      </c>
      <c r="AH1679" t="s">
        <v>4513</v>
      </c>
      <c r="AI1679">
        <v>2220196</v>
      </c>
    </row>
    <row r="1680" spans="1:35" hidden="1">
      <c r="A1680" t="s">
        <v>4391</v>
      </c>
      <c r="B1680" t="s">
        <v>4392</v>
      </c>
      <c r="C1680" t="s">
        <v>4514</v>
      </c>
      <c r="D1680">
        <v>552</v>
      </c>
      <c r="F1680" t="s">
        <v>738</v>
      </c>
      <c r="G1680" t="s">
        <v>780</v>
      </c>
      <c r="H1680" t="s">
        <v>794</v>
      </c>
      <c r="I1680" t="s">
        <v>726</v>
      </c>
      <c r="J1680" t="s">
        <v>682</v>
      </c>
      <c r="K1680">
        <v>5</v>
      </c>
      <c r="L1680">
        <v>50</v>
      </c>
      <c r="M1680">
        <v>82.3</v>
      </c>
      <c r="N1680">
        <v>63.2</v>
      </c>
      <c r="O1680">
        <v>797</v>
      </c>
      <c r="R1680">
        <v>415</v>
      </c>
      <c r="S1680">
        <v>7</v>
      </c>
      <c r="T1680">
        <v>59.3</v>
      </c>
      <c r="U1680" t="s">
        <v>782</v>
      </c>
      <c r="V1680">
        <v>25000</v>
      </c>
      <c r="W1680">
        <v>3000</v>
      </c>
      <c r="X1680">
        <v>84</v>
      </c>
      <c r="Y1680">
        <v>23</v>
      </c>
      <c r="AA1680">
        <v>-20</v>
      </c>
      <c r="AB1680" t="s">
        <v>769</v>
      </c>
      <c r="AC1680">
        <v>0.03</v>
      </c>
      <c r="AD1680" t="s">
        <v>783</v>
      </c>
      <c r="AE1680">
        <v>41753</v>
      </c>
      <c r="AF1680">
        <v>41753</v>
      </c>
      <c r="AG1680" t="s">
        <v>784</v>
      </c>
      <c r="AH1680" t="s">
        <v>4515</v>
      </c>
      <c r="AI1680">
        <v>2209405</v>
      </c>
    </row>
    <row r="1681" spans="1:35" hidden="1">
      <c r="A1681" t="s">
        <v>4391</v>
      </c>
      <c r="B1681" t="s">
        <v>4392</v>
      </c>
      <c r="C1681" t="s">
        <v>4516</v>
      </c>
      <c r="D1681">
        <v>525</v>
      </c>
      <c r="F1681" t="s">
        <v>813</v>
      </c>
      <c r="G1681" t="s">
        <v>780</v>
      </c>
      <c r="H1681" t="s">
        <v>794</v>
      </c>
      <c r="I1681" t="s">
        <v>726</v>
      </c>
      <c r="J1681" t="s">
        <v>682</v>
      </c>
      <c r="K1681">
        <v>5</v>
      </c>
      <c r="L1681">
        <v>50</v>
      </c>
      <c r="M1681">
        <v>99.3</v>
      </c>
      <c r="N1681">
        <v>63.2</v>
      </c>
      <c r="R1681">
        <v>540</v>
      </c>
      <c r="S1681">
        <v>8</v>
      </c>
      <c r="T1681">
        <v>67.5</v>
      </c>
      <c r="U1681" t="s">
        <v>782</v>
      </c>
      <c r="V1681">
        <v>25000</v>
      </c>
      <c r="W1681">
        <v>3000</v>
      </c>
      <c r="X1681">
        <v>82</v>
      </c>
      <c r="Y1681">
        <v>15</v>
      </c>
      <c r="Z1681">
        <v>0.7</v>
      </c>
      <c r="AA1681">
        <v>-20</v>
      </c>
      <c r="AB1681" t="s">
        <v>769</v>
      </c>
      <c r="AC1681">
        <v>0.05</v>
      </c>
      <c r="AD1681" t="s">
        <v>783</v>
      </c>
      <c r="AE1681">
        <v>41792</v>
      </c>
      <c r="AF1681">
        <v>41813</v>
      </c>
      <c r="AG1681" t="s">
        <v>784</v>
      </c>
      <c r="AH1681" t="s">
        <v>4517</v>
      </c>
      <c r="AI1681">
        <v>2213537</v>
      </c>
    </row>
    <row r="1682" spans="1:35" hidden="1">
      <c r="A1682" t="s">
        <v>4391</v>
      </c>
      <c r="B1682" t="s">
        <v>4392</v>
      </c>
      <c r="C1682" t="s">
        <v>4518</v>
      </c>
      <c r="D1682">
        <v>544</v>
      </c>
      <c r="F1682" t="s">
        <v>732</v>
      </c>
      <c r="G1682" t="s">
        <v>780</v>
      </c>
      <c r="H1682" t="s">
        <v>794</v>
      </c>
      <c r="I1682" t="s">
        <v>726</v>
      </c>
      <c r="J1682" t="s">
        <v>682</v>
      </c>
      <c r="K1682">
        <v>5</v>
      </c>
      <c r="L1682">
        <v>65</v>
      </c>
      <c r="M1682">
        <v>130.80000000000001</v>
      </c>
      <c r="N1682">
        <v>94.8</v>
      </c>
      <c r="R1682">
        <v>650</v>
      </c>
      <c r="S1682">
        <v>9</v>
      </c>
      <c r="T1682">
        <v>72.2</v>
      </c>
      <c r="U1682" t="s">
        <v>782</v>
      </c>
      <c r="V1682">
        <v>25000</v>
      </c>
      <c r="W1682">
        <v>2700</v>
      </c>
      <c r="X1682">
        <v>81</v>
      </c>
      <c r="Y1682">
        <v>14</v>
      </c>
      <c r="Z1682">
        <v>1</v>
      </c>
      <c r="AA1682">
        <v>-20</v>
      </c>
      <c r="AB1682" t="s">
        <v>769</v>
      </c>
      <c r="AC1682">
        <v>0.02</v>
      </c>
      <c r="AD1682" t="s">
        <v>789</v>
      </c>
      <c r="AE1682">
        <v>41785</v>
      </c>
      <c r="AF1682">
        <v>41919</v>
      </c>
      <c r="AG1682" t="s">
        <v>784</v>
      </c>
      <c r="AH1682" t="s">
        <v>4519</v>
      </c>
      <c r="AI1682">
        <v>2221865</v>
      </c>
    </row>
    <row r="1683" spans="1:35" hidden="1">
      <c r="A1683" t="s">
        <v>4391</v>
      </c>
      <c r="B1683" t="s">
        <v>4392</v>
      </c>
      <c r="C1683" t="s">
        <v>984</v>
      </c>
      <c r="D1683" t="s">
        <v>4520</v>
      </c>
      <c r="F1683" t="s">
        <v>792</v>
      </c>
      <c r="G1683" t="s">
        <v>793</v>
      </c>
      <c r="H1683" t="s">
        <v>794</v>
      </c>
      <c r="I1683" t="s">
        <v>795</v>
      </c>
      <c r="J1683" t="s">
        <v>682</v>
      </c>
      <c r="K1683">
        <v>5</v>
      </c>
      <c r="L1683">
        <v>60</v>
      </c>
      <c r="M1683">
        <v>116</v>
      </c>
      <c r="N1683">
        <v>60</v>
      </c>
      <c r="R1683">
        <v>810</v>
      </c>
      <c r="S1683">
        <v>9.5</v>
      </c>
      <c r="T1683">
        <v>85.3</v>
      </c>
      <c r="U1683" t="s">
        <v>782</v>
      </c>
      <c r="V1683">
        <v>25000</v>
      </c>
      <c r="W1683">
        <v>2700</v>
      </c>
      <c r="X1683">
        <v>82</v>
      </c>
      <c r="Y1683">
        <v>7</v>
      </c>
      <c r="Z1683">
        <v>1</v>
      </c>
      <c r="AA1683">
        <v>-20</v>
      </c>
      <c r="AB1683" t="s">
        <v>769</v>
      </c>
      <c r="AC1683">
        <v>0.1</v>
      </c>
      <c r="AD1683" t="s">
        <v>783</v>
      </c>
      <c r="AE1683">
        <v>41884</v>
      </c>
      <c r="AF1683">
        <v>41893</v>
      </c>
      <c r="AG1683" t="s">
        <v>784</v>
      </c>
      <c r="AH1683" t="s">
        <v>4521</v>
      </c>
      <c r="AI1683">
        <v>2219735</v>
      </c>
    </row>
    <row r="1684" spans="1:35" hidden="1">
      <c r="A1684" t="s">
        <v>4522</v>
      </c>
      <c r="B1684" t="s">
        <v>4523</v>
      </c>
      <c r="C1684" t="s">
        <v>4524</v>
      </c>
      <c r="D1684" t="s">
        <v>4524</v>
      </c>
      <c r="F1684" t="s">
        <v>1051</v>
      </c>
      <c r="G1684" t="s">
        <v>793</v>
      </c>
      <c r="H1684" t="s">
        <v>794</v>
      </c>
      <c r="I1684" t="s">
        <v>795</v>
      </c>
      <c r="J1684" t="s">
        <v>682</v>
      </c>
      <c r="K1684">
        <v>3</v>
      </c>
      <c r="L1684">
        <v>100</v>
      </c>
      <c r="M1684">
        <v>130</v>
      </c>
      <c r="N1684">
        <v>70</v>
      </c>
      <c r="R1684">
        <v>1600</v>
      </c>
      <c r="S1684">
        <v>17.399999999999999</v>
      </c>
      <c r="T1684">
        <v>92</v>
      </c>
      <c r="U1684" t="s">
        <v>782</v>
      </c>
      <c r="V1684">
        <v>25000</v>
      </c>
      <c r="W1684">
        <v>4000</v>
      </c>
      <c r="X1684">
        <v>84</v>
      </c>
      <c r="Y1684">
        <v>14</v>
      </c>
      <c r="Z1684">
        <v>0.9</v>
      </c>
      <c r="AA1684">
        <v>-20</v>
      </c>
      <c r="AB1684" t="s">
        <v>769</v>
      </c>
      <c r="AC1684">
        <v>0.1</v>
      </c>
      <c r="AD1684" t="s">
        <v>783</v>
      </c>
      <c r="AE1684">
        <v>41821</v>
      </c>
      <c r="AF1684">
        <v>41927</v>
      </c>
      <c r="AG1684" t="s">
        <v>784</v>
      </c>
      <c r="AH1684" t="s">
        <v>4525</v>
      </c>
      <c r="AI1684">
        <v>2222498</v>
      </c>
    </row>
    <row r="1685" spans="1:35" hidden="1">
      <c r="A1685" t="s">
        <v>4522</v>
      </c>
      <c r="B1685" t="s">
        <v>4523</v>
      </c>
      <c r="C1685" t="s">
        <v>4526</v>
      </c>
      <c r="D1685" t="s">
        <v>4526</v>
      </c>
      <c r="F1685" t="s">
        <v>1051</v>
      </c>
      <c r="G1685" t="s">
        <v>793</v>
      </c>
      <c r="H1685" t="s">
        <v>794</v>
      </c>
      <c r="I1685" t="s">
        <v>795</v>
      </c>
      <c r="J1685" t="s">
        <v>682</v>
      </c>
      <c r="K1685">
        <v>3</v>
      </c>
      <c r="L1685">
        <v>100</v>
      </c>
      <c r="M1685">
        <v>130</v>
      </c>
      <c r="N1685">
        <v>70</v>
      </c>
      <c r="R1685">
        <v>1600</v>
      </c>
      <c r="S1685">
        <v>17</v>
      </c>
      <c r="T1685">
        <v>94.1</v>
      </c>
      <c r="U1685" t="s">
        <v>782</v>
      </c>
      <c r="V1685">
        <v>25000</v>
      </c>
      <c r="W1685">
        <v>3000</v>
      </c>
      <c r="X1685">
        <v>83</v>
      </c>
      <c r="Y1685">
        <v>15</v>
      </c>
      <c r="Z1685">
        <v>0.9</v>
      </c>
      <c r="AA1685">
        <v>-20</v>
      </c>
      <c r="AB1685" t="s">
        <v>769</v>
      </c>
      <c r="AC1685">
        <v>0.1</v>
      </c>
      <c r="AD1685" t="s">
        <v>783</v>
      </c>
      <c r="AE1685">
        <v>41821</v>
      </c>
      <c r="AF1685">
        <v>41927</v>
      </c>
      <c r="AG1685" t="s">
        <v>784</v>
      </c>
      <c r="AH1685" t="s">
        <v>4527</v>
      </c>
      <c r="AI1685">
        <v>2222499</v>
      </c>
    </row>
    <row r="1686" spans="1:35" hidden="1">
      <c r="A1686" t="s">
        <v>4528</v>
      </c>
      <c r="B1686" t="s">
        <v>4529</v>
      </c>
      <c r="C1686" t="s">
        <v>682</v>
      </c>
      <c r="D1686" t="s">
        <v>4530</v>
      </c>
      <c r="F1686" t="s">
        <v>835</v>
      </c>
      <c r="G1686" t="s">
        <v>723</v>
      </c>
      <c r="H1686" t="s">
        <v>788</v>
      </c>
      <c r="I1686" t="s">
        <v>723</v>
      </c>
      <c r="J1686" t="s">
        <v>682</v>
      </c>
      <c r="K1686">
        <v>3</v>
      </c>
      <c r="L1686">
        <v>40</v>
      </c>
      <c r="M1686">
        <v>97</v>
      </c>
      <c r="N1686">
        <v>35</v>
      </c>
      <c r="R1686">
        <v>325</v>
      </c>
      <c r="S1686">
        <v>5.3</v>
      </c>
      <c r="T1686">
        <v>61.3</v>
      </c>
      <c r="U1686" t="s">
        <v>782</v>
      </c>
      <c r="V1686">
        <v>25000</v>
      </c>
      <c r="W1686">
        <v>2700</v>
      </c>
      <c r="X1686">
        <v>83</v>
      </c>
      <c r="Y1686">
        <v>21</v>
      </c>
      <c r="Z1686">
        <v>0.9</v>
      </c>
      <c r="AA1686">
        <v>-20</v>
      </c>
      <c r="AB1686" t="s">
        <v>769</v>
      </c>
      <c r="AC1686">
        <v>0.09</v>
      </c>
      <c r="AD1686" t="s">
        <v>826</v>
      </c>
      <c r="AE1686">
        <v>41929</v>
      </c>
      <c r="AF1686">
        <v>41929</v>
      </c>
      <c r="AG1686" t="s">
        <v>842</v>
      </c>
      <c r="AH1686" t="s">
        <v>4531</v>
      </c>
      <c r="AI1686">
        <v>2222684</v>
      </c>
    </row>
    <row r="1687" spans="1:35" hidden="1">
      <c r="A1687" t="s">
        <v>4528</v>
      </c>
      <c r="B1687" t="s">
        <v>4529</v>
      </c>
      <c r="C1687" t="s">
        <v>682</v>
      </c>
      <c r="D1687" t="s">
        <v>4532</v>
      </c>
      <c r="F1687" t="s">
        <v>703</v>
      </c>
      <c r="G1687" t="s">
        <v>780</v>
      </c>
      <c r="H1687" t="s">
        <v>781</v>
      </c>
      <c r="I1687" t="s">
        <v>726</v>
      </c>
      <c r="J1687" t="s">
        <v>682</v>
      </c>
      <c r="K1687">
        <v>3</v>
      </c>
      <c r="L1687">
        <v>30</v>
      </c>
      <c r="M1687">
        <v>50.4</v>
      </c>
      <c r="N1687">
        <v>50.3</v>
      </c>
      <c r="O1687">
        <v>725</v>
      </c>
      <c r="R1687">
        <v>300</v>
      </c>
      <c r="S1687">
        <v>6.5</v>
      </c>
      <c r="T1687">
        <v>46.2</v>
      </c>
      <c r="U1687" t="s">
        <v>782</v>
      </c>
      <c r="V1687">
        <v>25000</v>
      </c>
      <c r="W1687">
        <v>3000</v>
      </c>
      <c r="X1687">
        <v>83</v>
      </c>
      <c r="Y1687">
        <v>14</v>
      </c>
      <c r="Z1687">
        <v>0.7</v>
      </c>
      <c r="AA1687">
        <v>-20</v>
      </c>
      <c r="AD1687" t="s">
        <v>783</v>
      </c>
      <c r="AE1687">
        <v>41928</v>
      </c>
      <c r="AF1687">
        <v>41929</v>
      </c>
      <c r="AG1687" t="s">
        <v>842</v>
      </c>
      <c r="AH1687" t="s">
        <v>4533</v>
      </c>
      <c r="AI1687">
        <v>2222680</v>
      </c>
    </row>
    <row r="1688" spans="1:35" hidden="1">
      <c r="A1688" t="s">
        <v>4528</v>
      </c>
      <c r="B1688" t="s">
        <v>4529</v>
      </c>
      <c r="C1688" t="s">
        <v>682</v>
      </c>
      <c r="D1688" t="s">
        <v>4534</v>
      </c>
      <c r="F1688" t="s">
        <v>735</v>
      </c>
      <c r="G1688" t="s">
        <v>780</v>
      </c>
      <c r="H1688" t="s">
        <v>794</v>
      </c>
      <c r="I1688" t="s">
        <v>726</v>
      </c>
      <c r="J1688" t="s">
        <v>682</v>
      </c>
      <c r="K1688">
        <v>3</v>
      </c>
      <c r="L1688">
        <v>120</v>
      </c>
      <c r="M1688">
        <v>132.4</v>
      </c>
      <c r="N1688">
        <v>120.2</v>
      </c>
      <c r="O1688">
        <v>2624</v>
      </c>
      <c r="Q1688">
        <v>40</v>
      </c>
      <c r="R1688">
        <v>1050</v>
      </c>
      <c r="S1688">
        <v>15</v>
      </c>
      <c r="T1688">
        <v>70</v>
      </c>
      <c r="U1688" t="s">
        <v>782</v>
      </c>
      <c r="V1688">
        <v>25000</v>
      </c>
      <c r="W1688">
        <v>2700</v>
      </c>
      <c r="X1688">
        <v>81</v>
      </c>
      <c r="Y1688">
        <v>9</v>
      </c>
      <c r="Z1688">
        <v>0.9</v>
      </c>
      <c r="AA1688">
        <v>-20</v>
      </c>
      <c r="AB1688" t="s">
        <v>769</v>
      </c>
      <c r="AC1688">
        <v>0.1</v>
      </c>
      <c r="AD1688" t="s">
        <v>826</v>
      </c>
      <c r="AE1688">
        <v>41927</v>
      </c>
      <c r="AF1688">
        <v>41927</v>
      </c>
      <c r="AG1688" t="s">
        <v>842</v>
      </c>
      <c r="AH1688" t="s">
        <v>4535</v>
      </c>
      <c r="AI1688">
        <v>2222492</v>
      </c>
    </row>
    <row r="1689" spans="1:35" hidden="1">
      <c r="A1689" t="s">
        <v>4536</v>
      </c>
      <c r="B1689" t="s">
        <v>4537</v>
      </c>
      <c r="C1689" t="s">
        <v>4538</v>
      </c>
      <c r="D1689">
        <v>9290002707</v>
      </c>
      <c r="E1689" t="s">
        <v>4539</v>
      </c>
      <c r="F1689" t="s">
        <v>792</v>
      </c>
      <c r="G1689" t="s">
        <v>793</v>
      </c>
      <c r="H1689" t="s">
        <v>794</v>
      </c>
      <c r="I1689" t="s">
        <v>795</v>
      </c>
      <c r="J1689" t="s">
        <v>682</v>
      </c>
      <c r="K1689">
        <v>3</v>
      </c>
      <c r="L1689">
        <v>60</v>
      </c>
      <c r="M1689">
        <v>111.7</v>
      </c>
      <c r="N1689">
        <v>68.900000000000006</v>
      </c>
      <c r="R1689">
        <v>800</v>
      </c>
      <c r="S1689">
        <v>10.5</v>
      </c>
      <c r="T1689">
        <v>76.2</v>
      </c>
      <c r="U1689" t="s">
        <v>782</v>
      </c>
      <c r="V1689">
        <v>25000</v>
      </c>
      <c r="W1689">
        <v>2700</v>
      </c>
      <c r="X1689">
        <v>81</v>
      </c>
      <c r="Y1689">
        <v>10</v>
      </c>
      <c r="Z1689">
        <v>0.9</v>
      </c>
      <c r="AA1689">
        <v>-20</v>
      </c>
      <c r="AB1689" t="s">
        <v>769</v>
      </c>
      <c r="AC1689">
        <v>0.13</v>
      </c>
      <c r="AD1689" t="s">
        <v>2276</v>
      </c>
      <c r="AE1689">
        <v>41719</v>
      </c>
      <c r="AF1689">
        <v>41862</v>
      </c>
      <c r="AG1689" t="s">
        <v>784</v>
      </c>
      <c r="AH1689" t="s">
        <v>4540</v>
      </c>
      <c r="AI1689">
        <v>2222180</v>
      </c>
    </row>
    <row r="1690" spans="1:35" hidden="1">
      <c r="A1690" t="s">
        <v>4536</v>
      </c>
      <c r="B1690" t="s">
        <v>4537</v>
      </c>
      <c r="C1690" t="s">
        <v>4541</v>
      </c>
      <c r="D1690">
        <v>9290002709</v>
      </c>
      <c r="E1690" t="s">
        <v>4542</v>
      </c>
      <c r="F1690" t="s">
        <v>792</v>
      </c>
      <c r="G1690" t="s">
        <v>793</v>
      </c>
      <c r="H1690" t="s">
        <v>794</v>
      </c>
      <c r="I1690" t="s">
        <v>795</v>
      </c>
      <c r="J1690" t="s">
        <v>682</v>
      </c>
      <c r="K1690">
        <v>3</v>
      </c>
      <c r="L1690">
        <v>60</v>
      </c>
      <c r="M1690">
        <v>112.5</v>
      </c>
      <c r="N1690">
        <v>69</v>
      </c>
      <c r="R1690">
        <v>800</v>
      </c>
      <c r="S1690">
        <v>10.5</v>
      </c>
      <c r="T1690">
        <v>76.2</v>
      </c>
      <c r="U1690" t="s">
        <v>782</v>
      </c>
      <c r="V1690">
        <v>25000</v>
      </c>
      <c r="W1690">
        <v>5000</v>
      </c>
      <c r="X1690">
        <v>85</v>
      </c>
      <c r="Y1690">
        <v>22</v>
      </c>
      <c r="Z1690">
        <v>0.9</v>
      </c>
      <c r="AA1690">
        <v>-20</v>
      </c>
      <c r="AB1690" t="s">
        <v>769</v>
      </c>
      <c r="AC1690">
        <v>0.13</v>
      </c>
      <c r="AD1690" t="s">
        <v>826</v>
      </c>
      <c r="AE1690">
        <v>41725</v>
      </c>
      <c r="AF1690">
        <v>41814</v>
      </c>
      <c r="AG1690" t="s">
        <v>784</v>
      </c>
      <c r="AH1690" t="s">
        <v>4543</v>
      </c>
      <c r="AI1690">
        <v>2222135</v>
      </c>
    </row>
    <row r="1691" spans="1:35" hidden="1">
      <c r="A1691" t="s">
        <v>4536</v>
      </c>
      <c r="B1691" t="s">
        <v>4537</v>
      </c>
      <c r="C1691" t="s">
        <v>4544</v>
      </c>
      <c r="D1691" t="s">
        <v>4545</v>
      </c>
      <c r="E1691" t="s">
        <v>4546</v>
      </c>
      <c r="F1691" t="s">
        <v>703</v>
      </c>
      <c r="G1691" t="s">
        <v>780</v>
      </c>
      <c r="H1691" t="s">
        <v>781</v>
      </c>
      <c r="I1691" t="s">
        <v>726</v>
      </c>
      <c r="J1691" t="s">
        <v>682</v>
      </c>
      <c r="K1691">
        <v>3</v>
      </c>
      <c r="L1691">
        <v>35</v>
      </c>
      <c r="M1691">
        <v>53.5</v>
      </c>
      <c r="N1691">
        <v>50</v>
      </c>
      <c r="O1691">
        <v>1900</v>
      </c>
      <c r="Q1691">
        <v>25</v>
      </c>
      <c r="R1691">
        <v>420</v>
      </c>
      <c r="S1691">
        <v>7</v>
      </c>
      <c r="T1691">
        <v>60</v>
      </c>
      <c r="U1691" t="s">
        <v>782</v>
      </c>
      <c r="V1691">
        <v>25000</v>
      </c>
      <c r="W1691">
        <v>2700</v>
      </c>
      <c r="X1691">
        <v>82</v>
      </c>
      <c r="Y1691">
        <v>16</v>
      </c>
      <c r="Z1691">
        <v>0.9</v>
      </c>
      <c r="AA1691">
        <v>0</v>
      </c>
      <c r="AB1691" t="s">
        <v>769</v>
      </c>
      <c r="AC1691">
        <v>0.2</v>
      </c>
      <c r="AD1691" t="s">
        <v>850</v>
      </c>
      <c r="AE1691">
        <v>41883</v>
      </c>
      <c r="AF1691">
        <v>41928</v>
      </c>
      <c r="AG1691" t="s">
        <v>842</v>
      </c>
      <c r="AH1691" t="s">
        <v>4547</v>
      </c>
      <c r="AI1691">
        <v>2222900</v>
      </c>
    </row>
    <row r="1692" spans="1:35" hidden="1">
      <c r="A1692" t="s">
        <v>4536</v>
      </c>
      <c r="B1692" t="s">
        <v>4537</v>
      </c>
      <c r="C1692" t="s">
        <v>4548</v>
      </c>
      <c r="D1692">
        <v>9290002630</v>
      </c>
      <c r="E1692" t="s">
        <v>4549</v>
      </c>
      <c r="F1692" t="s">
        <v>703</v>
      </c>
      <c r="G1692" t="s">
        <v>780</v>
      </c>
      <c r="H1692" t="s">
        <v>781</v>
      </c>
      <c r="I1692" t="s">
        <v>726</v>
      </c>
      <c r="J1692" t="s">
        <v>682</v>
      </c>
      <c r="K1692">
        <v>3</v>
      </c>
      <c r="L1692">
        <v>42</v>
      </c>
      <c r="M1692">
        <v>53.8</v>
      </c>
      <c r="N1692">
        <v>49.7</v>
      </c>
      <c r="O1692">
        <v>2785</v>
      </c>
      <c r="Q1692">
        <v>25</v>
      </c>
      <c r="R1692">
        <v>480</v>
      </c>
      <c r="S1692">
        <v>7</v>
      </c>
      <c r="T1692">
        <v>68</v>
      </c>
      <c r="U1692" t="s">
        <v>782</v>
      </c>
      <c r="V1692">
        <v>25000</v>
      </c>
      <c r="W1692">
        <v>2700</v>
      </c>
      <c r="X1692">
        <v>82</v>
      </c>
      <c r="Y1692">
        <v>13</v>
      </c>
      <c r="Z1692">
        <v>0.9</v>
      </c>
      <c r="AA1692">
        <v>-20</v>
      </c>
      <c r="AB1692" t="s">
        <v>769</v>
      </c>
      <c r="AC1692">
        <v>0.2</v>
      </c>
      <c r="AD1692" t="s">
        <v>850</v>
      </c>
      <c r="AE1692">
        <v>41883</v>
      </c>
      <c r="AF1692">
        <v>41932</v>
      </c>
      <c r="AG1692" t="s">
        <v>842</v>
      </c>
      <c r="AH1692" t="s">
        <v>4550</v>
      </c>
      <c r="AI1692">
        <v>2223406</v>
      </c>
    </row>
    <row r="1693" spans="1:35" hidden="1">
      <c r="A1693" t="s">
        <v>4536</v>
      </c>
      <c r="B1693" t="s">
        <v>4537</v>
      </c>
      <c r="C1693" t="s">
        <v>4551</v>
      </c>
      <c r="D1693" t="s">
        <v>4552</v>
      </c>
      <c r="E1693" t="s">
        <v>4553</v>
      </c>
      <c r="F1693" t="s">
        <v>703</v>
      </c>
      <c r="G1693" t="s">
        <v>780</v>
      </c>
      <c r="H1693" t="s">
        <v>781</v>
      </c>
      <c r="I1693" t="s">
        <v>726</v>
      </c>
      <c r="J1693" t="s">
        <v>682</v>
      </c>
      <c r="K1693">
        <v>3</v>
      </c>
      <c r="L1693">
        <v>35</v>
      </c>
      <c r="M1693">
        <v>53.5</v>
      </c>
      <c r="N1693">
        <v>50</v>
      </c>
      <c r="O1693">
        <v>2067</v>
      </c>
      <c r="Q1693">
        <v>25</v>
      </c>
      <c r="R1693">
        <v>420</v>
      </c>
      <c r="S1693">
        <v>7</v>
      </c>
      <c r="T1693">
        <v>60</v>
      </c>
      <c r="U1693" t="s">
        <v>782</v>
      </c>
      <c r="V1693">
        <v>25000</v>
      </c>
      <c r="W1693">
        <v>3000</v>
      </c>
      <c r="X1693">
        <v>84</v>
      </c>
      <c r="Y1693">
        <v>21</v>
      </c>
      <c r="Z1693">
        <v>0.9</v>
      </c>
      <c r="AA1693">
        <v>0</v>
      </c>
      <c r="AB1693" t="s">
        <v>769</v>
      </c>
      <c r="AC1693">
        <v>0.2</v>
      </c>
      <c r="AD1693" t="s">
        <v>850</v>
      </c>
      <c r="AE1693">
        <v>41883</v>
      </c>
      <c r="AF1693">
        <v>41928</v>
      </c>
      <c r="AG1693" t="s">
        <v>842</v>
      </c>
      <c r="AH1693" t="s">
        <v>4554</v>
      </c>
      <c r="AI1693">
        <v>2223402</v>
      </c>
    </row>
    <row r="1694" spans="1:35" hidden="1">
      <c r="A1694" t="s">
        <v>4536</v>
      </c>
      <c r="B1694" t="s">
        <v>4537</v>
      </c>
      <c r="C1694" t="s">
        <v>4555</v>
      </c>
      <c r="D1694">
        <v>9290002631</v>
      </c>
      <c r="E1694" t="s">
        <v>4556</v>
      </c>
      <c r="F1694" t="s">
        <v>703</v>
      </c>
      <c r="G1694" t="s">
        <v>780</v>
      </c>
      <c r="H1694" t="s">
        <v>781</v>
      </c>
      <c r="I1694" t="s">
        <v>726</v>
      </c>
      <c r="J1694" t="s">
        <v>682</v>
      </c>
      <c r="K1694">
        <v>3</v>
      </c>
      <c r="L1694">
        <v>42</v>
      </c>
      <c r="M1694">
        <v>53.5</v>
      </c>
      <c r="N1694">
        <v>50</v>
      </c>
      <c r="O1694">
        <v>2241</v>
      </c>
      <c r="Q1694">
        <v>25</v>
      </c>
      <c r="R1694">
        <v>500</v>
      </c>
      <c r="S1694">
        <v>7</v>
      </c>
      <c r="T1694">
        <v>71</v>
      </c>
      <c r="U1694" t="s">
        <v>782</v>
      </c>
      <c r="V1694">
        <v>25000</v>
      </c>
      <c r="W1694">
        <v>3000</v>
      </c>
      <c r="X1694">
        <v>82</v>
      </c>
      <c r="Y1694">
        <v>14</v>
      </c>
      <c r="Z1694">
        <v>0.9</v>
      </c>
      <c r="AA1694">
        <v>-20</v>
      </c>
      <c r="AB1694" t="s">
        <v>769</v>
      </c>
      <c r="AC1694">
        <v>0.2</v>
      </c>
      <c r="AD1694" t="s">
        <v>850</v>
      </c>
      <c r="AE1694">
        <v>41883</v>
      </c>
      <c r="AF1694">
        <v>41932</v>
      </c>
      <c r="AG1694" t="s">
        <v>842</v>
      </c>
      <c r="AH1694" t="s">
        <v>4557</v>
      </c>
      <c r="AI1694">
        <v>2223411</v>
      </c>
    </row>
    <row r="1695" spans="1:35" hidden="1">
      <c r="A1695" t="s">
        <v>4536</v>
      </c>
      <c r="B1695" t="s">
        <v>4537</v>
      </c>
      <c r="C1695" t="s">
        <v>4558</v>
      </c>
      <c r="D1695" t="s">
        <v>4559</v>
      </c>
      <c r="E1695" t="s">
        <v>4560</v>
      </c>
      <c r="F1695" t="s">
        <v>703</v>
      </c>
      <c r="G1695" t="s">
        <v>780</v>
      </c>
      <c r="H1695" t="s">
        <v>781</v>
      </c>
      <c r="I1695" t="s">
        <v>726</v>
      </c>
      <c r="J1695" t="s">
        <v>682</v>
      </c>
      <c r="K1695">
        <v>3</v>
      </c>
      <c r="L1695">
        <v>35</v>
      </c>
      <c r="M1695">
        <v>53.5</v>
      </c>
      <c r="N1695">
        <v>50</v>
      </c>
      <c r="O1695">
        <v>2236</v>
      </c>
      <c r="Q1695">
        <v>25</v>
      </c>
      <c r="R1695">
        <v>470</v>
      </c>
      <c r="S1695">
        <v>7</v>
      </c>
      <c r="T1695">
        <v>67</v>
      </c>
      <c r="U1695" t="s">
        <v>782</v>
      </c>
      <c r="V1695">
        <v>25000</v>
      </c>
      <c r="W1695">
        <v>4000</v>
      </c>
      <c r="X1695">
        <v>84</v>
      </c>
      <c r="Y1695">
        <v>22</v>
      </c>
      <c r="Z1695">
        <v>0.9</v>
      </c>
      <c r="AA1695">
        <v>0</v>
      </c>
      <c r="AB1695" t="s">
        <v>769</v>
      </c>
      <c r="AC1695">
        <v>0.2</v>
      </c>
      <c r="AD1695" t="s">
        <v>850</v>
      </c>
      <c r="AE1695">
        <v>41883</v>
      </c>
      <c r="AF1695">
        <v>41928</v>
      </c>
      <c r="AG1695" t="s">
        <v>842</v>
      </c>
      <c r="AH1695" t="s">
        <v>4561</v>
      </c>
      <c r="AI1695">
        <v>2223403</v>
      </c>
    </row>
    <row r="1696" spans="1:35" hidden="1">
      <c r="A1696" t="s">
        <v>4536</v>
      </c>
      <c r="B1696" t="s">
        <v>4562</v>
      </c>
      <c r="C1696" t="s">
        <v>4563</v>
      </c>
      <c r="D1696">
        <v>9290002707</v>
      </c>
      <c r="E1696" t="s">
        <v>4564</v>
      </c>
      <c r="F1696" t="s">
        <v>792</v>
      </c>
      <c r="G1696" t="s">
        <v>793</v>
      </c>
      <c r="H1696" t="s">
        <v>794</v>
      </c>
      <c r="I1696" t="s">
        <v>795</v>
      </c>
      <c r="J1696" t="s">
        <v>682</v>
      </c>
      <c r="K1696">
        <v>3</v>
      </c>
      <c r="L1696">
        <v>60</v>
      </c>
      <c r="M1696">
        <v>111.7</v>
      </c>
      <c r="N1696">
        <v>68.900000000000006</v>
      </c>
      <c r="R1696">
        <v>800</v>
      </c>
      <c r="S1696">
        <v>10.5</v>
      </c>
      <c r="T1696">
        <v>76.2</v>
      </c>
      <c r="U1696" t="s">
        <v>782</v>
      </c>
      <c r="V1696">
        <v>25000</v>
      </c>
      <c r="W1696">
        <v>2700</v>
      </c>
      <c r="X1696">
        <v>81</v>
      </c>
      <c r="Y1696">
        <v>10</v>
      </c>
      <c r="Z1696">
        <v>0.9</v>
      </c>
      <c r="AA1696">
        <v>-20</v>
      </c>
      <c r="AB1696" t="s">
        <v>769</v>
      </c>
      <c r="AC1696">
        <v>0.13</v>
      </c>
      <c r="AD1696" t="s">
        <v>2276</v>
      </c>
      <c r="AE1696">
        <v>41719</v>
      </c>
      <c r="AF1696">
        <v>41862</v>
      </c>
      <c r="AG1696" t="s">
        <v>784</v>
      </c>
      <c r="AH1696" t="s">
        <v>4565</v>
      </c>
      <c r="AI1696">
        <v>2206790</v>
      </c>
    </row>
    <row r="1697" spans="1:35" hidden="1">
      <c r="A1697" t="s">
        <v>4536</v>
      </c>
      <c r="B1697" t="s">
        <v>4562</v>
      </c>
      <c r="C1697" t="s">
        <v>4566</v>
      </c>
      <c r="D1697">
        <v>9290002707</v>
      </c>
      <c r="E1697" t="s">
        <v>4567</v>
      </c>
      <c r="F1697" t="s">
        <v>792</v>
      </c>
      <c r="G1697" t="s">
        <v>793</v>
      </c>
      <c r="H1697" t="s">
        <v>794</v>
      </c>
      <c r="I1697" t="s">
        <v>795</v>
      </c>
      <c r="J1697" t="s">
        <v>682</v>
      </c>
      <c r="K1697">
        <v>3</v>
      </c>
      <c r="L1697">
        <v>60</v>
      </c>
      <c r="M1697">
        <v>111.7</v>
      </c>
      <c r="N1697">
        <v>68.900000000000006</v>
      </c>
      <c r="R1697">
        <v>800</v>
      </c>
      <c r="S1697">
        <v>10.5</v>
      </c>
      <c r="T1697">
        <v>76.2</v>
      </c>
      <c r="U1697" t="s">
        <v>782</v>
      </c>
      <c r="V1697">
        <v>25000</v>
      </c>
      <c r="W1697">
        <v>2700</v>
      </c>
      <c r="X1697">
        <v>81</v>
      </c>
      <c r="Y1697">
        <v>10</v>
      </c>
      <c r="Z1697">
        <v>0.9</v>
      </c>
      <c r="AA1697">
        <v>-20</v>
      </c>
      <c r="AB1697" t="s">
        <v>769</v>
      </c>
      <c r="AC1697">
        <v>0.13</v>
      </c>
      <c r="AD1697" t="s">
        <v>2276</v>
      </c>
      <c r="AE1697">
        <v>41862</v>
      </c>
      <c r="AF1697">
        <v>41862</v>
      </c>
      <c r="AG1697" t="s">
        <v>827</v>
      </c>
      <c r="AH1697" t="s">
        <v>4568</v>
      </c>
      <c r="AI1697">
        <v>2222181</v>
      </c>
    </row>
    <row r="1698" spans="1:35" hidden="1">
      <c r="A1698" t="s">
        <v>4536</v>
      </c>
      <c r="B1698" t="s">
        <v>4562</v>
      </c>
      <c r="C1698" t="s">
        <v>4569</v>
      </c>
      <c r="D1698">
        <v>9290002707</v>
      </c>
      <c r="E1698" t="s">
        <v>4570</v>
      </c>
      <c r="F1698" t="s">
        <v>792</v>
      </c>
      <c r="G1698" t="s">
        <v>793</v>
      </c>
      <c r="H1698" t="s">
        <v>794</v>
      </c>
      <c r="I1698" t="s">
        <v>795</v>
      </c>
      <c r="J1698" t="s">
        <v>682</v>
      </c>
      <c r="K1698">
        <v>3</v>
      </c>
      <c r="L1698">
        <v>60</v>
      </c>
      <c r="M1698">
        <v>111.7</v>
      </c>
      <c r="N1698">
        <v>68.900000000000006</v>
      </c>
      <c r="R1698">
        <v>800</v>
      </c>
      <c r="S1698">
        <v>10.5</v>
      </c>
      <c r="T1698">
        <v>76.2</v>
      </c>
      <c r="U1698" t="s">
        <v>782</v>
      </c>
      <c r="V1698">
        <v>25000</v>
      </c>
      <c r="W1698">
        <v>2700</v>
      </c>
      <c r="X1698">
        <v>81</v>
      </c>
      <c r="Y1698">
        <v>10</v>
      </c>
      <c r="Z1698">
        <v>0.9</v>
      </c>
      <c r="AA1698">
        <v>-20</v>
      </c>
      <c r="AB1698" t="s">
        <v>769</v>
      </c>
      <c r="AC1698">
        <v>0.13</v>
      </c>
      <c r="AD1698" t="s">
        <v>2276</v>
      </c>
      <c r="AE1698">
        <v>41862</v>
      </c>
      <c r="AF1698">
        <v>41862</v>
      </c>
      <c r="AG1698" t="s">
        <v>827</v>
      </c>
      <c r="AH1698" t="s">
        <v>4571</v>
      </c>
      <c r="AI1698">
        <v>2222182</v>
      </c>
    </row>
    <row r="1699" spans="1:35" hidden="1">
      <c r="A1699" t="s">
        <v>4536</v>
      </c>
      <c r="B1699" t="s">
        <v>4562</v>
      </c>
      <c r="C1699" t="s">
        <v>4572</v>
      </c>
      <c r="D1699">
        <v>9290002707</v>
      </c>
      <c r="E1699" t="s">
        <v>4573</v>
      </c>
      <c r="F1699" t="s">
        <v>792</v>
      </c>
      <c r="G1699" t="s">
        <v>793</v>
      </c>
      <c r="H1699" t="s">
        <v>794</v>
      </c>
      <c r="I1699" t="s">
        <v>795</v>
      </c>
      <c r="J1699" t="s">
        <v>682</v>
      </c>
      <c r="K1699">
        <v>3</v>
      </c>
      <c r="L1699">
        <v>60</v>
      </c>
      <c r="M1699">
        <v>111.7</v>
      </c>
      <c r="N1699">
        <v>68.900000000000006</v>
      </c>
      <c r="R1699">
        <v>800</v>
      </c>
      <c r="S1699">
        <v>10.5</v>
      </c>
      <c r="T1699">
        <v>76.2</v>
      </c>
      <c r="U1699" t="s">
        <v>782</v>
      </c>
      <c r="V1699">
        <v>25000</v>
      </c>
      <c r="W1699">
        <v>2700</v>
      </c>
      <c r="X1699">
        <v>81</v>
      </c>
      <c r="Y1699">
        <v>10</v>
      </c>
      <c r="Z1699">
        <v>0.9</v>
      </c>
      <c r="AA1699">
        <v>-20</v>
      </c>
      <c r="AB1699" t="s">
        <v>769</v>
      </c>
      <c r="AC1699">
        <v>0.13</v>
      </c>
      <c r="AD1699" t="s">
        <v>2276</v>
      </c>
      <c r="AE1699">
        <v>41838</v>
      </c>
      <c r="AF1699">
        <v>41862</v>
      </c>
      <c r="AG1699" t="s">
        <v>784</v>
      </c>
      <c r="AH1699" t="s">
        <v>4574</v>
      </c>
      <c r="AI1699">
        <v>2222183</v>
      </c>
    </row>
    <row r="1700" spans="1:35" hidden="1">
      <c r="A1700" t="s">
        <v>4536</v>
      </c>
      <c r="B1700" t="s">
        <v>4562</v>
      </c>
      <c r="C1700" t="s">
        <v>4575</v>
      </c>
      <c r="D1700">
        <v>9290002709</v>
      </c>
      <c r="E1700" t="s">
        <v>4576</v>
      </c>
      <c r="F1700" t="s">
        <v>792</v>
      </c>
      <c r="G1700" t="s">
        <v>793</v>
      </c>
      <c r="H1700" t="s">
        <v>794</v>
      </c>
      <c r="I1700" t="s">
        <v>795</v>
      </c>
      <c r="J1700" t="s">
        <v>682</v>
      </c>
      <c r="K1700">
        <v>3</v>
      </c>
      <c r="L1700">
        <v>60</v>
      </c>
      <c r="M1700">
        <v>112.5</v>
      </c>
      <c r="N1700">
        <v>69</v>
      </c>
      <c r="R1700">
        <v>800</v>
      </c>
      <c r="S1700">
        <v>10.5</v>
      </c>
      <c r="T1700">
        <v>76.2</v>
      </c>
      <c r="U1700" t="s">
        <v>782</v>
      </c>
      <c r="V1700">
        <v>25000</v>
      </c>
      <c r="W1700">
        <v>5000</v>
      </c>
      <c r="X1700">
        <v>85</v>
      </c>
      <c r="Y1700">
        <v>22</v>
      </c>
      <c r="Z1700">
        <v>0.9</v>
      </c>
      <c r="AA1700">
        <v>-20</v>
      </c>
      <c r="AB1700" t="s">
        <v>769</v>
      </c>
      <c r="AC1700">
        <v>0.13</v>
      </c>
      <c r="AD1700" t="s">
        <v>826</v>
      </c>
      <c r="AE1700">
        <v>41862</v>
      </c>
      <c r="AF1700">
        <v>41862</v>
      </c>
      <c r="AG1700" t="s">
        <v>827</v>
      </c>
      <c r="AH1700" t="s">
        <v>4577</v>
      </c>
      <c r="AI1700">
        <v>2217204</v>
      </c>
    </row>
    <row r="1701" spans="1:35" hidden="1">
      <c r="A1701" t="s">
        <v>4536</v>
      </c>
      <c r="B1701" t="s">
        <v>4562</v>
      </c>
      <c r="C1701" t="s">
        <v>4578</v>
      </c>
      <c r="D1701">
        <v>9290002513</v>
      </c>
      <c r="E1701" t="s">
        <v>4579</v>
      </c>
      <c r="F1701" t="s">
        <v>830</v>
      </c>
      <c r="G1701" t="s">
        <v>780</v>
      </c>
      <c r="H1701" t="s">
        <v>794</v>
      </c>
      <c r="I1701" t="s">
        <v>726</v>
      </c>
      <c r="J1701" t="s">
        <v>682</v>
      </c>
      <c r="K1701">
        <v>5</v>
      </c>
      <c r="L1701">
        <v>75</v>
      </c>
      <c r="M1701">
        <v>118.3</v>
      </c>
      <c r="N1701">
        <v>91.3</v>
      </c>
      <c r="O1701">
        <v>5764</v>
      </c>
      <c r="Q1701">
        <v>25</v>
      </c>
      <c r="R1701">
        <v>850</v>
      </c>
      <c r="S1701">
        <v>12</v>
      </c>
      <c r="T1701">
        <v>70.8</v>
      </c>
      <c r="U1701" t="s">
        <v>782</v>
      </c>
      <c r="V1701">
        <v>25000</v>
      </c>
      <c r="W1701">
        <v>2700</v>
      </c>
      <c r="X1701">
        <v>81</v>
      </c>
      <c r="Y1701">
        <v>1</v>
      </c>
      <c r="Z1701">
        <v>0.9</v>
      </c>
      <c r="AA1701">
        <v>-20</v>
      </c>
      <c r="AB1701" t="s">
        <v>769</v>
      </c>
      <c r="AC1701">
        <v>0.1</v>
      </c>
      <c r="AD1701" t="s">
        <v>2468</v>
      </c>
      <c r="AE1701">
        <v>41542</v>
      </c>
      <c r="AF1701">
        <v>41911</v>
      </c>
      <c r="AG1701" t="s">
        <v>784</v>
      </c>
      <c r="AH1701" t="s">
        <v>4580</v>
      </c>
      <c r="AI1701">
        <v>2222194</v>
      </c>
    </row>
    <row r="1702" spans="1:35" hidden="1">
      <c r="A1702" t="s">
        <v>4536</v>
      </c>
      <c r="B1702" t="s">
        <v>4562</v>
      </c>
      <c r="C1702" t="s">
        <v>4581</v>
      </c>
      <c r="D1702">
        <v>9290002514</v>
      </c>
      <c r="E1702" t="s">
        <v>4582</v>
      </c>
      <c r="F1702" t="s">
        <v>830</v>
      </c>
      <c r="G1702" t="s">
        <v>780</v>
      </c>
      <c r="H1702" t="s">
        <v>794</v>
      </c>
      <c r="I1702" t="s">
        <v>726</v>
      </c>
      <c r="J1702" t="s">
        <v>682</v>
      </c>
      <c r="K1702">
        <v>5</v>
      </c>
      <c r="L1702">
        <v>75</v>
      </c>
      <c r="M1702">
        <v>115.8</v>
      </c>
      <c r="N1702">
        <v>92.2</v>
      </c>
      <c r="O1702">
        <v>6415</v>
      </c>
      <c r="Q1702">
        <v>25</v>
      </c>
      <c r="R1702">
        <v>900</v>
      </c>
      <c r="S1702">
        <v>12</v>
      </c>
      <c r="T1702">
        <v>75</v>
      </c>
      <c r="U1702" t="s">
        <v>782</v>
      </c>
      <c r="V1702">
        <v>25000</v>
      </c>
      <c r="W1702">
        <v>3000</v>
      </c>
      <c r="X1702">
        <v>82</v>
      </c>
      <c r="Y1702">
        <v>6</v>
      </c>
      <c r="Z1702">
        <v>0.9</v>
      </c>
      <c r="AA1702">
        <v>-20</v>
      </c>
      <c r="AB1702" t="s">
        <v>769</v>
      </c>
      <c r="AC1702">
        <v>0.1</v>
      </c>
      <c r="AD1702" t="s">
        <v>2468</v>
      </c>
      <c r="AE1702">
        <v>41907</v>
      </c>
      <c r="AF1702">
        <v>41911</v>
      </c>
      <c r="AG1702" t="s">
        <v>784</v>
      </c>
      <c r="AH1702" t="s">
        <v>4583</v>
      </c>
      <c r="AI1702">
        <v>2222185</v>
      </c>
    </row>
    <row r="1703" spans="1:35" hidden="1">
      <c r="A1703" t="s">
        <v>4536</v>
      </c>
      <c r="B1703" t="s">
        <v>4562</v>
      </c>
      <c r="C1703" t="s">
        <v>4584</v>
      </c>
      <c r="D1703">
        <v>9290002515</v>
      </c>
      <c r="E1703" t="s">
        <v>4585</v>
      </c>
      <c r="F1703" t="s">
        <v>830</v>
      </c>
      <c r="G1703" t="s">
        <v>780</v>
      </c>
      <c r="H1703" t="s">
        <v>794</v>
      </c>
      <c r="I1703" t="s">
        <v>726</v>
      </c>
      <c r="J1703" t="s">
        <v>682</v>
      </c>
      <c r="K1703">
        <v>5</v>
      </c>
      <c r="L1703">
        <v>75</v>
      </c>
      <c r="M1703">
        <v>116.4</v>
      </c>
      <c r="N1703">
        <v>92.1</v>
      </c>
      <c r="O1703">
        <v>6375</v>
      </c>
      <c r="Q1703">
        <v>25</v>
      </c>
      <c r="R1703">
        <v>950</v>
      </c>
      <c r="S1703">
        <v>12</v>
      </c>
      <c r="T1703">
        <v>79.2</v>
      </c>
      <c r="U1703" t="s">
        <v>782</v>
      </c>
      <c r="V1703">
        <v>25000</v>
      </c>
      <c r="W1703">
        <v>4000</v>
      </c>
      <c r="X1703">
        <v>84</v>
      </c>
      <c r="Y1703">
        <v>17</v>
      </c>
      <c r="Z1703">
        <v>0.9</v>
      </c>
      <c r="AA1703">
        <v>-20</v>
      </c>
      <c r="AB1703" t="s">
        <v>769</v>
      </c>
      <c r="AC1703">
        <v>0.1</v>
      </c>
      <c r="AD1703" t="s">
        <v>2468</v>
      </c>
      <c r="AE1703">
        <v>41907</v>
      </c>
      <c r="AF1703">
        <v>41912</v>
      </c>
      <c r="AG1703" t="s">
        <v>784</v>
      </c>
      <c r="AH1703" t="s">
        <v>4586</v>
      </c>
      <c r="AI1703">
        <v>2222187</v>
      </c>
    </row>
    <row r="1704" spans="1:35" hidden="1">
      <c r="A1704" t="s">
        <v>4536</v>
      </c>
      <c r="B1704" t="s">
        <v>4562</v>
      </c>
      <c r="C1704" t="s">
        <v>4587</v>
      </c>
      <c r="D1704">
        <v>9290002516</v>
      </c>
      <c r="E1704" t="s">
        <v>4588</v>
      </c>
      <c r="F1704" t="s">
        <v>830</v>
      </c>
      <c r="G1704" t="s">
        <v>780</v>
      </c>
      <c r="H1704" t="s">
        <v>794</v>
      </c>
      <c r="I1704" t="s">
        <v>726</v>
      </c>
      <c r="J1704" t="s">
        <v>682</v>
      </c>
      <c r="K1704">
        <v>5</v>
      </c>
      <c r="L1704">
        <v>75</v>
      </c>
      <c r="M1704">
        <v>115.4</v>
      </c>
      <c r="N1704">
        <v>92.3</v>
      </c>
      <c r="O1704">
        <v>2345</v>
      </c>
      <c r="Q1704">
        <v>35</v>
      </c>
      <c r="R1704">
        <v>850</v>
      </c>
      <c r="S1704">
        <v>12</v>
      </c>
      <c r="T1704">
        <v>70.8</v>
      </c>
      <c r="U1704" t="s">
        <v>782</v>
      </c>
      <c r="V1704">
        <v>25000</v>
      </c>
      <c r="W1704">
        <v>2700</v>
      </c>
      <c r="X1704">
        <v>81</v>
      </c>
      <c r="Y1704">
        <v>1</v>
      </c>
      <c r="Z1704">
        <v>0.9</v>
      </c>
      <c r="AA1704">
        <v>-20</v>
      </c>
      <c r="AB1704" t="s">
        <v>769</v>
      </c>
      <c r="AC1704">
        <v>0.1</v>
      </c>
      <c r="AD1704" t="s">
        <v>2468</v>
      </c>
      <c r="AE1704">
        <v>41542</v>
      </c>
      <c r="AF1704">
        <v>41911</v>
      </c>
      <c r="AG1704" t="s">
        <v>784</v>
      </c>
      <c r="AH1704" t="s">
        <v>4589</v>
      </c>
      <c r="AI1704">
        <v>2222195</v>
      </c>
    </row>
    <row r="1705" spans="1:35" hidden="1">
      <c r="A1705" t="s">
        <v>4536</v>
      </c>
      <c r="B1705" t="s">
        <v>4562</v>
      </c>
      <c r="C1705" t="s">
        <v>4590</v>
      </c>
      <c r="D1705">
        <v>9290002517</v>
      </c>
      <c r="E1705" t="s">
        <v>4591</v>
      </c>
      <c r="F1705" t="s">
        <v>830</v>
      </c>
      <c r="G1705" t="s">
        <v>780</v>
      </c>
      <c r="H1705" t="s">
        <v>794</v>
      </c>
      <c r="I1705" t="s">
        <v>726</v>
      </c>
      <c r="J1705" t="s">
        <v>682</v>
      </c>
      <c r="K1705">
        <v>5</v>
      </c>
      <c r="L1705">
        <v>75</v>
      </c>
      <c r="M1705">
        <v>115.7</v>
      </c>
      <c r="N1705">
        <v>92</v>
      </c>
      <c r="O1705">
        <v>2773</v>
      </c>
      <c r="Q1705">
        <v>35</v>
      </c>
      <c r="R1705">
        <v>900</v>
      </c>
      <c r="S1705">
        <v>12</v>
      </c>
      <c r="T1705">
        <v>75</v>
      </c>
      <c r="U1705" t="s">
        <v>782</v>
      </c>
      <c r="V1705">
        <v>25000</v>
      </c>
      <c r="W1705">
        <v>3000</v>
      </c>
      <c r="X1705">
        <v>82</v>
      </c>
      <c r="Y1705">
        <v>6</v>
      </c>
      <c r="Z1705">
        <v>0.9</v>
      </c>
      <c r="AA1705">
        <v>-20</v>
      </c>
      <c r="AB1705" t="s">
        <v>769</v>
      </c>
      <c r="AC1705">
        <v>0.1</v>
      </c>
      <c r="AD1705" t="s">
        <v>2468</v>
      </c>
      <c r="AE1705">
        <v>41907</v>
      </c>
      <c r="AF1705">
        <v>41911</v>
      </c>
      <c r="AG1705" t="s">
        <v>784</v>
      </c>
      <c r="AH1705" t="s">
        <v>4592</v>
      </c>
      <c r="AI1705">
        <v>2222186</v>
      </c>
    </row>
    <row r="1706" spans="1:35" hidden="1">
      <c r="A1706" t="s">
        <v>4536</v>
      </c>
      <c r="B1706" t="s">
        <v>4562</v>
      </c>
      <c r="C1706" t="s">
        <v>4593</v>
      </c>
      <c r="D1706">
        <v>9290002518</v>
      </c>
      <c r="E1706" t="s">
        <v>4594</v>
      </c>
      <c r="F1706" t="s">
        <v>830</v>
      </c>
      <c r="G1706" t="s">
        <v>780</v>
      </c>
      <c r="H1706" t="s">
        <v>794</v>
      </c>
      <c r="I1706" t="s">
        <v>726</v>
      </c>
      <c r="J1706" t="s">
        <v>682</v>
      </c>
      <c r="K1706">
        <v>5</v>
      </c>
      <c r="L1706">
        <v>75</v>
      </c>
      <c r="M1706">
        <v>115.5</v>
      </c>
      <c r="N1706">
        <v>92.2</v>
      </c>
      <c r="O1706">
        <v>2905</v>
      </c>
      <c r="Q1706">
        <v>35</v>
      </c>
      <c r="R1706">
        <v>950</v>
      </c>
      <c r="S1706">
        <v>12</v>
      </c>
      <c r="T1706">
        <v>79.2</v>
      </c>
      <c r="U1706" t="s">
        <v>782</v>
      </c>
      <c r="V1706">
        <v>25000</v>
      </c>
      <c r="W1706">
        <v>4000</v>
      </c>
      <c r="X1706">
        <v>84</v>
      </c>
      <c r="Y1706">
        <v>17</v>
      </c>
      <c r="Z1706">
        <v>0.9</v>
      </c>
      <c r="AA1706">
        <v>-20</v>
      </c>
      <c r="AB1706" t="s">
        <v>769</v>
      </c>
      <c r="AC1706">
        <v>0.1</v>
      </c>
      <c r="AD1706" t="s">
        <v>2468</v>
      </c>
      <c r="AE1706">
        <v>41907</v>
      </c>
      <c r="AF1706">
        <v>41912</v>
      </c>
      <c r="AG1706" t="s">
        <v>784</v>
      </c>
      <c r="AH1706" t="s">
        <v>4595</v>
      </c>
      <c r="AI1706">
        <v>2222188</v>
      </c>
    </row>
    <row r="1707" spans="1:35" hidden="1">
      <c r="A1707" t="s">
        <v>4536</v>
      </c>
      <c r="B1707" t="s">
        <v>4562</v>
      </c>
      <c r="C1707" t="s">
        <v>4596</v>
      </c>
      <c r="D1707">
        <v>9290011137</v>
      </c>
      <c r="E1707" t="s">
        <v>4597</v>
      </c>
      <c r="F1707" t="s">
        <v>735</v>
      </c>
      <c r="G1707" t="s">
        <v>780</v>
      </c>
      <c r="H1707" t="s">
        <v>794</v>
      </c>
      <c r="I1707" t="s">
        <v>726</v>
      </c>
      <c r="J1707" t="s">
        <v>682</v>
      </c>
      <c r="K1707">
        <v>5</v>
      </c>
      <c r="L1707">
        <v>120</v>
      </c>
      <c r="M1707">
        <v>131.5</v>
      </c>
      <c r="N1707">
        <v>120</v>
      </c>
      <c r="O1707">
        <v>3177</v>
      </c>
      <c r="Q1707">
        <v>35</v>
      </c>
      <c r="R1707">
        <v>1170</v>
      </c>
      <c r="S1707">
        <v>17</v>
      </c>
      <c r="T1707">
        <v>68</v>
      </c>
      <c r="U1707" t="s">
        <v>782</v>
      </c>
      <c r="V1707">
        <v>25000</v>
      </c>
      <c r="W1707">
        <v>2700</v>
      </c>
      <c r="X1707">
        <v>82</v>
      </c>
      <c r="Y1707">
        <v>13</v>
      </c>
      <c r="Z1707">
        <v>0.9</v>
      </c>
      <c r="AA1707">
        <v>-20</v>
      </c>
      <c r="AB1707" t="s">
        <v>769</v>
      </c>
      <c r="AC1707">
        <v>0.2</v>
      </c>
      <c r="AD1707" t="s">
        <v>2468</v>
      </c>
      <c r="AE1707">
        <v>41898</v>
      </c>
      <c r="AF1707">
        <v>41947</v>
      </c>
      <c r="AG1707" t="s">
        <v>842</v>
      </c>
      <c r="AH1707" t="s">
        <v>4598</v>
      </c>
      <c r="AI1707">
        <v>2225193</v>
      </c>
    </row>
    <row r="1708" spans="1:35" hidden="1">
      <c r="A1708" t="s">
        <v>4536</v>
      </c>
      <c r="B1708" t="s">
        <v>4562</v>
      </c>
      <c r="C1708" t="s">
        <v>4599</v>
      </c>
      <c r="D1708">
        <v>9290011138</v>
      </c>
      <c r="E1708" t="s">
        <v>4600</v>
      </c>
      <c r="F1708" t="s">
        <v>735</v>
      </c>
      <c r="G1708" t="s">
        <v>780</v>
      </c>
      <c r="H1708" t="s">
        <v>794</v>
      </c>
      <c r="I1708" t="s">
        <v>726</v>
      </c>
      <c r="J1708" t="s">
        <v>682</v>
      </c>
      <c r="K1708">
        <v>5</v>
      </c>
      <c r="L1708">
        <v>120</v>
      </c>
      <c r="M1708">
        <v>131.69999999999999</v>
      </c>
      <c r="N1708">
        <v>120</v>
      </c>
      <c r="O1708">
        <v>3177</v>
      </c>
      <c r="Q1708">
        <v>35</v>
      </c>
      <c r="R1708">
        <v>1200</v>
      </c>
      <c r="S1708">
        <v>17.2</v>
      </c>
      <c r="T1708">
        <v>70</v>
      </c>
      <c r="U1708" t="s">
        <v>782</v>
      </c>
      <c r="V1708">
        <v>25000</v>
      </c>
      <c r="W1708">
        <v>3000</v>
      </c>
      <c r="X1708">
        <v>82</v>
      </c>
      <c r="Y1708">
        <v>16</v>
      </c>
      <c r="Z1708">
        <v>0.9</v>
      </c>
      <c r="AA1708">
        <v>-20</v>
      </c>
      <c r="AB1708" t="s">
        <v>769</v>
      </c>
      <c r="AC1708">
        <v>0.2</v>
      </c>
      <c r="AD1708" t="s">
        <v>2468</v>
      </c>
      <c r="AE1708">
        <v>41898</v>
      </c>
      <c r="AF1708">
        <v>41947</v>
      </c>
      <c r="AG1708" t="s">
        <v>842</v>
      </c>
      <c r="AH1708" t="s">
        <v>4601</v>
      </c>
      <c r="AI1708">
        <v>2225194</v>
      </c>
    </row>
    <row r="1709" spans="1:35" hidden="1">
      <c r="A1709" t="s">
        <v>4536</v>
      </c>
      <c r="B1709" t="s">
        <v>4562</v>
      </c>
      <c r="C1709" t="s">
        <v>4602</v>
      </c>
      <c r="D1709">
        <v>9290011131</v>
      </c>
      <c r="E1709" t="s">
        <v>4603</v>
      </c>
      <c r="F1709" t="s">
        <v>735</v>
      </c>
      <c r="G1709" t="s">
        <v>780</v>
      </c>
      <c r="H1709" t="s">
        <v>794</v>
      </c>
      <c r="I1709" t="s">
        <v>726</v>
      </c>
      <c r="J1709" t="s">
        <v>682</v>
      </c>
      <c r="K1709">
        <v>5</v>
      </c>
      <c r="L1709">
        <v>100</v>
      </c>
      <c r="M1709">
        <v>131.5</v>
      </c>
      <c r="N1709">
        <v>120</v>
      </c>
      <c r="O1709">
        <v>10600</v>
      </c>
      <c r="Q1709">
        <v>15</v>
      </c>
      <c r="R1709">
        <v>1200</v>
      </c>
      <c r="S1709">
        <v>17</v>
      </c>
      <c r="T1709">
        <v>70</v>
      </c>
      <c r="U1709" t="s">
        <v>782</v>
      </c>
      <c r="V1709">
        <v>25000</v>
      </c>
      <c r="W1709">
        <v>2700</v>
      </c>
      <c r="X1709">
        <v>82</v>
      </c>
      <c r="Y1709">
        <v>14</v>
      </c>
      <c r="Z1709">
        <v>0.9</v>
      </c>
      <c r="AA1709">
        <v>-20</v>
      </c>
      <c r="AB1709" t="s">
        <v>769</v>
      </c>
      <c r="AC1709">
        <v>0.2</v>
      </c>
      <c r="AD1709" t="s">
        <v>2468</v>
      </c>
      <c r="AE1709">
        <v>41898</v>
      </c>
      <c r="AF1709">
        <v>41947</v>
      </c>
      <c r="AG1709" t="s">
        <v>842</v>
      </c>
      <c r="AH1709" t="s">
        <v>4604</v>
      </c>
      <c r="AI1709">
        <v>2225186</v>
      </c>
    </row>
    <row r="1710" spans="1:35" hidden="1">
      <c r="A1710" t="s">
        <v>4536</v>
      </c>
      <c r="B1710" t="s">
        <v>4562</v>
      </c>
      <c r="C1710" t="s">
        <v>4605</v>
      </c>
      <c r="D1710">
        <v>9290011132</v>
      </c>
      <c r="E1710" t="s">
        <v>4606</v>
      </c>
      <c r="F1710" t="s">
        <v>735</v>
      </c>
      <c r="G1710" t="s">
        <v>780</v>
      </c>
      <c r="H1710" t="s">
        <v>794</v>
      </c>
      <c r="I1710" t="s">
        <v>726</v>
      </c>
      <c r="J1710" t="s">
        <v>682</v>
      </c>
      <c r="K1710">
        <v>5</v>
      </c>
      <c r="L1710">
        <v>100</v>
      </c>
      <c r="M1710">
        <v>130.6</v>
      </c>
      <c r="N1710">
        <v>120.8</v>
      </c>
      <c r="O1710">
        <v>11940</v>
      </c>
      <c r="Q1710">
        <v>15</v>
      </c>
      <c r="R1710">
        <v>1230</v>
      </c>
      <c r="S1710">
        <v>17.2</v>
      </c>
      <c r="T1710">
        <v>72</v>
      </c>
      <c r="U1710" t="s">
        <v>782</v>
      </c>
      <c r="V1710">
        <v>25000</v>
      </c>
      <c r="W1710">
        <v>3000</v>
      </c>
      <c r="X1710">
        <v>82</v>
      </c>
      <c r="Y1710">
        <v>13</v>
      </c>
      <c r="Z1710">
        <v>0.9</v>
      </c>
      <c r="AA1710">
        <v>-20</v>
      </c>
      <c r="AB1710" t="s">
        <v>769</v>
      </c>
      <c r="AC1710">
        <v>0.2</v>
      </c>
      <c r="AD1710" t="s">
        <v>2468</v>
      </c>
      <c r="AE1710">
        <v>41898</v>
      </c>
      <c r="AF1710">
        <v>41947</v>
      </c>
      <c r="AG1710" t="s">
        <v>842</v>
      </c>
      <c r="AH1710" t="s">
        <v>4607</v>
      </c>
      <c r="AI1710">
        <v>2225191</v>
      </c>
    </row>
    <row r="1711" spans="1:35" hidden="1">
      <c r="A1711" t="s">
        <v>4536</v>
      </c>
      <c r="B1711" t="s">
        <v>4562</v>
      </c>
      <c r="C1711" t="s">
        <v>4608</v>
      </c>
      <c r="D1711">
        <v>9290002469</v>
      </c>
      <c r="E1711" t="s">
        <v>4609</v>
      </c>
      <c r="F1711" t="s">
        <v>735</v>
      </c>
      <c r="G1711" t="s">
        <v>780</v>
      </c>
      <c r="H1711" t="s">
        <v>794</v>
      </c>
      <c r="I1711" t="s">
        <v>726</v>
      </c>
      <c r="J1711" t="s">
        <v>682</v>
      </c>
      <c r="K1711">
        <v>5</v>
      </c>
      <c r="L1711">
        <v>120</v>
      </c>
      <c r="M1711">
        <v>132</v>
      </c>
      <c r="N1711">
        <v>119.5</v>
      </c>
      <c r="O1711">
        <v>7711</v>
      </c>
      <c r="Q1711">
        <v>25</v>
      </c>
      <c r="R1711">
        <v>1185</v>
      </c>
      <c r="S1711">
        <v>19</v>
      </c>
      <c r="T1711">
        <v>62.4</v>
      </c>
      <c r="U1711" t="s">
        <v>782</v>
      </c>
      <c r="V1711">
        <v>25000</v>
      </c>
      <c r="W1711">
        <v>2700</v>
      </c>
      <c r="X1711">
        <v>81</v>
      </c>
      <c r="Y1711">
        <v>2</v>
      </c>
      <c r="Z1711">
        <v>0.9</v>
      </c>
      <c r="AA1711">
        <v>-20</v>
      </c>
      <c r="AB1711" t="s">
        <v>769</v>
      </c>
      <c r="AC1711">
        <v>0.1</v>
      </c>
      <c r="AD1711" t="s">
        <v>2468</v>
      </c>
      <c r="AE1711">
        <v>41434</v>
      </c>
      <c r="AF1711">
        <v>41929</v>
      </c>
      <c r="AG1711" t="s">
        <v>784</v>
      </c>
      <c r="AH1711" t="s">
        <v>4610</v>
      </c>
      <c r="AI1711">
        <v>2222758</v>
      </c>
    </row>
    <row r="1712" spans="1:35" hidden="1">
      <c r="A1712" t="s">
        <v>4536</v>
      </c>
      <c r="B1712" t="s">
        <v>4562</v>
      </c>
      <c r="C1712" t="s">
        <v>4611</v>
      </c>
      <c r="D1712">
        <v>9290002656</v>
      </c>
      <c r="E1712" t="s">
        <v>4612</v>
      </c>
      <c r="F1712" t="s">
        <v>735</v>
      </c>
      <c r="G1712" t="s">
        <v>780</v>
      </c>
      <c r="H1712" t="s">
        <v>794</v>
      </c>
      <c r="I1712" t="s">
        <v>726</v>
      </c>
      <c r="J1712" t="s">
        <v>682</v>
      </c>
      <c r="K1712">
        <v>5</v>
      </c>
      <c r="L1712">
        <v>120</v>
      </c>
      <c r="M1712">
        <v>130.5</v>
      </c>
      <c r="N1712">
        <v>120.4</v>
      </c>
      <c r="O1712">
        <v>7711</v>
      </c>
      <c r="Q1712">
        <v>25</v>
      </c>
      <c r="R1712">
        <v>1185</v>
      </c>
      <c r="S1712">
        <v>19</v>
      </c>
      <c r="T1712">
        <v>62.4</v>
      </c>
      <c r="U1712" t="s">
        <v>782</v>
      </c>
      <c r="V1712">
        <v>25000</v>
      </c>
      <c r="W1712">
        <v>2700</v>
      </c>
      <c r="X1712">
        <v>81</v>
      </c>
      <c r="Y1712">
        <v>2</v>
      </c>
      <c r="Z1712">
        <v>0.9</v>
      </c>
      <c r="AA1712">
        <v>-20</v>
      </c>
      <c r="AB1712" t="s">
        <v>769</v>
      </c>
      <c r="AC1712">
        <v>0.1</v>
      </c>
      <c r="AD1712" t="s">
        <v>2468</v>
      </c>
      <c r="AE1712">
        <v>41529</v>
      </c>
      <c r="AF1712">
        <v>41929</v>
      </c>
      <c r="AG1712" t="s">
        <v>784</v>
      </c>
      <c r="AH1712" t="s">
        <v>4613</v>
      </c>
      <c r="AI1712">
        <v>2222761</v>
      </c>
    </row>
    <row r="1713" spans="1:35" hidden="1">
      <c r="A1713" t="s">
        <v>4536</v>
      </c>
      <c r="B1713" t="s">
        <v>4562</v>
      </c>
      <c r="C1713" t="s">
        <v>4614</v>
      </c>
      <c r="D1713">
        <v>9290002470</v>
      </c>
      <c r="E1713" t="s">
        <v>4615</v>
      </c>
      <c r="F1713" t="s">
        <v>735</v>
      </c>
      <c r="G1713" t="s">
        <v>780</v>
      </c>
      <c r="H1713" t="s">
        <v>794</v>
      </c>
      <c r="I1713" t="s">
        <v>726</v>
      </c>
      <c r="J1713" t="s">
        <v>682</v>
      </c>
      <c r="K1713">
        <v>5</v>
      </c>
      <c r="L1713">
        <v>120</v>
      </c>
      <c r="M1713">
        <v>134.5</v>
      </c>
      <c r="N1713">
        <v>120.3</v>
      </c>
      <c r="O1713">
        <v>7985</v>
      </c>
      <c r="Q1713">
        <v>25</v>
      </c>
      <c r="R1713">
        <v>1250</v>
      </c>
      <c r="S1713">
        <v>19</v>
      </c>
      <c r="T1713">
        <v>65.8</v>
      </c>
      <c r="U1713" t="s">
        <v>782</v>
      </c>
      <c r="V1713">
        <v>25000</v>
      </c>
      <c r="W1713">
        <v>3000</v>
      </c>
      <c r="X1713">
        <v>82</v>
      </c>
      <c r="Y1713">
        <v>5</v>
      </c>
      <c r="Z1713">
        <v>0.9</v>
      </c>
      <c r="AA1713">
        <v>-20</v>
      </c>
      <c r="AB1713" t="s">
        <v>769</v>
      </c>
      <c r="AC1713">
        <v>0.1</v>
      </c>
      <c r="AD1713" t="s">
        <v>2468</v>
      </c>
      <c r="AE1713">
        <v>41775</v>
      </c>
      <c r="AF1713">
        <v>41911</v>
      </c>
      <c r="AG1713" t="s">
        <v>784</v>
      </c>
      <c r="AH1713" t="s">
        <v>4616</v>
      </c>
      <c r="AI1713">
        <v>2222191</v>
      </c>
    </row>
    <row r="1714" spans="1:35" hidden="1">
      <c r="A1714" t="s">
        <v>4536</v>
      </c>
      <c r="B1714" t="s">
        <v>4562</v>
      </c>
      <c r="C1714" t="s">
        <v>4617</v>
      </c>
      <c r="D1714">
        <v>9290002657</v>
      </c>
      <c r="E1714" t="s">
        <v>4618</v>
      </c>
      <c r="F1714" t="s">
        <v>735</v>
      </c>
      <c r="G1714" t="s">
        <v>780</v>
      </c>
      <c r="H1714" t="s">
        <v>794</v>
      </c>
      <c r="I1714" t="s">
        <v>726</v>
      </c>
      <c r="J1714" t="s">
        <v>682</v>
      </c>
      <c r="K1714">
        <v>5</v>
      </c>
      <c r="L1714">
        <v>120</v>
      </c>
      <c r="M1714">
        <v>128.30000000000001</v>
      </c>
      <c r="N1714">
        <v>120.5</v>
      </c>
      <c r="O1714">
        <v>7985</v>
      </c>
      <c r="Q1714">
        <v>25</v>
      </c>
      <c r="R1714">
        <v>1250</v>
      </c>
      <c r="S1714">
        <v>19</v>
      </c>
      <c r="T1714">
        <v>65.8</v>
      </c>
      <c r="U1714" t="s">
        <v>782</v>
      </c>
      <c r="V1714">
        <v>25000</v>
      </c>
      <c r="W1714">
        <v>3000</v>
      </c>
      <c r="X1714">
        <v>82</v>
      </c>
      <c r="Y1714">
        <v>5</v>
      </c>
      <c r="Z1714">
        <v>0.9</v>
      </c>
      <c r="AA1714">
        <v>-20</v>
      </c>
      <c r="AB1714" t="s">
        <v>769</v>
      </c>
      <c r="AC1714">
        <v>0.1</v>
      </c>
      <c r="AD1714" t="s">
        <v>2468</v>
      </c>
      <c r="AE1714">
        <v>41894</v>
      </c>
      <c r="AF1714">
        <v>41911</v>
      </c>
      <c r="AG1714" t="s">
        <v>784</v>
      </c>
      <c r="AH1714" t="s">
        <v>4619</v>
      </c>
      <c r="AI1714">
        <v>2222193</v>
      </c>
    </row>
    <row r="1715" spans="1:35" hidden="1">
      <c r="A1715" t="s">
        <v>4536</v>
      </c>
      <c r="B1715" t="s">
        <v>4562</v>
      </c>
      <c r="C1715" t="s">
        <v>4620</v>
      </c>
      <c r="D1715">
        <v>9290002597</v>
      </c>
      <c r="E1715" t="s">
        <v>4621</v>
      </c>
      <c r="F1715" t="s">
        <v>735</v>
      </c>
      <c r="G1715" t="s">
        <v>780</v>
      </c>
      <c r="H1715" t="s">
        <v>794</v>
      </c>
      <c r="I1715" t="s">
        <v>726</v>
      </c>
      <c r="J1715" t="s">
        <v>682</v>
      </c>
      <c r="K1715">
        <v>5</v>
      </c>
      <c r="L1715">
        <v>120</v>
      </c>
      <c r="M1715">
        <v>130.80000000000001</v>
      </c>
      <c r="N1715">
        <v>120.4</v>
      </c>
      <c r="O1715">
        <v>7985</v>
      </c>
      <c r="Q1715">
        <v>25</v>
      </c>
      <c r="R1715">
        <v>1250</v>
      </c>
      <c r="S1715">
        <v>19</v>
      </c>
      <c r="T1715">
        <v>65.8</v>
      </c>
      <c r="U1715" t="s">
        <v>782</v>
      </c>
      <c r="V1715">
        <v>25000</v>
      </c>
      <c r="W1715">
        <v>3000</v>
      </c>
      <c r="X1715">
        <v>82</v>
      </c>
      <c r="Y1715">
        <v>5</v>
      </c>
      <c r="Z1715">
        <v>0.9</v>
      </c>
      <c r="AA1715">
        <v>-20</v>
      </c>
      <c r="AB1715" t="s">
        <v>769</v>
      </c>
      <c r="AC1715">
        <v>0.1</v>
      </c>
      <c r="AD1715" t="s">
        <v>2468</v>
      </c>
      <c r="AE1715">
        <v>41706</v>
      </c>
      <c r="AF1715">
        <v>41911</v>
      </c>
      <c r="AG1715" t="s">
        <v>784</v>
      </c>
      <c r="AH1715" t="s">
        <v>4622</v>
      </c>
      <c r="AI1715">
        <v>2222192</v>
      </c>
    </row>
    <row r="1716" spans="1:35" hidden="1">
      <c r="A1716" t="s">
        <v>4536</v>
      </c>
      <c r="B1716" t="s">
        <v>4562</v>
      </c>
      <c r="C1716" t="s">
        <v>4623</v>
      </c>
      <c r="D1716">
        <v>9290011178</v>
      </c>
      <c r="E1716" t="s">
        <v>4624</v>
      </c>
      <c r="F1716" t="s">
        <v>792</v>
      </c>
      <c r="G1716" t="s">
        <v>793</v>
      </c>
      <c r="H1716" t="s">
        <v>794</v>
      </c>
      <c r="I1716" t="s">
        <v>795</v>
      </c>
      <c r="J1716" t="s">
        <v>682</v>
      </c>
      <c r="K1716">
        <v>5</v>
      </c>
      <c r="L1716">
        <v>40</v>
      </c>
      <c r="M1716">
        <v>109.9</v>
      </c>
      <c r="N1716">
        <v>61.9</v>
      </c>
      <c r="R1716">
        <v>450</v>
      </c>
      <c r="S1716">
        <v>5.5</v>
      </c>
      <c r="T1716">
        <v>81.8</v>
      </c>
      <c r="U1716" t="s">
        <v>782</v>
      </c>
      <c r="V1716">
        <v>25000</v>
      </c>
      <c r="W1716">
        <v>5000</v>
      </c>
      <c r="X1716">
        <v>82</v>
      </c>
      <c r="Y1716">
        <v>3</v>
      </c>
      <c r="Z1716">
        <v>0.7</v>
      </c>
      <c r="AA1716">
        <v>0</v>
      </c>
      <c r="AB1716" t="s">
        <v>769</v>
      </c>
      <c r="AC1716">
        <v>0.2</v>
      </c>
      <c r="AD1716" t="s">
        <v>2468</v>
      </c>
      <c r="AE1716">
        <v>41852</v>
      </c>
      <c r="AF1716">
        <v>41942</v>
      </c>
      <c r="AG1716" t="s">
        <v>842</v>
      </c>
      <c r="AH1716" t="s">
        <v>4625</v>
      </c>
      <c r="AI1716">
        <v>2223932</v>
      </c>
    </row>
    <row r="1717" spans="1:35" hidden="1">
      <c r="A1717" t="s">
        <v>4536</v>
      </c>
      <c r="B1717" t="s">
        <v>4562</v>
      </c>
      <c r="C1717" t="s">
        <v>4626</v>
      </c>
      <c r="D1717">
        <v>9290011176</v>
      </c>
      <c r="E1717" t="s">
        <v>4627</v>
      </c>
      <c r="F1717" t="s">
        <v>792</v>
      </c>
      <c r="G1717" t="s">
        <v>793</v>
      </c>
      <c r="H1717" t="s">
        <v>794</v>
      </c>
      <c r="I1717" t="s">
        <v>795</v>
      </c>
      <c r="J1717" t="s">
        <v>682</v>
      </c>
      <c r="K1717">
        <v>5</v>
      </c>
      <c r="L1717">
        <v>40</v>
      </c>
      <c r="M1717">
        <v>110.4</v>
      </c>
      <c r="N1717">
        <v>61.9</v>
      </c>
      <c r="R1717">
        <v>450</v>
      </c>
      <c r="S1717">
        <v>6.5</v>
      </c>
      <c r="T1717">
        <v>69.3</v>
      </c>
      <c r="U1717" t="s">
        <v>782</v>
      </c>
      <c r="V1717">
        <v>25000</v>
      </c>
      <c r="W1717">
        <v>2700</v>
      </c>
      <c r="X1717">
        <v>82</v>
      </c>
      <c r="Y1717">
        <v>17</v>
      </c>
      <c r="Z1717">
        <v>0.7</v>
      </c>
      <c r="AA1717">
        <v>0</v>
      </c>
      <c r="AB1717" t="s">
        <v>769</v>
      </c>
      <c r="AC1717">
        <v>0.2</v>
      </c>
      <c r="AD1717" t="s">
        <v>4628</v>
      </c>
      <c r="AE1717">
        <v>41852</v>
      </c>
      <c r="AF1717">
        <v>41942</v>
      </c>
      <c r="AG1717" t="s">
        <v>842</v>
      </c>
      <c r="AH1717" t="s">
        <v>4629</v>
      </c>
      <c r="AI1717">
        <v>2223930</v>
      </c>
    </row>
    <row r="1718" spans="1:35" hidden="1">
      <c r="A1718" t="s">
        <v>4536</v>
      </c>
      <c r="B1718" t="s">
        <v>4562</v>
      </c>
      <c r="C1718">
        <v>9290002575</v>
      </c>
      <c r="D1718">
        <v>9290002575</v>
      </c>
      <c r="E1718" t="s">
        <v>4630</v>
      </c>
      <c r="F1718" t="s">
        <v>731</v>
      </c>
      <c r="G1718" t="s">
        <v>780</v>
      </c>
      <c r="H1718" t="s">
        <v>794</v>
      </c>
      <c r="I1718" t="s">
        <v>726</v>
      </c>
      <c r="J1718" t="s">
        <v>682</v>
      </c>
      <c r="K1718">
        <v>5</v>
      </c>
      <c r="L1718">
        <v>75</v>
      </c>
      <c r="M1718">
        <v>3.6</v>
      </c>
      <c r="N1718">
        <v>3.6</v>
      </c>
      <c r="O1718">
        <v>6414</v>
      </c>
      <c r="Q1718">
        <v>25</v>
      </c>
      <c r="R1718">
        <v>950</v>
      </c>
      <c r="S1718">
        <v>12</v>
      </c>
      <c r="T1718">
        <v>79.099999999999994</v>
      </c>
      <c r="U1718" t="s">
        <v>782</v>
      </c>
      <c r="V1718">
        <v>25000</v>
      </c>
      <c r="W1718">
        <v>3500</v>
      </c>
      <c r="X1718">
        <v>84</v>
      </c>
      <c r="Y1718">
        <v>11</v>
      </c>
      <c r="Z1718">
        <v>0.9</v>
      </c>
      <c r="AA1718">
        <v>0</v>
      </c>
      <c r="AD1718" t="s">
        <v>2468</v>
      </c>
      <c r="AE1718">
        <v>41718</v>
      </c>
      <c r="AF1718">
        <v>41767</v>
      </c>
      <c r="AG1718" t="s">
        <v>842</v>
      </c>
      <c r="AH1718" t="s">
        <v>4631</v>
      </c>
      <c r="AI1718">
        <v>2210348</v>
      </c>
    </row>
    <row r="1719" spans="1:35" hidden="1">
      <c r="A1719" t="s">
        <v>4536</v>
      </c>
      <c r="B1719" t="s">
        <v>4562</v>
      </c>
      <c r="C1719">
        <v>9290002576</v>
      </c>
      <c r="D1719">
        <v>9290002576</v>
      </c>
      <c r="E1719" t="s">
        <v>4632</v>
      </c>
      <c r="F1719" t="s">
        <v>731</v>
      </c>
      <c r="G1719" t="s">
        <v>780</v>
      </c>
      <c r="H1719" t="s">
        <v>794</v>
      </c>
      <c r="I1719" t="s">
        <v>726</v>
      </c>
      <c r="J1719" t="s">
        <v>682</v>
      </c>
      <c r="K1719">
        <v>5</v>
      </c>
      <c r="L1719">
        <v>75</v>
      </c>
      <c r="M1719">
        <v>3.6</v>
      </c>
      <c r="N1719">
        <v>3.6</v>
      </c>
      <c r="O1719">
        <v>2856</v>
      </c>
      <c r="Q1719">
        <v>35</v>
      </c>
      <c r="R1719">
        <v>950</v>
      </c>
      <c r="S1719">
        <v>12</v>
      </c>
      <c r="T1719">
        <v>79.099999999999994</v>
      </c>
      <c r="U1719" t="s">
        <v>782</v>
      </c>
      <c r="V1719">
        <v>25000</v>
      </c>
      <c r="W1719">
        <v>3500</v>
      </c>
      <c r="X1719">
        <v>84</v>
      </c>
      <c r="Y1719">
        <v>12</v>
      </c>
      <c r="Z1719">
        <v>0.9</v>
      </c>
      <c r="AA1719">
        <v>0</v>
      </c>
      <c r="AD1719" t="s">
        <v>2468</v>
      </c>
      <c r="AE1719">
        <v>41718</v>
      </c>
      <c r="AF1719">
        <v>41767</v>
      </c>
      <c r="AG1719" t="s">
        <v>842</v>
      </c>
      <c r="AH1719" t="s">
        <v>4633</v>
      </c>
      <c r="AI1719">
        <v>2210349</v>
      </c>
    </row>
    <row r="1720" spans="1:35" hidden="1">
      <c r="A1720" t="s">
        <v>4536</v>
      </c>
      <c r="B1720" t="s">
        <v>4562</v>
      </c>
      <c r="C1720">
        <v>9290002577</v>
      </c>
      <c r="D1720">
        <v>9290002577</v>
      </c>
      <c r="E1720" t="s">
        <v>4634</v>
      </c>
      <c r="F1720" t="s">
        <v>735</v>
      </c>
      <c r="G1720" t="s">
        <v>780</v>
      </c>
      <c r="H1720" t="s">
        <v>794</v>
      </c>
      <c r="I1720" t="s">
        <v>726</v>
      </c>
      <c r="J1720" t="s">
        <v>682</v>
      </c>
      <c r="K1720">
        <v>5</v>
      </c>
      <c r="L1720">
        <v>120</v>
      </c>
      <c r="M1720">
        <v>5.0999999999999996</v>
      </c>
      <c r="N1720">
        <v>4.7</v>
      </c>
      <c r="O1720">
        <v>8977</v>
      </c>
      <c r="Q1720">
        <v>25</v>
      </c>
      <c r="R1720">
        <v>1300</v>
      </c>
      <c r="S1720">
        <v>19</v>
      </c>
      <c r="T1720">
        <v>68.400000000000006</v>
      </c>
      <c r="U1720" t="s">
        <v>782</v>
      </c>
      <c r="V1720">
        <v>25000</v>
      </c>
      <c r="W1720">
        <v>3500</v>
      </c>
      <c r="X1720">
        <v>83</v>
      </c>
      <c r="Y1720">
        <v>11</v>
      </c>
      <c r="Z1720">
        <v>0.9</v>
      </c>
      <c r="AA1720">
        <v>0</v>
      </c>
      <c r="AB1720" t="s">
        <v>769</v>
      </c>
      <c r="AC1720">
        <v>0.2</v>
      </c>
      <c r="AD1720" t="s">
        <v>2468</v>
      </c>
      <c r="AE1720">
        <v>41718</v>
      </c>
      <c r="AF1720">
        <v>41767</v>
      </c>
      <c r="AG1720" t="s">
        <v>842</v>
      </c>
      <c r="AH1720" t="s">
        <v>4635</v>
      </c>
      <c r="AI1720">
        <v>2210350</v>
      </c>
    </row>
    <row r="1721" spans="1:35" hidden="1">
      <c r="A1721" t="s">
        <v>4536</v>
      </c>
      <c r="B1721" t="s">
        <v>4562</v>
      </c>
      <c r="C1721">
        <v>9290002578</v>
      </c>
      <c r="D1721">
        <v>9290002578</v>
      </c>
      <c r="E1721" t="s">
        <v>4636</v>
      </c>
      <c r="F1721" t="s">
        <v>735</v>
      </c>
      <c r="G1721" t="s">
        <v>780</v>
      </c>
      <c r="H1721" t="s">
        <v>794</v>
      </c>
      <c r="I1721" t="s">
        <v>726</v>
      </c>
      <c r="J1721" t="s">
        <v>682</v>
      </c>
      <c r="K1721">
        <v>5</v>
      </c>
      <c r="L1721">
        <v>120</v>
      </c>
      <c r="M1721">
        <v>5.0999999999999996</v>
      </c>
      <c r="N1721">
        <v>4.7</v>
      </c>
      <c r="O1721">
        <v>3778</v>
      </c>
      <c r="Q1721">
        <v>35</v>
      </c>
      <c r="R1721">
        <v>1300</v>
      </c>
      <c r="S1721">
        <v>19</v>
      </c>
      <c r="T1721">
        <v>68.400000000000006</v>
      </c>
      <c r="U1721" t="s">
        <v>782</v>
      </c>
      <c r="V1721">
        <v>25000</v>
      </c>
      <c r="W1721">
        <v>3500</v>
      </c>
      <c r="X1721">
        <v>84</v>
      </c>
      <c r="Y1721">
        <v>11</v>
      </c>
      <c r="Z1721">
        <v>0.9</v>
      </c>
      <c r="AA1721">
        <v>0</v>
      </c>
      <c r="AB1721" t="s">
        <v>769</v>
      </c>
      <c r="AC1721">
        <v>0.2</v>
      </c>
      <c r="AD1721" t="s">
        <v>2468</v>
      </c>
      <c r="AE1721">
        <v>41718</v>
      </c>
      <c r="AF1721">
        <v>41767</v>
      </c>
      <c r="AG1721" t="s">
        <v>842</v>
      </c>
      <c r="AH1721" t="s">
        <v>4637</v>
      </c>
      <c r="AI1721">
        <v>2210351</v>
      </c>
    </row>
    <row r="1722" spans="1:35" hidden="1">
      <c r="A1722" t="s">
        <v>4536</v>
      </c>
      <c r="B1722" t="s">
        <v>4562</v>
      </c>
      <c r="C1722">
        <v>9290011124</v>
      </c>
      <c r="D1722">
        <v>9290011124</v>
      </c>
      <c r="E1722" t="s">
        <v>4638</v>
      </c>
      <c r="F1722" t="s">
        <v>731</v>
      </c>
      <c r="G1722" t="s">
        <v>780</v>
      </c>
      <c r="H1722" t="s">
        <v>794</v>
      </c>
      <c r="I1722" t="s">
        <v>726</v>
      </c>
      <c r="J1722" t="s">
        <v>682</v>
      </c>
      <c r="K1722">
        <v>5</v>
      </c>
      <c r="L1722">
        <v>75</v>
      </c>
      <c r="M1722">
        <v>93.7</v>
      </c>
      <c r="N1722">
        <v>92.3</v>
      </c>
      <c r="O1722">
        <v>10460</v>
      </c>
      <c r="Q1722">
        <v>15</v>
      </c>
      <c r="R1722">
        <v>950</v>
      </c>
      <c r="S1722">
        <v>12</v>
      </c>
      <c r="T1722">
        <v>79</v>
      </c>
      <c r="U1722" t="s">
        <v>782</v>
      </c>
      <c r="V1722">
        <v>25000</v>
      </c>
      <c r="W1722">
        <v>4000</v>
      </c>
      <c r="X1722">
        <v>81</v>
      </c>
      <c r="Y1722">
        <v>9</v>
      </c>
      <c r="Z1722">
        <v>0.9</v>
      </c>
      <c r="AA1722">
        <v>0</v>
      </c>
      <c r="AB1722" t="s">
        <v>769</v>
      </c>
      <c r="AC1722">
        <v>0.2</v>
      </c>
      <c r="AD1722" t="s">
        <v>2468</v>
      </c>
      <c r="AE1722">
        <v>41898</v>
      </c>
      <c r="AF1722">
        <v>41915</v>
      </c>
      <c r="AG1722" t="s">
        <v>842</v>
      </c>
      <c r="AH1722" t="s">
        <v>4639</v>
      </c>
      <c r="AI1722">
        <v>2221780</v>
      </c>
    </row>
    <row r="1723" spans="1:35" hidden="1">
      <c r="A1723" t="s">
        <v>4536</v>
      </c>
      <c r="B1723" t="s">
        <v>4562</v>
      </c>
      <c r="C1723">
        <v>9290011126</v>
      </c>
      <c r="D1723">
        <v>9290011126</v>
      </c>
      <c r="E1723" t="s">
        <v>4640</v>
      </c>
      <c r="F1723" t="s">
        <v>731</v>
      </c>
      <c r="G1723" t="s">
        <v>780</v>
      </c>
      <c r="H1723" t="s">
        <v>794</v>
      </c>
      <c r="I1723" t="s">
        <v>726</v>
      </c>
      <c r="J1723" t="s">
        <v>682</v>
      </c>
      <c r="K1723">
        <v>5</v>
      </c>
      <c r="L1723">
        <v>75</v>
      </c>
      <c r="M1723">
        <v>92.9</v>
      </c>
      <c r="N1723">
        <v>92.1</v>
      </c>
      <c r="O1723">
        <v>4394</v>
      </c>
      <c r="Q1723">
        <v>25</v>
      </c>
      <c r="R1723">
        <v>900</v>
      </c>
      <c r="S1723">
        <v>12</v>
      </c>
      <c r="T1723">
        <v>75</v>
      </c>
      <c r="U1723" t="s">
        <v>782</v>
      </c>
      <c r="V1723">
        <v>25000</v>
      </c>
      <c r="W1723">
        <v>3000</v>
      </c>
      <c r="X1723">
        <v>82</v>
      </c>
      <c r="Y1723">
        <v>13</v>
      </c>
      <c r="Z1723">
        <v>0.9</v>
      </c>
      <c r="AA1723">
        <v>0</v>
      </c>
      <c r="AB1723" t="s">
        <v>769</v>
      </c>
      <c r="AC1723">
        <v>0.2</v>
      </c>
      <c r="AD1723" t="s">
        <v>2468</v>
      </c>
      <c r="AE1723">
        <v>41898</v>
      </c>
      <c r="AF1723">
        <v>41915</v>
      </c>
      <c r="AG1723" t="s">
        <v>842</v>
      </c>
      <c r="AH1723" t="s">
        <v>4641</v>
      </c>
      <c r="AI1723">
        <v>2221781</v>
      </c>
    </row>
    <row r="1724" spans="1:35" hidden="1">
      <c r="A1724" t="s">
        <v>4536</v>
      </c>
      <c r="B1724" t="s">
        <v>4562</v>
      </c>
      <c r="C1724">
        <v>9290011127</v>
      </c>
      <c r="D1724">
        <v>9290011127</v>
      </c>
      <c r="E1724" t="s">
        <v>4642</v>
      </c>
      <c r="F1724" t="s">
        <v>731</v>
      </c>
      <c r="G1724" t="s">
        <v>780</v>
      </c>
      <c r="H1724" t="s">
        <v>794</v>
      </c>
      <c r="I1724" t="s">
        <v>726</v>
      </c>
      <c r="J1724" t="s">
        <v>682</v>
      </c>
      <c r="K1724">
        <v>5</v>
      </c>
      <c r="L1724">
        <v>75</v>
      </c>
      <c r="M1724">
        <v>93.7</v>
      </c>
      <c r="N1724">
        <v>92.3</v>
      </c>
      <c r="O1724">
        <v>6477</v>
      </c>
      <c r="Q1724">
        <v>25</v>
      </c>
      <c r="R1724">
        <v>950</v>
      </c>
      <c r="S1724">
        <v>12</v>
      </c>
      <c r="T1724">
        <v>79</v>
      </c>
      <c r="U1724" t="s">
        <v>782</v>
      </c>
      <c r="V1724">
        <v>25000</v>
      </c>
      <c r="W1724">
        <v>4000</v>
      </c>
      <c r="X1724">
        <v>81</v>
      </c>
      <c r="Y1724">
        <v>9</v>
      </c>
      <c r="Z1724">
        <v>0.9</v>
      </c>
      <c r="AA1724">
        <v>0</v>
      </c>
      <c r="AB1724" t="s">
        <v>769</v>
      </c>
      <c r="AC1724">
        <v>0.2</v>
      </c>
      <c r="AD1724" t="s">
        <v>2468</v>
      </c>
      <c r="AE1724">
        <v>41898</v>
      </c>
      <c r="AF1724">
        <v>41915</v>
      </c>
      <c r="AG1724" t="s">
        <v>842</v>
      </c>
      <c r="AH1724" t="s">
        <v>4643</v>
      </c>
      <c r="AI1724">
        <v>2221782</v>
      </c>
    </row>
    <row r="1725" spans="1:35" hidden="1">
      <c r="A1725" t="s">
        <v>4536</v>
      </c>
      <c r="B1725" t="s">
        <v>4562</v>
      </c>
      <c r="C1725">
        <v>9290011130</v>
      </c>
      <c r="D1725">
        <v>9290011130</v>
      </c>
      <c r="E1725" t="s">
        <v>4644</v>
      </c>
      <c r="F1725" t="s">
        <v>731</v>
      </c>
      <c r="G1725" t="s">
        <v>780</v>
      </c>
      <c r="H1725" t="s">
        <v>794</v>
      </c>
      <c r="I1725" t="s">
        <v>726</v>
      </c>
      <c r="J1725" t="s">
        <v>682</v>
      </c>
      <c r="K1725">
        <v>5</v>
      </c>
      <c r="L1725">
        <v>75</v>
      </c>
      <c r="M1725">
        <v>93.5</v>
      </c>
      <c r="N1725">
        <v>92.4</v>
      </c>
      <c r="O1725">
        <v>2781</v>
      </c>
      <c r="Q1725">
        <v>35</v>
      </c>
      <c r="R1725">
        <v>950</v>
      </c>
      <c r="S1725">
        <v>12</v>
      </c>
      <c r="T1725">
        <v>79</v>
      </c>
      <c r="U1725" t="s">
        <v>782</v>
      </c>
      <c r="V1725">
        <v>25000</v>
      </c>
      <c r="W1725">
        <v>4000</v>
      </c>
      <c r="X1725">
        <v>81</v>
      </c>
      <c r="Y1725">
        <v>9</v>
      </c>
      <c r="Z1725">
        <v>0.9</v>
      </c>
      <c r="AA1725">
        <v>0</v>
      </c>
      <c r="AB1725" t="s">
        <v>769</v>
      </c>
      <c r="AC1725">
        <v>0.2</v>
      </c>
      <c r="AD1725" t="s">
        <v>2468</v>
      </c>
      <c r="AE1725">
        <v>41898</v>
      </c>
      <c r="AF1725">
        <v>41915</v>
      </c>
      <c r="AG1725" t="s">
        <v>842</v>
      </c>
      <c r="AH1725" t="s">
        <v>4645</v>
      </c>
      <c r="AI1725">
        <v>2221783</v>
      </c>
    </row>
    <row r="1726" spans="1:35" hidden="1">
      <c r="A1726" t="s">
        <v>4536</v>
      </c>
      <c r="B1726" t="s">
        <v>4562</v>
      </c>
      <c r="C1726">
        <v>9290011133</v>
      </c>
      <c r="D1726">
        <v>9290011133</v>
      </c>
      <c r="E1726" t="s">
        <v>4646</v>
      </c>
      <c r="F1726" t="s">
        <v>735</v>
      </c>
      <c r="G1726" t="s">
        <v>780</v>
      </c>
      <c r="H1726" t="s">
        <v>794</v>
      </c>
      <c r="I1726" t="s">
        <v>726</v>
      </c>
      <c r="J1726" t="s">
        <v>682</v>
      </c>
      <c r="K1726">
        <v>5</v>
      </c>
      <c r="L1726">
        <v>120</v>
      </c>
      <c r="M1726">
        <v>131.80000000000001</v>
      </c>
      <c r="N1726">
        <v>120.6</v>
      </c>
      <c r="O1726">
        <v>13160</v>
      </c>
      <c r="Q1726">
        <v>15</v>
      </c>
      <c r="R1726">
        <v>1300</v>
      </c>
      <c r="S1726">
        <v>17</v>
      </c>
      <c r="T1726">
        <v>76</v>
      </c>
      <c r="U1726" t="s">
        <v>782</v>
      </c>
      <c r="V1726">
        <v>25000</v>
      </c>
      <c r="W1726">
        <v>4000</v>
      </c>
      <c r="X1726">
        <v>81</v>
      </c>
      <c r="Y1726">
        <v>7</v>
      </c>
      <c r="Z1726">
        <v>0.9</v>
      </c>
      <c r="AA1726">
        <v>0</v>
      </c>
      <c r="AB1726" t="s">
        <v>769</v>
      </c>
      <c r="AC1726">
        <v>0.2</v>
      </c>
      <c r="AD1726" t="s">
        <v>2468</v>
      </c>
      <c r="AE1726">
        <v>41898</v>
      </c>
      <c r="AF1726">
        <v>41915</v>
      </c>
      <c r="AG1726" t="s">
        <v>842</v>
      </c>
      <c r="AH1726" t="s">
        <v>4647</v>
      </c>
      <c r="AI1726">
        <v>2221784</v>
      </c>
    </row>
    <row r="1727" spans="1:35" hidden="1">
      <c r="A1727" t="s">
        <v>4536</v>
      </c>
      <c r="B1727" t="s">
        <v>4562</v>
      </c>
      <c r="C1727">
        <v>9290011134</v>
      </c>
      <c r="D1727">
        <v>9290011134</v>
      </c>
      <c r="E1727" t="s">
        <v>4648</v>
      </c>
      <c r="F1727" t="s">
        <v>735</v>
      </c>
      <c r="G1727" t="s">
        <v>780</v>
      </c>
      <c r="H1727" t="s">
        <v>794</v>
      </c>
      <c r="I1727" t="s">
        <v>726</v>
      </c>
      <c r="J1727" t="s">
        <v>682</v>
      </c>
      <c r="K1727">
        <v>5</v>
      </c>
      <c r="L1727">
        <v>120</v>
      </c>
      <c r="M1727">
        <v>131.5</v>
      </c>
      <c r="N1727">
        <v>120</v>
      </c>
      <c r="O1727">
        <v>5838</v>
      </c>
      <c r="Q1727">
        <v>25</v>
      </c>
      <c r="R1727">
        <v>1200</v>
      </c>
      <c r="S1727">
        <v>17</v>
      </c>
      <c r="T1727">
        <v>70.5</v>
      </c>
      <c r="U1727" t="s">
        <v>782</v>
      </c>
      <c r="V1727">
        <v>25000</v>
      </c>
      <c r="W1727">
        <v>2700</v>
      </c>
      <c r="X1727">
        <v>81</v>
      </c>
      <c r="Y1727">
        <v>11</v>
      </c>
      <c r="Z1727">
        <v>0.9</v>
      </c>
      <c r="AA1727">
        <v>0</v>
      </c>
      <c r="AB1727" t="s">
        <v>769</v>
      </c>
      <c r="AC1727">
        <v>0.2</v>
      </c>
      <c r="AD1727" t="s">
        <v>2468</v>
      </c>
      <c r="AE1727">
        <v>41898</v>
      </c>
      <c r="AF1727">
        <v>41915</v>
      </c>
      <c r="AG1727" t="s">
        <v>842</v>
      </c>
      <c r="AH1727" t="s">
        <v>4649</v>
      </c>
      <c r="AI1727">
        <v>2221785</v>
      </c>
    </row>
    <row r="1728" spans="1:35" hidden="1">
      <c r="A1728" t="s">
        <v>4536</v>
      </c>
      <c r="B1728" t="s">
        <v>4562</v>
      </c>
      <c r="C1728">
        <v>9290011136</v>
      </c>
      <c r="D1728">
        <v>9290011136</v>
      </c>
      <c r="E1728" t="s">
        <v>4650</v>
      </c>
      <c r="F1728" t="s">
        <v>735</v>
      </c>
      <c r="G1728" t="s">
        <v>780</v>
      </c>
      <c r="H1728" t="s">
        <v>794</v>
      </c>
      <c r="I1728" t="s">
        <v>726</v>
      </c>
      <c r="J1728" t="s">
        <v>682</v>
      </c>
      <c r="K1728">
        <v>5</v>
      </c>
      <c r="L1728">
        <v>120</v>
      </c>
      <c r="M1728">
        <v>131.80000000000001</v>
      </c>
      <c r="N1728">
        <v>120.3</v>
      </c>
      <c r="O1728">
        <v>8760</v>
      </c>
      <c r="Q1728">
        <v>25</v>
      </c>
      <c r="R1728">
        <v>1300</v>
      </c>
      <c r="S1728">
        <v>17</v>
      </c>
      <c r="T1728">
        <v>76</v>
      </c>
      <c r="U1728" t="s">
        <v>782</v>
      </c>
      <c r="V1728">
        <v>25000</v>
      </c>
      <c r="W1728">
        <v>4000</v>
      </c>
      <c r="X1728">
        <v>81</v>
      </c>
      <c r="Y1728">
        <v>8</v>
      </c>
      <c r="Z1728">
        <v>0.9</v>
      </c>
      <c r="AA1728">
        <v>0</v>
      </c>
      <c r="AB1728" t="s">
        <v>769</v>
      </c>
      <c r="AC1728">
        <v>0.2</v>
      </c>
      <c r="AD1728" t="s">
        <v>2468</v>
      </c>
      <c r="AE1728">
        <v>41898</v>
      </c>
      <c r="AF1728">
        <v>41915</v>
      </c>
      <c r="AG1728" t="s">
        <v>842</v>
      </c>
      <c r="AH1728" t="s">
        <v>4651</v>
      </c>
      <c r="AI1728">
        <v>2221786</v>
      </c>
    </row>
    <row r="1729" spans="1:35" hidden="1">
      <c r="A1729" t="s">
        <v>4536</v>
      </c>
      <c r="B1729" t="s">
        <v>4562</v>
      </c>
      <c r="C1729">
        <v>9290011139</v>
      </c>
      <c r="D1729">
        <v>9290011139</v>
      </c>
      <c r="E1729" t="s">
        <v>4652</v>
      </c>
      <c r="F1729" t="s">
        <v>735</v>
      </c>
      <c r="G1729" t="s">
        <v>780</v>
      </c>
      <c r="H1729" t="s">
        <v>794</v>
      </c>
      <c r="I1729" t="s">
        <v>726</v>
      </c>
      <c r="J1729" t="s">
        <v>682</v>
      </c>
      <c r="K1729">
        <v>5</v>
      </c>
      <c r="L1729">
        <v>120</v>
      </c>
      <c r="M1729">
        <v>131.5</v>
      </c>
      <c r="N1729">
        <v>120</v>
      </c>
      <c r="O1729">
        <v>4007</v>
      </c>
      <c r="Q1729">
        <v>35</v>
      </c>
      <c r="R1729">
        <v>1300</v>
      </c>
      <c r="S1729">
        <v>17</v>
      </c>
      <c r="T1729">
        <v>76</v>
      </c>
      <c r="U1729" t="s">
        <v>782</v>
      </c>
      <c r="V1729">
        <v>25000</v>
      </c>
      <c r="W1729">
        <v>4000</v>
      </c>
      <c r="X1729">
        <v>81</v>
      </c>
      <c r="Y1729">
        <v>8</v>
      </c>
      <c r="Z1729">
        <v>0.9</v>
      </c>
      <c r="AA1729">
        <v>0</v>
      </c>
      <c r="AB1729" t="s">
        <v>769</v>
      </c>
      <c r="AC1729">
        <v>0.2</v>
      </c>
      <c r="AD1729" t="s">
        <v>2468</v>
      </c>
      <c r="AE1729">
        <v>41898</v>
      </c>
      <c r="AF1729">
        <v>41915</v>
      </c>
      <c r="AG1729" t="s">
        <v>842</v>
      </c>
      <c r="AH1729" t="s">
        <v>4653</v>
      </c>
      <c r="AI1729">
        <v>2221787</v>
      </c>
    </row>
    <row r="1730" spans="1:35" hidden="1">
      <c r="A1730" t="s">
        <v>4536</v>
      </c>
      <c r="B1730" t="s">
        <v>4562</v>
      </c>
      <c r="C1730" t="s">
        <v>4654</v>
      </c>
      <c r="D1730">
        <v>9290011175</v>
      </c>
      <c r="E1730" t="s">
        <v>4655</v>
      </c>
      <c r="F1730" t="s">
        <v>792</v>
      </c>
      <c r="G1730" t="s">
        <v>793</v>
      </c>
      <c r="H1730" t="s">
        <v>794</v>
      </c>
      <c r="I1730" t="s">
        <v>795</v>
      </c>
      <c r="J1730" t="s">
        <v>682</v>
      </c>
      <c r="K1730">
        <v>5</v>
      </c>
      <c r="L1730">
        <v>60</v>
      </c>
      <c r="M1730">
        <v>109.4</v>
      </c>
      <c r="N1730">
        <v>61.7</v>
      </c>
      <c r="R1730">
        <v>800</v>
      </c>
      <c r="S1730">
        <v>9.5</v>
      </c>
      <c r="T1730">
        <v>84.2</v>
      </c>
      <c r="U1730" t="s">
        <v>782</v>
      </c>
      <c r="V1730">
        <v>25000</v>
      </c>
      <c r="W1730">
        <v>2700</v>
      </c>
      <c r="X1730">
        <v>82</v>
      </c>
      <c r="Y1730">
        <v>17</v>
      </c>
      <c r="Z1730">
        <v>0.8</v>
      </c>
      <c r="AA1730">
        <v>0</v>
      </c>
      <c r="AB1730" t="s">
        <v>769</v>
      </c>
      <c r="AC1730">
        <v>0.2</v>
      </c>
      <c r="AD1730" t="s">
        <v>4628</v>
      </c>
      <c r="AE1730">
        <v>41852</v>
      </c>
      <c r="AF1730">
        <v>41942</v>
      </c>
      <c r="AG1730" t="s">
        <v>842</v>
      </c>
      <c r="AH1730" t="s">
        <v>4656</v>
      </c>
      <c r="AI1730">
        <v>2223921</v>
      </c>
    </row>
    <row r="1731" spans="1:35" hidden="1">
      <c r="A1731" t="s">
        <v>4536</v>
      </c>
      <c r="B1731" t="s">
        <v>4562</v>
      </c>
      <c r="C1731" t="s">
        <v>4657</v>
      </c>
      <c r="D1731">
        <v>9290011117</v>
      </c>
      <c r="E1731" t="s">
        <v>4658</v>
      </c>
      <c r="F1731" t="s">
        <v>732</v>
      </c>
      <c r="G1731" t="s">
        <v>780</v>
      </c>
      <c r="H1731" t="s">
        <v>794</v>
      </c>
      <c r="I1731" t="s">
        <v>726</v>
      </c>
      <c r="J1731" t="s">
        <v>682</v>
      </c>
      <c r="K1731">
        <v>5</v>
      </c>
      <c r="L1731">
        <v>65</v>
      </c>
      <c r="M1731">
        <v>130.80000000000001</v>
      </c>
      <c r="N1731">
        <v>95.3</v>
      </c>
      <c r="Q1731">
        <v>90</v>
      </c>
      <c r="R1731">
        <v>730</v>
      </c>
      <c r="S1731">
        <v>9.5</v>
      </c>
      <c r="T1731">
        <v>76.8</v>
      </c>
      <c r="U1731" t="s">
        <v>782</v>
      </c>
      <c r="V1731">
        <v>25000</v>
      </c>
      <c r="W1731">
        <v>2700</v>
      </c>
      <c r="X1731">
        <v>81</v>
      </c>
      <c r="Y1731">
        <v>11</v>
      </c>
      <c r="Z1731">
        <v>0.8</v>
      </c>
      <c r="AA1731">
        <v>0</v>
      </c>
      <c r="AB1731" t="s">
        <v>769</v>
      </c>
      <c r="AC1731">
        <v>0.2</v>
      </c>
      <c r="AD1731" t="s">
        <v>2468</v>
      </c>
      <c r="AE1731">
        <v>41810</v>
      </c>
      <c r="AF1731">
        <v>41844</v>
      </c>
      <c r="AG1731" t="s">
        <v>842</v>
      </c>
      <c r="AH1731" t="s">
        <v>4659</v>
      </c>
      <c r="AI1731">
        <v>2216369</v>
      </c>
    </row>
    <row r="1732" spans="1:35" hidden="1">
      <c r="A1732" t="s">
        <v>4536</v>
      </c>
      <c r="B1732" t="s">
        <v>4562</v>
      </c>
      <c r="C1732" t="s">
        <v>4660</v>
      </c>
      <c r="D1732">
        <v>9290011177</v>
      </c>
      <c r="E1732" t="s">
        <v>4661</v>
      </c>
      <c r="F1732" t="s">
        <v>792</v>
      </c>
      <c r="G1732" t="s">
        <v>793</v>
      </c>
      <c r="H1732" t="s">
        <v>794</v>
      </c>
      <c r="I1732" t="s">
        <v>795</v>
      </c>
      <c r="J1732" t="s">
        <v>682</v>
      </c>
      <c r="K1732">
        <v>5</v>
      </c>
      <c r="L1732">
        <v>60</v>
      </c>
      <c r="M1732">
        <v>109.2</v>
      </c>
      <c r="N1732">
        <v>61.7</v>
      </c>
      <c r="R1732">
        <v>800</v>
      </c>
      <c r="S1732">
        <v>9</v>
      </c>
      <c r="T1732">
        <v>88.8</v>
      </c>
      <c r="U1732" t="s">
        <v>782</v>
      </c>
      <c r="V1732">
        <v>25000</v>
      </c>
      <c r="W1732">
        <v>5000</v>
      </c>
      <c r="X1732">
        <v>83</v>
      </c>
      <c r="Y1732">
        <v>4</v>
      </c>
      <c r="Z1732">
        <v>0.8</v>
      </c>
      <c r="AA1732">
        <v>0</v>
      </c>
      <c r="AB1732" t="s">
        <v>769</v>
      </c>
      <c r="AC1732">
        <v>0.2</v>
      </c>
      <c r="AD1732" t="s">
        <v>4662</v>
      </c>
      <c r="AE1732">
        <v>41852</v>
      </c>
      <c r="AF1732">
        <v>41942</v>
      </c>
      <c r="AG1732" t="s">
        <v>842</v>
      </c>
      <c r="AH1732" t="s">
        <v>4663</v>
      </c>
      <c r="AI1732">
        <v>2223931</v>
      </c>
    </row>
    <row r="1733" spans="1:35" hidden="1">
      <c r="A1733" t="s">
        <v>4536</v>
      </c>
      <c r="B1733" t="s">
        <v>4562</v>
      </c>
      <c r="C1733" t="s">
        <v>4664</v>
      </c>
      <c r="D1733" t="s">
        <v>4665</v>
      </c>
      <c r="E1733" t="s">
        <v>4666</v>
      </c>
      <c r="F1733" t="s">
        <v>792</v>
      </c>
      <c r="G1733" t="s">
        <v>793</v>
      </c>
      <c r="H1733" t="s">
        <v>794</v>
      </c>
      <c r="I1733" t="s">
        <v>795</v>
      </c>
      <c r="J1733" t="s">
        <v>682</v>
      </c>
      <c r="K1733">
        <v>5</v>
      </c>
      <c r="L1733">
        <v>60</v>
      </c>
      <c r="M1733">
        <v>106.2</v>
      </c>
      <c r="N1733">
        <v>61.3</v>
      </c>
      <c r="R1733">
        <v>880</v>
      </c>
      <c r="S1733">
        <v>11.9</v>
      </c>
      <c r="T1733">
        <v>73.900000000000006</v>
      </c>
      <c r="U1733" t="s">
        <v>782</v>
      </c>
      <c r="V1733">
        <v>25000</v>
      </c>
      <c r="W1733">
        <v>2700</v>
      </c>
      <c r="X1733">
        <v>81</v>
      </c>
      <c r="Y1733">
        <v>13</v>
      </c>
      <c r="Z1733">
        <v>0.9</v>
      </c>
      <c r="AA1733">
        <v>-20</v>
      </c>
      <c r="AB1733" t="s">
        <v>769</v>
      </c>
      <c r="AC1733">
        <v>0.2</v>
      </c>
      <c r="AD1733" t="s">
        <v>789</v>
      </c>
      <c r="AE1733">
        <v>41925</v>
      </c>
      <c r="AF1733">
        <v>41942</v>
      </c>
      <c r="AG1733" t="s">
        <v>784</v>
      </c>
      <c r="AH1733" t="s">
        <v>4667</v>
      </c>
      <c r="AI1733">
        <v>2223938</v>
      </c>
    </row>
    <row r="1734" spans="1:35" hidden="1">
      <c r="A1734" t="s">
        <v>4536</v>
      </c>
      <c r="B1734" t="s">
        <v>4562</v>
      </c>
      <c r="C1734" t="s">
        <v>4668</v>
      </c>
      <c r="D1734" t="s">
        <v>4669</v>
      </c>
      <c r="E1734" t="s">
        <v>4670</v>
      </c>
      <c r="F1734" t="s">
        <v>1051</v>
      </c>
      <c r="G1734" t="s">
        <v>793</v>
      </c>
      <c r="H1734" t="s">
        <v>794</v>
      </c>
      <c r="I1734" t="s">
        <v>795</v>
      </c>
      <c r="J1734" t="s">
        <v>682</v>
      </c>
      <c r="K1734">
        <v>5</v>
      </c>
      <c r="L1734">
        <v>75</v>
      </c>
      <c r="M1734">
        <v>125.9</v>
      </c>
      <c r="N1734">
        <v>65.7</v>
      </c>
      <c r="R1734">
        <v>1145</v>
      </c>
      <c r="S1734">
        <v>15</v>
      </c>
      <c r="T1734">
        <v>76.3</v>
      </c>
      <c r="U1734" t="s">
        <v>782</v>
      </c>
      <c r="V1734">
        <v>25000</v>
      </c>
      <c r="W1734">
        <v>2700</v>
      </c>
      <c r="X1734">
        <v>80</v>
      </c>
      <c r="Y1734">
        <v>8</v>
      </c>
      <c r="Z1734">
        <v>0.9</v>
      </c>
      <c r="AA1734">
        <v>-20</v>
      </c>
      <c r="AB1734" t="s">
        <v>769</v>
      </c>
      <c r="AC1734">
        <v>0.15</v>
      </c>
      <c r="AD1734" t="s">
        <v>2276</v>
      </c>
      <c r="AE1734">
        <v>41802</v>
      </c>
      <c r="AF1734">
        <v>41808</v>
      </c>
      <c r="AG1734" t="s">
        <v>784</v>
      </c>
      <c r="AH1734" t="s">
        <v>4671</v>
      </c>
      <c r="AI1734">
        <v>2213436</v>
      </c>
    </row>
    <row r="1735" spans="1:35" hidden="1">
      <c r="A1735" t="s">
        <v>4536</v>
      </c>
      <c r="B1735" t="s">
        <v>4562</v>
      </c>
      <c r="C1735" t="s">
        <v>4672</v>
      </c>
      <c r="D1735" t="s">
        <v>4673</v>
      </c>
      <c r="E1735" t="s">
        <v>4674</v>
      </c>
      <c r="F1735" t="s">
        <v>1051</v>
      </c>
      <c r="G1735" t="s">
        <v>793</v>
      </c>
      <c r="H1735" t="s">
        <v>794</v>
      </c>
      <c r="I1735" t="s">
        <v>795</v>
      </c>
      <c r="J1735" t="s">
        <v>682</v>
      </c>
      <c r="K1735">
        <v>5</v>
      </c>
      <c r="L1735">
        <v>100</v>
      </c>
      <c r="M1735">
        <v>125.7</v>
      </c>
      <c r="N1735">
        <v>65.900000000000006</v>
      </c>
      <c r="R1735">
        <v>1620</v>
      </c>
      <c r="S1735">
        <v>19</v>
      </c>
      <c r="T1735">
        <v>85.3</v>
      </c>
      <c r="U1735" t="s">
        <v>782</v>
      </c>
      <c r="V1735">
        <v>25000</v>
      </c>
      <c r="W1735">
        <v>2700</v>
      </c>
      <c r="X1735">
        <v>80</v>
      </c>
      <c r="Y1735">
        <v>9</v>
      </c>
      <c r="Z1735">
        <v>0.9</v>
      </c>
      <c r="AA1735">
        <v>-20</v>
      </c>
      <c r="AB1735" t="s">
        <v>769</v>
      </c>
      <c r="AC1735">
        <v>0.15</v>
      </c>
      <c r="AD1735" t="s">
        <v>2276</v>
      </c>
      <c r="AE1735">
        <v>41802</v>
      </c>
      <c r="AF1735">
        <v>41808</v>
      </c>
      <c r="AG1735" t="s">
        <v>784</v>
      </c>
      <c r="AH1735" t="s">
        <v>4675</v>
      </c>
      <c r="AI1735">
        <v>2213441</v>
      </c>
    </row>
    <row r="1736" spans="1:35" hidden="1">
      <c r="A1736" t="s">
        <v>4536</v>
      </c>
      <c r="B1736" t="s">
        <v>4562</v>
      </c>
      <c r="C1736" t="s">
        <v>4676</v>
      </c>
      <c r="D1736" t="s">
        <v>4677</v>
      </c>
      <c r="E1736" t="s">
        <v>4678</v>
      </c>
      <c r="F1736" t="s">
        <v>792</v>
      </c>
      <c r="G1736" t="s">
        <v>793</v>
      </c>
      <c r="H1736" t="s">
        <v>794</v>
      </c>
      <c r="I1736" t="s">
        <v>795</v>
      </c>
      <c r="J1736" t="s">
        <v>682</v>
      </c>
      <c r="K1736">
        <v>5</v>
      </c>
      <c r="L1736">
        <v>40</v>
      </c>
      <c r="M1736">
        <v>107.1</v>
      </c>
      <c r="N1736">
        <v>61.4</v>
      </c>
      <c r="R1736">
        <v>470</v>
      </c>
      <c r="S1736">
        <v>7</v>
      </c>
      <c r="T1736">
        <v>67</v>
      </c>
      <c r="U1736" t="s">
        <v>782</v>
      </c>
      <c r="V1736">
        <v>25000</v>
      </c>
      <c r="W1736">
        <v>2700</v>
      </c>
      <c r="X1736">
        <v>82</v>
      </c>
      <c r="Y1736">
        <v>17</v>
      </c>
      <c r="Z1736">
        <v>0.8</v>
      </c>
      <c r="AA1736">
        <v>-20</v>
      </c>
      <c r="AB1736" t="s">
        <v>769</v>
      </c>
      <c r="AC1736">
        <v>0.2</v>
      </c>
      <c r="AD1736" t="s">
        <v>850</v>
      </c>
      <c r="AE1736">
        <v>41934</v>
      </c>
      <c r="AF1736">
        <v>41942</v>
      </c>
      <c r="AG1736" t="s">
        <v>842</v>
      </c>
      <c r="AH1736" t="s">
        <v>4679</v>
      </c>
      <c r="AI1736">
        <v>2225184</v>
      </c>
    </row>
    <row r="1737" spans="1:35" hidden="1">
      <c r="A1737" t="s">
        <v>4536</v>
      </c>
      <c r="B1737" t="s">
        <v>4680</v>
      </c>
      <c r="C1737" t="s">
        <v>4681</v>
      </c>
      <c r="D1737">
        <v>9290002799</v>
      </c>
      <c r="E1737" t="s">
        <v>4682</v>
      </c>
      <c r="F1737" t="s">
        <v>1077</v>
      </c>
      <c r="G1737" t="s">
        <v>723</v>
      </c>
      <c r="H1737" t="s">
        <v>788</v>
      </c>
      <c r="I1737" t="s">
        <v>723</v>
      </c>
      <c r="J1737" t="s">
        <v>682</v>
      </c>
      <c r="K1737">
        <v>3</v>
      </c>
      <c r="L1737">
        <v>25</v>
      </c>
      <c r="M1737">
        <v>110</v>
      </c>
      <c r="N1737">
        <v>39</v>
      </c>
      <c r="R1737">
        <v>180</v>
      </c>
      <c r="S1737">
        <v>2.5</v>
      </c>
      <c r="T1737">
        <v>72</v>
      </c>
      <c r="U1737" t="s">
        <v>782</v>
      </c>
      <c r="V1737">
        <v>25000</v>
      </c>
      <c r="W1737">
        <v>2700</v>
      </c>
      <c r="X1737">
        <v>83</v>
      </c>
      <c r="Y1737">
        <v>21</v>
      </c>
      <c r="Z1737">
        <v>0.6</v>
      </c>
      <c r="AA1737">
        <v>-20</v>
      </c>
      <c r="AB1737" t="s">
        <v>769</v>
      </c>
      <c r="AC1737">
        <v>0.2</v>
      </c>
      <c r="AD1737" t="s">
        <v>2468</v>
      </c>
      <c r="AE1737">
        <v>41950</v>
      </c>
      <c r="AF1737">
        <v>41963</v>
      </c>
      <c r="AG1737" t="s">
        <v>842</v>
      </c>
      <c r="AH1737" t="s">
        <v>4683</v>
      </c>
      <c r="AI1737">
        <v>2225691</v>
      </c>
    </row>
    <row r="1738" spans="1:35" hidden="1">
      <c r="A1738" t="s">
        <v>4536</v>
      </c>
      <c r="B1738" t="s">
        <v>4680</v>
      </c>
      <c r="C1738" t="s">
        <v>4684</v>
      </c>
      <c r="D1738">
        <v>9290002889</v>
      </c>
      <c r="E1738" t="s">
        <v>4685</v>
      </c>
      <c r="F1738" t="s">
        <v>1077</v>
      </c>
      <c r="G1738" t="s">
        <v>723</v>
      </c>
      <c r="H1738" t="s">
        <v>788</v>
      </c>
      <c r="I1738" t="s">
        <v>723</v>
      </c>
      <c r="J1738" t="s">
        <v>682</v>
      </c>
      <c r="K1738">
        <v>3</v>
      </c>
      <c r="L1738">
        <v>40</v>
      </c>
      <c r="M1738">
        <v>110.7</v>
      </c>
      <c r="N1738">
        <v>39.6</v>
      </c>
      <c r="R1738">
        <v>330</v>
      </c>
      <c r="S1738">
        <v>4.5</v>
      </c>
      <c r="T1738">
        <v>73.3</v>
      </c>
      <c r="U1738" t="s">
        <v>782</v>
      </c>
      <c r="V1738">
        <v>25000</v>
      </c>
      <c r="W1738">
        <v>2700</v>
      </c>
      <c r="X1738">
        <v>83</v>
      </c>
      <c r="Y1738">
        <v>20</v>
      </c>
      <c r="Z1738">
        <v>0.6</v>
      </c>
      <c r="AA1738">
        <v>-20</v>
      </c>
      <c r="AB1738" t="s">
        <v>769</v>
      </c>
      <c r="AC1738">
        <v>0.2</v>
      </c>
      <c r="AD1738" t="s">
        <v>2468</v>
      </c>
      <c r="AE1738">
        <v>41950</v>
      </c>
      <c r="AF1738">
        <v>41963</v>
      </c>
      <c r="AG1738" t="s">
        <v>842</v>
      </c>
      <c r="AH1738" t="s">
        <v>4686</v>
      </c>
      <c r="AI1738">
        <v>2225694</v>
      </c>
    </row>
    <row r="1739" spans="1:35" hidden="1">
      <c r="A1739" t="s">
        <v>4536</v>
      </c>
      <c r="B1739" t="s">
        <v>4562</v>
      </c>
      <c r="C1739" t="s">
        <v>4687</v>
      </c>
      <c r="D1739">
        <v>9290002354</v>
      </c>
      <c r="E1739" t="s">
        <v>4688</v>
      </c>
      <c r="F1739" t="s">
        <v>731</v>
      </c>
      <c r="G1739" t="s">
        <v>780</v>
      </c>
      <c r="H1739" t="s">
        <v>794</v>
      </c>
      <c r="I1739" t="s">
        <v>726</v>
      </c>
      <c r="J1739" t="s">
        <v>682</v>
      </c>
      <c r="K1739">
        <v>5</v>
      </c>
      <c r="L1739">
        <v>75</v>
      </c>
      <c r="M1739">
        <v>93.4</v>
      </c>
      <c r="N1739">
        <v>92.2</v>
      </c>
      <c r="O1739">
        <v>5890</v>
      </c>
      <c r="Q1739">
        <v>25</v>
      </c>
      <c r="R1739">
        <v>850</v>
      </c>
      <c r="S1739">
        <v>12</v>
      </c>
      <c r="T1739">
        <v>70.8</v>
      </c>
      <c r="U1739" t="s">
        <v>782</v>
      </c>
      <c r="V1739">
        <v>25000</v>
      </c>
      <c r="W1739">
        <v>2700</v>
      </c>
      <c r="X1739">
        <v>81</v>
      </c>
      <c r="Y1739">
        <v>2</v>
      </c>
      <c r="Z1739">
        <v>1</v>
      </c>
      <c r="AA1739">
        <v>-20</v>
      </c>
      <c r="AD1739" t="s">
        <v>2468</v>
      </c>
      <c r="AE1739">
        <v>41745</v>
      </c>
      <c r="AF1739">
        <v>41911</v>
      </c>
      <c r="AG1739" t="s">
        <v>784</v>
      </c>
      <c r="AH1739" t="s">
        <v>4689</v>
      </c>
      <c r="AI1739">
        <v>2222189</v>
      </c>
    </row>
    <row r="1740" spans="1:35" hidden="1">
      <c r="A1740" t="s">
        <v>4536</v>
      </c>
      <c r="B1740" t="s">
        <v>4562</v>
      </c>
      <c r="C1740" t="s">
        <v>4690</v>
      </c>
      <c r="D1740">
        <v>9290002654</v>
      </c>
      <c r="E1740" t="s">
        <v>4691</v>
      </c>
      <c r="F1740" t="s">
        <v>731</v>
      </c>
      <c r="G1740" t="s">
        <v>780</v>
      </c>
      <c r="H1740" t="s">
        <v>794</v>
      </c>
      <c r="I1740" t="s">
        <v>726</v>
      </c>
      <c r="J1740" t="s">
        <v>682</v>
      </c>
      <c r="K1740">
        <v>5</v>
      </c>
      <c r="L1740">
        <v>75</v>
      </c>
      <c r="M1740">
        <v>93.8</v>
      </c>
      <c r="N1740">
        <v>92.2</v>
      </c>
      <c r="O1740">
        <v>5890</v>
      </c>
      <c r="Q1740">
        <v>25</v>
      </c>
      <c r="R1740">
        <v>850</v>
      </c>
      <c r="S1740">
        <v>12</v>
      </c>
      <c r="T1740">
        <v>70.8</v>
      </c>
      <c r="U1740" t="s">
        <v>782</v>
      </c>
      <c r="V1740">
        <v>25000</v>
      </c>
      <c r="W1740">
        <v>2700</v>
      </c>
      <c r="X1740">
        <v>81</v>
      </c>
      <c r="Y1740">
        <v>2</v>
      </c>
      <c r="Z1740">
        <v>1</v>
      </c>
      <c r="AA1740">
        <v>-20</v>
      </c>
      <c r="AD1740" t="s">
        <v>2468</v>
      </c>
      <c r="AE1740">
        <v>41894</v>
      </c>
      <c r="AF1740">
        <v>41911</v>
      </c>
      <c r="AG1740" t="s">
        <v>784</v>
      </c>
      <c r="AH1740" t="s">
        <v>4692</v>
      </c>
      <c r="AI1740">
        <v>2222190</v>
      </c>
    </row>
    <row r="1741" spans="1:35" hidden="1">
      <c r="A1741" t="s">
        <v>4536</v>
      </c>
      <c r="B1741" t="s">
        <v>4562</v>
      </c>
      <c r="C1741" t="s">
        <v>4693</v>
      </c>
      <c r="D1741">
        <v>9290011125</v>
      </c>
      <c r="E1741" t="s">
        <v>4694</v>
      </c>
      <c r="F1741" t="s">
        <v>731</v>
      </c>
      <c r="G1741" t="s">
        <v>780</v>
      </c>
      <c r="H1741" t="s">
        <v>794</v>
      </c>
      <c r="I1741" t="s">
        <v>726</v>
      </c>
      <c r="J1741" t="s">
        <v>682</v>
      </c>
      <c r="K1741">
        <v>5</v>
      </c>
      <c r="L1741">
        <v>75</v>
      </c>
      <c r="M1741">
        <v>92.7</v>
      </c>
      <c r="N1741">
        <v>92.1</v>
      </c>
      <c r="O1741">
        <v>4585</v>
      </c>
      <c r="Q1741">
        <v>25</v>
      </c>
      <c r="R1741">
        <v>850</v>
      </c>
      <c r="S1741">
        <v>12.5</v>
      </c>
      <c r="T1741">
        <v>70</v>
      </c>
      <c r="U1741" t="s">
        <v>782</v>
      </c>
      <c r="V1741">
        <v>25000</v>
      </c>
      <c r="W1741">
        <v>2700</v>
      </c>
      <c r="X1741">
        <v>81</v>
      </c>
      <c r="Y1741">
        <v>14</v>
      </c>
      <c r="Z1741">
        <v>0.9</v>
      </c>
      <c r="AA1741">
        <v>-20</v>
      </c>
      <c r="AB1741" t="s">
        <v>769</v>
      </c>
      <c r="AC1741">
        <v>0.2</v>
      </c>
      <c r="AD1741" t="s">
        <v>2468</v>
      </c>
      <c r="AE1741">
        <v>41928</v>
      </c>
      <c r="AF1741">
        <v>41947</v>
      </c>
      <c r="AG1741" t="s">
        <v>842</v>
      </c>
      <c r="AH1741" t="s">
        <v>4695</v>
      </c>
      <c r="AI1741">
        <v>2225188</v>
      </c>
    </row>
    <row r="1742" spans="1:35" hidden="1">
      <c r="A1742" t="s">
        <v>4536</v>
      </c>
      <c r="B1742" t="s">
        <v>4562</v>
      </c>
      <c r="C1742" t="s">
        <v>4696</v>
      </c>
      <c r="D1742">
        <v>9290002355</v>
      </c>
      <c r="E1742" t="s">
        <v>4697</v>
      </c>
      <c r="F1742" t="s">
        <v>731</v>
      </c>
      <c r="G1742" t="s">
        <v>780</v>
      </c>
      <c r="H1742" t="s">
        <v>794</v>
      </c>
      <c r="I1742" t="s">
        <v>726</v>
      </c>
      <c r="J1742" t="s">
        <v>682</v>
      </c>
      <c r="K1742">
        <v>5</v>
      </c>
      <c r="L1742">
        <v>75</v>
      </c>
      <c r="M1742">
        <v>95.2</v>
      </c>
      <c r="N1742">
        <v>92.1</v>
      </c>
      <c r="O1742">
        <v>5793</v>
      </c>
      <c r="Q1742">
        <v>25</v>
      </c>
      <c r="R1742">
        <v>900</v>
      </c>
      <c r="S1742">
        <v>12</v>
      </c>
      <c r="T1742">
        <v>75</v>
      </c>
      <c r="U1742" t="s">
        <v>782</v>
      </c>
      <c r="V1742">
        <v>25000</v>
      </c>
      <c r="W1742">
        <v>3000</v>
      </c>
      <c r="X1742">
        <v>82</v>
      </c>
      <c r="Y1742">
        <v>5</v>
      </c>
      <c r="Z1742">
        <v>1</v>
      </c>
      <c r="AA1742">
        <v>-20</v>
      </c>
      <c r="AD1742" t="s">
        <v>2468</v>
      </c>
      <c r="AE1742">
        <v>41380</v>
      </c>
      <c r="AF1742">
        <v>41911</v>
      </c>
      <c r="AG1742" t="s">
        <v>784</v>
      </c>
      <c r="AH1742" t="s">
        <v>4698</v>
      </c>
      <c r="AI1742">
        <v>2222125</v>
      </c>
    </row>
    <row r="1743" spans="1:35" hidden="1">
      <c r="A1743" t="s">
        <v>4536</v>
      </c>
      <c r="B1743" t="s">
        <v>4562</v>
      </c>
      <c r="C1743" t="s">
        <v>4699</v>
      </c>
      <c r="D1743">
        <v>9290002655</v>
      </c>
      <c r="E1743" t="s">
        <v>4700</v>
      </c>
      <c r="F1743" t="s">
        <v>731</v>
      </c>
      <c r="G1743" t="s">
        <v>780</v>
      </c>
      <c r="H1743" t="s">
        <v>794</v>
      </c>
      <c r="I1743" t="s">
        <v>726</v>
      </c>
      <c r="J1743" t="s">
        <v>682</v>
      </c>
      <c r="K1743">
        <v>5</v>
      </c>
      <c r="L1743">
        <v>75</v>
      </c>
      <c r="M1743">
        <v>95.2</v>
      </c>
      <c r="N1743">
        <v>92.1</v>
      </c>
      <c r="O1743">
        <v>5793</v>
      </c>
      <c r="Q1743">
        <v>25</v>
      </c>
      <c r="R1743">
        <v>900</v>
      </c>
      <c r="S1743">
        <v>12</v>
      </c>
      <c r="T1743">
        <v>75</v>
      </c>
      <c r="U1743" t="s">
        <v>782</v>
      </c>
      <c r="V1743">
        <v>25000</v>
      </c>
      <c r="W1743">
        <v>3000</v>
      </c>
      <c r="X1743">
        <v>82</v>
      </c>
      <c r="Y1743">
        <v>5</v>
      </c>
      <c r="Z1743">
        <v>1</v>
      </c>
      <c r="AA1743">
        <v>-20</v>
      </c>
      <c r="AD1743" t="s">
        <v>2468</v>
      </c>
      <c r="AE1743">
        <v>41529</v>
      </c>
      <c r="AF1743">
        <v>41911</v>
      </c>
      <c r="AG1743" t="s">
        <v>784</v>
      </c>
      <c r="AH1743" t="s">
        <v>4701</v>
      </c>
      <c r="AI1743">
        <v>2222126</v>
      </c>
    </row>
    <row r="1744" spans="1:35" hidden="1">
      <c r="A1744" t="s">
        <v>4536</v>
      </c>
      <c r="B1744" t="s">
        <v>4562</v>
      </c>
      <c r="C1744" t="s">
        <v>4702</v>
      </c>
      <c r="D1744">
        <v>9290011128</v>
      </c>
      <c r="E1744" t="s">
        <v>4703</v>
      </c>
      <c r="F1744" t="s">
        <v>731</v>
      </c>
      <c r="G1744" t="s">
        <v>780</v>
      </c>
      <c r="H1744" t="s">
        <v>794</v>
      </c>
      <c r="I1744" t="s">
        <v>726</v>
      </c>
      <c r="J1744" t="s">
        <v>682</v>
      </c>
      <c r="K1744">
        <v>5</v>
      </c>
      <c r="L1744">
        <v>75</v>
      </c>
      <c r="M1744">
        <v>92.9</v>
      </c>
      <c r="N1744">
        <v>92.1</v>
      </c>
      <c r="O1744">
        <v>2251</v>
      </c>
      <c r="Q1744">
        <v>35</v>
      </c>
      <c r="R1744">
        <v>850</v>
      </c>
      <c r="S1744">
        <v>12</v>
      </c>
      <c r="T1744">
        <v>70</v>
      </c>
      <c r="U1744" t="s">
        <v>782</v>
      </c>
      <c r="V1744">
        <v>25000</v>
      </c>
      <c r="W1744">
        <v>2700</v>
      </c>
      <c r="X1744">
        <v>82</v>
      </c>
      <c r="Y1744">
        <v>13</v>
      </c>
      <c r="Z1744">
        <v>0.9</v>
      </c>
      <c r="AA1744">
        <v>-20</v>
      </c>
      <c r="AB1744" t="s">
        <v>769</v>
      </c>
      <c r="AC1744">
        <v>0.2</v>
      </c>
      <c r="AD1744" t="s">
        <v>2468</v>
      </c>
      <c r="AE1744">
        <v>41928</v>
      </c>
      <c r="AF1744">
        <v>41947</v>
      </c>
      <c r="AG1744" t="s">
        <v>842</v>
      </c>
      <c r="AH1744" t="s">
        <v>4704</v>
      </c>
      <c r="AI1744">
        <v>2225189</v>
      </c>
    </row>
    <row r="1745" spans="1:35" hidden="1">
      <c r="A1745" t="s">
        <v>4536</v>
      </c>
      <c r="B1745" t="s">
        <v>4562</v>
      </c>
      <c r="C1745" t="s">
        <v>4705</v>
      </c>
      <c r="D1745">
        <v>9290011129</v>
      </c>
      <c r="E1745" t="s">
        <v>4706</v>
      </c>
      <c r="F1745" t="s">
        <v>731</v>
      </c>
      <c r="G1745" t="s">
        <v>780</v>
      </c>
      <c r="H1745" t="s">
        <v>794</v>
      </c>
      <c r="I1745" t="s">
        <v>726</v>
      </c>
      <c r="J1745" t="s">
        <v>682</v>
      </c>
      <c r="K1745">
        <v>5</v>
      </c>
      <c r="L1745">
        <v>75</v>
      </c>
      <c r="M1745">
        <v>93.7</v>
      </c>
      <c r="N1745">
        <v>92.3</v>
      </c>
      <c r="O1745">
        <v>2687</v>
      </c>
      <c r="Q1745">
        <v>35</v>
      </c>
      <c r="R1745">
        <v>900</v>
      </c>
      <c r="S1745">
        <v>12.2</v>
      </c>
      <c r="T1745">
        <v>75</v>
      </c>
      <c r="U1745" t="s">
        <v>782</v>
      </c>
      <c r="V1745">
        <v>25000</v>
      </c>
      <c r="W1745">
        <v>3000</v>
      </c>
      <c r="X1745">
        <v>82</v>
      </c>
      <c r="Y1745">
        <v>16</v>
      </c>
      <c r="Z1745">
        <v>0.9</v>
      </c>
      <c r="AA1745">
        <v>-20</v>
      </c>
      <c r="AB1745" t="s">
        <v>769</v>
      </c>
      <c r="AC1745">
        <v>0.2</v>
      </c>
      <c r="AD1745" t="s">
        <v>2468</v>
      </c>
      <c r="AE1745">
        <v>41928</v>
      </c>
      <c r="AF1745">
        <v>41947</v>
      </c>
      <c r="AG1745" t="s">
        <v>842</v>
      </c>
      <c r="AH1745" t="s">
        <v>4707</v>
      </c>
      <c r="AI1745">
        <v>2225190</v>
      </c>
    </row>
    <row r="1746" spans="1:35" hidden="1">
      <c r="A1746" t="s">
        <v>4536</v>
      </c>
      <c r="B1746" t="s">
        <v>4562</v>
      </c>
      <c r="C1746" t="s">
        <v>4708</v>
      </c>
      <c r="D1746">
        <v>9290011122</v>
      </c>
      <c r="E1746" t="s">
        <v>4709</v>
      </c>
      <c r="F1746" t="s">
        <v>731</v>
      </c>
      <c r="G1746" t="s">
        <v>780</v>
      </c>
      <c r="H1746" t="s">
        <v>794</v>
      </c>
      <c r="I1746" t="s">
        <v>726</v>
      </c>
      <c r="J1746" t="s">
        <v>682</v>
      </c>
      <c r="K1746">
        <v>5</v>
      </c>
      <c r="L1746">
        <v>75</v>
      </c>
      <c r="M1746">
        <v>94</v>
      </c>
      <c r="N1746">
        <v>92.5</v>
      </c>
      <c r="O1746">
        <v>9440</v>
      </c>
      <c r="Q1746">
        <v>15</v>
      </c>
      <c r="R1746">
        <v>850</v>
      </c>
      <c r="S1746">
        <v>12</v>
      </c>
      <c r="T1746">
        <v>70</v>
      </c>
      <c r="U1746" t="s">
        <v>782</v>
      </c>
      <c r="V1746">
        <v>25000</v>
      </c>
      <c r="W1746">
        <v>2700</v>
      </c>
      <c r="X1746">
        <v>82</v>
      </c>
      <c r="Y1746">
        <v>14</v>
      </c>
      <c r="Z1746">
        <v>0.9</v>
      </c>
      <c r="AA1746">
        <v>-20</v>
      </c>
      <c r="AB1746" t="s">
        <v>769</v>
      </c>
      <c r="AC1746">
        <v>0.2</v>
      </c>
      <c r="AD1746" t="s">
        <v>2468</v>
      </c>
      <c r="AE1746">
        <v>41928</v>
      </c>
      <c r="AF1746">
        <v>41947</v>
      </c>
      <c r="AG1746" t="s">
        <v>842</v>
      </c>
      <c r="AH1746" t="s">
        <v>4710</v>
      </c>
      <c r="AI1746">
        <v>2225185</v>
      </c>
    </row>
    <row r="1747" spans="1:35" hidden="1">
      <c r="A1747" t="s">
        <v>4536</v>
      </c>
      <c r="B1747" t="s">
        <v>4562</v>
      </c>
      <c r="C1747" t="s">
        <v>4711</v>
      </c>
      <c r="D1747">
        <v>9290011123</v>
      </c>
      <c r="E1747" t="s">
        <v>4712</v>
      </c>
      <c r="F1747" t="s">
        <v>731</v>
      </c>
      <c r="G1747" t="s">
        <v>780</v>
      </c>
      <c r="H1747" t="s">
        <v>794</v>
      </c>
      <c r="I1747" t="s">
        <v>726</v>
      </c>
      <c r="J1747" t="s">
        <v>682</v>
      </c>
      <c r="K1747">
        <v>5</v>
      </c>
      <c r="L1747">
        <v>75</v>
      </c>
      <c r="M1747">
        <v>93.9</v>
      </c>
      <c r="N1747">
        <v>92.5</v>
      </c>
      <c r="O1747">
        <v>9790</v>
      </c>
      <c r="Q1747">
        <v>15</v>
      </c>
      <c r="R1747">
        <v>900</v>
      </c>
      <c r="S1747">
        <v>12.4</v>
      </c>
      <c r="T1747">
        <v>75</v>
      </c>
      <c r="U1747" t="s">
        <v>782</v>
      </c>
      <c r="V1747">
        <v>25000</v>
      </c>
      <c r="W1747">
        <v>3000</v>
      </c>
      <c r="X1747">
        <v>82</v>
      </c>
      <c r="Y1747">
        <v>15</v>
      </c>
      <c r="Z1747">
        <v>0.9</v>
      </c>
      <c r="AA1747">
        <v>-20</v>
      </c>
      <c r="AB1747" t="s">
        <v>769</v>
      </c>
      <c r="AC1747">
        <v>0.2</v>
      </c>
      <c r="AD1747" t="s">
        <v>2468</v>
      </c>
      <c r="AE1747">
        <v>41928</v>
      </c>
      <c r="AF1747">
        <v>41947</v>
      </c>
      <c r="AG1747" t="s">
        <v>842</v>
      </c>
      <c r="AH1747" t="s">
        <v>4713</v>
      </c>
      <c r="AI1747">
        <v>2225187</v>
      </c>
    </row>
    <row r="1748" spans="1:35" hidden="1">
      <c r="A1748" t="s">
        <v>4536</v>
      </c>
      <c r="B1748" t="s">
        <v>4562</v>
      </c>
      <c r="C1748" t="s">
        <v>4714</v>
      </c>
      <c r="D1748">
        <v>9290002522</v>
      </c>
      <c r="E1748" t="s">
        <v>4715</v>
      </c>
      <c r="F1748" t="s">
        <v>735</v>
      </c>
      <c r="G1748" t="s">
        <v>780</v>
      </c>
      <c r="H1748" t="s">
        <v>794</v>
      </c>
      <c r="I1748" t="s">
        <v>726</v>
      </c>
      <c r="J1748" t="s">
        <v>682</v>
      </c>
      <c r="K1748">
        <v>5</v>
      </c>
      <c r="L1748">
        <v>100</v>
      </c>
      <c r="M1748">
        <v>132.30000000000001</v>
      </c>
      <c r="N1748">
        <v>119.6</v>
      </c>
      <c r="O1748">
        <v>6559</v>
      </c>
      <c r="Q1748">
        <v>25</v>
      </c>
      <c r="R1748">
        <v>900</v>
      </c>
      <c r="S1748">
        <v>13</v>
      </c>
      <c r="T1748">
        <v>69.2</v>
      </c>
      <c r="U1748" t="s">
        <v>782</v>
      </c>
      <c r="V1748">
        <v>25000</v>
      </c>
      <c r="W1748">
        <v>2700</v>
      </c>
      <c r="X1748">
        <v>82</v>
      </c>
      <c r="Y1748">
        <v>4</v>
      </c>
      <c r="Z1748">
        <v>0.9</v>
      </c>
      <c r="AA1748">
        <v>-20</v>
      </c>
      <c r="AB1748" t="s">
        <v>769</v>
      </c>
      <c r="AC1748">
        <v>0.1</v>
      </c>
      <c r="AD1748" t="s">
        <v>2468</v>
      </c>
      <c r="AE1748">
        <v>41380</v>
      </c>
      <c r="AF1748">
        <v>41907</v>
      </c>
      <c r="AG1748" t="s">
        <v>784</v>
      </c>
      <c r="AH1748" t="s">
        <v>4716</v>
      </c>
      <c r="AI1748">
        <v>2221048</v>
      </c>
    </row>
    <row r="1749" spans="1:35" hidden="1">
      <c r="A1749" t="s">
        <v>4536</v>
      </c>
      <c r="B1749" t="s">
        <v>4562</v>
      </c>
      <c r="C1749" t="s">
        <v>4717</v>
      </c>
      <c r="D1749">
        <v>9290002523</v>
      </c>
      <c r="E1749" t="s">
        <v>4718</v>
      </c>
      <c r="F1749" t="s">
        <v>735</v>
      </c>
      <c r="G1749" t="s">
        <v>780</v>
      </c>
      <c r="H1749" t="s">
        <v>794</v>
      </c>
      <c r="I1749" t="s">
        <v>726</v>
      </c>
      <c r="J1749" t="s">
        <v>682</v>
      </c>
      <c r="K1749">
        <v>5</v>
      </c>
      <c r="L1749">
        <v>100</v>
      </c>
      <c r="M1749">
        <v>131.69999999999999</v>
      </c>
      <c r="N1749">
        <v>119.5</v>
      </c>
      <c r="O1749">
        <v>6362</v>
      </c>
      <c r="Q1749">
        <v>25</v>
      </c>
      <c r="R1749">
        <v>945</v>
      </c>
      <c r="S1749">
        <v>13</v>
      </c>
      <c r="T1749">
        <v>72.7</v>
      </c>
      <c r="U1749" t="s">
        <v>782</v>
      </c>
      <c r="V1749">
        <v>25000</v>
      </c>
      <c r="W1749">
        <v>3000</v>
      </c>
      <c r="X1749">
        <v>82</v>
      </c>
      <c r="Y1749">
        <v>6</v>
      </c>
      <c r="Z1749">
        <v>0.9</v>
      </c>
      <c r="AA1749">
        <v>-20</v>
      </c>
      <c r="AB1749" t="s">
        <v>769</v>
      </c>
      <c r="AC1749">
        <v>0.1</v>
      </c>
      <c r="AD1749" t="s">
        <v>2468</v>
      </c>
      <c r="AE1749">
        <v>41380</v>
      </c>
      <c r="AF1749">
        <v>41912</v>
      </c>
      <c r="AG1749" t="s">
        <v>784</v>
      </c>
      <c r="AH1749" t="s">
        <v>4719</v>
      </c>
      <c r="AI1749">
        <v>2222196</v>
      </c>
    </row>
    <row r="1750" spans="1:35" hidden="1">
      <c r="A1750" t="s">
        <v>4536</v>
      </c>
      <c r="B1750" t="s">
        <v>4562</v>
      </c>
      <c r="C1750" t="s">
        <v>4720</v>
      </c>
      <c r="D1750">
        <v>9290002525</v>
      </c>
      <c r="E1750" t="s">
        <v>4721</v>
      </c>
      <c r="F1750" t="s">
        <v>735</v>
      </c>
      <c r="G1750" t="s">
        <v>780</v>
      </c>
      <c r="H1750" t="s">
        <v>794</v>
      </c>
      <c r="I1750" t="s">
        <v>726</v>
      </c>
      <c r="J1750" t="s">
        <v>682</v>
      </c>
      <c r="K1750">
        <v>5</v>
      </c>
      <c r="L1750">
        <v>100</v>
      </c>
      <c r="M1750">
        <v>132.30000000000001</v>
      </c>
      <c r="N1750">
        <v>119.6</v>
      </c>
      <c r="O1750">
        <v>2551</v>
      </c>
      <c r="Q1750">
        <v>35</v>
      </c>
      <c r="R1750">
        <v>900</v>
      </c>
      <c r="S1750">
        <v>13</v>
      </c>
      <c r="T1750">
        <v>69.2</v>
      </c>
      <c r="U1750" t="s">
        <v>782</v>
      </c>
      <c r="V1750">
        <v>25000</v>
      </c>
      <c r="W1750">
        <v>2700</v>
      </c>
      <c r="X1750">
        <v>82</v>
      </c>
      <c r="Y1750">
        <v>4</v>
      </c>
      <c r="Z1750">
        <v>0.9</v>
      </c>
      <c r="AA1750">
        <v>-20</v>
      </c>
      <c r="AB1750" t="s">
        <v>769</v>
      </c>
      <c r="AC1750">
        <v>0.1</v>
      </c>
      <c r="AD1750" t="s">
        <v>2468</v>
      </c>
      <c r="AE1750">
        <v>41441</v>
      </c>
      <c r="AF1750">
        <v>41907</v>
      </c>
      <c r="AG1750" t="s">
        <v>784</v>
      </c>
      <c r="AH1750" t="s">
        <v>4722</v>
      </c>
      <c r="AI1750">
        <v>2222128</v>
      </c>
    </row>
    <row r="1751" spans="1:35" hidden="1">
      <c r="A1751" t="s">
        <v>4536</v>
      </c>
      <c r="B1751" t="s">
        <v>4562</v>
      </c>
      <c r="C1751" t="s">
        <v>4723</v>
      </c>
      <c r="D1751">
        <v>9290002526</v>
      </c>
      <c r="E1751" t="s">
        <v>4724</v>
      </c>
      <c r="F1751" t="s">
        <v>735</v>
      </c>
      <c r="G1751" t="s">
        <v>780</v>
      </c>
      <c r="H1751" t="s">
        <v>794</v>
      </c>
      <c r="I1751" t="s">
        <v>726</v>
      </c>
      <c r="J1751" t="s">
        <v>682</v>
      </c>
      <c r="K1751">
        <v>5</v>
      </c>
      <c r="L1751">
        <v>100</v>
      </c>
      <c r="M1751">
        <v>127.9</v>
      </c>
      <c r="N1751">
        <v>120.3</v>
      </c>
      <c r="O1751">
        <v>2814</v>
      </c>
      <c r="Q1751">
        <v>35</v>
      </c>
      <c r="R1751">
        <v>950</v>
      </c>
      <c r="S1751">
        <v>13</v>
      </c>
      <c r="T1751">
        <v>73.099999999999994</v>
      </c>
      <c r="U1751" t="s">
        <v>782</v>
      </c>
      <c r="V1751">
        <v>25000</v>
      </c>
      <c r="W1751">
        <v>3000</v>
      </c>
      <c r="X1751">
        <v>82</v>
      </c>
      <c r="Y1751">
        <v>6</v>
      </c>
      <c r="Z1751">
        <v>0.9</v>
      </c>
      <c r="AA1751">
        <v>-20</v>
      </c>
      <c r="AB1751" t="s">
        <v>769</v>
      </c>
      <c r="AC1751">
        <v>0.1</v>
      </c>
      <c r="AD1751" t="s">
        <v>2468</v>
      </c>
      <c r="AE1751">
        <v>41380</v>
      </c>
      <c r="AF1751">
        <v>41912</v>
      </c>
      <c r="AG1751" t="s">
        <v>784</v>
      </c>
      <c r="AH1751" t="s">
        <v>4725</v>
      </c>
      <c r="AI1751">
        <v>2222198</v>
      </c>
    </row>
    <row r="1752" spans="1:35" hidden="1">
      <c r="A1752" t="s">
        <v>4536</v>
      </c>
      <c r="B1752" t="s">
        <v>4562</v>
      </c>
      <c r="C1752" t="s">
        <v>4726</v>
      </c>
      <c r="D1752">
        <v>9290002519</v>
      </c>
      <c r="E1752" t="s">
        <v>4727</v>
      </c>
      <c r="F1752" t="s">
        <v>735</v>
      </c>
      <c r="G1752" t="s">
        <v>780</v>
      </c>
      <c r="H1752" t="s">
        <v>794</v>
      </c>
      <c r="I1752" t="s">
        <v>726</v>
      </c>
      <c r="J1752" t="s">
        <v>682</v>
      </c>
      <c r="K1752">
        <v>5</v>
      </c>
      <c r="L1752">
        <v>75</v>
      </c>
      <c r="M1752">
        <v>129.6</v>
      </c>
      <c r="N1752">
        <v>120</v>
      </c>
      <c r="O1752">
        <v>7954</v>
      </c>
      <c r="Q1752">
        <v>15</v>
      </c>
      <c r="R1752">
        <v>900</v>
      </c>
      <c r="S1752">
        <v>13</v>
      </c>
      <c r="T1752">
        <v>69.2</v>
      </c>
      <c r="U1752" t="s">
        <v>782</v>
      </c>
      <c r="V1752">
        <v>25000</v>
      </c>
      <c r="W1752">
        <v>2700</v>
      </c>
      <c r="X1752">
        <v>82</v>
      </c>
      <c r="Y1752">
        <v>4</v>
      </c>
      <c r="Z1752">
        <v>0.9</v>
      </c>
      <c r="AA1752">
        <v>-20</v>
      </c>
      <c r="AB1752" t="s">
        <v>769</v>
      </c>
      <c r="AC1752">
        <v>0.1</v>
      </c>
      <c r="AD1752" t="s">
        <v>2468</v>
      </c>
      <c r="AE1752">
        <v>41441</v>
      </c>
      <c r="AF1752">
        <v>41907</v>
      </c>
      <c r="AG1752" t="s">
        <v>784</v>
      </c>
      <c r="AH1752" t="s">
        <v>4728</v>
      </c>
      <c r="AI1752">
        <v>2222127</v>
      </c>
    </row>
    <row r="1753" spans="1:35" hidden="1">
      <c r="A1753" t="s">
        <v>4536</v>
      </c>
      <c r="B1753" t="s">
        <v>4562</v>
      </c>
      <c r="C1753" t="s">
        <v>4729</v>
      </c>
      <c r="D1753">
        <v>9290002520</v>
      </c>
      <c r="E1753" t="s">
        <v>4730</v>
      </c>
      <c r="F1753" t="s">
        <v>735</v>
      </c>
      <c r="G1753" t="s">
        <v>780</v>
      </c>
      <c r="H1753" t="s">
        <v>794</v>
      </c>
      <c r="I1753" t="s">
        <v>726</v>
      </c>
      <c r="J1753" t="s">
        <v>682</v>
      </c>
      <c r="K1753">
        <v>5</v>
      </c>
      <c r="L1753">
        <v>75</v>
      </c>
      <c r="M1753">
        <v>130.19999999999999</v>
      </c>
      <c r="N1753">
        <v>120.1</v>
      </c>
      <c r="O1753">
        <v>7340</v>
      </c>
      <c r="Q1753">
        <v>15</v>
      </c>
      <c r="R1753">
        <v>950</v>
      </c>
      <c r="S1753">
        <v>13</v>
      </c>
      <c r="T1753">
        <v>73.099999999999994</v>
      </c>
      <c r="U1753" t="s">
        <v>782</v>
      </c>
      <c r="V1753">
        <v>25000</v>
      </c>
      <c r="W1753">
        <v>3000</v>
      </c>
      <c r="X1753">
        <v>82</v>
      </c>
      <c r="Y1753">
        <v>5</v>
      </c>
      <c r="Z1753">
        <v>0.9</v>
      </c>
      <c r="AA1753">
        <v>-20</v>
      </c>
      <c r="AB1753" t="s">
        <v>769</v>
      </c>
      <c r="AC1753">
        <v>0.1</v>
      </c>
      <c r="AD1753" t="s">
        <v>2468</v>
      </c>
      <c r="AE1753">
        <v>41380</v>
      </c>
      <c r="AF1753">
        <v>41912</v>
      </c>
      <c r="AG1753" t="s">
        <v>784</v>
      </c>
      <c r="AH1753" t="s">
        <v>4731</v>
      </c>
      <c r="AI1753">
        <v>2222197</v>
      </c>
    </row>
    <row r="1754" spans="1:35" hidden="1">
      <c r="A1754" t="s">
        <v>4536</v>
      </c>
      <c r="B1754" t="s">
        <v>4562</v>
      </c>
      <c r="C1754" t="s">
        <v>4732</v>
      </c>
      <c r="D1754">
        <v>9290011135</v>
      </c>
      <c r="E1754" t="s">
        <v>4733</v>
      </c>
      <c r="F1754" t="s">
        <v>735</v>
      </c>
      <c r="G1754" t="s">
        <v>780</v>
      </c>
      <c r="H1754" t="s">
        <v>794</v>
      </c>
      <c r="I1754" t="s">
        <v>726</v>
      </c>
      <c r="J1754" t="s">
        <v>682</v>
      </c>
      <c r="K1754">
        <v>5</v>
      </c>
      <c r="L1754">
        <v>120</v>
      </c>
      <c r="M1754">
        <v>131.5</v>
      </c>
      <c r="N1754">
        <v>120</v>
      </c>
      <c r="O1754">
        <v>6159</v>
      </c>
      <c r="Q1754">
        <v>25</v>
      </c>
      <c r="R1754">
        <v>1250</v>
      </c>
      <c r="S1754">
        <v>17</v>
      </c>
      <c r="T1754">
        <v>73</v>
      </c>
      <c r="U1754" t="s">
        <v>782</v>
      </c>
      <c r="V1754">
        <v>25000</v>
      </c>
      <c r="W1754">
        <v>3000</v>
      </c>
      <c r="X1754">
        <v>81</v>
      </c>
      <c r="Y1754">
        <v>11</v>
      </c>
      <c r="Z1754">
        <v>0.9</v>
      </c>
      <c r="AA1754">
        <v>-20</v>
      </c>
      <c r="AB1754" t="s">
        <v>769</v>
      </c>
      <c r="AC1754">
        <v>0.2</v>
      </c>
      <c r="AD1754" t="s">
        <v>2468</v>
      </c>
      <c r="AE1754">
        <v>41898</v>
      </c>
      <c r="AF1754">
        <v>41947</v>
      </c>
      <c r="AG1754" t="s">
        <v>842</v>
      </c>
      <c r="AH1754" t="s">
        <v>4734</v>
      </c>
      <c r="AI1754">
        <v>2225192</v>
      </c>
    </row>
    <row r="1755" spans="1:35" hidden="1">
      <c r="A1755" t="s">
        <v>4536</v>
      </c>
      <c r="B1755" t="s">
        <v>4537</v>
      </c>
      <c r="C1755" t="s">
        <v>4735</v>
      </c>
      <c r="D1755" t="s">
        <v>4736</v>
      </c>
      <c r="E1755" t="s">
        <v>4737</v>
      </c>
      <c r="F1755" t="s">
        <v>703</v>
      </c>
      <c r="G1755" t="s">
        <v>780</v>
      </c>
      <c r="H1755" t="s">
        <v>781</v>
      </c>
      <c r="I1755" t="s">
        <v>726</v>
      </c>
      <c r="J1755" t="s">
        <v>682</v>
      </c>
      <c r="K1755">
        <v>3</v>
      </c>
      <c r="L1755">
        <v>35</v>
      </c>
      <c r="M1755">
        <v>53.5</v>
      </c>
      <c r="N1755">
        <v>50</v>
      </c>
      <c r="O1755">
        <v>2236</v>
      </c>
      <c r="Q1755">
        <v>35</v>
      </c>
      <c r="R1755">
        <v>420</v>
      </c>
      <c r="S1755">
        <v>7</v>
      </c>
      <c r="T1755">
        <v>60</v>
      </c>
      <c r="U1755" t="s">
        <v>782</v>
      </c>
      <c r="V1755">
        <v>25000</v>
      </c>
      <c r="W1755">
        <v>2700</v>
      </c>
      <c r="X1755">
        <v>83</v>
      </c>
      <c r="Y1755">
        <v>19</v>
      </c>
      <c r="Z1755">
        <v>0.9</v>
      </c>
      <c r="AA1755">
        <v>0</v>
      </c>
      <c r="AB1755" t="s">
        <v>769</v>
      </c>
      <c r="AC1755">
        <v>0.2</v>
      </c>
      <c r="AD1755" t="s">
        <v>850</v>
      </c>
      <c r="AE1755">
        <v>41883</v>
      </c>
      <c r="AF1755">
        <v>41928</v>
      </c>
      <c r="AG1755" t="s">
        <v>842</v>
      </c>
      <c r="AH1755" t="s">
        <v>4738</v>
      </c>
      <c r="AI1755">
        <v>2223404</v>
      </c>
    </row>
    <row r="1756" spans="1:35" hidden="1">
      <c r="A1756" t="s">
        <v>4536</v>
      </c>
      <c r="B1756" t="s">
        <v>4537</v>
      </c>
      <c r="C1756" t="s">
        <v>4739</v>
      </c>
      <c r="D1756">
        <v>9290002633</v>
      </c>
      <c r="E1756" t="s">
        <v>4740</v>
      </c>
      <c r="F1756" t="s">
        <v>703</v>
      </c>
      <c r="G1756" t="s">
        <v>780</v>
      </c>
      <c r="H1756" t="s">
        <v>781</v>
      </c>
      <c r="I1756" t="s">
        <v>726</v>
      </c>
      <c r="J1756" t="s">
        <v>682</v>
      </c>
      <c r="K1756">
        <v>3</v>
      </c>
      <c r="L1756">
        <v>30</v>
      </c>
      <c r="M1756">
        <v>53.8</v>
      </c>
      <c r="N1756">
        <v>50</v>
      </c>
      <c r="O1756">
        <v>1131</v>
      </c>
      <c r="Q1756">
        <v>30</v>
      </c>
      <c r="R1756">
        <v>480</v>
      </c>
      <c r="S1756">
        <v>7</v>
      </c>
      <c r="T1756">
        <v>68</v>
      </c>
      <c r="U1756" t="s">
        <v>782</v>
      </c>
      <c r="V1756">
        <v>25000</v>
      </c>
      <c r="W1756">
        <v>2700</v>
      </c>
      <c r="X1756">
        <v>82</v>
      </c>
      <c r="Y1756">
        <v>14</v>
      </c>
      <c r="Z1756">
        <v>0.9</v>
      </c>
      <c r="AA1756">
        <v>-20</v>
      </c>
      <c r="AB1756" t="s">
        <v>769</v>
      </c>
      <c r="AC1756">
        <v>0.2</v>
      </c>
      <c r="AD1756" t="s">
        <v>850</v>
      </c>
      <c r="AE1756">
        <v>41883</v>
      </c>
      <c r="AF1756">
        <v>41932</v>
      </c>
      <c r="AG1756" t="s">
        <v>842</v>
      </c>
      <c r="AH1756" t="s">
        <v>4741</v>
      </c>
      <c r="AI1756">
        <v>2223400</v>
      </c>
    </row>
    <row r="1757" spans="1:35" hidden="1">
      <c r="A1757" t="s">
        <v>4536</v>
      </c>
      <c r="B1757" t="s">
        <v>4537</v>
      </c>
      <c r="C1757" t="s">
        <v>4742</v>
      </c>
      <c r="D1757" t="s">
        <v>4743</v>
      </c>
      <c r="E1757" t="s">
        <v>4744</v>
      </c>
      <c r="F1757" t="s">
        <v>703</v>
      </c>
      <c r="G1757" t="s">
        <v>780</v>
      </c>
      <c r="H1757" t="s">
        <v>781</v>
      </c>
      <c r="I1757" t="s">
        <v>726</v>
      </c>
      <c r="J1757" t="s">
        <v>682</v>
      </c>
      <c r="K1757">
        <v>3</v>
      </c>
      <c r="L1757">
        <v>35</v>
      </c>
      <c r="M1757">
        <v>53.5</v>
      </c>
      <c r="N1757">
        <v>50</v>
      </c>
      <c r="O1757">
        <v>1092</v>
      </c>
      <c r="Q1757">
        <v>35</v>
      </c>
      <c r="R1757">
        <v>420</v>
      </c>
      <c r="S1757">
        <v>7</v>
      </c>
      <c r="T1757">
        <v>60</v>
      </c>
      <c r="U1757" t="s">
        <v>782</v>
      </c>
      <c r="V1757">
        <v>25000</v>
      </c>
      <c r="W1757">
        <v>3000</v>
      </c>
      <c r="X1757">
        <v>84</v>
      </c>
      <c r="Y1757">
        <v>21</v>
      </c>
      <c r="Z1757">
        <v>0.9</v>
      </c>
      <c r="AA1757">
        <v>0</v>
      </c>
      <c r="AB1757" t="s">
        <v>769</v>
      </c>
      <c r="AC1757">
        <v>0.2</v>
      </c>
      <c r="AD1757" t="s">
        <v>850</v>
      </c>
      <c r="AE1757">
        <v>41883</v>
      </c>
      <c r="AF1757">
        <v>41928</v>
      </c>
      <c r="AG1757" t="s">
        <v>842</v>
      </c>
      <c r="AH1757" t="s">
        <v>4745</v>
      </c>
      <c r="AI1757">
        <v>2223407</v>
      </c>
    </row>
    <row r="1758" spans="1:35" hidden="1">
      <c r="A1758" t="s">
        <v>4536</v>
      </c>
      <c r="B1758" t="s">
        <v>4537</v>
      </c>
      <c r="C1758" t="s">
        <v>4746</v>
      </c>
      <c r="D1758">
        <v>9290002634</v>
      </c>
      <c r="E1758" t="s">
        <v>4747</v>
      </c>
      <c r="F1758" t="s">
        <v>703</v>
      </c>
      <c r="G1758" t="s">
        <v>780</v>
      </c>
      <c r="H1758" t="s">
        <v>781</v>
      </c>
      <c r="I1758" t="s">
        <v>726</v>
      </c>
      <c r="J1758" t="s">
        <v>682</v>
      </c>
      <c r="K1758">
        <v>3</v>
      </c>
      <c r="L1758">
        <v>30</v>
      </c>
      <c r="M1758">
        <v>53.8</v>
      </c>
      <c r="N1758">
        <v>50</v>
      </c>
      <c r="O1758">
        <v>1253</v>
      </c>
      <c r="Q1758">
        <v>30</v>
      </c>
      <c r="R1758">
        <v>500</v>
      </c>
      <c r="S1758">
        <v>7</v>
      </c>
      <c r="T1758">
        <v>71</v>
      </c>
      <c r="U1758" t="s">
        <v>782</v>
      </c>
      <c r="V1758">
        <v>25000</v>
      </c>
      <c r="W1758">
        <v>3000</v>
      </c>
      <c r="X1758">
        <v>82</v>
      </c>
      <c r="Y1758">
        <v>15</v>
      </c>
      <c r="Z1758">
        <v>0.9</v>
      </c>
      <c r="AA1758">
        <v>-20</v>
      </c>
      <c r="AB1758" t="s">
        <v>769</v>
      </c>
      <c r="AC1758">
        <v>0.2</v>
      </c>
      <c r="AD1758" t="s">
        <v>850</v>
      </c>
      <c r="AE1758">
        <v>41883</v>
      </c>
      <c r="AF1758">
        <v>41932</v>
      </c>
      <c r="AG1758" t="s">
        <v>842</v>
      </c>
      <c r="AH1758" t="s">
        <v>4748</v>
      </c>
      <c r="AI1758">
        <v>2223401</v>
      </c>
    </row>
    <row r="1759" spans="1:35" hidden="1">
      <c r="A1759" t="s">
        <v>4536</v>
      </c>
      <c r="B1759" t="s">
        <v>4537</v>
      </c>
      <c r="C1759" t="s">
        <v>4749</v>
      </c>
      <c r="D1759" t="s">
        <v>4750</v>
      </c>
      <c r="E1759" t="s">
        <v>4751</v>
      </c>
      <c r="F1759" t="s">
        <v>703</v>
      </c>
      <c r="G1759" t="s">
        <v>780</v>
      </c>
      <c r="H1759" t="s">
        <v>781</v>
      </c>
      <c r="I1759" t="s">
        <v>726</v>
      </c>
      <c r="J1759" t="s">
        <v>682</v>
      </c>
      <c r="K1759">
        <v>3</v>
      </c>
      <c r="L1759">
        <v>35</v>
      </c>
      <c r="M1759">
        <v>53.3</v>
      </c>
      <c r="N1759">
        <v>50</v>
      </c>
      <c r="O1759">
        <v>1308</v>
      </c>
      <c r="Q1759">
        <v>35</v>
      </c>
      <c r="R1759">
        <v>470</v>
      </c>
      <c r="S1759">
        <v>7</v>
      </c>
      <c r="T1759">
        <v>67</v>
      </c>
      <c r="U1759" t="s">
        <v>782</v>
      </c>
      <c r="V1759">
        <v>25000</v>
      </c>
      <c r="W1759">
        <v>4000</v>
      </c>
      <c r="X1759">
        <v>84</v>
      </c>
      <c r="Y1759">
        <v>23</v>
      </c>
      <c r="Z1759">
        <v>0.9</v>
      </c>
      <c r="AA1759">
        <v>0</v>
      </c>
      <c r="AB1759" t="s">
        <v>769</v>
      </c>
      <c r="AC1759">
        <v>0.2</v>
      </c>
      <c r="AD1759" t="s">
        <v>850</v>
      </c>
      <c r="AE1759">
        <v>41883</v>
      </c>
      <c r="AF1759">
        <v>41928</v>
      </c>
      <c r="AG1759" t="s">
        <v>842</v>
      </c>
      <c r="AH1759" t="s">
        <v>4752</v>
      </c>
      <c r="AI1759">
        <v>2223408</v>
      </c>
    </row>
    <row r="1760" spans="1:35" hidden="1">
      <c r="A1760" t="s">
        <v>4536</v>
      </c>
      <c r="B1760" t="s">
        <v>4537</v>
      </c>
      <c r="C1760" t="s">
        <v>4753</v>
      </c>
      <c r="D1760" t="s">
        <v>4754</v>
      </c>
      <c r="E1760" t="s">
        <v>4755</v>
      </c>
      <c r="F1760" t="s">
        <v>703</v>
      </c>
      <c r="G1760" t="s">
        <v>780</v>
      </c>
      <c r="H1760" t="s">
        <v>781</v>
      </c>
      <c r="I1760" t="s">
        <v>726</v>
      </c>
      <c r="J1760" t="s">
        <v>682</v>
      </c>
      <c r="K1760">
        <v>3</v>
      </c>
      <c r="L1760">
        <v>20</v>
      </c>
      <c r="M1760">
        <v>53.8</v>
      </c>
      <c r="N1760">
        <v>50</v>
      </c>
      <c r="O1760">
        <v>3112</v>
      </c>
      <c r="Q1760">
        <v>15</v>
      </c>
      <c r="R1760">
        <v>380</v>
      </c>
      <c r="S1760">
        <v>7</v>
      </c>
      <c r="T1760">
        <v>54</v>
      </c>
      <c r="U1760" t="s">
        <v>782</v>
      </c>
      <c r="V1760">
        <v>25000</v>
      </c>
      <c r="W1760">
        <v>2700</v>
      </c>
      <c r="X1760">
        <v>82</v>
      </c>
      <c r="Y1760">
        <v>14</v>
      </c>
      <c r="Z1760">
        <v>0.9</v>
      </c>
      <c r="AA1760">
        <v>0</v>
      </c>
      <c r="AB1760" t="s">
        <v>769</v>
      </c>
      <c r="AC1760">
        <v>0.2</v>
      </c>
      <c r="AD1760" t="s">
        <v>850</v>
      </c>
      <c r="AE1760">
        <v>41883</v>
      </c>
      <c r="AF1760">
        <v>41929</v>
      </c>
      <c r="AG1760" t="s">
        <v>842</v>
      </c>
      <c r="AH1760" t="s">
        <v>4756</v>
      </c>
      <c r="AI1760">
        <v>2223405</v>
      </c>
    </row>
    <row r="1761" spans="1:35" hidden="1">
      <c r="A1761" t="s">
        <v>4536</v>
      </c>
      <c r="B1761" t="s">
        <v>4537</v>
      </c>
      <c r="C1761" t="s">
        <v>4757</v>
      </c>
      <c r="D1761" t="s">
        <v>4758</v>
      </c>
      <c r="E1761" t="s">
        <v>4759</v>
      </c>
      <c r="F1761" t="s">
        <v>703</v>
      </c>
      <c r="G1761" t="s">
        <v>780</v>
      </c>
      <c r="H1761" t="s">
        <v>781</v>
      </c>
      <c r="I1761" t="s">
        <v>726</v>
      </c>
      <c r="J1761" t="s">
        <v>682</v>
      </c>
      <c r="K1761">
        <v>3</v>
      </c>
      <c r="L1761">
        <v>20</v>
      </c>
      <c r="M1761">
        <v>53.8</v>
      </c>
      <c r="N1761">
        <v>50</v>
      </c>
      <c r="O1761">
        <v>3362</v>
      </c>
      <c r="Q1761">
        <v>15</v>
      </c>
      <c r="R1761">
        <v>400</v>
      </c>
      <c r="S1761">
        <v>7</v>
      </c>
      <c r="T1761">
        <v>57</v>
      </c>
      <c r="U1761" t="s">
        <v>782</v>
      </c>
      <c r="V1761">
        <v>25000</v>
      </c>
      <c r="W1761">
        <v>3000</v>
      </c>
      <c r="X1761">
        <v>82</v>
      </c>
      <c r="Y1761">
        <v>16</v>
      </c>
      <c r="Z1761">
        <v>0.9</v>
      </c>
      <c r="AA1761">
        <v>-20</v>
      </c>
      <c r="AB1761" t="s">
        <v>769</v>
      </c>
      <c r="AC1761">
        <v>0.2</v>
      </c>
      <c r="AD1761" t="s">
        <v>850</v>
      </c>
      <c r="AE1761">
        <v>41883</v>
      </c>
      <c r="AF1761">
        <v>41932</v>
      </c>
      <c r="AG1761" t="s">
        <v>842</v>
      </c>
      <c r="AH1761" t="s">
        <v>4760</v>
      </c>
      <c r="AI1761">
        <v>2223409</v>
      </c>
    </row>
    <row r="1762" spans="1:35" hidden="1">
      <c r="A1762" t="s">
        <v>4536</v>
      </c>
      <c r="B1762" t="s">
        <v>4537</v>
      </c>
      <c r="C1762" t="s">
        <v>4761</v>
      </c>
      <c r="D1762" t="s">
        <v>4762</v>
      </c>
      <c r="E1762" t="s">
        <v>4763</v>
      </c>
      <c r="F1762" t="s">
        <v>703</v>
      </c>
      <c r="G1762" t="s">
        <v>780</v>
      </c>
      <c r="H1762" t="s">
        <v>781</v>
      </c>
      <c r="I1762" t="s">
        <v>726</v>
      </c>
      <c r="J1762" t="s">
        <v>682</v>
      </c>
      <c r="K1762">
        <v>3</v>
      </c>
      <c r="L1762">
        <v>20</v>
      </c>
      <c r="M1762">
        <v>53.3</v>
      </c>
      <c r="N1762">
        <v>50</v>
      </c>
      <c r="O1762">
        <v>3479</v>
      </c>
      <c r="Q1762">
        <v>15</v>
      </c>
      <c r="R1762">
        <v>440</v>
      </c>
      <c r="S1762">
        <v>7</v>
      </c>
      <c r="T1762">
        <v>62</v>
      </c>
      <c r="U1762" t="s">
        <v>782</v>
      </c>
      <c r="V1762">
        <v>25000</v>
      </c>
      <c r="W1762">
        <v>4000</v>
      </c>
      <c r="X1762">
        <v>82</v>
      </c>
      <c r="Y1762">
        <v>16</v>
      </c>
      <c r="Z1762">
        <v>0.9</v>
      </c>
      <c r="AA1762">
        <v>0</v>
      </c>
      <c r="AB1762" t="s">
        <v>769</v>
      </c>
      <c r="AC1762">
        <v>0.2</v>
      </c>
      <c r="AD1762" t="s">
        <v>850</v>
      </c>
      <c r="AE1762">
        <v>41883</v>
      </c>
      <c r="AF1762">
        <v>41929</v>
      </c>
      <c r="AG1762" t="s">
        <v>842</v>
      </c>
      <c r="AH1762" t="s">
        <v>4764</v>
      </c>
      <c r="AI1762">
        <v>2223410</v>
      </c>
    </row>
    <row r="1763" spans="1:35" hidden="1">
      <c r="A1763" t="s">
        <v>4536</v>
      </c>
      <c r="B1763" t="s">
        <v>4537</v>
      </c>
      <c r="C1763" t="s">
        <v>4765</v>
      </c>
      <c r="D1763" t="s">
        <v>4765</v>
      </c>
      <c r="E1763" t="s">
        <v>4766</v>
      </c>
      <c r="F1763" t="s">
        <v>792</v>
      </c>
      <c r="G1763" t="s">
        <v>793</v>
      </c>
      <c r="H1763" t="s">
        <v>794</v>
      </c>
      <c r="I1763" t="s">
        <v>795</v>
      </c>
      <c r="J1763" t="s">
        <v>682</v>
      </c>
      <c r="K1763">
        <v>3</v>
      </c>
      <c r="L1763">
        <v>40</v>
      </c>
      <c r="M1763">
        <v>106.4</v>
      </c>
      <c r="N1763">
        <v>61.7</v>
      </c>
      <c r="R1763">
        <v>470</v>
      </c>
      <c r="S1763">
        <v>8</v>
      </c>
      <c r="T1763">
        <v>58.7</v>
      </c>
      <c r="U1763" t="s">
        <v>782</v>
      </c>
      <c r="V1763">
        <v>25000</v>
      </c>
      <c r="W1763">
        <v>5000</v>
      </c>
      <c r="X1763">
        <v>84</v>
      </c>
      <c r="Y1763">
        <v>14</v>
      </c>
      <c r="Z1763">
        <v>0.9</v>
      </c>
      <c r="AA1763">
        <v>0</v>
      </c>
      <c r="AB1763" t="s">
        <v>769</v>
      </c>
      <c r="AC1763">
        <v>0.1</v>
      </c>
      <c r="AD1763" t="s">
        <v>850</v>
      </c>
      <c r="AE1763">
        <v>41724</v>
      </c>
      <c r="AF1763">
        <v>41736</v>
      </c>
      <c r="AG1763" t="s">
        <v>784</v>
      </c>
      <c r="AH1763" t="s">
        <v>4767</v>
      </c>
      <c r="AI1763">
        <v>2210116</v>
      </c>
    </row>
    <row r="1764" spans="1:35" hidden="1">
      <c r="A1764" t="s">
        <v>4536</v>
      </c>
      <c r="B1764" t="s">
        <v>4537</v>
      </c>
      <c r="C1764" t="s">
        <v>4768</v>
      </c>
      <c r="D1764" t="s">
        <v>4768</v>
      </c>
      <c r="E1764" t="s">
        <v>4769</v>
      </c>
      <c r="F1764" t="s">
        <v>792</v>
      </c>
      <c r="G1764" t="s">
        <v>793</v>
      </c>
      <c r="H1764" t="s">
        <v>794</v>
      </c>
      <c r="I1764" t="s">
        <v>795</v>
      </c>
      <c r="J1764" t="s">
        <v>682</v>
      </c>
      <c r="K1764">
        <v>3</v>
      </c>
      <c r="L1764">
        <v>60</v>
      </c>
      <c r="M1764">
        <v>104.6</v>
      </c>
      <c r="N1764">
        <v>61.2</v>
      </c>
      <c r="R1764">
        <v>830</v>
      </c>
      <c r="S1764">
        <v>12</v>
      </c>
      <c r="T1764">
        <v>69.099999999999994</v>
      </c>
      <c r="U1764" t="s">
        <v>782</v>
      </c>
      <c r="V1764">
        <v>25000</v>
      </c>
      <c r="W1764">
        <v>5000</v>
      </c>
      <c r="X1764">
        <v>84</v>
      </c>
      <c r="Y1764">
        <v>16</v>
      </c>
      <c r="Z1764">
        <v>0.9</v>
      </c>
      <c r="AA1764">
        <v>0</v>
      </c>
      <c r="AB1764" t="s">
        <v>769</v>
      </c>
      <c r="AC1764">
        <v>0.1</v>
      </c>
      <c r="AD1764" t="s">
        <v>850</v>
      </c>
      <c r="AE1764">
        <v>41724</v>
      </c>
      <c r="AF1764">
        <v>41736</v>
      </c>
      <c r="AG1764" t="s">
        <v>784</v>
      </c>
      <c r="AH1764" t="s">
        <v>4770</v>
      </c>
      <c r="AI1764">
        <v>2210117</v>
      </c>
    </row>
    <row r="1765" spans="1:35" hidden="1">
      <c r="A1765" t="s">
        <v>4536</v>
      </c>
      <c r="B1765" t="s">
        <v>4537</v>
      </c>
      <c r="C1765">
        <v>9290002600</v>
      </c>
      <c r="D1765">
        <v>9290002600</v>
      </c>
      <c r="E1765" t="s">
        <v>4771</v>
      </c>
      <c r="F1765" t="s">
        <v>703</v>
      </c>
      <c r="G1765" t="s">
        <v>780</v>
      </c>
      <c r="H1765" t="s">
        <v>781</v>
      </c>
      <c r="I1765" t="s">
        <v>726</v>
      </c>
      <c r="J1765" t="s">
        <v>682</v>
      </c>
      <c r="K1765">
        <v>3</v>
      </c>
      <c r="L1765">
        <v>75</v>
      </c>
      <c r="M1765">
        <v>54.4</v>
      </c>
      <c r="N1765">
        <v>50</v>
      </c>
      <c r="O1765">
        <v>3697</v>
      </c>
      <c r="Q1765">
        <v>25</v>
      </c>
      <c r="R1765">
        <v>640</v>
      </c>
      <c r="S1765">
        <v>10</v>
      </c>
      <c r="T1765">
        <v>64</v>
      </c>
      <c r="U1765" t="s">
        <v>782</v>
      </c>
      <c r="V1765">
        <v>25000</v>
      </c>
      <c r="W1765">
        <v>2700</v>
      </c>
      <c r="X1765">
        <v>82</v>
      </c>
      <c r="Y1765">
        <v>13</v>
      </c>
      <c r="Z1765">
        <v>0.9</v>
      </c>
      <c r="AA1765">
        <v>0</v>
      </c>
      <c r="AB1765" t="s">
        <v>769</v>
      </c>
      <c r="AC1765">
        <v>0.2</v>
      </c>
      <c r="AD1765" t="s">
        <v>850</v>
      </c>
      <c r="AE1765">
        <v>41883</v>
      </c>
      <c r="AF1765">
        <v>41921</v>
      </c>
      <c r="AG1765" t="s">
        <v>842</v>
      </c>
      <c r="AH1765" t="s">
        <v>4772</v>
      </c>
      <c r="AI1765">
        <v>2222899</v>
      </c>
    </row>
    <row r="1766" spans="1:35" hidden="1">
      <c r="A1766" t="s">
        <v>4536</v>
      </c>
      <c r="B1766" t="s">
        <v>4537</v>
      </c>
      <c r="C1766">
        <v>9290002601</v>
      </c>
      <c r="D1766">
        <v>9290002601</v>
      </c>
      <c r="E1766" t="s">
        <v>4773</v>
      </c>
      <c r="F1766" t="s">
        <v>703</v>
      </c>
      <c r="G1766" t="s">
        <v>780</v>
      </c>
      <c r="H1766" t="s">
        <v>781</v>
      </c>
      <c r="I1766" t="s">
        <v>726</v>
      </c>
      <c r="J1766" t="s">
        <v>682</v>
      </c>
      <c r="K1766">
        <v>3</v>
      </c>
      <c r="L1766">
        <v>75</v>
      </c>
      <c r="M1766">
        <v>54.1</v>
      </c>
      <c r="N1766">
        <v>50</v>
      </c>
      <c r="O1766">
        <v>3341</v>
      </c>
      <c r="Q1766">
        <v>25</v>
      </c>
      <c r="R1766">
        <v>650</v>
      </c>
      <c r="S1766">
        <v>10</v>
      </c>
      <c r="T1766">
        <v>65</v>
      </c>
      <c r="U1766" t="s">
        <v>782</v>
      </c>
      <c r="V1766">
        <v>25000</v>
      </c>
      <c r="W1766">
        <v>3000</v>
      </c>
      <c r="X1766">
        <v>81</v>
      </c>
      <c r="Y1766">
        <v>10</v>
      </c>
      <c r="Z1766">
        <v>0.9</v>
      </c>
      <c r="AA1766">
        <v>0</v>
      </c>
      <c r="AB1766" t="s">
        <v>769</v>
      </c>
      <c r="AC1766">
        <v>0.2</v>
      </c>
      <c r="AD1766" t="s">
        <v>850</v>
      </c>
      <c r="AE1766">
        <v>41883</v>
      </c>
      <c r="AF1766">
        <v>41921</v>
      </c>
      <c r="AG1766" t="s">
        <v>842</v>
      </c>
      <c r="AH1766" t="s">
        <v>4774</v>
      </c>
      <c r="AI1766">
        <v>2223396</v>
      </c>
    </row>
    <row r="1767" spans="1:35" hidden="1">
      <c r="A1767" t="s">
        <v>4536</v>
      </c>
      <c r="B1767" t="s">
        <v>4537</v>
      </c>
      <c r="C1767">
        <v>9290002602</v>
      </c>
      <c r="D1767">
        <v>9290002602</v>
      </c>
      <c r="E1767" t="s">
        <v>4775</v>
      </c>
      <c r="F1767" t="s">
        <v>703</v>
      </c>
      <c r="G1767" t="s">
        <v>780</v>
      </c>
      <c r="H1767" t="s">
        <v>781</v>
      </c>
      <c r="I1767" t="s">
        <v>726</v>
      </c>
      <c r="J1767" t="s">
        <v>682</v>
      </c>
      <c r="K1767">
        <v>3</v>
      </c>
      <c r="L1767">
        <v>75</v>
      </c>
      <c r="M1767">
        <v>54.1</v>
      </c>
      <c r="N1767">
        <v>50</v>
      </c>
      <c r="O1767">
        <v>3551</v>
      </c>
      <c r="Q1767">
        <v>25</v>
      </c>
      <c r="R1767">
        <v>650</v>
      </c>
      <c r="S1767">
        <v>10</v>
      </c>
      <c r="T1767">
        <v>65</v>
      </c>
      <c r="U1767" t="s">
        <v>782</v>
      </c>
      <c r="V1767">
        <v>25000</v>
      </c>
      <c r="W1767">
        <v>4000</v>
      </c>
      <c r="X1767">
        <v>82</v>
      </c>
      <c r="Y1767">
        <v>15</v>
      </c>
      <c r="Z1767">
        <v>0.9</v>
      </c>
      <c r="AA1767">
        <v>0</v>
      </c>
      <c r="AB1767" t="s">
        <v>769</v>
      </c>
      <c r="AC1767">
        <v>0.2</v>
      </c>
      <c r="AD1767" t="s">
        <v>850</v>
      </c>
      <c r="AE1767">
        <v>41883</v>
      </c>
      <c r="AF1767">
        <v>41921</v>
      </c>
      <c r="AG1767" t="s">
        <v>842</v>
      </c>
      <c r="AH1767" t="s">
        <v>4776</v>
      </c>
      <c r="AI1767">
        <v>2223398</v>
      </c>
    </row>
    <row r="1768" spans="1:35" hidden="1">
      <c r="A1768" t="s">
        <v>4536</v>
      </c>
      <c r="B1768" t="s">
        <v>4537</v>
      </c>
      <c r="C1768">
        <v>9290002603</v>
      </c>
      <c r="D1768">
        <v>9290002603</v>
      </c>
      <c r="E1768" t="s">
        <v>4777</v>
      </c>
      <c r="F1768" t="s">
        <v>703</v>
      </c>
      <c r="G1768" t="s">
        <v>780</v>
      </c>
      <c r="H1768" t="s">
        <v>781</v>
      </c>
      <c r="I1768" t="s">
        <v>726</v>
      </c>
      <c r="J1768" t="s">
        <v>682</v>
      </c>
      <c r="K1768">
        <v>3</v>
      </c>
      <c r="L1768">
        <v>75</v>
      </c>
      <c r="M1768">
        <v>54.1</v>
      </c>
      <c r="N1768">
        <v>49.8</v>
      </c>
      <c r="O1768">
        <v>2065</v>
      </c>
      <c r="Q1768">
        <v>35</v>
      </c>
      <c r="R1768">
        <v>640</v>
      </c>
      <c r="S1768">
        <v>10</v>
      </c>
      <c r="T1768">
        <v>64</v>
      </c>
      <c r="U1768" t="s">
        <v>782</v>
      </c>
      <c r="V1768">
        <v>25000</v>
      </c>
      <c r="W1768">
        <v>2700</v>
      </c>
      <c r="X1768">
        <v>81</v>
      </c>
      <c r="Y1768">
        <v>9</v>
      </c>
      <c r="Z1768">
        <v>0.9</v>
      </c>
      <c r="AA1768">
        <v>0</v>
      </c>
      <c r="AB1768" t="s">
        <v>769</v>
      </c>
      <c r="AC1768">
        <v>0.2</v>
      </c>
      <c r="AD1768" t="s">
        <v>850</v>
      </c>
      <c r="AE1768">
        <v>41883</v>
      </c>
      <c r="AF1768">
        <v>41921</v>
      </c>
      <c r="AG1768" t="s">
        <v>842</v>
      </c>
      <c r="AH1768" t="s">
        <v>4778</v>
      </c>
      <c r="AI1768">
        <v>2223412</v>
      </c>
    </row>
    <row r="1769" spans="1:35" hidden="1">
      <c r="A1769" t="s">
        <v>4536</v>
      </c>
      <c r="B1769" t="s">
        <v>4537</v>
      </c>
      <c r="C1769">
        <v>9290002604</v>
      </c>
      <c r="D1769">
        <v>9290002604</v>
      </c>
      <c r="E1769" t="s">
        <v>4779</v>
      </c>
      <c r="F1769" t="s">
        <v>703</v>
      </c>
      <c r="G1769" t="s">
        <v>780</v>
      </c>
      <c r="H1769" t="s">
        <v>781</v>
      </c>
      <c r="I1769" t="s">
        <v>726</v>
      </c>
      <c r="J1769" t="s">
        <v>682</v>
      </c>
      <c r="K1769">
        <v>3</v>
      </c>
      <c r="L1769">
        <v>75</v>
      </c>
      <c r="M1769">
        <v>54.1</v>
      </c>
      <c r="N1769">
        <v>50</v>
      </c>
      <c r="O1769">
        <v>1855</v>
      </c>
      <c r="Q1769">
        <v>35</v>
      </c>
      <c r="R1769">
        <v>650</v>
      </c>
      <c r="S1769">
        <v>10</v>
      </c>
      <c r="T1769">
        <v>65</v>
      </c>
      <c r="U1769" t="s">
        <v>782</v>
      </c>
      <c r="V1769">
        <v>25000</v>
      </c>
      <c r="W1769">
        <v>3000</v>
      </c>
      <c r="X1769">
        <v>81</v>
      </c>
      <c r="Y1769">
        <v>12</v>
      </c>
      <c r="Z1769">
        <v>0.9</v>
      </c>
      <c r="AA1769">
        <v>0</v>
      </c>
      <c r="AB1769" t="s">
        <v>769</v>
      </c>
      <c r="AC1769">
        <v>0.2</v>
      </c>
      <c r="AD1769" t="s">
        <v>850</v>
      </c>
      <c r="AE1769">
        <v>41883</v>
      </c>
      <c r="AF1769">
        <v>41921</v>
      </c>
      <c r="AG1769" t="s">
        <v>842</v>
      </c>
      <c r="AH1769" t="s">
        <v>4780</v>
      </c>
      <c r="AI1769">
        <v>2223397</v>
      </c>
    </row>
    <row r="1770" spans="1:35" hidden="1">
      <c r="A1770" t="s">
        <v>4536</v>
      </c>
      <c r="B1770" t="s">
        <v>4537</v>
      </c>
      <c r="C1770">
        <v>9290002605</v>
      </c>
      <c r="D1770">
        <v>9290002605</v>
      </c>
      <c r="E1770" t="s">
        <v>4781</v>
      </c>
      <c r="F1770" t="s">
        <v>703</v>
      </c>
      <c r="G1770" t="s">
        <v>780</v>
      </c>
      <c r="H1770" t="s">
        <v>781</v>
      </c>
      <c r="I1770" t="s">
        <v>726</v>
      </c>
      <c r="J1770" t="s">
        <v>682</v>
      </c>
      <c r="K1770">
        <v>3</v>
      </c>
      <c r="L1770">
        <v>75</v>
      </c>
      <c r="M1770">
        <v>53.8</v>
      </c>
      <c r="N1770">
        <v>50</v>
      </c>
      <c r="O1770">
        <v>2013</v>
      </c>
      <c r="Q1770">
        <v>35</v>
      </c>
      <c r="R1770">
        <v>650</v>
      </c>
      <c r="S1770">
        <v>10</v>
      </c>
      <c r="T1770">
        <v>65</v>
      </c>
      <c r="U1770" t="s">
        <v>782</v>
      </c>
      <c r="V1770">
        <v>25000</v>
      </c>
      <c r="W1770">
        <v>4000</v>
      </c>
      <c r="X1770">
        <v>82</v>
      </c>
      <c r="Y1770">
        <v>15</v>
      </c>
      <c r="Z1770">
        <v>0.9</v>
      </c>
      <c r="AA1770">
        <v>0</v>
      </c>
      <c r="AB1770" t="s">
        <v>769</v>
      </c>
      <c r="AC1770">
        <v>0.2</v>
      </c>
      <c r="AD1770" t="s">
        <v>850</v>
      </c>
      <c r="AE1770">
        <v>41883</v>
      </c>
      <c r="AF1770">
        <v>41921</v>
      </c>
      <c r="AG1770" t="s">
        <v>842</v>
      </c>
      <c r="AH1770" t="s">
        <v>4782</v>
      </c>
      <c r="AI1770">
        <v>2223399</v>
      </c>
    </row>
    <row r="1771" spans="1:35" hidden="1">
      <c r="A1771" t="s">
        <v>4536</v>
      </c>
      <c r="B1771" t="s">
        <v>4537</v>
      </c>
      <c r="C1771">
        <v>9290011116</v>
      </c>
      <c r="D1771">
        <v>9290011116</v>
      </c>
      <c r="E1771" t="s">
        <v>4783</v>
      </c>
      <c r="F1771" t="s">
        <v>732</v>
      </c>
      <c r="G1771" t="s">
        <v>780</v>
      </c>
      <c r="H1771" t="s">
        <v>794</v>
      </c>
      <c r="I1771" t="s">
        <v>726</v>
      </c>
      <c r="J1771" t="s">
        <v>682</v>
      </c>
      <c r="K1771">
        <v>5</v>
      </c>
      <c r="L1771">
        <v>65</v>
      </c>
      <c r="M1771">
        <v>133.4</v>
      </c>
      <c r="N1771">
        <v>94.9</v>
      </c>
      <c r="R1771">
        <v>730</v>
      </c>
      <c r="S1771">
        <v>8.5</v>
      </c>
      <c r="T1771">
        <v>85.9</v>
      </c>
      <c r="U1771" t="s">
        <v>782</v>
      </c>
      <c r="V1771">
        <v>25000</v>
      </c>
      <c r="W1771">
        <v>5000</v>
      </c>
      <c r="X1771">
        <v>83</v>
      </c>
      <c r="Y1771">
        <v>18</v>
      </c>
      <c r="Z1771">
        <v>0.9</v>
      </c>
      <c r="AA1771">
        <v>-20</v>
      </c>
      <c r="AB1771" t="s">
        <v>769</v>
      </c>
      <c r="AC1771">
        <v>0.11</v>
      </c>
      <c r="AD1771" t="s">
        <v>2276</v>
      </c>
      <c r="AE1771">
        <v>41796</v>
      </c>
      <c r="AF1771">
        <v>41796</v>
      </c>
      <c r="AG1771" t="s">
        <v>784</v>
      </c>
      <c r="AH1771" t="s">
        <v>4784</v>
      </c>
      <c r="AI1771">
        <v>2213435</v>
      </c>
    </row>
    <row r="1772" spans="1:35" hidden="1">
      <c r="A1772" t="s">
        <v>4536</v>
      </c>
      <c r="B1772" t="s">
        <v>4537</v>
      </c>
      <c r="C1772" t="s">
        <v>4785</v>
      </c>
      <c r="D1772">
        <v>9290002707</v>
      </c>
      <c r="E1772" t="s">
        <v>4786</v>
      </c>
      <c r="F1772" t="s">
        <v>792</v>
      </c>
      <c r="G1772" t="s">
        <v>793</v>
      </c>
      <c r="H1772" t="s">
        <v>794</v>
      </c>
      <c r="I1772" t="s">
        <v>795</v>
      </c>
      <c r="J1772" t="s">
        <v>682</v>
      </c>
      <c r="K1772">
        <v>3</v>
      </c>
      <c r="L1772">
        <v>60</v>
      </c>
      <c r="M1772">
        <v>111.7</v>
      </c>
      <c r="N1772">
        <v>68.900000000000006</v>
      </c>
      <c r="R1772">
        <v>800</v>
      </c>
      <c r="S1772">
        <v>10.5</v>
      </c>
      <c r="T1772">
        <v>76.2</v>
      </c>
      <c r="U1772" t="s">
        <v>782</v>
      </c>
      <c r="V1772">
        <v>25000</v>
      </c>
      <c r="W1772">
        <v>2700</v>
      </c>
      <c r="X1772">
        <v>81</v>
      </c>
      <c r="Y1772">
        <v>10</v>
      </c>
      <c r="Z1772">
        <v>0.9</v>
      </c>
      <c r="AA1772">
        <v>-20</v>
      </c>
      <c r="AB1772" t="s">
        <v>769</v>
      </c>
      <c r="AC1772">
        <v>0.13</v>
      </c>
      <c r="AD1772" t="s">
        <v>2276</v>
      </c>
      <c r="AE1772">
        <v>41719</v>
      </c>
      <c r="AF1772">
        <v>41862</v>
      </c>
      <c r="AG1772" t="s">
        <v>784</v>
      </c>
      <c r="AH1772" t="s">
        <v>4787</v>
      </c>
      <c r="AI1772">
        <v>2206789</v>
      </c>
    </row>
    <row r="1773" spans="1:35" hidden="1">
      <c r="A1773" t="s">
        <v>4536</v>
      </c>
      <c r="B1773" t="s">
        <v>4537</v>
      </c>
      <c r="C1773" t="s">
        <v>4785</v>
      </c>
      <c r="D1773">
        <v>9290002707</v>
      </c>
      <c r="E1773" t="s">
        <v>4788</v>
      </c>
      <c r="F1773" t="s">
        <v>792</v>
      </c>
      <c r="G1773" t="s">
        <v>793</v>
      </c>
      <c r="H1773" t="s">
        <v>794</v>
      </c>
      <c r="I1773" t="s">
        <v>795</v>
      </c>
      <c r="J1773" t="s">
        <v>682</v>
      </c>
      <c r="K1773">
        <v>3</v>
      </c>
      <c r="L1773">
        <v>60</v>
      </c>
      <c r="M1773">
        <v>111.7</v>
      </c>
      <c r="N1773">
        <v>68.900000000000006</v>
      </c>
      <c r="R1773">
        <v>800</v>
      </c>
      <c r="S1773">
        <v>10.5</v>
      </c>
      <c r="T1773">
        <v>76.2</v>
      </c>
      <c r="U1773" t="s">
        <v>782</v>
      </c>
      <c r="V1773">
        <v>25000</v>
      </c>
      <c r="W1773">
        <v>2700</v>
      </c>
      <c r="X1773">
        <v>81</v>
      </c>
      <c r="Y1773">
        <v>10</v>
      </c>
      <c r="Z1773">
        <v>0.9</v>
      </c>
      <c r="AA1773">
        <v>-20</v>
      </c>
      <c r="AB1773" t="s">
        <v>769</v>
      </c>
      <c r="AC1773">
        <v>0.13</v>
      </c>
      <c r="AD1773" t="s">
        <v>2276</v>
      </c>
      <c r="AE1773">
        <v>41719</v>
      </c>
      <c r="AF1773">
        <v>41862</v>
      </c>
      <c r="AG1773" t="s">
        <v>827</v>
      </c>
      <c r="AH1773" t="s">
        <v>4789</v>
      </c>
      <c r="AI1773">
        <v>2222176</v>
      </c>
    </row>
    <row r="1774" spans="1:35" hidden="1">
      <c r="A1774" t="s">
        <v>4536</v>
      </c>
      <c r="B1774" t="s">
        <v>4537</v>
      </c>
      <c r="C1774" t="s">
        <v>4785</v>
      </c>
      <c r="D1774">
        <v>9290002707</v>
      </c>
      <c r="E1774" t="s">
        <v>4790</v>
      </c>
      <c r="F1774" t="s">
        <v>792</v>
      </c>
      <c r="G1774" t="s">
        <v>793</v>
      </c>
      <c r="H1774" t="s">
        <v>794</v>
      </c>
      <c r="I1774" t="s">
        <v>795</v>
      </c>
      <c r="J1774" t="s">
        <v>682</v>
      </c>
      <c r="K1774">
        <v>3</v>
      </c>
      <c r="L1774">
        <v>60</v>
      </c>
      <c r="M1774">
        <v>111.7</v>
      </c>
      <c r="N1774">
        <v>68.900000000000006</v>
      </c>
      <c r="R1774">
        <v>800</v>
      </c>
      <c r="S1774">
        <v>10.5</v>
      </c>
      <c r="T1774">
        <v>76.2</v>
      </c>
      <c r="U1774" t="s">
        <v>782</v>
      </c>
      <c r="V1774">
        <v>25000</v>
      </c>
      <c r="W1774">
        <v>2700</v>
      </c>
      <c r="X1774">
        <v>81</v>
      </c>
      <c r="Y1774">
        <v>10</v>
      </c>
      <c r="Z1774">
        <v>0.9</v>
      </c>
      <c r="AA1774">
        <v>-20</v>
      </c>
      <c r="AB1774" t="s">
        <v>769</v>
      </c>
      <c r="AC1774">
        <v>0.13</v>
      </c>
      <c r="AD1774" t="s">
        <v>2276</v>
      </c>
      <c r="AE1774">
        <v>41719</v>
      </c>
      <c r="AF1774">
        <v>41862</v>
      </c>
      <c r="AG1774" t="s">
        <v>784</v>
      </c>
      <c r="AH1774" t="s">
        <v>4791</v>
      </c>
      <c r="AI1774">
        <v>2222178</v>
      </c>
    </row>
    <row r="1775" spans="1:35" hidden="1">
      <c r="A1775" t="s">
        <v>4536</v>
      </c>
      <c r="B1775" t="s">
        <v>4537</v>
      </c>
      <c r="C1775" t="s">
        <v>4785</v>
      </c>
      <c r="D1775">
        <v>9290002707</v>
      </c>
      <c r="E1775" t="s">
        <v>4792</v>
      </c>
      <c r="F1775" t="s">
        <v>792</v>
      </c>
      <c r="G1775" t="s">
        <v>793</v>
      </c>
      <c r="H1775" t="s">
        <v>794</v>
      </c>
      <c r="I1775" t="s">
        <v>795</v>
      </c>
      <c r="J1775" t="s">
        <v>682</v>
      </c>
      <c r="K1775">
        <v>3</v>
      </c>
      <c r="L1775">
        <v>60</v>
      </c>
      <c r="M1775">
        <v>111.7</v>
      </c>
      <c r="N1775">
        <v>68.900000000000006</v>
      </c>
      <c r="R1775">
        <v>800</v>
      </c>
      <c r="S1775">
        <v>10.5</v>
      </c>
      <c r="T1775">
        <v>76.2</v>
      </c>
      <c r="U1775" t="s">
        <v>782</v>
      </c>
      <c r="V1775">
        <v>25000</v>
      </c>
      <c r="W1775">
        <v>2700</v>
      </c>
      <c r="X1775">
        <v>81</v>
      </c>
      <c r="Y1775">
        <v>10</v>
      </c>
      <c r="Z1775">
        <v>0.9</v>
      </c>
      <c r="AA1775">
        <v>-20</v>
      </c>
      <c r="AB1775" t="s">
        <v>769</v>
      </c>
      <c r="AC1775">
        <v>0.13</v>
      </c>
      <c r="AD1775" t="s">
        <v>2276</v>
      </c>
      <c r="AE1775">
        <v>41719</v>
      </c>
      <c r="AF1775">
        <v>41862</v>
      </c>
      <c r="AG1775" t="s">
        <v>784</v>
      </c>
      <c r="AH1775" t="s">
        <v>4793</v>
      </c>
      <c r="AI1775">
        <v>2222175</v>
      </c>
    </row>
    <row r="1776" spans="1:35" hidden="1">
      <c r="A1776" t="s">
        <v>4536</v>
      </c>
      <c r="B1776" t="s">
        <v>4537</v>
      </c>
      <c r="C1776" t="s">
        <v>4785</v>
      </c>
      <c r="D1776">
        <v>9290002707</v>
      </c>
      <c r="E1776" t="s">
        <v>4794</v>
      </c>
      <c r="F1776" t="s">
        <v>792</v>
      </c>
      <c r="G1776" t="s">
        <v>793</v>
      </c>
      <c r="H1776" t="s">
        <v>794</v>
      </c>
      <c r="I1776" t="s">
        <v>795</v>
      </c>
      <c r="J1776" t="s">
        <v>682</v>
      </c>
      <c r="K1776">
        <v>3</v>
      </c>
      <c r="L1776">
        <v>60</v>
      </c>
      <c r="M1776">
        <v>111.7</v>
      </c>
      <c r="N1776">
        <v>68.900000000000006</v>
      </c>
      <c r="R1776">
        <v>800</v>
      </c>
      <c r="S1776">
        <v>10.5</v>
      </c>
      <c r="T1776">
        <v>76.2</v>
      </c>
      <c r="U1776" t="s">
        <v>782</v>
      </c>
      <c r="V1776">
        <v>25000</v>
      </c>
      <c r="W1776">
        <v>2700</v>
      </c>
      <c r="X1776">
        <v>81</v>
      </c>
      <c r="Y1776">
        <v>10</v>
      </c>
      <c r="Z1776">
        <v>0.9</v>
      </c>
      <c r="AA1776">
        <v>-20</v>
      </c>
      <c r="AB1776" t="s">
        <v>769</v>
      </c>
      <c r="AC1776">
        <v>0.13</v>
      </c>
      <c r="AD1776" t="s">
        <v>2276</v>
      </c>
      <c r="AE1776">
        <v>41719</v>
      </c>
      <c r="AF1776">
        <v>41862</v>
      </c>
      <c r="AG1776" t="s">
        <v>827</v>
      </c>
      <c r="AH1776" t="s">
        <v>4795</v>
      </c>
      <c r="AI1776">
        <v>2222177</v>
      </c>
    </row>
    <row r="1777" spans="1:35" hidden="1">
      <c r="A1777" t="s">
        <v>4536</v>
      </c>
      <c r="B1777" t="s">
        <v>4537</v>
      </c>
      <c r="C1777" t="s">
        <v>4796</v>
      </c>
      <c r="D1777">
        <v>9290002707</v>
      </c>
      <c r="E1777" t="s">
        <v>4797</v>
      </c>
      <c r="F1777" t="s">
        <v>792</v>
      </c>
      <c r="G1777" t="s">
        <v>793</v>
      </c>
      <c r="H1777" t="s">
        <v>794</v>
      </c>
      <c r="I1777" t="s">
        <v>795</v>
      </c>
      <c r="J1777" t="s">
        <v>682</v>
      </c>
      <c r="K1777">
        <v>3</v>
      </c>
      <c r="L1777">
        <v>60</v>
      </c>
      <c r="M1777">
        <v>111.7</v>
      </c>
      <c r="N1777">
        <v>68.900000000000006</v>
      </c>
      <c r="R1777">
        <v>800</v>
      </c>
      <c r="S1777">
        <v>10.5</v>
      </c>
      <c r="T1777">
        <v>76.2</v>
      </c>
      <c r="U1777" t="s">
        <v>782</v>
      </c>
      <c r="V1777">
        <v>25000</v>
      </c>
      <c r="W1777">
        <v>2700</v>
      </c>
      <c r="X1777">
        <v>81</v>
      </c>
      <c r="Y1777">
        <v>10</v>
      </c>
      <c r="Z1777">
        <v>0.9</v>
      </c>
      <c r="AA1777">
        <v>-20</v>
      </c>
      <c r="AB1777" t="s">
        <v>769</v>
      </c>
      <c r="AC1777">
        <v>0.13</v>
      </c>
      <c r="AD1777" t="s">
        <v>2276</v>
      </c>
      <c r="AE1777">
        <v>41719</v>
      </c>
      <c r="AF1777">
        <v>41862</v>
      </c>
      <c r="AG1777" t="s">
        <v>784</v>
      </c>
      <c r="AH1777" t="s">
        <v>4798</v>
      </c>
      <c r="AI1777">
        <v>2222179</v>
      </c>
    </row>
    <row r="1778" spans="1:35" hidden="1">
      <c r="A1778" t="s">
        <v>4536</v>
      </c>
      <c r="B1778" t="s">
        <v>4537</v>
      </c>
      <c r="C1778" t="s">
        <v>4799</v>
      </c>
      <c r="D1778">
        <v>9290002709</v>
      </c>
      <c r="E1778" t="s">
        <v>4800</v>
      </c>
      <c r="F1778" t="s">
        <v>792</v>
      </c>
      <c r="G1778" t="s">
        <v>793</v>
      </c>
      <c r="H1778" t="s">
        <v>794</v>
      </c>
      <c r="I1778" t="s">
        <v>795</v>
      </c>
      <c r="J1778" t="s">
        <v>682</v>
      </c>
      <c r="K1778">
        <v>3</v>
      </c>
      <c r="L1778">
        <v>60</v>
      </c>
      <c r="M1778">
        <v>112.5</v>
      </c>
      <c r="N1778">
        <v>69</v>
      </c>
      <c r="R1778">
        <v>800</v>
      </c>
      <c r="S1778">
        <v>10.5</v>
      </c>
      <c r="T1778">
        <v>76.2</v>
      </c>
      <c r="U1778" t="s">
        <v>782</v>
      </c>
      <c r="V1778">
        <v>25000</v>
      </c>
      <c r="W1778">
        <v>5000</v>
      </c>
      <c r="X1778">
        <v>85</v>
      </c>
      <c r="Y1778">
        <v>22</v>
      </c>
      <c r="Z1778">
        <v>0.9</v>
      </c>
      <c r="AA1778">
        <v>-20</v>
      </c>
      <c r="AB1778" t="s">
        <v>769</v>
      </c>
      <c r="AC1778">
        <v>0.13</v>
      </c>
      <c r="AD1778" t="s">
        <v>826</v>
      </c>
      <c r="AE1778">
        <v>41719</v>
      </c>
      <c r="AF1778">
        <v>41814</v>
      </c>
      <c r="AG1778" t="s">
        <v>784</v>
      </c>
      <c r="AH1778" t="s">
        <v>4801</v>
      </c>
      <c r="AI1778">
        <v>2206792</v>
      </c>
    </row>
    <row r="1779" spans="1:35" hidden="1">
      <c r="A1779" t="s">
        <v>4536</v>
      </c>
      <c r="B1779" t="s">
        <v>4537</v>
      </c>
      <c r="C1779" t="s">
        <v>4799</v>
      </c>
      <c r="D1779">
        <v>9290002709</v>
      </c>
      <c r="E1779" t="s">
        <v>4802</v>
      </c>
      <c r="F1779" t="s">
        <v>792</v>
      </c>
      <c r="G1779" t="s">
        <v>793</v>
      </c>
      <c r="H1779" t="s">
        <v>794</v>
      </c>
      <c r="I1779" t="s">
        <v>795</v>
      </c>
      <c r="J1779" t="s">
        <v>682</v>
      </c>
      <c r="K1779">
        <v>3</v>
      </c>
      <c r="L1779">
        <v>60</v>
      </c>
      <c r="M1779">
        <v>112.5</v>
      </c>
      <c r="N1779">
        <v>69</v>
      </c>
      <c r="R1779">
        <v>800</v>
      </c>
      <c r="S1779">
        <v>10.5</v>
      </c>
      <c r="T1779">
        <v>76.2</v>
      </c>
      <c r="U1779" t="s">
        <v>782</v>
      </c>
      <c r="V1779">
        <v>25000</v>
      </c>
      <c r="W1779">
        <v>5000</v>
      </c>
      <c r="X1779">
        <v>85</v>
      </c>
      <c r="Y1779">
        <v>22</v>
      </c>
      <c r="Z1779">
        <v>0.9</v>
      </c>
      <c r="AA1779">
        <v>-20</v>
      </c>
      <c r="AB1779" t="s">
        <v>769</v>
      </c>
      <c r="AC1779">
        <v>0.13</v>
      </c>
      <c r="AD1779" t="s">
        <v>826</v>
      </c>
      <c r="AE1779">
        <v>41725</v>
      </c>
      <c r="AF1779">
        <v>41814</v>
      </c>
      <c r="AG1779" t="s">
        <v>827</v>
      </c>
      <c r="AH1779" t="s">
        <v>4803</v>
      </c>
      <c r="AI1779">
        <v>2222133</v>
      </c>
    </row>
    <row r="1780" spans="1:35" hidden="1">
      <c r="A1780" t="s">
        <v>4536</v>
      </c>
      <c r="B1780" t="s">
        <v>4537</v>
      </c>
      <c r="C1780" t="s">
        <v>4799</v>
      </c>
      <c r="D1780">
        <v>9290002709</v>
      </c>
      <c r="E1780" t="s">
        <v>4804</v>
      </c>
      <c r="F1780" t="s">
        <v>792</v>
      </c>
      <c r="G1780" t="s">
        <v>793</v>
      </c>
      <c r="H1780" t="s">
        <v>794</v>
      </c>
      <c r="I1780" t="s">
        <v>795</v>
      </c>
      <c r="J1780" t="s">
        <v>682</v>
      </c>
      <c r="K1780">
        <v>3</v>
      </c>
      <c r="L1780">
        <v>60</v>
      </c>
      <c r="M1780">
        <v>112.5</v>
      </c>
      <c r="N1780">
        <v>69</v>
      </c>
      <c r="R1780">
        <v>800</v>
      </c>
      <c r="S1780">
        <v>10.5</v>
      </c>
      <c r="T1780">
        <v>76.2</v>
      </c>
      <c r="U1780" t="s">
        <v>782</v>
      </c>
      <c r="V1780">
        <v>25000</v>
      </c>
      <c r="W1780">
        <v>5000</v>
      </c>
      <c r="X1780">
        <v>85</v>
      </c>
      <c r="Y1780">
        <v>22</v>
      </c>
      <c r="Z1780">
        <v>0.9</v>
      </c>
      <c r="AA1780">
        <v>-20</v>
      </c>
      <c r="AB1780" t="s">
        <v>769</v>
      </c>
      <c r="AC1780">
        <v>0.13</v>
      </c>
      <c r="AD1780" t="s">
        <v>826</v>
      </c>
      <c r="AE1780">
        <v>41725</v>
      </c>
      <c r="AF1780">
        <v>41814</v>
      </c>
      <c r="AG1780" t="s">
        <v>784</v>
      </c>
      <c r="AH1780" t="s">
        <v>4805</v>
      </c>
      <c r="AI1780">
        <v>2222129</v>
      </c>
    </row>
    <row r="1781" spans="1:35" hidden="1">
      <c r="A1781" t="s">
        <v>4536</v>
      </c>
      <c r="B1781" t="s">
        <v>4537</v>
      </c>
      <c r="C1781" t="s">
        <v>4799</v>
      </c>
      <c r="D1781">
        <v>9290002709</v>
      </c>
      <c r="E1781" t="s">
        <v>4806</v>
      </c>
      <c r="F1781" t="s">
        <v>792</v>
      </c>
      <c r="G1781" t="s">
        <v>793</v>
      </c>
      <c r="H1781" t="s">
        <v>794</v>
      </c>
      <c r="I1781" t="s">
        <v>795</v>
      </c>
      <c r="J1781" t="s">
        <v>682</v>
      </c>
      <c r="K1781">
        <v>3</v>
      </c>
      <c r="L1781">
        <v>60</v>
      </c>
      <c r="M1781">
        <v>112.5</v>
      </c>
      <c r="N1781">
        <v>69</v>
      </c>
      <c r="R1781">
        <v>800</v>
      </c>
      <c r="S1781">
        <v>10.5</v>
      </c>
      <c r="T1781">
        <v>76.2</v>
      </c>
      <c r="U1781" t="s">
        <v>782</v>
      </c>
      <c r="V1781">
        <v>25000</v>
      </c>
      <c r="W1781">
        <v>5000</v>
      </c>
      <c r="X1781">
        <v>85</v>
      </c>
      <c r="Y1781">
        <v>22</v>
      </c>
      <c r="Z1781">
        <v>0.9</v>
      </c>
      <c r="AA1781">
        <v>-20</v>
      </c>
      <c r="AB1781" t="s">
        <v>769</v>
      </c>
      <c r="AC1781">
        <v>0.13</v>
      </c>
      <c r="AD1781" t="s">
        <v>826</v>
      </c>
      <c r="AE1781">
        <v>41725</v>
      </c>
      <c r="AF1781">
        <v>41814</v>
      </c>
      <c r="AG1781" t="s">
        <v>784</v>
      </c>
      <c r="AH1781" t="s">
        <v>4807</v>
      </c>
      <c r="AI1781">
        <v>2222130</v>
      </c>
    </row>
    <row r="1782" spans="1:35" hidden="1">
      <c r="A1782" t="s">
        <v>4536</v>
      </c>
      <c r="B1782" t="s">
        <v>4537</v>
      </c>
      <c r="C1782" t="s">
        <v>4799</v>
      </c>
      <c r="D1782">
        <v>9290002709</v>
      </c>
      <c r="E1782" t="s">
        <v>4808</v>
      </c>
      <c r="F1782" t="s">
        <v>792</v>
      </c>
      <c r="G1782" t="s">
        <v>793</v>
      </c>
      <c r="H1782" t="s">
        <v>794</v>
      </c>
      <c r="I1782" t="s">
        <v>795</v>
      </c>
      <c r="J1782" t="s">
        <v>682</v>
      </c>
      <c r="K1782">
        <v>3</v>
      </c>
      <c r="L1782">
        <v>60</v>
      </c>
      <c r="M1782">
        <v>112.5</v>
      </c>
      <c r="N1782">
        <v>69</v>
      </c>
      <c r="R1782">
        <v>800</v>
      </c>
      <c r="S1782">
        <v>10.5</v>
      </c>
      <c r="T1782">
        <v>76.2</v>
      </c>
      <c r="U1782" t="s">
        <v>782</v>
      </c>
      <c r="V1782">
        <v>25000</v>
      </c>
      <c r="W1782">
        <v>5000</v>
      </c>
      <c r="X1782">
        <v>85</v>
      </c>
      <c r="Y1782">
        <v>22</v>
      </c>
      <c r="Z1782">
        <v>0.9</v>
      </c>
      <c r="AA1782">
        <v>-20</v>
      </c>
      <c r="AB1782" t="s">
        <v>769</v>
      </c>
      <c r="AC1782">
        <v>0.13</v>
      </c>
      <c r="AD1782" t="s">
        <v>826</v>
      </c>
      <c r="AE1782">
        <v>41725</v>
      </c>
      <c r="AF1782">
        <v>41814</v>
      </c>
      <c r="AG1782" t="s">
        <v>827</v>
      </c>
      <c r="AH1782" t="s">
        <v>4809</v>
      </c>
      <c r="AI1782">
        <v>2222131</v>
      </c>
    </row>
    <row r="1783" spans="1:35" hidden="1">
      <c r="A1783" t="s">
        <v>4536</v>
      </c>
      <c r="B1783" t="s">
        <v>4537</v>
      </c>
      <c r="C1783" t="s">
        <v>4810</v>
      </c>
      <c r="D1783" t="s">
        <v>4768</v>
      </c>
      <c r="E1783" t="s">
        <v>4811</v>
      </c>
      <c r="F1783" t="s">
        <v>792</v>
      </c>
      <c r="G1783" t="s">
        <v>793</v>
      </c>
      <c r="H1783" t="s">
        <v>794</v>
      </c>
      <c r="I1783" t="s">
        <v>795</v>
      </c>
      <c r="J1783" t="s">
        <v>682</v>
      </c>
      <c r="K1783">
        <v>5</v>
      </c>
      <c r="L1783">
        <v>60</v>
      </c>
      <c r="M1783">
        <v>104.6</v>
      </c>
      <c r="N1783">
        <v>61.2</v>
      </c>
      <c r="R1783">
        <v>830</v>
      </c>
      <c r="S1783">
        <v>12</v>
      </c>
      <c r="T1783">
        <v>69.099999999999994</v>
      </c>
      <c r="U1783" t="s">
        <v>782</v>
      </c>
      <c r="V1783">
        <v>25000</v>
      </c>
      <c r="W1783">
        <v>5000</v>
      </c>
      <c r="X1783">
        <v>84</v>
      </c>
      <c r="Y1783">
        <v>16</v>
      </c>
      <c r="Z1783">
        <v>0.9</v>
      </c>
      <c r="AA1783">
        <v>0</v>
      </c>
      <c r="AB1783" t="s">
        <v>769</v>
      </c>
      <c r="AC1783">
        <v>0.1</v>
      </c>
      <c r="AD1783" t="s">
        <v>850</v>
      </c>
      <c r="AE1783">
        <v>41850</v>
      </c>
      <c r="AF1783">
        <v>41851</v>
      </c>
      <c r="AG1783" t="s">
        <v>842</v>
      </c>
      <c r="AH1783" t="s">
        <v>4812</v>
      </c>
      <c r="AI1783">
        <v>2217206</v>
      </c>
    </row>
    <row r="1784" spans="1:35" hidden="1">
      <c r="A1784" t="s">
        <v>4536</v>
      </c>
      <c r="B1784" t="s">
        <v>4537</v>
      </c>
      <c r="C1784" t="s">
        <v>4810</v>
      </c>
      <c r="D1784" t="s">
        <v>4768</v>
      </c>
      <c r="E1784" t="s">
        <v>4813</v>
      </c>
      <c r="F1784" t="s">
        <v>792</v>
      </c>
      <c r="G1784" t="s">
        <v>793</v>
      </c>
      <c r="H1784" t="s">
        <v>794</v>
      </c>
      <c r="I1784" t="s">
        <v>795</v>
      </c>
      <c r="J1784" t="s">
        <v>682</v>
      </c>
      <c r="K1784">
        <v>5</v>
      </c>
      <c r="L1784">
        <v>60</v>
      </c>
      <c r="M1784">
        <v>104.6</v>
      </c>
      <c r="N1784">
        <v>61.2</v>
      </c>
      <c r="R1784">
        <v>830</v>
      </c>
      <c r="S1784">
        <v>12</v>
      </c>
      <c r="T1784">
        <v>69.099999999999994</v>
      </c>
      <c r="U1784" t="s">
        <v>782</v>
      </c>
      <c r="V1784">
        <v>25000</v>
      </c>
      <c r="W1784">
        <v>5000</v>
      </c>
      <c r="X1784">
        <v>84</v>
      </c>
      <c r="Y1784">
        <v>16</v>
      </c>
      <c r="Z1784">
        <v>0.9</v>
      </c>
      <c r="AA1784">
        <v>0</v>
      </c>
      <c r="AB1784" t="s">
        <v>769</v>
      </c>
      <c r="AC1784">
        <v>0.1</v>
      </c>
      <c r="AD1784" t="s">
        <v>850</v>
      </c>
      <c r="AE1784">
        <v>41850</v>
      </c>
      <c r="AF1784">
        <v>41851</v>
      </c>
      <c r="AG1784" t="s">
        <v>842</v>
      </c>
      <c r="AH1784" t="s">
        <v>4814</v>
      </c>
      <c r="AI1784">
        <v>2217207</v>
      </c>
    </row>
    <row r="1785" spans="1:35" hidden="1">
      <c r="A1785" t="s">
        <v>4536</v>
      </c>
      <c r="B1785" t="s">
        <v>4537</v>
      </c>
      <c r="C1785" t="s">
        <v>4815</v>
      </c>
      <c r="D1785">
        <v>9290011116</v>
      </c>
      <c r="E1785" t="s">
        <v>4783</v>
      </c>
      <c r="F1785" t="s">
        <v>732</v>
      </c>
      <c r="G1785" t="s">
        <v>780</v>
      </c>
      <c r="H1785" t="s">
        <v>794</v>
      </c>
      <c r="I1785" t="s">
        <v>726</v>
      </c>
      <c r="J1785" t="s">
        <v>682</v>
      </c>
      <c r="K1785">
        <v>5</v>
      </c>
      <c r="L1785">
        <v>65</v>
      </c>
      <c r="M1785">
        <v>133.4</v>
      </c>
      <c r="N1785">
        <v>94.9</v>
      </c>
      <c r="R1785">
        <v>730</v>
      </c>
      <c r="S1785">
        <v>8.5</v>
      </c>
      <c r="T1785">
        <v>85.9</v>
      </c>
      <c r="U1785" t="s">
        <v>782</v>
      </c>
      <c r="V1785">
        <v>25000</v>
      </c>
      <c r="W1785">
        <v>5000</v>
      </c>
      <c r="X1785">
        <v>83</v>
      </c>
      <c r="Y1785">
        <v>18</v>
      </c>
      <c r="Z1785">
        <v>0.9</v>
      </c>
      <c r="AA1785">
        <v>-20</v>
      </c>
      <c r="AB1785" t="s">
        <v>769</v>
      </c>
      <c r="AC1785">
        <v>0.11</v>
      </c>
      <c r="AD1785" t="s">
        <v>2276</v>
      </c>
      <c r="AE1785">
        <v>41796</v>
      </c>
      <c r="AF1785">
        <v>41796</v>
      </c>
      <c r="AG1785" t="s">
        <v>784</v>
      </c>
      <c r="AH1785" t="s">
        <v>4816</v>
      </c>
      <c r="AI1785">
        <v>2222184</v>
      </c>
    </row>
    <row r="1786" spans="1:35" hidden="1">
      <c r="A1786" t="s">
        <v>4536</v>
      </c>
      <c r="B1786" t="s">
        <v>4537</v>
      </c>
      <c r="C1786" t="s">
        <v>4817</v>
      </c>
      <c r="D1786" t="s">
        <v>4765</v>
      </c>
      <c r="E1786" t="s">
        <v>4818</v>
      </c>
      <c r="F1786" t="s">
        <v>792</v>
      </c>
      <c r="G1786" t="s">
        <v>793</v>
      </c>
      <c r="H1786" t="s">
        <v>794</v>
      </c>
      <c r="I1786" t="s">
        <v>795</v>
      </c>
      <c r="J1786" t="s">
        <v>682</v>
      </c>
      <c r="K1786">
        <v>5</v>
      </c>
      <c r="L1786">
        <v>40</v>
      </c>
      <c r="M1786">
        <v>106.4</v>
      </c>
      <c r="N1786">
        <v>61.7</v>
      </c>
      <c r="R1786">
        <v>470</v>
      </c>
      <c r="S1786">
        <v>8</v>
      </c>
      <c r="T1786">
        <v>58.7</v>
      </c>
      <c r="U1786" t="s">
        <v>782</v>
      </c>
      <c r="V1786">
        <v>25000</v>
      </c>
      <c r="W1786">
        <v>5000</v>
      </c>
      <c r="X1786">
        <v>84</v>
      </c>
      <c r="Y1786">
        <v>14</v>
      </c>
      <c r="Z1786">
        <v>0.9</v>
      </c>
      <c r="AA1786">
        <v>0</v>
      </c>
      <c r="AB1786" t="s">
        <v>769</v>
      </c>
      <c r="AC1786">
        <v>0.1</v>
      </c>
      <c r="AD1786" t="s">
        <v>850</v>
      </c>
      <c r="AE1786">
        <v>41850</v>
      </c>
      <c r="AF1786">
        <v>41851</v>
      </c>
      <c r="AG1786" t="s">
        <v>842</v>
      </c>
      <c r="AH1786" t="s">
        <v>4819</v>
      </c>
      <c r="AI1786">
        <v>2217205</v>
      </c>
    </row>
    <row r="1787" spans="1:35" hidden="1">
      <c r="A1787" t="s">
        <v>4536</v>
      </c>
      <c r="B1787" t="s">
        <v>4537</v>
      </c>
      <c r="C1787" t="s">
        <v>4820</v>
      </c>
      <c r="D1787">
        <v>9290011117</v>
      </c>
      <c r="E1787" t="s">
        <v>4821</v>
      </c>
      <c r="F1787" t="s">
        <v>732</v>
      </c>
      <c r="G1787" t="s">
        <v>780</v>
      </c>
      <c r="H1787" t="s">
        <v>794</v>
      </c>
      <c r="I1787" t="s">
        <v>726</v>
      </c>
      <c r="J1787" t="s">
        <v>682</v>
      </c>
      <c r="K1787">
        <v>5</v>
      </c>
      <c r="L1787">
        <v>65</v>
      </c>
      <c r="M1787">
        <v>130.80000000000001</v>
      </c>
      <c r="N1787">
        <v>95.3</v>
      </c>
      <c r="Q1787">
        <v>90</v>
      </c>
      <c r="R1787">
        <v>730</v>
      </c>
      <c r="S1787">
        <v>9.5</v>
      </c>
      <c r="T1787">
        <v>76.8</v>
      </c>
      <c r="U1787" t="s">
        <v>782</v>
      </c>
      <c r="V1787">
        <v>25000</v>
      </c>
      <c r="W1787">
        <v>2700</v>
      </c>
      <c r="X1787">
        <v>81</v>
      </c>
      <c r="Y1787">
        <v>11</v>
      </c>
      <c r="Z1787">
        <v>0.8</v>
      </c>
      <c r="AA1787">
        <v>0</v>
      </c>
      <c r="AB1787" t="s">
        <v>769</v>
      </c>
      <c r="AC1787">
        <v>0.2</v>
      </c>
      <c r="AD1787" t="s">
        <v>2468</v>
      </c>
      <c r="AE1787">
        <v>41810</v>
      </c>
      <c r="AF1787">
        <v>41844</v>
      </c>
      <c r="AG1787" t="s">
        <v>842</v>
      </c>
      <c r="AH1787" t="s">
        <v>4822</v>
      </c>
      <c r="AI1787">
        <v>2216368</v>
      </c>
    </row>
    <row r="1788" spans="1:35">
      <c r="A1788" t="s">
        <v>4823</v>
      </c>
      <c r="B1788" t="s">
        <v>4824</v>
      </c>
      <c r="C1788" t="s">
        <v>682</v>
      </c>
      <c r="D1788" t="s">
        <v>4825</v>
      </c>
      <c r="F1788" t="s">
        <v>703</v>
      </c>
      <c r="G1788" t="s">
        <v>780</v>
      </c>
      <c r="H1788" t="s">
        <v>781</v>
      </c>
      <c r="I1788" t="s">
        <v>726</v>
      </c>
      <c r="J1788" t="s">
        <v>682</v>
      </c>
      <c r="K1788">
        <v>3</v>
      </c>
      <c r="L1788">
        <v>50</v>
      </c>
      <c r="M1788">
        <v>49</v>
      </c>
      <c r="N1788">
        <v>50</v>
      </c>
      <c r="O1788">
        <v>1201</v>
      </c>
      <c r="Q1788">
        <v>38</v>
      </c>
      <c r="R1788">
        <v>500</v>
      </c>
      <c r="S1788">
        <v>8</v>
      </c>
      <c r="T1788">
        <v>62.5</v>
      </c>
      <c r="U1788" t="s">
        <v>782</v>
      </c>
      <c r="V1788">
        <v>40000</v>
      </c>
      <c r="W1788">
        <v>3000</v>
      </c>
      <c r="X1788">
        <v>82</v>
      </c>
      <c r="Y1788">
        <v>12</v>
      </c>
      <c r="Z1788">
        <v>0.7</v>
      </c>
      <c r="AA1788">
        <v>-40</v>
      </c>
      <c r="AB1788" t="s">
        <v>769</v>
      </c>
      <c r="AC1788">
        <v>0.1</v>
      </c>
      <c r="AD1788" t="s">
        <v>783</v>
      </c>
      <c r="AE1788">
        <v>41734</v>
      </c>
      <c r="AF1788">
        <v>41747</v>
      </c>
      <c r="AG1788" t="s">
        <v>784</v>
      </c>
      <c r="AH1788" t="s">
        <v>4826</v>
      </c>
      <c r="AI1788">
        <v>2209600</v>
      </c>
    </row>
    <row r="1789" spans="1:35" hidden="1">
      <c r="A1789" t="s">
        <v>4827</v>
      </c>
      <c r="B1789" t="s">
        <v>4828</v>
      </c>
      <c r="C1789" t="s">
        <v>4829</v>
      </c>
      <c r="D1789" t="s">
        <v>4830</v>
      </c>
      <c r="F1789" t="s">
        <v>732</v>
      </c>
      <c r="G1789" t="s">
        <v>780</v>
      </c>
      <c r="H1789" t="s">
        <v>794</v>
      </c>
      <c r="I1789" t="s">
        <v>726</v>
      </c>
      <c r="J1789" t="s">
        <v>682</v>
      </c>
      <c r="K1789">
        <v>5</v>
      </c>
      <c r="L1789">
        <v>65</v>
      </c>
      <c r="M1789">
        <v>134</v>
      </c>
      <c r="N1789">
        <v>90.2</v>
      </c>
      <c r="Q1789">
        <v>115</v>
      </c>
      <c r="R1789">
        <v>760</v>
      </c>
      <c r="S1789">
        <v>12</v>
      </c>
      <c r="T1789">
        <v>63.3</v>
      </c>
      <c r="U1789" t="s">
        <v>782</v>
      </c>
      <c r="V1789">
        <v>25000</v>
      </c>
      <c r="W1789">
        <v>2700</v>
      </c>
      <c r="X1789">
        <v>81</v>
      </c>
      <c r="Y1789">
        <v>11</v>
      </c>
      <c r="Z1789">
        <v>1</v>
      </c>
      <c r="AA1789">
        <v>-20</v>
      </c>
      <c r="AB1789" t="s">
        <v>769</v>
      </c>
      <c r="AC1789">
        <v>0.1</v>
      </c>
      <c r="AD1789" t="s">
        <v>974</v>
      </c>
      <c r="AE1789">
        <v>41920</v>
      </c>
      <c r="AF1789">
        <v>41920</v>
      </c>
      <c r="AG1789" t="s">
        <v>842</v>
      </c>
      <c r="AH1789" t="s">
        <v>4831</v>
      </c>
      <c r="AI1789">
        <v>2221902</v>
      </c>
    </row>
    <row r="1790" spans="1:35" hidden="1">
      <c r="A1790" t="s">
        <v>4827</v>
      </c>
      <c r="B1790" t="s">
        <v>4828</v>
      </c>
      <c r="C1790" t="s">
        <v>4829</v>
      </c>
      <c r="D1790" t="s">
        <v>4832</v>
      </c>
      <c r="F1790" t="s">
        <v>733</v>
      </c>
      <c r="G1790" t="s">
        <v>780</v>
      </c>
      <c r="H1790" t="s">
        <v>794</v>
      </c>
      <c r="I1790" t="s">
        <v>726</v>
      </c>
      <c r="J1790" t="s">
        <v>682</v>
      </c>
      <c r="K1790">
        <v>5</v>
      </c>
      <c r="L1790">
        <v>75</v>
      </c>
      <c r="M1790">
        <v>161.5</v>
      </c>
      <c r="N1790">
        <v>120</v>
      </c>
      <c r="Q1790">
        <v>120</v>
      </c>
      <c r="R1790">
        <v>950</v>
      </c>
      <c r="S1790">
        <v>15</v>
      </c>
      <c r="T1790">
        <v>63.3</v>
      </c>
      <c r="U1790" t="s">
        <v>782</v>
      </c>
      <c r="V1790">
        <v>25000</v>
      </c>
      <c r="W1790">
        <v>2700</v>
      </c>
      <c r="X1790">
        <v>81</v>
      </c>
      <c r="Y1790">
        <v>9</v>
      </c>
      <c r="Z1790">
        <v>1</v>
      </c>
      <c r="AA1790">
        <v>-20</v>
      </c>
      <c r="AB1790" t="s">
        <v>769</v>
      </c>
      <c r="AC1790">
        <v>0.1</v>
      </c>
      <c r="AD1790" t="s">
        <v>974</v>
      </c>
      <c r="AE1790">
        <v>41920</v>
      </c>
      <c r="AF1790">
        <v>41920</v>
      </c>
      <c r="AG1790" t="s">
        <v>842</v>
      </c>
      <c r="AH1790" t="s">
        <v>4833</v>
      </c>
      <c r="AI1790">
        <v>2221901</v>
      </c>
    </row>
    <row r="1791" spans="1:35" hidden="1">
      <c r="A1791" t="s">
        <v>4827</v>
      </c>
      <c r="B1791" t="s">
        <v>4828</v>
      </c>
      <c r="C1791" t="s">
        <v>4829</v>
      </c>
      <c r="D1791" t="s">
        <v>4834</v>
      </c>
      <c r="F1791" t="s">
        <v>738</v>
      </c>
      <c r="G1791" t="s">
        <v>780</v>
      </c>
      <c r="H1791" t="s">
        <v>794</v>
      </c>
      <c r="I1791" t="s">
        <v>726</v>
      </c>
      <c r="J1791" t="s">
        <v>682</v>
      </c>
      <c r="K1791">
        <v>5</v>
      </c>
      <c r="L1791">
        <v>50</v>
      </c>
      <c r="M1791">
        <v>88.8</v>
      </c>
      <c r="N1791">
        <v>63.2</v>
      </c>
      <c r="O1791">
        <v>869</v>
      </c>
      <c r="Q1791">
        <v>36</v>
      </c>
      <c r="R1791">
        <v>435</v>
      </c>
      <c r="S1791">
        <v>7</v>
      </c>
      <c r="T1791">
        <v>62.1</v>
      </c>
      <c r="U1791" t="s">
        <v>782</v>
      </c>
      <c r="V1791">
        <v>25000</v>
      </c>
      <c r="W1791">
        <v>3000</v>
      </c>
      <c r="X1791">
        <v>83</v>
      </c>
      <c r="Y1791">
        <v>19</v>
      </c>
      <c r="Z1791">
        <v>0.9</v>
      </c>
      <c r="AA1791">
        <v>-20</v>
      </c>
      <c r="AB1791" t="s">
        <v>769</v>
      </c>
      <c r="AC1791">
        <v>0.05</v>
      </c>
      <c r="AD1791" t="s">
        <v>789</v>
      </c>
      <c r="AE1791">
        <v>41915</v>
      </c>
      <c r="AF1791">
        <v>41915</v>
      </c>
      <c r="AG1791" t="s">
        <v>842</v>
      </c>
      <c r="AH1791" t="s">
        <v>4835</v>
      </c>
      <c r="AI1791">
        <v>2221663</v>
      </c>
    </row>
    <row r="1792" spans="1:35" hidden="1">
      <c r="A1792" t="s">
        <v>4827</v>
      </c>
      <c r="B1792" t="s">
        <v>4828</v>
      </c>
      <c r="C1792" t="s">
        <v>4829</v>
      </c>
      <c r="D1792" t="s">
        <v>4836</v>
      </c>
      <c r="F1792" t="s">
        <v>731</v>
      </c>
      <c r="G1792" t="s">
        <v>780</v>
      </c>
      <c r="H1792" t="s">
        <v>794</v>
      </c>
      <c r="I1792" t="s">
        <v>726</v>
      </c>
      <c r="J1792" t="s">
        <v>682</v>
      </c>
      <c r="K1792">
        <v>5</v>
      </c>
      <c r="L1792">
        <v>60</v>
      </c>
      <c r="M1792">
        <v>120.2</v>
      </c>
      <c r="N1792">
        <v>90.2</v>
      </c>
      <c r="O1792">
        <v>1424</v>
      </c>
      <c r="Q1792">
        <v>36</v>
      </c>
      <c r="R1792">
        <v>760</v>
      </c>
      <c r="S1792">
        <v>12</v>
      </c>
      <c r="T1792">
        <v>63.3</v>
      </c>
      <c r="U1792" t="s">
        <v>782</v>
      </c>
      <c r="V1792">
        <v>25000</v>
      </c>
      <c r="W1792">
        <v>2700</v>
      </c>
      <c r="X1792">
        <v>85</v>
      </c>
      <c r="Y1792">
        <v>28</v>
      </c>
      <c r="Z1792">
        <v>1</v>
      </c>
      <c r="AA1792">
        <v>-20</v>
      </c>
      <c r="AB1792" t="s">
        <v>769</v>
      </c>
      <c r="AC1792">
        <v>0.2</v>
      </c>
      <c r="AD1792" t="s">
        <v>974</v>
      </c>
      <c r="AE1792">
        <v>41926</v>
      </c>
      <c r="AF1792">
        <v>41926</v>
      </c>
      <c r="AG1792" t="s">
        <v>842</v>
      </c>
      <c r="AH1792" t="s">
        <v>4837</v>
      </c>
      <c r="AI1792">
        <v>2222405</v>
      </c>
    </row>
    <row r="1793" spans="1:35" hidden="1">
      <c r="A1793" t="s">
        <v>4827</v>
      </c>
      <c r="B1793" t="s">
        <v>4828</v>
      </c>
      <c r="C1793" t="s">
        <v>4829</v>
      </c>
      <c r="D1793" t="s">
        <v>4838</v>
      </c>
      <c r="F1793" t="s">
        <v>830</v>
      </c>
      <c r="G1793" t="s">
        <v>780</v>
      </c>
      <c r="H1793" t="s">
        <v>794</v>
      </c>
      <c r="I1793" t="s">
        <v>726</v>
      </c>
      <c r="J1793" t="s">
        <v>682</v>
      </c>
      <c r="K1793">
        <v>5</v>
      </c>
      <c r="L1793">
        <v>60</v>
      </c>
      <c r="M1793">
        <v>111.4</v>
      </c>
      <c r="N1793">
        <v>90</v>
      </c>
      <c r="O1793">
        <v>1194</v>
      </c>
      <c r="Q1793">
        <v>36</v>
      </c>
      <c r="R1793">
        <v>800</v>
      </c>
      <c r="S1793">
        <v>12</v>
      </c>
      <c r="T1793">
        <v>66.7</v>
      </c>
      <c r="U1793" t="s">
        <v>782</v>
      </c>
      <c r="V1793">
        <v>25000</v>
      </c>
      <c r="W1793">
        <v>3000</v>
      </c>
      <c r="X1793">
        <v>82</v>
      </c>
      <c r="Y1793">
        <v>13</v>
      </c>
      <c r="Z1793">
        <v>1</v>
      </c>
      <c r="AA1793">
        <v>-20</v>
      </c>
      <c r="AB1793" t="s">
        <v>769</v>
      </c>
      <c r="AC1793">
        <v>0.2</v>
      </c>
      <c r="AD1793" t="s">
        <v>974</v>
      </c>
      <c r="AE1793">
        <v>41920</v>
      </c>
      <c r="AF1793">
        <v>41920</v>
      </c>
      <c r="AG1793" t="s">
        <v>842</v>
      </c>
      <c r="AH1793" t="s">
        <v>4839</v>
      </c>
      <c r="AI1793">
        <v>2221900</v>
      </c>
    </row>
    <row r="1794" spans="1:35" hidden="1">
      <c r="A1794" t="s">
        <v>4827</v>
      </c>
      <c r="B1794" t="s">
        <v>4828</v>
      </c>
      <c r="C1794" t="s">
        <v>4829</v>
      </c>
      <c r="D1794" t="s">
        <v>4840</v>
      </c>
      <c r="F1794" t="s">
        <v>735</v>
      </c>
      <c r="G1794" t="s">
        <v>780</v>
      </c>
      <c r="H1794" t="s">
        <v>794</v>
      </c>
      <c r="I1794" t="s">
        <v>726</v>
      </c>
      <c r="J1794" t="s">
        <v>682</v>
      </c>
      <c r="K1794">
        <v>5</v>
      </c>
      <c r="L1794">
        <v>75</v>
      </c>
      <c r="M1794">
        <v>130.4</v>
      </c>
      <c r="N1794">
        <v>120.2</v>
      </c>
      <c r="O1794">
        <v>1676</v>
      </c>
      <c r="Q1794">
        <v>36</v>
      </c>
      <c r="R1794">
        <v>950</v>
      </c>
      <c r="S1794">
        <v>15</v>
      </c>
      <c r="T1794">
        <v>63.3</v>
      </c>
      <c r="U1794" t="s">
        <v>782</v>
      </c>
      <c r="V1794">
        <v>25000</v>
      </c>
      <c r="W1794">
        <v>2700</v>
      </c>
      <c r="X1794">
        <v>84</v>
      </c>
      <c r="Y1794">
        <v>27</v>
      </c>
      <c r="Z1794">
        <v>1</v>
      </c>
      <c r="AA1794">
        <v>-20</v>
      </c>
      <c r="AB1794" t="s">
        <v>769</v>
      </c>
      <c r="AC1794">
        <v>0.2</v>
      </c>
      <c r="AD1794" t="s">
        <v>974</v>
      </c>
      <c r="AE1794">
        <v>41926</v>
      </c>
      <c r="AF1794">
        <v>41926</v>
      </c>
      <c r="AG1794" t="s">
        <v>842</v>
      </c>
      <c r="AH1794" t="s">
        <v>4841</v>
      </c>
      <c r="AI1794">
        <v>2222407</v>
      </c>
    </row>
    <row r="1795" spans="1:35" hidden="1">
      <c r="A1795" t="s">
        <v>4827</v>
      </c>
      <c r="B1795" t="s">
        <v>4828</v>
      </c>
      <c r="C1795" t="s">
        <v>4829</v>
      </c>
      <c r="D1795" t="s">
        <v>4842</v>
      </c>
      <c r="F1795" t="s">
        <v>735</v>
      </c>
      <c r="G1795" t="s">
        <v>780</v>
      </c>
      <c r="H1795" t="s">
        <v>794</v>
      </c>
      <c r="I1795" t="s">
        <v>726</v>
      </c>
      <c r="J1795" t="s">
        <v>682</v>
      </c>
      <c r="K1795">
        <v>5</v>
      </c>
      <c r="L1795">
        <v>75</v>
      </c>
      <c r="M1795">
        <v>130.4</v>
      </c>
      <c r="N1795">
        <v>120.2</v>
      </c>
      <c r="O1795">
        <v>1182</v>
      </c>
      <c r="Q1795">
        <v>36</v>
      </c>
      <c r="R1795">
        <v>950</v>
      </c>
      <c r="S1795">
        <v>15</v>
      </c>
      <c r="T1795">
        <v>63.3</v>
      </c>
      <c r="U1795" t="s">
        <v>782</v>
      </c>
      <c r="V1795">
        <v>25000</v>
      </c>
      <c r="W1795">
        <v>3000</v>
      </c>
      <c r="X1795">
        <v>82</v>
      </c>
      <c r="Y1795">
        <v>14</v>
      </c>
      <c r="Z1795">
        <v>1</v>
      </c>
      <c r="AA1795">
        <v>-20</v>
      </c>
      <c r="AB1795" t="s">
        <v>769</v>
      </c>
      <c r="AC1795">
        <v>0.2</v>
      </c>
      <c r="AD1795" t="s">
        <v>974</v>
      </c>
      <c r="AE1795">
        <v>41926</v>
      </c>
      <c r="AF1795">
        <v>41926</v>
      </c>
      <c r="AG1795" t="s">
        <v>842</v>
      </c>
      <c r="AH1795" t="s">
        <v>4843</v>
      </c>
      <c r="AI1795">
        <v>2222408</v>
      </c>
    </row>
    <row r="1796" spans="1:35">
      <c r="A1796" t="s">
        <v>4827</v>
      </c>
      <c r="B1796" t="s">
        <v>4828</v>
      </c>
      <c r="C1796" t="s">
        <v>1009</v>
      </c>
      <c r="D1796" t="s">
        <v>4844</v>
      </c>
      <c r="F1796" t="s">
        <v>813</v>
      </c>
      <c r="G1796" t="s">
        <v>780</v>
      </c>
      <c r="H1796" t="s">
        <v>794</v>
      </c>
      <c r="I1796" t="s">
        <v>726</v>
      </c>
      <c r="J1796" t="s">
        <v>682</v>
      </c>
      <c r="K1796">
        <v>5</v>
      </c>
      <c r="L1796">
        <v>50</v>
      </c>
      <c r="M1796">
        <v>98</v>
      </c>
      <c r="N1796">
        <v>64</v>
      </c>
      <c r="Q1796">
        <v>110</v>
      </c>
      <c r="R1796">
        <v>500</v>
      </c>
      <c r="S1796">
        <v>8</v>
      </c>
      <c r="T1796">
        <v>63</v>
      </c>
      <c r="U1796" t="s">
        <v>782</v>
      </c>
      <c r="V1796">
        <v>30000</v>
      </c>
      <c r="W1796">
        <v>2700</v>
      </c>
      <c r="X1796">
        <v>82</v>
      </c>
      <c r="Y1796">
        <v>13</v>
      </c>
      <c r="Z1796">
        <v>1</v>
      </c>
      <c r="AA1796">
        <v>-20</v>
      </c>
      <c r="AB1796" t="s">
        <v>769</v>
      </c>
      <c r="AC1796">
        <v>0.1</v>
      </c>
      <c r="AD1796" t="s">
        <v>783</v>
      </c>
      <c r="AE1796">
        <v>41840</v>
      </c>
      <c r="AF1796">
        <v>41843</v>
      </c>
      <c r="AG1796" t="s">
        <v>784</v>
      </c>
      <c r="AH1796" t="s">
        <v>4845</v>
      </c>
      <c r="AI1796">
        <v>2217891</v>
      </c>
    </row>
    <row r="1797" spans="1:35">
      <c r="A1797" t="s">
        <v>4827</v>
      </c>
      <c r="B1797" t="s">
        <v>4828</v>
      </c>
      <c r="C1797" t="s">
        <v>1009</v>
      </c>
      <c r="D1797" t="s">
        <v>4846</v>
      </c>
      <c r="F1797" t="s">
        <v>813</v>
      </c>
      <c r="G1797" t="s">
        <v>780</v>
      </c>
      <c r="H1797" t="s">
        <v>794</v>
      </c>
      <c r="I1797" t="s">
        <v>726</v>
      </c>
      <c r="J1797" t="s">
        <v>682</v>
      </c>
      <c r="K1797">
        <v>5</v>
      </c>
      <c r="L1797">
        <v>50</v>
      </c>
      <c r="M1797">
        <v>99</v>
      </c>
      <c r="N1797">
        <v>64</v>
      </c>
      <c r="Q1797">
        <v>110</v>
      </c>
      <c r="R1797">
        <v>500</v>
      </c>
      <c r="S1797">
        <v>8</v>
      </c>
      <c r="T1797">
        <v>62.5</v>
      </c>
      <c r="U1797" t="s">
        <v>782</v>
      </c>
      <c r="V1797">
        <v>30000</v>
      </c>
      <c r="W1797">
        <v>3000</v>
      </c>
      <c r="X1797">
        <v>85</v>
      </c>
      <c r="Y1797">
        <v>21</v>
      </c>
      <c r="Z1797">
        <v>1</v>
      </c>
      <c r="AA1797">
        <v>-20</v>
      </c>
      <c r="AB1797" t="s">
        <v>769</v>
      </c>
      <c r="AC1797">
        <v>0.1</v>
      </c>
      <c r="AD1797" t="s">
        <v>783</v>
      </c>
      <c r="AE1797">
        <v>41810</v>
      </c>
      <c r="AF1797">
        <v>41808</v>
      </c>
      <c r="AG1797" t="s">
        <v>784</v>
      </c>
      <c r="AH1797" t="s">
        <v>4847</v>
      </c>
      <c r="AI1797">
        <v>2214832</v>
      </c>
    </row>
    <row r="1798" spans="1:35">
      <c r="A1798" t="s">
        <v>4827</v>
      </c>
      <c r="B1798" t="s">
        <v>4828</v>
      </c>
      <c r="C1798" t="s">
        <v>1041</v>
      </c>
      <c r="D1798" t="s">
        <v>4848</v>
      </c>
      <c r="F1798" t="s">
        <v>792</v>
      </c>
      <c r="G1798" t="s">
        <v>793</v>
      </c>
      <c r="H1798" t="s">
        <v>794</v>
      </c>
      <c r="I1798" t="s">
        <v>795</v>
      </c>
      <c r="J1798" t="s">
        <v>682</v>
      </c>
      <c r="K1798">
        <v>5</v>
      </c>
      <c r="L1798">
        <v>60</v>
      </c>
      <c r="M1798">
        <v>108</v>
      </c>
      <c r="N1798">
        <v>56</v>
      </c>
      <c r="R1798">
        <v>800</v>
      </c>
      <c r="S1798">
        <v>12</v>
      </c>
      <c r="T1798">
        <v>66.7</v>
      </c>
      <c r="U1798" t="s">
        <v>782</v>
      </c>
      <c r="V1798">
        <v>50000</v>
      </c>
      <c r="W1798">
        <v>2700</v>
      </c>
      <c r="X1798">
        <v>83</v>
      </c>
      <c r="Y1798">
        <v>13</v>
      </c>
      <c r="Z1798">
        <v>0.8</v>
      </c>
      <c r="AA1798">
        <v>-20</v>
      </c>
      <c r="AB1798" t="s">
        <v>769</v>
      </c>
      <c r="AC1798">
        <v>0.1</v>
      </c>
      <c r="AD1798" t="s">
        <v>783</v>
      </c>
      <c r="AE1798">
        <v>41720</v>
      </c>
      <c r="AF1798">
        <v>41730</v>
      </c>
      <c r="AG1798" t="s">
        <v>784</v>
      </c>
      <c r="AH1798" t="s">
        <v>4849</v>
      </c>
      <c r="AI1798">
        <v>2209004</v>
      </c>
    </row>
    <row r="1799" spans="1:35">
      <c r="A1799" t="s">
        <v>4827</v>
      </c>
      <c r="B1799" t="s">
        <v>4828</v>
      </c>
      <c r="C1799" t="s">
        <v>1041</v>
      </c>
      <c r="D1799" t="s">
        <v>4850</v>
      </c>
      <c r="F1799" t="s">
        <v>732</v>
      </c>
      <c r="G1799" t="s">
        <v>780</v>
      </c>
      <c r="H1799" t="s">
        <v>794</v>
      </c>
      <c r="I1799" t="s">
        <v>726</v>
      </c>
      <c r="J1799" t="s">
        <v>682</v>
      </c>
      <c r="K1799">
        <v>5</v>
      </c>
      <c r="L1799">
        <v>70</v>
      </c>
      <c r="M1799">
        <v>135</v>
      </c>
      <c r="N1799">
        <v>95</v>
      </c>
      <c r="Q1799">
        <v>110</v>
      </c>
      <c r="R1799">
        <v>900</v>
      </c>
      <c r="S1799">
        <v>14</v>
      </c>
      <c r="T1799">
        <v>64.3</v>
      </c>
      <c r="U1799" t="s">
        <v>782</v>
      </c>
      <c r="V1799">
        <v>50000</v>
      </c>
      <c r="W1799">
        <v>2700</v>
      </c>
      <c r="X1799">
        <v>81</v>
      </c>
      <c r="Y1799">
        <v>1</v>
      </c>
      <c r="Z1799">
        <v>0.8</v>
      </c>
      <c r="AA1799">
        <v>-20</v>
      </c>
      <c r="AB1799" t="s">
        <v>769</v>
      </c>
      <c r="AC1799">
        <v>0.1</v>
      </c>
      <c r="AD1799" t="s">
        <v>783</v>
      </c>
      <c r="AE1799">
        <v>41869</v>
      </c>
      <c r="AF1799">
        <v>41884</v>
      </c>
      <c r="AG1799" t="s">
        <v>784</v>
      </c>
      <c r="AH1799" t="s">
        <v>4851</v>
      </c>
      <c r="AI1799">
        <v>2219272</v>
      </c>
    </row>
    <row r="1800" spans="1:35" hidden="1">
      <c r="A1800" t="s">
        <v>4827</v>
      </c>
      <c r="B1800" t="s">
        <v>4828</v>
      </c>
      <c r="C1800" t="s">
        <v>984</v>
      </c>
      <c r="D1800" t="s">
        <v>4852</v>
      </c>
      <c r="F1800" t="s">
        <v>792</v>
      </c>
      <c r="G1800" t="s">
        <v>793</v>
      </c>
      <c r="H1800" t="s">
        <v>794</v>
      </c>
      <c r="I1800" t="s">
        <v>795</v>
      </c>
      <c r="J1800" t="s">
        <v>682</v>
      </c>
      <c r="K1800">
        <v>10</v>
      </c>
      <c r="L1800">
        <v>60</v>
      </c>
      <c r="M1800">
        <v>116</v>
      </c>
      <c r="N1800">
        <v>60</v>
      </c>
      <c r="R1800">
        <v>810</v>
      </c>
      <c r="S1800">
        <v>9.5</v>
      </c>
      <c r="T1800">
        <v>85.3</v>
      </c>
      <c r="U1800" t="s">
        <v>782</v>
      </c>
      <c r="V1800">
        <v>25000</v>
      </c>
      <c r="W1800">
        <v>2700</v>
      </c>
      <c r="X1800">
        <v>82</v>
      </c>
      <c r="Y1800">
        <v>7</v>
      </c>
      <c r="Z1800">
        <v>1</v>
      </c>
      <c r="AA1800">
        <v>-20</v>
      </c>
      <c r="AB1800" t="s">
        <v>769</v>
      </c>
      <c r="AC1800">
        <v>0.1</v>
      </c>
      <c r="AD1800" t="s">
        <v>1146</v>
      </c>
      <c r="AE1800">
        <v>41884</v>
      </c>
      <c r="AF1800">
        <v>41893</v>
      </c>
      <c r="AG1800" t="s">
        <v>784</v>
      </c>
      <c r="AH1800" t="s">
        <v>4853</v>
      </c>
      <c r="AI1800">
        <v>2219736</v>
      </c>
    </row>
    <row r="1801" spans="1:35" hidden="1">
      <c r="A1801" t="s">
        <v>4854</v>
      </c>
      <c r="B1801" t="s">
        <v>4855</v>
      </c>
      <c r="C1801" t="s">
        <v>4856</v>
      </c>
      <c r="D1801" t="s">
        <v>4856</v>
      </c>
      <c r="F1801" t="s">
        <v>732</v>
      </c>
      <c r="G1801" t="s">
        <v>780</v>
      </c>
      <c r="H1801" t="s">
        <v>794</v>
      </c>
      <c r="I1801" t="s">
        <v>726</v>
      </c>
      <c r="J1801" t="s">
        <v>682</v>
      </c>
      <c r="K1801">
        <v>3</v>
      </c>
      <c r="L1801">
        <v>65</v>
      </c>
      <c r="M1801">
        <v>129.69999999999999</v>
      </c>
      <c r="N1801">
        <v>95.1</v>
      </c>
      <c r="R1801">
        <v>800</v>
      </c>
      <c r="S1801">
        <v>12</v>
      </c>
      <c r="T1801">
        <v>66.7</v>
      </c>
      <c r="U1801" t="s">
        <v>782</v>
      </c>
      <c r="V1801">
        <v>25000</v>
      </c>
      <c r="W1801">
        <v>2700</v>
      </c>
      <c r="X1801">
        <v>82</v>
      </c>
      <c r="Y1801">
        <v>16</v>
      </c>
      <c r="Z1801">
        <v>0.9</v>
      </c>
      <c r="AA1801">
        <v>-20</v>
      </c>
      <c r="AB1801" t="s">
        <v>769</v>
      </c>
      <c r="AC1801">
        <v>0.1</v>
      </c>
      <c r="AD1801" t="s">
        <v>831</v>
      </c>
      <c r="AE1801">
        <v>41887</v>
      </c>
      <c r="AF1801">
        <v>41890</v>
      </c>
      <c r="AG1801" t="s">
        <v>842</v>
      </c>
      <c r="AH1801" t="s">
        <v>4857</v>
      </c>
      <c r="AI1801">
        <v>2219870</v>
      </c>
    </row>
    <row r="1802" spans="1:35" hidden="1">
      <c r="A1802" t="s">
        <v>4854</v>
      </c>
      <c r="B1802" t="s">
        <v>4855</v>
      </c>
      <c r="C1802" t="s">
        <v>4858</v>
      </c>
      <c r="D1802" t="s">
        <v>4858</v>
      </c>
      <c r="F1802" t="s">
        <v>703</v>
      </c>
      <c r="G1802" t="s">
        <v>780</v>
      </c>
      <c r="H1802" t="s">
        <v>781</v>
      </c>
      <c r="I1802" t="s">
        <v>726</v>
      </c>
      <c r="J1802" t="s">
        <v>682</v>
      </c>
      <c r="K1802">
        <v>3</v>
      </c>
      <c r="L1802">
        <v>35</v>
      </c>
      <c r="M1802">
        <v>50</v>
      </c>
      <c r="N1802">
        <v>50.4</v>
      </c>
      <c r="O1802">
        <v>745</v>
      </c>
      <c r="Q1802">
        <v>40</v>
      </c>
      <c r="R1802">
        <v>450</v>
      </c>
      <c r="S1802">
        <v>6</v>
      </c>
      <c r="T1802">
        <v>75</v>
      </c>
      <c r="U1802" t="s">
        <v>782</v>
      </c>
      <c r="V1802">
        <v>25000</v>
      </c>
      <c r="W1802">
        <v>2700</v>
      </c>
      <c r="X1802">
        <v>83</v>
      </c>
      <c r="Y1802">
        <v>14</v>
      </c>
      <c r="Z1802">
        <v>0.7</v>
      </c>
      <c r="AA1802">
        <v>-20</v>
      </c>
      <c r="AD1802" t="s">
        <v>831</v>
      </c>
      <c r="AE1802">
        <v>41887</v>
      </c>
      <c r="AF1802">
        <v>41890</v>
      </c>
      <c r="AG1802" t="s">
        <v>842</v>
      </c>
      <c r="AH1802" t="s">
        <v>4859</v>
      </c>
      <c r="AI1802">
        <v>2219871</v>
      </c>
    </row>
    <row r="1803" spans="1:35" hidden="1">
      <c r="A1803" t="s">
        <v>4854</v>
      </c>
      <c r="B1803" t="s">
        <v>4855</v>
      </c>
      <c r="C1803" t="s">
        <v>4860</v>
      </c>
      <c r="D1803" t="s">
        <v>4860</v>
      </c>
      <c r="F1803" t="s">
        <v>792</v>
      </c>
      <c r="G1803" t="s">
        <v>793</v>
      </c>
      <c r="H1803" t="s">
        <v>794</v>
      </c>
      <c r="I1803" t="s">
        <v>795</v>
      </c>
      <c r="J1803" t="s">
        <v>682</v>
      </c>
      <c r="K1803">
        <v>3</v>
      </c>
      <c r="L1803">
        <v>60</v>
      </c>
      <c r="M1803">
        <v>112.7</v>
      </c>
      <c r="N1803">
        <v>59.9</v>
      </c>
      <c r="R1803">
        <v>800</v>
      </c>
      <c r="S1803">
        <v>12</v>
      </c>
      <c r="T1803">
        <v>66.7</v>
      </c>
      <c r="U1803" t="s">
        <v>782</v>
      </c>
      <c r="V1803">
        <v>25000</v>
      </c>
      <c r="W1803">
        <v>2700</v>
      </c>
      <c r="X1803">
        <v>82</v>
      </c>
      <c r="Y1803">
        <v>14</v>
      </c>
      <c r="Z1803">
        <v>0.9</v>
      </c>
      <c r="AA1803">
        <v>-20</v>
      </c>
      <c r="AB1803" t="s">
        <v>769</v>
      </c>
      <c r="AC1803">
        <v>0.1</v>
      </c>
      <c r="AD1803" t="s">
        <v>850</v>
      </c>
      <c r="AE1803">
        <v>41820</v>
      </c>
      <c r="AF1803">
        <v>41823</v>
      </c>
      <c r="AG1803" t="s">
        <v>842</v>
      </c>
      <c r="AH1803" t="s">
        <v>4861</v>
      </c>
      <c r="AI1803">
        <v>2215086</v>
      </c>
    </row>
    <row r="1804" spans="1:35" hidden="1">
      <c r="A1804" t="s">
        <v>4854</v>
      </c>
      <c r="B1804" t="s">
        <v>4855</v>
      </c>
      <c r="C1804" t="s">
        <v>4862</v>
      </c>
      <c r="D1804" t="s">
        <v>4862</v>
      </c>
      <c r="F1804" t="s">
        <v>792</v>
      </c>
      <c r="G1804" t="s">
        <v>793</v>
      </c>
      <c r="H1804" t="s">
        <v>794</v>
      </c>
      <c r="I1804" t="s">
        <v>795</v>
      </c>
      <c r="J1804" t="s">
        <v>682</v>
      </c>
      <c r="K1804">
        <v>3</v>
      </c>
      <c r="L1804">
        <v>40</v>
      </c>
      <c r="M1804">
        <v>108.9</v>
      </c>
      <c r="N1804">
        <v>59.8</v>
      </c>
      <c r="R1804">
        <v>490</v>
      </c>
      <c r="S1804">
        <v>7</v>
      </c>
      <c r="T1804">
        <v>70</v>
      </c>
      <c r="U1804" t="s">
        <v>782</v>
      </c>
      <c r="V1804">
        <v>25000</v>
      </c>
      <c r="W1804">
        <v>2700</v>
      </c>
      <c r="X1804">
        <v>81</v>
      </c>
      <c r="Y1804">
        <v>10</v>
      </c>
      <c r="Z1804">
        <v>0.9</v>
      </c>
      <c r="AA1804">
        <v>-20</v>
      </c>
      <c r="AB1804" t="s">
        <v>769</v>
      </c>
      <c r="AC1804">
        <v>0.1</v>
      </c>
      <c r="AD1804" t="s">
        <v>850</v>
      </c>
      <c r="AE1804">
        <v>41820</v>
      </c>
      <c r="AF1804">
        <v>41823</v>
      </c>
      <c r="AG1804" t="s">
        <v>842</v>
      </c>
      <c r="AH1804" t="s">
        <v>4863</v>
      </c>
      <c r="AI1804">
        <v>2215085</v>
      </c>
    </row>
    <row r="1805" spans="1:35" hidden="1">
      <c r="A1805" t="s">
        <v>4854</v>
      </c>
      <c r="B1805" t="s">
        <v>4855</v>
      </c>
      <c r="C1805" t="s">
        <v>4864</v>
      </c>
      <c r="D1805" t="s">
        <v>4864</v>
      </c>
      <c r="F1805" t="s">
        <v>830</v>
      </c>
      <c r="G1805" t="s">
        <v>780</v>
      </c>
      <c r="H1805" t="s">
        <v>794</v>
      </c>
      <c r="I1805" t="s">
        <v>726</v>
      </c>
      <c r="J1805" t="s">
        <v>682</v>
      </c>
      <c r="K1805">
        <v>3</v>
      </c>
      <c r="L1805">
        <v>75</v>
      </c>
      <c r="M1805">
        <v>116.4</v>
      </c>
      <c r="N1805">
        <v>95.4</v>
      </c>
      <c r="O1805">
        <v>1437</v>
      </c>
      <c r="Q1805">
        <v>40</v>
      </c>
      <c r="R1805">
        <v>800</v>
      </c>
      <c r="S1805">
        <v>12</v>
      </c>
      <c r="T1805">
        <v>66.7</v>
      </c>
      <c r="U1805" t="s">
        <v>782</v>
      </c>
      <c r="V1805">
        <v>25000</v>
      </c>
      <c r="W1805">
        <v>2700</v>
      </c>
      <c r="X1805">
        <v>82</v>
      </c>
      <c r="Y1805">
        <v>12</v>
      </c>
      <c r="Z1805">
        <v>1</v>
      </c>
      <c r="AA1805">
        <v>-20</v>
      </c>
      <c r="AB1805" t="s">
        <v>769</v>
      </c>
      <c r="AC1805">
        <v>0.2</v>
      </c>
      <c r="AD1805" t="s">
        <v>831</v>
      </c>
      <c r="AE1805">
        <v>41887</v>
      </c>
      <c r="AF1805">
        <v>41890</v>
      </c>
      <c r="AG1805" t="s">
        <v>842</v>
      </c>
      <c r="AH1805" t="s">
        <v>4865</v>
      </c>
      <c r="AI1805">
        <v>2219868</v>
      </c>
    </row>
    <row r="1806" spans="1:35" hidden="1">
      <c r="A1806" t="s">
        <v>4854</v>
      </c>
      <c r="B1806" t="s">
        <v>4855</v>
      </c>
      <c r="C1806" t="s">
        <v>4866</v>
      </c>
      <c r="D1806" t="s">
        <v>4866</v>
      </c>
      <c r="F1806" t="s">
        <v>735</v>
      </c>
      <c r="G1806" t="s">
        <v>780</v>
      </c>
      <c r="H1806" t="s">
        <v>794</v>
      </c>
      <c r="I1806" t="s">
        <v>726</v>
      </c>
      <c r="J1806" t="s">
        <v>682</v>
      </c>
      <c r="K1806">
        <v>3</v>
      </c>
      <c r="L1806">
        <v>85</v>
      </c>
      <c r="M1806">
        <v>128.4</v>
      </c>
      <c r="N1806">
        <v>120.3</v>
      </c>
      <c r="O1806">
        <v>1535</v>
      </c>
      <c r="Q1806">
        <v>40</v>
      </c>
      <c r="R1806">
        <v>1000</v>
      </c>
      <c r="S1806">
        <v>15</v>
      </c>
      <c r="T1806">
        <v>66.7</v>
      </c>
      <c r="U1806" t="s">
        <v>782</v>
      </c>
      <c r="V1806">
        <v>25000</v>
      </c>
      <c r="W1806">
        <v>2700</v>
      </c>
      <c r="X1806">
        <v>82</v>
      </c>
      <c r="Y1806">
        <v>12</v>
      </c>
      <c r="Z1806">
        <v>0.9</v>
      </c>
      <c r="AA1806">
        <v>-20</v>
      </c>
      <c r="AB1806" t="s">
        <v>769</v>
      </c>
      <c r="AC1806">
        <v>0.1</v>
      </c>
      <c r="AD1806" t="s">
        <v>831</v>
      </c>
      <c r="AE1806">
        <v>41887</v>
      </c>
      <c r="AF1806">
        <v>41890</v>
      </c>
      <c r="AG1806" t="s">
        <v>842</v>
      </c>
      <c r="AH1806" t="s">
        <v>4867</v>
      </c>
      <c r="AI1806">
        <v>2219865</v>
      </c>
    </row>
    <row r="1807" spans="1:35" hidden="1">
      <c r="A1807" t="s">
        <v>4868</v>
      </c>
      <c r="B1807" t="s">
        <v>4869</v>
      </c>
      <c r="C1807">
        <v>1102330009</v>
      </c>
      <c r="D1807">
        <v>1102330009</v>
      </c>
      <c r="F1807" t="s">
        <v>813</v>
      </c>
      <c r="G1807" t="s">
        <v>780</v>
      </c>
      <c r="H1807" t="s">
        <v>794</v>
      </c>
      <c r="I1807" t="s">
        <v>726</v>
      </c>
      <c r="J1807" t="s">
        <v>682</v>
      </c>
      <c r="K1807">
        <v>5</v>
      </c>
      <c r="L1807">
        <v>50</v>
      </c>
      <c r="M1807">
        <v>96.1</v>
      </c>
      <c r="N1807">
        <v>63.3</v>
      </c>
      <c r="O1807">
        <v>238</v>
      </c>
      <c r="R1807">
        <v>525</v>
      </c>
      <c r="S1807">
        <v>7.5</v>
      </c>
      <c r="T1807">
        <v>70</v>
      </c>
      <c r="U1807" t="s">
        <v>782</v>
      </c>
      <c r="V1807">
        <v>25000</v>
      </c>
      <c r="W1807">
        <v>2700</v>
      </c>
      <c r="X1807">
        <v>82</v>
      </c>
      <c r="Y1807">
        <v>19</v>
      </c>
      <c r="Z1807">
        <v>0.9</v>
      </c>
      <c r="AA1807">
        <v>-20</v>
      </c>
      <c r="AB1807" t="s">
        <v>769</v>
      </c>
      <c r="AC1807">
        <v>0.2</v>
      </c>
      <c r="AD1807" t="s">
        <v>1159</v>
      </c>
      <c r="AE1807">
        <v>41640</v>
      </c>
      <c r="AF1807">
        <v>41918</v>
      </c>
      <c r="AG1807" t="s">
        <v>784</v>
      </c>
      <c r="AH1807" t="s">
        <v>4870</v>
      </c>
      <c r="AI1807">
        <v>2221749</v>
      </c>
    </row>
    <row r="1808" spans="1:35" hidden="1">
      <c r="A1808" t="s">
        <v>4868</v>
      </c>
      <c r="B1808" t="s">
        <v>4869</v>
      </c>
      <c r="C1808">
        <v>1102340015</v>
      </c>
      <c r="D1808">
        <v>1102340015</v>
      </c>
      <c r="F1808" t="s">
        <v>732</v>
      </c>
      <c r="G1808" t="s">
        <v>780</v>
      </c>
      <c r="H1808" t="s">
        <v>794</v>
      </c>
      <c r="I1808" t="s">
        <v>726</v>
      </c>
      <c r="J1808" t="s">
        <v>682</v>
      </c>
      <c r="K1808">
        <v>5</v>
      </c>
      <c r="L1808">
        <v>66</v>
      </c>
      <c r="M1808">
        <v>129</v>
      </c>
      <c r="N1808">
        <v>94.6</v>
      </c>
      <c r="O1808">
        <v>412</v>
      </c>
      <c r="R1808">
        <v>800</v>
      </c>
      <c r="S1808">
        <v>14</v>
      </c>
      <c r="T1808">
        <v>57.1</v>
      </c>
      <c r="U1808" t="s">
        <v>782</v>
      </c>
      <c r="V1808">
        <v>25000</v>
      </c>
      <c r="W1808">
        <v>2700</v>
      </c>
      <c r="X1808">
        <v>81</v>
      </c>
      <c r="Y1808">
        <v>14</v>
      </c>
      <c r="Z1808">
        <v>0.9</v>
      </c>
      <c r="AA1808">
        <v>-20</v>
      </c>
      <c r="AB1808" t="s">
        <v>769</v>
      </c>
      <c r="AC1808">
        <v>0.2</v>
      </c>
      <c r="AD1808" t="s">
        <v>1159</v>
      </c>
      <c r="AE1808">
        <v>41640</v>
      </c>
      <c r="AF1808">
        <v>41918</v>
      </c>
      <c r="AG1808" t="s">
        <v>784</v>
      </c>
      <c r="AH1808" t="s">
        <v>4871</v>
      </c>
      <c r="AI1808">
        <v>2221750</v>
      </c>
    </row>
    <row r="1809" spans="1:35" hidden="1">
      <c r="A1809" t="s">
        <v>4868</v>
      </c>
      <c r="B1809" t="s">
        <v>4869</v>
      </c>
      <c r="C1809">
        <v>1102340016</v>
      </c>
      <c r="D1809">
        <v>1102340016</v>
      </c>
      <c r="F1809" t="s">
        <v>732</v>
      </c>
      <c r="G1809" t="s">
        <v>780</v>
      </c>
      <c r="H1809" t="s">
        <v>794</v>
      </c>
      <c r="I1809" t="s">
        <v>726</v>
      </c>
      <c r="J1809" t="s">
        <v>682</v>
      </c>
      <c r="K1809">
        <v>5</v>
      </c>
      <c r="L1809">
        <v>65</v>
      </c>
      <c r="M1809">
        <v>129.1</v>
      </c>
      <c r="N1809">
        <v>94.6</v>
      </c>
      <c r="O1809">
        <v>321</v>
      </c>
      <c r="R1809">
        <v>650</v>
      </c>
      <c r="S1809">
        <v>11</v>
      </c>
      <c r="T1809">
        <v>59.1</v>
      </c>
      <c r="U1809" t="s">
        <v>782</v>
      </c>
      <c r="V1809">
        <v>25000</v>
      </c>
      <c r="W1809">
        <v>2700</v>
      </c>
      <c r="X1809">
        <v>82</v>
      </c>
      <c r="Y1809">
        <v>18</v>
      </c>
      <c r="Z1809">
        <v>0.8</v>
      </c>
      <c r="AA1809">
        <v>-20</v>
      </c>
      <c r="AB1809" t="s">
        <v>769</v>
      </c>
      <c r="AC1809">
        <v>0.2</v>
      </c>
      <c r="AD1809" t="s">
        <v>1159</v>
      </c>
      <c r="AE1809">
        <v>41640</v>
      </c>
      <c r="AF1809">
        <v>41864</v>
      </c>
      <c r="AG1809" t="s">
        <v>784</v>
      </c>
      <c r="AH1809" t="s">
        <v>4872</v>
      </c>
      <c r="AI1809">
        <v>2217482</v>
      </c>
    </row>
    <row r="1810" spans="1:35" hidden="1">
      <c r="A1810" t="s">
        <v>4868</v>
      </c>
      <c r="B1810" t="s">
        <v>4869</v>
      </c>
      <c r="C1810">
        <v>1102350010</v>
      </c>
      <c r="D1810">
        <v>1102350010</v>
      </c>
      <c r="F1810" t="s">
        <v>733</v>
      </c>
      <c r="G1810" t="s">
        <v>780</v>
      </c>
      <c r="H1810" t="s">
        <v>794</v>
      </c>
      <c r="I1810" t="s">
        <v>726</v>
      </c>
      <c r="J1810" t="s">
        <v>682</v>
      </c>
      <c r="K1810">
        <v>5</v>
      </c>
      <c r="L1810">
        <v>80</v>
      </c>
      <c r="M1810">
        <v>157.6</v>
      </c>
      <c r="N1810">
        <v>123.5</v>
      </c>
      <c r="O1810">
        <v>531</v>
      </c>
      <c r="R1810">
        <v>1000</v>
      </c>
      <c r="S1810">
        <v>16.5</v>
      </c>
      <c r="T1810">
        <v>60.6</v>
      </c>
      <c r="U1810" t="s">
        <v>782</v>
      </c>
      <c r="V1810">
        <v>25000</v>
      </c>
      <c r="W1810">
        <v>2700</v>
      </c>
      <c r="X1810">
        <v>82</v>
      </c>
      <c r="Y1810">
        <v>16</v>
      </c>
      <c r="Z1810">
        <v>0.9</v>
      </c>
      <c r="AA1810">
        <v>-20</v>
      </c>
      <c r="AB1810" t="s">
        <v>769</v>
      </c>
      <c r="AC1810">
        <v>0.2</v>
      </c>
      <c r="AD1810" t="s">
        <v>1159</v>
      </c>
      <c r="AE1810">
        <v>41640</v>
      </c>
      <c r="AF1810">
        <v>41918</v>
      </c>
      <c r="AG1810" t="s">
        <v>784</v>
      </c>
      <c r="AH1810" t="s">
        <v>4873</v>
      </c>
      <c r="AI1810">
        <v>2221755</v>
      </c>
    </row>
    <row r="1811" spans="1:35" hidden="1">
      <c r="A1811" t="s">
        <v>4874</v>
      </c>
      <c r="B1811" t="s">
        <v>4875</v>
      </c>
      <c r="C1811" t="s">
        <v>1943</v>
      </c>
      <c r="D1811" t="s">
        <v>4876</v>
      </c>
      <c r="F1811" t="s">
        <v>792</v>
      </c>
      <c r="G1811" t="s">
        <v>793</v>
      </c>
      <c r="H1811" t="s">
        <v>794</v>
      </c>
      <c r="I1811" t="s">
        <v>795</v>
      </c>
      <c r="J1811" t="s">
        <v>682</v>
      </c>
      <c r="K1811">
        <v>3</v>
      </c>
      <c r="L1811">
        <v>60</v>
      </c>
      <c r="M1811">
        <v>111</v>
      </c>
      <c r="N1811">
        <v>61</v>
      </c>
      <c r="R1811">
        <v>800</v>
      </c>
      <c r="S1811">
        <v>11.5</v>
      </c>
      <c r="T1811">
        <v>69.599999999999994</v>
      </c>
      <c r="U1811" t="s">
        <v>782</v>
      </c>
      <c r="V1811">
        <v>25000</v>
      </c>
      <c r="W1811">
        <v>3000</v>
      </c>
      <c r="X1811">
        <v>82</v>
      </c>
      <c r="Y1811">
        <v>18</v>
      </c>
      <c r="Z1811">
        <v>1</v>
      </c>
      <c r="AA1811">
        <v>-20</v>
      </c>
      <c r="AB1811" t="s">
        <v>769</v>
      </c>
      <c r="AC1811">
        <v>0.1</v>
      </c>
      <c r="AD1811" t="s">
        <v>826</v>
      </c>
      <c r="AE1811">
        <v>41640</v>
      </c>
      <c r="AF1811">
        <v>41710</v>
      </c>
      <c r="AG1811" t="s">
        <v>842</v>
      </c>
      <c r="AH1811" t="s">
        <v>4877</v>
      </c>
      <c r="AI1811">
        <v>2206680</v>
      </c>
    </row>
    <row r="1812" spans="1:35" hidden="1">
      <c r="A1812" t="s">
        <v>4874</v>
      </c>
      <c r="B1812" t="s">
        <v>4875</v>
      </c>
      <c r="C1812" t="s">
        <v>1943</v>
      </c>
      <c r="D1812" t="s">
        <v>4878</v>
      </c>
      <c r="F1812" t="s">
        <v>792</v>
      </c>
      <c r="G1812" t="s">
        <v>793</v>
      </c>
      <c r="H1812" t="s">
        <v>794</v>
      </c>
      <c r="I1812" t="s">
        <v>795</v>
      </c>
      <c r="J1812" t="s">
        <v>682</v>
      </c>
      <c r="K1812">
        <v>3</v>
      </c>
      <c r="L1812">
        <v>60</v>
      </c>
      <c r="M1812">
        <v>111</v>
      </c>
      <c r="N1812">
        <v>61</v>
      </c>
      <c r="R1812">
        <v>800</v>
      </c>
      <c r="S1812">
        <v>11.5</v>
      </c>
      <c r="T1812">
        <v>69.599999999999994</v>
      </c>
      <c r="U1812" t="s">
        <v>782</v>
      </c>
      <c r="V1812">
        <v>25000</v>
      </c>
      <c r="W1812">
        <v>4000</v>
      </c>
      <c r="X1812">
        <v>83</v>
      </c>
      <c r="Y1812">
        <v>11</v>
      </c>
      <c r="Z1812">
        <v>1</v>
      </c>
      <c r="AA1812">
        <v>-20</v>
      </c>
      <c r="AB1812" t="s">
        <v>769</v>
      </c>
      <c r="AC1812">
        <v>0.1</v>
      </c>
      <c r="AD1812" t="s">
        <v>826</v>
      </c>
      <c r="AE1812">
        <v>41640</v>
      </c>
      <c r="AF1812">
        <v>41710</v>
      </c>
      <c r="AG1812" t="s">
        <v>842</v>
      </c>
      <c r="AH1812" t="s">
        <v>4879</v>
      </c>
      <c r="AI1812">
        <v>2206681</v>
      </c>
    </row>
    <row r="1813" spans="1:35" hidden="1">
      <c r="A1813" t="s">
        <v>4874</v>
      </c>
      <c r="B1813" t="s">
        <v>4875</v>
      </c>
      <c r="C1813" t="s">
        <v>4880</v>
      </c>
      <c r="D1813" t="s">
        <v>4881</v>
      </c>
      <c r="E1813">
        <v>845940003021</v>
      </c>
      <c r="F1813" t="s">
        <v>830</v>
      </c>
      <c r="G1813" t="s">
        <v>780</v>
      </c>
      <c r="H1813" t="s">
        <v>794</v>
      </c>
      <c r="I1813" t="s">
        <v>726</v>
      </c>
      <c r="J1813" t="s">
        <v>682</v>
      </c>
      <c r="K1813">
        <v>3</v>
      </c>
      <c r="L1813">
        <v>75</v>
      </c>
      <c r="M1813">
        <v>112</v>
      </c>
      <c r="N1813">
        <v>95</v>
      </c>
      <c r="O1813">
        <v>3162</v>
      </c>
      <c r="Q1813">
        <v>25</v>
      </c>
      <c r="R1813">
        <v>850</v>
      </c>
      <c r="S1813">
        <v>12.5</v>
      </c>
      <c r="T1813">
        <v>68</v>
      </c>
      <c r="U1813" t="s">
        <v>782</v>
      </c>
      <c r="V1813">
        <v>25000</v>
      </c>
      <c r="W1813">
        <v>3000</v>
      </c>
      <c r="X1813">
        <v>83</v>
      </c>
      <c r="Y1813">
        <v>19</v>
      </c>
      <c r="Z1813">
        <v>0.9</v>
      </c>
      <c r="AA1813">
        <v>-20</v>
      </c>
      <c r="AB1813" t="s">
        <v>769</v>
      </c>
      <c r="AC1813">
        <v>0.1</v>
      </c>
      <c r="AD1813" t="s">
        <v>826</v>
      </c>
      <c r="AE1813">
        <v>41640</v>
      </c>
      <c r="AF1813">
        <v>41703</v>
      </c>
      <c r="AG1813" t="s">
        <v>842</v>
      </c>
      <c r="AH1813" t="s">
        <v>4882</v>
      </c>
      <c r="AI1813">
        <v>2206646</v>
      </c>
    </row>
    <row r="1814" spans="1:35" hidden="1">
      <c r="A1814" t="s">
        <v>4874</v>
      </c>
      <c r="B1814" t="s">
        <v>4875</v>
      </c>
      <c r="C1814" t="s">
        <v>4880</v>
      </c>
      <c r="D1814" t="s">
        <v>4883</v>
      </c>
      <c r="E1814">
        <v>845940003021</v>
      </c>
      <c r="F1814" t="s">
        <v>830</v>
      </c>
      <c r="G1814" t="s">
        <v>780</v>
      </c>
      <c r="H1814" t="s">
        <v>794</v>
      </c>
      <c r="I1814" t="s">
        <v>726</v>
      </c>
      <c r="J1814" t="s">
        <v>682</v>
      </c>
      <c r="K1814">
        <v>3</v>
      </c>
      <c r="L1814">
        <v>75</v>
      </c>
      <c r="M1814">
        <v>112</v>
      </c>
      <c r="N1814">
        <v>95</v>
      </c>
      <c r="O1814">
        <v>1781</v>
      </c>
      <c r="Q1814">
        <v>40</v>
      </c>
      <c r="R1814">
        <v>850</v>
      </c>
      <c r="S1814">
        <v>12.5</v>
      </c>
      <c r="T1814">
        <v>68</v>
      </c>
      <c r="U1814" t="s">
        <v>782</v>
      </c>
      <c r="V1814">
        <v>25000</v>
      </c>
      <c r="W1814">
        <v>3000</v>
      </c>
      <c r="X1814">
        <v>83</v>
      </c>
      <c r="Y1814">
        <v>19</v>
      </c>
      <c r="Z1814">
        <v>0.9</v>
      </c>
      <c r="AA1814">
        <v>-20</v>
      </c>
      <c r="AB1814" t="s">
        <v>769</v>
      </c>
      <c r="AC1814">
        <v>0.1</v>
      </c>
      <c r="AD1814" t="s">
        <v>826</v>
      </c>
      <c r="AE1814">
        <v>41640</v>
      </c>
      <c r="AF1814">
        <v>41703</v>
      </c>
      <c r="AG1814" t="s">
        <v>842</v>
      </c>
      <c r="AH1814" t="s">
        <v>4884</v>
      </c>
      <c r="AI1814">
        <v>2206647</v>
      </c>
    </row>
    <row r="1815" spans="1:35" hidden="1">
      <c r="A1815" t="s">
        <v>4874</v>
      </c>
      <c r="B1815" t="s">
        <v>4875</v>
      </c>
      <c r="C1815" t="s">
        <v>1058</v>
      </c>
      <c r="D1815" t="s">
        <v>4885</v>
      </c>
      <c r="E1815">
        <v>84590004014</v>
      </c>
      <c r="F1815" t="s">
        <v>731</v>
      </c>
      <c r="G1815" t="s">
        <v>780</v>
      </c>
      <c r="H1815" t="s">
        <v>794</v>
      </c>
      <c r="I1815" t="s">
        <v>726</v>
      </c>
      <c r="J1815" t="s">
        <v>682</v>
      </c>
      <c r="K1815">
        <v>3</v>
      </c>
      <c r="L1815">
        <v>75</v>
      </c>
      <c r="M1815">
        <v>95</v>
      </c>
      <c r="N1815">
        <v>88</v>
      </c>
      <c r="O1815">
        <v>3167</v>
      </c>
      <c r="Q1815">
        <v>25</v>
      </c>
      <c r="R1815">
        <v>850</v>
      </c>
      <c r="S1815">
        <v>12.5</v>
      </c>
      <c r="T1815">
        <v>68</v>
      </c>
      <c r="U1815" t="s">
        <v>782</v>
      </c>
      <c r="V1815">
        <v>25000</v>
      </c>
      <c r="W1815">
        <v>3000</v>
      </c>
      <c r="X1815">
        <v>82</v>
      </c>
      <c r="Y1815">
        <v>17</v>
      </c>
      <c r="Z1815">
        <v>0.9</v>
      </c>
      <c r="AA1815">
        <v>-20</v>
      </c>
      <c r="AB1815" t="s">
        <v>769</v>
      </c>
      <c r="AC1815">
        <v>0.1</v>
      </c>
      <c r="AD1815" t="s">
        <v>826</v>
      </c>
      <c r="AE1815">
        <v>41640</v>
      </c>
      <c r="AF1815">
        <v>41710</v>
      </c>
      <c r="AG1815" t="s">
        <v>842</v>
      </c>
      <c r="AH1815" t="s">
        <v>4886</v>
      </c>
      <c r="AI1815">
        <v>2206648</v>
      </c>
    </row>
    <row r="1816" spans="1:35" hidden="1">
      <c r="A1816" t="s">
        <v>4874</v>
      </c>
      <c r="B1816" t="s">
        <v>4875</v>
      </c>
      <c r="C1816" t="s">
        <v>1058</v>
      </c>
      <c r="D1816" t="s">
        <v>4887</v>
      </c>
      <c r="E1816">
        <v>845940003014</v>
      </c>
      <c r="F1816" t="s">
        <v>731</v>
      </c>
      <c r="G1816" t="s">
        <v>780</v>
      </c>
      <c r="H1816" t="s">
        <v>794</v>
      </c>
      <c r="I1816" t="s">
        <v>726</v>
      </c>
      <c r="J1816" t="s">
        <v>682</v>
      </c>
      <c r="K1816">
        <v>3</v>
      </c>
      <c r="L1816">
        <v>75</v>
      </c>
      <c r="M1816">
        <v>95</v>
      </c>
      <c r="N1816">
        <v>88</v>
      </c>
      <c r="O1816">
        <v>1863</v>
      </c>
      <c r="Q1816">
        <v>40</v>
      </c>
      <c r="R1816">
        <v>850</v>
      </c>
      <c r="S1816">
        <v>12.5</v>
      </c>
      <c r="T1816">
        <v>68</v>
      </c>
      <c r="U1816" t="s">
        <v>782</v>
      </c>
      <c r="V1816">
        <v>25000</v>
      </c>
      <c r="W1816">
        <v>3000</v>
      </c>
      <c r="X1816">
        <v>82</v>
      </c>
      <c r="Y1816">
        <v>17</v>
      </c>
      <c r="Z1816">
        <v>0.9</v>
      </c>
      <c r="AA1816">
        <v>-20</v>
      </c>
      <c r="AB1816" t="s">
        <v>769</v>
      </c>
      <c r="AC1816">
        <v>0.1</v>
      </c>
      <c r="AD1816" t="s">
        <v>826</v>
      </c>
      <c r="AE1816">
        <v>41640</v>
      </c>
      <c r="AF1816">
        <v>41710</v>
      </c>
      <c r="AG1816" t="s">
        <v>842</v>
      </c>
      <c r="AH1816" t="s">
        <v>4888</v>
      </c>
      <c r="AI1816">
        <v>2206649</v>
      </c>
    </row>
    <row r="1817" spans="1:35" hidden="1">
      <c r="A1817" t="s">
        <v>4874</v>
      </c>
      <c r="B1817" t="s">
        <v>4875</v>
      </c>
      <c r="C1817" t="s">
        <v>1058</v>
      </c>
      <c r="D1817" t="s">
        <v>4889</v>
      </c>
      <c r="E1817">
        <v>845940003038</v>
      </c>
      <c r="F1817" t="s">
        <v>735</v>
      </c>
      <c r="G1817" t="s">
        <v>780</v>
      </c>
      <c r="H1817" t="s">
        <v>794</v>
      </c>
      <c r="I1817" t="s">
        <v>726</v>
      </c>
      <c r="J1817" t="s">
        <v>682</v>
      </c>
      <c r="K1817">
        <v>3</v>
      </c>
      <c r="L1817">
        <v>100</v>
      </c>
      <c r="M1817">
        <v>130</v>
      </c>
      <c r="N1817">
        <v>121</v>
      </c>
      <c r="O1817">
        <v>7337</v>
      </c>
      <c r="Q1817">
        <v>25</v>
      </c>
      <c r="R1817">
        <v>1350</v>
      </c>
      <c r="S1817">
        <v>19</v>
      </c>
      <c r="T1817">
        <v>71</v>
      </c>
      <c r="U1817" t="s">
        <v>782</v>
      </c>
      <c r="V1817">
        <v>25000</v>
      </c>
      <c r="W1817">
        <v>3000</v>
      </c>
      <c r="X1817">
        <v>82</v>
      </c>
      <c r="Y1817">
        <v>19</v>
      </c>
      <c r="Z1817">
        <v>1</v>
      </c>
      <c r="AA1817">
        <v>-20</v>
      </c>
      <c r="AB1817" t="s">
        <v>769</v>
      </c>
      <c r="AC1817">
        <v>0.1</v>
      </c>
      <c r="AD1817" t="s">
        <v>826</v>
      </c>
      <c r="AE1817">
        <v>41640</v>
      </c>
      <c r="AF1817">
        <v>41703</v>
      </c>
      <c r="AG1817" t="s">
        <v>842</v>
      </c>
      <c r="AH1817" t="s">
        <v>4890</v>
      </c>
      <c r="AI1817">
        <v>2206644</v>
      </c>
    </row>
    <row r="1818" spans="1:35" hidden="1">
      <c r="A1818" t="s">
        <v>4874</v>
      </c>
      <c r="B1818" t="s">
        <v>4875</v>
      </c>
      <c r="C1818" t="s">
        <v>1058</v>
      </c>
      <c r="D1818" t="s">
        <v>4891</v>
      </c>
      <c r="E1818">
        <v>845940003038</v>
      </c>
      <c r="F1818" t="s">
        <v>735</v>
      </c>
      <c r="G1818" t="s">
        <v>780</v>
      </c>
      <c r="H1818" t="s">
        <v>794</v>
      </c>
      <c r="I1818" t="s">
        <v>726</v>
      </c>
      <c r="J1818" t="s">
        <v>682</v>
      </c>
      <c r="K1818">
        <v>3</v>
      </c>
      <c r="L1818">
        <v>100</v>
      </c>
      <c r="M1818">
        <v>130</v>
      </c>
      <c r="N1818">
        <v>121</v>
      </c>
      <c r="O1818">
        <v>2772</v>
      </c>
      <c r="Q1818">
        <v>40</v>
      </c>
      <c r="R1818">
        <v>1350</v>
      </c>
      <c r="S1818">
        <v>19</v>
      </c>
      <c r="T1818">
        <v>71</v>
      </c>
      <c r="U1818" t="s">
        <v>782</v>
      </c>
      <c r="V1818">
        <v>25000</v>
      </c>
      <c r="W1818">
        <v>3000</v>
      </c>
      <c r="X1818">
        <v>82</v>
      </c>
      <c r="Y1818">
        <v>19</v>
      </c>
      <c r="Z1818">
        <v>1</v>
      </c>
      <c r="AA1818">
        <v>-20</v>
      </c>
      <c r="AB1818" t="s">
        <v>769</v>
      </c>
      <c r="AC1818">
        <v>0.1</v>
      </c>
      <c r="AD1818" t="s">
        <v>826</v>
      </c>
      <c r="AE1818">
        <v>41640</v>
      </c>
      <c r="AF1818">
        <v>41703</v>
      </c>
      <c r="AG1818" t="s">
        <v>842</v>
      </c>
      <c r="AH1818" t="s">
        <v>4892</v>
      </c>
      <c r="AI1818">
        <v>2206645</v>
      </c>
    </row>
    <row r="1819" spans="1:35" hidden="1">
      <c r="A1819" t="s">
        <v>4874</v>
      </c>
      <c r="B1819" t="s">
        <v>4875</v>
      </c>
      <c r="C1819" t="s">
        <v>4893</v>
      </c>
      <c r="D1819" t="s">
        <v>4893</v>
      </c>
      <c r="E1819" t="s">
        <v>4894</v>
      </c>
      <c r="F1819" t="s">
        <v>792</v>
      </c>
      <c r="G1819" t="s">
        <v>793</v>
      </c>
      <c r="H1819" t="s">
        <v>794</v>
      </c>
      <c r="I1819" t="s">
        <v>795</v>
      </c>
      <c r="J1819" t="s">
        <v>682</v>
      </c>
      <c r="K1819">
        <v>5</v>
      </c>
      <c r="L1819">
        <v>40</v>
      </c>
      <c r="M1819">
        <v>111.6</v>
      </c>
      <c r="N1819">
        <v>59.5</v>
      </c>
      <c r="R1819">
        <v>450</v>
      </c>
      <c r="S1819">
        <v>6</v>
      </c>
      <c r="T1819">
        <v>75</v>
      </c>
      <c r="U1819" t="s">
        <v>782</v>
      </c>
      <c r="V1819">
        <v>25000</v>
      </c>
      <c r="W1819">
        <v>2700</v>
      </c>
      <c r="X1819">
        <v>81</v>
      </c>
      <c r="Y1819">
        <v>7</v>
      </c>
      <c r="Z1819">
        <v>0.9</v>
      </c>
      <c r="AA1819">
        <v>-20</v>
      </c>
      <c r="AB1819" t="s">
        <v>769</v>
      </c>
      <c r="AC1819">
        <v>0.1</v>
      </c>
      <c r="AD1819" t="s">
        <v>826</v>
      </c>
      <c r="AE1819">
        <v>41739</v>
      </c>
      <c r="AF1819">
        <v>41740</v>
      </c>
      <c r="AG1819" t="s">
        <v>842</v>
      </c>
      <c r="AH1819" t="s">
        <v>4895</v>
      </c>
      <c r="AI1819">
        <v>2208440</v>
      </c>
    </row>
    <row r="1820" spans="1:35" hidden="1">
      <c r="A1820" t="s">
        <v>4874</v>
      </c>
      <c r="B1820" t="s">
        <v>4875</v>
      </c>
      <c r="C1820" t="s">
        <v>4896</v>
      </c>
      <c r="D1820" t="s">
        <v>4896</v>
      </c>
      <c r="E1820" t="s">
        <v>4897</v>
      </c>
      <c r="F1820" t="s">
        <v>792</v>
      </c>
      <c r="G1820" t="s">
        <v>793</v>
      </c>
      <c r="H1820" t="s">
        <v>794</v>
      </c>
      <c r="I1820" t="s">
        <v>795</v>
      </c>
      <c r="J1820" t="s">
        <v>682</v>
      </c>
      <c r="K1820">
        <v>5</v>
      </c>
      <c r="L1820">
        <v>60</v>
      </c>
      <c r="M1820">
        <v>112.4</v>
      </c>
      <c r="N1820">
        <v>59.8</v>
      </c>
      <c r="R1820">
        <v>800</v>
      </c>
      <c r="S1820">
        <v>8.5</v>
      </c>
      <c r="T1820">
        <v>94.1</v>
      </c>
      <c r="U1820" t="s">
        <v>782</v>
      </c>
      <c r="V1820">
        <v>25000</v>
      </c>
      <c r="W1820">
        <v>2700</v>
      </c>
      <c r="X1820">
        <v>81</v>
      </c>
      <c r="Y1820">
        <v>8</v>
      </c>
      <c r="Z1820">
        <v>0.9</v>
      </c>
      <c r="AA1820">
        <v>-20</v>
      </c>
      <c r="AB1820" t="s">
        <v>769</v>
      </c>
      <c r="AC1820">
        <v>0.1</v>
      </c>
      <c r="AD1820" t="s">
        <v>826</v>
      </c>
      <c r="AE1820">
        <v>41739</v>
      </c>
      <c r="AF1820">
        <v>41740</v>
      </c>
      <c r="AG1820" t="s">
        <v>842</v>
      </c>
      <c r="AH1820" t="s">
        <v>4898</v>
      </c>
      <c r="AI1820">
        <v>2208441</v>
      </c>
    </row>
    <row r="1821" spans="1:35" hidden="1">
      <c r="A1821" t="s">
        <v>4899</v>
      </c>
      <c r="B1821" t="s">
        <v>4900</v>
      </c>
      <c r="C1821" t="s">
        <v>682</v>
      </c>
      <c r="D1821">
        <v>98633</v>
      </c>
      <c r="E1821" t="s">
        <v>4901</v>
      </c>
      <c r="F1821" t="s">
        <v>733</v>
      </c>
      <c r="G1821" t="s">
        <v>780</v>
      </c>
      <c r="H1821" t="s">
        <v>794</v>
      </c>
      <c r="I1821" t="s">
        <v>726</v>
      </c>
      <c r="J1821" t="s">
        <v>682</v>
      </c>
      <c r="K1821">
        <v>5</v>
      </c>
      <c r="L1821">
        <v>75</v>
      </c>
      <c r="M1821">
        <v>157</v>
      </c>
      <c r="N1821">
        <v>125</v>
      </c>
      <c r="R1821">
        <v>1200</v>
      </c>
      <c r="S1821">
        <v>17.100000000000001</v>
      </c>
      <c r="T1821">
        <v>70.3</v>
      </c>
      <c r="U1821" t="s">
        <v>782</v>
      </c>
      <c r="V1821">
        <v>25000</v>
      </c>
      <c r="W1821">
        <v>3000</v>
      </c>
      <c r="X1821">
        <v>83</v>
      </c>
      <c r="Y1821">
        <v>19</v>
      </c>
      <c r="Z1821">
        <v>1</v>
      </c>
      <c r="AA1821">
        <v>-20</v>
      </c>
      <c r="AB1821" t="s">
        <v>769</v>
      </c>
      <c r="AC1821">
        <v>0.1</v>
      </c>
      <c r="AD1821" t="s">
        <v>783</v>
      </c>
      <c r="AE1821">
        <v>41963</v>
      </c>
      <c r="AF1821">
        <v>41960</v>
      </c>
      <c r="AG1821" t="s">
        <v>784</v>
      </c>
      <c r="AH1821" t="s">
        <v>4902</v>
      </c>
      <c r="AI1821">
        <v>2226316</v>
      </c>
    </row>
    <row r="1822" spans="1:35">
      <c r="A1822" t="s">
        <v>4899</v>
      </c>
      <c r="B1822" t="s">
        <v>4900</v>
      </c>
      <c r="C1822" t="s">
        <v>682</v>
      </c>
      <c r="D1822">
        <v>98639</v>
      </c>
      <c r="E1822" t="s">
        <v>4903</v>
      </c>
      <c r="F1822" t="s">
        <v>830</v>
      </c>
      <c r="G1822" t="s">
        <v>780</v>
      </c>
      <c r="H1822" t="s">
        <v>794</v>
      </c>
      <c r="I1822" t="s">
        <v>726</v>
      </c>
      <c r="J1822" t="s">
        <v>682</v>
      </c>
      <c r="K1822">
        <v>5</v>
      </c>
      <c r="L1822">
        <v>75</v>
      </c>
      <c r="M1822">
        <v>118</v>
      </c>
      <c r="N1822">
        <v>95</v>
      </c>
      <c r="O1822">
        <v>3591</v>
      </c>
      <c r="Q1822">
        <v>25</v>
      </c>
      <c r="R1822">
        <v>800</v>
      </c>
      <c r="S1822">
        <v>14</v>
      </c>
      <c r="T1822">
        <v>57.1</v>
      </c>
      <c r="U1822" t="s">
        <v>782</v>
      </c>
      <c r="V1822">
        <v>40000</v>
      </c>
      <c r="W1822">
        <v>2700</v>
      </c>
      <c r="X1822">
        <v>82</v>
      </c>
      <c r="Y1822">
        <v>2</v>
      </c>
      <c r="Z1822">
        <v>1</v>
      </c>
      <c r="AA1822">
        <v>-40</v>
      </c>
      <c r="AB1822" t="s">
        <v>769</v>
      </c>
      <c r="AC1822">
        <v>0.1</v>
      </c>
      <c r="AD1822" t="s">
        <v>783</v>
      </c>
      <c r="AE1822">
        <v>41818</v>
      </c>
      <c r="AF1822">
        <v>41808</v>
      </c>
      <c r="AG1822" t="s">
        <v>784</v>
      </c>
      <c r="AH1822" t="s">
        <v>4904</v>
      </c>
      <c r="AI1822">
        <v>2214829</v>
      </c>
    </row>
    <row r="1823" spans="1:35">
      <c r="A1823" t="s">
        <v>4899</v>
      </c>
      <c r="B1823" t="s">
        <v>4900</v>
      </c>
      <c r="C1823" t="s">
        <v>682</v>
      </c>
      <c r="D1823">
        <v>98640</v>
      </c>
      <c r="E1823" t="s">
        <v>4905</v>
      </c>
      <c r="F1823" t="s">
        <v>830</v>
      </c>
      <c r="G1823" t="s">
        <v>780</v>
      </c>
      <c r="H1823" t="s">
        <v>794</v>
      </c>
      <c r="I1823" t="s">
        <v>726</v>
      </c>
      <c r="J1823" t="s">
        <v>682</v>
      </c>
      <c r="K1823">
        <v>5</v>
      </c>
      <c r="L1823">
        <v>75</v>
      </c>
      <c r="M1823">
        <v>118</v>
      </c>
      <c r="N1823">
        <v>95</v>
      </c>
      <c r="O1823">
        <v>3025</v>
      </c>
      <c r="Q1823">
        <v>25</v>
      </c>
      <c r="R1823">
        <v>835</v>
      </c>
      <c r="S1823">
        <v>14</v>
      </c>
      <c r="T1823">
        <v>59.6</v>
      </c>
      <c r="U1823" t="s">
        <v>782</v>
      </c>
      <c r="V1823">
        <v>40000</v>
      </c>
      <c r="W1823">
        <v>3000</v>
      </c>
      <c r="X1823">
        <v>83</v>
      </c>
      <c r="Y1823">
        <v>3</v>
      </c>
      <c r="Z1823">
        <v>1</v>
      </c>
      <c r="AA1823">
        <v>-40</v>
      </c>
      <c r="AB1823" t="s">
        <v>769</v>
      </c>
      <c r="AC1823">
        <v>0.1</v>
      </c>
      <c r="AD1823" t="s">
        <v>783</v>
      </c>
      <c r="AE1823">
        <v>41818</v>
      </c>
      <c r="AF1823">
        <v>41808</v>
      </c>
      <c r="AG1823" t="s">
        <v>784</v>
      </c>
      <c r="AH1823" t="s">
        <v>4906</v>
      </c>
      <c r="AI1823">
        <v>2214827</v>
      </c>
    </row>
    <row r="1824" spans="1:35">
      <c r="A1824" t="s">
        <v>4899</v>
      </c>
      <c r="B1824" t="s">
        <v>4900</v>
      </c>
      <c r="C1824" t="s">
        <v>682</v>
      </c>
      <c r="D1824">
        <v>98641</v>
      </c>
      <c r="E1824" t="s">
        <v>4907</v>
      </c>
      <c r="F1824" t="s">
        <v>735</v>
      </c>
      <c r="G1824" t="s">
        <v>780</v>
      </c>
      <c r="H1824" t="s">
        <v>794</v>
      </c>
      <c r="I1824" t="s">
        <v>726</v>
      </c>
      <c r="J1824" t="s">
        <v>682</v>
      </c>
      <c r="K1824">
        <v>5</v>
      </c>
      <c r="L1824">
        <v>100</v>
      </c>
      <c r="M1824">
        <v>128</v>
      </c>
      <c r="N1824">
        <v>120</v>
      </c>
      <c r="O1824">
        <v>4256</v>
      </c>
      <c r="Q1824">
        <v>25</v>
      </c>
      <c r="R1824">
        <v>1200</v>
      </c>
      <c r="S1824">
        <v>19</v>
      </c>
      <c r="T1824">
        <v>63.2</v>
      </c>
      <c r="U1824" t="s">
        <v>782</v>
      </c>
      <c r="V1824">
        <v>40000</v>
      </c>
      <c r="W1824">
        <v>2700</v>
      </c>
      <c r="X1824">
        <v>82</v>
      </c>
      <c r="Y1824">
        <v>1</v>
      </c>
      <c r="Z1824">
        <v>1</v>
      </c>
      <c r="AA1824">
        <v>-40</v>
      </c>
      <c r="AB1824" t="s">
        <v>769</v>
      </c>
      <c r="AC1824">
        <v>0.1</v>
      </c>
      <c r="AD1824" t="s">
        <v>783</v>
      </c>
      <c r="AE1824">
        <v>41818</v>
      </c>
      <c r="AF1824">
        <v>41808</v>
      </c>
      <c r="AG1824" t="s">
        <v>784</v>
      </c>
      <c r="AH1824" t="s">
        <v>4908</v>
      </c>
      <c r="AI1824">
        <v>2214824</v>
      </c>
    </row>
    <row r="1825" spans="1:35">
      <c r="A1825" t="s">
        <v>4899</v>
      </c>
      <c r="B1825" t="s">
        <v>4900</v>
      </c>
      <c r="C1825" t="s">
        <v>682</v>
      </c>
      <c r="D1825">
        <v>98642</v>
      </c>
      <c r="E1825" t="s">
        <v>4909</v>
      </c>
      <c r="F1825" t="s">
        <v>735</v>
      </c>
      <c r="G1825" t="s">
        <v>780</v>
      </c>
      <c r="H1825" t="s">
        <v>794</v>
      </c>
      <c r="I1825" t="s">
        <v>726</v>
      </c>
      <c r="J1825" t="s">
        <v>682</v>
      </c>
      <c r="K1825">
        <v>5</v>
      </c>
      <c r="L1825">
        <v>100</v>
      </c>
      <c r="M1825">
        <v>128</v>
      </c>
      <c r="N1825">
        <v>120</v>
      </c>
      <c r="O1825">
        <v>4424</v>
      </c>
      <c r="Q1825">
        <v>25</v>
      </c>
      <c r="R1825">
        <v>1250</v>
      </c>
      <c r="S1825">
        <v>19</v>
      </c>
      <c r="T1825">
        <v>65.8</v>
      </c>
      <c r="U1825" t="s">
        <v>782</v>
      </c>
      <c r="V1825">
        <v>40000</v>
      </c>
      <c r="W1825">
        <v>3000</v>
      </c>
      <c r="X1825">
        <v>83</v>
      </c>
      <c r="Y1825">
        <v>5</v>
      </c>
      <c r="Z1825">
        <v>1</v>
      </c>
      <c r="AA1825">
        <v>-40</v>
      </c>
      <c r="AB1825" t="s">
        <v>769</v>
      </c>
      <c r="AC1825">
        <v>0.1</v>
      </c>
      <c r="AD1825" t="s">
        <v>783</v>
      </c>
      <c r="AE1825">
        <v>41818</v>
      </c>
      <c r="AF1825">
        <v>41808</v>
      </c>
      <c r="AG1825" t="s">
        <v>784</v>
      </c>
      <c r="AH1825" t="s">
        <v>4910</v>
      </c>
      <c r="AI1825">
        <v>2214822</v>
      </c>
    </row>
    <row r="1826" spans="1:35">
      <c r="A1826" t="s">
        <v>4899</v>
      </c>
      <c r="B1826" t="s">
        <v>4900</v>
      </c>
      <c r="C1826" t="s">
        <v>682</v>
      </c>
      <c r="D1826">
        <v>98652</v>
      </c>
      <c r="E1826" t="s">
        <v>4911</v>
      </c>
      <c r="F1826" t="s">
        <v>738</v>
      </c>
      <c r="G1826" t="s">
        <v>780</v>
      </c>
      <c r="H1826" t="s">
        <v>794</v>
      </c>
      <c r="I1826" t="s">
        <v>726</v>
      </c>
      <c r="J1826" t="s">
        <v>682</v>
      </c>
      <c r="K1826">
        <v>5</v>
      </c>
      <c r="L1826">
        <v>50</v>
      </c>
      <c r="M1826">
        <v>85</v>
      </c>
      <c r="N1826">
        <v>62</v>
      </c>
      <c r="O1826">
        <v>1607</v>
      </c>
      <c r="Q1826">
        <v>25</v>
      </c>
      <c r="R1826">
        <v>460</v>
      </c>
      <c r="S1826">
        <v>8</v>
      </c>
      <c r="T1826">
        <v>57.1</v>
      </c>
      <c r="U1826" t="s">
        <v>782</v>
      </c>
      <c r="V1826">
        <v>40000</v>
      </c>
      <c r="W1826">
        <v>2700</v>
      </c>
      <c r="X1826">
        <v>83</v>
      </c>
      <c r="Y1826">
        <v>4</v>
      </c>
      <c r="Z1826">
        <v>1</v>
      </c>
      <c r="AA1826">
        <v>-20</v>
      </c>
      <c r="AB1826" t="s">
        <v>769</v>
      </c>
      <c r="AC1826">
        <v>0.1</v>
      </c>
      <c r="AD1826" t="s">
        <v>783</v>
      </c>
      <c r="AE1826">
        <v>41942</v>
      </c>
      <c r="AF1826">
        <v>41960</v>
      </c>
      <c r="AG1826" t="s">
        <v>784</v>
      </c>
      <c r="AH1826" t="s">
        <v>4912</v>
      </c>
      <c r="AI1826">
        <v>2226314</v>
      </c>
    </row>
    <row r="1827" spans="1:35" hidden="1">
      <c r="A1827" t="s">
        <v>4899</v>
      </c>
      <c r="B1827" t="s">
        <v>4900</v>
      </c>
      <c r="C1827" t="s">
        <v>4913</v>
      </c>
      <c r="D1827">
        <v>98789</v>
      </c>
      <c r="F1827" t="s">
        <v>732</v>
      </c>
      <c r="G1827" t="s">
        <v>780</v>
      </c>
      <c r="H1827" t="s">
        <v>794</v>
      </c>
      <c r="I1827" t="s">
        <v>726</v>
      </c>
      <c r="J1827" t="s">
        <v>682</v>
      </c>
      <c r="K1827">
        <v>5</v>
      </c>
      <c r="L1827">
        <v>65</v>
      </c>
      <c r="M1827">
        <v>127.8</v>
      </c>
      <c r="N1827">
        <v>94.8</v>
      </c>
      <c r="Q1827">
        <v>112</v>
      </c>
      <c r="R1827">
        <v>650</v>
      </c>
      <c r="S1827">
        <v>8</v>
      </c>
      <c r="T1827">
        <v>81.3</v>
      </c>
      <c r="U1827" t="s">
        <v>782</v>
      </c>
      <c r="V1827">
        <v>25000</v>
      </c>
      <c r="W1827">
        <v>2700</v>
      </c>
      <c r="X1827">
        <v>82</v>
      </c>
      <c r="Y1827">
        <v>14</v>
      </c>
      <c r="Z1827">
        <v>0.9</v>
      </c>
      <c r="AA1827">
        <v>-20</v>
      </c>
      <c r="AB1827" t="s">
        <v>769</v>
      </c>
      <c r="AC1827">
        <v>0.1</v>
      </c>
      <c r="AD1827" t="s">
        <v>783</v>
      </c>
      <c r="AE1827">
        <v>41830</v>
      </c>
      <c r="AF1827">
        <v>41905</v>
      </c>
      <c r="AG1827" t="s">
        <v>842</v>
      </c>
      <c r="AH1827" t="s">
        <v>4914</v>
      </c>
      <c r="AI1827">
        <v>2220096</v>
      </c>
    </row>
    <row r="1828" spans="1:35" hidden="1">
      <c r="A1828" t="s">
        <v>4915</v>
      </c>
      <c r="B1828" t="s">
        <v>4916</v>
      </c>
      <c r="C1828" t="s">
        <v>682</v>
      </c>
      <c r="D1828" t="s">
        <v>4917</v>
      </c>
      <c r="F1828" t="s">
        <v>792</v>
      </c>
      <c r="G1828" t="s">
        <v>793</v>
      </c>
      <c r="H1828" t="s">
        <v>794</v>
      </c>
      <c r="I1828" t="s">
        <v>795</v>
      </c>
      <c r="J1828" t="s">
        <v>682</v>
      </c>
      <c r="K1828">
        <v>5</v>
      </c>
      <c r="L1828">
        <v>60</v>
      </c>
      <c r="M1828">
        <v>110</v>
      </c>
      <c r="N1828">
        <v>60</v>
      </c>
      <c r="R1828">
        <v>800</v>
      </c>
      <c r="S1828">
        <v>9.5</v>
      </c>
      <c r="T1828">
        <v>84.2</v>
      </c>
      <c r="U1828" t="s">
        <v>782</v>
      </c>
      <c r="V1828">
        <v>25000</v>
      </c>
      <c r="W1828">
        <v>5000</v>
      </c>
      <c r="X1828">
        <v>86</v>
      </c>
      <c r="Y1828">
        <v>18</v>
      </c>
      <c r="Z1828">
        <v>0.9</v>
      </c>
      <c r="AA1828">
        <v>-40</v>
      </c>
      <c r="AB1828" t="s">
        <v>769</v>
      </c>
      <c r="AC1828">
        <v>0.1</v>
      </c>
      <c r="AD1828" t="s">
        <v>783</v>
      </c>
      <c r="AE1828">
        <v>41953</v>
      </c>
      <c r="AF1828">
        <v>41955</v>
      </c>
      <c r="AG1828" t="s">
        <v>842</v>
      </c>
      <c r="AH1828" t="s">
        <v>4918</v>
      </c>
      <c r="AI1828">
        <v>2225257</v>
      </c>
    </row>
    <row r="1829" spans="1:35" hidden="1">
      <c r="A1829" t="s">
        <v>4915</v>
      </c>
      <c r="B1829" t="s">
        <v>4916</v>
      </c>
      <c r="C1829" t="s">
        <v>682</v>
      </c>
      <c r="D1829" t="s">
        <v>4919</v>
      </c>
      <c r="F1829" t="s">
        <v>792</v>
      </c>
      <c r="G1829" t="s">
        <v>793</v>
      </c>
      <c r="H1829" t="s">
        <v>794</v>
      </c>
      <c r="I1829" t="s">
        <v>795</v>
      </c>
      <c r="J1829" t="s">
        <v>682</v>
      </c>
      <c r="K1829">
        <v>5</v>
      </c>
      <c r="L1829">
        <v>60</v>
      </c>
      <c r="M1829">
        <v>111</v>
      </c>
      <c r="N1829">
        <v>60</v>
      </c>
      <c r="R1829">
        <v>800</v>
      </c>
      <c r="S1829">
        <v>9.5</v>
      </c>
      <c r="T1829">
        <v>84.2</v>
      </c>
      <c r="U1829" t="s">
        <v>782</v>
      </c>
      <c r="V1829">
        <v>25000</v>
      </c>
      <c r="W1829">
        <v>3000</v>
      </c>
      <c r="X1829">
        <v>83</v>
      </c>
      <c r="Y1829">
        <v>9</v>
      </c>
      <c r="Z1829">
        <v>0.9</v>
      </c>
      <c r="AA1829">
        <v>-40</v>
      </c>
      <c r="AB1829" t="s">
        <v>769</v>
      </c>
      <c r="AC1829">
        <v>0.1</v>
      </c>
      <c r="AD1829" t="s">
        <v>789</v>
      </c>
      <c r="AE1829">
        <v>41953</v>
      </c>
      <c r="AF1829">
        <v>41955</v>
      </c>
      <c r="AG1829" t="s">
        <v>842</v>
      </c>
      <c r="AH1829" t="s">
        <v>4920</v>
      </c>
      <c r="AI1829">
        <v>2225258</v>
      </c>
    </row>
    <row r="1830" spans="1:35">
      <c r="A1830" t="s">
        <v>4915</v>
      </c>
      <c r="B1830" t="s">
        <v>4916</v>
      </c>
      <c r="C1830" t="s">
        <v>4921</v>
      </c>
      <c r="D1830" t="s">
        <v>4922</v>
      </c>
      <c r="F1830" t="s">
        <v>732</v>
      </c>
      <c r="G1830" t="s">
        <v>780</v>
      </c>
      <c r="H1830" t="s">
        <v>794</v>
      </c>
      <c r="I1830" t="s">
        <v>726</v>
      </c>
      <c r="J1830" t="s">
        <v>682</v>
      </c>
      <c r="K1830">
        <v>3</v>
      </c>
      <c r="L1830">
        <v>75</v>
      </c>
      <c r="M1830">
        <v>134.6</v>
      </c>
      <c r="N1830">
        <v>96.5</v>
      </c>
      <c r="Q1830">
        <v>110</v>
      </c>
      <c r="R1830">
        <v>1000</v>
      </c>
      <c r="S1830">
        <v>15</v>
      </c>
      <c r="T1830">
        <v>66.7</v>
      </c>
      <c r="U1830" t="s">
        <v>782</v>
      </c>
      <c r="V1830">
        <v>30000</v>
      </c>
      <c r="W1830">
        <v>3000</v>
      </c>
      <c r="X1830">
        <v>83</v>
      </c>
      <c r="Y1830">
        <v>18</v>
      </c>
      <c r="Z1830">
        <v>1</v>
      </c>
      <c r="AA1830">
        <v>-20</v>
      </c>
      <c r="AB1830" t="s">
        <v>769</v>
      </c>
      <c r="AC1830">
        <v>0.1</v>
      </c>
      <c r="AD1830" t="s">
        <v>783</v>
      </c>
      <c r="AE1830">
        <v>41810</v>
      </c>
      <c r="AF1830">
        <v>41809</v>
      </c>
      <c r="AG1830" t="s">
        <v>842</v>
      </c>
      <c r="AH1830" t="s">
        <v>4923</v>
      </c>
      <c r="AI1830">
        <v>2214820</v>
      </c>
    </row>
    <row r="1831" spans="1:35" hidden="1">
      <c r="A1831" t="s">
        <v>4924</v>
      </c>
      <c r="B1831" t="s">
        <v>4925</v>
      </c>
      <c r="C1831">
        <v>268300</v>
      </c>
      <c r="D1831">
        <v>268300</v>
      </c>
      <c r="F1831" t="s">
        <v>735</v>
      </c>
      <c r="G1831" t="s">
        <v>780</v>
      </c>
      <c r="H1831" t="s">
        <v>794</v>
      </c>
      <c r="I1831" t="s">
        <v>726</v>
      </c>
      <c r="J1831" t="s">
        <v>682</v>
      </c>
      <c r="K1831">
        <v>3</v>
      </c>
      <c r="L1831">
        <v>90</v>
      </c>
      <c r="M1831">
        <v>135</v>
      </c>
      <c r="N1831">
        <v>122</v>
      </c>
      <c r="O1831">
        <v>2751</v>
      </c>
      <c r="Q1831">
        <v>40</v>
      </c>
      <c r="R1831">
        <v>1300</v>
      </c>
      <c r="S1831">
        <v>17</v>
      </c>
      <c r="T1831">
        <v>78</v>
      </c>
      <c r="U1831" t="s">
        <v>782</v>
      </c>
      <c r="V1831">
        <v>25000</v>
      </c>
      <c r="W1831">
        <v>3000</v>
      </c>
      <c r="X1831">
        <v>81</v>
      </c>
      <c r="Y1831">
        <v>3</v>
      </c>
      <c r="Z1831">
        <v>0.9</v>
      </c>
      <c r="AA1831">
        <v>-29</v>
      </c>
      <c r="AB1831" t="s">
        <v>769</v>
      </c>
      <c r="AC1831">
        <v>0.05</v>
      </c>
      <c r="AD1831" t="s">
        <v>1308</v>
      </c>
      <c r="AE1831">
        <v>41499</v>
      </c>
      <c r="AF1831">
        <v>41801</v>
      </c>
      <c r="AG1831" t="s">
        <v>842</v>
      </c>
      <c r="AH1831" t="s">
        <v>4926</v>
      </c>
      <c r="AI1831">
        <v>2213157</v>
      </c>
    </row>
    <row r="1832" spans="1:35" hidden="1">
      <c r="A1832" t="s">
        <v>4924</v>
      </c>
      <c r="B1832" t="s">
        <v>4925</v>
      </c>
      <c r="C1832">
        <v>268367</v>
      </c>
      <c r="D1832">
        <v>268367</v>
      </c>
      <c r="E1832" t="s">
        <v>4927</v>
      </c>
      <c r="F1832" t="s">
        <v>703</v>
      </c>
      <c r="G1832" t="s">
        <v>780</v>
      </c>
      <c r="H1832" t="s">
        <v>1216</v>
      </c>
      <c r="I1832" t="s">
        <v>726</v>
      </c>
      <c r="J1832" t="s">
        <v>682</v>
      </c>
      <c r="K1832">
        <v>3</v>
      </c>
      <c r="L1832">
        <v>35</v>
      </c>
      <c r="M1832">
        <v>50.8</v>
      </c>
      <c r="N1832">
        <v>50.8</v>
      </c>
      <c r="O1832">
        <v>1151</v>
      </c>
      <c r="Q1832">
        <v>40</v>
      </c>
      <c r="R1832">
        <v>350</v>
      </c>
      <c r="S1832">
        <v>7.2</v>
      </c>
      <c r="T1832">
        <v>49</v>
      </c>
      <c r="U1832" t="s">
        <v>782</v>
      </c>
      <c r="V1832">
        <v>25000</v>
      </c>
      <c r="W1832">
        <v>3000</v>
      </c>
      <c r="X1832">
        <v>83</v>
      </c>
      <c r="Y1832">
        <v>15</v>
      </c>
      <c r="Z1832">
        <v>0.9</v>
      </c>
      <c r="AA1832">
        <v>-29</v>
      </c>
      <c r="AB1832" t="s">
        <v>769</v>
      </c>
      <c r="AC1832">
        <v>0.05</v>
      </c>
      <c r="AD1832" t="s">
        <v>1308</v>
      </c>
      <c r="AE1832">
        <v>41640</v>
      </c>
      <c r="AF1832">
        <v>41960</v>
      </c>
      <c r="AG1832" t="s">
        <v>827</v>
      </c>
      <c r="AH1832" t="s">
        <v>4928</v>
      </c>
      <c r="AI1832">
        <v>2225279</v>
      </c>
    </row>
    <row r="1833" spans="1:35" hidden="1">
      <c r="A1833" t="s">
        <v>4924</v>
      </c>
      <c r="B1833" t="s">
        <v>4925</v>
      </c>
      <c r="C1833" t="s">
        <v>4929</v>
      </c>
      <c r="D1833" t="s">
        <v>4929</v>
      </c>
      <c r="F1833" t="s">
        <v>4930</v>
      </c>
      <c r="G1833" t="s">
        <v>723</v>
      </c>
      <c r="H1833" t="s">
        <v>788</v>
      </c>
      <c r="I1833" t="s">
        <v>723</v>
      </c>
      <c r="J1833" t="s">
        <v>682</v>
      </c>
      <c r="K1833">
        <v>3</v>
      </c>
      <c r="L1833">
        <v>25</v>
      </c>
      <c r="M1833">
        <v>98.3</v>
      </c>
      <c r="N1833">
        <v>34.700000000000003</v>
      </c>
      <c r="R1833">
        <v>200</v>
      </c>
      <c r="S1833">
        <v>4</v>
      </c>
      <c r="T1833">
        <v>50</v>
      </c>
      <c r="U1833" t="s">
        <v>782</v>
      </c>
      <c r="V1833">
        <v>25000</v>
      </c>
      <c r="W1833">
        <v>5000</v>
      </c>
      <c r="X1833">
        <v>83</v>
      </c>
      <c r="Y1833">
        <v>17</v>
      </c>
      <c r="Z1833">
        <v>0.8</v>
      </c>
      <c r="AA1833">
        <v>-29</v>
      </c>
      <c r="AB1833" t="s">
        <v>769</v>
      </c>
      <c r="AC1833">
        <v>0.05</v>
      </c>
      <c r="AD1833" t="s">
        <v>4931</v>
      </c>
      <c r="AE1833">
        <v>41745</v>
      </c>
      <c r="AF1833">
        <v>41957</v>
      </c>
      <c r="AG1833" t="s">
        <v>842</v>
      </c>
      <c r="AH1833" t="s">
        <v>4932</v>
      </c>
      <c r="AI1833">
        <v>2225144</v>
      </c>
    </row>
    <row r="1834" spans="1:35">
      <c r="A1834" t="s">
        <v>4933</v>
      </c>
      <c r="B1834" t="s">
        <v>4934</v>
      </c>
      <c r="C1834" t="s">
        <v>4935</v>
      </c>
      <c r="D1834" t="s">
        <v>4936</v>
      </c>
      <c r="F1834" t="s">
        <v>735</v>
      </c>
      <c r="G1834" t="s">
        <v>780</v>
      </c>
      <c r="H1834" t="s">
        <v>794</v>
      </c>
      <c r="I1834" t="s">
        <v>726</v>
      </c>
      <c r="J1834" t="s">
        <v>682</v>
      </c>
      <c r="K1834">
        <v>3</v>
      </c>
      <c r="L1834">
        <v>70</v>
      </c>
      <c r="M1834">
        <v>129.5</v>
      </c>
      <c r="N1834">
        <v>119.4</v>
      </c>
      <c r="O1834">
        <v>2020</v>
      </c>
      <c r="Q1834">
        <v>40</v>
      </c>
      <c r="R1834">
        <v>940</v>
      </c>
      <c r="S1834">
        <v>17.8</v>
      </c>
      <c r="T1834">
        <v>52.8</v>
      </c>
      <c r="U1834" t="s">
        <v>782</v>
      </c>
      <c r="V1834">
        <v>35000</v>
      </c>
      <c r="W1834">
        <v>2700</v>
      </c>
      <c r="X1834">
        <v>83</v>
      </c>
      <c r="Y1834">
        <v>16</v>
      </c>
      <c r="Z1834">
        <v>1</v>
      </c>
      <c r="AA1834">
        <v>-20</v>
      </c>
      <c r="AB1834" t="s">
        <v>769</v>
      </c>
      <c r="AC1834">
        <v>0.2</v>
      </c>
      <c r="AD1834" t="s">
        <v>783</v>
      </c>
      <c r="AE1834">
        <v>41926</v>
      </c>
      <c r="AF1834">
        <v>41936</v>
      </c>
      <c r="AG1834" t="s">
        <v>842</v>
      </c>
      <c r="AH1834" t="s">
        <v>4937</v>
      </c>
      <c r="AI1834">
        <v>2223496</v>
      </c>
    </row>
    <row r="1835" spans="1:35">
      <c r="A1835" t="s">
        <v>4933</v>
      </c>
      <c r="B1835" t="s">
        <v>4934</v>
      </c>
      <c r="C1835" t="s">
        <v>4938</v>
      </c>
      <c r="D1835" t="s">
        <v>4939</v>
      </c>
      <c r="F1835" t="s">
        <v>792</v>
      </c>
      <c r="G1835" t="s">
        <v>793</v>
      </c>
      <c r="H1835" t="s">
        <v>794</v>
      </c>
      <c r="I1835" t="s">
        <v>795</v>
      </c>
      <c r="J1835" t="s">
        <v>682</v>
      </c>
      <c r="K1835">
        <v>5</v>
      </c>
      <c r="L1835">
        <v>60</v>
      </c>
      <c r="M1835">
        <v>101.6</v>
      </c>
      <c r="N1835">
        <v>63.5</v>
      </c>
      <c r="R1835">
        <v>800</v>
      </c>
      <c r="S1835">
        <v>11</v>
      </c>
      <c r="T1835">
        <v>72.7</v>
      </c>
      <c r="U1835" t="s">
        <v>782</v>
      </c>
      <c r="V1835">
        <v>40000</v>
      </c>
      <c r="W1835">
        <v>2700</v>
      </c>
      <c r="X1835">
        <v>83</v>
      </c>
      <c r="Y1835">
        <v>18</v>
      </c>
      <c r="Z1835">
        <v>1</v>
      </c>
      <c r="AA1835">
        <v>-20</v>
      </c>
      <c r="AB1835" t="s">
        <v>769</v>
      </c>
      <c r="AC1835">
        <v>0.2</v>
      </c>
      <c r="AD1835" t="s">
        <v>789</v>
      </c>
      <c r="AE1835">
        <v>41934</v>
      </c>
      <c r="AF1835">
        <v>41936</v>
      </c>
      <c r="AG1835" t="s">
        <v>842</v>
      </c>
      <c r="AH1835" t="s">
        <v>4940</v>
      </c>
      <c r="AI1835">
        <v>2223495</v>
      </c>
    </row>
    <row r="1836" spans="1:35">
      <c r="A1836" t="s">
        <v>4933</v>
      </c>
      <c r="B1836" t="s">
        <v>4934</v>
      </c>
      <c r="C1836" t="s">
        <v>4938</v>
      </c>
      <c r="D1836" t="s">
        <v>4941</v>
      </c>
      <c r="F1836" t="s">
        <v>792</v>
      </c>
      <c r="G1836" t="s">
        <v>793</v>
      </c>
      <c r="H1836" t="s">
        <v>794</v>
      </c>
      <c r="I1836" t="s">
        <v>795</v>
      </c>
      <c r="J1836" t="s">
        <v>682</v>
      </c>
      <c r="K1836">
        <v>5</v>
      </c>
      <c r="L1836">
        <v>60</v>
      </c>
      <c r="M1836">
        <v>101.6</v>
      </c>
      <c r="N1836">
        <v>63.5</v>
      </c>
      <c r="R1836">
        <v>830</v>
      </c>
      <c r="S1836">
        <v>11</v>
      </c>
      <c r="T1836">
        <v>75.5</v>
      </c>
      <c r="U1836" t="s">
        <v>782</v>
      </c>
      <c r="V1836">
        <v>35000</v>
      </c>
      <c r="W1836">
        <v>3500</v>
      </c>
      <c r="X1836">
        <v>81</v>
      </c>
      <c r="Y1836">
        <v>2</v>
      </c>
      <c r="Z1836">
        <v>1</v>
      </c>
      <c r="AA1836">
        <v>-20</v>
      </c>
      <c r="AB1836" t="s">
        <v>769</v>
      </c>
      <c r="AC1836">
        <v>0.2</v>
      </c>
      <c r="AD1836" t="s">
        <v>789</v>
      </c>
      <c r="AE1836">
        <v>41925</v>
      </c>
      <c r="AF1836">
        <v>41936</v>
      </c>
      <c r="AG1836" t="s">
        <v>842</v>
      </c>
      <c r="AH1836" t="s">
        <v>4942</v>
      </c>
      <c r="AI1836">
        <v>2223511</v>
      </c>
    </row>
    <row r="1837" spans="1:35">
      <c r="A1837" t="s">
        <v>4933</v>
      </c>
      <c r="B1837" t="s">
        <v>4934</v>
      </c>
      <c r="C1837" t="s">
        <v>4938</v>
      </c>
      <c r="D1837" t="s">
        <v>4943</v>
      </c>
      <c r="F1837" t="s">
        <v>792</v>
      </c>
      <c r="G1837" t="s">
        <v>793</v>
      </c>
      <c r="H1837" t="s">
        <v>1011</v>
      </c>
      <c r="I1837" t="s">
        <v>795</v>
      </c>
      <c r="J1837" t="s">
        <v>682</v>
      </c>
      <c r="K1837">
        <v>5</v>
      </c>
      <c r="L1837">
        <v>60</v>
      </c>
      <c r="M1837">
        <v>101.6</v>
      </c>
      <c r="N1837">
        <v>63.5</v>
      </c>
      <c r="R1837">
        <v>800</v>
      </c>
      <c r="S1837">
        <v>11</v>
      </c>
      <c r="T1837">
        <v>72.7</v>
      </c>
      <c r="U1837" t="s">
        <v>782</v>
      </c>
      <c r="V1837">
        <v>40000</v>
      </c>
      <c r="W1837">
        <v>2700</v>
      </c>
      <c r="X1837">
        <v>83</v>
      </c>
      <c r="Y1837">
        <v>18</v>
      </c>
      <c r="Z1837">
        <v>1</v>
      </c>
      <c r="AA1837">
        <v>-20</v>
      </c>
      <c r="AB1837" t="s">
        <v>769</v>
      </c>
      <c r="AC1837">
        <v>0.2</v>
      </c>
      <c r="AD1837" t="s">
        <v>789</v>
      </c>
      <c r="AE1837">
        <v>41934</v>
      </c>
      <c r="AF1837">
        <v>41936</v>
      </c>
      <c r="AG1837" t="s">
        <v>842</v>
      </c>
      <c r="AH1837" t="s">
        <v>4944</v>
      </c>
      <c r="AI1837">
        <v>2223510</v>
      </c>
    </row>
    <row r="1838" spans="1:35">
      <c r="A1838" t="s">
        <v>4933</v>
      </c>
      <c r="B1838" t="s">
        <v>4934</v>
      </c>
      <c r="C1838" t="s">
        <v>4938</v>
      </c>
      <c r="D1838" t="s">
        <v>4945</v>
      </c>
      <c r="F1838" t="s">
        <v>792</v>
      </c>
      <c r="G1838" t="s">
        <v>793</v>
      </c>
      <c r="H1838" t="s">
        <v>1011</v>
      </c>
      <c r="I1838" t="s">
        <v>795</v>
      </c>
      <c r="J1838" t="s">
        <v>682</v>
      </c>
      <c r="K1838">
        <v>5</v>
      </c>
      <c r="L1838">
        <v>60</v>
      </c>
      <c r="M1838">
        <v>101.6</v>
      </c>
      <c r="N1838">
        <v>63.5</v>
      </c>
      <c r="R1838">
        <v>830</v>
      </c>
      <c r="S1838">
        <v>11</v>
      </c>
      <c r="T1838">
        <v>75.5</v>
      </c>
      <c r="U1838" t="s">
        <v>782</v>
      </c>
      <c r="V1838">
        <v>35000</v>
      </c>
      <c r="W1838">
        <v>3500</v>
      </c>
      <c r="X1838">
        <v>81</v>
      </c>
      <c r="Y1838">
        <v>2</v>
      </c>
      <c r="Z1838">
        <v>1</v>
      </c>
      <c r="AA1838">
        <v>-20</v>
      </c>
      <c r="AB1838" t="s">
        <v>769</v>
      </c>
      <c r="AC1838">
        <v>0.2</v>
      </c>
      <c r="AD1838" t="s">
        <v>789</v>
      </c>
      <c r="AE1838">
        <v>41934</v>
      </c>
      <c r="AF1838">
        <v>41936</v>
      </c>
      <c r="AG1838" t="s">
        <v>842</v>
      </c>
      <c r="AH1838" t="s">
        <v>4946</v>
      </c>
      <c r="AI1838">
        <v>2223512</v>
      </c>
    </row>
    <row r="1839" spans="1:35" hidden="1">
      <c r="A1839" t="s">
        <v>4933</v>
      </c>
      <c r="B1839" t="s">
        <v>4934</v>
      </c>
      <c r="C1839" t="s">
        <v>4947</v>
      </c>
      <c r="D1839" t="s">
        <v>4948</v>
      </c>
      <c r="F1839" t="s">
        <v>738</v>
      </c>
      <c r="G1839" t="s">
        <v>780</v>
      </c>
      <c r="H1839" t="s">
        <v>794</v>
      </c>
      <c r="I1839" t="s">
        <v>726</v>
      </c>
      <c r="J1839" t="s">
        <v>682</v>
      </c>
      <c r="K1839">
        <v>3</v>
      </c>
      <c r="L1839">
        <v>39</v>
      </c>
      <c r="M1839">
        <v>88.9</v>
      </c>
      <c r="N1839">
        <v>63.5</v>
      </c>
      <c r="O1839">
        <v>658</v>
      </c>
      <c r="Q1839">
        <v>40</v>
      </c>
      <c r="R1839">
        <v>370</v>
      </c>
      <c r="S1839">
        <v>7.1</v>
      </c>
      <c r="T1839">
        <v>52.1</v>
      </c>
      <c r="U1839" t="s">
        <v>782</v>
      </c>
      <c r="V1839">
        <v>25000</v>
      </c>
      <c r="W1839">
        <v>2700</v>
      </c>
      <c r="X1839">
        <v>82</v>
      </c>
      <c r="Y1839">
        <v>14</v>
      </c>
      <c r="Z1839">
        <v>1</v>
      </c>
      <c r="AA1839">
        <v>-20</v>
      </c>
      <c r="AB1839" t="s">
        <v>769</v>
      </c>
      <c r="AC1839">
        <v>0.19</v>
      </c>
      <c r="AD1839" t="s">
        <v>1250</v>
      </c>
      <c r="AE1839">
        <v>41918</v>
      </c>
      <c r="AF1839">
        <v>41918</v>
      </c>
      <c r="AG1839" t="s">
        <v>842</v>
      </c>
      <c r="AH1839" t="s">
        <v>4949</v>
      </c>
      <c r="AI1839">
        <v>2221872</v>
      </c>
    </row>
    <row r="1840" spans="1:35" hidden="1">
      <c r="A1840" t="s">
        <v>4933</v>
      </c>
      <c r="B1840" t="s">
        <v>4934</v>
      </c>
      <c r="C1840" t="s">
        <v>4947</v>
      </c>
      <c r="D1840" t="s">
        <v>4950</v>
      </c>
      <c r="F1840" t="s">
        <v>738</v>
      </c>
      <c r="G1840" t="s">
        <v>780</v>
      </c>
      <c r="H1840" t="s">
        <v>794</v>
      </c>
      <c r="I1840" t="s">
        <v>726</v>
      </c>
      <c r="J1840" t="s">
        <v>682</v>
      </c>
      <c r="K1840">
        <v>3</v>
      </c>
      <c r="L1840">
        <v>39</v>
      </c>
      <c r="M1840">
        <v>88.9</v>
      </c>
      <c r="N1840">
        <v>63.5</v>
      </c>
      <c r="O1840">
        <v>656</v>
      </c>
      <c r="Q1840">
        <v>40</v>
      </c>
      <c r="R1840">
        <v>400</v>
      </c>
      <c r="S1840">
        <v>7.3</v>
      </c>
      <c r="T1840">
        <v>54.8</v>
      </c>
      <c r="U1840" t="s">
        <v>782</v>
      </c>
      <c r="V1840">
        <v>25000</v>
      </c>
      <c r="W1840">
        <v>3500</v>
      </c>
      <c r="X1840">
        <v>83</v>
      </c>
      <c r="Y1840">
        <v>18</v>
      </c>
      <c r="Z1840">
        <v>1</v>
      </c>
      <c r="AA1840">
        <v>-20</v>
      </c>
      <c r="AB1840" t="s">
        <v>769</v>
      </c>
      <c r="AC1840">
        <v>0.19</v>
      </c>
      <c r="AD1840" t="s">
        <v>1250</v>
      </c>
      <c r="AE1840">
        <v>41918</v>
      </c>
      <c r="AF1840">
        <v>41918</v>
      </c>
      <c r="AG1840" t="s">
        <v>842</v>
      </c>
      <c r="AH1840" t="s">
        <v>4951</v>
      </c>
      <c r="AI1840">
        <v>2221863</v>
      </c>
    </row>
    <row r="1841" spans="1:35" hidden="1">
      <c r="A1841" t="s">
        <v>4933</v>
      </c>
      <c r="B1841" t="s">
        <v>4934</v>
      </c>
      <c r="C1841" t="s">
        <v>4952</v>
      </c>
      <c r="D1841" t="s">
        <v>4953</v>
      </c>
      <c r="F1841" t="s">
        <v>738</v>
      </c>
      <c r="G1841" t="s">
        <v>780</v>
      </c>
      <c r="H1841" t="s">
        <v>794</v>
      </c>
      <c r="I1841" t="s">
        <v>726</v>
      </c>
      <c r="J1841" t="s">
        <v>682</v>
      </c>
      <c r="K1841">
        <v>3</v>
      </c>
      <c r="M1841">
        <v>88.9</v>
      </c>
      <c r="N1841">
        <v>63.5</v>
      </c>
      <c r="O1841">
        <v>631</v>
      </c>
      <c r="Q1841">
        <v>40</v>
      </c>
      <c r="R1841">
        <v>420</v>
      </c>
      <c r="S1841">
        <v>7</v>
      </c>
      <c r="T1841">
        <v>60</v>
      </c>
      <c r="U1841" t="s">
        <v>782</v>
      </c>
      <c r="V1841">
        <v>25000</v>
      </c>
      <c r="W1841">
        <v>2700</v>
      </c>
      <c r="X1841">
        <v>83</v>
      </c>
      <c r="Y1841">
        <v>20</v>
      </c>
      <c r="Z1841">
        <v>1</v>
      </c>
      <c r="AA1841">
        <v>-20</v>
      </c>
      <c r="AB1841" t="s">
        <v>769</v>
      </c>
      <c r="AC1841">
        <v>0.19</v>
      </c>
      <c r="AD1841" t="s">
        <v>789</v>
      </c>
      <c r="AE1841">
        <v>41918</v>
      </c>
      <c r="AF1841">
        <v>41918</v>
      </c>
      <c r="AG1841" t="s">
        <v>842</v>
      </c>
      <c r="AH1841" t="s">
        <v>4954</v>
      </c>
      <c r="AI1841">
        <v>2221869</v>
      </c>
    </row>
    <row r="1842" spans="1:35" hidden="1">
      <c r="A1842" t="s">
        <v>4933</v>
      </c>
      <c r="B1842" t="s">
        <v>4934</v>
      </c>
      <c r="C1842" t="s">
        <v>4952</v>
      </c>
      <c r="D1842" t="s">
        <v>4955</v>
      </c>
      <c r="F1842" t="s">
        <v>738</v>
      </c>
      <c r="G1842" t="s">
        <v>780</v>
      </c>
      <c r="H1842" t="s">
        <v>794</v>
      </c>
      <c r="I1842" t="s">
        <v>726</v>
      </c>
      <c r="J1842" t="s">
        <v>682</v>
      </c>
      <c r="K1842">
        <v>3</v>
      </c>
      <c r="M1842">
        <v>88.9</v>
      </c>
      <c r="N1842">
        <v>63.5</v>
      </c>
      <c r="O1842">
        <v>652</v>
      </c>
      <c r="Q1842">
        <v>40</v>
      </c>
      <c r="R1842">
        <v>435</v>
      </c>
      <c r="S1842">
        <v>7</v>
      </c>
      <c r="T1842">
        <v>62.1</v>
      </c>
      <c r="U1842" t="s">
        <v>782</v>
      </c>
      <c r="V1842">
        <v>25000</v>
      </c>
      <c r="W1842">
        <v>3500</v>
      </c>
      <c r="X1842">
        <v>84</v>
      </c>
      <c r="Y1842">
        <v>23</v>
      </c>
      <c r="Z1842">
        <v>1</v>
      </c>
      <c r="AA1842">
        <v>-20</v>
      </c>
      <c r="AB1842" t="s">
        <v>769</v>
      </c>
      <c r="AC1842">
        <v>0.19</v>
      </c>
      <c r="AD1842" t="s">
        <v>789</v>
      </c>
      <c r="AE1842">
        <v>41918</v>
      </c>
      <c r="AF1842">
        <v>41918</v>
      </c>
      <c r="AG1842" t="s">
        <v>842</v>
      </c>
      <c r="AH1842" t="s">
        <v>4956</v>
      </c>
      <c r="AI1842">
        <v>2221870</v>
      </c>
    </row>
    <row r="1843" spans="1:35" hidden="1">
      <c r="A1843" t="s">
        <v>4933</v>
      </c>
      <c r="B1843" t="s">
        <v>4934</v>
      </c>
      <c r="C1843" t="s">
        <v>4952</v>
      </c>
      <c r="D1843" t="s">
        <v>4957</v>
      </c>
      <c r="F1843" t="s">
        <v>738</v>
      </c>
      <c r="G1843" t="s">
        <v>780</v>
      </c>
      <c r="H1843" t="s">
        <v>794</v>
      </c>
      <c r="I1843" t="s">
        <v>726</v>
      </c>
      <c r="J1843" t="s">
        <v>682</v>
      </c>
      <c r="K1843">
        <v>3</v>
      </c>
      <c r="M1843">
        <v>88.9</v>
      </c>
      <c r="N1843">
        <v>63.5</v>
      </c>
      <c r="O1843">
        <v>656</v>
      </c>
      <c r="Q1843">
        <v>60</v>
      </c>
      <c r="R1843">
        <v>420</v>
      </c>
      <c r="S1843">
        <v>7</v>
      </c>
      <c r="T1843">
        <v>60</v>
      </c>
      <c r="U1843" t="s">
        <v>782</v>
      </c>
      <c r="V1843">
        <v>25000</v>
      </c>
      <c r="W1843">
        <v>2700</v>
      </c>
      <c r="X1843">
        <v>83</v>
      </c>
      <c r="Y1843">
        <v>19</v>
      </c>
      <c r="Z1843">
        <v>1</v>
      </c>
      <c r="AA1843">
        <v>-20</v>
      </c>
      <c r="AB1843" t="s">
        <v>769</v>
      </c>
      <c r="AC1843">
        <v>0.19</v>
      </c>
      <c r="AD1843" t="s">
        <v>789</v>
      </c>
      <c r="AE1843">
        <v>41918</v>
      </c>
      <c r="AF1843">
        <v>41918</v>
      </c>
      <c r="AG1843" t="s">
        <v>842</v>
      </c>
      <c r="AH1843" t="s">
        <v>4958</v>
      </c>
      <c r="AI1843">
        <v>2221862</v>
      </c>
    </row>
    <row r="1844" spans="1:35" hidden="1">
      <c r="A1844" t="s">
        <v>4933</v>
      </c>
      <c r="B1844" t="s">
        <v>4934</v>
      </c>
      <c r="C1844" t="s">
        <v>4952</v>
      </c>
      <c r="D1844" t="s">
        <v>4959</v>
      </c>
      <c r="F1844" t="s">
        <v>738</v>
      </c>
      <c r="G1844" t="s">
        <v>780</v>
      </c>
      <c r="H1844" t="s">
        <v>794</v>
      </c>
      <c r="I1844" t="s">
        <v>726</v>
      </c>
      <c r="J1844" t="s">
        <v>682</v>
      </c>
      <c r="K1844">
        <v>3</v>
      </c>
      <c r="M1844">
        <v>88.9</v>
      </c>
      <c r="N1844">
        <v>63.5</v>
      </c>
      <c r="O1844">
        <v>446</v>
      </c>
      <c r="Q1844">
        <v>60</v>
      </c>
      <c r="R1844">
        <v>435</v>
      </c>
      <c r="S1844">
        <v>7</v>
      </c>
      <c r="T1844">
        <v>62.1</v>
      </c>
      <c r="U1844" t="s">
        <v>782</v>
      </c>
      <c r="V1844">
        <v>25000</v>
      </c>
      <c r="W1844">
        <v>3500</v>
      </c>
      <c r="X1844">
        <v>84</v>
      </c>
      <c r="Y1844">
        <v>22</v>
      </c>
      <c r="Z1844">
        <v>1</v>
      </c>
      <c r="AA1844">
        <v>-20</v>
      </c>
      <c r="AB1844" t="s">
        <v>769</v>
      </c>
      <c r="AC1844">
        <v>0.19</v>
      </c>
      <c r="AD1844" t="s">
        <v>789</v>
      </c>
      <c r="AE1844">
        <v>41918</v>
      </c>
      <c r="AF1844">
        <v>41918</v>
      </c>
      <c r="AG1844" t="s">
        <v>842</v>
      </c>
      <c r="AH1844" t="s">
        <v>4960</v>
      </c>
      <c r="AI1844">
        <v>2221871</v>
      </c>
    </row>
    <row r="1845" spans="1:35">
      <c r="A1845" t="s">
        <v>4933</v>
      </c>
      <c r="B1845" t="s">
        <v>4934</v>
      </c>
      <c r="C1845" t="s">
        <v>4961</v>
      </c>
      <c r="D1845" t="s">
        <v>4962</v>
      </c>
      <c r="F1845" t="s">
        <v>830</v>
      </c>
      <c r="G1845" t="s">
        <v>780</v>
      </c>
      <c r="H1845" t="s">
        <v>794</v>
      </c>
      <c r="I1845" t="s">
        <v>726</v>
      </c>
      <c r="J1845" t="s">
        <v>682</v>
      </c>
      <c r="K1845">
        <v>3</v>
      </c>
      <c r="L1845">
        <v>60</v>
      </c>
      <c r="M1845">
        <v>114.3</v>
      </c>
      <c r="N1845">
        <v>94</v>
      </c>
      <c r="O1845">
        <v>1200</v>
      </c>
      <c r="Q1845">
        <v>40</v>
      </c>
      <c r="R1845">
        <v>860</v>
      </c>
      <c r="S1845">
        <v>14</v>
      </c>
      <c r="T1845">
        <v>61.4</v>
      </c>
      <c r="U1845" t="s">
        <v>782</v>
      </c>
      <c r="V1845">
        <v>35000</v>
      </c>
      <c r="W1845">
        <v>2700</v>
      </c>
      <c r="X1845">
        <v>82</v>
      </c>
      <c r="Y1845">
        <v>17</v>
      </c>
      <c r="Z1845">
        <v>1</v>
      </c>
      <c r="AA1845">
        <v>-20</v>
      </c>
      <c r="AB1845" t="s">
        <v>769</v>
      </c>
      <c r="AC1845">
        <v>0.19</v>
      </c>
      <c r="AD1845" t="s">
        <v>789</v>
      </c>
      <c r="AE1845">
        <v>41919</v>
      </c>
      <c r="AF1845">
        <v>41919</v>
      </c>
      <c r="AG1845" t="s">
        <v>842</v>
      </c>
      <c r="AH1845" t="s">
        <v>4963</v>
      </c>
      <c r="AI1845">
        <v>2221873</v>
      </c>
    </row>
    <row r="1846" spans="1:35">
      <c r="A1846" t="s">
        <v>4933</v>
      </c>
      <c r="B1846" t="s">
        <v>4934</v>
      </c>
      <c r="C1846" t="s">
        <v>4961</v>
      </c>
      <c r="D1846" t="s">
        <v>4964</v>
      </c>
      <c r="F1846" t="s">
        <v>830</v>
      </c>
      <c r="G1846" t="s">
        <v>780</v>
      </c>
      <c r="H1846" t="s">
        <v>794</v>
      </c>
      <c r="I1846" t="s">
        <v>726</v>
      </c>
      <c r="J1846" t="s">
        <v>682</v>
      </c>
      <c r="K1846">
        <v>3</v>
      </c>
      <c r="L1846">
        <v>60</v>
      </c>
      <c r="M1846">
        <v>114.3</v>
      </c>
      <c r="N1846">
        <v>94</v>
      </c>
      <c r="O1846">
        <v>1240</v>
      </c>
      <c r="Q1846">
        <v>40</v>
      </c>
      <c r="R1846">
        <v>890</v>
      </c>
      <c r="S1846">
        <v>14</v>
      </c>
      <c r="T1846">
        <v>63.6</v>
      </c>
      <c r="U1846" t="s">
        <v>782</v>
      </c>
      <c r="V1846">
        <v>35000</v>
      </c>
      <c r="W1846">
        <v>3500</v>
      </c>
      <c r="X1846">
        <v>84</v>
      </c>
      <c r="Y1846">
        <v>25</v>
      </c>
      <c r="Z1846">
        <v>1</v>
      </c>
      <c r="AA1846">
        <v>-20</v>
      </c>
      <c r="AB1846" t="s">
        <v>769</v>
      </c>
      <c r="AC1846">
        <v>0.19</v>
      </c>
      <c r="AD1846" t="s">
        <v>789</v>
      </c>
      <c r="AE1846">
        <v>41919</v>
      </c>
      <c r="AF1846">
        <v>41919</v>
      </c>
      <c r="AG1846" t="s">
        <v>842</v>
      </c>
      <c r="AH1846" t="s">
        <v>4965</v>
      </c>
      <c r="AI1846">
        <v>2221874</v>
      </c>
    </row>
    <row r="1847" spans="1:35">
      <c r="A1847" t="s">
        <v>4933</v>
      </c>
      <c r="B1847" t="s">
        <v>4934</v>
      </c>
      <c r="C1847" t="s">
        <v>4961</v>
      </c>
      <c r="D1847" t="s">
        <v>4966</v>
      </c>
      <c r="F1847" t="s">
        <v>830</v>
      </c>
      <c r="G1847" t="s">
        <v>780</v>
      </c>
      <c r="H1847" t="s">
        <v>794</v>
      </c>
      <c r="I1847" t="s">
        <v>726</v>
      </c>
      <c r="J1847" t="s">
        <v>682</v>
      </c>
      <c r="K1847">
        <v>3</v>
      </c>
      <c r="L1847">
        <v>60</v>
      </c>
      <c r="M1847">
        <v>114.3</v>
      </c>
      <c r="N1847">
        <v>94</v>
      </c>
      <c r="O1847">
        <v>1010</v>
      </c>
      <c r="Q1847">
        <v>60</v>
      </c>
      <c r="R1847">
        <v>860</v>
      </c>
      <c r="S1847">
        <v>14</v>
      </c>
      <c r="T1847">
        <v>61.4</v>
      </c>
      <c r="U1847" t="s">
        <v>782</v>
      </c>
      <c r="V1847">
        <v>35000</v>
      </c>
      <c r="W1847">
        <v>2700</v>
      </c>
      <c r="X1847">
        <v>82</v>
      </c>
      <c r="Y1847">
        <v>16</v>
      </c>
      <c r="Z1847">
        <v>1</v>
      </c>
      <c r="AA1847">
        <v>-20</v>
      </c>
      <c r="AB1847" t="s">
        <v>769</v>
      </c>
      <c r="AC1847">
        <v>0.19</v>
      </c>
      <c r="AD1847" t="s">
        <v>789</v>
      </c>
      <c r="AE1847">
        <v>41919</v>
      </c>
      <c r="AF1847">
        <v>41919</v>
      </c>
      <c r="AG1847" t="s">
        <v>842</v>
      </c>
      <c r="AH1847" t="s">
        <v>4967</v>
      </c>
      <c r="AI1847">
        <v>2221875</v>
      </c>
    </row>
    <row r="1848" spans="1:35">
      <c r="A1848" t="s">
        <v>4933</v>
      </c>
      <c r="B1848" t="s">
        <v>4934</v>
      </c>
      <c r="C1848" t="s">
        <v>4961</v>
      </c>
      <c r="D1848" t="s">
        <v>4968</v>
      </c>
      <c r="F1848" t="s">
        <v>830</v>
      </c>
      <c r="G1848" t="s">
        <v>780</v>
      </c>
      <c r="H1848" t="s">
        <v>794</v>
      </c>
      <c r="I1848" t="s">
        <v>726</v>
      </c>
      <c r="J1848" t="s">
        <v>682</v>
      </c>
      <c r="K1848">
        <v>3</v>
      </c>
      <c r="L1848">
        <v>60</v>
      </c>
      <c r="M1848">
        <v>114.3</v>
      </c>
      <c r="N1848">
        <v>94</v>
      </c>
      <c r="O1848">
        <v>996</v>
      </c>
      <c r="Q1848">
        <v>60</v>
      </c>
      <c r="R1848">
        <v>890</v>
      </c>
      <c r="S1848">
        <v>14</v>
      </c>
      <c r="T1848">
        <v>63.6</v>
      </c>
      <c r="U1848" t="s">
        <v>782</v>
      </c>
      <c r="V1848">
        <v>35000</v>
      </c>
      <c r="W1848">
        <v>3500</v>
      </c>
      <c r="X1848">
        <v>84</v>
      </c>
      <c r="Y1848">
        <v>24</v>
      </c>
      <c r="Z1848">
        <v>1</v>
      </c>
      <c r="AA1848">
        <v>-20</v>
      </c>
      <c r="AB1848" t="s">
        <v>769</v>
      </c>
      <c r="AC1848">
        <v>0.19</v>
      </c>
      <c r="AD1848" t="s">
        <v>789</v>
      </c>
      <c r="AE1848">
        <v>41919</v>
      </c>
      <c r="AF1848">
        <v>41919</v>
      </c>
      <c r="AG1848" t="s">
        <v>842</v>
      </c>
      <c r="AH1848" t="s">
        <v>4969</v>
      </c>
      <c r="AI1848">
        <v>2221876</v>
      </c>
    </row>
    <row r="1849" spans="1:35">
      <c r="A1849" t="s">
        <v>4933</v>
      </c>
      <c r="B1849" t="s">
        <v>4934</v>
      </c>
      <c r="C1849" t="s">
        <v>4961</v>
      </c>
      <c r="D1849" t="s">
        <v>4970</v>
      </c>
      <c r="F1849" t="s">
        <v>830</v>
      </c>
      <c r="G1849" t="s">
        <v>780</v>
      </c>
      <c r="H1849" t="s">
        <v>794</v>
      </c>
      <c r="I1849" t="s">
        <v>726</v>
      </c>
      <c r="J1849" t="s">
        <v>682</v>
      </c>
      <c r="K1849">
        <v>3</v>
      </c>
      <c r="L1849">
        <v>60</v>
      </c>
      <c r="M1849">
        <v>114.3</v>
      </c>
      <c r="N1849">
        <v>94</v>
      </c>
      <c r="O1849">
        <v>1240</v>
      </c>
      <c r="Q1849">
        <v>40</v>
      </c>
      <c r="R1849">
        <v>860</v>
      </c>
      <c r="S1849">
        <v>14</v>
      </c>
      <c r="T1849">
        <v>60.1</v>
      </c>
      <c r="U1849" t="s">
        <v>782</v>
      </c>
      <c r="V1849">
        <v>35000</v>
      </c>
      <c r="W1849">
        <v>2700</v>
      </c>
      <c r="X1849">
        <v>82</v>
      </c>
      <c r="Y1849">
        <v>17</v>
      </c>
      <c r="Z1849">
        <v>1</v>
      </c>
      <c r="AA1849">
        <v>-20</v>
      </c>
      <c r="AB1849" t="s">
        <v>769</v>
      </c>
      <c r="AC1849">
        <v>0.19</v>
      </c>
      <c r="AD1849" t="s">
        <v>789</v>
      </c>
      <c r="AE1849">
        <v>41919</v>
      </c>
      <c r="AF1849">
        <v>41919</v>
      </c>
      <c r="AG1849" t="s">
        <v>842</v>
      </c>
      <c r="AH1849" t="s">
        <v>4971</v>
      </c>
      <c r="AI1849">
        <v>2221877</v>
      </c>
    </row>
    <row r="1850" spans="1:35">
      <c r="A1850" t="s">
        <v>4933</v>
      </c>
      <c r="B1850" t="s">
        <v>4934</v>
      </c>
      <c r="C1850" t="s">
        <v>4961</v>
      </c>
      <c r="D1850" t="s">
        <v>4972</v>
      </c>
      <c r="F1850" t="s">
        <v>830</v>
      </c>
      <c r="G1850" t="s">
        <v>780</v>
      </c>
      <c r="H1850" t="s">
        <v>794</v>
      </c>
      <c r="I1850" t="s">
        <v>726</v>
      </c>
      <c r="J1850" t="s">
        <v>682</v>
      </c>
      <c r="K1850">
        <v>3</v>
      </c>
      <c r="L1850">
        <v>60</v>
      </c>
      <c r="M1850">
        <v>114.3</v>
      </c>
      <c r="N1850">
        <v>94</v>
      </c>
      <c r="O1850">
        <v>1340</v>
      </c>
      <c r="Q1850">
        <v>40</v>
      </c>
      <c r="R1850">
        <v>890</v>
      </c>
      <c r="S1850">
        <v>14</v>
      </c>
      <c r="T1850">
        <v>63.6</v>
      </c>
      <c r="U1850" t="s">
        <v>782</v>
      </c>
      <c r="V1850">
        <v>35000</v>
      </c>
      <c r="W1850">
        <v>3500</v>
      </c>
      <c r="X1850">
        <v>84</v>
      </c>
      <c r="Y1850">
        <v>23</v>
      </c>
      <c r="Z1850">
        <v>1</v>
      </c>
      <c r="AA1850">
        <v>-20</v>
      </c>
      <c r="AB1850" t="s">
        <v>769</v>
      </c>
      <c r="AC1850">
        <v>0.19</v>
      </c>
      <c r="AD1850" t="s">
        <v>789</v>
      </c>
      <c r="AE1850">
        <v>41919</v>
      </c>
      <c r="AF1850">
        <v>41919</v>
      </c>
      <c r="AG1850" t="s">
        <v>842</v>
      </c>
      <c r="AH1850" t="s">
        <v>4973</v>
      </c>
      <c r="AI1850">
        <v>2221878</v>
      </c>
    </row>
    <row r="1851" spans="1:35">
      <c r="A1851" t="s">
        <v>4933</v>
      </c>
      <c r="B1851" t="s">
        <v>4934</v>
      </c>
      <c r="C1851" t="s">
        <v>4961</v>
      </c>
      <c r="D1851" t="s">
        <v>4974</v>
      </c>
      <c r="F1851" t="s">
        <v>830</v>
      </c>
      <c r="G1851" t="s">
        <v>780</v>
      </c>
      <c r="H1851" t="s">
        <v>794</v>
      </c>
      <c r="I1851" t="s">
        <v>726</v>
      </c>
      <c r="J1851" t="s">
        <v>682</v>
      </c>
      <c r="K1851">
        <v>3</v>
      </c>
      <c r="L1851">
        <v>60</v>
      </c>
      <c r="M1851">
        <v>114.3</v>
      </c>
      <c r="N1851">
        <v>94</v>
      </c>
      <c r="O1851">
        <v>1010</v>
      </c>
      <c r="Q1851">
        <v>60</v>
      </c>
      <c r="R1851">
        <v>860</v>
      </c>
      <c r="S1851">
        <v>14</v>
      </c>
      <c r="T1851">
        <v>61.4</v>
      </c>
      <c r="U1851" t="s">
        <v>782</v>
      </c>
      <c r="V1851">
        <v>35000</v>
      </c>
      <c r="W1851">
        <v>2700</v>
      </c>
      <c r="X1851">
        <v>82</v>
      </c>
      <c r="Y1851">
        <v>16</v>
      </c>
      <c r="Z1851">
        <v>1</v>
      </c>
      <c r="AA1851">
        <v>-20</v>
      </c>
      <c r="AB1851" t="s">
        <v>769</v>
      </c>
      <c r="AC1851">
        <v>0.19</v>
      </c>
      <c r="AD1851" t="s">
        <v>789</v>
      </c>
      <c r="AE1851">
        <v>41919</v>
      </c>
      <c r="AF1851">
        <v>41919</v>
      </c>
      <c r="AG1851" t="s">
        <v>842</v>
      </c>
      <c r="AH1851" t="s">
        <v>4975</v>
      </c>
      <c r="AI1851">
        <v>2221864</v>
      </c>
    </row>
    <row r="1852" spans="1:35">
      <c r="A1852" t="s">
        <v>4933</v>
      </c>
      <c r="B1852" t="s">
        <v>4934</v>
      </c>
      <c r="C1852" t="s">
        <v>4961</v>
      </c>
      <c r="D1852" t="s">
        <v>4976</v>
      </c>
      <c r="F1852" t="s">
        <v>830</v>
      </c>
      <c r="G1852" t="s">
        <v>780</v>
      </c>
      <c r="H1852" t="s">
        <v>794</v>
      </c>
      <c r="I1852" t="s">
        <v>726</v>
      </c>
      <c r="J1852" t="s">
        <v>682</v>
      </c>
      <c r="K1852">
        <v>3</v>
      </c>
      <c r="L1852">
        <v>60</v>
      </c>
      <c r="M1852">
        <v>114.3</v>
      </c>
      <c r="N1852">
        <v>94</v>
      </c>
      <c r="O1852">
        <v>1040</v>
      </c>
      <c r="Q1852">
        <v>60</v>
      </c>
      <c r="R1852">
        <v>890</v>
      </c>
      <c r="S1852">
        <v>14</v>
      </c>
      <c r="T1852">
        <v>63.6</v>
      </c>
      <c r="U1852" t="s">
        <v>782</v>
      </c>
      <c r="V1852">
        <v>35000</v>
      </c>
      <c r="W1852">
        <v>3500</v>
      </c>
      <c r="X1852">
        <v>84</v>
      </c>
      <c r="Y1852">
        <v>23</v>
      </c>
      <c r="Z1852">
        <v>1</v>
      </c>
      <c r="AA1852">
        <v>-20</v>
      </c>
      <c r="AB1852" t="s">
        <v>769</v>
      </c>
      <c r="AC1852">
        <v>0.19</v>
      </c>
      <c r="AD1852" t="s">
        <v>789</v>
      </c>
      <c r="AE1852">
        <v>41919</v>
      </c>
      <c r="AF1852">
        <v>41919</v>
      </c>
      <c r="AG1852" t="s">
        <v>842</v>
      </c>
      <c r="AH1852" t="s">
        <v>4977</v>
      </c>
      <c r="AI1852">
        <v>2221879</v>
      </c>
    </row>
    <row r="1853" spans="1:35">
      <c r="A1853" t="s">
        <v>4933</v>
      </c>
      <c r="B1853" t="s">
        <v>4934</v>
      </c>
      <c r="C1853" t="s">
        <v>4961</v>
      </c>
      <c r="D1853" t="s">
        <v>4978</v>
      </c>
      <c r="F1853" t="s">
        <v>830</v>
      </c>
      <c r="G1853" t="s">
        <v>780</v>
      </c>
      <c r="H1853" t="s">
        <v>1011</v>
      </c>
      <c r="I1853" t="s">
        <v>726</v>
      </c>
      <c r="J1853" t="s">
        <v>682</v>
      </c>
      <c r="K1853">
        <v>3</v>
      </c>
      <c r="L1853">
        <v>60</v>
      </c>
      <c r="M1853">
        <v>114.3</v>
      </c>
      <c r="N1853">
        <v>94</v>
      </c>
      <c r="O1853">
        <v>1240</v>
      </c>
      <c r="Q1853">
        <v>40</v>
      </c>
      <c r="R1853">
        <v>860</v>
      </c>
      <c r="S1853">
        <v>14</v>
      </c>
      <c r="T1853">
        <v>61.4</v>
      </c>
      <c r="U1853" t="s">
        <v>782</v>
      </c>
      <c r="V1853">
        <v>35000</v>
      </c>
      <c r="W1853">
        <v>2700</v>
      </c>
      <c r="X1853">
        <v>82</v>
      </c>
      <c r="Y1853">
        <v>17</v>
      </c>
      <c r="Z1853">
        <v>1</v>
      </c>
      <c r="AA1853">
        <v>-20</v>
      </c>
      <c r="AB1853" t="s">
        <v>769</v>
      </c>
      <c r="AC1853">
        <v>0.19</v>
      </c>
      <c r="AD1853" t="s">
        <v>789</v>
      </c>
      <c r="AE1853">
        <v>41919</v>
      </c>
      <c r="AF1853">
        <v>41919</v>
      </c>
      <c r="AG1853" t="s">
        <v>842</v>
      </c>
      <c r="AH1853" t="s">
        <v>4979</v>
      </c>
      <c r="AI1853">
        <v>2221880</v>
      </c>
    </row>
    <row r="1854" spans="1:35">
      <c r="A1854" t="s">
        <v>4933</v>
      </c>
      <c r="B1854" t="s">
        <v>4934</v>
      </c>
      <c r="C1854" t="s">
        <v>4961</v>
      </c>
      <c r="D1854" t="s">
        <v>4980</v>
      </c>
      <c r="F1854" t="s">
        <v>830</v>
      </c>
      <c r="G1854" t="s">
        <v>780</v>
      </c>
      <c r="H1854" t="s">
        <v>1011</v>
      </c>
      <c r="I1854" t="s">
        <v>726</v>
      </c>
      <c r="J1854" t="s">
        <v>682</v>
      </c>
      <c r="K1854">
        <v>3</v>
      </c>
      <c r="L1854">
        <v>60</v>
      </c>
      <c r="M1854">
        <v>114.3</v>
      </c>
      <c r="N1854">
        <v>94</v>
      </c>
      <c r="O1854">
        <v>1340</v>
      </c>
      <c r="Q1854">
        <v>40</v>
      </c>
      <c r="R1854">
        <v>890</v>
      </c>
      <c r="S1854">
        <v>14</v>
      </c>
      <c r="T1854">
        <v>63.6</v>
      </c>
      <c r="U1854" t="s">
        <v>782</v>
      </c>
      <c r="V1854">
        <v>35000</v>
      </c>
      <c r="W1854">
        <v>3500</v>
      </c>
      <c r="X1854">
        <v>84</v>
      </c>
      <c r="Y1854">
        <v>23</v>
      </c>
      <c r="Z1854">
        <v>1</v>
      </c>
      <c r="AA1854">
        <v>-20</v>
      </c>
      <c r="AB1854" t="s">
        <v>769</v>
      </c>
      <c r="AC1854">
        <v>0.19</v>
      </c>
      <c r="AD1854" t="s">
        <v>789</v>
      </c>
      <c r="AE1854">
        <v>41919</v>
      </c>
      <c r="AF1854">
        <v>41919</v>
      </c>
      <c r="AG1854" t="s">
        <v>842</v>
      </c>
      <c r="AH1854" t="s">
        <v>4981</v>
      </c>
      <c r="AI1854">
        <v>2221881</v>
      </c>
    </row>
    <row r="1855" spans="1:35">
      <c r="A1855" t="s">
        <v>4933</v>
      </c>
      <c r="B1855" t="s">
        <v>4934</v>
      </c>
      <c r="C1855" t="s">
        <v>4961</v>
      </c>
      <c r="D1855" t="s">
        <v>4982</v>
      </c>
      <c r="F1855" t="s">
        <v>830</v>
      </c>
      <c r="G1855" t="s">
        <v>780</v>
      </c>
      <c r="H1855" t="s">
        <v>1011</v>
      </c>
      <c r="I1855" t="s">
        <v>726</v>
      </c>
      <c r="J1855" t="s">
        <v>682</v>
      </c>
      <c r="K1855">
        <v>3</v>
      </c>
      <c r="L1855">
        <v>60</v>
      </c>
      <c r="M1855">
        <v>114.3</v>
      </c>
      <c r="N1855">
        <v>94</v>
      </c>
      <c r="O1855">
        <v>1010</v>
      </c>
      <c r="Q1855">
        <v>60</v>
      </c>
      <c r="R1855">
        <v>860</v>
      </c>
      <c r="S1855">
        <v>14</v>
      </c>
      <c r="T1855">
        <v>61.4</v>
      </c>
      <c r="U1855" t="s">
        <v>782</v>
      </c>
      <c r="V1855">
        <v>35000</v>
      </c>
      <c r="W1855">
        <v>2700</v>
      </c>
      <c r="X1855">
        <v>82</v>
      </c>
      <c r="Y1855">
        <v>16</v>
      </c>
      <c r="Z1855">
        <v>1</v>
      </c>
      <c r="AA1855">
        <v>-20</v>
      </c>
      <c r="AB1855" t="s">
        <v>769</v>
      </c>
      <c r="AC1855">
        <v>0.19</v>
      </c>
      <c r="AD1855" t="s">
        <v>789</v>
      </c>
      <c r="AE1855">
        <v>41919</v>
      </c>
      <c r="AF1855">
        <v>41919</v>
      </c>
      <c r="AG1855" t="s">
        <v>842</v>
      </c>
      <c r="AH1855" t="s">
        <v>4983</v>
      </c>
      <c r="AI1855">
        <v>2221882</v>
      </c>
    </row>
    <row r="1856" spans="1:35" hidden="1">
      <c r="A1856" t="s">
        <v>4984</v>
      </c>
      <c r="B1856" t="s">
        <v>4985</v>
      </c>
      <c r="C1856" t="s">
        <v>1943</v>
      </c>
      <c r="D1856" t="s">
        <v>4986</v>
      </c>
      <c r="F1856" t="s">
        <v>821</v>
      </c>
      <c r="G1856" t="s">
        <v>736</v>
      </c>
      <c r="H1856" t="s">
        <v>794</v>
      </c>
      <c r="I1856" t="s">
        <v>723</v>
      </c>
      <c r="J1856" t="s">
        <v>682</v>
      </c>
      <c r="K1856">
        <v>3</v>
      </c>
      <c r="L1856">
        <v>60</v>
      </c>
      <c r="M1856">
        <v>114</v>
      </c>
      <c r="N1856">
        <v>80</v>
      </c>
      <c r="R1856">
        <v>500</v>
      </c>
      <c r="S1856">
        <v>8</v>
      </c>
      <c r="T1856">
        <v>62.5</v>
      </c>
      <c r="U1856" t="s">
        <v>782</v>
      </c>
      <c r="V1856">
        <v>25000</v>
      </c>
      <c r="W1856">
        <v>3000</v>
      </c>
      <c r="X1856">
        <v>82</v>
      </c>
      <c r="Y1856">
        <v>14</v>
      </c>
      <c r="Z1856">
        <v>0.9</v>
      </c>
      <c r="AA1856">
        <v>-20</v>
      </c>
      <c r="AB1856" t="s">
        <v>769</v>
      </c>
      <c r="AC1856">
        <v>0.1</v>
      </c>
      <c r="AD1856" t="s">
        <v>783</v>
      </c>
      <c r="AE1856">
        <v>41760</v>
      </c>
      <c r="AF1856">
        <v>41843</v>
      </c>
      <c r="AG1856" t="s">
        <v>842</v>
      </c>
      <c r="AH1856" t="s">
        <v>4987</v>
      </c>
      <c r="AI1856">
        <v>2216487</v>
      </c>
    </row>
    <row r="1857" spans="1:35" hidden="1">
      <c r="A1857" t="s">
        <v>4984</v>
      </c>
      <c r="B1857" t="s">
        <v>4985</v>
      </c>
      <c r="C1857" t="s">
        <v>1058</v>
      </c>
      <c r="D1857">
        <v>89017</v>
      </c>
      <c r="F1857" t="s">
        <v>735</v>
      </c>
      <c r="G1857" t="s">
        <v>780</v>
      </c>
      <c r="H1857" t="s">
        <v>794</v>
      </c>
      <c r="I1857" t="s">
        <v>726</v>
      </c>
      <c r="J1857" t="s">
        <v>682</v>
      </c>
      <c r="K1857">
        <v>3</v>
      </c>
      <c r="L1857">
        <v>85</v>
      </c>
      <c r="M1857">
        <v>132</v>
      </c>
      <c r="N1857">
        <v>121</v>
      </c>
      <c r="O1857">
        <v>1566</v>
      </c>
      <c r="Q1857">
        <v>40</v>
      </c>
      <c r="S1857">
        <v>17.5</v>
      </c>
      <c r="T1857">
        <v>60</v>
      </c>
      <c r="U1857" t="s">
        <v>782</v>
      </c>
      <c r="V1857">
        <v>25000</v>
      </c>
      <c r="W1857">
        <v>3000</v>
      </c>
      <c r="X1857">
        <v>84</v>
      </c>
      <c r="Y1857">
        <v>23</v>
      </c>
      <c r="Z1857">
        <v>0.9</v>
      </c>
      <c r="AA1857">
        <v>-20</v>
      </c>
      <c r="AB1857" t="s">
        <v>769</v>
      </c>
      <c r="AC1857">
        <v>0.1</v>
      </c>
      <c r="AD1857" t="s">
        <v>783</v>
      </c>
      <c r="AE1857">
        <v>41760</v>
      </c>
      <c r="AF1857">
        <v>41912</v>
      </c>
      <c r="AG1857" t="s">
        <v>842</v>
      </c>
      <c r="AH1857" t="s">
        <v>4988</v>
      </c>
      <c r="AI1857">
        <v>2221016</v>
      </c>
    </row>
    <row r="1858" spans="1:35" hidden="1">
      <c r="A1858" t="s">
        <v>4984</v>
      </c>
      <c r="B1858" t="s">
        <v>4985</v>
      </c>
      <c r="C1858" t="s">
        <v>2385</v>
      </c>
      <c r="D1858">
        <v>80036</v>
      </c>
      <c r="F1858" t="s">
        <v>813</v>
      </c>
      <c r="G1858" t="s">
        <v>780</v>
      </c>
      <c r="H1858" t="s">
        <v>794</v>
      </c>
      <c r="I1858" t="s">
        <v>726</v>
      </c>
      <c r="J1858" t="s">
        <v>682</v>
      </c>
      <c r="K1858">
        <v>3</v>
      </c>
      <c r="L1858">
        <v>45</v>
      </c>
      <c r="M1858">
        <v>93</v>
      </c>
      <c r="N1858">
        <v>63</v>
      </c>
      <c r="Q1858">
        <v>120</v>
      </c>
      <c r="R1858">
        <v>450</v>
      </c>
      <c r="S1858">
        <v>8</v>
      </c>
      <c r="T1858">
        <v>56.3</v>
      </c>
      <c r="U1858" t="s">
        <v>782</v>
      </c>
      <c r="V1858">
        <v>25000</v>
      </c>
      <c r="W1858">
        <v>2700</v>
      </c>
      <c r="X1858">
        <v>81</v>
      </c>
      <c r="Y1858">
        <v>10</v>
      </c>
      <c r="Z1858">
        <v>0.9</v>
      </c>
      <c r="AA1858">
        <v>-20</v>
      </c>
      <c r="AB1858" t="s">
        <v>769</v>
      </c>
      <c r="AC1858">
        <v>0.1</v>
      </c>
      <c r="AD1858" t="s">
        <v>783</v>
      </c>
      <c r="AE1858">
        <v>41699</v>
      </c>
      <c r="AF1858">
        <v>41913</v>
      </c>
      <c r="AG1858" t="s">
        <v>842</v>
      </c>
      <c r="AH1858" t="s">
        <v>4989</v>
      </c>
      <c r="AI1858">
        <v>2221014</v>
      </c>
    </row>
    <row r="1859" spans="1:35" hidden="1">
      <c r="A1859" t="s">
        <v>4984</v>
      </c>
      <c r="B1859" t="s">
        <v>4985</v>
      </c>
      <c r="C1859" t="s">
        <v>872</v>
      </c>
      <c r="D1859">
        <v>80072</v>
      </c>
      <c r="F1859" t="s">
        <v>703</v>
      </c>
      <c r="G1859" t="s">
        <v>780</v>
      </c>
      <c r="H1859" t="s">
        <v>781</v>
      </c>
      <c r="I1859" t="s">
        <v>726</v>
      </c>
      <c r="J1859" t="s">
        <v>682</v>
      </c>
      <c r="K1859">
        <v>3</v>
      </c>
      <c r="L1859">
        <v>50</v>
      </c>
      <c r="M1859">
        <v>50</v>
      </c>
      <c r="N1859">
        <v>50</v>
      </c>
      <c r="O1859">
        <v>1347</v>
      </c>
      <c r="Q1859">
        <v>35</v>
      </c>
      <c r="S1859">
        <v>7</v>
      </c>
      <c r="T1859">
        <v>71.400000000000006</v>
      </c>
      <c r="U1859" t="s">
        <v>782</v>
      </c>
      <c r="V1859">
        <v>25000</v>
      </c>
      <c r="W1859">
        <v>3000</v>
      </c>
      <c r="X1859">
        <v>82</v>
      </c>
      <c r="Y1859">
        <v>13</v>
      </c>
      <c r="Z1859">
        <v>1</v>
      </c>
      <c r="AA1859">
        <v>-20</v>
      </c>
      <c r="AB1859" t="s">
        <v>769</v>
      </c>
      <c r="AC1859">
        <v>0.1</v>
      </c>
      <c r="AD1859" t="s">
        <v>783</v>
      </c>
      <c r="AE1859">
        <v>41640</v>
      </c>
      <c r="AF1859">
        <v>41955</v>
      </c>
      <c r="AG1859" t="s">
        <v>842</v>
      </c>
      <c r="AH1859" t="s">
        <v>4990</v>
      </c>
      <c r="AI1859">
        <v>2225042</v>
      </c>
    </row>
    <row r="1860" spans="1:35" hidden="1">
      <c r="A1860" t="s">
        <v>4991</v>
      </c>
      <c r="B1860" t="s">
        <v>4992</v>
      </c>
      <c r="C1860" t="s">
        <v>4993</v>
      </c>
      <c r="D1860" t="s">
        <v>4993</v>
      </c>
      <c r="F1860" t="s">
        <v>738</v>
      </c>
      <c r="G1860" t="s">
        <v>780</v>
      </c>
      <c r="H1860" t="s">
        <v>794</v>
      </c>
      <c r="I1860" t="s">
        <v>726</v>
      </c>
      <c r="J1860" t="s">
        <v>682</v>
      </c>
      <c r="K1860">
        <v>3</v>
      </c>
      <c r="L1860">
        <v>50</v>
      </c>
      <c r="M1860">
        <v>87.2</v>
      </c>
      <c r="N1860">
        <v>63.1</v>
      </c>
      <c r="O1860">
        <v>1036</v>
      </c>
      <c r="Q1860">
        <v>37</v>
      </c>
      <c r="R1860">
        <v>464</v>
      </c>
      <c r="S1860">
        <v>7</v>
      </c>
      <c r="T1860">
        <v>72</v>
      </c>
      <c r="U1860" t="s">
        <v>782</v>
      </c>
      <c r="V1860">
        <v>25000</v>
      </c>
      <c r="W1860">
        <v>2700</v>
      </c>
      <c r="X1860">
        <v>87</v>
      </c>
      <c r="Y1860">
        <v>34</v>
      </c>
      <c r="Z1860">
        <v>1</v>
      </c>
      <c r="AA1860">
        <v>-20</v>
      </c>
      <c r="AB1860" t="s">
        <v>769</v>
      </c>
      <c r="AD1860" t="s">
        <v>789</v>
      </c>
      <c r="AE1860">
        <v>41988</v>
      </c>
      <c r="AF1860">
        <v>41967</v>
      </c>
      <c r="AG1860" t="s">
        <v>784</v>
      </c>
      <c r="AH1860" t="s">
        <v>4994</v>
      </c>
      <c r="AI1860">
        <v>2225701</v>
      </c>
    </row>
    <row r="1861" spans="1:35" hidden="1">
      <c r="A1861" t="s">
        <v>4991</v>
      </c>
      <c r="B1861" t="s">
        <v>4992</v>
      </c>
      <c r="C1861" t="s">
        <v>4995</v>
      </c>
      <c r="D1861" t="s">
        <v>4995</v>
      </c>
      <c r="F1861" t="s">
        <v>703</v>
      </c>
      <c r="G1861" t="s">
        <v>780</v>
      </c>
      <c r="H1861" t="s">
        <v>781</v>
      </c>
      <c r="I1861" t="s">
        <v>726</v>
      </c>
      <c r="J1861" t="s">
        <v>682</v>
      </c>
      <c r="K1861">
        <v>3</v>
      </c>
      <c r="L1861">
        <v>37</v>
      </c>
      <c r="M1861">
        <v>49.9</v>
      </c>
      <c r="N1861">
        <v>49.9</v>
      </c>
      <c r="O1861">
        <v>1336</v>
      </c>
      <c r="Q1861">
        <v>34</v>
      </c>
      <c r="R1861">
        <v>507</v>
      </c>
      <c r="S1861">
        <v>7</v>
      </c>
      <c r="T1861">
        <v>72.3</v>
      </c>
      <c r="U1861" t="s">
        <v>782</v>
      </c>
      <c r="V1861">
        <v>25000</v>
      </c>
      <c r="W1861">
        <v>2700</v>
      </c>
      <c r="X1861">
        <v>83</v>
      </c>
      <c r="Y1861">
        <v>23</v>
      </c>
      <c r="Z1861">
        <v>0.7</v>
      </c>
      <c r="AA1861">
        <v>-20</v>
      </c>
      <c r="AD1861" t="s">
        <v>789</v>
      </c>
      <c r="AE1861">
        <v>41988</v>
      </c>
      <c r="AF1861">
        <v>41967</v>
      </c>
      <c r="AG1861" t="s">
        <v>784</v>
      </c>
      <c r="AH1861" t="s">
        <v>4996</v>
      </c>
      <c r="AI1861">
        <v>2225702</v>
      </c>
    </row>
    <row r="1862" spans="1:35" hidden="1">
      <c r="A1862" t="s">
        <v>4991</v>
      </c>
      <c r="B1862" t="s">
        <v>4997</v>
      </c>
      <c r="C1862" t="s">
        <v>3506</v>
      </c>
      <c r="D1862" t="s">
        <v>4998</v>
      </c>
      <c r="F1862" t="s">
        <v>732</v>
      </c>
      <c r="G1862" t="s">
        <v>780</v>
      </c>
      <c r="H1862" t="s">
        <v>794</v>
      </c>
      <c r="I1862" t="s">
        <v>726</v>
      </c>
      <c r="J1862" t="s">
        <v>682</v>
      </c>
      <c r="K1862">
        <v>3</v>
      </c>
      <c r="L1862">
        <v>65</v>
      </c>
      <c r="M1862">
        <v>134</v>
      </c>
      <c r="N1862">
        <v>90.2</v>
      </c>
      <c r="R1862">
        <v>760</v>
      </c>
      <c r="S1862">
        <v>12</v>
      </c>
      <c r="T1862">
        <v>63.3</v>
      </c>
      <c r="U1862" t="s">
        <v>782</v>
      </c>
      <c r="V1862">
        <v>25000</v>
      </c>
      <c r="W1862">
        <v>2700</v>
      </c>
      <c r="X1862">
        <v>81</v>
      </c>
      <c r="Y1862">
        <v>11</v>
      </c>
      <c r="Z1862">
        <v>1</v>
      </c>
      <c r="AA1862">
        <v>-20</v>
      </c>
      <c r="AB1862" t="s">
        <v>769</v>
      </c>
      <c r="AC1862">
        <v>0.2</v>
      </c>
      <c r="AD1862" t="s">
        <v>783</v>
      </c>
      <c r="AE1862">
        <v>41518</v>
      </c>
      <c r="AF1862">
        <v>41830</v>
      </c>
      <c r="AG1862" t="s">
        <v>842</v>
      </c>
      <c r="AH1862" t="s">
        <v>4999</v>
      </c>
      <c r="AI1862">
        <v>2215586</v>
      </c>
    </row>
    <row r="1863" spans="1:35" hidden="1">
      <c r="A1863" t="s">
        <v>4991</v>
      </c>
      <c r="B1863" t="s">
        <v>4997</v>
      </c>
      <c r="C1863" t="s">
        <v>3506</v>
      </c>
      <c r="D1863" t="s">
        <v>5000</v>
      </c>
      <c r="F1863" t="s">
        <v>733</v>
      </c>
      <c r="G1863" t="s">
        <v>780</v>
      </c>
      <c r="H1863" t="s">
        <v>794</v>
      </c>
      <c r="I1863" t="s">
        <v>726</v>
      </c>
      <c r="J1863" t="s">
        <v>682</v>
      </c>
      <c r="K1863">
        <v>3</v>
      </c>
      <c r="L1863">
        <v>75</v>
      </c>
      <c r="M1863">
        <v>161.5</v>
      </c>
      <c r="N1863">
        <v>120</v>
      </c>
      <c r="R1863">
        <v>950</v>
      </c>
      <c r="S1863">
        <v>15</v>
      </c>
      <c r="T1863">
        <v>64.8</v>
      </c>
      <c r="U1863" t="s">
        <v>782</v>
      </c>
      <c r="V1863">
        <v>25000</v>
      </c>
      <c r="W1863">
        <v>2700</v>
      </c>
      <c r="X1863">
        <v>81</v>
      </c>
      <c r="Y1863">
        <v>9</v>
      </c>
      <c r="Z1863">
        <v>1</v>
      </c>
      <c r="AA1863">
        <v>-20</v>
      </c>
      <c r="AB1863" t="s">
        <v>769</v>
      </c>
      <c r="AC1863">
        <v>0.2</v>
      </c>
      <c r="AD1863" t="s">
        <v>783</v>
      </c>
      <c r="AE1863">
        <v>41518</v>
      </c>
      <c r="AF1863">
        <v>41828</v>
      </c>
      <c r="AG1863" t="s">
        <v>842</v>
      </c>
      <c r="AH1863" t="s">
        <v>5001</v>
      </c>
      <c r="AI1863">
        <v>2215348</v>
      </c>
    </row>
    <row r="1864" spans="1:35" hidden="1">
      <c r="A1864" t="s">
        <v>4991</v>
      </c>
      <c r="B1864" t="s">
        <v>4997</v>
      </c>
      <c r="C1864" t="s">
        <v>3506</v>
      </c>
      <c r="D1864" t="s">
        <v>5002</v>
      </c>
      <c r="F1864" t="s">
        <v>738</v>
      </c>
      <c r="G1864" t="s">
        <v>780</v>
      </c>
      <c r="H1864" t="s">
        <v>794</v>
      </c>
      <c r="I1864" t="s">
        <v>726</v>
      </c>
      <c r="J1864" t="s">
        <v>682</v>
      </c>
      <c r="K1864">
        <v>3</v>
      </c>
      <c r="L1864">
        <v>50</v>
      </c>
      <c r="M1864">
        <v>88.8</v>
      </c>
      <c r="N1864">
        <v>63.2</v>
      </c>
      <c r="O1864">
        <v>869</v>
      </c>
      <c r="Q1864">
        <v>40</v>
      </c>
      <c r="R1864">
        <v>435</v>
      </c>
      <c r="S1864">
        <v>7</v>
      </c>
      <c r="T1864">
        <v>62.1</v>
      </c>
      <c r="U1864" t="s">
        <v>782</v>
      </c>
      <c r="V1864">
        <v>25000</v>
      </c>
      <c r="W1864">
        <v>3000</v>
      </c>
      <c r="X1864">
        <v>83</v>
      </c>
      <c r="Y1864">
        <v>19</v>
      </c>
      <c r="Z1864">
        <v>0.9</v>
      </c>
      <c r="AA1864">
        <v>-20</v>
      </c>
      <c r="AB1864" t="s">
        <v>769</v>
      </c>
      <c r="AC1864">
        <v>0.2</v>
      </c>
      <c r="AD1864" t="s">
        <v>783</v>
      </c>
      <c r="AE1864">
        <v>41518</v>
      </c>
      <c r="AF1864">
        <v>41838</v>
      </c>
      <c r="AG1864" t="s">
        <v>842</v>
      </c>
      <c r="AH1864" t="s">
        <v>5003</v>
      </c>
      <c r="AI1864">
        <v>2216033</v>
      </c>
    </row>
    <row r="1865" spans="1:35" hidden="1">
      <c r="A1865" t="s">
        <v>4991</v>
      </c>
      <c r="B1865" t="s">
        <v>4997</v>
      </c>
      <c r="C1865" t="s">
        <v>3506</v>
      </c>
      <c r="D1865" t="s">
        <v>5004</v>
      </c>
      <c r="F1865" t="s">
        <v>731</v>
      </c>
      <c r="G1865" t="s">
        <v>780</v>
      </c>
      <c r="H1865" t="s">
        <v>794</v>
      </c>
      <c r="I1865" t="s">
        <v>726</v>
      </c>
      <c r="J1865" t="s">
        <v>682</v>
      </c>
      <c r="K1865">
        <v>3</v>
      </c>
      <c r="L1865">
        <v>60</v>
      </c>
      <c r="M1865">
        <v>120.2</v>
      </c>
      <c r="N1865">
        <v>90.2</v>
      </c>
      <c r="O1865">
        <v>1424</v>
      </c>
      <c r="Q1865">
        <v>38</v>
      </c>
      <c r="R1865">
        <v>850</v>
      </c>
      <c r="S1865">
        <v>12</v>
      </c>
      <c r="T1865">
        <v>70.8</v>
      </c>
      <c r="U1865" t="s">
        <v>782</v>
      </c>
      <c r="V1865">
        <v>25000</v>
      </c>
      <c r="W1865">
        <v>2700</v>
      </c>
      <c r="X1865">
        <v>85</v>
      </c>
      <c r="Y1865">
        <v>28</v>
      </c>
      <c r="Z1865">
        <v>1</v>
      </c>
      <c r="AA1865">
        <v>-20</v>
      </c>
      <c r="AB1865" t="s">
        <v>769</v>
      </c>
      <c r="AC1865">
        <v>0.2</v>
      </c>
      <c r="AD1865" t="s">
        <v>783</v>
      </c>
      <c r="AE1865">
        <v>41518</v>
      </c>
      <c r="AF1865">
        <v>41806</v>
      </c>
      <c r="AG1865" t="s">
        <v>842</v>
      </c>
      <c r="AH1865" t="s">
        <v>5005</v>
      </c>
      <c r="AI1865">
        <v>2214841</v>
      </c>
    </row>
    <row r="1866" spans="1:35" hidden="1">
      <c r="A1866" t="s">
        <v>4991</v>
      </c>
      <c r="B1866" t="s">
        <v>4997</v>
      </c>
      <c r="C1866" t="s">
        <v>3506</v>
      </c>
      <c r="D1866" t="s">
        <v>5006</v>
      </c>
      <c r="F1866" t="s">
        <v>731</v>
      </c>
      <c r="G1866" t="s">
        <v>780</v>
      </c>
      <c r="H1866" t="s">
        <v>794</v>
      </c>
      <c r="I1866" t="s">
        <v>726</v>
      </c>
      <c r="J1866" t="s">
        <v>682</v>
      </c>
      <c r="K1866">
        <v>3</v>
      </c>
      <c r="L1866">
        <v>50</v>
      </c>
      <c r="M1866">
        <v>111.4</v>
      </c>
      <c r="N1866">
        <v>90</v>
      </c>
      <c r="O1866">
        <v>1194</v>
      </c>
      <c r="Q1866">
        <v>40</v>
      </c>
      <c r="R1866">
        <v>800</v>
      </c>
      <c r="S1866">
        <v>12</v>
      </c>
      <c r="T1866">
        <v>66.599999999999994</v>
      </c>
      <c r="U1866" t="s">
        <v>782</v>
      </c>
      <c r="V1866">
        <v>25000</v>
      </c>
      <c r="W1866">
        <v>3000</v>
      </c>
      <c r="X1866">
        <v>82</v>
      </c>
      <c r="Y1866">
        <v>13</v>
      </c>
      <c r="Z1866">
        <v>1</v>
      </c>
      <c r="AA1866">
        <v>-20</v>
      </c>
      <c r="AB1866" t="s">
        <v>769</v>
      </c>
      <c r="AC1866">
        <v>0.2</v>
      </c>
      <c r="AD1866" t="s">
        <v>783</v>
      </c>
      <c r="AE1866">
        <v>41518</v>
      </c>
      <c r="AF1866">
        <v>41841</v>
      </c>
      <c r="AG1866" t="s">
        <v>842</v>
      </c>
      <c r="AH1866" t="s">
        <v>5007</v>
      </c>
      <c r="AI1866">
        <v>2216150</v>
      </c>
    </row>
    <row r="1867" spans="1:35" hidden="1">
      <c r="A1867" t="s">
        <v>4991</v>
      </c>
      <c r="B1867" t="s">
        <v>4997</v>
      </c>
      <c r="C1867" t="s">
        <v>3506</v>
      </c>
      <c r="D1867" t="s">
        <v>5008</v>
      </c>
      <c r="F1867" t="s">
        <v>735</v>
      </c>
      <c r="G1867" t="s">
        <v>780</v>
      </c>
      <c r="H1867" t="s">
        <v>794</v>
      </c>
      <c r="I1867" t="s">
        <v>726</v>
      </c>
      <c r="J1867" t="s">
        <v>682</v>
      </c>
      <c r="K1867">
        <v>3</v>
      </c>
      <c r="L1867">
        <v>75</v>
      </c>
      <c r="M1867">
        <v>130.4</v>
      </c>
      <c r="N1867">
        <v>120.2</v>
      </c>
      <c r="O1867">
        <v>1676</v>
      </c>
      <c r="Q1867">
        <v>36</v>
      </c>
      <c r="R1867">
        <v>1000</v>
      </c>
      <c r="S1867">
        <v>15</v>
      </c>
      <c r="T1867">
        <v>66.7</v>
      </c>
      <c r="U1867" t="s">
        <v>782</v>
      </c>
      <c r="V1867">
        <v>25000</v>
      </c>
      <c r="W1867">
        <v>2700</v>
      </c>
      <c r="X1867">
        <v>84</v>
      </c>
      <c r="Y1867">
        <v>27</v>
      </c>
      <c r="Z1867">
        <v>1</v>
      </c>
      <c r="AA1867">
        <v>-20</v>
      </c>
      <c r="AB1867" t="s">
        <v>769</v>
      </c>
      <c r="AC1867">
        <v>0.19</v>
      </c>
      <c r="AD1867" t="s">
        <v>783</v>
      </c>
      <c r="AE1867">
        <v>41518</v>
      </c>
      <c r="AF1867">
        <v>41806</v>
      </c>
      <c r="AG1867" t="s">
        <v>842</v>
      </c>
      <c r="AH1867" t="s">
        <v>5009</v>
      </c>
      <c r="AI1867">
        <v>2214840</v>
      </c>
    </row>
    <row r="1868" spans="1:35" hidden="1">
      <c r="A1868" t="s">
        <v>4991</v>
      </c>
      <c r="B1868" t="s">
        <v>4997</v>
      </c>
      <c r="C1868" t="s">
        <v>3506</v>
      </c>
      <c r="D1868" t="s">
        <v>5010</v>
      </c>
      <c r="F1868" t="s">
        <v>735</v>
      </c>
      <c r="G1868" t="s">
        <v>780</v>
      </c>
      <c r="H1868" t="s">
        <v>794</v>
      </c>
      <c r="I1868" t="s">
        <v>726</v>
      </c>
      <c r="J1868" t="s">
        <v>682</v>
      </c>
      <c r="K1868">
        <v>3</v>
      </c>
      <c r="L1868">
        <v>75</v>
      </c>
      <c r="M1868">
        <v>132.4</v>
      </c>
      <c r="N1868">
        <v>118.5</v>
      </c>
      <c r="O1868">
        <v>1182</v>
      </c>
      <c r="Q1868">
        <v>44</v>
      </c>
      <c r="R1868">
        <v>924</v>
      </c>
      <c r="S1868">
        <v>15</v>
      </c>
      <c r="T1868">
        <v>61.6</v>
      </c>
      <c r="U1868" t="s">
        <v>782</v>
      </c>
      <c r="V1868">
        <v>25000</v>
      </c>
      <c r="W1868">
        <v>3000</v>
      </c>
      <c r="X1868">
        <v>82</v>
      </c>
      <c r="Y1868">
        <v>14</v>
      </c>
      <c r="Z1868">
        <v>1</v>
      </c>
      <c r="AA1868">
        <v>-20</v>
      </c>
      <c r="AB1868" t="s">
        <v>769</v>
      </c>
      <c r="AC1868">
        <v>0.2</v>
      </c>
      <c r="AD1868" t="s">
        <v>783</v>
      </c>
      <c r="AE1868">
        <v>41518</v>
      </c>
      <c r="AF1868">
        <v>41841</v>
      </c>
      <c r="AG1868" t="s">
        <v>842</v>
      </c>
      <c r="AH1868" t="s">
        <v>5011</v>
      </c>
      <c r="AI1868">
        <v>2216149</v>
      </c>
    </row>
    <row r="1869" spans="1:35" hidden="1">
      <c r="A1869" t="s">
        <v>4991</v>
      </c>
      <c r="B1869" t="s">
        <v>4997</v>
      </c>
      <c r="C1869" t="s">
        <v>3506</v>
      </c>
      <c r="D1869" t="s">
        <v>4995</v>
      </c>
      <c r="F1869" t="s">
        <v>703</v>
      </c>
      <c r="G1869" t="s">
        <v>780</v>
      </c>
      <c r="H1869" t="s">
        <v>1216</v>
      </c>
      <c r="I1869" t="s">
        <v>726</v>
      </c>
      <c r="J1869" t="s">
        <v>682</v>
      </c>
      <c r="K1869">
        <v>3</v>
      </c>
      <c r="L1869">
        <v>37</v>
      </c>
      <c r="M1869">
        <v>45.1</v>
      </c>
      <c r="N1869">
        <v>49.8</v>
      </c>
      <c r="O1869">
        <v>922</v>
      </c>
      <c r="Q1869">
        <v>39</v>
      </c>
      <c r="R1869">
        <v>480</v>
      </c>
      <c r="S1869">
        <v>7</v>
      </c>
      <c r="T1869">
        <v>79</v>
      </c>
      <c r="U1869" t="s">
        <v>782</v>
      </c>
      <c r="V1869">
        <v>25000</v>
      </c>
      <c r="W1869">
        <v>3000</v>
      </c>
      <c r="X1869">
        <v>83</v>
      </c>
      <c r="Y1869">
        <v>19</v>
      </c>
      <c r="Z1869">
        <v>0.8</v>
      </c>
      <c r="AA1869">
        <v>-20</v>
      </c>
      <c r="AD1869" t="s">
        <v>783</v>
      </c>
      <c r="AE1869">
        <v>41518</v>
      </c>
      <c r="AF1869">
        <v>41844</v>
      </c>
      <c r="AG1869" t="s">
        <v>842</v>
      </c>
      <c r="AH1869" t="s">
        <v>5012</v>
      </c>
      <c r="AI1869">
        <v>2216530</v>
      </c>
    </row>
    <row r="1870" spans="1:35" hidden="1">
      <c r="A1870" t="s">
        <v>5013</v>
      </c>
      <c r="B1870" t="s">
        <v>27</v>
      </c>
      <c r="C1870" t="s">
        <v>5014</v>
      </c>
      <c r="D1870" t="s">
        <v>5014</v>
      </c>
      <c r="F1870" t="s">
        <v>703</v>
      </c>
      <c r="G1870" t="s">
        <v>780</v>
      </c>
      <c r="H1870" t="s">
        <v>794</v>
      </c>
      <c r="I1870" t="s">
        <v>726</v>
      </c>
      <c r="J1870" t="s">
        <v>682</v>
      </c>
      <c r="K1870">
        <v>3</v>
      </c>
      <c r="L1870">
        <v>50</v>
      </c>
      <c r="M1870">
        <v>50.8</v>
      </c>
      <c r="N1870">
        <v>50.8</v>
      </c>
      <c r="O1870">
        <v>1291</v>
      </c>
      <c r="Q1870">
        <v>40</v>
      </c>
      <c r="R1870">
        <v>525</v>
      </c>
      <c r="S1870">
        <v>7.2</v>
      </c>
      <c r="T1870">
        <v>73</v>
      </c>
      <c r="U1870" t="s">
        <v>782</v>
      </c>
      <c r="V1870">
        <v>25000</v>
      </c>
      <c r="W1870">
        <v>4000</v>
      </c>
      <c r="X1870">
        <v>87</v>
      </c>
      <c r="Y1870">
        <v>36</v>
      </c>
      <c r="Z1870">
        <v>0.9</v>
      </c>
      <c r="AA1870">
        <v>-30</v>
      </c>
      <c r="AB1870" t="s">
        <v>769</v>
      </c>
      <c r="AC1870">
        <v>0.05</v>
      </c>
      <c r="AD1870" t="s">
        <v>1308</v>
      </c>
      <c r="AE1870">
        <v>41640</v>
      </c>
      <c r="AF1870">
        <v>41943</v>
      </c>
      <c r="AG1870" t="s">
        <v>842</v>
      </c>
      <c r="AH1870" t="s">
        <v>5015</v>
      </c>
      <c r="AI1870">
        <v>2224204</v>
      </c>
    </row>
    <row r="1871" spans="1:35" hidden="1">
      <c r="A1871" t="s">
        <v>5013</v>
      </c>
      <c r="B1871" t="s">
        <v>27</v>
      </c>
      <c r="C1871" t="s">
        <v>5016</v>
      </c>
      <c r="D1871" t="s">
        <v>5016</v>
      </c>
      <c r="F1871" t="s">
        <v>703</v>
      </c>
      <c r="G1871" t="s">
        <v>780</v>
      </c>
      <c r="H1871" t="s">
        <v>1216</v>
      </c>
      <c r="I1871" t="s">
        <v>726</v>
      </c>
      <c r="J1871" t="s">
        <v>682</v>
      </c>
      <c r="K1871">
        <v>3</v>
      </c>
      <c r="L1871">
        <v>50</v>
      </c>
      <c r="M1871">
        <v>50.8</v>
      </c>
      <c r="N1871">
        <v>50.8</v>
      </c>
      <c r="O1871">
        <v>3440</v>
      </c>
      <c r="Q1871">
        <v>20</v>
      </c>
      <c r="R1871">
        <v>580</v>
      </c>
      <c r="S1871">
        <v>7.4</v>
      </c>
      <c r="T1871">
        <v>78.7</v>
      </c>
      <c r="U1871" t="s">
        <v>782</v>
      </c>
      <c r="V1871">
        <v>25000</v>
      </c>
      <c r="W1871">
        <v>4000</v>
      </c>
      <c r="X1871">
        <v>87</v>
      </c>
      <c r="Y1871">
        <v>36</v>
      </c>
      <c r="Z1871">
        <v>0.9</v>
      </c>
      <c r="AA1871">
        <v>-29</v>
      </c>
      <c r="AB1871" t="s">
        <v>769</v>
      </c>
      <c r="AC1871">
        <v>0.05</v>
      </c>
      <c r="AD1871" t="s">
        <v>1308</v>
      </c>
      <c r="AE1871">
        <v>41275</v>
      </c>
      <c r="AF1871">
        <v>41950</v>
      </c>
      <c r="AG1871" t="s">
        <v>842</v>
      </c>
      <c r="AH1871" t="s">
        <v>5017</v>
      </c>
      <c r="AI1871">
        <v>2224394</v>
      </c>
    </row>
    <row r="1872" spans="1:35" hidden="1">
      <c r="A1872" t="s">
        <v>5013</v>
      </c>
      <c r="B1872" t="s">
        <v>27</v>
      </c>
      <c r="C1872" t="s">
        <v>5018</v>
      </c>
      <c r="D1872" t="s">
        <v>5018</v>
      </c>
      <c r="F1872" t="s">
        <v>703</v>
      </c>
      <c r="G1872" t="s">
        <v>780</v>
      </c>
      <c r="H1872" t="s">
        <v>1216</v>
      </c>
      <c r="I1872" t="s">
        <v>726</v>
      </c>
      <c r="J1872" t="s">
        <v>682</v>
      </c>
      <c r="K1872">
        <v>3</v>
      </c>
      <c r="L1872">
        <v>45</v>
      </c>
      <c r="M1872">
        <v>50.8</v>
      </c>
      <c r="N1872">
        <v>50.8</v>
      </c>
      <c r="O1872">
        <v>994</v>
      </c>
      <c r="Q1872">
        <v>40</v>
      </c>
      <c r="R1872">
        <v>425</v>
      </c>
      <c r="S1872">
        <v>7.4</v>
      </c>
      <c r="T1872">
        <v>57.4</v>
      </c>
      <c r="U1872" t="s">
        <v>782</v>
      </c>
      <c r="V1872">
        <v>25000</v>
      </c>
      <c r="W1872">
        <v>2700</v>
      </c>
      <c r="X1872">
        <v>94</v>
      </c>
      <c r="Y1872">
        <v>59</v>
      </c>
      <c r="Z1872">
        <v>0.9</v>
      </c>
      <c r="AA1872">
        <v>-29</v>
      </c>
      <c r="AB1872" t="s">
        <v>769</v>
      </c>
      <c r="AC1872">
        <v>0.05</v>
      </c>
      <c r="AD1872" t="s">
        <v>1308</v>
      </c>
      <c r="AE1872">
        <v>41275</v>
      </c>
      <c r="AF1872">
        <v>41957</v>
      </c>
      <c r="AG1872" t="s">
        <v>842</v>
      </c>
      <c r="AH1872" t="s">
        <v>5019</v>
      </c>
      <c r="AI1872">
        <v>2225138</v>
      </c>
    </row>
    <row r="1873" spans="1:35" hidden="1">
      <c r="A1873" t="s">
        <v>5013</v>
      </c>
      <c r="B1873" t="s">
        <v>27</v>
      </c>
      <c r="C1873" t="s">
        <v>5020</v>
      </c>
      <c r="D1873" t="s">
        <v>5020</v>
      </c>
      <c r="F1873" t="s">
        <v>703</v>
      </c>
      <c r="G1873" t="s">
        <v>780</v>
      </c>
      <c r="H1873" t="s">
        <v>1216</v>
      </c>
      <c r="I1873" t="s">
        <v>726</v>
      </c>
      <c r="J1873" t="s">
        <v>682</v>
      </c>
      <c r="K1873">
        <v>3</v>
      </c>
      <c r="L1873">
        <v>45</v>
      </c>
      <c r="M1873">
        <v>50.8</v>
      </c>
      <c r="N1873">
        <v>50.8</v>
      </c>
      <c r="O1873">
        <v>902</v>
      </c>
      <c r="Q1873">
        <v>40</v>
      </c>
      <c r="R1873">
        <v>457</v>
      </c>
      <c r="S1873">
        <v>7.3</v>
      </c>
      <c r="T1873">
        <v>61.7</v>
      </c>
      <c r="U1873" t="s">
        <v>782</v>
      </c>
      <c r="V1873">
        <v>25000</v>
      </c>
      <c r="W1873">
        <v>3000</v>
      </c>
      <c r="X1873">
        <v>94</v>
      </c>
      <c r="Y1873">
        <v>69</v>
      </c>
      <c r="Z1873">
        <v>0.9</v>
      </c>
      <c r="AA1873">
        <v>-29</v>
      </c>
      <c r="AB1873" t="s">
        <v>769</v>
      </c>
      <c r="AC1873">
        <v>0.05</v>
      </c>
      <c r="AD1873" t="s">
        <v>1308</v>
      </c>
      <c r="AE1873">
        <v>41275</v>
      </c>
      <c r="AF1873">
        <v>41950</v>
      </c>
      <c r="AG1873" t="s">
        <v>842</v>
      </c>
      <c r="AH1873" t="s">
        <v>5021</v>
      </c>
      <c r="AI1873">
        <v>2224395</v>
      </c>
    </row>
    <row r="1874" spans="1:35" hidden="1">
      <c r="A1874" t="s">
        <v>5013</v>
      </c>
      <c r="B1874" t="s">
        <v>27</v>
      </c>
      <c r="C1874" t="s">
        <v>5022</v>
      </c>
      <c r="D1874" t="s">
        <v>5022</v>
      </c>
      <c r="F1874" t="s">
        <v>703</v>
      </c>
      <c r="G1874" t="s">
        <v>780</v>
      </c>
      <c r="H1874" t="s">
        <v>1216</v>
      </c>
      <c r="I1874" t="s">
        <v>726</v>
      </c>
      <c r="J1874" t="s">
        <v>682</v>
      </c>
      <c r="K1874">
        <v>3</v>
      </c>
      <c r="L1874">
        <v>50</v>
      </c>
      <c r="M1874">
        <v>50.8</v>
      </c>
      <c r="N1874">
        <v>50.8</v>
      </c>
      <c r="O1874">
        <v>1369</v>
      </c>
      <c r="Q1874">
        <v>40</v>
      </c>
      <c r="R1874">
        <v>480</v>
      </c>
      <c r="S1874">
        <v>7</v>
      </c>
      <c r="T1874">
        <v>69</v>
      </c>
      <c r="U1874" t="s">
        <v>782</v>
      </c>
      <c r="V1874">
        <v>25000</v>
      </c>
      <c r="W1874">
        <v>2700</v>
      </c>
      <c r="X1874">
        <v>83</v>
      </c>
      <c r="Y1874">
        <v>22</v>
      </c>
      <c r="Z1874">
        <v>0.9</v>
      </c>
      <c r="AA1874">
        <v>-29</v>
      </c>
      <c r="AB1874" t="s">
        <v>769</v>
      </c>
      <c r="AC1874">
        <v>0.05</v>
      </c>
      <c r="AD1874" t="s">
        <v>1308</v>
      </c>
      <c r="AE1874">
        <v>41275</v>
      </c>
      <c r="AF1874">
        <v>41957</v>
      </c>
      <c r="AG1874" t="s">
        <v>842</v>
      </c>
      <c r="AH1874" t="s">
        <v>5023</v>
      </c>
      <c r="AI1874">
        <v>2225135</v>
      </c>
    </row>
    <row r="1875" spans="1:35" hidden="1">
      <c r="A1875" t="s">
        <v>5013</v>
      </c>
      <c r="B1875" t="s">
        <v>27</v>
      </c>
      <c r="C1875" t="s">
        <v>5024</v>
      </c>
      <c r="D1875" t="s">
        <v>5024</v>
      </c>
      <c r="F1875" t="s">
        <v>703</v>
      </c>
      <c r="G1875" t="s">
        <v>780</v>
      </c>
      <c r="H1875" t="s">
        <v>1216</v>
      </c>
      <c r="I1875" t="s">
        <v>726</v>
      </c>
      <c r="J1875" t="s">
        <v>682</v>
      </c>
      <c r="K1875">
        <v>3</v>
      </c>
      <c r="L1875">
        <v>50</v>
      </c>
      <c r="M1875">
        <v>50.8</v>
      </c>
      <c r="N1875">
        <v>50.8</v>
      </c>
      <c r="O1875">
        <v>4579</v>
      </c>
      <c r="Q1875">
        <v>20</v>
      </c>
      <c r="R1875">
        <v>450</v>
      </c>
      <c r="S1875">
        <v>7</v>
      </c>
      <c r="T1875">
        <v>64.3</v>
      </c>
      <c r="U1875" t="s">
        <v>782</v>
      </c>
      <c r="V1875">
        <v>25000</v>
      </c>
      <c r="W1875">
        <v>2700</v>
      </c>
      <c r="X1875">
        <v>83</v>
      </c>
      <c r="Y1875">
        <v>22</v>
      </c>
      <c r="Z1875">
        <v>0.9</v>
      </c>
      <c r="AA1875">
        <v>-29</v>
      </c>
      <c r="AB1875" t="s">
        <v>769</v>
      </c>
      <c r="AC1875">
        <v>0.05</v>
      </c>
      <c r="AD1875" t="s">
        <v>1308</v>
      </c>
      <c r="AE1875">
        <v>41275</v>
      </c>
      <c r="AF1875">
        <v>41957</v>
      </c>
      <c r="AG1875" t="s">
        <v>842</v>
      </c>
      <c r="AH1875" t="s">
        <v>5025</v>
      </c>
      <c r="AI1875">
        <v>2225136</v>
      </c>
    </row>
    <row r="1876" spans="1:35" hidden="1">
      <c r="A1876" t="s">
        <v>5013</v>
      </c>
      <c r="B1876" t="s">
        <v>27</v>
      </c>
      <c r="C1876" t="s">
        <v>5026</v>
      </c>
      <c r="D1876" t="s">
        <v>5026</v>
      </c>
      <c r="F1876" t="s">
        <v>703</v>
      </c>
      <c r="G1876" t="s">
        <v>780</v>
      </c>
      <c r="H1876" t="s">
        <v>794</v>
      </c>
      <c r="I1876" t="s">
        <v>726</v>
      </c>
      <c r="J1876" t="s">
        <v>682</v>
      </c>
      <c r="K1876">
        <v>3</v>
      </c>
      <c r="L1876">
        <v>50</v>
      </c>
      <c r="M1876">
        <v>50.8</v>
      </c>
      <c r="N1876">
        <v>50.8</v>
      </c>
      <c r="O1876">
        <v>1211</v>
      </c>
      <c r="Q1876">
        <v>40</v>
      </c>
      <c r="R1876">
        <v>500</v>
      </c>
      <c r="S1876">
        <v>7</v>
      </c>
      <c r="T1876">
        <v>71.400000000000006</v>
      </c>
      <c r="U1876" t="s">
        <v>782</v>
      </c>
      <c r="V1876">
        <v>25000</v>
      </c>
      <c r="W1876">
        <v>3000</v>
      </c>
      <c r="X1876">
        <v>83</v>
      </c>
      <c r="Y1876">
        <v>21</v>
      </c>
      <c r="Z1876">
        <v>0.9</v>
      </c>
      <c r="AA1876">
        <v>-30</v>
      </c>
      <c r="AB1876" t="s">
        <v>769</v>
      </c>
      <c r="AC1876">
        <v>0.05</v>
      </c>
      <c r="AD1876" t="s">
        <v>1308</v>
      </c>
      <c r="AE1876">
        <v>41640</v>
      </c>
      <c r="AF1876">
        <v>41943</v>
      </c>
      <c r="AG1876" t="s">
        <v>842</v>
      </c>
      <c r="AH1876" t="s">
        <v>5027</v>
      </c>
      <c r="AI1876">
        <v>2224203</v>
      </c>
    </row>
    <row r="1877" spans="1:35" hidden="1">
      <c r="A1877" t="s">
        <v>5013</v>
      </c>
      <c r="B1877" t="s">
        <v>27</v>
      </c>
      <c r="C1877" t="s">
        <v>5028</v>
      </c>
      <c r="D1877" t="s">
        <v>5028</v>
      </c>
      <c r="F1877" t="s">
        <v>703</v>
      </c>
      <c r="G1877" t="s">
        <v>780</v>
      </c>
      <c r="H1877" t="s">
        <v>1216</v>
      </c>
      <c r="I1877" t="s">
        <v>726</v>
      </c>
      <c r="J1877" t="s">
        <v>682</v>
      </c>
      <c r="K1877">
        <v>3</v>
      </c>
      <c r="L1877">
        <v>50</v>
      </c>
      <c r="M1877">
        <v>50.8</v>
      </c>
      <c r="N1877">
        <v>50.8</v>
      </c>
      <c r="O1877">
        <v>4093</v>
      </c>
      <c r="Q1877">
        <v>20</v>
      </c>
      <c r="R1877">
        <v>470</v>
      </c>
      <c r="S1877">
        <v>6.5</v>
      </c>
      <c r="T1877">
        <v>74.3</v>
      </c>
      <c r="U1877" t="s">
        <v>782</v>
      </c>
      <c r="V1877">
        <v>25000</v>
      </c>
      <c r="W1877">
        <v>3000</v>
      </c>
      <c r="X1877">
        <v>83</v>
      </c>
      <c r="Y1877">
        <v>21</v>
      </c>
      <c r="Z1877">
        <v>0.9</v>
      </c>
      <c r="AA1877">
        <v>-29</v>
      </c>
      <c r="AB1877" t="s">
        <v>769</v>
      </c>
      <c r="AC1877">
        <v>0.05</v>
      </c>
      <c r="AD1877" t="s">
        <v>1308</v>
      </c>
      <c r="AE1877">
        <v>41275</v>
      </c>
      <c r="AF1877">
        <v>41950</v>
      </c>
      <c r="AG1877" t="s">
        <v>842</v>
      </c>
      <c r="AH1877" t="s">
        <v>5029</v>
      </c>
      <c r="AI1877">
        <v>2224396</v>
      </c>
    </row>
    <row r="1878" spans="1:35" hidden="1">
      <c r="A1878" t="s">
        <v>5013</v>
      </c>
      <c r="B1878" t="s">
        <v>27</v>
      </c>
      <c r="C1878" t="s">
        <v>5030</v>
      </c>
      <c r="D1878" t="s">
        <v>5030</v>
      </c>
      <c r="F1878" t="s">
        <v>703</v>
      </c>
      <c r="G1878" t="s">
        <v>780</v>
      </c>
      <c r="H1878" t="s">
        <v>794</v>
      </c>
      <c r="I1878" t="s">
        <v>726</v>
      </c>
      <c r="J1878" t="s">
        <v>682</v>
      </c>
      <c r="K1878">
        <v>3</v>
      </c>
      <c r="L1878">
        <v>50</v>
      </c>
      <c r="M1878">
        <v>50.8</v>
      </c>
      <c r="N1878">
        <v>50.8</v>
      </c>
      <c r="O1878">
        <v>1138</v>
      </c>
      <c r="Q1878">
        <v>40</v>
      </c>
      <c r="R1878">
        <v>525</v>
      </c>
      <c r="S1878">
        <v>7</v>
      </c>
      <c r="T1878">
        <v>75</v>
      </c>
      <c r="U1878" t="s">
        <v>782</v>
      </c>
      <c r="V1878">
        <v>25000</v>
      </c>
      <c r="W1878">
        <v>4000</v>
      </c>
      <c r="X1878">
        <v>83</v>
      </c>
      <c r="Y1878">
        <v>25</v>
      </c>
      <c r="Z1878">
        <v>0.9</v>
      </c>
      <c r="AA1878">
        <v>-30</v>
      </c>
      <c r="AB1878" t="s">
        <v>769</v>
      </c>
      <c r="AC1878">
        <v>0.05</v>
      </c>
      <c r="AD1878" t="s">
        <v>1308</v>
      </c>
      <c r="AE1878">
        <v>41640</v>
      </c>
      <c r="AF1878">
        <v>41940</v>
      </c>
      <c r="AG1878" t="s">
        <v>842</v>
      </c>
      <c r="AH1878" t="s">
        <v>5031</v>
      </c>
      <c r="AI1878">
        <v>2223809</v>
      </c>
    </row>
    <row r="1879" spans="1:35" hidden="1">
      <c r="A1879" t="s">
        <v>5013</v>
      </c>
      <c r="B1879" t="s">
        <v>27</v>
      </c>
      <c r="C1879" t="s">
        <v>5032</v>
      </c>
      <c r="D1879" t="s">
        <v>5032</v>
      </c>
      <c r="F1879" t="s">
        <v>703</v>
      </c>
      <c r="G1879" t="s">
        <v>780</v>
      </c>
      <c r="H1879" t="s">
        <v>1216</v>
      </c>
      <c r="I1879" t="s">
        <v>726</v>
      </c>
      <c r="J1879" t="s">
        <v>682</v>
      </c>
      <c r="K1879">
        <v>3</v>
      </c>
      <c r="L1879">
        <v>50</v>
      </c>
      <c r="M1879">
        <v>50.8</v>
      </c>
      <c r="N1879">
        <v>50.8</v>
      </c>
      <c r="O1879">
        <v>4381</v>
      </c>
      <c r="Q1879">
        <v>20</v>
      </c>
      <c r="R1879">
        <v>525</v>
      </c>
      <c r="S1879">
        <v>7</v>
      </c>
      <c r="T1879">
        <v>75</v>
      </c>
      <c r="U1879" t="s">
        <v>782</v>
      </c>
      <c r="V1879">
        <v>25000</v>
      </c>
      <c r="W1879">
        <v>4000</v>
      </c>
      <c r="X1879">
        <v>84</v>
      </c>
      <c r="Y1879">
        <v>25</v>
      </c>
      <c r="Z1879">
        <v>0.9</v>
      </c>
      <c r="AA1879">
        <v>-29</v>
      </c>
      <c r="AB1879" t="s">
        <v>769</v>
      </c>
      <c r="AC1879">
        <v>0.05</v>
      </c>
      <c r="AD1879" t="s">
        <v>1308</v>
      </c>
      <c r="AE1879">
        <v>41275</v>
      </c>
      <c r="AF1879">
        <v>41957</v>
      </c>
      <c r="AG1879" t="s">
        <v>842</v>
      </c>
      <c r="AH1879" t="s">
        <v>5033</v>
      </c>
      <c r="AI1879">
        <v>2225137</v>
      </c>
    </row>
    <row r="1880" spans="1:35" hidden="1">
      <c r="A1880" t="s">
        <v>5013</v>
      </c>
      <c r="B1880" t="s">
        <v>27</v>
      </c>
      <c r="C1880" t="s">
        <v>5034</v>
      </c>
      <c r="D1880" t="s">
        <v>5034</v>
      </c>
      <c r="F1880" t="s">
        <v>792</v>
      </c>
      <c r="G1880" t="s">
        <v>793</v>
      </c>
      <c r="H1880" t="s">
        <v>794</v>
      </c>
      <c r="I1880" t="s">
        <v>795</v>
      </c>
      <c r="J1880" t="s">
        <v>682</v>
      </c>
      <c r="K1880">
        <v>5</v>
      </c>
      <c r="L1880">
        <v>40</v>
      </c>
      <c r="M1880">
        <v>112</v>
      </c>
      <c r="N1880">
        <v>61</v>
      </c>
      <c r="R1880">
        <v>450</v>
      </c>
      <c r="S1880">
        <v>7</v>
      </c>
      <c r="T1880">
        <v>65</v>
      </c>
      <c r="U1880" t="s">
        <v>782</v>
      </c>
      <c r="V1880">
        <v>25000</v>
      </c>
      <c r="W1880">
        <v>2700</v>
      </c>
      <c r="X1880">
        <v>83</v>
      </c>
      <c r="Y1880">
        <v>22</v>
      </c>
      <c r="Z1880">
        <v>0.9</v>
      </c>
      <c r="AA1880">
        <v>-30</v>
      </c>
      <c r="AB1880" t="s">
        <v>769</v>
      </c>
      <c r="AC1880">
        <v>0.05</v>
      </c>
      <c r="AD1880" t="s">
        <v>5035</v>
      </c>
      <c r="AE1880">
        <v>41429</v>
      </c>
      <c r="AF1880">
        <v>41801</v>
      </c>
      <c r="AG1880" t="s">
        <v>842</v>
      </c>
      <c r="AH1880" t="s">
        <v>5036</v>
      </c>
      <c r="AI1880">
        <v>2213354</v>
      </c>
    </row>
    <row r="1881" spans="1:35" hidden="1">
      <c r="A1881" t="s">
        <v>5013</v>
      </c>
      <c r="B1881" t="s">
        <v>27</v>
      </c>
      <c r="C1881" t="s">
        <v>5037</v>
      </c>
      <c r="D1881" t="s">
        <v>5037</v>
      </c>
      <c r="F1881" t="s">
        <v>792</v>
      </c>
      <c r="G1881" t="s">
        <v>793</v>
      </c>
      <c r="H1881" t="s">
        <v>794</v>
      </c>
      <c r="I1881" t="s">
        <v>795</v>
      </c>
      <c r="J1881" t="s">
        <v>682</v>
      </c>
      <c r="K1881">
        <v>5</v>
      </c>
      <c r="L1881">
        <v>40</v>
      </c>
      <c r="M1881">
        <v>112</v>
      </c>
      <c r="N1881">
        <v>61</v>
      </c>
      <c r="R1881">
        <v>475</v>
      </c>
      <c r="S1881">
        <v>7</v>
      </c>
      <c r="T1881">
        <v>68</v>
      </c>
      <c r="U1881" t="s">
        <v>782</v>
      </c>
      <c r="V1881">
        <v>25000</v>
      </c>
      <c r="W1881">
        <v>3000</v>
      </c>
      <c r="X1881">
        <v>84</v>
      </c>
      <c r="Y1881">
        <v>23</v>
      </c>
      <c r="Z1881">
        <v>0.7</v>
      </c>
      <c r="AA1881">
        <v>-29</v>
      </c>
      <c r="AB1881" t="s">
        <v>769</v>
      </c>
      <c r="AC1881">
        <v>0.05</v>
      </c>
      <c r="AD1881" t="s">
        <v>5038</v>
      </c>
      <c r="AE1881">
        <v>41275</v>
      </c>
      <c r="AF1881">
        <v>41927</v>
      </c>
      <c r="AG1881" t="s">
        <v>842</v>
      </c>
      <c r="AH1881" t="s">
        <v>5039</v>
      </c>
      <c r="AI1881">
        <v>2222424</v>
      </c>
    </row>
    <row r="1882" spans="1:35" hidden="1">
      <c r="A1882" t="s">
        <v>5013</v>
      </c>
      <c r="B1882" t="s">
        <v>27</v>
      </c>
      <c r="C1882" t="s">
        <v>5040</v>
      </c>
      <c r="D1882" t="s">
        <v>5040</v>
      </c>
      <c r="F1882" t="s">
        <v>792</v>
      </c>
      <c r="G1882" t="s">
        <v>793</v>
      </c>
      <c r="H1882" t="s">
        <v>794</v>
      </c>
      <c r="I1882" t="s">
        <v>795</v>
      </c>
      <c r="J1882" t="s">
        <v>682</v>
      </c>
      <c r="K1882">
        <v>5</v>
      </c>
      <c r="L1882">
        <v>40</v>
      </c>
      <c r="M1882">
        <v>112</v>
      </c>
      <c r="N1882">
        <v>61</v>
      </c>
      <c r="R1882">
        <v>465</v>
      </c>
      <c r="S1882">
        <v>7</v>
      </c>
      <c r="T1882">
        <v>65</v>
      </c>
      <c r="U1882" t="s">
        <v>782</v>
      </c>
      <c r="V1882">
        <v>25000</v>
      </c>
      <c r="W1882">
        <v>4000</v>
      </c>
      <c r="X1882">
        <v>85</v>
      </c>
      <c r="Y1882">
        <v>30</v>
      </c>
      <c r="Z1882">
        <v>0.9</v>
      </c>
      <c r="AA1882">
        <v>-30</v>
      </c>
      <c r="AB1882" t="s">
        <v>769</v>
      </c>
      <c r="AC1882">
        <v>0.05</v>
      </c>
      <c r="AD1882" t="s">
        <v>5035</v>
      </c>
      <c r="AE1882">
        <v>41429</v>
      </c>
      <c r="AF1882">
        <v>41801</v>
      </c>
      <c r="AG1882" t="s">
        <v>842</v>
      </c>
      <c r="AH1882" t="s">
        <v>5041</v>
      </c>
      <c r="AI1882">
        <v>2213355</v>
      </c>
    </row>
    <row r="1883" spans="1:35" hidden="1">
      <c r="A1883" t="s">
        <v>5013</v>
      </c>
      <c r="B1883" t="s">
        <v>27</v>
      </c>
      <c r="C1883" t="s">
        <v>5042</v>
      </c>
      <c r="D1883" t="s">
        <v>5042</v>
      </c>
      <c r="F1883" t="s">
        <v>738</v>
      </c>
      <c r="G1883" t="s">
        <v>780</v>
      </c>
      <c r="H1883" t="s">
        <v>794</v>
      </c>
      <c r="I1883" t="s">
        <v>726</v>
      </c>
      <c r="J1883" t="s">
        <v>682</v>
      </c>
      <c r="K1883">
        <v>5</v>
      </c>
      <c r="L1883">
        <v>50</v>
      </c>
      <c r="M1883">
        <v>89</v>
      </c>
      <c r="N1883">
        <v>64</v>
      </c>
      <c r="O1883">
        <v>1254</v>
      </c>
      <c r="Q1883">
        <v>40</v>
      </c>
      <c r="R1883">
        <v>500</v>
      </c>
      <c r="S1883">
        <v>8</v>
      </c>
      <c r="T1883">
        <v>62.5</v>
      </c>
      <c r="U1883" t="s">
        <v>782</v>
      </c>
      <c r="V1883">
        <v>25000</v>
      </c>
      <c r="W1883">
        <v>2700</v>
      </c>
      <c r="X1883">
        <v>85</v>
      </c>
      <c r="Y1883">
        <v>13</v>
      </c>
      <c r="Z1883">
        <v>0.8</v>
      </c>
      <c r="AA1883">
        <v>-30</v>
      </c>
      <c r="AD1883" t="s">
        <v>1308</v>
      </c>
      <c r="AE1883">
        <v>41488</v>
      </c>
      <c r="AF1883">
        <v>41813</v>
      </c>
      <c r="AG1883" t="s">
        <v>842</v>
      </c>
      <c r="AH1883" t="s">
        <v>5043</v>
      </c>
      <c r="AI1883">
        <v>2213678</v>
      </c>
    </row>
    <row r="1884" spans="1:35" hidden="1">
      <c r="A1884" t="s">
        <v>5013</v>
      </c>
      <c r="B1884" t="s">
        <v>27</v>
      </c>
      <c r="C1884" t="s">
        <v>5044</v>
      </c>
      <c r="D1884" t="s">
        <v>5044</v>
      </c>
      <c r="F1884" t="s">
        <v>738</v>
      </c>
      <c r="G1884" t="s">
        <v>780</v>
      </c>
      <c r="H1884" t="s">
        <v>794</v>
      </c>
      <c r="I1884" t="s">
        <v>726</v>
      </c>
      <c r="J1884" t="s">
        <v>682</v>
      </c>
      <c r="K1884">
        <v>5</v>
      </c>
      <c r="L1884">
        <v>50</v>
      </c>
      <c r="M1884">
        <v>89</v>
      </c>
      <c r="N1884">
        <v>64</v>
      </c>
      <c r="O1884">
        <v>1780</v>
      </c>
      <c r="Q1884">
        <v>25</v>
      </c>
      <c r="R1884">
        <v>500</v>
      </c>
      <c r="S1884">
        <v>8</v>
      </c>
      <c r="T1884">
        <v>62.5</v>
      </c>
      <c r="U1884" t="s">
        <v>782</v>
      </c>
      <c r="V1884">
        <v>25000</v>
      </c>
      <c r="W1884">
        <v>2700</v>
      </c>
      <c r="X1884">
        <v>81</v>
      </c>
      <c r="Y1884">
        <v>1</v>
      </c>
      <c r="Z1884">
        <v>0.8</v>
      </c>
      <c r="AA1884">
        <v>-30</v>
      </c>
      <c r="AD1884" t="s">
        <v>1308</v>
      </c>
      <c r="AE1884">
        <v>41488</v>
      </c>
      <c r="AF1884">
        <v>41813</v>
      </c>
      <c r="AG1884" t="s">
        <v>842</v>
      </c>
      <c r="AH1884" t="s">
        <v>5045</v>
      </c>
      <c r="AI1884">
        <v>2213691</v>
      </c>
    </row>
    <row r="1885" spans="1:35" hidden="1">
      <c r="A1885" t="s">
        <v>5013</v>
      </c>
      <c r="B1885" t="s">
        <v>27</v>
      </c>
      <c r="C1885" t="s">
        <v>5046</v>
      </c>
      <c r="D1885" t="s">
        <v>5046</v>
      </c>
      <c r="F1885" t="s">
        <v>738</v>
      </c>
      <c r="G1885" t="s">
        <v>780</v>
      </c>
      <c r="H1885" t="s">
        <v>794</v>
      </c>
      <c r="I1885" t="s">
        <v>726</v>
      </c>
      <c r="J1885" t="s">
        <v>682</v>
      </c>
      <c r="K1885">
        <v>5</v>
      </c>
      <c r="L1885">
        <v>50</v>
      </c>
      <c r="M1885">
        <v>89</v>
      </c>
      <c r="N1885">
        <v>64</v>
      </c>
      <c r="O1885">
        <v>1402</v>
      </c>
      <c r="Q1885">
        <v>40</v>
      </c>
      <c r="R1885">
        <v>515</v>
      </c>
      <c r="S1885">
        <v>8</v>
      </c>
      <c r="T1885">
        <v>64.400000000000006</v>
      </c>
      <c r="U1885" t="s">
        <v>782</v>
      </c>
      <c r="V1885">
        <v>25000</v>
      </c>
      <c r="W1885">
        <v>3000</v>
      </c>
      <c r="X1885">
        <v>82</v>
      </c>
      <c r="Y1885">
        <v>5</v>
      </c>
      <c r="Z1885">
        <v>0.8</v>
      </c>
      <c r="AA1885">
        <v>-30</v>
      </c>
      <c r="AD1885" t="s">
        <v>1308</v>
      </c>
      <c r="AE1885">
        <v>41488</v>
      </c>
      <c r="AF1885">
        <v>41801</v>
      </c>
      <c r="AG1885" t="s">
        <v>842</v>
      </c>
      <c r="AH1885" t="s">
        <v>5047</v>
      </c>
      <c r="AI1885">
        <v>2213293</v>
      </c>
    </row>
    <row r="1886" spans="1:35" hidden="1">
      <c r="A1886" t="s">
        <v>5013</v>
      </c>
      <c r="B1886" t="s">
        <v>27</v>
      </c>
      <c r="C1886" t="s">
        <v>5048</v>
      </c>
      <c r="D1886" t="s">
        <v>5048</v>
      </c>
      <c r="F1886" t="s">
        <v>738</v>
      </c>
      <c r="G1886" t="s">
        <v>780</v>
      </c>
      <c r="H1886" t="s">
        <v>794</v>
      </c>
      <c r="I1886" t="s">
        <v>726</v>
      </c>
      <c r="J1886" t="s">
        <v>682</v>
      </c>
      <c r="K1886">
        <v>5</v>
      </c>
      <c r="L1886">
        <v>50</v>
      </c>
      <c r="M1886">
        <v>89</v>
      </c>
      <c r="N1886">
        <v>64</v>
      </c>
      <c r="O1886">
        <v>1942</v>
      </c>
      <c r="Q1886">
        <v>25</v>
      </c>
      <c r="R1886">
        <v>515</v>
      </c>
      <c r="S1886">
        <v>8</v>
      </c>
      <c r="T1886">
        <v>64.400000000000006</v>
      </c>
      <c r="U1886" t="s">
        <v>782</v>
      </c>
      <c r="V1886">
        <v>25000</v>
      </c>
      <c r="W1886">
        <v>3000</v>
      </c>
      <c r="X1886">
        <v>82</v>
      </c>
      <c r="Y1886">
        <v>6</v>
      </c>
      <c r="Z1886">
        <v>0.8</v>
      </c>
      <c r="AA1886">
        <v>-30</v>
      </c>
      <c r="AD1886" t="s">
        <v>1308</v>
      </c>
      <c r="AE1886">
        <v>41488</v>
      </c>
      <c r="AF1886">
        <v>41801</v>
      </c>
      <c r="AG1886" t="s">
        <v>842</v>
      </c>
      <c r="AH1886" t="s">
        <v>5049</v>
      </c>
      <c r="AI1886">
        <v>2213282</v>
      </c>
    </row>
    <row r="1887" spans="1:35" hidden="1">
      <c r="A1887" t="s">
        <v>5013</v>
      </c>
      <c r="B1887" t="s">
        <v>27</v>
      </c>
      <c r="C1887" t="s">
        <v>5050</v>
      </c>
      <c r="D1887" t="s">
        <v>5050</v>
      </c>
      <c r="F1887" t="s">
        <v>738</v>
      </c>
      <c r="G1887" t="s">
        <v>780</v>
      </c>
      <c r="H1887" t="s">
        <v>794</v>
      </c>
      <c r="I1887" t="s">
        <v>726</v>
      </c>
      <c r="J1887" t="s">
        <v>682</v>
      </c>
      <c r="K1887">
        <v>5</v>
      </c>
      <c r="L1887">
        <v>50</v>
      </c>
      <c r="M1887">
        <v>89</v>
      </c>
      <c r="N1887">
        <v>64</v>
      </c>
      <c r="O1887">
        <v>1485</v>
      </c>
      <c r="Q1887">
        <v>40</v>
      </c>
      <c r="R1887">
        <v>550</v>
      </c>
      <c r="S1887">
        <v>8</v>
      </c>
      <c r="T1887">
        <v>68.8</v>
      </c>
      <c r="U1887" t="s">
        <v>782</v>
      </c>
      <c r="V1887">
        <v>25000</v>
      </c>
      <c r="W1887">
        <v>3500</v>
      </c>
      <c r="X1887">
        <v>82</v>
      </c>
      <c r="Y1887">
        <v>9</v>
      </c>
      <c r="Z1887">
        <v>0.8</v>
      </c>
      <c r="AA1887">
        <v>-30</v>
      </c>
      <c r="AD1887" t="s">
        <v>1308</v>
      </c>
      <c r="AE1887">
        <v>41488</v>
      </c>
      <c r="AF1887">
        <v>41801</v>
      </c>
      <c r="AG1887" t="s">
        <v>842</v>
      </c>
      <c r="AH1887" t="s">
        <v>5051</v>
      </c>
      <c r="AI1887">
        <v>2213283</v>
      </c>
    </row>
    <row r="1888" spans="1:35" hidden="1">
      <c r="A1888" t="s">
        <v>5013</v>
      </c>
      <c r="B1888" t="s">
        <v>27</v>
      </c>
      <c r="C1888" t="s">
        <v>5052</v>
      </c>
      <c r="D1888" t="s">
        <v>5052</v>
      </c>
      <c r="F1888" t="s">
        <v>738</v>
      </c>
      <c r="G1888" t="s">
        <v>780</v>
      </c>
      <c r="H1888" t="s">
        <v>794</v>
      </c>
      <c r="I1888" t="s">
        <v>726</v>
      </c>
      <c r="J1888" t="s">
        <v>682</v>
      </c>
      <c r="K1888">
        <v>5</v>
      </c>
      <c r="L1888">
        <v>50</v>
      </c>
      <c r="M1888">
        <v>89</v>
      </c>
      <c r="N1888">
        <v>64</v>
      </c>
      <c r="O1888">
        <v>2076</v>
      </c>
      <c r="Q1888">
        <v>40</v>
      </c>
      <c r="R1888">
        <v>550</v>
      </c>
      <c r="S1888">
        <v>8</v>
      </c>
      <c r="T1888">
        <v>68.8</v>
      </c>
      <c r="U1888" t="s">
        <v>782</v>
      </c>
      <c r="V1888">
        <v>25000</v>
      </c>
      <c r="W1888">
        <v>3500</v>
      </c>
      <c r="X1888">
        <v>82</v>
      </c>
      <c r="Y1888">
        <v>7</v>
      </c>
      <c r="Z1888">
        <v>0.8</v>
      </c>
      <c r="AA1888">
        <v>-30</v>
      </c>
      <c r="AD1888" t="s">
        <v>1308</v>
      </c>
      <c r="AE1888">
        <v>41488</v>
      </c>
      <c r="AF1888">
        <v>41813</v>
      </c>
      <c r="AG1888" t="s">
        <v>842</v>
      </c>
      <c r="AH1888" t="s">
        <v>5053</v>
      </c>
      <c r="AI1888">
        <v>2213683</v>
      </c>
    </row>
    <row r="1889" spans="1:35" hidden="1">
      <c r="A1889" t="s">
        <v>5013</v>
      </c>
      <c r="B1889" t="s">
        <v>27</v>
      </c>
      <c r="C1889" t="s">
        <v>5054</v>
      </c>
      <c r="D1889" t="s">
        <v>5054</v>
      </c>
      <c r="F1889" t="s">
        <v>738</v>
      </c>
      <c r="G1889" t="s">
        <v>780</v>
      </c>
      <c r="H1889" t="s">
        <v>794</v>
      </c>
      <c r="I1889" t="s">
        <v>726</v>
      </c>
      <c r="J1889" t="s">
        <v>682</v>
      </c>
      <c r="K1889">
        <v>5</v>
      </c>
      <c r="L1889">
        <v>50</v>
      </c>
      <c r="M1889">
        <v>89</v>
      </c>
      <c r="N1889">
        <v>64</v>
      </c>
      <c r="O1889">
        <v>1371</v>
      </c>
      <c r="Q1889">
        <v>40</v>
      </c>
      <c r="R1889">
        <v>560</v>
      </c>
      <c r="S1889">
        <v>8</v>
      </c>
      <c r="T1889">
        <v>64.400000000000006</v>
      </c>
      <c r="U1889" t="s">
        <v>782</v>
      </c>
      <c r="V1889">
        <v>25000</v>
      </c>
      <c r="W1889">
        <v>4000</v>
      </c>
      <c r="X1889">
        <v>83</v>
      </c>
      <c r="Y1889">
        <v>13</v>
      </c>
      <c r="Z1889">
        <v>0.8</v>
      </c>
      <c r="AA1889">
        <v>-30</v>
      </c>
      <c r="AD1889" t="s">
        <v>1308</v>
      </c>
      <c r="AE1889">
        <v>41488</v>
      </c>
      <c r="AF1889">
        <v>41801</v>
      </c>
      <c r="AG1889" t="s">
        <v>842</v>
      </c>
      <c r="AH1889" t="s">
        <v>5055</v>
      </c>
      <c r="AI1889">
        <v>2213287</v>
      </c>
    </row>
    <row r="1890" spans="1:35" hidden="1">
      <c r="A1890" t="s">
        <v>5013</v>
      </c>
      <c r="B1890" t="s">
        <v>27</v>
      </c>
      <c r="C1890" t="s">
        <v>5056</v>
      </c>
      <c r="D1890" t="s">
        <v>5056</v>
      </c>
      <c r="F1890" t="s">
        <v>738</v>
      </c>
      <c r="G1890" t="s">
        <v>780</v>
      </c>
      <c r="H1890" t="s">
        <v>794</v>
      </c>
      <c r="I1890" t="s">
        <v>726</v>
      </c>
      <c r="J1890" t="s">
        <v>682</v>
      </c>
      <c r="K1890">
        <v>5</v>
      </c>
      <c r="L1890">
        <v>50</v>
      </c>
      <c r="M1890">
        <v>89</v>
      </c>
      <c r="N1890">
        <v>64</v>
      </c>
      <c r="O1890">
        <v>2072</v>
      </c>
      <c r="Q1890">
        <v>25</v>
      </c>
      <c r="R1890">
        <v>545</v>
      </c>
      <c r="S1890">
        <v>8</v>
      </c>
      <c r="T1890">
        <v>68.8</v>
      </c>
      <c r="U1890" t="s">
        <v>782</v>
      </c>
      <c r="V1890">
        <v>25000</v>
      </c>
      <c r="W1890">
        <v>4000</v>
      </c>
      <c r="X1890">
        <v>82</v>
      </c>
      <c r="Y1890">
        <v>10</v>
      </c>
      <c r="Z1890">
        <v>0.8</v>
      </c>
      <c r="AA1890">
        <v>-30</v>
      </c>
      <c r="AD1890" t="s">
        <v>1308</v>
      </c>
      <c r="AE1890">
        <v>41488</v>
      </c>
      <c r="AF1890">
        <v>41801</v>
      </c>
      <c r="AG1890" t="s">
        <v>842</v>
      </c>
      <c r="AH1890" t="s">
        <v>5057</v>
      </c>
      <c r="AI1890">
        <v>2213294</v>
      </c>
    </row>
    <row r="1891" spans="1:35" hidden="1">
      <c r="A1891" t="s">
        <v>5013</v>
      </c>
      <c r="B1891" t="s">
        <v>27</v>
      </c>
      <c r="C1891" t="s">
        <v>5058</v>
      </c>
      <c r="D1891" t="s">
        <v>5058</v>
      </c>
      <c r="F1891" t="s">
        <v>738</v>
      </c>
      <c r="G1891" t="s">
        <v>780</v>
      </c>
      <c r="H1891" t="s">
        <v>794</v>
      </c>
      <c r="I1891" t="s">
        <v>726</v>
      </c>
      <c r="J1891" t="s">
        <v>682</v>
      </c>
      <c r="K1891">
        <v>5</v>
      </c>
      <c r="L1891">
        <v>50</v>
      </c>
      <c r="M1891">
        <v>89</v>
      </c>
      <c r="N1891">
        <v>64</v>
      </c>
      <c r="O1891">
        <v>1561</v>
      </c>
      <c r="Q1891">
        <v>40</v>
      </c>
      <c r="R1891">
        <v>500</v>
      </c>
      <c r="S1891">
        <v>9</v>
      </c>
      <c r="T1891">
        <v>63</v>
      </c>
      <c r="U1891" t="s">
        <v>782</v>
      </c>
      <c r="V1891">
        <v>25000</v>
      </c>
      <c r="W1891">
        <v>2700</v>
      </c>
      <c r="X1891">
        <v>85</v>
      </c>
      <c r="Y1891">
        <v>12</v>
      </c>
      <c r="Z1891">
        <v>0.9</v>
      </c>
      <c r="AA1891">
        <v>-29</v>
      </c>
      <c r="AB1891" t="s">
        <v>769</v>
      </c>
      <c r="AC1891">
        <v>0.05</v>
      </c>
      <c r="AD1891" t="s">
        <v>1308</v>
      </c>
      <c r="AE1891">
        <v>41435</v>
      </c>
      <c r="AF1891">
        <v>41900</v>
      </c>
      <c r="AG1891" t="s">
        <v>842</v>
      </c>
      <c r="AH1891" t="s">
        <v>5059</v>
      </c>
      <c r="AI1891">
        <v>2219980</v>
      </c>
    </row>
    <row r="1892" spans="1:35" hidden="1">
      <c r="A1892" t="s">
        <v>4924</v>
      </c>
      <c r="B1892" t="s">
        <v>4925</v>
      </c>
      <c r="C1892" t="s">
        <v>5060</v>
      </c>
      <c r="D1892" t="s">
        <v>5060</v>
      </c>
      <c r="F1892" t="s">
        <v>792</v>
      </c>
      <c r="G1892" t="s">
        <v>793</v>
      </c>
      <c r="H1892" t="s">
        <v>794</v>
      </c>
      <c r="I1892" t="s">
        <v>795</v>
      </c>
      <c r="J1892" t="s">
        <v>682</v>
      </c>
      <c r="K1892">
        <v>3</v>
      </c>
      <c r="L1892">
        <v>60</v>
      </c>
      <c r="M1892">
        <v>113.5</v>
      </c>
      <c r="N1892">
        <v>61</v>
      </c>
      <c r="R1892">
        <v>800</v>
      </c>
      <c r="S1892">
        <v>10</v>
      </c>
      <c r="T1892">
        <v>80</v>
      </c>
      <c r="U1892" t="s">
        <v>782</v>
      </c>
      <c r="V1892">
        <v>25000</v>
      </c>
      <c r="W1892">
        <v>2700</v>
      </c>
      <c r="X1892">
        <v>83</v>
      </c>
      <c r="Y1892">
        <v>22</v>
      </c>
      <c r="Z1892">
        <v>0.9</v>
      </c>
      <c r="AA1892">
        <v>-29</v>
      </c>
      <c r="AB1892" t="s">
        <v>769</v>
      </c>
      <c r="AC1892">
        <v>0.05</v>
      </c>
      <c r="AD1892" t="s">
        <v>5035</v>
      </c>
      <c r="AE1892">
        <v>41609</v>
      </c>
      <c r="AF1892">
        <v>41801</v>
      </c>
      <c r="AG1892" t="s">
        <v>842</v>
      </c>
      <c r="AH1892" t="s">
        <v>5061</v>
      </c>
      <c r="AI1892">
        <v>2213251</v>
      </c>
    </row>
    <row r="1893" spans="1:35" hidden="1">
      <c r="A1893" t="s">
        <v>4924</v>
      </c>
      <c r="B1893" t="s">
        <v>4925</v>
      </c>
      <c r="C1893" t="s">
        <v>5062</v>
      </c>
      <c r="D1893" t="s">
        <v>5062</v>
      </c>
      <c r="F1893" t="s">
        <v>792</v>
      </c>
      <c r="G1893" t="s">
        <v>793</v>
      </c>
      <c r="H1893" t="s">
        <v>794</v>
      </c>
      <c r="I1893" t="s">
        <v>795</v>
      </c>
      <c r="J1893" t="s">
        <v>682</v>
      </c>
      <c r="K1893">
        <v>3</v>
      </c>
      <c r="L1893">
        <v>60</v>
      </c>
      <c r="M1893">
        <v>113.5</v>
      </c>
      <c r="N1893">
        <v>61</v>
      </c>
      <c r="R1893">
        <v>950</v>
      </c>
      <c r="S1893">
        <v>10</v>
      </c>
      <c r="T1893">
        <v>80</v>
      </c>
      <c r="U1893" t="s">
        <v>782</v>
      </c>
      <c r="V1893">
        <v>25000</v>
      </c>
      <c r="W1893">
        <v>5000</v>
      </c>
      <c r="X1893">
        <v>83</v>
      </c>
      <c r="Y1893">
        <v>22</v>
      </c>
      <c r="Z1893">
        <v>0.9</v>
      </c>
      <c r="AA1893">
        <v>-29</v>
      </c>
      <c r="AB1893" t="s">
        <v>769</v>
      </c>
      <c r="AC1893">
        <v>0.05</v>
      </c>
      <c r="AD1893" t="s">
        <v>5035</v>
      </c>
      <c r="AE1893">
        <v>41609</v>
      </c>
      <c r="AF1893">
        <v>41801</v>
      </c>
      <c r="AG1893" t="s">
        <v>842</v>
      </c>
      <c r="AH1893" t="s">
        <v>5063</v>
      </c>
      <c r="AI1893">
        <v>2213252</v>
      </c>
    </row>
    <row r="1894" spans="1:35" hidden="1">
      <c r="A1894" t="s">
        <v>4924</v>
      </c>
      <c r="B1894" t="s">
        <v>4925</v>
      </c>
      <c r="C1894" t="s">
        <v>5064</v>
      </c>
      <c r="D1894" t="s">
        <v>5064</v>
      </c>
      <c r="F1894" t="s">
        <v>792</v>
      </c>
      <c r="G1894" t="s">
        <v>793</v>
      </c>
      <c r="H1894" t="s">
        <v>794</v>
      </c>
      <c r="I1894" t="s">
        <v>795</v>
      </c>
      <c r="J1894" t="s">
        <v>682</v>
      </c>
      <c r="K1894">
        <v>3</v>
      </c>
      <c r="L1894">
        <v>40</v>
      </c>
      <c r="M1894">
        <v>112</v>
      </c>
      <c r="N1894">
        <v>61</v>
      </c>
      <c r="R1894">
        <v>450</v>
      </c>
      <c r="S1894">
        <v>7</v>
      </c>
      <c r="T1894">
        <v>65</v>
      </c>
      <c r="U1894" t="s">
        <v>782</v>
      </c>
      <c r="V1894">
        <v>25000</v>
      </c>
      <c r="W1894">
        <v>2700</v>
      </c>
      <c r="X1894">
        <v>83</v>
      </c>
      <c r="Y1894">
        <v>22</v>
      </c>
      <c r="Z1894">
        <v>0.9</v>
      </c>
      <c r="AA1894">
        <v>-29</v>
      </c>
      <c r="AB1894" t="s">
        <v>769</v>
      </c>
      <c r="AC1894">
        <v>0.05</v>
      </c>
      <c r="AD1894" t="s">
        <v>5035</v>
      </c>
      <c r="AE1894">
        <v>41429</v>
      </c>
      <c r="AF1894">
        <v>41801</v>
      </c>
      <c r="AG1894" t="s">
        <v>842</v>
      </c>
      <c r="AH1894" t="s">
        <v>5065</v>
      </c>
      <c r="AI1894">
        <v>2213253</v>
      </c>
    </row>
    <row r="1895" spans="1:35" hidden="1">
      <c r="A1895" t="s">
        <v>4924</v>
      </c>
      <c r="B1895" t="s">
        <v>4925</v>
      </c>
      <c r="C1895" t="s">
        <v>5066</v>
      </c>
      <c r="D1895" t="s">
        <v>5066</v>
      </c>
      <c r="F1895" t="s">
        <v>732</v>
      </c>
      <c r="G1895" t="s">
        <v>780</v>
      </c>
      <c r="H1895" t="s">
        <v>794</v>
      </c>
      <c r="I1895" t="s">
        <v>726</v>
      </c>
      <c r="J1895" t="s">
        <v>682</v>
      </c>
      <c r="K1895">
        <v>3</v>
      </c>
      <c r="L1895">
        <v>65</v>
      </c>
      <c r="M1895">
        <v>133.4</v>
      </c>
      <c r="N1895">
        <v>94.8</v>
      </c>
      <c r="R1895">
        <v>900</v>
      </c>
      <c r="S1895">
        <v>10</v>
      </c>
      <c r="T1895">
        <v>93.4</v>
      </c>
      <c r="U1895" t="s">
        <v>782</v>
      </c>
      <c r="V1895">
        <v>25000</v>
      </c>
      <c r="W1895">
        <v>5000</v>
      </c>
      <c r="X1895">
        <v>83</v>
      </c>
      <c r="Y1895">
        <v>5</v>
      </c>
      <c r="Z1895">
        <v>0.9</v>
      </c>
      <c r="AA1895">
        <v>-29</v>
      </c>
      <c r="AB1895" t="s">
        <v>769</v>
      </c>
      <c r="AC1895">
        <v>0.05</v>
      </c>
      <c r="AD1895" t="s">
        <v>1308</v>
      </c>
      <c r="AE1895">
        <v>41745</v>
      </c>
      <c r="AF1895">
        <v>41801</v>
      </c>
      <c r="AG1895" t="s">
        <v>842</v>
      </c>
      <c r="AH1895" t="s">
        <v>5067</v>
      </c>
      <c r="AI1895">
        <v>2213158</v>
      </c>
    </row>
    <row r="1896" spans="1:35" hidden="1">
      <c r="A1896" t="s">
        <v>4924</v>
      </c>
      <c r="B1896" t="s">
        <v>4925</v>
      </c>
      <c r="C1896" t="s">
        <v>5068</v>
      </c>
      <c r="D1896" t="s">
        <v>5068</v>
      </c>
      <c r="F1896" t="s">
        <v>792</v>
      </c>
      <c r="G1896" t="s">
        <v>793</v>
      </c>
      <c r="H1896" t="s">
        <v>794</v>
      </c>
      <c r="I1896" t="s">
        <v>795</v>
      </c>
      <c r="J1896" t="s">
        <v>682</v>
      </c>
      <c r="K1896">
        <v>3</v>
      </c>
      <c r="L1896">
        <v>60</v>
      </c>
      <c r="M1896">
        <v>113.5</v>
      </c>
      <c r="N1896">
        <v>61</v>
      </c>
      <c r="R1896">
        <v>800</v>
      </c>
      <c r="S1896">
        <v>10</v>
      </c>
      <c r="T1896">
        <v>80</v>
      </c>
      <c r="U1896" t="s">
        <v>782</v>
      </c>
      <c r="V1896">
        <v>25000</v>
      </c>
      <c r="W1896">
        <v>2700</v>
      </c>
      <c r="X1896">
        <v>83</v>
      </c>
      <c r="Y1896">
        <v>22</v>
      </c>
      <c r="Z1896">
        <v>0.9</v>
      </c>
      <c r="AA1896">
        <v>-29</v>
      </c>
      <c r="AB1896" t="s">
        <v>769</v>
      </c>
      <c r="AC1896">
        <v>0.05</v>
      </c>
      <c r="AD1896" t="s">
        <v>5035</v>
      </c>
      <c r="AE1896">
        <v>41609</v>
      </c>
      <c r="AF1896">
        <v>41801</v>
      </c>
      <c r="AG1896" t="s">
        <v>842</v>
      </c>
      <c r="AH1896" t="s">
        <v>5069</v>
      </c>
      <c r="AI1896">
        <v>2213254</v>
      </c>
    </row>
    <row r="1897" spans="1:35" hidden="1">
      <c r="A1897" t="s">
        <v>4924</v>
      </c>
      <c r="B1897" t="s">
        <v>4925</v>
      </c>
      <c r="C1897" t="s">
        <v>5070</v>
      </c>
      <c r="D1897" t="s">
        <v>5070</v>
      </c>
      <c r="F1897" t="s">
        <v>792</v>
      </c>
      <c r="G1897" t="s">
        <v>793</v>
      </c>
      <c r="H1897" t="s">
        <v>794</v>
      </c>
      <c r="I1897" t="s">
        <v>795</v>
      </c>
      <c r="J1897" t="s">
        <v>682</v>
      </c>
      <c r="K1897">
        <v>3</v>
      </c>
      <c r="L1897">
        <v>60</v>
      </c>
      <c r="M1897">
        <v>115</v>
      </c>
      <c r="N1897">
        <v>61</v>
      </c>
      <c r="R1897">
        <v>800</v>
      </c>
      <c r="S1897">
        <v>10</v>
      </c>
      <c r="T1897">
        <v>82.9</v>
      </c>
      <c r="U1897" t="s">
        <v>782</v>
      </c>
      <c r="V1897">
        <v>25000</v>
      </c>
      <c r="W1897">
        <v>2700</v>
      </c>
      <c r="X1897">
        <v>83</v>
      </c>
      <c r="Y1897">
        <v>18</v>
      </c>
      <c r="Z1897">
        <v>0.9</v>
      </c>
      <c r="AA1897">
        <v>-20</v>
      </c>
      <c r="AB1897" t="s">
        <v>769</v>
      </c>
      <c r="AC1897">
        <v>0.1</v>
      </c>
      <c r="AD1897" t="s">
        <v>5071</v>
      </c>
      <c r="AE1897">
        <v>41745</v>
      </c>
      <c r="AF1897">
        <v>41764</v>
      </c>
      <c r="AG1897" t="s">
        <v>842</v>
      </c>
      <c r="AH1897" t="s">
        <v>5072</v>
      </c>
      <c r="AI1897">
        <v>2209915</v>
      </c>
    </row>
    <row r="1898" spans="1:35" hidden="1">
      <c r="A1898" t="s">
        <v>4924</v>
      </c>
      <c r="B1898" t="s">
        <v>4925</v>
      </c>
      <c r="C1898" t="s">
        <v>577</v>
      </c>
      <c r="D1898" t="s">
        <v>577</v>
      </c>
      <c r="F1898" t="s">
        <v>792</v>
      </c>
      <c r="G1898" t="s">
        <v>793</v>
      </c>
      <c r="H1898" t="s">
        <v>794</v>
      </c>
      <c r="I1898" t="s">
        <v>795</v>
      </c>
      <c r="J1898" t="s">
        <v>682</v>
      </c>
      <c r="K1898">
        <v>3</v>
      </c>
      <c r="L1898">
        <v>60</v>
      </c>
      <c r="M1898">
        <v>113.5</v>
      </c>
      <c r="N1898">
        <v>61</v>
      </c>
      <c r="R1898">
        <v>950</v>
      </c>
      <c r="S1898">
        <v>10</v>
      </c>
      <c r="T1898">
        <v>80</v>
      </c>
      <c r="U1898" t="s">
        <v>782</v>
      </c>
      <c r="V1898">
        <v>25000</v>
      </c>
      <c r="W1898">
        <v>5000</v>
      </c>
      <c r="X1898">
        <v>83</v>
      </c>
      <c r="Y1898">
        <v>22</v>
      </c>
      <c r="Z1898">
        <v>0.9</v>
      </c>
      <c r="AA1898">
        <v>-29</v>
      </c>
      <c r="AB1898" t="s">
        <v>769</v>
      </c>
      <c r="AC1898">
        <v>0.05</v>
      </c>
      <c r="AD1898" t="s">
        <v>5035</v>
      </c>
      <c r="AE1898">
        <v>41609</v>
      </c>
      <c r="AF1898">
        <v>41801</v>
      </c>
      <c r="AG1898" t="s">
        <v>842</v>
      </c>
      <c r="AH1898" t="s">
        <v>5073</v>
      </c>
      <c r="AI1898">
        <v>2213255</v>
      </c>
    </row>
    <row r="1899" spans="1:35" hidden="1">
      <c r="A1899" t="s">
        <v>4924</v>
      </c>
      <c r="B1899" t="s">
        <v>4925</v>
      </c>
      <c r="C1899" t="s">
        <v>578</v>
      </c>
      <c r="D1899" t="s">
        <v>578</v>
      </c>
      <c r="F1899" t="s">
        <v>792</v>
      </c>
      <c r="G1899" t="s">
        <v>793</v>
      </c>
      <c r="H1899" t="s">
        <v>794</v>
      </c>
      <c r="I1899" t="s">
        <v>795</v>
      </c>
      <c r="J1899" t="s">
        <v>682</v>
      </c>
      <c r="K1899">
        <v>3</v>
      </c>
      <c r="L1899">
        <v>60</v>
      </c>
      <c r="M1899">
        <v>115</v>
      </c>
      <c r="N1899">
        <v>61</v>
      </c>
      <c r="R1899">
        <v>950</v>
      </c>
      <c r="S1899">
        <v>10</v>
      </c>
      <c r="T1899">
        <v>82.9</v>
      </c>
      <c r="U1899" t="s">
        <v>782</v>
      </c>
      <c r="V1899">
        <v>25000</v>
      </c>
      <c r="W1899">
        <v>5000</v>
      </c>
      <c r="X1899">
        <v>83</v>
      </c>
      <c r="Y1899">
        <v>8</v>
      </c>
      <c r="Z1899">
        <v>0.9</v>
      </c>
      <c r="AA1899">
        <v>-20</v>
      </c>
      <c r="AB1899" t="s">
        <v>769</v>
      </c>
      <c r="AC1899">
        <v>0.1</v>
      </c>
      <c r="AD1899" t="s">
        <v>5071</v>
      </c>
      <c r="AE1899">
        <v>41745</v>
      </c>
      <c r="AF1899">
        <v>41764</v>
      </c>
      <c r="AG1899" t="s">
        <v>842</v>
      </c>
      <c r="AH1899" t="s">
        <v>5074</v>
      </c>
      <c r="AI1899">
        <v>2209916</v>
      </c>
    </row>
    <row r="1900" spans="1:35" hidden="1">
      <c r="A1900" t="s">
        <v>4924</v>
      </c>
      <c r="B1900" t="s">
        <v>4925</v>
      </c>
      <c r="C1900" t="s">
        <v>5075</v>
      </c>
      <c r="D1900" t="s">
        <v>5075</v>
      </c>
      <c r="F1900" t="s">
        <v>792</v>
      </c>
      <c r="G1900" t="s">
        <v>793</v>
      </c>
      <c r="H1900" t="s">
        <v>794</v>
      </c>
      <c r="I1900" t="s">
        <v>795</v>
      </c>
      <c r="J1900" t="s">
        <v>682</v>
      </c>
      <c r="K1900">
        <v>5</v>
      </c>
      <c r="L1900">
        <v>60</v>
      </c>
      <c r="M1900">
        <v>113.5</v>
      </c>
      <c r="N1900">
        <v>61</v>
      </c>
      <c r="R1900">
        <v>950</v>
      </c>
      <c r="S1900">
        <v>9.9</v>
      </c>
      <c r="T1900">
        <v>95</v>
      </c>
      <c r="U1900" t="s">
        <v>782</v>
      </c>
      <c r="V1900">
        <v>25000</v>
      </c>
      <c r="W1900">
        <v>5000</v>
      </c>
      <c r="X1900">
        <v>83</v>
      </c>
      <c r="Y1900">
        <v>7</v>
      </c>
      <c r="Z1900">
        <v>0.9</v>
      </c>
      <c r="AA1900">
        <v>-29</v>
      </c>
      <c r="AB1900" t="s">
        <v>769</v>
      </c>
      <c r="AC1900">
        <v>0.05</v>
      </c>
      <c r="AD1900" t="s">
        <v>5076</v>
      </c>
      <c r="AE1900">
        <v>41609</v>
      </c>
      <c r="AF1900">
        <v>41939</v>
      </c>
      <c r="AG1900" t="s">
        <v>842</v>
      </c>
      <c r="AH1900" t="s">
        <v>5077</v>
      </c>
      <c r="AI1900">
        <v>2223607</v>
      </c>
    </row>
    <row r="1901" spans="1:35" hidden="1">
      <c r="A1901" t="s">
        <v>4924</v>
      </c>
      <c r="B1901" t="s">
        <v>4925</v>
      </c>
      <c r="C1901" t="s">
        <v>5078</v>
      </c>
      <c r="D1901" t="s">
        <v>5078</v>
      </c>
      <c r="F1901" t="s">
        <v>792</v>
      </c>
      <c r="G1901" t="s">
        <v>793</v>
      </c>
      <c r="H1901" t="s">
        <v>794</v>
      </c>
      <c r="I1901" t="s">
        <v>795</v>
      </c>
      <c r="J1901" t="s">
        <v>682</v>
      </c>
      <c r="K1901">
        <v>5</v>
      </c>
      <c r="L1901">
        <v>60</v>
      </c>
      <c r="M1901">
        <v>115.2</v>
      </c>
      <c r="N1901">
        <v>60.1</v>
      </c>
      <c r="R1901">
        <v>800</v>
      </c>
      <c r="S1901">
        <v>11.5</v>
      </c>
      <c r="T1901">
        <v>69.5</v>
      </c>
      <c r="U1901" t="s">
        <v>782</v>
      </c>
      <c r="V1901">
        <v>25000</v>
      </c>
      <c r="W1901">
        <v>2700</v>
      </c>
      <c r="X1901">
        <v>93</v>
      </c>
      <c r="Y1901">
        <v>59</v>
      </c>
      <c r="Z1901">
        <v>0.9</v>
      </c>
      <c r="AA1901">
        <v>-29</v>
      </c>
      <c r="AB1901" t="s">
        <v>769</v>
      </c>
      <c r="AC1901">
        <v>0.05</v>
      </c>
      <c r="AD1901" t="s">
        <v>783</v>
      </c>
      <c r="AE1901">
        <v>41883</v>
      </c>
      <c r="AF1901">
        <v>41890</v>
      </c>
      <c r="AG1901" t="s">
        <v>842</v>
      </c>
      <c r="AH1901" t="s">
        <v>5079</v>
      </c>
      <c r="AI1901">
        <v>2218737</v>
      </c>
    </row>
    <row r="1902" spans="1:35" hidden="1">
      <c r="A1902" t="s">
        <v>4924</v>
      </c>
      <c r="B1902" t="s">
        <v>4925</v>
      </c>
      <c r="C1902" t="s">
        <v>5080</v>
      </c>
      <c r="D1902" t="s">
        <v>5080</v>
      </c>
      <c r="F1902" t="s">
        <v>792</v>
      </c>
      <c r="G1902" t="s">
        <v>793</v>
      </c>
      <c r="H1902" t="s">
        <v>794</v>
      </c>
      <c r="I1902" t="s">
        <v>795</v>
      </c>
      <c r="J1902" t="s">
        <v>682</v>
      </c>
      <c r="K1902">
        <v>5</v>
      </c>
      <c r="L1902">
        <v>75</v>
      </c>
      <c r="M1902">
        <v>135</v>
      </c>
      <c r="N1902">
        <v>78</v>
      </c>
      <c r="R1902">
        <v>1100</v>
      </c>
      <c r="S1902">
        <v>13.3</v>
      </c>
      <c r="T1902">
        <v>83</v>
      </c>
      <c r="U1902" t="s">
        <v>782</v>
      </c>
      <c r="V1902">
        <v>25000</v>
      </c>
      <c r="W1902">
        <v>2700</v>
      </c>
      <c r="X1902">
        <v>83</v>
      </c>
      <c r="Y1902">
        <v>22</v>
      </c>
      <c r="Z1902">
        <v>0.9</v>
      </c>
      <c r="AA1902">
        <v>-29</v>
      </c>
      <c r="AB1902" t="s">
        <v>769</v>
      </c>
      <c r="AC1902">
        <v>0.05</v>
      </c>
      <c r="AD1902" t="s">
        <v>1308</v>
      </c>
      <c r="AE1902">
        <v>41852</v>
      </c>
      <c r="AF1902">
        <v>41943</v>
      </c>
      <c r="AG1902" t="s">
        <v>842</v>
      </c>
      <c r="AH1902" t="s">
        <v>5081</v>
      </c>
      <c r="AI1902">
        <v>2225112</v>
      </c>
    </row>
    <row r="1903" spans="1:35" hidden="1">
      <c r="A1903" t="s">
        <v>4924</v>
      </c>
      <c r="B1903" t="s">
        <v>4925</v>
      </c>
      <c r="C1903" t="s">
        <v>5082</v>
      </c>
      <c r="D1903" t="s">
        <v>5082</v>
      </c>
      <c r="E1903" t="s">
        <v>5083</v>
      </c>
      <c r="F1903" t="s">
        <v>792</v>
      </c>
      <c r="G1903" t="s">
        <v>793</v>
      </c>
      <c r="H1903" t="s">
        <v>794</v>
      </c>
      <c r="I1903" t="s">
        <v>795</v>
      </c>
      <c r="J1903" t="s">
        <v>682</v>
      </c>
      <c r="K1903">
        <v>3</v>
      </c>
      <c r="L1903">
        <v>75</v>
      </c>
      <c r="M1903">
        <v>135</v>
      </c>
      <c r="N1903">
        <v>78</v>
      </c>
      <c r="R1903">
        <v>1450</v>
      </c>
      <c r="S1903">
        <v>13.3</v>
      </c>
      <c r="T1903">
        <v>109</v>
      </c>
      <c r="U1903" t="s">
        <v>782</v>
      </c>
      <c r="V1903">
        <v>25000</v>
      </c>
      <c r="W1903">
        <v>5000</v>
      </c>
      <c r="X1903">
        <v>83</v>
      </c>
      <c r="Y1903">
        <v>9</v>
      </c>
      <c r="Z1903">
        <v>0.9</v>
      </c>
      <c r="AA1903">
        <v>-29</v>
      </c>
      <c r="AB1903" t="s">
        <v>769</v>
      </c>
      <c r="AC1903">
        <v>0.05</v>
      </c>
      <c r="AD1903" t="s">
        <v>1308</v>
      </c>
      <c r="AE1903">
        <v>41852</v>
      </c>
      <c r="AF1903">
        <v>41963</v>
      </c>
      <c r="AG1903" t="s">
        <v>842</v>
      </c>
      <c r="AH1903" t="s">
        <v>5084</v>
      </c>
      <c r="AI1903">
        <v>2225530</v>
      </c>
    </row>
    <row r="1904" spans="1:35" hidden="1">
      <c r="A1904" t="s">
        <v>4924</v>
      </c>
      <c r="B1904" t="s">
        <v>4925</v>
      </c>
      <c r="C1904" t="s">
        <v>5085</v>
      </c>
      <c r="D1904" t="s">
        <v>5085</v>
      </c>
      <c r="F1904" t="s">
        <v>1051</v>
      </c>
      <c r="G1904" t="s">
        <v>793</v>
      </c>
      <c r="H1904" t="s">
        <v>794</v>
      </c>
      <c r="I1904" t="s">
        <v>795</v>
      </c>
      <c r="J1904" t="s">
        <v>682</v>
      </c>
      <c r="K1904">
        <v>5</v>
      </c>
      <c r="L1904">
        <v>100</v>
      </c>
      <c r="M1904">
        <v>135</v>
      </c>
      <c r="N1904">
        <v>78</v>
      </c>
      <c r="R1904">
        <v>1600</v>
      </c>
      <c r="S1904">
        <v>17.3</v>
      </c>
      <c r="T1904">
        <v>92</v>
      </c>
      <c r="U1904" t="s">
        <v>782</v>
      </c>
      <c r="V1904">
        <v>25000</v>
      </c>
      <c r="W1904">
        <v>2700</v>
      </c>
      <c r="X1904">
        <v>83</v>
      </c>
      <c r="Y1904">
        <v>21</v>
      </c>
      <c r="Z1904">
        <v>0.9</v>
      </c>
      <c r="AA1904">
        <v>-29</v>
      </c>
      <c r="AB1904" t="s">
        <v>769</v>
      </c>
      <c r="AC1904">
        <v>0.05</v>
      </c>
      <c r="AD1904" t="s">
        <v>1308</v>
      </c>
      <c r="AE1904">
        <v>41852</v>
      </c>
      <c r="AF1904">
        <v>41939</v>
      </c>
      <c r="AG1904" t="s">
        <v>842</v>
      </c>
      <c r="AH1904" t="s">
        <v>5086</v>
      </c>
      <c r="AI1904">
        <v>2223566</v>
      </c>
    </row>
    <row r="1905" spans="1:35">
      <c r="A1905" t="s">
        <v>4933</v>
      </c>
      <c r="B1905" t="s">
        <v>4934</v>
      </c>
      <c r="C1905" t="s">
        <v>4961</v>
      </c>
      <c r="D1905" t="s">
        <v>5087</v>
      </c>
      <c r="F1905" t="s">
        <v>830</v>
      </c>
      <c r="G1905" t="s">
        <v>780</v>
      </c>
      <c r="H1905" t="s">
        <v>1011</v>
      </c>
      <c r="I1905" t="s">
        <v>726</v>
      </c>
      <c r="J1905" t="s">
        <v>682</v>
      </c>
      <c r="K1905">
        <v>3</v>
      </c>
      <c r="L1905">
        <v>60</v>
      </c>
      <c r="M1905">
        <v>114.3</v>
      </c>
      <c r="N1905">
        <v>94</v>
      </c>
      <c r="O1905">
        <v>1040</v>
      </c>
      <c r="Q1905">
        <v>60</v>
      </c>
      <c r="R1905">
        <v>890</v>
      </c>
      <c r="S1905">
        <v>14</v>
      </c>
      <c r="T1905">
        <v>63.6</v>
      </c>
      <c r="U1905" t="s">
        <v>782</v>
      </c>
      <c r="V1905">
        <v>35000</v>
      </c>
      <c r="W1905">
        <v>3500</v>
      </c>
      <c r="X1905">
        <v>84</v>
      </c>
      <c r="Y1905">
        <v>23</v>
      </c>
      <c r="Z1905">
        <v>1</v>
      </c>
      <c r="AA1905">
        <v>-20</v>
      </c>
      <c r="AB1905" t="s">
        <v>769</v>
      </c>
      <c r="AC1905">
        <v>0.19</v>
      </c>
      <c r="AD1905" t="s">
        <v>789</v>
      </c>
      <c r="AE1905">
        <v>41919</v>
      </c>
      <c r="AF1905">
        <v>41919</v>
      </c>
      <c r="AG1905" t="s">
        <v>842</v>
      </c>
      <c r="AH1905" t="s">
        <v>5088</v>
      </c>
      <c r="AI1905">
        <v>2221883</v>
      </c>
    </row>
    <row r="1906" spans="1:35">
      <c r="A1906" t="s">
        <v>4933</v>
      </c>
      <c r="B1906" t="s">
        <v>4934</v>
      </c>
      <c r="C1906" t="s">
        <v>5089</v>
      </c>
      <c r="D1906" t="s">
        <v>5090</v>
      </c>
      <c r="F1906" t="s">
        <v>735</v>
      </c>
      <c r="G1906" t="s">
        <v>780</v>
      </c>
      <c r="H1906" t="s">
        <v>794</v>
      </c>
      <c r="I1906" t="s">
        <v>726</v>
      </c>
      <c r="J1906" t="s">
        <v>682</v>
      </c>
      <c r="K1906">
        <v>3</v>
      </c>
      <c r="L1906">
        <v>70</v>
      </c>
      <c r="M1906">
        <v>129.5</v>
      </c>
      <c r="N1906">
        <v>119.4</v>
      </c>
      <c r="O1906">
        <v>1790</v>
      </c>
      <c r="Q1906">
        <v>40</v>
      </c>
      <c r="R1906">
        <v>1080</v>
      </c>
      <c r="S1906">
        <v>17.3</v>
      </c>
      <c r="T1906">
        <v>62.4</v>
      </c>
      <c r="U1906" t="s">
        <v>782</v>
      </c>
      <c r="V1906">
        <v>35000</v>
      </c>
      <c r="W1906">
        <v>3500</v>
      </c>
      <c r="X1906">
        <v>88</v>
      </c>
      <c r="Y1906">
        <v>38</v>
      </c>
      <c r="Z1906">
        <v>1</v>
      </c>
      <c r="AA1906">
        <v>-20</v>
      </c>
      <c r="AB1906" t="s">
        <v>769</v>
      </c>
      <c r="AC1906">
        <v>0.2</v>
      </c>
      <c r="AD1906" t="s">
        <v>783</v>
      </c>
      <c r="AE1906">
        <v>41926</v>
      </c>
      <c r="AF1906">
        <v>41936</v>
      </c>
      <c r="AG1906" t="s">
        <v>842</v>
      </c>
      <c r="AH1906" t="s">
        <v>5091</v>
      </c>
      <c r="AI1906">
        <v>2223491</v>
      </c>
    </row>
    <row r="1907" spans="1:35">
      <c r="A1907" t="s">
        <v>4933</v>
      </c>
      <c r="B1907" t="s">
        <v>4934</v>
      </c>
      <c r="C1907" t="s">
        <v>5092</v>
      </c>
      <c r="D1907" t="s">
        <v>5093</v>
      </c>
      <c r="F1907" t="s">
        <v>735</v>
      </c>
      <c r="G1907" t="s">
        <v>780</v>
      </c>
      <c r="H1907" t="s">
        <v>794</v>
      </c>
      <c r="I1907" t="s">
        <v>726</v>
      </c>
      <c r="J1907" t="s">
        <v>682</v>
      </c>
      <c r="K1907">
        <v>3</v>
      </c>
      <c r="L1907">
        <v>70</v>
      </c>
      <c r="M1907">
        <v>128.80000000000001</v>
      </c>
      <c r="N1907">
        <v>120.7</v>
      </c>
      <c r="O1907">
        <v>1640</v>
      </c>
      <c r="Q1907">
        <v>40</v>
      </c>
      <c r="R1907">
        <v>1120</v>
      </c>
      <c r="S1907">
        <v>17</v>
      </c>
      <c r="T1907">
        <v>65.900000000000006</v>
      </c>
      <c r="U1907" t="s">
        <v>782</v>
      </c>
      <c r="V1907">
        <v>35000</v>
      </c>
      <c r="W1907">
        <v>2700</v>
      </c>
      <c r="X1907">
        <v>83</v>
      </c>
      <c r="Y1907">
        <v>20</v>
      </c>
      <c r="Z1907">
        <v>1</v>
      </c>
      <c r="AA1907">
        <v>-20</v>
      </c>
      <c r="AB1907" t="s">
        <v>769</v>
      </c>
      <c r="AC1907">
        <v>0.2</v>
      </c>
      <c r="AD1907" t="s">
        <v>783</v>
      </c>
      <c r="AE1907">
        <v>41928</v>
      </c>
      <c r="AF1907">
        <v>41936</v>
      </c>
      <c r="AG1907" t="s">
        <v>842</v>
      </c>
      <c r="AH1907" t="s">
        <v>5094</v>
      </c>
      <c r="AI1907">
        <v>2223497</v>
      </c>
    </row>
    <row r="1908" spans="1:35">
      <c r="A1908" t="s">
        <v>4933</v>
      </c>
      <c r="B1908" t="s">
        <v>4934</v>
      </c>
      <c r="C1908" t="s">
        <v>5092</v>
      </c>
      <c r="D1908" t="s">
        <v>5095</v>
      </c>
      <c r="F1908" t="s">
        <v>735</v>
      </c>
      <c r="G1908" t="s">
        <v>780</v>
      </c>
      <c r="H1908" t="s">
        <v>794</v>
      </c>
      <c r="I1908" t="s">
        <v>726</v>
      </c>
      <c r="J1908" t="s">
        <v>682</v>
      </c>
      <c r="K1908">
        <v>3</v>
      </c>
      <c r="L1908">
        <v>70</v>
      </c>
      <c r="M1908">
        <v>128.80000000000001</v>
      </c>
      <c r="N1908">
        <v>120.7</v>
      </c>
      <c r="O1908">
        <v>1600</v>
      </c>
      <c r="Q1908">
        <v>40</v>
      </c>
      <c r="R1908">
        <v>1160</v>
      </c>
      <c r="S1908">
        <v>17</v>
      </c>
      <c r="T1908">
        <v>68.2</v>
      </c>
      <c r="U1908" t="s">
        <v>782</v>
      </c>
      <c r="V1908">
        <v>35000</v>
      </c>
      <c r="W1908">
        <v>3500</v>
      </c>
      <c r="X1908">
        <v>84</v>
      </c>
      <c r="Y1908">
        <v>24</v>
      </c>
      <c r="Z1908">
        <v>1</v>
      </c>
      <c r="AA1908">
        <v>-20</v>
      </c>
      <c r="AB1908" t="s">
        <v>769</v>
      </c>
      <c r="AC1908">
        <v>0.2</v>
      </c>
      <c r="AD1908" t="s">
        <v>783</v>
      </c>
      <c r="AE1908">
        <v>41928</v>
      </c>
      <c r="AF1908">
        <v>41936</v>
      </c>
      <c r="AG1908" t="s">
        <v>842</v>
      </c>
      <c r="AH1908" t="s">
        <v>5096</v>
      </c>
      <c r="AI1908">
        <v>2223499</v>
      </c>
    </row>
    <row r="1909" spans="1:35">
      <c r="A1909" t="s">
        <v>4933</v>
      </c>
      <c r="B1909" t="s">
        <v>4934</v>
      </c>
      <c r="C1909" t="s">
        <v>5092</v>
      </c>
      <c r="D1909" t="s">
        <v>5097</v>
      </c>
      <c r="F1909" t="s">
        <v>735</v>
      </c>
      <c r="G1909" t="s">
        <v>780</v>
      </c>
      <c r="H1909" t="s">
        <v>794</v>
      </c>
      <c r="I1909" t="s">
        <v>726</v>
      </c>
      <c r="J1909" t="s">
        <v>682</v>
      </c>
      <c r="K1909">
        <v>3</v>
      </c>
      <c r="L1909">
        <v>70</v>
      </c>
      <c r="M1909">
        <v>128.80000000000001</v>
      </c>
      <c r="N1909">
        <v>120.7</v>
      </c>
      <c r="O1909">
        <v>1230</v>
      </c>
      <c r="Q1909">
        <v>60</v>
      </c>
      <c r="R1909">
        <v>1120</v>
      </c>
      <c r="S1909">
        <v>17</v>
      </c>
      <c r="T1909">
        <v>65.900000000000006</v>
      </c>
      <c r="U1909" t="s">
        <v>782</v>
      </c>
      <c r="V1909">
        <v>35000</v>
      </c>
      <c r="W1909">
        <v>2700</v>
      </c>
      <c r="X1909">
        <v>83</v>
      </c>
      <c r="Y1909">
        <v>19</v>
      </c>
      <c r="Z1909">
        <v>1</v>
      </c>
      <c r="AA1909">
        <v>-20</v>
      </c>
      <c r="AB1909" t="s">
        <v>769</v>
      </c>
      <c r="AC1909">
        <v>0.2</v>
      </c>
      <c r="AD1909" t="s">
        <v>783</v>
      </c>
      <c r="AE1909">
        <v>41928</v>
      </c>
      <c r="AF1909">
        <v>41936</v>
      </c>
      <c r="AG1909" t="s">
        <v>842</v>
      </c>
      <c r="AH1909" t="s">
        <v>5098</v>
      </c>
      <c r="AI1909">
        <v>2223494</v>
      </c>
    </row>
    <row r="1910" spans="1:35">
      <c r="A1910" t="s">
        <v>4933</v>
      </c>
      <c r="B1910" t="s">
        <v>4934</v>
      </c>
      <c r="C1910" t="s">
        <v>5092</v>
      </c>
      <c r="D1910" t="s">
        <v>5099</v>
      </c>
      <c r="F1910" t="s">
        <v>735</v>
      </c>
      <c r="G1910" t="s">
        <v>780</v>
      </c>
      <c r="H1910" t="s">
        <v>794</v>
      </c>
      <c r="I1910" t="s">
        <v>726</v>
      </c>
      <c r="J1910" t="s">
        <v>682</v>
      </c>
      <c r="K1910">
        <v>3</v>
      </c>
      <c r="L1910">
        <v>70</v>
      </c>
      <c r="M1910">
        <v>128.80000000000001</v>
      </c>
      <c r="N1910">
        <v>120.7</v>
      </c>
      <c r="O1910">
        <v>1290</v>
      </c>
      <c r="Q1910">
        <v>60</v>
      </c>
      <c r="R1910">
        <v>1160</v>
      </c>
      <c r="S1910">
        <v>17</v>
      </c>
      <c r="T1910">
        <v>68.2</v>
      </c>
      <c r="U1910" t="s">
        <v>782</v>
      </c>
      <c r="V1910">
        <v>35000</v>
      </c>
      <c r="W1910">
        <v>3500</v>
      </c>
      <c r="X1910">
        <v>83</v>
      </c>
      <c r="Y1910">
        <v>21</v>
      </c>
      <c r="Z1910">
        <v>1</v>
      </c>
      <c r="AA1910">
        <v>-20</v>
      </c>
      <c r="AB1910" t="s">
        <v>769</v>
      </c>
      <c r="AC1910">
        <v>0.2</v>
      </c>
      <c r="AD1910" t="s">
        <v>783</v>
      </c>
      <c r="AE1910">
        <v>41928</v>
      </c>
      <c r="AF1910">
        <v>41936</v>
      </c>
      <c r="AG1910" t="s">
        <v>842</v>
      </c>
      <c r="AH1910" t="s">
        <v>5100</v>
      </c>
      <c r="AI1910">
        <v>2223501</v>
      </c>
    </row>
    <row r="1911" spans="1:35">
      <c r="A1911" t="s">
        <v>4933</v>
      </c>
      <c r="B1911" t="s">
        <v>4934</v>
      </c>
      <c r="C1911" t="s">
        <v>5092</v>
      </c>
      <c r="D1911" t="s">
        <v>5101</v>
      </c>
      <c r="F1911" t="s">
        <v>735</v>
      </c>
      <c r="G1911" t="s">
        <v>780</v>
      </c>
      <c r="H1911" t="s">
        <v>1011</v>
      </c>
      <c r="I1911" t="s">
        <v>726</v>
      </c>
      <c r="J1911" t="s">
        <v>682</v>
      </c>
      <c r="K1911">
        <v>3</v>
      </c>
      <c r="L1911">
        <v>70</v>
      </c>
      <c r="M1911">
        <v>128.80000000000001</v>
      </c>
      <c r="N1911">
        <v>120.7</v>
      </c>
      <c r="O1911">
        <v>1640</v>
      </c>
      <c r="Q1911">
        <v>40</v>
      </c>
      <c r="R1911">
        <v>1120</v>
      </c>
      <c r="S1911">
        <v>17</v>
      </c>
      <c r="T1911">
        <v>65.900000000000006</v>
      </c>
      <c r="U1911" t="s">
        <v>782</v>
      </c>
      <c r="V1911">
        <v>35000</v>
      </c>
      <c r="W1911">
        <v>2700</v>
      </c>
      <c r="X1911">
        <v>83</v>
      </c>
      <c r="Y1911">
        <v>20</v>
      </c>
      <c r="Z1911">
        <v>1</v>
      </c>
      <c r="AA1911">
        <v>-20</v>
      </c>
      <c r="AB1911" t="s">
        <v>769</v>
      </c>
      <c r="AC1911">
        <v>0.2</v>
      </c>
      <c r="AD1911" t="s">
        <v>783</v>
      </c>
      <c r="AE1911">
        <v>41928</v>
      </c>
      <c r="AF1911">
        <v>41936</v>
      </c>
      <c r="AG1911" t="s">
        <v>842</v>
      </c>
      <c r="AH1911" t="s">
        <v>5102</v>
      </c>
      <c r="AI1911">
        <v>2223502</v>
      </c>
    </row>
    <row r="1912" spans="1:35">
      <c r="A1912" t="s">
        <v>4933</v>
      </c>
      <c r="B1912" t="s">
        <v>4934</v>
      </c>
      <c r="C1912" t="s">
        <v>5092</v>
      </c>
      <c r="D1912" t="s">
        <v>5103</v>
      </c>
      <c r="F1912" t="s">
        <v>735</v>
      </c>
      <c r="G1912" t="s">
        <v>780</v>
      </c>
      <c r="H1912" t="s">
        <v>1011</v>
      </c>
      <c r="I1912" t="s">
        <v>726</v>
      </c>
      <c r="J1912" t="s">
        <v>682</v>
      </c>
      <c r="K1912">
        <v>3</v>
      </c>
      <c r="L1912">
        <v>70</v>
      </c>
      <c r="M1912">
        <v>128.80000000000001</v>
      </c>
      <c r="N1912">
        <v>120.7</v>
      </c>
      <c r="O1912">
        <v>1600</v>
      </c>
      <c r="Q1912">
        <v>40</v>
      </c>
      <c r="R1912">
        <v>1120</v>
      </c>
      <c r="S1912">
        <v>17</v>
      </c>
      <c r="T1912">
        <v>65.900000000000006</v>
      </c>
      <c r="U1912" t="s">
        <v>782</v>
      </c>
      <c r="V1912">
        <v>35000</v>
      </c>
      <c r="W1912">
        <v>3500</v>
      </c>
      <c r="X1912">
        <v>84</v>
      </c>
      <c r="Y1912">
        <v>24</v>
      </c>
      <c r="Z1912">
        <v>1</v>
      </c>
      <c r="AA1912">
        <v>-20</v>
      </c>
      <c r="AB1912" t="s">
        <v>769</v>
      </c>
      <c r="AC1912">
        <v>0.2</v>
      </c>
      <c r="AD1912" t="s">
        <v>783</v>
      </c>
      <c r="AE1912">
        <v>41928</v>
      </c>
      <c r="AF1912">
        <v>41936</v>
      </c>
      <c r="AG1912" t="s">
        <v>842</v>
      </c>
      <c r="AH1912" t="s">
        <v>5104</v>
      </c>
      <c r="AI1912">
        <v>2223498</v>
      </c>
    </row>
    <row r="1913" spans="1:35">
      <c r="A1913" t="s">
        <v>4933</v>
      </c>
      <c r="B1913" t="s">
        <v>4934</v>
      </c>
      <c r="C1913" t="s">
        <v>5092</v>
      </c>
      <c r="D1913" t="s">
        <v>5105</v>
      </c>
      <c r="F1913" t="s">
        <v>735</v>
      </c>
      <c r="G1913" t="s">
        <v>780</v>
      </c>
      <c r="H1913" t="s">
        <v>1011</v>
      </c>
      <c r="I1913" t="s">
        <v>726</v>
      </c>
      <c r="J1913" t="s">
        <v>682</v>
      </c>
      <c r="K1913">
        <v>3</v>
      </c>
      <c r="L1913">
        <v>70</v>
      </c>
      <c r="M1913">
        <v>128.80000000000001</v>
      </c>
      <c r="N1913">
        <v>120.7</v>
      </c>
      <c r="O1913">
        <v>1230</v>
      </c>
      <c r="Q1913">
        <v>60</v>
      </c>
      <c r="R1913">
        <v>1120</v>
      </c>
      <c r="S1913">
        <v>17</v>
      </c>
      <c r="T1913">
        <v>65.900000000000006</v>
      </c>
      <c r="U1913" t="s">
        <v>782</v>
      </c>
      <c r="V1913">
        <v>35000</v>
      </c>
      <c r="W1913">
        <v>2700</v>
      </c>
      <c r="X1913">
        <v>83</v>
      </c>
      <c r="Y1913">
        <v>19</v>
      </c>
      <c r="Z1913">
        <v>1</v>
      </c>
      <c r="AA1913">
        <v>-20</v>
      </c>
      <c r="AB1913" t="s">
        <v>769</v>
      </c>
      <c r="AC1913">
        <v>0.2</v>
      </c>
      <c r="AD1913" t="s">
        <v>783</v>
      </c>
      <c r="AE1913">
        <v>41928</v>
      </c>
      <c r="AF1913">
        <v>41936</v>
      </c>
      <c r="AG1913" t="s">
        <v>842</v>
      </c>
      <c r="AH1913" t="s">
        <v>5106</v>
      </c>
      <c r="AI1913">
        <v>2223503</v>
      </c>
    </row>
    <row r="1914" spans="1:35">
      <c r="A1914" t="s">
        <v>4933</v>
      </c>
      <c r="B1914" t="s">
        <v>4934</v>
      </c>
      <c r="C1914" t="s">
        <v>5092</v>
      </c>
      <c r="D1914" t="s">
        <v>5107</v>
      </c>
      <c r="F1914" t="s">
        <v>735</v>
      </c>
      <c r="G1914" t="s">
        <v>780</v>
      </c>
      <c r="H1914" t="s">
        <v>1011</v>
      </c>
      <c r="I1914" t="s">
        <v>726</v>
      </c>
      <c r="J1914" t="s">
        <v>682</v>
      </c>
      <c r="K1914">
        <v>3</v>
      </c>
      <c r="L1914">
        <v>70</v>
      </c>
      <c r="M1914">
        <v>128.80000000000001</v>
      </c>
      <c r="N1914">
        <v>120.7</v>
      </c>
      <c r="O1914">
        <v>1290</v>
      </c>
      <c r="Q1914">
        <v>60</v>
      </c>
      <c r="R1914">
        <v>1120</v>
      </c>
      <c r="S1914">
        <v>17</v>
      </c>
      <c r="T1914">
        <v>65.900000000000006</v>
      </c>
      <c r="U1914" t="s">
        <v>782</v>
      </c>
      <c r="V1914">
        <v>35000</v>
      </c>
      <c r="W1914">
        <v>3500</v>
      </c>
      <c r="X1914">
        <v>83</v>
      </c>
      <c r="Y1914">
        <v>21</v>
      </c>
      <c r="Z1914">
        <v>1</v>
      </c>
      <c r="AA1914">
        <v>-20</v>
      </c>
      <c r="AB1914" t="s">
        <v>769</v>
      </c>
      <c r="AC1914">
        <v>0.2</v>
      </c>
      <c r="AD1914" t="s">
        <v>783</v>
      </c>
      <c r="AE1914">
        <v>41928</v>
      </c>
      <c r="AF1914">
        <v>41936</v>
      </c>
      <c r="AG1914" t="s">
        <v>842</v>
      </c>
      <c r="AH1914" t="s">
        <v>5108</v>
      </c>
      <c r="AI1914">
        <v>2223500</v>
      </c>
    </row>
    <row r="1915" spans="1:35">
      <c r="A1915" t="s">
        <v>4933</v>
      </c>
      <c r="B1915" t="s">
        <v>4934</v>
      </c>
      <c r="C1915" t="s">
        <v>5109</v>
      </c>
      <c r="D1915" t="s">
        <v>5110</v>
      </c>
      <c r="F1915" t="s">
        <v>731</v>
      </c>
      <c r="G1915" t="s">
        <v>780</v>
      </c>
      <c r="H1915" t="s">
        <v>794</v>
      </c>
      <c r="I1915" t="s">
        <v>726</v>
      </c>
      <c r="J1915" t="s">
        <v>682</v>
      </c>
      <c r="K1915">
        <v>3</v>
      </c>
      <c r="L1915">
        <v>60</v>
      </c>
      <c r="M1915">
        <v>94</v>
      </c>
      <c r="N1915">
        <v>94</v>
      </c>
      <c r="O1915">
        <v>1280</v>
      </c>
      <c r="Q1915">
        <v>40</v>
      </c>
      <c r="R1915">
        <v>765</v>
      </c>
      <c r="S1915">
        <v>13.2</v>
      </c>
      <c r="T1915">
        <v>58</v>
      </c>
      <c r="U1915" t="s">
        <v>782</v>
      </c>
      <c r="V1915">
        <v>35000</v>
      </c>
      <c r="W1915">
        <v>2700</v>
      </c>
      <c r="X1915">
        <v>82</v>
      </c>
      <c r="Y1915">
        <v>14</v>
      </c>
      <c r="Z1915">
        <v>1</v>
      </c>
      <c r="AA1915">
        <v>-20</v>
      </c>
      <c r="AB1915" t="s">
        <v>769</v>
      </c>
      <c r="AC1915">
        <v>0.2</v>
      </c>
      <c r="AD1915" t="s">
        <v>783</v>
      </c>
      <c r="AE1915">
        <v>41925</v>
      </c>
      <c r="AF1915">
        <v>41925</v>
      </c>
      <c r="AG1915" t="s">
        <v>842</v>
      </c>
      <c r="AH1915" t="s">
        <v>5111</v>
      </c>
      <c r="AI1915">
        <v>2222314</v>
      </c>
    </row>
    <row r="1916" spans="1:35">
      <c r="A1916" t="s">
        <v>4933</v>
      </c>
      <c r="B1916" t="s">
        <v>4934</v>
      </c>
      <c r="C1916" t="s">
        <v>5109</v>
      </c>
      <c r="D1916" t="s">
        <v>5112</v>
      </c>
      <c r="F1916" t="s">
        <v>731</v>
      </c>
      <c r="G1916" t="s">
        <v>780</v>
      </c>
      <c r="H1916" t="s">
        <v>794</v>
      </c>
      <c r="I1916" t="s">
        <v>726</v>
      </c>
      <c r="J1916" t="s">
        <v>682</v>
      </c>
      <c r="K1916">
        <v>3</v>
      </c>
      <c r="L1916">
        <v>60</v>
      </c>
      <c r="M1916">
        <v>94</v>
      </c>
      <c r="N1916">
        <v>94</v>
      </c>
      <c r="O1916">
        <v>1200</v>
      </c>
      <c r="Q1916">
        <v>40</v>
      </c>
      <c r="R1916">
        <v>820</v>
      </c>
      <c r="S1916">
        <v>13</v>
      </c>
      <c r="T1916">
        <v>63.1</v>
      </c>
      <c r="U1916" t="s">
        <v>782</v>
      </c>
      <c r="V1916">
        <v>35000</v>
      </c>
      <c r="W1916">
        <v>3500</v>
      </c>
      <c r="X1916">
        <v>87</v>
      </c>
      <c r="Y1916">
        <v>37</v>
      </c>
      <c r="Z1916">
        <v>1</v>
      </c>
      <c r="AA1916">
        <v>-20</v>
      </c>
      <c r="AB1916" t="s">
        <v>769</v>
      </c>
      <c r="AC1916">
        <v>0.2</v>
      </c>
      <c r="AD1916" t="s">
        <v>783</v>
      </c>
      <c r="AE1916">
        <v>41925</v>
      </c>
      <c r="AF1916">
        <v>41925</v>
      </c>
      <c r="AG1916" t="s">
        <v>842</v>
      </c>
      <c r="AH1916" t="s">
        <v>5113</v>
      </c>
      <c r="AI1916">
        <v>2222311</v>
      </c>
    </row>
    <row r="1917" spans="1:35">
      <c r="A1917" t="s">
        <v>4933</v>
      </c>
      <c r="B1917" t="s">
        <v>4934</v>
      </c>
      <c r="C1917" t="s">
        <v>5109</v>
      </c>
      <c r="D1917" t="s">
        <v>5114</v>
      </c>
      <c r="F1917" t="s">
        <v>830</v>
      </c>
      <c r="G1917" t="s">
        <v>780</v>
      </c>
      <c r="H1917" t="s">
        <v>794</v>
      </c>
      <c r="I1917" t="s">
        <v>726</v>
      </c>
      <c r="J1917" t="s">
        <v>682</v>
      </c>
      <c r="K1917">
        <v>3</v>
      </c>
      <c r="L1917">
        <v>60</v>
      </c>
      <c r="M1917">
        <v>119.4</v>
      </c>
      <c r="N1917">
        <v>94</v>
      </c>
      <c r="O1917">
        <v>1310</v>
      </c>
      <c r="Q1917">
        <v>40</v>
      </c>
      <c r="R1917">
        <v>765</v>
      </c>
      <c r="S1917">
        <v>13.2</v>
      </c>
      <c r="T1917">
        <v>58</v>
      </c>
      <c r="U1917" t="s">
        <v>782</v>
      </c>
      <c r="V1917">
        <v>35000</v>
      </c>
      <c r="W1917">
        <v>2700</v>
      </c>
      <c r="X1917">
        <v>82</v>
      </c>
      <c r="Y1917">
        <v>14</v>
      </c>
      <c r="Z1917">
        <v>1</v>
      </c>
      <c r="AA1917">
        <v>-20</v>
      </c>
      <c r="AB1917" t="s">
        <v>769</v>
      </c>
      <c r="AC1917">
        <v>0.2</v>
      </c>
      <c r="AD1917" t="s">
        <v>783</v>
      </c>
      <c r="AE1917">
        <v>41925</v>
      </c>
      <c r="AF1917">
        <v>41925</v>
      </c>
      <c r="AG1917" t="s">
        <v>842</v>
      </c>
      <c r="AH1917" t="s">
        <v>5115</v>
      </c>
      <c r="AI1917">
        <v>2222315</v>
      </c>
    </row>
    <row r="1918" spans="1:35">
      <c r="A1918" t="s">
        <v>4933</v>
      </c>
      <c r="B1918" t="s">
        <v>4934</v>
      </c>
      <c r="C1918" t="s">
        <v>5109</v>
      </c>
      <c r="D1918" t="s">
        <v>5116</v>
      </c>
      <c r="F1918" t="s">
        <v>731</v>
      </c>
      <c r="G1918" t="s">
        <v>780</v>
      </c>
      <c r="H1918" t="s">
        <v>794</v>
      </c>
      <c r="I1918" t="s">
        <v>726</v>
      </c>
      <c r="J1918" t="s">
        <v>682</v>
      </c>
      <c r="K1918">
        <v>3</v>
      </c>
      <c r="L1918">
        <v>60</v>
      </c>
      <c r="M1918">
        <v>94</v>
      </c>
      <c r="N1918">
        <v>119.4</v>
      </c>
      <c r="O1918">
        <v>1220</v>
      </c>
      <c r="Q1918">
        <v>40</v>
      </c>
      <c r="R1918">
        <v>820</v>
      </c>
      <c r="S1918">
        <v>13</v>
      </c>
      <c r="T1918">
        <v>63.1</v>
      </c>
      <c r="U1918" t="s">
        <v>782</v>
      </c>
      <c r="V1918">
        <v>35000</v>
      </c>
      <c r="W1918">
        <v>3500</v>
      </c>
      <c r="X1918">
        <v>88</v>
      </c>
      <c r="Y1918">
        <v>37</v>
      </c>
      <c r="Z1918">
        <v>1</v>
      </c>
      <c r="AA1918">
        <v>-20</v>
      </c>
      <c r="AB1918" t="s">
        <v>769</v>
      </c>
      <c r="AC1918">
        <v>0.2</v>
      </c>
      <c r="AD1918" t="s">
        <v>783</v>
      </c>
      <c r="AE1918">
        <v>41925</v>
      </c>
      <c r="AF1918">
        <v>41925</v>
      </c>
      <c r="AG1918" t="s">
        <v>842</v>
      </c>
      <c r="AH1918" t="s">
        <v>5117</v>
      </c>
      <c r="AI1918">
        <v>2222316</v>
      </c>
    </row>
    <row r="1919" spans="1:35" hidden="1">
      <c r="A1919" t="s">
        <v>4933</v>
      </c>
      <c r="B1919" t="s">
        <v>4934</v>
      </c>
      <c r="C1919" t="s">
        <v>5118</v>
      </c>
      <c r="D1919" t="s">
        <v>5119</v>
      </c>
      <c r="F1919" t="s">
        <v>813</v>
      </c>
      <c r="G1919" t="s">
        <v>780</v>
      </c>
      <c r="H1919" t="s">
        <v>794</v>
      </c>
      <c r="I1919" t="s">
        <v>726</v>
      </c>
      <c r="J1919" t="s">
        <v>682</v>
      </c>
      <c r="K1919">
        <v>3</v>
      </c>
      <c r="L1919">
        <v>45</v>
      </c>
      <c r="M1919">
        <v>94</v>
      </c>
      <c r="N1919">
        <v>58.4</v>
      </c>
      <c r="Q1919">
        <v>108</v>
      </c>
      <c r="R1919">
        <v>460</v>
      </c>
      <c r="S1919">
        <v>8.1</v>
      </c>
      <c r="T1919">
        <v>57.1</v>
      </c>
      <c r="U1919" t="s">
        <v>782</v>
      </c>
      <c r="V1919">
        <v>25000</v>
      </c>
      <c r="W1919">
        <v>2700</v>
      </c>
      <c r="X1919">
        <v>83</v>
      </c>
      <c r="Y1919">
        <v>20</v>
      </c>
      <c r="Z1919">
        <v>1</v>
      </c>
      <c r="AA1919">
        <v>-20</v>
      </c>
      <c r="AB1919" t="s">
        <v>769</v>
      </c>
      <c r="AC1919">
        <v>0.2</v>
      </c>
      <c r="AD1919" t="s">
        <v>789</v>
      </c>
      <c r="AE1919">
        <v>41919</v>
      </c>
      <c r="AF1919">
        <v>41925</v>
      </c>
      <c r="AG1919" t="s">
        <v>842</v>
      </c>
      <c r="AH1919" t="s">
        <v>5120</v>
      </c>
      <c r="AI1919">
        <v>2222305</v>
      </c>
    </row>
    <row r="1920" spans="1:35">
      <c r="A1920" t="s">
        <v>4933</v>
      </c>
      <c r="B1920" t="s">
        <v>4934</v>
      </c>
      <c r="C1920" t="s">
        <v>5121</v>
      </c>
      <c r="D1920" t="s">
        <v>5122</v>
      </c>
      <c r="F1920" t="s">
        <v>732</v>
      </c>
      <c r="G1920" t="s">
        <v>780</v>
      </c>
      <c r="H1920" t="s">
        <v>794</v>
      </c>
      <c r="I1920" t="s">
        <v>726</v>
      </c>
      <c r="J1920" t="s">
        <v>682</v>
      </c>
      <c r="K1920">
        <v>3</v>
      </c>
      <c r="L1920">
        <v>65</v>
      </c>
      <c r="M1920">
        <v>127</v>
      </c>
      <c r="N1920">
        <v>94</v>
      </c>
      <c r="R1920">
        <v>750</v>
      </c>
      <c r="S1920">
        <v>12.9</v>
      </c>
      <c r="T1920">
        <v>58.1</v>
      </c>
      <c r="U1920" t="s">
        <v>782</v>
      </c>
      <c r="V1920">
        <v>40000</v>
      </c>
      <c r="W1920">
        <v>2700</v>
      </c>
      <c r="X1920">
        <v>82</v>
      </c>
      <c r="Y1920">
        <v>10</v>
      </c>
      <c r="Z1920">
        <v>1</v>
      </c>
      <c r="AA1920">
        <v>-20</v>
      </c>
      <c r="AB1920" t="s">
        <v>769</v>
      </c>
      <c r="AC1920">
        <v>0.2</v>
      </c>
      <c r="AD1920" t="s">
        <v>783</v>
      </c>
      <c r="AE1920">
        <v>41922</v>
      </c>
      <c r="AF1920">
        <v>41922</v>
      </c>
      <c r="AG1920" t="s">
        <v>842</v>
      </c>
      <c r="AH1920" t="s">
        <v>5123</v>
      </c>
      <c r="AI1920">
        <v>2222120</v>
      </c>
    </row>
    <row r="1921" spans="1:35">
      <c r="A1921" t="s">
        <v>4933</v>
      </c>
      <c r="B1921" t="s">
        <v>4934</v>
      </c>
      <c r="C1921" t="s">
        <v>5124</v>
      </c>
      <c r="D1921" t="s">
        <v>5125</v>
      </c>
      <c r="F1921" t="s">
        <v>733</v>
      </c>
      <c r="G1921" t="s">
        <v>780</v>
      </c>
      <c r="H1921" t="s">
        <v>794</v>
      </c>
      <c r="I1921" t="s">
        <v>726</v>
      </c>
      <c r="J1921" t="s">
        <v>682</v>
      </c>
      <c r="K1921">
        <v>3</v>
      </c>
      <c r="L1921">
        <v>85</v>
      </c>
      <c r="M1921">
        <v>152.4</v>
      </c>
      <c r="N1921">
        <v>119.4</v>
      </c>
      <c r="R1921">
        <v>1000</v>
      </c>
      <c r="S1921">
        <v>16</v>
      </c>
      <c r="T1921">
        <v>62.5</v>
      </c>
      <c r="U1921" t="s">
        <v>782</v>
      </c>
      <c r="V1921">
        <v>40000</v>
      </c>
      <c r="W1921">
        <v>2700</v>
      </c>
      <c r="X1921">
        <v>81</v>
      </c>
      <c r="Y1921">
        <v>7</v>
      </c>
      <c r="Z1921">
        <v>1</v>
      </c>
      <c r="AA1921">
        <v>-20</v>
      </c>
      <c r="AB1921" t="s">
        <v>769</v>
      </c>
      <c r="AC1921">
        <v>0.2</v>
      </c>
      <c r="AD1921" t="s">
        <v>789</v>
      </c>
      <c r="AE1921">
        <v>41922</v>
      </c>
      <c r="AF1921">
        <v>41922</v>
      </c>
      <c r="AG1921" t="s">
        <v>842</v>
      </c>
      <c r="AH1921" t="s">
        <v>5126</v>
      </c>
      <c r="AI1921">
        <v>2222121</v>
      </c>
    </row>
    <row r="1922" spans="1:35" hidden="1">
      <c r="A1922" t="s">
        <v>4933</v>
      </c>
      <c r="B1922" t="s">
        <v>5127</v>
      </c>
      <c r="C1922" t="s">
        <v>5128</v>
      </c>
      <c r="D1922" t="s">
        <v>5129</v>
      </c>
      <c r="F1922" t="s">
        <v>732</v>
      </c>
      <c r="G1922" t="s">
        <v>780</v>
      </c>
      <c r="H1922" t="s">
        <v>794</v>
      </c>
      <c r="I1922" t="s">
        <v>726</v>
      </c>
      <c r="J1922" t="s">
        <v>682</v>
      </c>
      <c r="K1922">
        <v>3</v>
      </c>
      <c r="L1922">
        <v>65</v>
      </c>
      <c r="M1922">
        <v>130.30000000000001</v>
      </c>
      <c r="N1922">
        <v>95.1</v>
      </c>
      <c r="Q1922">
        <v>108</v>
      </c>
      <c r="R1922">
        <v>750</v>
      </c>
      <c r="S1922">
        <v>10</v>
      </c>
      <c r="T1922">
        <v>75</v>
      </c>
      <c r="U1922" t="s">
        <v>782</v>
      </c>
      <c r="V1922">
        <v>25000</v>
      </c>
      <c r="W1922">
        <v>2700</v>
      </c>
      <c r="X1922">
        <v>82</v>
      </c>
      <c r="Y1922">
        <v>13</v>
      </c>
      <c r="Z1922">
        <v>1</v>
      </c>
      <c r="AA1922">
        <v>-20</v>
      </c>
      <c r="AB1922" t="s">
        <v>769</v>
      </c>
      <c r="AC1922">
        <v>0.05</v>
      </c>
      <c r="AD1922" t="s">
        <v>826</v>
      </c>
      <c r="AE1922">
        <v>41805</v>
      </c>
      <c r="AF1922">
        <v>41809</v>
      </c>
      <c r="AG1922" t="s">
        <v>784</v>
      </c>
      <c r="AH1922" t="s">
        <v>5130</v>
      </c>
      <c r="AI1922">
        <v>2213467</v>
      </c>
    </row>
    <row r="1923" spans="1:35" hidden="1">
      <c r="A1923" t="s">
        <v>4933</v>
      </c>
      <c r="B1923" t="s">
        <v>5127</v>
      </c>
      <c r="C1923" t="s">
        <v>5131</v>
      </c>
      <c r="D1923" t="s">
        <v>5132</v>
      </c>
      <c r="F1923" t="s">
        <v>732</v>
      </c>
      <c r="G1923" t="s">
        <v>780</v>
      </c>
      <c r="H1923" t="s">
        <v>794</v>
      </c>
      <c r="I1923" t="s">
        <v>726</v>
      </c>
      <c r="J1923" t="s">
        <v>682</v>
      </c>
      <c r="K1923">
        <v>3</v>
      </c>
      <c r="L1923">
        <v>65</v>
      </c>
      <c r="M1923">
        <v>131.80000000000001</v>
      </c>
      <c r="N1923">
        <v>94.5</v>
      </c>
      <c r="Q1923">
        <v>108</v>
      </c>
      <c r="R1923">
        <v>650</v>
      </c>
      <c r="S1923">
        <v>10</v>
      </c>
      <c r="T1923">
        <v>65</v>
      </c>
      <c r="U1923" t="s">
        <v>782</v>
      </c>
      <c r="V1923">
        <v>25000</v>
      </c>
      <c r="W1923">
        <v>2700</v>
      </c>
      <c r="X1923">
        <v>95</v>
      </c>
      <c r="Y1923">
        <v>77</v>
      </c>
      <c r="Z1923">
        <v>1</v>
      </c>
      <c r="AA1923">
        <v>-20</v>
      </c>
      <c r="AB1923" t="s">
        <v>769</v>
      </c>
      <c r="AC1923">
        <v>0.05</v>
      </c>
      <c r="AD1923" t="s">
        <v>826</v>
      </c>
      <c r="AE1923">
        <v>41807</v>
      </c>
      <c r="AF1923">
        <v>41808</v>
      </c>
      <c r="AG1923" t="s">
        <v>784</v>
      </c>
      <c r="AH1923" t="s">
        <v>5133</v>
      </c>
      <c r="AI1923">
        <v>2213466</v>
      </c>
    </row>
    <row r="1924" spans="1:35" hidden="1">
      <c r="A1924" t="s">
        <v>4933</v>
      </c>
      <c r="B1924" t="s">
        <v>5127</v>
      </c>
      <c r="C1924" t="s">
        <v>5134</v>
      </c>
      <c r="D1924" t="s">
        <v>5135</v>
      </c>
      <c r="F1924" t="s">
        <v>732</v>
      </c>
      <c r="G1924" t="s">
        <v>780</v>
      </c>
      <c r="H1924" t="s">
        <v>794</v>
      </c>
      <c r="I1924" t="s">
        <v>726</v>
      </c>
      <c r="J1924" t="s">
        <v>682</v>
      </c>
      <c r="K1924">
        <v>3</v>
      </c>
      <c r="L1924">
        <v>65</v>
      </c>
      <c r="M1924">
        <v>130.30000000000001</v>
      </c>
      <c r="N1924">
        <v>95.1</v>
      </c>
      <c r="R1924">
        <v>800</v>
      </c>
      <c r="S1924">
        <v>10</v>
      </c>
      <c r="T1924">
        <v>80</v>
      </c>
      <c r="U1924" t="s">
        <v>782</v>
      </c>
      <c r="V1924">
        <v>25000</v>
      </c>
      <c r="W1924">
        <v>3000</v>
      </c>
      <c r="X1924">
        <v>83</v>
      </c>
      <c r="Y1924">
        <v>17</v>
      </c>
      <c r="Z1924">
        <v>1</v>
      </c>
      <c r="AA1924">
        <v>-20</v>
      </c>
      <c r="AB1924" t="s">
        <v>769</v>
      </c>
      <c r="AC1924">
        <v>0.05</v>
      </c>
      <c r="AD1924" t="s">
        <v>826</v>
      </c>
      <c r="AE1924">
        <v>41809</v>
      </c>
      <c r="AF1924">
        <v>41813</v>
      </c>
      <c r="AG1924" t="s">
        <v>784</v>
      </c>
      <c r="AH1924" t="s">
        <v>5136</v>
      </c>
      <c r="AI1924">
        <v>2213538</v>
      </c>
    </row>
    <row r="1925" spans="1:35" hidden="1">
      <c r="A1925" t="s">
        <v>4933</v>
      </c>
      <c r="B1925" t="s">
        <v>5127</v>
      </c>
      <c r="C1925" t="s">
        <v>5137</v>
      </c>
      <c r="D1925" t="s">
        <v>5138</v>
      </c>
      <c r="F1925" t="s">
        <v>732</v>
      </c>
      <c r="G1925" t="s">
        <v>780</v>
      </c>
      <c r="H1925" t="s">
        <v>794</v>
      </c>
      <c r="I1925" t="s">
        <v>726</v>
      </c>
      <c r="J1925" t="s">
        <v>682</v>
      </c>
      <c r="K1925">
        <v>3</v>
      </c>
      <c r="L1925">
        <v>65</v>
      </c>
      <c r="M1925">
        <v>130.30000000000001</v>
      </c>
      <c r="N1925">
        <v>95.1</v>
      </c>
      <c r="Q1925">
        <v>108</v>
      </c>
      <c r="R1925">
        <v>830</v>
      </c>
      <c r="S1925">
        <v>10</v>
      </c>
      <c r="T1925">
        <v>83</v>
      </c>
      <c r="U1925" t="s">
        <v>782</v>
      </c>
      <c r="V1925">
        <v>25000</v>
      </c>
      <c r="W1925">
        <v>4000</v>
      </c>
      <c r="X1925">
        <v>83</v>
      </c>
      <c r="Y1925">
        <v>15</v>
      </c>
      <c r="Z1925">
        <v>1</v>
      </c>
      <c r="AA1925">
        <v>-20</v>
      </c>
      <c r="AB1925" t="s">
        <v>769</v>
      </c>
      <c r="AC1925">
        <v>0.05</v>
      </c>
      <c r="AD1925" t="s">
        <v>826</v>
      </c>
      <c r="AE1925">
        <v>41885</v>
      </c>
      <c r="AF1925">
        <v>41892</v>
      </c>
      <c r="AG1925" t="s">
        <v>784</v>
      </c>
      <c r="AH1925" t="s">
        <v>5139</v>
      </c>
      <c r="AI1925">
        <v>2219020</v>
      </c>
    </row>
    <row r="1926" spans="1:35" hidden="1">
      <c r="A1926" t="s">
        <v>4933</v>
      </c>
      <c r="B1926" t="s">
        <v>5127</v>
      </c>
      <c r="C1926" t="s">
        <v>5140</v>
      </c>
      <c r="D1926" t="s">
        <v>5141</v>
      </c>
      <c r="F1926" t="s">
        <v>732</v>
      </c>
      <c r="G1926" t="s">
        <v>780</v>
      </c>
      <c r="H1926" t="s">
        <v>794</v>
      </c>
      <c r="I1926" t="s">
        <v>726</v>
      </c>
      <c r="J1926" t="s">
        <v>682</v>
      </c>
      <c r="K1926">
        <v>3</v>
      </c>
      <c r="L1926">
        <v>65</v>
      </c>
      <c r="M1926">
        <v>130.30000000000001</v>
      </c>
      <c r="N1926">
        <v>95.1</v>
      </c>
      <c r="Q1926">
        <v>108</v>
      </c>
      <c r="R1926">
        <v>860</v>
      </c>
      <c r="S1926">
        <v>10</v>
      </c>
      <c r="T1926">
        <v>86</v>
      </c>
      <c r="U1926" t="s">
        <v>782</v>
      </c>
      <c r="V1926">
        <v>25000</v>
      </c>
      <c r="W1926">
        <v>5000</v>
      </c>
      <c r="X1926">
        <v>85</v>
      </c>
      <c r="Y1926">
        <v>17</v>
      </c>
      <c r="Z1926">
        <v>1</v>
      </c>
      <c r="AA1926">
        <v>-20</v>
      </c>
      <c r="AB1926" t="s">
        <v>769</v>
      </c>
      <c r="AC1926">
        <v>0.05</v>
      </c>
      <c r="AD1926" t="s">
        <v>826</v>
      </c>
      <c r="AE1926">
        <v>41885</v>
      </c>
      <c r="AF1926">
        <v>41892</v>
      </c>
      <c r="AG1926" t="s">
        <v>784</v>
      </c>
      <c r="AH1926" t="s">
        <v>5142</v>
      </c>
      <c r="AI1926">
        <v>2219021</v>
      </c>
    </row>
    <row r="1927" spans="1:35" hidden="1">
      <c r="A1927" t="s">
        <v>4933</v>
      </c>
      <c r="B1927" t="s">
        <v>5127</v>
      </c>
      <c r="C1927" t="s">
        <v>5143</v>
      </c>
      <c r="D1927" t="s">
        <v>5144</v>
      </c>
      <c r="F1927" t="s">
        <v>732</v>
      </c>
      <c r="G1927" t="s">
        <v>780</v>
      </c>
      <c r="H1927" t="s">
        <v>794</v>
      </c>
      <c r="I1927" t="s">
        <v>726</v>
      </c>
      <c r="J1927" t="s">
        <v>682</v>
      </c>
      <c r="K1927">
        <v>3</v>
      </c>
      <c r="L1927">
        <v>65</v>
      </c>
      <c r="M1927">
        <v>130.19999999999999</v>
      </c>
      <c r="N1927">
        <v>95.3</v>
      </c>
      <c r="Q1927">
        <v>108</v>
      </c>
      <c r="R1927">
        <v>800</v>
      </c>
      <c r="S1927">
        <v>11</v>
      </c>
      <c r="T1927">
        <v>72.7</v>
      </c>
      <c r="U1927" t="s">
        <v>782</v>
      </c>
      <c r="V1927">
        <v>25000</v>
      </c>
      <c r="W1927">
        <v>3000</v>
      </c>
      <c r="X1927">
        <v>82</v>
      </c>
      <c r="Y1927">
        <v>14</v>
      </c>
      <c r="Z1927">
        <v>0.7</v>
      </c>
      <c r="AA1927">
        <v>-20</v>
      </c>
      <c r="AB1927" t="s">
        <v>769</v>
      </c>
      <c r="AC1927">
        <v>0.05</v>
      </c>
      <c r="AD1927" t="s">
        <v>826</v>
      </c>
      <c r="AE1927">
        <v>41792</v>
      </c>
      <c r="AF1927">
        <v>41838</v>
      </c>
      <c r="AG1927" t="s">
        <v>784</v>
      </c>
      <c r="AH1927" t="s">
        <v>5145</v>
      </c>
      <c r="AI1927">
        <v>2215756</v>
      </c>
    </row>
    <row r="1928" spans="1:35" hidden="1">
      <c r="A1928" t="s">
        <v>4933</v>
      </c>
      <c r="B1928" t="s">
        <v>5127</v>
      </c>
      <c r="C1928" t="s">
        <v>5146</v>
      </c>
      <c r="D1928" t="s">
        <v>5147</v>
      </c>
      <c r="F1928" t="s">
        <v>732</v>
      </c>
      <c r="G1928" t="s">
        <v>780</v>
      </c>
      <c r="H1928" t="s">
        <v>1011</v>
      </c>
      <c r="I1928" t="s">
        <v>726</v>
      </c>
      <c r="J1928" t="s">
        <v>682</v>
      </c>
      <c r="K1928">
        <v>3</v>
      </c>
      <c r="L1928">
        <v>65</v>
      </c>
      <c r="M1928">
        <v>127.2</v>
      </c>
      <c r="N1928">
        <v>94.5</v>
      </c>
      <c r="Q1928">
        <v>108</v>
      </c>
      <c r="R1928">
        <v>750</v>
      </c>
      <c r="S1928">
        <v>10</v>
      </c>
      <c r="T1928">
        <v>75</v>
      </c>
      <c r="U1928" t="s">
        <v>782</v>
      </c>
      <c r="V1928">
        <v>25000</v>
      </c>
      <c r="W1928">
        <v>2700</v>
      </c>
      <c r="X1928">
        <v>82</v>
      </c>
      <c r="Y1928">
        <v>13</v>
      </c>
      <c r="Z1928">
        <v>1</v>
      </c>
      <c r="AA1928">
        <v>-20</v>
      </c>
      <c r="AB1928" t="s">
        <v>769</v>
      </c>
      <c r="AC1928">
        <v>0.05</v>
      </c>
      <c r="AD1928" t="s">
        <v>826</v>
      </c>
      <c r="AE1928">
        <v>41813</v>
      </c>
      <c r="AF1928">
        <v>41813</v>
      </c>
      <c r="AG1928" t="s">
        <v>784</v>
      </c>
      <c r="AH1928" t="s">
        <v>5148</v>
      </c>
      <c r="AI1928">
        <v>2213539</v>
      </c>
    </row>
    <row r="1929" spans="1:35" hidden="1">
      <c r="A1929" t="s">
        <v>5149</v>
      </c>
      <c r="B1929" t="s">
        <v>5150</v>
      </c>
      <c r="C1929" t="s">
        <v>5151</v>
      </c>
      <c r="D1929" t="s">
        <v>5151</v>
      </c>
      <c r="E1929" t="s">
        <v>5152</v>
      </c>
      <c r="F1929" t="s">
        <v>813</v>
      </c>
      <c r="G1929" t="s">
        <v>780</v>
      </c>
      <c r="H1929" t="s">
        <v>794</v>
      </c>
      <c r="I1929" t="s">
        <v>726</v>
      </c>
      <c r="J1929" t="s">
        <v>682</v>
      </c>
      <c r="K1929">
        <v>3</v>
      </c>
      <c r="L1929">
        <v>75</v>
      </c>
      <c r="M1929">
        <v>96.8</v>
      </c>
      <c r="N1929">
        <v>64.8</v>
      </c>
      <c r="Q1929">
        <v>110</v>
      </c>
      <c r="R1929">
        <v>450</v>
      </c>
      <c r="S1929">
        <v>7</v>
      </c>
      <c r="T1929">
        <v>64.3</v>
      </c>
      <c r="U1929" t="s">
        <v>782</v>
      </c>
      <c r="V1929">
        <v>25000</v>
      </c>
      <c r="W1929">
        <v>3000</v>
      </c>
      <c r="X1929">
        <v>83</v>
      </c>
      <c r="Y1929">
        <v>16</v>
      </c>
      <c r="Z1929">
        <v>0.9</v>
      </c>
      <c r="AA1929">
        <v>-20</v>
      </c>
      <c r="AB1929" t="s">
        <v>769</v>
      </c>
      <c r="AC1929">
        <v>0.1</v>
      </c>
      <c r="AD1929" t="s">
        <v>900</v>
      </c>
      <c r="AE1929">
        <v>41640</v>
      </c>
      <c r="AF1929">
        <v>41929</v>
      </c>
      <c r="AG1929" t="s">
        <v>784</v>
      </c>
      <c r="AH1929" t="s">
        <v>5153</v>
      </c>
      <c r="AI1929">
        <v>2223524</v>
      </c>
    </row>
    <row r="1930" spans="1:35" hidden="1">
      <c r="A1930" t="s">
        <v>5149</v>
      </c>
      <c r="B1930" t="s">
        <v>5150</v>
      </c>
      <c r="C1930" t="s">
        <v>5154</v>
      </c>
      <c r="D1930" t="s">
        <v>5154</v>
      </c>
      <c r="E1930" t="s">
        <v>5155</v>
      </c>
      <c r="F1930" t="s">
        <v>732</v>
      </c>
      <c r="G1930" t="s">
        <v>780</v>
      </c>
      <c r="H1930" t="s">
        <v>794</v>
      </c>
      <c r="I1930" t="s">
        <v>726</v>
      </c>
      <c r="J1930" t="s">
        <v>682</v>
      </c>
      <c r="K1930">
        <v>3</v>
      </c>
      <c r="L1930">
        <v>75</v>
      </c>
      <c r="M1930">
        <v>133.9</v>
      </c>
      <c r="N1930">
        <v>95.1</v>
      </c>
      <c r="Q1930">
        <v>110</v>
      </c>
      <c r="R1930">
        <v>800</v>
      </c>
      <c r="S1930">
        <v>11</v>
      </c>
      <c r="T1930">
        <v>72.7</v>
      </c>
      <c r="U1930" t="s">
        <v>782</v>
      </c>
      <c r="V1930">
        <v>25000</v>
      </c>
      <c r="W1930">
        <v>3000</v>
      </c>
      <c r="X1930">
        <v>83</v>
      </c>
      <c r="Y1930">
        <v>16</v>
      </c>
      <c r="Z1930">
        <v>0.9</v>
      </c>
      <c r="AA1930">
        <v>-20</v>
      </c>
      <c r="AB1930" t="s">
        <v>769</v>
      </c>
      <c r="AC1930">
        <v>0.1</v>
      </c>
      <c r="AD1930" t="s">
        <v>900</v>
      </c>
      <c r="AE1930">
        <v>41640</v>
      </c>
      <c r="AF1930">
        <v>41929</v>
      </c>
      <c r="AG1930" t="s">
        <v>784</v>
      </c>
      <c r="AH1930" t="s">
        <v>5156</v>
      </c>
      <c r="AI1930">
        <v>2223525</v>
      </c>
    </row>
    <row r="1931" spans="1:35" hidden="1">
      <c r="A1931" t="s">
        <v>5149</v>
      </c>
      <c r="B1931" t="s">
        <v>5150</v>
      </c>
      <c r="C1931" t="s">
        <v>5157</v>
      </c>
      <c r="D1931" t="s">
        <v>5157</v>
      </c>
      <c r="E1931" t="s">
        <v>5158</v>
      </c>
      <c r="F1931" t="s">
        <v>733</v>
      </c>
      <c r="G1931" t="s">
        <v>780</v>
      </c>
      <c r="H1931" t="s">
        <v>794</v>
      </c>
      <c r="I1931" t="s">
        <v>726</v>
      </c>
      <c r="J1931" t="s">
        <v>682</v>
      </c>
      <c r="K1931">
        <v>3</v>
      </c>
      <c r="L1931">
        <v>85</v>
      </c>
      <c r="M1931">
        <v>159.5</v>
      </c>
      <c r="N1931">
        <v>121.8</v>
      </c>
      <c r="Q1931">
        <v>110</v>
      </c>
      <c r="R1931">
        <v>1150</v>
      </c>
      <c r="S1931">
        <v>15</v>
      </c>
      <c r="T1931">
        <v>76.7</v>
      </c>
      <c r="U1931" t="s">
        <v>782</v>
      </c>
      <c r="V1931">
        <v>25000</v>
      </c>
      <c r="W1931">
        <v>3000</v>
      </c>
      <c r="X1931">
        <v>83</v>
      </c>
      <c r="Y1931">
        <v>16</v>
      </c>
      <c r="Z1931">
        <v>0.9</v>
      </c>
      <c r="AA1931">
        <v>-20</v>
      </c>
      <c r="AB1931" t="s">
        <v>769</v>
      </c>
      <c r="AC1931">
        <v>0.1</v>
      </c>
      <c r="AD1931" t="s">
        <v>900</v>
      </c>
      <c r="AE1931">
        <v>41640</v>
      </c>
      <c r="AF1931">
        <v>41929</v>
      </c>
      <c r="AG1931" t="s">
        <v>784</v>
      </c>
      <c r="AH1931" t="s">
        <v>5159</v>
      </c>
      <c r="AI1931">
        <v>2223526</v>
      </c>
    </row>
    <row r="1932" spans="1:35" hidden="1">
      <c r="A1932" t="s">
        <v>5160</v>
      </c>
      <c r="B1932" t="s">
        <v>5161</v>
      </c>
      <c r="C1932" t="s">
        <v>5162</v>
      </c>
      <c r="D1932" t="s">
        <v>5163</v>
      </c>
      <c r="E1932" t="s">
        <v>5164</v>
      </c>
      <c r="F1932" t="s">
        <v>1051</v>
      </c>
      <c r="G1932" t="s">
        <v>793</v>
      </c>
      <c r="H1932" t="s">
        <v>794</v>
      </c>
      <c r="I1932" t="s">
        <v>795</v>
      </c>
      <c r="J1932" t="s">
        <v>682</v>
      </c>
      <c r="K1932">
        <v>3</v>
      </c>
      <c r="L1932">
        <v>75</v>
      </c>
      <c r="M1932">
        <v>125.5</v>
      </c>
      <c r="N1932">
        <v>67.900000000000006</v>
      </c>
      <c r="R1932">
        <v>1100</v>
      </c>
      <c r="S1932">
        <v>11.1</v>
      </c>
      <c r="T1932">
        <v>100</v>
      </c>
      <c r="U1932" t="s">
        <v>782</v>
      </c>
      <c r="V1932">
        <v>25000</v>
      </c>
      <c r="W1932">
        <v>3000</v>
      </c>
      <c r="X1932">
        <v>83</v>
      </c>
      <c r="Y1932">
        <v>17</v>
      </c>
      <c r="Z1932">
        <v>1</v>
      </c>
      <c r="AA1932">
        <v>-13</v>
      </c>
      <c r="AB1932" t="s">
        <v>769</v>
      </c>
      <c r="AC1932">
        <v>0.05</v>
      </c>
      <c r="AD1932" t="s">
        <v>783</v>
      </c>
      <c r="AE1932">
        <v>41913</v>
      </c>
      <c r="AF1932">
        <v>41941</v>
      </c>
      <c r="AG1932" t="s">
        <v>784</v>
      </c>
      <c r="AH1932" t="s">
        <v>5165</v>
      </c>
      <c r="AI1932">
        <v>2224097</v>
      </c>
    </row>
    <row r="1933" spans="1:35" hidden="1">
      <c r="A1933" t="s">
        <v>5160</v>
      </c>
      <c r="B1933" t="s">
        <v>5161</v>
      </c>
      <c r="C1933" t="s">
        <v>2323</v>
      </c>
      <c r="D1933" t="s">
        <v>5166</v>
      </c>
      <c r="F1933" t="s">
        <v>1051</v>
      </c>
      <c r="G1933" t="s">
        <v>793</v>
      </c>
      <c r="H1933" t="s">
        <v>794</v>
      </c>
      <c r="I1933" t="s">
        <v>795</v>
      </c>
      <c r="J1933" t="s">
        <v>682</v>
      </c>
      <c r="K1933">
        <v>3</v>
      </c>
      <c r="L1933">
        <v>100</v>
      </c>
      <c r="M1933">
        <v>135.19999999999999</v>
      </c>
      <c r="N1933">
        <v>78</v>
      </c>
      <c r="R1933">
        <v>1600</v>
      </c>
      <c r="S1933">
        <v>16</v>
      </c>
      <c r="T1933">
        <v>100</v>
      </c>
      <c r="U1933" t="s">
        <v>782</v>
      </c>
      <c r="V1933">
        <v>25000</v>
      </c>
      <c r="W1933">
        <v>3000</v>
      </c>
      <c r="X1933">
        <v>82</v>
      </c>
      <c r="Y1933">
        <v>13</v>
      </c>
      <c r="Z1933">
        <v>0.9</v>
      </c>
      <c r="AA1933">
        <v>-25</v>
      </c>
      <c r="AB1933" t="s">
        <v>769</v>
      </c>
      <c r="AC1933">
        <v>0.05</v>
      </c>
      <c r="AD1933" t="s">
        <v>783</v>
      </c>
      <c r="AE1933">
        <v>41883</v>
      </c>
      <c r="AF1933">
        <v>41919</v>
      </c>
      <c r="AG1933" t="s">
        <v>784</v>
      </c>
      <c r="AH1933" t="s">
        <v>5167</v>
      </c>
      <c r="AI1933">
        <v>2222051</v>
      </c>
    </row>
    <row r="1934" spans="1:35" hidden="1">
      <c r="A1934" t="s">
        <v>5160</v>
      </c>
      <c r="B1934" t="s">
        <v>5161</v>
      </c>
      <c r="C1934" t="s">
        <v>5168</v>
      </c>
      <c r="D1934" t="s">
        <v>5169</v>
      </c>
      <c r="E1934" t="s">
        <v>5170</v>
      </c>
      <c r="F1934" t="s">
        <v>792</v>
      </c>
      <c r="G1934" t="s">
        <v>793</v>
      </c>
      <c r="H1934" t="s">
        <v>794</v>
      </c>
      <c r="I1934" t="s">
        <v>795</v>
      </c>
      <c r="J1934" t="s">
        <v>682</v>
      </c>
      <c r="K1934">
        <v>3</v>
      </c>
      <c r="L1934">
        <v>40</v>
      </c>
      <c r="M1934">
        <v>115.5</v>
      </c>
      <c r="N1934">
        <v>59.8</v>
      </c>
      <c r="R1934">
        <v>500</v>
      </c>
      <c r="S1934">
        <v>7.5</v>
      </c>
      <c r="T1934">
        <v>66</v>
      </c>
      <c r="U1934" t="s">
        <v>782</v>
      </c>
      <c r="V1934">
        <v>25000</v>
      </c>
      <c r="W1934">
        <v>3000</v>
      </c>
      <c r="X1934">
        <v>83</v>
      </c>
      <c r="Y1934">
        <v>17</v>
      </c>
      <c r="Z1934">
        <v>0.9</v>
      </c>
      <c r="AA1934">
        <v>-13</v>
      </c>
      <c r="AB1934" t="s">
        <v>769</v>
      </c>
      <c r="AC1934">
        <v>0.05</v>
      </c>
      <c r="AD1934" t="s">
        <v>783</v>
      </c>
      <c r="AE1934">
        <v>41913</v>
      </c>
      <c r="AF1934">
        <v>41941</v>
      </c>
      <c r="AG1934" t="s">
        <v>784</v>
      </c>
      <c r="AH1934" t="s">
        <v>5171</v>
      </c>
      <c r="AI1934">
        <v>2224099</v>
      </c>
    </row>
    <row r="1935" spans="1:35" hidden="1">
      <c r="A1935" t="s">
        <v>5160</v>
      </c>
      <c r="B1935" t="s">
        <v>5161</v>
      </c>
      <c r="C1935" t="s">
        <v>5172</v>
      </c>
      <c r="D1935" t="s">
        <v>5173</v>
      </c>
      <c r="E1935" t="s">
        <v>5174</v>
      </c>
      <c r="F1935" t="s">
        <v>792</v>
      </c>
      <c r="G1935" t="s">
        <v>793</v>
      </c>
      <c r="H1935" t="s">
        <v>794</v>
      </c>
      <c r="I1935" t="s">
        <v>795</v>
      </c>
      <c r="J1935" t="s">
        <v>682</v>
      </c>
      <c r="K1935">
        <v>3</v>
      </c>
      <c r="L1935">
        <v>60</v>
      </c>
      <c r="M1935">
        <v>115.5</v>
      </c>
      <c r="N1935">
        <v>59.8</v>
      </c>
      <c r="R1935">
        <v>800</v>
      </c>
      <c r="S1935">
        <v>9.5</v>
      </c>
      <c r="T1935">
        <v>84</v>
      </c>
      <c r="U1935" t="s">
        <v>782</v>
      </c>
      <c r="V1935">
        <v>25000</v>
      </c>
      <c r="W1935">
        <v>3000</v>
      </c>
      <c r="X1935">
        <v>83</v>
      </c>
      <c r="Y1935">
        <v>19</v>
      </c>
      <c r="Z1935">
        <v>0.9</v>
      </c>
      <c r="AA1935">
        <v>-13</v>
      </c>
      <c r="AB1935" t="s">
        <v>769</v>
      </c>
      <c r="AC1935">
        <v>0.05</v>
      </c>
      <c r="AD1935" t="s">
        <v>783</v>
      </c>
      <c r="AE1935">
        <v>41913</v>
      </c>
      <c r="AF1935">
        <v>41941</v>
      </c>
      <c r="AG1935" t="s">
        <v>784</v>
      </c>
      <c r="AH1935" t="s">
        <v>5175</v>
      </c>
      <c r="AI1935">
        <v>2224098</v>
      </c>
    </row>
    <row r="1936" spans="1:35" hidden="1">
      <c r="A1936" t="s">
        <v>5013</v>
      </c>
      <c r="B1936" t="s">
        <v>27</v>
      </c>
      <c r="C1936" t="s">
        <v>5176</v>
      </c>
      <c r="D1936" t="s">
        <v>5176</v>
      </c>
      <c r="F1936" t="s">
        <v>738</v>
      </c>
      <c r="G1936" t="s">
        <v>780</v>
      </c>
      <c r="H1936" t="s">
        <v>794</v>
      </c>
      <c r="I1936" t="s">
        <v>726</v>
      </c>
      <c r="J1936" t="s">
        <v>682</v>
      </c>
      <c r="K1936">
        <v>5</v>
      </c>
      <c r="L1936">
        <v>50</v>
      </c>
      <c r="M1936">
        <v>89</v>
      </c>
      <c r="N1936">
        <v>64</v>
      </c>
      <c r="O1936">
        <v>1561</v>
      </c>
      <c r="Q1936">
        <v>40</v>
      </c>
      <c r="R1936">
        <v>500</v>
      </c>
      <c r="S1936">
        <v>8.5</v>
      </c>
      <c r="T1936">
        <v>62.5</v>
      </c>
      <c r="U1936" t="s">
        <v>782</v>
      </c>
      <c r="V1936">
        <v>25000</v>
      </c>
      <c r="W1936">
        <v>2700</v>
      </c>
      <c r="X1936">
        <v>82</v>
      </c>
      <c r="Y1936">
        <v>12</v>
      </c>
      <c r="Z1936">
        <v>0.9</v>
      </c>
      <c r="AA1936">
        <v>-29</v>
      </c>
      <c r="AB1936" t="s">
        <v>769</v>
      </c>
      <c r="AC1936">
        <v>0.05</v>
      </c>
      <c r="AD1936" t="s">
        <v>1308</v>
      </c>
      <c r="AE1936">
        <v>41435</v>
      </c>
      <c r="AF1936">
        <v>41957</v>
      </c>
      <c r="AG1936" t="s">
        <v>842</v>
      </c>
      <c r="AH1936" t="s">
        <v>5177</v>
      </c>
      <c r="AI1936">
        <v>2225578</v>
      </c>
    </row>
    <row r="1937" spans="1:35" hidden="1">
      <c r="A1937" t="s">
        <v>5013</v>
      </c>
      <c r="B1937" t="s">
        <v>27</v>
      </c>
      <c r="C1937" t="s">
        <v>5178</v>
      </c>
      <c r="D1937" t="s">
        <v>5178</v>
      </c>
      <c r="F1937" t="s">
        <v>738</v>
      </c>
      <c r="G1937" t="s">
        <v>780</v>
      </c>
      <c r="H1937" t="s">
        <v>794</v>
      </c>
      <c r="I1937" t="s">
        <v>726</v>
      </c>
      <c r="J1937" t="s">
        <v>682</v>
      </c>
      <c r="K1937">
        <v>5</v>
      </c>
      <c r="L1937">
        <v>50</v>
      </c>
      <c r="M1937">
        <v>89</v>
      </c>
      <c r="N1937">
        <v>64</v>
      </c>
      <c r="O1937">
        <v>1921</v>
      </c>
      <c r="Q1937">
        <v>25</v>
      </c>
      <c r="R1937">
        <v>500</v>
      </c>
      <c r="S1937">
        <v>8.5</v>
      </c>
      <c r="T1937">
        <v>58.8</v>
      </c>
      <c r="U1937" t="s">
        <v>782</v>
      </c>
      <c r="V1937">
        <v>25000</v>
      </c>
      <c r="W1937">
        <v>2700</v>
      </c>
      <c r="X1937">
        <v>81</v>
      </c>
      <c r="Y1937">
        <v>12</v>
      </c>
      <c r="Z1937">
        <v>0.9</v>
      </c>
      <c r="AA1937">
        <v>-29</v>
      </c>
      <c r="AB1937" t="s">
        <v>769</v>
      </c>
      <c r="AC1937">
        <v>0.05</v>
      </c>
      <c r="AD1937" t="s">
        <v>1308</v>
      </c>
      <c r="AE1937">
        <v>41435</v>
      </c>
      <c r="AF1937">
        <v>41900</v>
      </c>
      <c r="AG1937" t="s">
        <v>842</v>
      </c>
      <c r="AH1937" t="s">
        <v>5179</v>
      </c>
      <c r="AI1937">
        <v>2220668</v>
      </c>
    </row>
    <row r="1938" spans="1:35" hidden="1">
      <c r="A1938" t="s">
        <v>5013</v>
      </c>
      <c r="B1938" t="s">
        <v>27</v>
      </c>
      <c r="C1938" t="s">
        <v>5180</v>
      </c>
      <c r="D1938" t="s">
        <v>5180</v>
      </c>
      <c r="F1938" t="s">
        <v>738</v>
      </c>
      <c r="G1938" t="s">
        <v>780</v>
      </c>
      <c r="H1938" t="s">
        <v>794</v>
      </c>
      <c r="I1938" t="s">
        <v>726</v>
      </c>
      <c r="J1938" t="s">
        <v>682</v>
      </c>
      <c r="K1938">
        <v>5</v>
      </c>
      <c r="L1938">
        <v>50</v>
      </c>
      <c r="M1938">
        <v>89</v>
      </c>
      <c r="N1938">
        <v>64</v>
      </c>
      <c r="O1938">
        <v>1636</v>
      </c>
      <c r="Q1938">
        <v>40</v>
      </c>
      <c r="R1938">
        <v>515</v>
      </c>
      <c r="S1938">
        <v>8.6</v>
      </c>
      <c r="T1938">
        <v>59.9</v>
      </c>
      <c r="U1938" t="s">
        <v>782</v>
      </c>
      <c r="V1938">
        <v>25000</v>
      </c>
      <c r="W1938">
        <v>3000</v>
      </c>
      <c r="X1938">
        <v>82</v>
      </c>
      <c r="Y1938">
        <v>5</v>
      </c>
      <c r="Z1938">
        <v>0.9</v>
      </c>
      <c r="AA1938">
        <v>-29</v>
      </c>
      <c r="AB1938" t="s">
        <v>769</v>
      </c>
      <c r="AC1938">
        <v>0.05</v>
      </c>
      <c r="AD1938" t="s">
        <v>1308</v>
      </c>
      <c r="AE1938">
        <v>41435</v>
      </c>
      <c r="AF1938">
        <v>41900</v>
      </c>
      <c r="AG1938" t="s">
        <v>842</v>
      </c>
      <c r="AH1938" t="s">
        <v>5181</v>
      </c>
      <c r="AI1938">
        <v>2220669</v>
      </c>
    </row>
    <row r="1939" spans="1:35" hidden="1">
      <c r="A1939" t="s">
        <v>5013</v>
      </c>
      <c r="B1939" t="s">
        <v>27</v>
      </c>
      <c r="C1939" t="s">
        <v>5182</v>
      </c>
      <c r="D1939" t="s">
        <v>5182</v>
      </c>
      <c r="F1939" t="s">
        <v>738</v>
      </c>
      <c r="G1939" t="s">
        <v>780</v>
      </c>
      <c r="H1939" t="s">
        <v>794</v>
      </c>
      <c r="I1939" t="s">
        <v>726</v>
      </c>
      <c r="J1939" t="s">
        <v>682</v>
      </c>
      <c r="K1939">
        <v>5</v>
      </c>
      <c r="L1939">
        <v>50</v>
      </c>
      <c r="M1939">
        <v>89</v>
      </c>
      <c r="N1939">
        <v>64</v>
      </c>
      <c r="O1939">
        <v>1807</v>
      </c>
      <c r="Q1939">
        <v>25</v>
      </c>
      <c r="R1939">
        <v>515</v>
      </c>
      <c r="S1939">
        <v>8.6</v>
      </c>
      <c r="T1939">
        <v>59.9</v>
      </c>
      <c r="U1939" t="s">
        <v>782</v>
      </c>
      <c r="V1939">
        <v>25000</v>
      </c>
      <c r="W1939">
        <v>3000</v>
      </c>
      <c r="X1939">
        <v>82</v>
      </c>
      <c r="Y1939">
        <v>7</v>
      </c>
      <c r="Z1939">
        <v>0.9</v>
      </c>
      <c r="AA1939">
        <v>-29</v>
      </c>
      <c r="AB1939" t="s">
        <v>769</v>
      </c>
      <c r="AC1939">
        <v>0.05</v>
      </c>
      <c r="AD1939" t="s">
        <v>1308</v>
      </c>
      <c r="AE1939">
        <v>41435</v>
      </c>
      <c r="AF1939">
        <v>41900</v>
      </c>
      <c r="AG1939" t="s">
        <v>842</v>
      </c>
      <c r="AH1939" t="s">
        <v>5183</v>
      </c>
      <c r="AI1939">
        <v>2220681</v>
      </c>
    </row>
    <row r="1940" spans="1:35" hidden="1">
      <c r="A1940" t="s">
        <v>5013</v>
      </c>
      <c r="B1940" t="s">
        <v>27</v>
      </c>
      <c r="C1940" t="s">
        <v>5184</v>
      </c>
      <c r="D1940" t="s">
        <v>5184</v>
      </c>
      <c r="F1940" t="s">
        <v>738</v>
      </c>
      <c r="G1940" t="s">
        <v>780</v>
      </c>
      <c r="H1940" t="s">
        <v>794</v>
      </c>
      <c r="I1940" t="s">
        <v>726</v>
      </c>
      <c r="J1940" t="s">
        <v>682</v>
      </c>
      <c r="K1940">
        <v>5</v>
      </c>
      <c r="L1940">
        <v>50</v>
      </c>
      <c r="M1940">
        <v>89</v>
      </c>
      <c r="N1940">
        <v>64</v>
      </c>
      <c r="O1940">
        <v>1575</v>
      </c>
      <c r="Q1940">
        <v>40</v>
      </c>
      <c r="R1940">
        <v>525</v>
      </c>
      <c r="S1940">
        <v>8.5</v>
      </c>
      <c r="T1940">
        <v>61.8</v>
      </c>
      <c r="U1940" t="s">
        <v>782</v>
      </c>
      <c r="V1940">
        <v>25000</v>
      </c>
      <c r="W1940">
        <v>3500</v>
      </c>
      <c r="X1940">
        <v>83</v>
      </c>
      <c r="Y1940">
        <v>9</v>
      </c>
      <c r="Z1940">
        <v>0.9</v>
      </c>
      <c r="AA1940">
        <v>-30</v>
      </c>
      <c r="AB1940" t="s">
        <v>769</v>
      </c>
      <c r="AC1940">
        <v>0.05</v>
      </c>
      <c r="AD1940" t="s">
        <v>1308</v>
      </c>
      <c r="AE1940">
        <v>41640</v>
      </c>
      <c r="AF1940">
        <v>41911</v>
      </c>
      <c r="AG1940" t="s">
        <v>842</v>
      </c>
      <c r="AH1940" t="s">
        <v>5185</v>
      </c>
      <c r="AI1940">
        <v>2222292</v>
      </c>
    </row>
    <row r="1941" spans="1:35" hidden="1">
      <c r="A1941" t="s">
        <v>5013</v>
      </c>
      <c r="B1941" t="s">
        <v>27</v>
      </c>
      <c r="C1941" t="s">
        <v>5186</v>
      </c>
      <c r="D1941" t="s">
        <v>5186</v>
      </c>
      <c r="F1941" t="s">
        <v>738</v>
      </c>
      <c r="G1941" t="s">
        <v>780</v>
      </c>
      <c r="H1941" t="s">
        <v>794</v>
      </c>
      <c r="I1941" t="s">
        <v>726</v>
      </c>
      <c r="J1941" t="s">
        <v>682</v>
      </c>
      <c r="K1941">
        <v>5</v>
      </c>
      <c r="L1941">
        <v>50</v>
      </c>
      <c r="M1941">
        <v>89</v>
      </c>
      <c r="N1941">
        <v>64</v>
      </c>
      <c r="O1941">
        <v>2026</v>
      </c>
      <c r="Q1941">
        <v>25</v>
      </c>
      <c r="R1941">
        <v>525</v>
      </c>
      <c r="S1941">
        <v>8.6</v>
      </c>
      <c r="T1941">
        <v>61</v>
      </c>
      <c r="U1941" t="s">
        <v>782</v>
      </c>
      <c r="V1941">
        <v>25000</v>
      </c>
      <c r="W1941">
        <v>3500</v>
      </c>
      <c r="X1941">
        <v>83</v>
      </c>
      <c r="Y1941">
        <v>10</v>
      </c>
      <c r="Z1941">
        <v>0.9</v>
      </c>
      <c r="AA1941">
        <v>-30</v>
      </c>
      <c r="AB1941" t="s">
        <v>769</v>
      </c>
      <c r="AC1941">
        <v>0.05</v>
      </c>
      <c r="AD1941" t="s">
        <v>1308</v>
      </c>
      <c r="AE1941">
        <v>41640</v>
      </c>
      <c r="AF1941">
        <v>41911</v>
      </c>
      <c r="AG1941" t="s">
        <v>842</v>
      </c>
      <c r="AH1941" t="s">
        <v>5187</v>
      </c>
      <c r="AI1941">
        <v>2222293</v>
      </c>
    </row>
    <row r="1942" spans="1:35" hidden="1">
      <c r="A1942" t="s">
        <v>5013</v>
      </c>
      <c r="B1942" t="s">
        <v>27</v>
      </c>
      <c r="C1942" t="s">
        <v>5188</v>
      </c>
      <c r="D1942" t="s">
        <v>5188</v>
      </c>
      <c r="F1942" t="s">
        <v>738</v>
      </c>
      <c r="G1942" t="s">
        <v>780</v>
      </c>
      <c r="H1942" t="s">
        <v>794</v>
      </c>
      <c r="I1942" t="s">
        <v>726</v>
      </c>
      <c r="J1942" t="s">
        <v>682</v>
      </c>
      <c r="K1942">
        <v>5</v>
      </c>
      <c r="L1942">
        <v>50</v>
      </c>
      <c r="M1942">
        <v>89</v>
      </c>
      <c r="N1942">
        <v>64</v>
      </c>
      <c r="O1942">
        <v>1436</v>
      </c>
      <c r="Q1942">
        <v>40</v>
      </c>
      <c r="R1942">
        <v>530</v>
      </c>
      <c r="S1942">
        <v>8</v>
      </c>
      <c r="T1942">
        <v>66.3</v>
      </c>
      <c r="U1942" t="s">
        <v>782</v>
      </c>
      <c r="V1942">
        <v>25000</v>
      </c>
      <c r="W1942">
        <v>4000</v>
      </c>
      <c r="X1942">
        <v>86</v>
      </c>
      <c r="Y1942">
        <v>23</v>
      </c>
      <c r="Z1942">
        <v>0.9</v>
      </c>
      <c r="AA1942">
        <v>-30</v>
      </c>
      <c r="AB1942" t="s">
        <v>769</v>
      </c>
      <c r="AC1942">
        <v>0.05</v>
      </c>
      <c r="AD1942" t="s">
        <v>1308</v>
      </c>
      <c r="AE1942">
        <v>41435</v>
      </c>
      <c r="AF1942">
        <v>41890</v>
      </c>
      <c r="AG1942" t="s">
        <v>842</v>
      </c>
      <c r="AH1942" t="s">
        <v>5189</v>
      </c>
      <c r="AI1942">
        <v>2219004</v>
      </c>
    </row>
    <row r="1943" spans="1:35" hidden="1">
      <c r="A1943" t="s">
        <v>5013</v>
      </c>
      <c r="B1943" t="s">
        <v>27</v>
      </c>
      <c r="C1943" t="s">
        <v>5190</v>
      </c>
      <c r="D1943" t="s">
        <v>5190</v>
      </c>
      <c r="F1943" t="s">
        <v>738</v>
      </c>
      <c r="G1943" t="s">
        <v>780</v>
      </c>
      <c r="H1943" t="s">
        <v>794</v>
      </c>
      <c r="I1943" t="s">
        <v>726</v>
      </c>
      <c r="J1943" t="s">
        <v>682</v>
      </c>
      <c r="K1943">
        <v>5</v>
      </c>
      <c r="L1943">
        <v>50</v>
      </c>
      <c r="M1943">
        <v>89</v>
      </c>
      <c r="N1943">
        <v>64</v>
      </c>
      <c r="O1943">
        <v>2111</v>
      </c>
      <c r="Q1943">
        <v>25</v>
      </c>
      <c r="R1943">
        <v>530</v>
      </c>
      <c r="S1943">
        <v>8</v>
      </c>
      <c r="T1943">
        <v>66.2</v>
      </c>
      <c r="U1943" t="s">
        <v>782</v>
      </c>
      <c r="V1943">
        <v>25000</v>
      </c>
      <c r="W1943">
        <v>4000</v>
      </c>
      <c r="X1943">
        <v>83</v>
      </c>
      <c r="Y1943">
        <v>14</v>
      </c>
      <c r="Z1943">
        <v>0.9</v>
      </c>
      <c r="AA1943">
        <v>-29</v>
      </c>
      <c r="AB1943" t="s">
        <v>769</v>
      </c>
      <c r="AC1943">
        <v>0.05</v>
      </c>
      <c r="AD1943" t="s">
        <v>1308</v>
      </c>
      <c r="AE1943">
        <v>41435</v>
      </c>
      <c r="AF1943">
        <v>41900</v>
      </c>
      <c r="AG1943" t="s">
        <v>842</v>
      </c>
      <c r="AH1943" t="s">
        <v>5191</v>
      </c>
      <c r="AI1943">
        <v>2221251</v>
      </c>
    </row>
    <row r="1944" spans="1:35" hidden="1">
      <c r="A1944" t="s">
        <v>5013</v>
      </c>
      <c r="B1944" t="s">
        <v>27</v>
      </c>
      <c r="C1944" t="s">
        <v>5192</v>
      </c>
      <c r="D1944" t="s">
        <v>5192</v>
      </c>
      <c r="F1944" t="s">
        <v>813</v>
      </c>
      <c r="G1944" t="s">
        <v>780</v>
      </c>
      <c r="H1944" t="s">
        <v>794</v>
      </c>
      <c r="I1944" t="s">
        <v>726</v>
      </c>
      <c r="J1944" t="s">
        <v>682</v>
      </c>
      <c r="K1944">
        <v>5</v>
      </c>
      <c r="L1944">
        <v>50</v>
      </c>
      <c r="M1944">
        <v>89</v>
      </c>
      <c r="N1944">
        <v>64</v>
      </c>
      <c r="R1944">
        <v>600</v>
      </c>
      <c r="S1944">
        <v>8</v>
      </c>
      <c r="T1944">
        <v>75</v>
      </c>
      <c r="U1944" t="s">
        <v>782</v>
      </c>
      <c r="V1944">
        <v>25000</v>
      </c>
      <c r="W1944">
        <v>3000</v>
      </c>
      <c r="X1944">
        <v>83</v>
      </c>
      <c r="Y1944">
        <v>21</v>
      </c>
      <c r="Z1944">
        <v>0.8</v>
      </c>
      <c r="AA1944">
        <v>-29</v>
      </c>
      <c r="AD1944" t="s">
        <v>1308</v>
      </c>
      <c r="AE1944">
        <v>41435</v>
      </c>
      <c r="AF1944">
        <v>41835</v>
      </c>
      <c r="AG1944" t="s">
        <v>842</v>
      </c>
      <c r="AH1944" t="s">
        <v>5193</v>
      </c>
      <c r="AI1944">
        <v>2215539</v>
      </c>
    </row>
    <row r="1945" spans="1:35" hidden="1">
      <c r="A1945" t="s">
        <v>5013</v>
      </c>
      <c r="B1945" t="s">
        <v>27</v>
      </c>
      <c r="C1945" t="s">
        <v>5194</v>
      </c>
      <c r="D1945" t="s">
        <v>5194</v>
      </c>
      <c r="F1945" t="s">
        <v>813</v>
      </c>
      <c r="G1945" t="s">
        <v>780</v>
      </c>
      <c r="H1945" t="s">
        <v>794</v>
      </c>
      <c r="I1945" t="s">
        <v>726</v>
      </c>
      <c r="J1945" t="s">
        <v>682</v>
      </c>
      <c r="K1945">
        <v>5</v>
      </c>
      <c r="L1945">
        <v>50</v>
      </c>
      <c r="M1945">
        <v>89</v>
      </c>
      <c r="N1945">
        <v>64</v>
      </c>
      <c r="R1945">
        <v>650</v>
      </c>
      <c r="S1945">
        <v>8</v>
      </c>
      <c r="T1945">
        <v>81</v>
      </c>
      <c r="U1945" t="s">
        <v>782</v>
      </c>
      <c r="V1945">
        <v>25000</v>
      </c>
      <c r="W1945">
        <v>4000</v>
      </c>
      <c r="X1945">
        <v>84</v>
      </c>
      <c r="Y1945">
        <v>24</v>
      </c>
      <c r="Z1945">
        <v>0.8</v>
      </c>
      <c r="AA1945">
        <v>-30</v>
      </c>
      <c r="AD1945" t="s">
        <v>1308</v>
      </c>
      <c r="AE1945">
        <v>41435</v>
      </c>
      <c r="AF1945">
        <v>41835</v>
      </c>
      <c r="AG1945" t="s">
        <v>842</v>
      </c>
      <c r="AH1945" t="s">
        <v>5195</v>
      </c>
      <c r="AI1945">
        <v>2215540</v>
      </c>
    </row>
    <row r="1946" spans="1:35" hidden="1">
      <c r="A1946" t="s">
        <v>5013</v>
      </c>
      <c r="B1946" t="s">
        <v>27</v>
      </c>
      <c r="C1946" t="s">
        <v>5196</v>
      </c>
      <c r="D1946" t="s">
        <v>5196</v>
      </c>
      <c r="F1946" t="s">
        <v>813</v>
      </c>
      <c r="G1946" t="s">
        <v>780</v>
      </c>
      <c r="H1946" t="s">
        <v>794</v>
      </c>
      <c r="I1946" t="s">
        <v>726</v>
      </c>
      <c r="J1946" t="s">
        <v>682</v>
      </c>
      <c r="K1946">
        <v>5</v>
      </c>
      <c r="L1946">
        <v>50</v>
      </c>
      <c r="M1946">
        <v>89</v>
      </c>
      <c r="N1946">
        <v>64</v>
      </c>
      <c r="R1946">
        <v>525</v>
      </c>
      <c r="S1946">
        <v>8</v>
      </c>
      <c r="T1946">
        <v>65.599999999999994</v>
      </c>
      <c r="U1946" t="s">
        <v>782</v>
      </c>
      <c r="V1946">
        <v>25000</v>
      </c>
      <c r="W1946">
        <v>2700</v>
      </c>
      <c r="X1946">
        <v>83</v>
      </c>
      <c r="Y1946">
        <v>20</v>
      </c>
      <c r="Z1946">
        <v>0.9</v>
      </c>
      <c r="AA1946">
        <v>-30</v>
      </c>
      <c r="AB1946" t="s">
        <v>769</v>
      </c>
      <c r="AD1946" t="s">
        <v>1308</v>
      </c>
      <c r="AE1946">
        <v>41488</v>
      </c>
      <c r="AF1946">
        <v>41801</v>
      </c>
      <c r="AG1946" t="s">
        <v>842</v>
      </c>
      <c r="AH1946" t="s">
        <v>5197</v>
      </c>
      <c r="AI1946">
        <v>2213284</v>
      </c>
    </row>
    <row r="1947" spans="1:35" hidden="1">
      <c r="A1947" t="s">
        <v>5013</v>
      </c>
      <c r="B1947" t="s">
        <v>27</v>
      </c>
      <c r="C1947" t="s">
        <v>5198</v>
      </c>
      <c r="D1947" t="s">
        <v>5198</v>
      </c>
      <c r="F1947" t="s">
        <v>813</v>
      </c>
      <c r="G1947" t="s">
        <v>780</v>
      </c>
      <c r="H1947" t="s">
        <v>794</v>
      </c>
      <c r="I1947" t="s">
        <v>726</v>
      </c>
      <c r="J1947" t="s">
        <v>682</v>
      </c>
      <c r="K1947">
        <v>5</v>
      </c>
      <c r="L1947">
        <v>50</v>
      </c>
      <c r="M1947">
        <v>89</v>
      </c>
      <c r="N1947">
        <v>64</v>
      </c>
      <c r="R1947">
        <v>525</v>
      </c>
      <c r="S1947">
        <v>8</v>
      </c>
      <c r="T1947">
        <v>65.599999999999994</v>
      </c>
      <c r="U1947" t="s">
        <v>782</v>
      </c>
      <c r="V1947">
        <v>25000</v>
      </c>
      <c r="W1947">
        <v>3000</v>
      </c>
      <c r="X1947">
        <v>83</v>
      </c>
      <c r="Y1947">
        <v>20</v>
      </c>
      <c r="Z1947">
        <v>0.9</v>
      </c>
      <c r="AA1947">
        <v>-30</v>
      </c>
      <c r="AB1947" t="s">
        <v>769</v>
      </c>
      <c r="AD1947" t="s">
        <v>1308</v>
      </c>
      <c r="AE1947">
        <v>41488</v>
      </c>
      <c r="AF1947">
        <v>41801</v>
      </c>
      <c r="AG1947" t="s">
        <v>842</v>
      </c>
      <c r="AH1947" t="s">
        <v>5199</v>
      </c>
      <c r="AI1947">
        <v>2213297</v>
      </c>
    </row>
    <row r="1948" spans="1:35" hidden="1">
      <c r="A1948" t="s">
        <v>5013</v>
      </c>
      <c r="B1948" t="s">
        <v>27</v>
      </c>
      <c r="C1948" t="s">
        <v>5200</v>
      </c>
      <c r="D1948" t="s">
        <v>5200</v>
      </c>
      <c r="F1948" t="s">
        <v>813</v>
      </c>
      <c r="G1948" t="s">
        <v>780</v>
      </c>
      <c r="H1948" t="s">
        <v>794</v>
      </c>
      <c r="I1948" t="s">
        <v>726</v>
      </c>
      <c r="J1948" t="s">
        <v>682</v>
      </c>
      <c r="K1948">
        <v>5</v>
      </c>
      <c r="L1948">
        <v>50</v>
      </c>
      <c r="M1948">
        <v>89</v>
      </c>
      <c r="N1948">
        <v>64</v>
      </c>
      <c r="R1948">
        <v>555</v>
      </c>
      <c r="S1948">
        <v>8</v>
      </c>
      <c r="T1948">
        <v>69</v>
      </c>
      <c r="U1948" t="s">
        <v>782</v>
      </c>
      <c r="V1948">
        <v>25000</v>
      </c>
      <c r="W1948">
        <v>4000</v>
      </c>
      <c r="X1948">
        <v>83</v>
      </c>
      <c r="Y1948">
        <v>22</v>
      </c>
      <c r="Z1948">
        <v>0.9</v>
      </c>
      <c r="AA1948">
        <v>-30</v>
      </c>
      <c r="AB1948" t="s">
        <v>769</v>
      </c>
      <c r="AD1948" t="s">
        <v>1308</v>
      </c>
      <c r="AE1948">
        <v>41488</v>
      </c>
      <c r="AF1948">
        <v>41801</v>
      </c>
      <c r="AG1948" t="s">
        <v>842</v>
      </c>
      <c r="AH1948" t="s">
        <v>5201</v>
      </c>
      <c r="AI1948">
        <v>2213296</v>
      </c>
    </row>
    <row r="1949" spans="1:35" hidden="1">
      <c r="A1949" t="s">
        <v>5013</v>
      </c>
      <c r="B1949" t="s">
        <v>27</v>
      </c>
      <c r="C1949" t="s">
        <v>5202</v>
      </c>
      <c r="D1949" t="s">
        <v>5202</v>
      </c>
      <c r="F1949" t="s">
        <v>735</v>
      </c>
      <c r="G1949" t="s">
        <v>780</v>
      </c>
      <c r="H1949" t="s">
        <v>794</v>
      </c>
      <c r="I1949" t="s">
        <v>726</v>
      </c>
      <c r="J1949" t="s">
        <v>682</v>
      </c>
      <c r="K1949">
        <v>5</v>
      </c>
      <c r="L1949">
        <v>90</v>
      </c>
      <c r="M1949">
        <v>135</v>
      </c>
      <c r="N1949">
        <v>122</v>
      </c>
      <c r="O1949">
        <v>2292</v>
      </c>
      <c r="Q1949">
        <v>40</v>
      </c>
      <c r="R1949">
        <v>1050</v>
      </c>
      <c r="S1949">
        <v>14</v>
      </c>
      <c r="T1949">
        <v>77.8</v>
      </c>
      <c r="U1949" t="s">
        <v>782</v>
      </c>
      <c r="V1949">
        <v>25000</v>
      </c>
      <c r="W1949">
        <v>3000</v>
      </c>
      <c r="X1949">
        <v>82</v>
      </c>
      <c r="Y1949">
        <v>4</v>
      </c>
      <c r="Z1949">
        <v>0.8</v>
      </c>
      <c r="AA1949">
        <v>-30</v>
      </c>
      <c r="AD1949" t="s">
        <v>1308</v>
      </c>
      <c r="AE1949">
        <v>41498</v>
      </c>
      <c r="AF1949">
        <v>41813</v>
      </c>
      <c r="AG1949" t="s">
        <v>842</v>
      </c>
      <c r="AH1949" t="s">
        <v>5203</v>
      </c>
      <c r="AI1949">
        <v>2213692</v>
      </c>
    </row>
    <row r="1950" spans="1:35" hidden="1">
      <c r="A1950" t="s">
        <v>5013</v>
      </c>
      <c r="B1950" t="s">
        <v>27</v>
      </c>
      <c r="C1950" t="s">
        <v>5204</v>
      </c>
      <c r="D1950" t="s">
        <v>5204</v>
      </c>
      <c r="F1950" t="s">
        <v>735</v>
      </c>
      <c r="G1950" t="s">
        <v>780</v>
      </c>
      <c r="H1950" t="s">
        <v>794</v>
      </c>
      <c r="I1950" t="s">
        <v>726</v>
      </c>
      <c r="J1950" t="s">
        <v>682</v>
      </c>
      <c r="K1950">
        <v>5</v>
      </c>
      <c r="L1950">
        <v>120</v>
      </c>
      <c r="M1950">
        <v>135</v>
      </c>
      <c r="N1950">
        <v>122</v>
      </c>
      <c r="O1950">
        <v>2751</v>
      </c>
      <c r="Q1950">
        <v>40</v>
      </c>
      <c r="R1950">
        <v>1300</v>
      </c>
      <c r="S1950">
        <v>17</v>
      </c>
      <c r="T1950">
        <v>76.5</v>
      </c>
      <c r="U1950" t="s">
        <v>782</v>
      </c>
      <c r="V1950">
        <v>25000</v>
      </c>
      <c r="W1950">
        <v>3000</v>
      </c>
      <c r="X1950">
        <v>81</v>
      </c>
      <c r="Y1950">
        <v>3</v>
      </c>
      <c r="Z1950">
        <v>0.9</v>
      </c>
      <c r="AA1950">
        <v>-20</v>
      </c>
      <c r="AB1950" t="s">
        <v>769</v>
      </c>
      <c r="AC1950">
        <v>0.05</v>
      </c>
      <c r="AD1950" t="s">
        <v>1308</v>
      </c>
      <c r="AE1950">
        <v>41499</v>
      </c>
      <c r="AF1950">
        <v>41858</v>
      </c>
      <c r="AG1950" t="s">
        <v>842</v>
      </c>
      <c r="AH1950" t="s">
        <v>5205</v>
      </c>
      <c r="AI1950">
        <v>2217160</v>
      </c>
    </row>
    <row r="1951" spans="1:35" hidden="1">
      <c r="A1951" t="s">
        <v>5013</v>
      </c>
      <c r="B1951" t="s">
        <v>27</v>
      </c>
      <c r="C1951" t="s">
        <v>5206</v>
      </c>
      <c r="D1951" t="s">
        <v>5206</v>
      </c>
      <c r="F1951" t="s">
        <v>792</v>
      </c>
      <c r="G1951" t="s">
        <v>793</v>
      </c>
      <c r="H1951" t="s">
        <v>794</v>
      </c>
      <c r="I1951" t="s">
        <v>795</v>
      </c>
      <c r="J1951" t="s">
        <v>682</v>
      </c>
      <c r="K1951">
        <v>3</v>
      </c>
      <c r="L1951">
        <v>60</v>
      </c>
      <c r="M1951">
        <v>113.5</v>
      </c>
      <c r="N1951">
        <v>60.6</v>
      </c>
      <c r="R1951">
        <v>800</v>
      </c>
      <c r="S1951">
        <v>10</v>
      </c>
      <c r="T1951">
        <v>83</v>
      </c>
      <c r="U1951" t="s">
        <v>782</v>
      </c>
      <c r="V1951">
        <v>25000</v>
      </c>
      <c r="W1951">
        <v>2700</v>
      </c>
      <c r="X1951">
        <v>82</v>
      </c>
      <c r="Y1951">
        <v>18</v>
      </c>
      <c r="Z1951">
        <v>0.9</v>
      </c>
      <c r="AA1951">
        <v>-29</v>
      </c>
      <c r="AB1951" t="s">
        <v>769</v>
      </c>
      <c r="AC1951">
        <v>0.05</v>
      </c>
      <c r="AD1951" t="s">
        <v>1308</v>
      </c>
      <c r="AE1951">
        <v>41791</v>
      </c>
      <c r="AF1951">
        <v>41796</v>
      </c>
      <c r="AG1951" t="s">
        <v>842</v>
      </c>
      <c r="AH1951" t="s">
        <v>5207</v>
      </c>
      <c r="AI1951">
        <v>2212445</v>
      </c>
    </row>
    <row r="1952" spans="1:35" hidden="1">
      <c r="A1952" t="s">
        <v>5013</v>
      </c>
      <c r="B1952" t="s">
        <v>27</v>
      </c>
      <c r="C1952" t="s">
        <v>5208</v>
      </c>
      <c r="D1952" t="s">
        <v>5208</v>
      </c>
      <c r="F1952" t="s">
        <v>792</v>
      </c>
      <c r="G1952" t="s">
        <v>793</v>
      </c>
      <c r="H1952" t="s">
        <v>794</v>
      </c>
      <c r="I1952" t="s">
        <v>795</v>
      </c>
      <c r="J1952" t="s">
        <v>682</v>
      </c>
      <c r="K1952">
        <v>3</v>
      </c>
      <c r="L1952">
        <v>60</v>
      </c>
      <c r="M1952">
        <v>113.5</v>
      </c>
      <c r="N1952">
        <v>61</v>
      </c>
      <c r="R1952">
        <v>800</v>
      </c>
      <c r="S1952">
        <v>10</v>
      </c>
      <c r="T1952">
        <v>80</v>
      </c>
      <c r="U1952" t="s">
        <v>782</v>
      </c>
      <c r="V1952">
        <v>25000</v>
      </c>
      <c r="W1952">
        <v>2700</v>
      </c>
      <c r="X1952">
        <v>83</v>
      </c>
      <c r="Y1952">
        <v>22</v>
      </c>
      <c r="Z1952">
        <v>0.9</v>
      </c>
      <c r="AA1952">
        <v>-29</v>
      </c>
      <c r="AB1952" t="s">
        <v>769</v>
      </c>
      <c r="AC1952">
        <v>0.05</v>
      </c>
      <c r="AD1952" t="s">
        <v>5035</v>
      </c>
      <c r="AE1952">
        <v>41609</v>
      </c>
      <c r="AF1952">
        <v>41801</v>
      </c>
      <c r="AG1952" t="s">
        <v>842</v>
      </c>
      <c r="AH1952" t="s">
        <v>5209</v>
      </c>
      <c r="AI1952">
        <v>2213352</v>
      </c>
    </row>
    <row r="1953" spans="1:35" hidden="1">
      <c r="A1953" t="s">
        <v>5013</v>
      </c>
      <c r="B1953" t="s">
        <v>27</v>
      </c>
      <c r="C1953" t="s">
        <v>5210</v>
      </c>
      <c r="D1953" t="s">
        <v>5210</v>
      </c>
      <c r="F1953" t="s">
        <v>792</v>
      </c>
      <c r="G1953" t="s">
        <v>793</v>
      </c>
      <c r="H1953" t="s">
        <v>794</v>
      </c>
      <c r="I1953" t="s">
        <v>795</v>
      </c>
      <c r="J1953" t="s">
        <v>682</v>
      </c>
      <c r="K1953">
        <v>3</v>
      </c>
      <c r="L1953">
        <v>60</v>
      </c>
      <c r="M1953">
        <v>113.5</v>
      </c>
      <c r="N1953">
        <v>61</v>
      </c>
      <c r="R1953">
        <v>950</v>
      </c>
      <c r="S1953">
        <v>10</v>
      </c>
      <c r="T1953">
        <v>80</v>
      </c>
      <c r="U1953" t="s">
        <v>782</v>
      </c>
      <c r="V1953">
        <v>25000</v>
      </c>
      <c r="W1953">
        <v>5000</v>
      </c>
      <c r="X1953">
        <v>83</v>
      </c>
      <c r="Y1953">
        <v>22</v>
      </c>
      <c r="Z1953">
        <v>0.9</v>
      </c>
      <c r="AA1953">
        <v>-29</v>
      </c>
      <c r="AB1953" t="s">
        <v>769</v>
      </c>
      <c r="AC1953">
        <v>0.05</v>
      </c>
      <c r="AD1953" t="s">
        <v>5035</v>
      </c>
      <c r="AE1953">
        <v>41609</v>
      </c>
      <c r="AF1953">
        <v>41801</v>
      </c>
      <c r="AG1953" t="s">
        <v>842</v>
      </c>
      <c r="AH1953" t="s">
        <v>5211</v>
      </c>
      <c r="AI1953">
        <v>2213353</v>
      </c>
    </row>
    <row r="1954" spans="1:35" hidden="1">
      <c r="A1954" t="s">
        <v>5013</v>
      </c>
      <c r="B1954" t="s">
        <v>27</v>
      </c>
      <c r="C1954" t="s">
        <v>5212</v>
      </c>
      <c r="D1954" t="s">
        <v>5212</v>
      </c>
      <c r="E1954" t="s">
        <v>5213</v>
      </c>
      <c r="F1954" t="s">
        <v>792</v>
      </c>
      <c r="G1954" t="s">
        <v>793</v>
      </c>
      <c r="H1954" t="s">
        <v>794</v>
      </c>
      <c r="I1954" t="s">
        <v>795</v>
      </c>
      <c r="J1954" t="s">
        <v>682</v>
      </c>
      <c r="K1954">
        <v>3</v>
      </c>
      <c r="L1954">
        <v>60</v>
      </c>
      <c r="M1954">
        <v>113.5</v>
      </c>
      <c r="N1954">
        <v>61</v>
      </c>
      <c r="R1954">
        <v>800</v>
      </c>
      <c r="S1954">
        <v>10</v>
      </c>
      <c r="T1954">
        <v>80</v>
      </c>
      <c r="U1954" t="s">
        <v>782</v>
      </c>
      <c r="V1954">
        <v>25000</v>
      </c>
      <c r="W1954">
        <v>2700</v>
      </c>
      <c r="X1954">
        <v>83</v>
      </c>
      <c r="Y1954">
        <v>22</v>
      </c>
      <c r="Z1954">
        <v>0.9</v>
      </c>
      <c r="AA1954">
        <v>-29</v>
      </c>
      <c r="AB1954" t="s">
        <v>769</v>
      </c>
      <c r="AC1954">
        <v>0.05</v>
      </c>
      <c r="AD1954" t="s">
        <v>783</v>
      </c>
      <c r="AE1954">
        <v>41609</v>
      </c>
      <c r="AF1954">
        <v>41908</v>
      </c>
      <c r="AG1954" t="s">
        <v>842</v>
      </c>
      <c r="AH1954" t="s">
        <v>5214</v>
      </c>
      <c r="AI1954">
        <v>2222134</v>
      </c>
    </row>
    <row r="1955" spans="1:35" hidden="1">
      <c r="A1955" t="s">
        <v>5013</v>
      </c>
      <c r="B1955" t="s">
        <v>27</v>
      </c>
      <c r="C1955" t="s">
        <v>5215</v>
      </c>
      <c r="D1955" t="s">
        <v>5215</v>
      </c>
      <c r="F1955" t="s">
        <v>792</v>
      </c>
      <c r="G1955" t="s">
        <v>793</v>
      </c>
      <c r="H1955" t="s">
        <v>794</v>
      </c>
      <c r="I1955" t="s">
        <v>795</v>
      </c>
      <c r="J1955" t="s">
        <v>682</v>
      </c>
      <c r="K1955">
        <v>3</v>
      </c>
      <c r="L1955">
        <v>60</v>
      </c>
      <c r="M1955">
        <v>113.5</v>
      </c>
      <c r="N1955">
        <v>61</v>
      </c>
      <c r="R1955">
        <v>800</v>
      </c>
      <c r="S1955">
        <v>10</v>
      </c>
      <c r="T1955">
        <v>80</v>
      </c>
      <c r="U1955" t="s">
        <v>782</v>
      </c>
      <c r="V1955">
        <v>25000</v>
      </c>
      <c r="W1955">
        <v>2700</v>
      </c>
      <c r="X1955">
        <v>83</v>
      </c>
      <c r="Y1955">
        <v>22</v>
      </c>
      <c r="Z1955">
        <v>0.9</v>
      </c>
      <c r="AA1955">
        <v>-29</v>
      </c>
      <c r="AB1955" t="s">
        <v>769</v>
      </c>
      <c r="AC1955">
        <v>0.05</v>
      </c>
      <c r="AD1955" t="s">
        <v>5035</v>
      </c>
      <c r="AE1955">
        <v>41609</v>
      </c>
      <c r="AF1955">
        <v>41801</v>
      </c>
      <c r="AG1955" t="s">
        <v>842</v>
      </c>
      <c r="AH1955" t="s">
        <v>5216</v>
      </c>
      <c r="AI1955">
        <v>2213351</v>
      </c>
    </row>
    <row r="1956" spans="1:35" hidden="1">
      <c r="A1956" t="s">
        <v>5013</v>
      </c>
      <c r="B1956" t="s">
        <v>27</v>
      </c>
      <c r="C1956" t="s">
        <v>5217</v>
      </c>
      <c r="D1956" t="s">
        <v>5217</v>
      </c>
      <c r="F1956" t="s">
        <v>792</v>
      </c>
      <c r="G1956" t="s">
        <v>793</v>
      </c>
      <c r="H1956" t="s">
        <v>794</v>
      </c>
      <c r="I1956" t="s">
        <v>795</v>
      </c>
      <c r="J1956" t="s">
        <v>682</v>
      </c>
      <c r="K1956">
        <v>3</v>
      </c>
      <c r="L1956">
        <v>60</v>
      </c>
      <c r="M1956">
        <v>112</v>
      </c>
      <c r="N1956">
        <v>61</v>
      </c>
      <c r="R1956">
        <v>800</v>
      </c>
      <c r="S1956">
        <v>10</v>
      </c>
      <c r="T1956">
        <v>80</v>
      </c>
      <c r="U1956" t="s">
        <v>782</v>
      </c>
      <c r="V1956">
        <v>25000</v>
      </c>
      <c r="W1956">
        <v>2700</v>
      </c>
      <c r="X1956">
        <v>83</v>
      </c>
      <c r="Y1956">
        <v>21</v>
      </c>
      <c r="Z1956">
        <v>0.9</v>
      </c>
      <c r="AA1956">
        <v>-29</v>
      </c>
      <c r="AD1956" t="s">
        <v>5035</v>
      </c>
      <c r="AE1956">
        <v>41435</v>
      </c>
      <c r="AF1956">
        <v>41862</v>
      </c>
      <c r="AG1956" t="s">
        <v>842</v>
      </c>
      <c r="AH1956" t="s">
        <v>5218</v>
      </c>
      <c r="AI1956">
        <v>2217259</v>
      </c>
    </row>
    <row r="1957" spans="1:35" hidden="1">
      <c r="A1957" t="s">
        <v>5013</v>
      </c>
      <c r="B1957" t="s">
        <v>27</v>
      </c>
      <c r="C1957" t="s">
        <v>5219</v>
      </c>
      <c r="D1957" t="s">
        <v>5219</v>
      </c>
      <c r="F1957" t="s">
        <v>792</v>
      </c>
      <c r="G1957" t="s">
        <v>793</v>
      </c>
      <c r="H1957" t="s">
        <v>794</v>
      </c>
      <c r="I1957" t="s">
        <v>795</v>
      </c>
      <c r="J1957" t="s">
        <v>682</v>
      </c>
      <c r="K1957">
        <v>3</v>
      </c>
      <c r="L1957">
        <v>60</v>
      </c>
      <c r="M1957">
        <v>113.5</v>
      </c>
      <c r="N1957">
        <v>61</v>
      </c>
      <c r="R1957">
        <v>800</v>
      </c>
      <c r="S1957">
        <v>10</v>
      </c>
      <c r="T1957">
        <v>80</v>
      </c>
      <c r="U1957" t="s">
        <v>782</v>
      </c>
      <c r="V1957">
        <v>25000</v>
      </c>
      <c r="W1957">
        <v>2700</v>
      </c>
      <c r="X1957">
        <v>83</v>
      </c>
      <c r="Y1957">
        <v>22</v>
      </c>
      <c r="Z1957">
        <v>0.9</v>
      </c>
      <c r="AA1957">
        <v>-29</v>
      </c>
      <c r="AB1957" t="s">
        <v>769</v>
      </c>
      <c r="AC1957">
        <v>0.05</v>
      </c>
      <c r="AD1957" t="s">
        <v>5035</v>
      </c>
      <c r="AE1957">
        <v>41609</v>
      </c>
      <c r="AF1957">
        <v>41810</v>
      </c>
      <c r="AG1957" t="s">
        <v>842</v>
      </c>
      <c r="AH1957" t="s">
        <v>5220</v>
      </c>
      <c r="AI1957">
        <v>2213493</v>
      </c>
    </row>
    <row r="1958" spans="1:35" hidden="1">
      <c r="A1958" t="s">
        <v>4924</v>
      </c>
      <c r="B1958" t="s">
        <v>4925</v>
      </c>
      <c r="C1958" t="s">
        <v>5221</v>
      </c>
      <c r="D1958" t="s">
        <v>5221</v>
      </c>
      <c r="F1958" t="s">
        <v>1051</v>
      </c>
      <c r="G1958" t="s">
        <v>793</v>
      </c>
      <c r="H1958" t="s">
        <v>794</v>
      </c>
      <c r="I1958" t="s">
        <v>795</v>
      </c>
      <c r="J1958" t="s">
        <v>682</v>
      </c>
      <c r="K1958">
        <v>5</v>
      </c>
      <c r="L1958">
        <v>100</v>
      </c>
      <c r="M1958">
        <v>135</v>
      </c>
      <c r="N1958">
        <v>78</v>
      </c>
      <c r="R1958">
        <v>1850</v>
      </c>
      <c r="S1958">
        <v>18</v>
      </c>
      <c r="T1958">
        <v>103</v>
      </c>
      <c r="U1958" t="s">
        <v>782</v>
      </c>
      <c r="V1958">
        <v>25000</v>
      </c>
      <c r="W1958">
        <v>5000</v>
      </c>
      <c r="X1958">
        <v>83</v>
      </c>
      <c r="Y1958">
        <v>10</v>
      </c>
      <c r="Z1958">
        <v>1</v>
      </c>
      <c r="AA1958">
        <v>-29</v>
      </c>
      <c r="AB1958" t="s">
        <v>769</v>
      </c>
      <c r="AC1958">
        <v>0.05</v>
      </c>
      <c r="AD1958" t="s">
        <v>1308</v>
      </c>
      <c r="AE1958">
        <v>41852</v>
      </c>
      <c r="AF1958">
        <v>41939</v>
      </c>
      <c r="AG1958" t="s">
        <v>842</v>
      </c>
      <c r="AH1958" t="s">
        <v>5222</v>
      </c>
      <c r="AI1958">
        <v>2223567</v>
      </c>
    </row>
    <row r="1959" spans="1:35" hidden="1">
      <c r="A1959" t="s">
        <v>4924</v>
      </c>
      <c r="B1959" t="s">
        <v>4925</v>
      </c>
      <c r="C1959" t="s">
        <v>579</v>
      </c>
      <c r="D1959" t="s">
        <v>579</v>
      </c>
      <c r="F1959" t="s">
        <v>792</v>
      </c>
      <c r="G1959" t="s">
        <v>793</v>
      </c>
      <c r="H1959" t="s">
        <v>794</v>
      </c>
      <c r="I1959" t="s">
        <v>795</v>
      </c>
      <c r="J1959" t="s">
        <v>682</v>
      </c>
      <c r="K1959">
        <v>3</v>
      </c>
      <c r="L1959">
        <v>40</v>
      </c>
      <c r="M1959">
        <v>112</v>
      </c>
      <c r="N1959">
        <v>61</v>
      </c>
      <c r="R1959">
        <v>450</v>
      </c>
      <c r="S1959">
        <v>7</v>
      </c>
      <c r="T1959">
        <v>65</v>
      </c>
      <c r="U1959" t="s">
        <v>782</v>
      </c>
      <c r="V1959">
        <v>25000</v>
      </c>
      <c r="W1959">
        <v>2700</v>
      </c>
      <c r="X1959">
        <v>83</v>
      </c>
      <c r="Y1959">
        <v>22</v>
      </c>
      <c r="Z1959">
        <v>0.9</v>
      </c>
      <c r="AA1959">
        <v>-29</v>
      </c>
      <c r="AB1959" t="s">
        <v>769</v>
      </c>
      <c r="AC1959">
        <v>0.05</v>
      </c>
      <c r="AD1959" t="s">
        <v>5035</v>
      </c>
      <c r="AE1959">
        <v>41429</v>
      </c>
      <c r="AF1959">
        <v>41801</v>
      </c>
      <c r="AG1959" t="s">
        <v>842</v>
      </c>
      <c r="AH1959" t="s">
        <v>5223</v>
      </c>
      <c r="AI1959">
        <v>2213250</v>
      </c>
    </row>
    <row r="1960" spans="1:35" hidden="1">
      <c r="A1960" t="s">
        <v>4924</v>
      </c>
      <c r="B1960" t="s">
        <v>4925</v>
      </c>
      <c r="C1960" t="s">
        <v>580</v>
      </c>
      <c r="D1960" t="s">
        <v>580</v>
      </c>
      <c r="F1960" t="s">
        <v>792</v>
      </c>
      <c r="G1960" t="s">
        <v>793</v>
      </c>
      <c r="H1960" t="s">
        <v>794</v>
      </c>
      <c r="I1960" t="s">
        <v>795</v>
      </c>
      <c r="J1960" t="s">
        <v>682</v>
      </c>
      <c r="K1960">
        <v>3</v>
      </c>
      <c r="L1960">
        <v>40</v>
      </c>
      <c r="M1960">
        <v>112</v>
      </c>
      <c r="N1960">
        <v>61</v>
      </c>
      <c r="R1960">
        <v>550</v>
      </c>
      <c r="S1960">
        <v>7</v>
      </c>
      <c r="T1960">
        <v>79</v>
      </c>
      <c r="U1960" t="s">
        <v>782</v>
      </c>
      <c r="V1960">
        <v>25000</v>
      </c>
      <c r="W1960">
        <v>5000</v>
      </c>
      <c r="X1960">
        <v>83</v>
      </c>
      <c r="Y1960">
        <v>9</v>
      </c>
      <c r="Z1960">
        <v>0.9</v>
      </c>
      <c r="AA1960">
        <v>-29</v>
      </c>
      <c r="AB1960" t="s">
        <v>769</v>
      </c>
      <c r="AC1960">
        <v>0.05</v>
      </c>
      <c r="AD1960" t="s">
        <v>4161</v>
      </c>
      <c r="AE1960">
        <v>41792</v>
      </c>
      <c r="AF1960">
        <v>41813</v>
      </c>
      <c r="AG1960" t="s">
        <v>842</v>
      </c>
      <c r="AH1960" t="s">
        <v>5224</v>
      </c>
      <c r="AI1960">
        <v>2213831</v>
      </c>
    </row>
    <row r="1961" spans="1:35" hidden="1">
      <c r="A1961" t="s">
        <v>4924</v>
      </c>
      <c r="B1961" t="s">
        <v>4925</v>
      </c>
      <c r="C1961" t="s">
        <v>5225</v>
      </c>
      <c r="D1961" t="s">
        <v>5225</v>
      </c>
      <c r="F1961" t="s">
        <v>732</v>
      </c>
      <c r="G1961" t="s">
        <v>780</v>
      </c>
      <c r="H1961" t="s">
        <v>794</v>
      </c>
      <c r="I1961" t="s">
        <v>726</v>
      </c>
      <c r="J1961" t="s">
        <v>682</v>
      </c>
      <c r="K1961">
        <v>3</v>
      </c>
      <c r="L1961">
        <v>65</v>
      </c>
      <c r="M1961">
        <v>133.4</v>
      </c>
      <c r="N1961">
        <v>94.8</v>
      </c>
      <c r="R1961">
        <v>650</v>
      </c>
      <c r="S1961">
        <v>10</v>
      </c>
      <c r="T1961">
        <v>79.099999999999994</v>
      </c>
      <c r="U1961" t="s">
        <v>782</v>
      </c>
      <c r="V1961">
        <v>25000</v>
      </c>
      <c r="W1961">
        <v>2700</v>
      </c>
      <c r="X1961">
        <v>82</v>
      </c>
      <c r="Y1961">
        <v>17</v>
      </c>
      <c r="Z1961">
        <v>0.9</v>
      </c>
      <c r="AA1961">
        <v>-29</v>
      </c>
      <c r="AB1961" t="s">
        <v>769</v>
      </c>
      <c r="AC1961">
        <v>0.05</v>
      </c>
      <c r="AD1961" t="s">
        <v>1308</v>
      </c>
      <c r="AE1961">
        <v>41745</v>
      </c>
      <c r="AF1961">
        <v>41814</v>
      </c>
      <c r="AG1961" t="s">
        <v>842</v>
      </c>
      <c r="AH1961" t="s">
        <v>5226</v>
      </c>
      <c r="AI1961">
        <v>2213833</v>
      </c>
    </row>
    <row r="1962" spans="1:35" hidden="1">
      <c r="A1962" t="s">
        <v>4924</v>
      </c>
      <c r="B1962" t="s">
        <v>4925</v>
      </c>
      <c r="C1962" t="s">
        <v>5227</v>
      </c>
      <c r="D1962" t="s">
        <v>5227</v>
      </c>
      <c r="F1962" t="s">
        <v>732</v>
      </c>
      <c r="G1962" t="s">
        <v>780</v>
      </c>
      <c r="H1962" t="s">
        <v>794</v>
      </c>
      <c r="I1962" t="s">
        <v>726</v>
      </c>
      <c r="J1962" t="s">
        <v>682</v>
      </c>
      <c r="K1962">
        <v>3</v>
      </c>
      <c r="L1962">
        <v>65</v>
      </c>
      <c r="M1962">
        <v>133.4</v>
      </c>
      <c r="N1962">
        <v>94.8</v>
      </c>
      <c r="R1962">
        <v>750</v>
      </c>
      <c r="S1962">
        <v>10</v>
      </c>
      <c r="T1962">
        <v>79.099999999999994</v>
      </c>
      <c r="U1962" t="s">
        <v>782</v>
      </c>
      <c r="V1962">
        <v>25000</v>
      </c>
      <c r="W1962">
        <v>2700</v>
      </c>
      <c r="X1962">
        <v>82</v>
      </c>
      <c r="Y1962">
        <v>17</v>
      </c>
      <c r="Z1962">
        <v>0.9</v>
      </c>
      <c r="AA1962">
        <v>-20</v>
      </c>
      <c r="AB1962" t="s">
        <v>769</v>
      </c>
      <c r="AC1962">
        <v>0.05</v>
      </c>
      <c r="AD1962" t="s">
        <v>1308</v>
      </c>
      <c r="AE1962">
        <v>41745</v>
      </c>
      <c r="AF1962">
        <v>41764</v>
      </c>
      <c r="AG1962" t="s">
        <v>842</v>
      </c>
      <c r="AH1962" t="s">
        <v>5228</v>
      </c>
      <c r="AI1962">
        <v>2209920</v>
      </c>
    </row>
    <row r="1963" spans="1:35" hidden="1">
      <c r="A1963" t="s">
        <v>4924</v>
      </c>
      <c r="B1963" t="s">
        <v>4925</v>
      </c>
      <c r="C1963" t="s">
        <v>581</v>
      </c>
      <c r="D1963" t="s">
        <v>581</v>
      </c>
      <c r="F1963" t="s">
        <v>732</v>
      </c>
      <c r="G1963" t="s">
        <v>780</v>
      </c>
      <c r="H1963" t="s">
        <v>794</v>
      </c>
      <c r="I1963" t="s">
        <v>726</v>
      </c>
      <c r="J1963" t="s">
        <v>682</v>
      </c>
      <c r="K1963">
        <v>3</v>
      </c>
      <c r="L1963">
        <v>65</v>
      </c>
      <c r="M1963">
        <v>135</v>
      </c>
      <c r="N1963">
        <v>122</v>
      </c>
      <c r="R1963">
        <v>650</v>
      </c>
      <c r="S1963">
        <v>10</v>
      </c>
      <c r="T1963">
        <v>65</v>
      </c>
      <c r="U1963" t="s">
        <v>782</v>
      </c>
      <c r="V1963">
        <v>25000</v>
      </c>
      <c r="W1963">
        <v>2700</v>
      </c>
      <c r="X1963">
        <v>82</v>
      </c>
      <c r="Y1963">
        <v>18</v>
      </c>
      <c r="Z1963">
        <v>0.8</v>
      </c>
      <c r="AA1963">
        <v>-29</v>
      </c>
      <c r="AD1963" t="s">
        <v>1308</v>
      </c>
      <c r="AE1963">
        <v>41435</v>
      </c>
      <c r="AF1963">
        <v>41884</v>
      </c>
      <c r="AG1963" t="s">
        <v>842</v>
      </c>
      <c r="AH1963" t="s">
        <v>5229</v>
      </c>
      <c r="AI1963">
        <v>2218444</v>
      </c>
    </row>
    <row r="1964" spans="1:35" hidden="1">
      <c r="A1964" t="s">
        <v>4924</v>
      </c>
      <c r="B1964" t="s">
        <v>4925</v>
      </c>
      <c r="C1964" t="s">
        <v>582</v>
      </c>
      <c r="D1964" t="s">
        <v>582</v>
      </c>
      <c r="F1964" t="s">
        <v>732</v>
      </c>
      <c r="G1964" t="s">
        <v>780</v>
      </c>
      <c r="H1964" t="s">
        <v>794</v>
      </c>
      <c r="I1964" t="s">
        <v>726</v>
      </c>
      <c r="J1964" t="s">
        <v>682</v>
      </c>
      <c r="K1964">
        <v>3</v>
      </c>
      <c r="L1964">
        <v>65</v>
      </c>
      <c r="M1964">
        <v>133.4</v>
      </c>
      <c r="N1964">
        <v>94.8</v>
      </c>
      <c r="R1964">
        <v>900</v>
      </c>
      <c r="S1964">
        <v>10</v>
      </c>
      <c r="T1964">
        <v>93.4</v>
      </c>
      <c r="U1964" t="s">
        <v>782</v>
      </c>
      <c r="V1964">
        <v>25000</v>
      </c>
      <c r="W1964">
        <v>5000</v>
      </c>
      <c r="X1964">
        <v>83</v>
      </c>
      <c r="Y1964">
        <v>5</v>
      </c>
      <c r="Z1964">
        <v>0.9</v>
      </c>
      <c r="AA1964">
        <v>-29</v>
      </c>
      <c r="AB1964" t="s">
        <v>769</v>
      </c>
      <c r="AC1964">
        <v>0.05</v>
      </c>
      <c r="AD1964" t="s">
        <v>1308</v>
      </c>
      <c r="AE1964">
        <v>41745</v>
      </c>
      <c r="AF1964">
        <v>41814</v>
      </c>
      <c r="AG1964" t="s">
        <v>842</v>
      </c>
      <c r="AH1964" t="s">
        <v>5230</v>
      </c>
      <c r="AI1964">
        <v>2213834</v>
      </c>
    </row>
    <row r="1965" spans="1:35" hidden="1">
      <c r="A1965" t="s">
        <v>4924</v>
      </c>
      <c r="B1965" t="s">
        <v>4925</v>
      </c>
      <c r="C1965" t="s">
        <v>5231</v>
      </c>
      <c r="D1965" t="s">
        <v>5231</v>
      </c>
      <c r="F1965" t="s">
        <v>732</v>
      </c>
      <c r="G1965" t="s">
        <v>780</v>
      </c>
      <c r="H1965" t="s">
        <v>794</v>
      </c>
      <c r="I1965" t="s">
        <v>726</v>
      </c>
      <c r="J1965" t="s">
        <v>682</v>
      </c>
      <c r="K1965">
        <v>3</v>
      </c>
      <c r="L1965">
        <v>65</v>
      </c>
      <c r="M1965">
        <v>133.4</v>
      </c>
      <c r="N1965">
        <v>94.8</v>
      </c>
      <c r="R1965">
        <v>900</v>
      </c>
      <c r="S1965">
        <v>10</v>
      </c>
      <c r="T1965">
        <v>93.4</v>
      </c>
      <c r="U1965" t="s">
        <v>782</v>
      </c>
      <c r="V1965">
        <v>25000</v>
      </c>
      <c r="W1965">
        <v>5000</v>
      </c>
      <c r="X1965">
        <v>83</v>
      </c>
      <c r="Y1965">
        <v>5</v>
      </c>
      <c r="Z1965">
        <v>0.9</v>
      </c>
      <c r="AA1965">
        <v>-20</v>
      </c>
      <c r="AB1965" t="s">
        <v>769</v>
      </c>
      <c r="AC1965">
        <v>0.05</v>
      </c>
      <c r="AD1965" t="s">
        <v>1308</v>
      </c>
      <c r="AE1965">
        <v>41745</v>
      </c>
      <c r="AF1965">
        <v>41764</v>
      </c>
      <c r="AG1965" t="s">
        <v>842</v>
      </c>
      <c r="AH1965" t="s">
        <v>5232</v>
      </c>
      <c r="AI1965">
        <v>2209919</v>
      </c>
    </row>
    <row r="1966" spans="1:35" hidden="1">
      <c r="A1966" t="s">
        <v>4924</v>
      </c>
      <c r="B1966" t="s">
        <v>4925</v>
      </c>
      <c r="C1966" t="s">
        <v>586</v>
      </c>
      <c r="D1966" t="s">
        <v>586</v>
      </c>
      <c r="F1966" t="s">
        <v>787</v>
      </c>
      <c r="G1966" t="s">
        <v>723</v>
      </c>
      <c r="H1966" t="s">
        <v>794</v>
      </c>
      <c r="I1966" t="s">
        <v>723</v>
      </c>
      <c r="J1966" t="s">
        <v>682</v>
      </c>
      <c r="K1966">
        <v>3</v>
      </c>
      <c r="L1966">
        <v>25</v>
      </c>
      <c r="M1966">
        <v>97</v>
      </c>
      <c r="N1966">
        <v>35</v>
      </c>
      <c r="R1966">
        <v>200</v>
      </c>
      <c r="S1966">
        <v>4</v>
      </c>
      <c r="T1966">
        <v>50</v>
      </c>
      <c r="U1966" t="s">
        <v>782</v>
      </c>
      <c r="V1966">
        <v>25000</v>
      </c>
      <c r="W1966">
        <v>2700</v>
      </c>
      <c r="X1966">
        <v>82</v>
      </c>
      <c r="Y1966">
        <v>17</v>
      </c>
      <c r="Z1966">
        <v>0.8</v>
      </c>
      <c r="AA1966">
        <v>-29</v>
      </c>
      <c r="AB1966" t="s">
        <v>769</v>
      </c>
      <c r="AC1966">
        <v>0.1</v>
      </c>
      <c r="AD1966" t="s">
        <v>783</v>
      </c>
      <c r="AE1966">
        <v>41614</v>
      </c>
      <c r="AF1966">
        <v>41878</v>
      </c>
      <c r="AG1966" t="s">
        <v>842</v>
      </c>
      <c r="AH1966" t="s">
        <v>5233</v>
      </c>
      <c r="AI1966">
        <v>2218027</v>
      </c>
    </row>
    <row r="1967" spans="1:35" hidden="1">
      <c r="A1967" t="s">
        <v>4924</v>
      </c>
      <c r="B1967" t="s">
        <v>4925</v>
      </c>
      <c r="C1967" t="s">
        <v>587</v>
      </c>
      <c r="D1967" t="s">
        <v>587</v>
      </c>
      <c r="F1967" t="s">
        <v>787</v>
      </c>
      <c r="G1967" t="s">
        <v>723</v>
      </c>
      <c r="H1967" t="s">
        <v>794</v>
      </c>
      <c r="I1967" t="s">
        <v>723</v>
      </c>
      <c r="J1967" t="s">
        <v>682</v>
      </c>
      <c r="K1967">
        <v>3</v>
      </c>
      <c r="L1967">
        <v>25</v>
      </c>
      <c r="M1967">
        <v>98.3</v>
      </c>
      <c r="N1967">
        <v>34.700000000000003</v>
      </c>
      <c r="R1967">
        <v>250</v>
      </c>
      <c r="S1967">
        <v>4</v>
      </c>
      <c r="T1967">
        <v>78.900000000000006</v>
      </c>
      <c r="U1967" t="s">
        <v>782</v>
      </c>
      <c r="V1967">
        <v>25000</v>
      </c>
      <c r="W1967">
        <v>2700</v>
      </c>
      <c r="X1967">
        <v>82</v>
      </c>
      <c r="Y1967">
        <v>17</v>
      </c>
      <c r="Z1967">
        <v>0.9</v>
      </c>
      <c r="AA1967">
        <v>-20</v>
      </c>
      <c r="AB1967" t="s">
        <v>769</v>
      </c>
      <c r="AC1967">
        <v>0.1</v>
      </c>
      <c r="AD1967" t="s">
        <v>5234</v>
      </c>
      <c r="AE1967">
        <v>41745</v>
      </c>
      <c r="AF1967">
        <v>41764</v>
      </c>
      <c r="AG1967" t="s">
        <v>842</v>
      </c>
      <c r="AH1967" t="s">
        <v>5235</v>
      </c>
      <c r="AI1967">
        <v>2209917</v>
      </c>
    </row>
    <row r="1968" spans="1:35" hidden="1">
      <c r="A1968" t="s">
        <v>4924</v>
      </c>
      <c r="B1968" t="s">
        <v>4925</v>
      </c>
      <c r="C1968" t="s">
        <v>5236</v>
      </c>
      <c r="D1968" t="s">
        <v>5236</v>
      </c>
      <c r="F1968" t="s">
        <v>787</v>
      </c>
      <c r="G1968" t="s">
        <v>723</v>
      </c>
      <c r="H1968" t="s">
        <v>794</v>
      </c>
      <c r="I1968" t="s">
        <v>723</v>
      </c>
      <c r="J1968" t="s">
        <v>682</v>
      </c>
      <c r="K1968">
        <v>5</v>
      </c>
      <c r="L1968">
        <v>25</v>
      </c>
      <c r="M1968">
        <v>97</v>
      </c>
      <c r="N1968">
        <v>35</v>
      </c>
      <c r="R1968">
        <v>200</v>
      </c>
      <c r="S1968">
        <v>4</v>
      </c>
      <c r="T1968">
        <v>50</v>
      </c>
      <c r="U1968" t="s">
        <v>782</v>
      </c>
      <c r="V1968">
        <v>25000</v>
      </c>
      <c r="W1968">
        <v>2700</v>
      </c>
      <c r="X1968">
        <v>82</v>
      </c>
      <c r="Y1968">
        <v>17</v>
      </c>
      <c r="Z1968">
        <v>0.8</v>
      </c>
      <c r="AA1968">
        <v>-29</v>
      </c>
      <c r="AB1968" t="s">
        <v>769</v>
      </c>
      <c r="AC1968">
        <v>0.1</v>
      </c>
      <c r="AD1968" t="s">
        <v>5237</v>
      </c>
      <c r="AE1968">
        <v>41614</v>
      </c>
      <c r="AF1968">
        <v>41939</v>
      </c>
      <c r="AG1968" t="s">
        <v>842</v>
      </c>
      <c r="AH1968" t="s">
        <v>5238</v>
      </c>
      <c r="AI1968">
        <v>2223608</v>
      </c>
    </row>
    <row r="1969" spans="1:35" hidden="1">
      <c r="A1969" t="s">
        <v>4924</v>
      </c>
      <c r="B1969" t="s">
        <v>4925</v>
      </c>
      <c r="C1969" t="s">
        <v>5239</v>
      </c>
      <c r="D1969" t="s">
        <v>5239</v>
      </c>
      <c r="F1969" t="s">
        <v>787</v>
      </c>
      <c r="G1969" t="s">
        <v>723</v>
      </c>
      <c r="H1969" t="s">
        <v>794</v>
      </c>
      <c r="I1969" t="s">
        <v>723</v>
      </c>
      <c r="J1969" t="s">
        <v>682</v>
      </c>
      <c r="K1969">
        <v>3</v>
      </c>
      <c r="L1969">
        <v>25</v>
      </c>
      <c r="M1969">
        <v>98.3</v>
      </c>
      <c r="N1969">
        <v>34.700000000000003</v>
      </c>
      <c r="R1969">
        <v>300</v>
      </c>
      <c r="S1969">
        <v>4</v>
      </c>
      <c r="T1969">
        <v>97</v>
      </c>
      <c r="U1969" t="s">
        <v>782</v>
      </c>
      <c r="V1969">
        <v>25000</v>
      </c>
      <c r="W1969">
        <v>5000</v>
      </c>
      <c r="X1969">
        <v>83</v>
      </c>
      <c r="Y1969">
        <v>4</v>
      </c>
      <c r="Z1969">
        <v>0.9</v>
      </c>
      <c r="AA1969">
        <v>-29</v>
      </c>
      <c r="AB1969" t="s">
        <v>769</v>
      </c>
      <c r="AC1969">
        <v>0.05</v>
      </c>
      <c r="AD1969" t="s">
        <v>783</v>
      </c>
      <c r="AE1969">
        <v>41745</v>
      </c>
      <c r="AF1969">
        <v>41848</v>
      </c>
      <c r="AG1969" t="s">
        <v>842</v>
      </c>
      <c r="AH1969" t="s">
        <v>5240</v>
      </c>
      <c r="AI1969">
        <v>2217038</v>
      </c>
    </row>
    <row r="1970" spans="1:35" hidden="1">
      <c r="A1970" t="s">
        <v>4924</v>
      </c>
      <c r="B1970" t="s">
        <v>4925</v>
      </c>
      <c r="C1970" t="s">
        <v>5241</v>
      </c>
      <c r="D1970" t="s">
        <v>5241</v>
      </c>
      <c r="F1970" t="s">
        <v>787</v>
      </c>
      <c r="G1970" t="s">
        <v>723</v>
      </c>
      <c r="H1970" t="s">
        <v>794</v>
      </c>
      <c r="I1970" t="s">
        <v>723</v>
      </c>
      <c r="J1970" t="s">
        <v>682</v>
      </c>
      <c r="K1970">
        <v>3</v>
      </c>
      <c r="L1970">
        <v>25</v>
      </c>
      <c r="M1970">
        <v>98.3</v>
      </c>
      <c r="N1970">
        <v>34.700000000000003</v>
      </c>
      <c r="R1970">
        <v>300</v>
      </c>
      <c r="S1970">
        <v>4</v>
      </c>
      <c r="T1970">
        <v>97</v>
      </c>
      <c r="U1970" t="s">
        <v>782</v>
      </c>
      <c r="V1970">
        <v>25000</v>
      </c>
      <c r="W1970">
        <v>5000</v>
      </c>
      <c r="X1970">
        <v>83</v>
      </c>
      <c r="Y1970">
        <v>4</v>
      </c>
      <c r="Z1970">
        <v>0.9</v>
      </c>
      <c r="AA1970">
        <v>-20</v>
      </c>
      <c r="AB1970" t="s">
        <v>769</v>
      </c>
      <c r="AC1970">
        <v>0.1</v>
      </c>
      <c r="AD1970" t="s">
        <v>5234</v>
      </c>
      <c r="AE1970">
        <v>41745</v>
      </c>
      <c r="AF1970">
        <v>41764</v>
      </c>
      <c r="AG1970" t="s">
        <v>842</v>
      </c>
      <c r="AH1970" t="s">
        <v>5242</v>
      </c>
      <c r="AI1970">
        <v>2209918</v>
      </c>
    </row>
    <row r="1971" spans="1:35" hidden="1">
      <c r="A1971" t="s">
        <v>4924</v>
      </c>
      <c r="B1971" t="s">
        <v>4925</v>
      </c>
      <c r="C1971" t="s">
        <v>5243</v>
      </c>
      <c r="D1971" t="s">
        <v>5243</v>
      </c>
      <c r="F1971" t="s">
        <v>787</v>
      </c>
      <c r="G1971" t="s">
        <v>723</v>
      </c>
      <c r="H1971" t="s">
        <v>788</v>
      </c>
      <c r="I1971" t="s">
        <v>723</v>
      </c>
      <c r="J1971" t="s">
        <v>682</v>
      </c>
      <c r="K1971">
        <v>3</v>
      </c>
      <c r="L1971">
        <v>25</v>
      </c>
      <c r="M1971">
        <v>98</v>
      </c>
      <c r="N1971">
        <v>34.700000000000003</v>
      </c>
      <c r="R1971">
        <v>300</v>
      </c>
      <c r="S1971">
        <v>4</v>
      </c>
      <c r="T1971">
        <v>75</v>
      </c>
      <c r="U1971" t="s">
        <v>782</v>
      </c>
      <c r="V1971">
        <v>25000</v>
      </c>
      <c r="W1971">
        <v>5000</v>
      </c>
      <c r="X1971">
        <v>83</v>
      </c>
      <c r="Y1971">
        <v>4</v>
      </c>
      <c r="Z1971">
        <v>0.9</v>
      </c>
      <c r="AA1971">
        <v>-29</v>
      </c>
      <c r="AB1971" t="s">
        <v>769</v>
      </c>
      <c r="AC1971">
        <v>0.05</v>
      </c>
      <c r="AD1971" t="s">
        <v>5237</v>
      </c>
      <c r="AE1971">
        <v>41745</v>
      </c>
      <c r="AF1971">
        <v>41963</v>
      </c>
      <c r="AG1971" t="s">
        <v>842</v>
      </c>
      <c r="AH1971" t="s">
        <v>5244</v>
      </c>
      <c r="AI1971">
        <v>2225529</v>
      </c>
    </row>
    <row r="1972" spans="1:35" hidden="1">
      <c r="A1972" t="s">
        <v>4924</v>
      </c>
      <c r="B1972" t="s">
        <v>4925</v>
      </c>
      <c r="C1972" t="s">
        <v>589</v>
      </c>
      <c r="D1972" t="s">
        <v>589</v>
      </c>
      <c r="E1972" t="s">
        <v>5245</v>
      </c>
      <c r="F1972" t="s">
        <v>787</v>
      </c>
      <c r="G1972" t="s">
        <v>723</v>
      </c>
      <c r="H1972" t="s">
        <v>788</v>
      </c>
      <c r="I1972" t="s">
        <v>723</v>
      </c>
      <c r="J1972" t="s">
        <v>682</v>
      </c>
      <c r="K1972">
        <v>3</v>
      </c>
      <c r="L1972">
        <v>40</v>
      </c>
      <c r="M1972">
        <v>96.5</v>
      </c>
      <c r="N1972">
        <v>35.6</v>
      </c>
      <c r="R1972">
        <v>300</v>
      </c>
      <c r="S1972">
        <v>5</v>
      </c>
      <c r="T1972">
        <v>60</v>
      </c>
      <c r="U1972" t="s">
        <v>782</v>
      </c>
      <c r="V1972">
        <v>25000</v>
      </c>
      <c r="W1972">
        <v>2700</v>
      </c>
      <c r="X1972">
        <v>83</v>
      </c>
      <c r="Y1972">
        <v>22</v>
      </c>
      <c r="Z1972">
        <v>0.9</v>
      </c>
      <c r="AA1972">
        <v>-29</v>
      </c>
      <c r="AB1972" t="s">
        <v>769</v>
      </c>
      <c r="AC1972">
        <v>0.05</v>
      </c>
      <c r="AD1972" t="s">
        <v>5237</v>
      </c>
      <c r="AE1972">
        <v>41640</v>
      </c>
      <c r="AF1972">
        <v>41898</v>
      </c>
      <c r="AG1972" t="s">
        <v>842</v>
      </c>
      <c r="AH1972" t="s">
        <v>5246</v>
      </c>
      <c r="AI1972">
        <v>2219913</v>
      </c>
    </row>
    <row r="1973" spans="1:35" hidden="1">
      <c r="A1973" t="s">
        <v>4924</v>
      </c>
      <c r="B1973" t="s">
        <v>4925</v>
      </c>
      <c r="C1973" t="s">
        <v>591</v>
      </c>
      <c r="D1973" t="s">
        <v>591</v>
      </c>
      <c r="F1973" t="s">
        <v>821</v>
      </c>
      <c r="G1973" t="s">
        <v>736</v>
      </c>
      <c r="H1973" t="s">
        <v>794</v>
      </c>
      <c r="I1973" t="s">
        <v>723</v>
      </c>
      <c r="J1973" t="s">
        <v>682</v>
      </c>
      <c r="K1973">
        <v>3</v>
      </c>
      <c r="L1973">
        <v>40</v>
      </c>
      <c r="M1973">
        <v>102</v>
      </c>
      <c r="N1973">
        <v>79</v>
      </c>
      <c r="R1973">
        <v>350</v>
      </c>
      <c r="S1973">
        <v>5</v>
      </c>
      <c r="T1973">
        <v>70</v>
      </c>
      <c r="U1973" t="s">
        <v>782</v>
      </c>
      <c r="V1973">
        <v>25000</v>
      </c>
      <c r="W1973">
        <v>2700</v>
      </c>
      <c r="X1973">
        <v>83</v>
      </c>
      <c r="Y1973">
        <v>20</v>
      </c>
      <c r="Z1973">
        <v>0.9</v>
      </c>
      <c r="AA1973">
        <v>-29</v>
      </c>
      <c r="AB1973" t="s">
        <v>769</v>
      </c>
      <c r="AC1973">
        <v>0.05</v>
      </c>
      <c r="AD1973" t="s">
        <v>783</v>
      </c>
      <c r="AE1973">
        <v>41621</v>
      </c>
      <c r="AF1973">
        <v>41848</v>
      </c>
      <c r="AG1973" t="s">
        <v>842</v>
      </c>
      <c r="AH1973" t="s">
        <v>5247</v>
      </c>
      <c r="AI1973">
        <v>2217036</v>
      </c>
    </row>
    <row r="1974" spans="1:35" hidden="1">
      <c r="A1974" t="s">
        <v>4924</v>
      </c>
      <c r="B1974" t="s">
        <v>4925</v>
      </c>
      <c r="C1974" t="s">
        <v>592</v>
      </c>
      <c r="D1974" t="s">
        <v>592</v>
      </c>
      <c r="F1974" t="s">
        <v>821</v>
      </c>
      <c r="G1974" t="s">
        <v>736</v>
      </c>
      <c r="H1974" t="s">
        <v>794</v>
      </c>
      <c r="I1974" t="s">
        <v>723</v>
      </c>
      <c r="J1974" t="s">
        <v>682</v>
      </c>
      <c r="K1974">
        <v>5</v>
      </c>
      <c r="L1974">
        <v>40</v>
      </c>
      <c r="M1974">
        <v>102</v>
      </c>
      <c r="N1974">
        <v>79</v>
      </c>
      <c r="R1974">
        <v>350</v>
      </c>
      <c r="S1974">
        <v>5</v>
      </c>
      <c r="T1974">
        <v>70</v>
      </c>
      <c r="U1974" t="s">
        <v>782</v>
      </c>
      <c r="V1974">
        <v>25000</v>
      </c>
      <c r="W1974">
        <v>2700</v>
      </c>
      <c r="X1974">
        <v>82</v>
      </c>
      <c r="Y1974">
        <v>18</v>
      </c>
      <c r="Z1974">
        <v>0.9</v>
      </c>
      <c r="AA1974">
        <v>-29</v>
      </c>
      <c r="AD1974" t="s">
        <v>783</v>
      </c>
      <c r="AE1974">
        <v>41793</v>
      </c>
      <c r="AF1974">
        <v>41848</v>
      </c>
      <c r="AG1974" t="s">
        <v>842</v>
      </c>
      <c r="AH1974" t="s">
        <v>5248</v>
      </c>
      <c r="AI1974">
        <v>2217037</v>
      </c>
    </row>
    <row r="1975" spans="1:35" hidden="1">
      <c r="A1975" t="s">
        <v>4924</v>
      </c>
      <c r="B1975" t="s">
        <v>4925</v>
      </c>
      <c r="C1975" t="s">
        <v>5249</v>
      </c>
      <c r="D1975" t="s">
        <v>5249</v>
      </c>
      <c r="F1975" t="s">
        <v>821</v>
      </c>
      <c r="G1975" t="s">
        <v>736</v>
      </c>
      <c r="H1975" t="s">
        <v>794</v>
      </c>
      <c r="I1975" t="s">
        <v>723</v>
      </c>
      <c r="J1975" t="s">
        <v>682</v>
      </c>
      <c r="K1975">
        <v>3</v>
      </c>
      <c r="L1975">
        <v>40</v>
      </c>
      <c r="M1975">
        <v>102</v>
      </c>
      <c r="N1975">
        <v>79</v>
      </c>
      <c r="R1975">
        <v>400</v>
      </c>
      <c r="S1975">
        <v>5</v>
      </c>
      <c r="T1975">
        <v>80</v>
      </c>
      <c r="U1975" t="s">
        <v>782</v>
      </c>
      <c r="V1975">
        <v>25000</v>
      </c>
      <c r="W1975">
        <v>5000</v>
      </c>
      <c r="X1975">
        <v>83</v>
      </c>
      <c r="Y1975">
        <v>7</v>
      </c>
      <c r="Z1975">
        <v>0.9</v>
      </c>
      <c r="AA1975">
        <v>-29</v>
      </c>
      <c r="AB1975" t="s">
        <v>769</v>
      </c>
      <c r="AC1975">
        <v>0.1</v>
      </c>
      <c r="AD1975" t="s">
        <v>783</v>
      </c>
      <c r="AE1975">
        <v>41621</v>
      </c>
      <c r="AF1975">
        <v>41884</v>
      </c>
      <c r="AG1975" t="s">
        <v>842</v>
      </c>
      <c r="AH1975" t="s">
        <v>5250</v>
      </c>
      <c r="AI1975">
        <v>2218446</v>
      </c>
    </row>
    <row r="1976" spans="1:35" hidden="1">
      <c r="A1976" t="s">
        <v>4924</v>
      </c>
      <c r="B1976" t="s">
        <v>4925</v>
      </c>
      <c r="C1976" t="s">
        <v>5251</v>
      </c>
      <c r="D1976" t="s">
        <v>5251</v>
      </c>
      <c r="F1976" t="s">
        <v>821</v>
      </c>
      <c r="G1976" t="s">
        <v>736</v>
      </c>
      <c r="H1976" t="s">
        <v>794</v>
      </c>
      <c r="I1976" t="s">
        <v>723</v>
      </c>
      <c r="J1976" t="s">
        <v>682</v>
      </c>
      <c r="K1976">
        <v>3</v>
      </c>
      <c r="L1976">
        <v>40</v>
      </c>
      <c r="M1976">
        <v>102</v>
      </c>
      <c r="N1976">
        <v>79</v>
      </c>
      <c r="R1976">
        <v>400</v>
      </c>
      <c r="S1976">
        <v>5</v>
      </c>
      <c r="T1976">
        <v>80</v>
      </c>
      <c r="U1976" t="s">
        <v>782</v>
      </c>
      <c r="V1976">
        <v>25000</v>
      </c>
      <c r="W1976">
        <v>5000</v>
      </c>
      <c r="X1976">
        <v>83</v>
      </c>
      <c r="Y1976">
        <v>5</v>
      </c>
      <c r="Z1976">
        <v>0.7</v>
      </c>
      <c r="AA1976">
        <v>-29</v>
      </c>
      <c r="AD1976" t="s">
        <v>5252</v>
      </c>
      <c r="AE1976">
        <v>41793</v>
      </c>
      <c r="AF1976">
        <v>41898</v>
      </c>
      <c r="AG1976" t="s">
        <v>842</v>
      </c>
      <c r="AH1976" t="s">
        <v>5253</v>
      </c>
      <c r="AI1976">
        <v>2219914</v>
      </c>
    </row>
    <row r="1977" spans="1:35" hidden="1">
      <c r="A1977" t="s">
        <v>4924</v>
      </c>
      <c r="B1977" t="s">
        <v>4925</v>
      </c>
      <c r="C1977" t="s">
        <v>593</v>
      </c>
      <c r="D1977" t="s">
        <v>593</v>
      </c>
      <c r="F1977" t="s">
        <v>735</v>
      </c>
      <c r="G1977" t="s">
        <v>780</v>
      </c>
      <c r="H1977" t="s">
        <v>794</v>
      </c>
      <c r="I1977" t="s">
        <v>726</v>
      </c>
      <c r="J1977" t="s">
        <v>682</v>
      </c>
      <c r="K1977">
        <v>3</v>
      </c>
      <c r="L1977">
        <v>90</v>
      </c>
      <c r="M1977">
        <v>134.6</v>
      </c>
      <c r="N1977">
        <v>121.9</v>
      </c>
      <c r="O1977">
        <v>2556</v>
      </c>
      <c r="Q1977">
        <v>40</v>
      </c>
      <c r="R1977">
        <v>1050</v>
      </c>
      <c r="S1977">
        <v>17.2</v>
      </c>
      <c r="T1977">
        <v>61.7</v>
      </c>
      <c r="U1977" t="s">
        <v>782</v>
      </c>
      <c r="V1977">
        <v>25000</v>
      </c>
      <c r="W1977">
        <v>3000</v>
      </c>
      <c r="X1977">
        <v>82</v>
      </c>
      <c r="Y1977">
        <v>4</v>
      </c>
      <c r="Z1977">
        <v>0.9</v>
      </c>
      <c r="AA1977">
        <v>-29</v>
      </c>
      <c r="AD1977" t="s">
        <v>1308</v>
      </c>
      <c r="AE1977">
        <v>41283</v>
      </c>
      <c r="AF1977">
        <v>41747</v>
      </c>
      <c r="AG1977" t="s">
        <v>842</v>
      </c>
      <c r="AH1977" t="s">
        <v>5254</v>
      </c>
      <c r="AI1977">
        <v>2209062</v>
      </c>
    </row>
    <row r="1978" spans="1:35" hidden="1">
      <c r="A1978" t="s">
        <v>4924</v>
      </c>
      <c r="B1978" t="s">
        <v>4925</v>
      </c>
      <c r="C1978" t="s">
        <v>5255</v>
      </c>
      <c r="D1978" t="s">
        <v>5255</v>
      </c>
      <c r="F1978" t="s">
        <v>732</v>
      </c>
      <c r="G1978" t="s">
        <v>780</v>
      </c>
      <c r="H1978" t="s">
        <v>794</v>
      </c>
      <c r="I1978" t="s">
        <v>726</v>
      </c>
      <c r="J1978" t="s">
        <v>682</v>
      </c>
      <c r="K1978">
        <v>3</v>
      </c>
      <c r="L1978">
        <v>65</v>
      </c>
      <c r="M1978">
        <v>133.4</v>
      </c>
      <c r="N1978">
        <v>94.8</v>
      </c>
      <c r="R1978">
        <v>750</v>
      </c>
      <c r="S1978">
        <v>10</v>
      </c>
      <c r="T1978">
        <v>75</v>
      </c>
      <c r="U1978" t="s">
        <v>782</v>
      </c>
      <c r="V1978">
        <v>25000</v>
      </c>
      <c r="W1978">
        <v>2700</v>
      </c>
      <c r="X1978">
        <v>82</v>
      </c>
      <c r="Y1978">
        <v>17</v>
      </c>
      <c r="Z1978">
        <v>0.9</v>
      </c>
      <c r="AA1978">
        <v>-29</v>
      </c>
      <c r="AB1978" t="s">
        <v>769</v>
      </c>
      <c r="AC1978">
        <v>0.05</v>
      </c>
      <c r="AD1978" t="s">
        <v>5256</v>
      </c>
      <c r="AE1978">
        <v>41745</v>
      </c>
      <c r="AF1978">
        <v>41943</v>
      </c>
      <c r="AG1978" t="s">
        <v>842</v>
      </c>
      <c r="AH1978" t="s">
        <v>5257</v>
      </c>
      <c r="AI1978">
        <v>2224220</v>
      </c>
    </row>
    <row r="1979" spans="1:35" hidden="1">
      <c r="A1979" t="s">
        <v>4924</v>
      </c>
      <c r="B1979" t="s">
        <v>4925</v>
      </c>
      <c r="C1979" t="s">
        <v>5258</v>
      </c>
      <c r="D1979" t="s">
        <v>5258</v>
      </c>
      <c r="F1979" t="s">
        <v>732</v>
      </c>
      <c r="G1979" t="s">
        <v>780</v>
      </c>
      <c r="H1979" t="s">
        <v>794</v>
      </c>
      <c r="I1979" t="s">
        <v>726</v>
      </c>
      <c r="J1979" t="s">
        <v>682</v>
      </c>
      <c r="K1979">
        <v>3</v>
      </c>
      <c r="L1979">
        <v>65</v>
      </c>
      <c r="M1979">
        <v>133.4</v>
      </c>
      <c r="N1979">
        <v>94.8</v>
      </c>
      <c r="R1979">
        <v>900</v>
      </c>
      <c r="S1979">
        <v>10</v>
      </c>
      <c r="T1979">
        <v>90</v>
      </c>
      <c r="U1979" t="s">
        <v>782</v>
      </c>
      <c r="V1979">
        <v>25000</v>
      </c>
      <c r="W1979">
        <v>5000</v>
      </c>
      <c r="X1979">
        <v>83</v>
      </c>
      <c r="Y1979">
        <v>5</v>
      </c>
      <c r="Z1979">
        <v>0.9</v>
      </c>
      <c r="AA1979">
        <v>-29</v>
      </c>
      <c r="AB1979" t="s">
        <v>769</v>
      </c>
      <c r="AC1979">
        <v>0.05</v>
      </c>
      <c r="AD1979" t="s">
        <v>1308</v>
      </c>
      <c r="AE1979">
        <v>41745</v>
      </c>
      <c r="AF1979">
        <v>41943</v>
      </c>
      <c r="AG1979" t="s">
        <v>842</v>
      </c>
      <c r="AH1979" t="s">
        <v>5259</v>
      </c>
      <c r="AI1979">
        <v>2224221</v>
      </c>
    </row>
    <row r="1980" spans="1:35" hidden="1">
      <c r="A1980" t="s">
        <v>4924</v>
      </c>
      <c r="B1980" t="s">
        <v>4925</v>
      </c>
      <c r="C1980" t="s">
        <v>5260</v>
      </c>
      <c r="D1980" t="s">
        <v>5260</v>
      </c>
      <c r="E1980" t="s">
        <v>5261</v>
      </c>
      <c r="F1980" t="s">
        <v>732</v>
      </c>
      <c r="G1980" t="s">
        <v>780</v>
      </c>
      <c r="H1980" t="s">
        <v>794</v>
      </c>
      <c r="I1980" t="s">
        <v>726</v>
      </c>
      <c r="J1980" t="s">
        <v>682</v>
      </c>
      <c r="K1980">
        <v>5</v>
      </c>
      <c r="L1980">
        <v>65</v>
      </c>
      <c r="M1980">
        <v>135</v>
      </c>
      <c r="N1980">
        <v>122</v>
      </c>
      <c r="R1980">
        <v>650</v>
      </c>
      <c r="S1980">
        <v>12</v>
      </c>
      <c r="T1980">
        <v>54.1</v>
      </c>
      <c r="U1980" t="s">
        <v>782</v>
      </c>
      <c r="V1980">
        <v>25000</v>
      </c>
      <c r="W1980">
        <v>2700</v>
      </c>
      <c r="X1980">
        <v>95</v>
      </c>
      <c r="Y1980">
        <v>66</v>
      </c>
      <c r="Z1980">
        <v>0.9</v>
      </c>
      <c r="AA1980">
        <v>-29</v>
      </c>
      <c r="AB1980" t="s">
        <v>769</v>
      </c>
      <c r="AC1980">
        <v>0.05</v>
      </c>
      <c r="AD1980" t="s">
        <v>1308</v>
      </c>
      <c r="AE1980">
        <v>41446</v>
      </c>
      <c r="AF1980">
        <v>41956</v>
      </c>
      <c r="AG1980" t="s">
        <v>842</v>
      </c>
      <c r="AH1980" t="s">
        <v>5262</v>
      </c>
      <c r="AI1980">
        <v>2225030</v>
      </c>
    </row>
    <row r="1981" spans="1:35" hidden="1">
      <c r="A1981" t="s">
        <v>4933</v>
      </c>
      <c r="B1981" t="s">
        <v>5127</v>
      </c>
      <c r="C1981" t="s">
        <v>5263</v>
      </c>
      <c r="D1981" t="s">
        <v>5264</v>
      </c>
      <c r="F1981" t="s">
        <v>732</v>
      </c>
      <c r="G1981" t="s">
        <v>780</v>
      </c>
      <c r="H1981" t="s">
        <v>1011</v>
      </c>
      <c r="I1981" t="s">
        <v>726</v>
      </c>
      <c r="J1981" t="s">
        <v>682</v>
      </c>
      <c r="K1981">
        <v>3</v>
      </c>
      <c r="L1981">
        <v>65</v>
      </c>
      <c r="M1981">
        <v>126.4</v>
      </c>
      <c r="N1981">
        <v>94.8</v>
      </c>
      <c r="Q1981">
        <v>108</v>
      </c>
      <c r="R1981">
        <v>650</v>
      </c>
      <c r="S1981">
        <v>10</v>
      </c>
      <c r="T1981">
        <v>65</v>
      </c>
      <c r="U1981" t="s">
        <v>782</v>
      </c>
      <c r="V1981">
        <v>25000</v>
      </c>
      <c r="W1981">
        <v>2700</v>
      </c>
      <c r="X1981">
        <v>95</v>
      </c>
      <c r="Y1981">
        <v>77</v>
      </c>
      <c r="Z1981">
        <v>1</v>
      </c>
      <c r="AA1981">
        <v>-20</v>
      </c>
      <c r="AB1981" t="s">
        <v>769</v>
      </c>
      <c r="AC1981">
        <v>0.05</v>
      </c>
      <c r="AD1981" t="s">
        <v>826</v>
      </c>
      <c r="AE1981">
        <v>41813</v>
      </c>
      <c r="AF1981">
        <v>41813</v>
      </c>
      <c r="AG1981" t="s">
        <v>784</v>
      </c>
      <c r="AH1981" t="s">
        <v>5265</v>
      </c>
      <c r="AI1981">
        <v>2213535</v>
      </c>
    </row>
    <row r="1982" spans="1:35" hidden="1">
      <c r="A1982" t="s">
        <v>4933</v>
      </c>
      <c r="B1982" t="s">
        <v>5127</v>
      </c>
      <c r="C1982" t="s">
        <v>5266</v>
      </c>
      <c r="D1982" t="s">
        <v>5267</v>
      </c>
      <c r="F1982" t="s">
        <v>733</v>
      </c>
      <c r="G1982" t="s">
        <v>780</v>
      </c>
      <c r="H1982" t="s">
        <v>794</v>
      </c>
      <c r="I1982" t="s">
        <v>726</v>
      </c>
      <c r="J1982" t="s">
        <v>682</v>
      </c>
      <c r="K1982">
        <v>3</v>
      </c>
      <c r="L1982">
        <v>65</v>
      </c>
      <c r="M1982">
        <v>166.1</v>
      </c>
      <c r="N1982">
        <v>126.5</v>
      </c>
      <c r="Q1982">
        <v>105</v>
      </c>
      <c r="R1982">
        <v>850</v>
      </c>
      <c r="S1982">
        <v>13</v>
      </c>
      <c r="T1982">
        <v>65.400000000000006</v>
      </c>
      <c r="U1982" t="s">
        <v>782</v>
      </c>
      <c r="V1982">
        <v>25000</v>
      </c>
      <c r="W1982">
        <v>2700</v>
      </c>
      <c r="X1982">
        <v>82</v>
      </c>
      <c r="Y1982">
        <v>12</v>
      </c>
      <c r="Z1982">
        <v>0.9</v>
      </c>
      <c r="AA1982">
        <v>-20</v>
      </c>
      <c r="AB1982" t="s">
        <v>769</v>
      </c>
      <c r="AC1982">
        <v>0.05</v>
      </c>
      <c r="AD1982" t="s">
        <v>826</v>
      </c>
      <c r="AE1982">
        <v>41777</v>
      </c>
      <c r="AF1982">
        <v>41793</v>
      </c>
      <c r="AG1982" t="s">
        <v>784</v>
      </c>
      <c r="AH1982" t="s">
        <v>5268</v>
      </c>
      <c r="AI1982">
        <v>2212426</v>
      </c>
    </row>
    <row r="1983" spans="1:35" hidden="1">
      <c r="A1983" t="s">
        <v>4933</v>
      </c>
      <c r="B1983" t="s">
        <v>5127</v>
      </c>
      <c r="C1983" t="s">
        <v>5269</v>
      </c>
      <c r="D1983" t="s">
        <v>5270</v>
      </c>
      <c r="F1983" t="s">
        <v>733</v>
      </c>
      <c r="G1983" t="s">
        <v>780</v>
      </c>
      <c r="H1983" t="s">
        <v>794</v>
      </c>
      <c r="I1983" t="s">
        <v>726</v>
      </c>
      <c r="J1983" t="s">
        <v>682</v>
      </c>
      <c r="K1983">
        <v>3</v>
      </c>
      <c r="L1983">
        <v>65</v>
      </c>
      <c r="M1983">
        <v>166.1</v>
      </c>
      <c r="N1983">
        <v>126.5</v>
      </c>
      <c r="Q1983">
        <v>105</v>
      </c>
      <c r="R1983">
        <v>880</v>
      </c>
      <c r="S1983">
        <v>13</v>
      </c>
      <c r="T1983">
        <v>67.7</v>
      </c>
      <c r="U1983" t="s">
        <v>782</v>
      </c>
      <c r="V1983">
        <v>25000</v>
      </c>
      <c r="W1983">
        <v>3000</v>
      </c>
      <c r="X1983">
        <v>82</v>
      </c>
      <c r="Y1983">
        <v>15</v>
      </c>
      <c r="Z1983">
        <v>0.9</v>
      </c>
      <c r="AA1983">
        <v>-20</v>
      </c>
      <c r="AB1983" t="s">
        <v>769</v>
      </c>
      <c r="AC1983">
        <v>0.05</v>
      </c>
      <c r="AD1983" t="s">
        <v>826</v>
      </c>
      <c r="AE1983">
        <v>41787</v>
      </c>
      <c r="AF1983">
        <v>41793</v>
      </c>
      <c r="AG1983" t="s">
        <v>784</v>
      </c>
      <c r="AH1983" t="s">
        <v>5271</v>
      </c>
      <c r="AI1983">
        <v>2212428</v>
      </c>
    </row>
    <row r="1984" spans="1:35" hidden="1">
      <c r="A1984" t="s">
        <v>4933</v>
      </c>
      <c r="B1984" t="s">
        <v>5127</v>
      </c>
      <c r="C1984" t="s">
        <v>5272</v>
      </c>
      <c r="D1984" t="s">
        <v>5273</v>
      </c>
      <c r="F1984" t="s">
        <v>733</v>
      </c>
      <c r="G1984" t="s">
        <v>780</v>
      </c>
      <c r="H1984" t="s">
        <v>794</v>
      </c>
      <c r="I1984" t="s">
        <v>726</v>
      </c>
      <c r="J1984" t="s">
        <v>682</v>
      </c>
      <c r="K1984">
        <v>3</v>
      </c>
      <c r="L1984">
        <v>85</v>
      </c>
      <c r="M1984">
        <v>164.2</v>
      </c>
      <c r="N1984">
        <v>126.2</v>
      </c>
      <c r="Q1984">
        <v>105</v>
      </c>
      <c r="R1984">
        <v>1200</v>
      </c>
      <c r="S1984">
        <v>18</v>
      </c>
      <c r="T1984">
        <v>66.7</v>
      </c>
      <c r="U1984" t="s">
        <v>782</v>
      </c>
      <c r="V1984">
        <v>25000</v>
      </c>
      <c r="W1984">
        <v>2700</v>
      </c>
      <c r="X1984">
        <v>82</v>
      </c>
      <c r="Y1984">
        <v>14</v>
      </c>
      <c r="Z1984">
        <v>0.9</v>
      </c>
      <c r="AA1984">
        <v>-20</v>
      </c>
      <c r="AB1984" t="s">
        <v>769</v>
      </c>
      <c r="AC1984">
        <v>0.03</v>
      </c>
      <c r="AD1984" t="s">
        <v>783</v>
      </c>
      <c r="AE1984">
        <v>41758</v>
      </c>
      <c r="AF1984">
        <v>41814</v>
      </c>
      <c r="AG1984" t="s">
        <v>784</v>
      </c>
      <c r="AH1984" t="s">
        <v>5274</v>
      </c>
      <c r="AI1984">
        <v>2214139</v>
      </c>
    </row>
    <row r="1985" spans="1:35" hidden="1">
      <c r="A1985" t="s">
        <v>4933</v>
      </c>
      <c r="B1985" t="s">
        <v>5127</v>
      </c>
      <c r="C1985" t="s">
        <v>5275</v>
      </c>
      <c r="D1985" t="s">
        <v>5276</v>
      </c>
      <c r="F1985" t="s">
        <v>733</v>
      </c>
      <c r="G1985" t="s">
        <v>780</v>
      </c>
      <c r="H1985" t="s">
        <v>794</v>
      </c>
      <c r="I1985" t="s">
        <v>726</v>
      </c>
      <c r="J1985" t="s">
        <v>682</v>
      </c>
      <c r="K1985">
        <v>3</v>
      </c>
      <c r="L1985">
        <v>85</v>
      </c>
      <c r="M1985">
        <v>164.2</v>
      </c>
      <c r="N1985">
        <v>126.2</v>
      </c>
      <c r="Q1985">
        <v>105</v>
      </c>
      <c r="R1985">
        <v>1230</v>
      </c>
      <c r="S1985">
        <v>18</v>
      </c>
      <c r="T1985">
        <v>68.3</v>
      </c>
      <c r="U1985" t="s">
        <v>782</v>
      </c>
      <c r="V1985">
        <v>25000</v>
      </c>
      <c r="W1985">
        <v>3000</v>
      </c>
      <c r="X1985">
        <v>83</v>
      </c>
      <c r="Y1985">
        <v>14</v>
      </c>
      <c r="Z1985">
        <v>0.9</v>
      </c>
      <c r="AA1985">
        <v>-20</v>
      </c>
      <c r="AB1985" t="s">
        <v>769</v>
      </c>
      <c r="AC1985">
        <v>0.05</v>
      </c>
      <c r="AD1985" t="s">
        <v>826</v>
      </c>
      <c r="AE1985">
        <v>41787</v>
      </c>
      <c r="AF1985">
        <v>41793</v>
      </c>
      <c r="AG1985" t="s">
        <v>784</v>
      </c>
      <c r="AH1985" t="s">
        <v>5277</v>
      </c>
      <c r="AI1985">
        <v>2212429</v>
      </c>
    </row>
    <row r="1986" spans="1:35" hidden="1">
      <c r="A1986" t="s">
        <v>4933</v>
      </c>
      <c r="B1986" t="s">
        <v>5127</v>
      </c>
      <c r="C1986" t="s">
        <v>5278</v>
      </c>
      <c r="D1986" t="s">
        <v>5279</v>
      </c>
      <c r="F1986" t="s">
        <v>787</v>
      </c>
      <c r="G1986" t="s">
        <v>723</v>
      </c>
      <c r="H1986" t="s">
        <v>788</v>
      </c>
      <c r="I1986" t="s">
        <v>723</v>
      </c>
      <c r="J1986" t="s">
        <v>682</v>
      </c>
      <c r="K1986">
        <v>3</v>
      </c>
      <c r="L1986">
        <v>40</v>
      </c>
      <c r="M1986">
        <v>95.7</v>
      </c>
      <c r="N1986">
        <v>33.299999999999997</v>
      </c>
      <c r="R1986">
        <v>300</v>
      </c>
      <c r="S1986">
        <v>5</v>
      </c>
      <c r="T1986">
        <v>60</v>
      </c>
      <c r="U1986" t="s">
        <v>782</v>
      </c>
      <c r="V1986">
        <v>25000</v>
      </c>
      <c r="W1986">
        <v>2700</v>
      </c>
      <c r="X1986">
        <v>82</v>
      </c>
      <c r="Y1986">
        <v>18</v>
      </c>
      <c r="Z1986">
        <v>0.7</v>
      </c>
      <c r="AA1986">
        <v>-20</v>
      </c>
      <c r="AB1986" t="s">
        <v>769</v>
      </c>
      <c r="AC1986">
        <v>0.05</v>
      </c>
      <c r="AD1986" t="s">
        <v>783</v>
      </c>
      <c r="AE1986">
        <v>41805</v>
      </c>
      <c r="AF1986">
        <v>41808</v>
      </c>
      <c r="AG1986" t="s">
        <v>784</v>
      </c>
      <c r="AH1986" t="s">
        <v>5280</v>
      </c>
      <c r="AI1986">
        <v>2213471</v>
      </c>
    </row>
    <row r="1987" spans="1:35" hidden="1">
      <c r="A1987" t="s">
        <v>4933</v>
      </c>
      <c r="B1987" t="s">
        <v>5127</v>
      </c>
      <c r="C1987" t="s">
        <v>5281</v>
      </c>
      <c r="D1987" t="s">
        <v>5282</v>
      </c>
      <c r="F1987" t="s">
        <v>787</v>
      </c>
      <c r="G1987" t="s">
        <v>723</v>
      </c>
      <c r="H1987" t="s">
        <v>788</v>
      </c>
      <c r="I1987" t="s">
        <v>723</v>
      </c>
      <c r="J1987" t="s">
        <v>682</v>
      </c>
      <c r="K1987">
        <v>3</v>
      </c>
      <c r="L1987">
        <v>40</v>
      </c>
      <c r="M1987">
        <v>96</v>
      </c>
      <c r="N1987">
        <v>34.9</v>
      </c>
      <c r="R1987">
        <v>310</v>
      </c>
      <c r="S1987">
        <v>5</v>
      </c>
      <c r="T1987">
        <v>62</v>
      </c>
      <c r="U1987" t="s">
        <v>782</v>
      </c>
      <c r="V1987">
        <v>25000</v>
      </c>
      <c r="W1987">
        <v>3000</v>
      </c>
      <c r="X1987">
        <v>83</v>
      </c>
      <c r="Y1987">
        <v>20</v>
      </c>
      <c r="Z1987">
        <v>0.7</v>
      </c>
      <c r="AA1987">
        <v>-20</v>
      </c>
      <c r="AB1987" t="s">
        <v>769</v>
      </c>
      <c r="AC1987">
        <v>0.05</v>
      </c>
      <c r="AD1987" t="s">
        <v>783</v>
      </c>
      <c r="AE1987">
        <v>41800</v>
      </c>
      <c r="AF1987">
        <v>41808</v>
      </c>
      <c r="AG1987" t="s">
        <v>784</v>
      </c>
      <c r="AH1987" t="s">
        <v>5283</v>
      </c>
      <c r="AI1987">
        <v>2213469</v>
      </c>
    </row>
    <row r="1988" spans="1:35" hidden="1">
      <c r="A1988" t="s">
        <v>4933</v>
      </c>
      <c r="B1988" t="s">
        <v>5127</v>
      </c>
      <c r="C1988" t="s">
        <v>5281</v>
      </c>
      <c r="D1988" t="s">
        <v>5284</v>
      </c>
      <c r="F1988" t="s">
        <v>787</v>
      </c>
      <c r="G1988" t="s">
        <v>723</v>
      </c>
      <c r="H1988" t="s">
        <v>794</v>
      </c>
      <c r="I1988" t="s">
        <v>723</v>
      </c>
      <c r="J1988" t="s">
        <v>682</v>
      </c>
      <c r="K1988">
        <v>3</v>
      </c>
      <c r="L1988">
        <v>40</v>
      </c>
      <c r="M1988">
        <v>96</v>
      </c>
      <c r="N1988">
        <v>34.9</v>
      </c>
      <c r="R1988">
        <v>310</v>
      </c>
      <c r="S1988">
        <v>5</v>
      </c>
      <c r="T1988">
        <v>62</v>
      </c>
      <c r="U1988" t="s">
        <v>782</v>
      </c>
      <c r="V1988">
        <v>25000</v>
      </c>
      <c r="W1988">
        <v>3000</v>
      </c>
      <c r="X1988">
        <v>83</v>
      </c>
      <c r="Y1988">
        <v>20</v>
      </c>
      <c r="Z1988">
        <v>0.7</v>
      </c>
      <c r="AA1988">
        <v>-20</v>
      </c>
      <c r="AB1988" t="s">
        <v>769</v>
      </c>
      <c r="AC1988">
        <v>0.05</v>
      </c>
      <c r="AD1988" t="s">
        <v>783</v>
      </c>
      <c r="AE1988">
        <v>41805</v>
      </c>
      <c r="AF1988">
        <v>41808</v>
      </c>
      <c r="AG1988" t="s">
        <v>784</v>
      </c>
      <c r="AH1988" t="s">
        <v>5285</v>
      </c>
      <c r="AI1988">
        <v>2213470</v>
      </c>
    </row>
    <row r="1989" spans="1:35" hidden="1">
      <c r="A1989" t="s">
        <v>4933</v>
      </c>
      <c r="B1989" t="s">
        <v>5127</v>
      </c>
      <c r="C1989" t="s">
        <v>5286</v>
      </c>
      <c r="D1989" t="s">
        <v>5287</v>
      </c>
      <c r="F1989" t="s">
        <v>821</v>
      </c>
      <c r="G1989" t="s">
        <v>736</v>
      </c>
      <c r="H1989" t="s">
        <v>794</v>
      </c>
      <c r="I1989" t="s">
        <v>795</v>
      </c>
      <c r="J1989" t="s">
        <v>682</v>
      </c>
      <c r="K1989">
        <v>3</v>
      </c>
      <c r="L1989">
        <v>40</v>
      </c>
      <c r="M1989">
        <v>108.9</v>
      </c>
      <c r="N1989">
        <v>77.8</v>
      </c>
      <c r="R1989">
        <v>430</v>
      </c>
      <c r="S1989">
        <v>8</v>
      </c>
      <c r="T1989">
        <v>53.8</v>
      </c>
      <c r="U1989" t="s">
        <v>782</v>
      </c>
      <c r="V1989">
        <v>25000</v>
      </c>
      <c r="W1989">
        <v>3000</v>
      </c>
      <c r="X1989">
        <v>84</v>
      </c>
      <c r="Y1989">
        <v>18</v>
      </c>
      <c r="Z1989">
        <v>0.7</v>
      </c>
      <c r="AA1989">
        <v>-20</v>
      </c>
      <c r="AB1989" t="s">
        <v>769</v>
      </c>
      <c r="AC1989">
        <v>0.05</v>
      </c>
      <c r="AD1989" t="s">
        <v>783</v>
      </c>
      <c r="AE1989">
        <v>41809</v>
      </c>
      <c r="AF1989">
        <v>41817</v>
      </c>
      <c r="AG1989" t="s">
        <v>784</v>
      </c>
      <c r="AH1989" t="s">
        <v>5288</v>
      </c>
      <c r="AI1989">
        <v>2214224</v>
      </c>
    </row>
    <row r="1990" spans="1:35" hidden="1">
      <c r="A1990" t="s">
        <v>4933</v>
      </c>
      <c r="B1990" t="s">
        <v>5127</v>
      </c>
      <c r="C1990" t="s">
        <v>5289</v>
      </c>
      <c r="D1990" t="s">
        <v>5290</v>
      </c>
      <c r="F1990" t="s">
        <v>703</v>
      </c>
      <c r="G1990" t="s">
        <v>780</v>
      </c>
      <c r="H1990" t="s">
        <v>781</v>
      </c>
      <c r="I1990" t="s">
        <v>726</v>
      </c>
      <c r="J1990" t="s">
        <v>682</v>
      </c>
      <c r="K1990">
        <v>3</v>
      </c>
      <c r="L1990">
        <v>50</v>
      </c>
      <c r="M1990">
        <v>47</v>
      </c>
      <c r="N1990">
        <v>49.5</v>
      </c>
      <c r="O1990">
        <v>1117</v>
      </c>
      <c r="Q1990">
        <v>40</v>
      </c>
      <c r="R1990">
        <v>500</v>
      </c>
      <c r="S1990">
        <v>7</v>
      </c>
      <c r="T1990">
        <v>71.400000000000006</v>
      </c>
      <c r="U1990" t="s">
        <v>782</v>
      </c>
      <c r="V1990">
        <v>25000</v>
      </c>
      <c r="W1990">
        <v>2700</v>
      </c>
      <c r="X1990">
        <v>82</v>
      </c>
      <c r="Y1990">
        <v>5</v>
      </c>
      <c r="Z1990">
        <v>1</v>
      </c>
      <c r="AA1990">
        <v>-20</v>
      </c>
      <c r="AB1990" t="s">
        <v>769</v>
      </c>
      <c r="AC1990">
        <v>0.05</v>
      </c>
      <c r="AD1990" t="s">
        <v>826</v>
      </c>
      <c r="AE1990">
        <v>41941</v>
      </c>
      <c r="AF1990">
        <v>41943</v>
      </c>
      <c r="AG1990" t="s">
        <v>784</v>
      </c>
      <c r="AH1990" t="s">
        <v>5291</v>
      </c>
      <c r="AI1990">
        <v>2223984</v>
      </c>
    </row>
    <row r="1991" spans="1:35" hidden="1">
      <c r="A1991" t="s">
        <v>4933</v>
      </c>
      <c r="B1991" t="s">
        <v>5127</v>
      </c>
      <c r="C1991" t="s">
        <v>5292</v>
      </c>
      <c r="D1991" t="s">
        <v>5293</v>
      </c>
      <c r="F1991" t="s">
        <v>703</v>
      </c>
      <c r="G1991" t="s">
        <v>780</v>
      </c>
      <c r="H1991" t="s">
        <v>781</v>
      </c>
      <c r="I1991" t="s">
        <v>726</v>
      </c>
      <c r="J1991" t="s">
        <v>682</v>
      </c>
      <c r="K1991">
        <v>3</v>
      </c>
      <c r="L1991">
        <v>50</v>
      </c>
      <c r="M1991">
        <v>47</v>
      </c>
      <c r="N1991">
        <v>49.5</v>
      </c>
      <c r="O1991">
        <v>1281</v>
      </c>
      <c r="Q1991">
        <v>40</v>
      </c>
      <c r="R1991">
        <v>520</v>
      </c>
      <c r="S1991">
        <v>7</v>
      </c>
      <c r="T1991">
        <v>74.3</v>
      </c>
      <c r="U1991" t="s">
        <v>782</v>
      </c>
      <c r="V1991">
        <v>25000</v>
      </c>
      <c r="W1991">
        <v>3000</v>
      </c>
      <c r="X1991">
        <v>83</v>
      </c>
      <c r="Y1991">
        <v>20</v>
      </c>
      <c r="Z1991">
        <v>1</v>
      </c>
      <c r="AA1991">
        <v>-20</v>
      </c>
      <c r="AB1991" t="s">
        <v>769</v>
      </c>
      <c r="AC1991">
        <v>0.05</v>
      </c>
      <c r="AD1991" t="s">
        <v>1159</v>
      </c>
      <c r="AE1991">
        <v>41890</v>
      </c>
      <c r="AF1991">
        <v>41891</v>
      </c>
      <c r="AG1991" t="s">
        <v>784</v>
      </c>
      <c r="AH1991" t="s">
        <v>5294</v>
      </c>
      <c r="AI1991">
        <v>2218785</v>
      </c>
    </row>
    <row r="1992" spans="1:35" hidden="1">
      <c r="A1992" t="s">
        <v>4933</v>
      </c>
      <c r="B1992" t="s">
        <v>5127</v>
      </c>
      <c r="C1992" t="s">
        <v>5295</v>
      </c>
      <c r="D1992" t="s">
        <v>5296</v>
      </c>
      <c r="F1992" t="s">
        <v>738</v>
      </c>
      <c r="G1992" t="s">
        <v>780</v>
      </c>
      <c r="H1992" t="s">
        <v>794</v>
      </c>
      <c r="I1992" t="s">
        <v>726</v>
      </c>
      <c r="J1992" t="s">
        <v>682</v>
      </c>
      <c r="K1992">
        <v>3</v>
      </c>
      <c r="L1992">
        <v>50</v>
      </c>
      <c r="M1992">
        <v>82.3</v>
      </c>
      <c r="N1992">
        <v>63.2</v>
      </c>
      <c r="O1992">
        <v>1336</v>
      </c>
      <c r="Q1992">
        <v>25</v>
      </c>
      <c r="R1992">
        <v>415</v>
      </c>
      <c r="S1992">
        <v>7</v>
      </c>
      <c r="T1992">
        <v>59.3</v>
      </c>
      <c r="U1992" t="s">
        <v>782</v>
      </c>
      <c r="V1992">
        <v>25000</v>
      </c>
      <c r="W1992">
        <v>3000</v>
      </c>
      <c r="X1992">
        <v>84</v>
      </c>
      <c r="Y1992">
        <v>23</v>
      </c>
      <c r="Z1992">
        <v>1</v>
      </c>
      <c r="AA1992">
        <v>-20</v>
      </c>
      <c r="AB1992" t="s">
        <v>769</v>
      </c>
      <c r="AC1992">
        <v>0.03</v>
      </c>
      <c r="AD1992" t="s">
        <v>826</v>
      </c>
      <c r="AE1992">
        <v>41766</v>
      </c>
      <c r="AF1992">
        <v>41768</v>
      </c>
      <c r="AG1992" t="s">
        <v>784</v>
      </c>
      <c r="AH1992" t="s">
        <v>5297</v>
      </c>
      <c r="AI1992">
        <v>2210264</v>
      </c>
    </row>
    <row r="1993" spans="1:35" hidden="1">
      <c r="A1993" t="s">
        <v>4933</v>
      </c>
      <c r="B1993" t="s">
        <v>5127</v>
      </c>
      <c r="C1993" t="s">
        <v>5298</v>
      </c>
      <c r="D1993" t="s">
        <v>5299</v>
      </c>
      <c r="F1993" t="s">
        <v>738</v>
      </c>
      <c r="G1993" t="s">
        <v>780</v>
      </c>
      <c r="H1993" t="s">
        <v>794</v>
      </c>
      <c r="I1993" t="s">
        <v>726</v>
      </c>
      <c r="J1993" t="s">
        <v>682</v>
      </c>
      <c r="K1993">
        <v>3</v>
      </c>
      <c r="L1993">
        <v>50</v>
      </c>
      <c r="M1993">
        <v>82.3</v>
      </c>
      <c r="N1993">
        <v>63.2</v>
      </c>
      <c r="O1993">
        <v>943</v>
      </c>
      <c r="Q1993">
        <v>40</v>
      </c>
      <c r="R1993">
        <v>430</v>
      </c>
      <c r="S1993">
        <v>7</v>
      </c>
      <c r="T1993">
        <v>61.4</v>
      </c>
      <c r="U1993" t="s">
        <v>782</v>
      </c>
      <c r="V1993">
        <v>25000</v>
      </c>
      <c r="W1993">
        <v>4000</v>
      </c>
      <c r="X1993">
        <v>83</v>
      </c>
      <c r="Y1993">
        <v>16</v>
      </c>
      <c r="Z1993">
        <v>1</v>
      </c>
      <c r="AA1993">
        <v>-20</v>
      </c>
      <c r="AB1993" t="s">
        <v>769</v>
      </c>
      <c r="AC1993">
        <v>0.05</v>
      </c>
      <c r="AD1993" t="s">
        <v>783</v>
      </c>
      <c r="AE1993">
        <v>41899</v>
      </c>
      <c r="AF1993">
        <v>41906</v>
      </c>
      <c r="AG1993" t="s">
        <v>784</v>
      </c>
      <c r="AH1993" t="s">
        <v>5300</v>
      </c>
      <c r="AI1993">
        <v>2220193</v>
      </c>
    </row>
    <row r="1994" spans="1:35" hidden="1">
      <c r="A1994" t="s">
        <v>4933</v>
      </c>
      <c r="B1994" t="s">
        <v>5127</v>
      </c>
      <c r="C1994" t="s">
        <v>5301</v>
      </c>
      <c r="D1994" t="s">
        <v>5302</v>
      </c>
      <c r="F1994" t="s">
        <v>830</v>
      </c>
      <c r="G1994" t="s">
        <v>780</v>
      </c>
      <c r="H1994" t="s">
        <v>794</v>
      </c>
      <c r="I1994" t="s">
        <v>726</v>
      </c>
      <c r="J1994" t="s">
        <v>682</v>
      </c>
      <c r="K1994">
        <v>3</v>
      </c>
      <c r="L1994">
        <v>50</v>
      </c>
      <c r="M1994">
        <v>116.4</v>
      </c>
      <c r="N1994">
        <v>94.8</v>
      </c>
      <c r="O1994">
        <v>2686</v>
      </c>
      <c r="Q1994">
        <v>25</v>
      </c>
      <c r="R1994">
        <v>750</v>
      </c>
      <c r="S1994">
        <v>11</v>
      </c>
      <c r="T1994">
        <v>68.2</v>
      </c>
      <c r="U1994" t="s">
        <v>782</v>
      </c>
      <c r="V1994">
        <v>25000</v>
      </c>
      <c r="W1994">
        <v>3000</v>
      </c>
      <c r="X1994">
        <v>83</v>
      </c>
      <c r="Y1994">
        <v>15</v>
      </c>
      <c r="Z1994">
        <v>1</v>
      </c>
      <c r="AA1994">
        <v>-20</v>
      </c>
      <c r="AB1994" t="s">
        <v>769</v>
      </c>
      <c r="AC1994">
        <v>0.04</v>
      </c>
      <c r="AD1994" t="s">
        <v>826</v>
      </c>
      <c r="AE1994">
        <v>41766</v>
      </c>
      <c r="AF1994">
        <v>41768</v>
      </c>
      <c r="AG1994" t="s">
        <v>784</v>
      </c>
      <c r="AH1994" t="s">
        <v>5303</v>
      </c>
      <c r="AI1994">
        <v>2210263</v>
      </c>
    </row>
    <row r="1995" spans="1:35" hidden="1">
      <c r="A1995" t="s">
        <v>4933</v>
      </c>
      <c r="B1995" t="s">
        <v>5127</v>
      </c>
      <c r="C1995" t="s">
        <v>5304</v>
      </c>
      <c r="D1995" t="s">
        <v>5305</v>
      </c>
      <c r="F1995" t="s">
        <v>830</v>
      </c>
      <c r="G1995" t="s">
        <v>780</v>
      </c>
      <c r="H1995" t="s">
        <v>794</v>
      </c>
      <c r="I1995" t="s">
        <v>726</v>
      </c>
      <c r="J1995" t="s">
        <v>682</v>
      </c>
      <c r="K1995">
        <v>3</v>
      </c>
      <c r="L1995">
        <v>75</v>
      </c>
      <c r="M1995">
        <v>116.4</v>
      </c>
      <c r="N1995">
        <v>94.8</v>
      </c>
      <c r="O1995">
        <v>1502</v>
      </c>
      <c r="Q1995">
        <v>40</v>
      </c>
      <c r="R1995">
        <v>750</v>
      </c>
      <c r="S1995">
        <v>11</v>
      </c>
      <c r="T1995">
        <v>68.2</v>
      </c>
      <c r="U1995" t="s">
        <v>782</v>
      </c>
      <c r="V1995">
        <v>25000</v>
      </c>
      <c r="W1995">
        <v>3000</v>
      </c>
      <c r="X1995">
        <v>83</v>
      </c>
      <c r="Y1995">
        <v>15</v>
      </c>
      <c r="Z1995">
        <v>1</v>
      </c>
      <c r="AA1995">
        <v>-20</v>
      </c>
      <c r="AB1995" t="s">
        <v>769</v>
      </c>
      <c r="AC1995">
        <v>0.04</v>
      </c>
      <c r="AD1995" t="s">
        <v>783</v>
      </c>
      <c r="AE1995">
        <v>41756</v>
      </c>
      <c r="AF1995">
        <v>41758</v>
      </c>
      <c r="AG1995" t="s">
        <v>784</v>
      </c>
      <c r="AH1995" t="s">
        <v>5306</v>
      </c>
      <c r="AI1995">
        <v>2209987</v>
      </c>
    </row>
    <row r="1996" spans="1:35" hidden="1">
      <c r="A1996" t="s">
        <v>4933</v>
      </c>
      <c r="B1996" t="s">
        <v>5127</v>
      </c>
      <c r="C1996" t="s">
        <v>5307</v>
      </c>
      <c r="D1996" t="s">
        <v>5308</v>
      </c>
      <c r="F1996" t="s">
        <v>731</v>
      </c>
      <c r="G1996" t="s">
        <v>780</v>
      </c>
      <c r="H1996" t="s">
        <v>794</v>
      </c>
      <c r="I1996" t="s">
        <v>726</v>
      </c>
      <c r="J1996" t="s">
        <v>682</v>
      </c>
      <c r="K1996">
        <v>3</v>
      </c>
      <c r="L1996">
        <v>50</v>
      </c>
      <c r="M1996">
        <v>91.7</v>
      </c>
      <c r="N1996">
        <v>95.1</v>
      </c>
      <c r="O1996">
        <v>2756</v>
      </c>
      <c r="Q1996">
        <v>25</v>
      </c>
      <c r="R1996">
        <v>750</v>
      </c>
      <c r="S1996">
        <v>11</v>
      </c>
      <c r="T1996">
        <v>68.2</v>
      </c>
      <c r="U1996" t="s">
        <v>782</v>
      </c>
      <c r="V1996">
        <v>25000</v>
      </c>
      <c r="W1996">
        <v>3000</v>
      </c>
      <c r="X1996">
        <v>83</v>
      </c>
      <c r="Y1996">
        <v>15</v>
      </c>
      <c r="Z1996">
        <v>1</v>
      </c>
      <c r="AA1996">
        <v>-20</v>
      </c>
      <c r="AB1996" t="s">
        <v>769</v>
      </c>
      <c r="AC1996">
        <v>0.05</v>
      </c>
      <c r="AD1996" t="s">
        <v>826</v>
      </c>
      <c r="AE1996">
        <v>41885</v>
      </c>
      <c r="AF1996">
        <v>41891</v>
      </c>
      <c r="AG1996" t="s">
        <v>784</v>
      </c>
      <c r="AH1996" t="s">
        <v>5309</v>
      </c>
      <c r="AI1996">
        <v>2218787</v>
      </c>
    </row>
    <row r="1997" spans="1:35" hidden="1">
      <c r="A1997" t="s">
        <v>4933</v>
      </c>
      <c r="B1997" t="s">
        <v>5127</v>
      </c>
      <c r="C1997" t="s">
        <v>5310</v>
      </c>
      <c r="D1997" t="s">
        <v>5311</v>
      </c>
      <c r="F1997" t="s">
        <v>731</v>
      </c>
      <c r="G1997" t="s">
        <v>780</v>
      </c>
      <c r="H1997" t="s">
        <v>794</v>
      </c>
      <c r="I1997" t="s">
        <v>726</v>
      </c>
      <c r="J1997" t="s">
        <v>682</v>
      </c>
      <c r="K1997">
        <v>3</v>
      </c>
      <c r="L1997">
        <v>75</v>
      </c>
      <c r="M1997">
        <v>91.7</v>
      </c>
      <c r="N1997">
        <v>95.1</v>
      </c>
      <c r="O1997">
        <v>1489</v>
      </c>
      <c r="Q1997">
        <v>40</v>
      </c>
      <c r="R1997">
        <v>750</v>
      </c>
      <c r="S1997">
        <v>11</v>
      </c>
      <c r="T1997">
        <v>68.2</v>
      </c>
      <c r="U1997" t="s">
        <v>782</v>
      </c>
      <c r="V1997">
        <v>25000</v>
      </c>
      <c r="W1997">
        <v>3000</v>
      </c>
      <c r="X1997">
        <v>83</v>
      </c>
      <c r="Y1997">
        <v>15</v>
      </c>
      <c r="Z1997">
        <v>1</v>
      </c>
      <c r="AA1997">
        <v>-20</v>
      </c>
      <c r="AB1997" t="s">
        <v>769</v>
      </c>
      <c r="AC1997">
        <v>0.05</v>
      </c>
      <c r="AD1997" t="s">
        <v>783</v>
      </c>
      <c r="AE1997">
        <v>41854</v>
      </c>
      <c r="AF1997">
        <v>41862</v>
      </c>
      <c r="AG1997" t="s">
        <v>784</v>
      </c>
      <c r="AH1997" t="s">
        <v>5312</v>
      </c>
      <c r="AI1997">
        <v>2217306</v>
      </c>
    </row>
    <row r="1998" spans="1:35" hidden="1">
      <c r="A1998" t="s">
        <v>4933</v>
      </c>
      <c r="B1998" t="s">
        <v>5127</v>
      </c>
      <c r="C1998" t="s">
        <v>5313</v>
      </c>
      <c r="D1998" t="s">
        <v>5314</v>
      </c>
      <c r="F1998" t="s">
        <v>731</v>
      </c>
      <c r="G1998" t="s">
        <v>780</v>
      </c>
      <c r="H1998" t="s">
        <v>794</v>
      </c>
      <c r="I1998" t="s">
        <v>726</v>
      </c>
      <c r="J1998" t="s">
        <v>682</v>
      </c>
      <c r="K1998">
        <v>3</v>
      </c>
      <c r="L1998">
        <v>50</v>
      </c>
      <c r="M1998">
        <v>91.7</v>
      </c>
      <c r="N1998">
        <v>95.1</v>
      </c>
      <c r="O1998">
        <v>2772</v>
      </c>
      <c r="Q1998">
        <v>25</v>
      </c>
      <c r="R1998">
        <v>780</v>
      </c>
      <c r="S1998">
        <v>11</v>
      </c>
      <c r="T1998">
        <v>70.900000000000006</v>
      </c>
      <c r="U1998" t="s">
        <v>782</v>
      </c>
      <c r="V1998">
        <v>25000</v>
      </c>
      <c r="W1998">
        <v>4000</v>
      </c>
      <c r="X1998">
        <v>83</v>
      </c>
      <c r="Y1998">
        <v>14</v>
      </c>
      <c r="Z1998">
        <v>1</v>
      </c>
      <c r="AA1998">
        <v>-20</v>
      </c>
      <c r="AB1998" t="s">
        <v>769</v>
      </c>
      <c r="AC1998">
        <v>0.05</v>
      </c>
      <c r="AD1998" t="s">
        <v>826</v>
      </c>
      <c r="AE1998">
        <v>41864</v>
      </c>
      <c r="AF1998">
        <v>41866</v>
      </c>
      <c r="AG1998" t="s">
        <v>784</v>
      </c>
      <c r="AH1998" t="s">
        <v>5315</v>
      </c>
      <c r="AI1998">
        <v>2217664</v>
      </c>
    </row>
    <row r="1999" spans="1:35" hidden="1">
      <c r="A1999" t="s">
        <v>4933</v>
      </c>
      <c r="B1999" t="s">
        <v>5127</v>
      </c>
      <c r="C1999" t="s">
        <v>5316</v>
      </c>
      <c r="D1999" t="s">
        <v>5317</v>
      </c>
      <c r="F1999" t="s">
        <v>731</v>
      </c>
      <c r="G1999" t="s">
        <v>780</v>
      </c>
      <c r="H1999" t="s">
        <v>794</v>
      </c>
      <c r="I1999" t="s">
        <v>726</v>
      </c>
      <c r="J1999" t="s">
        <v>682</v>
      </c>
      <c r="K1999">
        <v>3</v>
      </c>
      <c r="L1999">
        <v>75</v>
      </c>
      <c r="M1999">
        <v>91.7</v>
      </c>
      <c r="N1999">
        <v>95.1</v>
      </c>
      <c r="O1999">
        <v>1644</v>
      </c>
      <c r="Q1999">
        <v>40</v>
      </c>
      <c r="R1999">
        <v>780</v>
      </c>
      <c r="S1999">
        <v>11</v>
      </c>
      <c r="T1999">
        <v>70.900000000000006</v>
      </c>
      <c r="U1999" t="s">
        <v>782</v>
      </c>
      <c r="V1999">
        <v>25000</v>
      </c>
      <c r="W1999">
        <v>4000</v>
      </c>
      <c r="X1999">
        <v>82</v>
      </c>
      <c r="Y1999">
        <v>13</v>
      </c>
      <c r="Z1999">
        <v>1</v>
      </c>
      <c r="AA1999">
        <v>-20</v>
      </c>
      <c r="AB1999" t="s">
        <v>769</v>
      </c>
      <c r="AC1999">
        <v>0.05</v>
      </c>
      <c r="AD1999" t="s">
        <v>826</v>
      </c>
      <c r="AE1999">
        <v>41863</v>
      </c>
      <c r="AF1999">
        <v>41866</v>
      </c>
      <c r="AG1999" t="s">
        <v>784</v>
      </c>
      <c r="AH1999" t="s">
        <v>5318</v>
      </c>
      <c r="AI1999">
        <v>2217665</v>
      </c>
    </row>
    <row r="2000" spans="1:35" hidden="1">
      <c r="A2000" t="s">
        <v>4933</v>
      </c>
      <c r="B2000" t="s">
        <v>5127</v>
      </c>
      <c r="C2000" t="s">
        <v>5319</v>
      </c>
      <c r="D2000" t="s">
        <v>5320</v>
      </c>
      <c r="F2000" t="s">
        <v>735</v>
      </c>
      <c r="G2000" t="s">
        <v>780</v>
      </c>
      <c r="H2000" t="s">
        <v>794</v>
      </c>
      <c r="I2000" t="s">
        <v>726</v>
      </c>
      <c r="J2000" t="s">
        <v>682</v>
      </c>
      <c r="K2000">
        <v>3</v>
      </c>
      <c r="L2000">
        <v>90</v>
      </c>
      <c r="M2000">
        <v>133.30000000000001</v>
      </c>
      <c r="N2000">
        <v>120.8</v>
      </c>
      <c r="O2000">
        <v>4009</v>
      </c>
      <c r="R2000">
        <v>1200</v>
      </c>
      <c r="S2000">
        <v>17</v>
      </c>
      <c r="T2000">
        <v>70.599999999999994</v>
      </c>
      <c r="U2000" t="s">
        <v>782</v>
      </c>
      <c r="V2000">
        <v>25000</v>
      </c>
      <c r="W2000">
        <v>3000</v>
      </c>
      <c r="X2000">
        <v>83</v>
      </c>
      <c r="Y2000">
        <v>15</v>
      </c>
      <c r="AA2000">
        <v>-20</v>
      </c>
      <c r="AB2000" t="s">
        <v>769</v>
      </c>
      <c r="AC2000">
        <v>0.04</v>
      </c>
      <c r="AD2000" t="s">
        <v>826</v>
      </c>
      <c r="AE2000">
        <v>41766</v>
      </c>
      <c r="AF2000">
        <v>41768</v>
      </c>
      <c r="AG2000" t="s">
        <v>784</v>
      </c>
      <c r="AH2000" t="s">
        <v>5321</v>
      </c>
      <c r="AI2000">
        <v>2210262</v>
      </c>
    </row>
    <row r="2001" spans="1:35" hidden="1">
      <c r="A2001" t="s">
        <v>4933</v>
      </c>
      <c r="B2001" t="s">
        <v>5127</v>
      </c>
      <c r="C2001" t="s">
        <v>5322</v>
      </c>
      <c r="D2001" t="s">
        <v>5323</v>
      </c>
      <c r="F2001" t="s">
        <v>735</v>
      </c>
      <c r="G2001" t="s">
        <v>780</v>
      </c>
      <c r="H2001" t="s">
        <v>794</v>
      </c>
      <c r="I2001" t="s">
        <v>726</v>
      </c>
      <c r="J2001" t="s">
        <v>682</v>
      </c>
      <c r="K2001">
        <v>3</v>
      </c>
      <c r="L2001">
        <v>90</v>
      </c>
      <c r="M2001">
        <v>133.30000000000001</v>
      </c>
      <c r="N2001">
        <v>120.8</v>
      </c>
      <c r="O2001">
        <v>2387</v>
      </c>
      <c r="Q2001">
        <v>40</v>
      </c>
      <c r="R2001">
        <v>1200</v>
      </c>
      <c r="S2001">
        <v>17</v>
      </c>
      <c r="T2001">
        <v>70.599999999999994</v>
      </c>
      <c r="U2001" t="s">
        <v>782</v>
      </c>
      <c r="V2001">
        <v>25000</v>
      </c>
      <c r="W2001">
        <v>3000</v>
      </c>
      <c r="X2001">
        <v>83</v>
      </c>
      <c r="Y2001">
        <v>15</v>
      </c>
      <c r="Z2001">
        <v>1</v>
      </c>
      <c r="AA2001">
        <v>-20</v>
      </c>
      <c r="AB2001" t="s">
        <v>769</v>
      </c>
      <c r="AC2001">
        <v>0.04</v>
      </c>
      <c r="AD2001" t="s">
        <v>783</v>
      </c>
      <c r="AE2001">
        <v>41756</v>
      </c>
      <c r="AF2001">
        <v>41758</v>
      </c>
      <c r="AG2001" t="s">
        <v>784</v>
      </c>
      <c r="AH2001" t="s">
        <v>5324</v>
      </c>
      <c r="AI2001">
        <v>2209988</v>
      </c>
    </row>
    <row r="2002" spans="1:35" hidden="1">
      <c r="A2002" t="s">
        <v>4933</v>
      </c>
      <c r="B2002" t="s">
        <v>5127</v>
      </c>
      <c r="C2002" t="s">
        <v>5325</v>
      </c>
      <c r="D2002" t="s">
        <v>5326</v>
      </c>
      <c r="F2002" t="s">
        <v>813</v>
      </c>
      <c r="G2002" t="s">
        <v>780</v>
      </c>
      <c r="H2002" t="s">
        <v>794</v>
      </c>
      <c r="I2002" t="s">
        <v>726</v>
      </c>
      <c r="J2002" t="s">
        <v>682</v>
      </c>
      <c r="K2002">
        <v>3</v>
      </c>
      <c r="L2002">
        <v>50</v>
      </c>
      <c r="M2002">
        <v>99.3</v>
      </c>
      <c r="N2002">
        <v>63.2</v>
      </c>
      <c r="Q2002">
        <v>107</v>
      </c>
      <c r="R2002">
        <v>525</v>
      </c>
      <c r="S2002">
        <v>8</v>
      </c>
      <c r="T2002">
        <v>65.599999999999994</v>
      </c>
      <c r="U2002" t="s">
        <v>782</v>
      </c>
      <c r="V2002">
        <v>25000</v>
      </c>
      <c r="W2002">
        <v>2700</v>
      </c>
      <c r="X2002">
        <v>82</v>
      </c>
      <c r="Y2002">
        <v>13</v>
      </c>
      <c r="Z2002">
        <v>0.7</v>
      </c>
      <c r="AA2002">
        <v>-20</v>
      </c>
      <c r="AB2002" t="s">
        <v>769</v>
      </c>
      <c r="AC2002">
        <v>0.05</v>
      </c>
      <c r="AD2002" t="s">
        <v>826</v>
      </c>
      <c r="AE2002">
        <v>41773</v>
      </c>
      <c r="AF2002">
        <v>41793</v>
      </c>
      <c r="AG2002" t="s">
        <v>784</v>
      </c>
      <c r="AH2002" t="s">
        <v>5327</v>
      </c>
      <c r="AI2002">
        <v>2212427</v>
      </c>
    </row>
    <row r="2003" spans="1:35" hidden="1">
      <c r="A2003" t="s">
        <v>4933</v>
      </c>
      <c r="B2003" t="s">
        <v>5127</v>
      </c>
      <c r="C2003" t="s">
        <v>5328</v>
      </c>
      <c r="D2003" t="s">
        <v>5329</v>
      </c>
      <c r="F2003" t="s">
        <v>813</v>
      </c>
      <c r="G2003" t="s">
        <v>780</v>
      </c>
      <c r="H2003" t="s">
        <v>794</v>
      </c>
      <c r="I2003" t="s">
        <v>726</v>
      </c>
      <c r="J2003" t="s">
        <v>682</v>
      </c>
      <c r="K2003">
        <v>3</v>
      </c>
      <c r="L2003">
        <v>50</v>
      </c>
      <c r="M2003">
        <v>99.3</v>
      </c>
      <c r="N2003">
        <v>63.2</v>
      </c>
      <c r="R2003">
        <v>540</v>
      </c>
      <c r="S2003">
        <v>8</v>
      </c>
      <c r="T2003">
        <v>67.5</v>
      </c>
      <c r="U2003" t="s">
        <v>782</v>
      </c>
      <c r="V2003">
        <v>25000</v>
      </c>
      <c r="W2003">
        <v>3000</v>
      </c>
      <c r="X2003">
        <v>82</v>
      </c>
      <c r="Y2003">
        <v>15</v>
      </c>
      <c r="Z2003">
        <v>0.7</v>
      </c>
      <c r="AA2003">
        <v>-20</v>
      </c>
      <c r="AB2003" t="s">
        <v>769</v>
      </c>
      <c r="AC2003">
        <v>0.05</v>
      </c>
      <c r="AD2003" t="s">
        <v>826</v>
      </c>
      <c r="AE2003">
        <v>41792</v>
      </c>
      <c r="AF2003">
        <v>41803</v>
      </c>
      <c r="AG2003" t="s">
        <v>784</v>
      </c>
      <c r="AH2003" t="s">
        <v>5330</v>
      </c>
      <c r="AI2003">
        <v>2212892</v>
      </c>
    </row>
    <row r="2004" spans="1:35" hidden="1">
      <c r="A2004" t="s">
        <v>4933</v>
      </c>
      <c r="B2004" t="s">
        <v>5127</v>
      </c>
      <c r="C2004" t="s">
        <v>5331</v>
      </c>
      <c r="D2004" t="s">
        <v>5332</v>
      </c>
      <c r="F2004" t="s">
        <v>738</v>
      </c>
      <c r="G2004" t="s">
        <v>780</v>
      </c>
      <c r="H2004" t="s">
        <v>794</v>
      </c>
      <c r="I2004" t="s">
        <v>726</v>
      </c>
      <c r="J2004" t="s">
        <v>682</v>
      </c>
      <c r="K2004">
        <v>3</v>
      </c>
      <c r="L2004">
        <v>50</v>
      </c>
      <c r="M2004">
        <v>82.3</v>
      </c>
      <c r="N2004">
        <v>63.2</v>
      </c>
      <c r="O2004">
        <v>797</v>
      </c>
      <c r="Q2004">
        <v>40</v>
      </c>
      <c r="R2004">
        <v>415</v>
      </c>
      <c r="S2004">
        <v>7</v>
      </c>
      <c r="T2004">
        <v>59.3</v>
      </c>
      <c r="U2004" t="s">
        <v>782</v>
      </c>
      <c r="V2004">
        <v>25000</v>
      </c>
      <c r="W2004">
        <v>3000</v>
      </c>
      <c r="X2004">
        <v>84</v>
      </c>
      <c r="Y2004">
        <v>23</v>
      </c>
      <c r="Z2004">
        <v>1</v>
      </c>
      <c r="AA2004">
        <v>-20</v>
      </c>
      <c r="AB2004" t="s">
        <v>769</v>
      </c>
      <c r="AC2004">
        <v>0.03</v>
      </c>
      <c r="AD2004" t="s">
        <v>783</v>
      </c>
      <c r="AE2004">
        <v>41756</v>
      </c>
      <c r="AF2004">
        <v>41758</v>
      </c>
      <c r="AG2004" t="s">
        <v>784</v>
      </c>
      <c r="AH2004" t="s">
        <v>5333</v>
      </c>
      <c r="AI2004">
        <v>2210173</v>
      </c>
    </row>
    <row r="2005" spans="1:35" hidden="1">
      <c r="A2005" t="s">
        <v>5013</v>
      </c>
      <c r="B2005" t="s">
        <v>27</v>
      </c>
      <c r="C2005" t="s">
        <v>5334</v>
      </c>
      <c r="D2005" t="s">
        <v>5334</v>
      </c>
      <c r="F2005" t="s">
        <v>792</v>
      </c>
      <c r="G2005" t="s">
        <v>793</v>
      </c>
      <c r="H2005" t="s">
        <v>794</v>
      </c>
      <c r="I2005" t="s">
        <v>795</v>
      </c>
      <c r="J2005" t="s">
        <v>682</v>
      </c>
      <c r="K2005">
        <v>3</v>
      </c>
      <c r="L2005">
        <v>60</v>
      </c>
      <c r="M2005">
        <v>113.5</v>
      </c>
      <c r="N2005">
        <v>61</v>
      </c>
      <c r="R2005">
        <v>950</v>
      </c>
      <c r="S2005">
        <v>10</v>
      </c>
      <c r="T2005">
        <v>80</v>
      </c>
      <c r="U2005" t="s">
        <v>782</v>
      </c>
      <c r="V2005">
        <v>25000</v>
      </c>
      <c r="W2005">
        <v>5000</v>
      </c>
      <c r="X2005">
        <v>83</v>
      </c>
      <c r="Y2005">
        <v>22</v>
      </c>
      <c r="Z2005">
        <v>0.9</v>
      </c>
      <c r="AA2005">
        <v>-29</v>
      </c>
      <c r="AB2005" t="s">
        <v>769</v>
      </c>
      <c r="AC2005">
        <v>0.05</v>
      </c>
      <c r="AD2005" t="s">
        <v>5035</v>
      </c>
      <c r="AE2005">
        <v>41609</v>
      </c>
      <c r="AF2005">
        <v>41810</v>
      </c>
      <c r="AG2005" t="s">
        <v>842</v>
      </c>
      <c r="AH2005" t="s">
        <v>5335</v>
      </c>
      <c r="AI2005">
        <v>2213494</v>
      </c>
    </row>
    <row r="2006" spans="1:35" hidden="1">
      <c r="A2006" t="s">
        <v>5013</v>
      </c>
      <c r="B2006" t="s">
        <v>27</v>
      </c>
      <c r="C2006" t="s">
        <v>5336</v>
      </c>
      <c r="D2006" t="s">
        <v>5336</v>
      </c>
      <c r="F2006" t="s">
        <v>792</v>
      </c>
      <c r="G2006" t="s">
        <v>793</v>
      </c>
      <c r="H2006" t="s">
        <v>794</v>
      </c>
      <c r="I2006" t="s">
        <v>795</v>
      </c>
      <c r="J2006" t="s">
        <v>682</v>
      </c>
      <c r="K2006">
        <v>3</v>
      </c>
      <c r="L2006">
        <v>60</v>
      </c>
      <c r="M2006">
        <v>113.5</v>
      </c>
      <c r="N2006">
        <v>61</v>
      </c>
      <c r="R2006">
        <v>950</v>
      </c>
      <c r="S2006">
        <v>10</v>
      </c>
      <c r="T2006">
        <v>80</v>
      </c>
      <c r="U2006" t="s">
        <v>782</v>
      </c>
      <c r="V2006">
        <v>25000</v>
      </c>
      <c r="W2006">
        <v>5000</v>
      </c>
      <c r="X2006">
        <v>83</v>
      </c>
      <c r="Y2006">
        <v>22</v>
      </c>
      <c r="Z2006">
        <v>0.9</v>
      </c>
      <c r="AA2006">
        <v>-29</v>
      </c>
      <c r="AB2006" t="s">
        <v>769</v>
      </c>
      <c r="AC2006">
        <v>0.05</v>
      </c>
      <c r="AD2006" t="s">
        <v>5035</v>
      </c>
      <c r="AE2006">
        <v>41609</v>
      </c>
      <c r="AF2006">
        <v>41810</v>
      </c>
      <c r="AG2006" t="s">
        <v>842</v>
      </c>
      <c r="AH2006" t="s">
        <v>5337</v>
      </c>
      <c r="AI2006">
        <v>2213495</v>
      </c>
    </row>
    <row r="2007" spans="1:35" hidden="1">
      <c r="A2007" t="s">
        <v>5013</v>
      </c>
      <c r="B2007" t="s">
        <v>27</v>
      </c>
      <c r="C2007" t="s">
        <v>5338</v>
      </c>
      <c r="D2007" t="s">
        <v>5338</v>
      </c>
      <c r="E2007" t="s">
        <v>5339</v>
      </c>
      <c r="F2007" t="s">
        <v>792</v>
      </c>
      <c r="G2007" t="s">
        <v>793</v>
      </c>
      <c r="H2007" t="s">
        <v>794</v>
      </c>
      <c r="I2007" t="s">
        <v>795</v>
      </c>
      <c r="J2007" t="s">
        <v>682</v>
      </c>
      <c r="K2007">
        <v>5</v>
      </c>
      <c r="L2007">
        <v>75</v>
      </c>
      <c r="M2007">
        <v>135</v>
      </c>
      <c r="N2007">
        <v>78</v>
      </c>
      <c r="R2007">
        <v>1200</v>
      </c>
      <c r="S2007">
        <v>13.3</v>
      </c>
      <c r="T2007">
        <v>90.2</v>
      </c>
      <c r="U2007" t="s">
        <v>782</v>
      </c>
      <c r="V2007">
        <v>25000</v>
      </c>
      <c r="W2007">
        <v>2700</v>
      </c>
      <c r="X2007">
        <v>83</v>
      </c>
      <c r="Y2007">
        <v>22</v>
      </c>
      <c r="Z2007">
        <v>0.9</v>
      </c>
      <c r="AA2007">
        <v>-29</v>
      </c>
      <c r="AB2007" t="s">
        <v>769</v>
      </c>
      <c r="AC2007">
        <v>0.05</v>
      </c>
      <c r="AD2007" t="s">
        <v>1308</v>
      </c>
      <c r="AE2007">
        <v>41852</v>
      </c>
      <c r="AF2007">
        <v>41932</v>
      </c>
      <c r="AG2007" t="s">
        <v>842</v>
      </c>
      <c r="AH2007" t="s">
        <v>5340</v>
      </c>
      <c r="AI2007">
        <v>2222834</v>
      </c>
    </row>
    <row r="2008" spans="1:35" hidden="1">
      <c r="A2008" t="s">
        <v>5013</v>
      </c>
      <c r="B2008" t="s">
        <v>27</v>
      </c>
      <c r="C2008" t="s">
        <v>5341</v>
      </c>
      <c r="D2008" t="s">
        <v>5341</v>
      </c>
      <c r="E2008" t="s">
        <v>5342</v>
      </c>
      <c r="F2008" t="s">
        <v>792</v>
      </c>
      <c r="G2008" t="s">
        <v>793</v>
      </c>
      <c r="H2008" t="s">
        <v>794</v>
      </c>
      <c r="I2008" t="s">
        <v>795</v>
      </c>
      <c r="J2008" t="s">
        <v>682</v>
      </c>
      <c r="K2008">
        <v>5</v>
      </c>
      <c r="L2008">
        <v>75</v>
      </c>
      <c r="M2008">
        <v>135</v>
      </c>
      <c r="N2008">
        <v>78</v>
      </c>
      <c r="R2008">
        <v>1450</v>
      </c>
      <c r="S2008">
        <v>13.3</v>
      </c>
      <c r="T2008">
        <v>109</v>
      </c>
      <c r="U2008" t="s">
        <v>782</v>
      </c>
      <c r="V2008">
        <v>25000</v>
      </c>
      <c r="W2008">
        <v>5000</v>
      </c>
      <c r="X2008">
        <v>83</v>
      </c>
      <c r="Y2008">
        <v>9</v>
      </c>
      <c r="Z2008">
        <v>0.9</v>
      </c>
      <c r="AA2008">
        <v>-29</v>
      </c>
      <c r="AB2008" t="s">
        <v>769</v>
      </c>
      <c r="AC2008">
        <v>0.05</v>
      </c>
      <c r="AD2008" t="s">
        <v>1308</v>
      </c>
      <c r="AE2008">
        <v>41852</v>
      </c>
      <c r="AF2008">
        <v>41932</v>
      </c>
      <c r="AG2008" t="s">
        <v>842</v>
      </c>
      <c r="AH2008" t="s">
        <v>5343</v>
      </c>
      <c r="AI2008">
        <v>2222836</v>
      </c>
    </row>
    <row r="2009" spans="1:35" hidden="1">
      <c r="A2009" t="s">
        <v>5013</v>
      </c>
      <c r="B2009" t="s">
        <v>27</v>
      </c>
      <c r="C2009" t="s">
        <v>5344</v>
      </c>
      <c r="D2009" t="s">
        <v>5344</v>
      </c>
      <c r="F2009" t="s">
        <v>1051</v>
      </c>
      <c r="G2009" t="s">
        <v>793</v>
      </c>
      <c r="H2009" t="s">
        <v>794</v>
      </c>
      <c r="I2009" t="s">
        <v>795</v>
      </c>
      <c r="J2009" t="s">
        <v>682</v>
      </c>
      <c r="K2009">
        <v>5</v>
      </c>
      <c r="L2009">
        <v>100</v>
      </c>
      <c r="M2009">
        <v>135</v>
      </c>
      <c r="N2009">
        <v>78</v>
      </c>
      <c r="R2009">
        <v>1650</v>
      </c>
      <c r="S2009">
        <v>17.3</v>
      </c>
      <c r="T2009">
        <v>95</v>
      </c>
      <c r="U2009" t="s">
        <v>782</v>
      </c>
      <c r="V2009">
        <v>25000</v>
      </c>
      <c r="W2009">
        <v>2700</v>
      </c>
      <c r="X2009">
        <v>83</v>
      </c>
      <c r="Y2009">
        <v>21</v>
      </c>
      <c r="Z2009">
        <v>0.9</v>
      </c>
      <c r="AA2009">
        <v>-29</v>
      </c>
      <c r="AB2009" t="s">
        <v>769</v>
      </c>
      <c r="AC2009">
        <v>0.05</v>
      </c>
      <c r="AD2009" t="s">
        <v>1308</v>
      </c>
      <c r="AE2009">
        <v>41852</v>
      </c>
      <c r="AF2009">
        <v>41932</v>
      </c>
      <c r="AG2009" t="s">
        <v>842</v>
      </c>
      <c r="AH2009" t="s">
        <v>5345</v>
      </c>
      <c r="AI2009">
        <v>2222815</v>
      </c>
    </row>
    <row r="2010" spans="1:35" hidden="1">
      <c r="A2010" t="s">
        <v>5013</v>
      </c>
      <c r="B2010" t="s">
        <v>27</v>
      </c>
      <c r="C2010" t="s">
        <v>5346</v>
      </c>
      <c r="D2010" t="s">
        <v>5346</v>
      </c>
      <c r="F2010" t="s">
        <v>1051</v>
      </c>
      <c r="G2010" t="s">
        <v>793</v>
      </c>
      <c r="H2010" t="s">
        <v>794</v>
      </c>
      <c r="I2010" t="s">
        <v>795</v>
      </c>
      <c r="J2010" t="s">
        <v>682</v>
      </c>
      <c r="K2010">
        <v>5</v>
      </c>
      <c r="L2010">
        <v>100</v>
      </c>
      <c r="M2010">
        <v>135</v>
      </c>
      <c r="N2010">
        <v>78</v>
      </c>
      <c r="R2010">
        <v>1850</v>
      </c>
      <c r="S2010">
        <v>18</v>
      </c>
      <c r="T2010">
        <v>103</v>
      </c>
      <c r="U2010" t="s">
        <v>782</v>
      </c>
      <c r="V2010">
        <v>25000</v>
      </c>
      <c r="W2010">
        <v>5000</v>
      </c>
      <c r="X2010">
        <v>83</v>
      </c>
      <c r="Y2010">
        <v>10</v>
      </c>
      <c r="Z2010">
        <v>1</v>
      </c>
      <c r="AA2010">
        <v>-29</v>
      </c>
      <c r="AB2010" t="s">
        <v>769</v>
      </c>
      <c r="AC2010">
        <v>0.05</v>
      </c>
      <c r="AD2010" t="s">
        <v>1308</v>
      </c>
      <c r="AE2010">
        <v>41852</v>
      </c>
      <c r="AF2010">
        <v>41932</v>
      </c>
      <c r="AG2010" t="s">
        <v>842</v>
      </c>
      <c r="AH2010" t="s">
        <v>5347</v>
      </c>
      <c r="AI2010">
        <v>2222813</v>
      </c>
    </row>
    <row r="2011" spans="1:35" hidden="1">
      <c r="A2011" t="s">
        <v>5013</v>
      </c>
      <c r="B2011" t="s">
        <v>27</v>
      </c>
      <c r="C2011" t="s">
        <v>5348</v>
      </c>
      <c r="D2011" t="s">
        <v>5348</v>
      </c>
      <c r="F2011" t="s">
        <v>792</v>
      </c>
      <c r="G2011" t="s">
        <v>793</v>
      </c>
      <c r="H2011" t="s">
        <v>794</v>
      </c>
      <c r="I2011" t="s">
        <v>795</v>
      </c>
      <c r="J2011" t="s">
        <v>682</v>
      </c>
      <c r="K2011">
        <v>3</v>
      </c>
      <c r="L2011">
        <v>40</v>
      </c>
      <c r="M2011">
        <v>112</v>
      </c>
      <c r="N2011">
        <v>61</v>
      </c>
      <c r="R2011">
        <v>450</v>
      </c>
      <c r="S2011">
        <v>7</v>
      </c>
      <c r="T2011">
        <v>65</v>
      </c>
      <c r="U2011" t="s">
        <v>782</v>
      </c>
      <c r="V2011">
        <v>25000</v>
      </c>
      <c r="W2011">
        <v>2700</v>
      </c>
      <c r="X2011">
        <v>83</v>
      </c>
      <c r="Y2011">
        <v>22</v>
      </c>
      <c r="Z2011">
        <v>0.9</v>
      </c>
      <c r="AA2011">
        <v>-29</v>
      </c>
      <c r="AB2011" t="s">
        <v>769</v>
      </c>
      <c r="AC2011">
        <v>0.05</v>
      </c>
      <c r="AD2011" t="s">
        <v>5035</v>
      </c>
      <c r="AE2011">
        <v>41429</v>
      </c>
      <c r="AF2011">
        <v>41801</v>
      </c>
      <c r="AG2011" t="s">
        <v>842</v>
      </c>
      <c r="AH2011" t="s">
        <v>5349</v>
      </c>
      <c r="AI2011">
        <v>2213356</v>
      </c>
    </row>
    <row r="2012" spans="1:35" hidden="1">
      <c r="A2012" t="s">
        <v>5013</v>
      </c>
      <c r="B2012" t="s">
        <v>27</v>
      </c>
      <c r="C2012" t="s">
        <v>5350</v>
      </c>
      <c r="D2012" t="s">
        <v>5350</v>
      </c>
      <c r="F2012" t="s">
        <v>792</v>
      </c>
      <c r="G2012" t="s">
        <v>793</v>
      </c>
      <c r="H2012" t="s">
        <v>794</v>
      </c>
      <c r="I2012" t="s">
        <v>795</v>
      </c>
      <c r="J2012" t="s">
        <v>682</v>
      </c>
      <c r="K2012">
        <v>3</v>
      </c>
      <c r="L2012">
        <v>40</v>
      </c>
      <c r="M2012">
        <v>112</v>
      </c>
      <c r="N2012">
        <v>61</v>
      </c>
      <c r="R2012">
        <v>450</v>
      </c>
      <c r="S2012">
        <v>7</v>
      </c>
      <c r="T2012">
        <v>65</v>
      </c>
      <c r="U2012" t="s">
        <v>782</v>
      </c>
      <c r="V2012">
        <v>25000</v>
      </c>
      <c r="W2012">
        <v>2700</v>
      </c>
      <c r="X2012">
        <v>83</v>
      </c>
      <c r="Y2012">
        <v>22</v>
      </c>
      <c r="Z2012">
        <v>0.9</v>
      </c>
      <c r="AA2012">
        <v>-29</v>
      </c>
      <c r="AB2012" t="s">
        <v>769</v>
      </c>
      <c r="AC2012">
        <v>0.05</v>
      </c>
      <c r="AD2012" t="s">
        <v>5035</v>
      </c>
      <c r="AE2012">
        <v>41429</v>
      </c>
      <c r="AF2012">
        <v>41810</v>
      </c>
      <c r="AG2012" t="s">
        <v>842</v>
      </c>
      <c r="AH2012" t="s">
        <v>5351</v>
      </c>
      <c r="AI2012">
        <v>2213496</v>
      </c>
    </row>
    <row r="2013" spans="1:35" hidden="1">
      <c r="A2013" t="s">
        <v>5013</v>
      </c>
      <c r="B2013" t="s">
        <v>27</v>
      </c>
      <c r="C2013" t="s">
        <v>5352</v>
      </c>
      <c r="D2013" t="s">
        <v>5352</v>
      </c>
      <c r="F2013" t="s">
        <v>792</v>
      </c>
      <c r="G2013" t="s">
        <v>793</v>
      </c>
      <c r="H2013" t="s">
        <v>794</v>
      </c>
      <c r="I2013" t="s">
        <v>795</v>
      </c>
      <c r="J2013" t="s">
        <v>682</v>
      </c>
      <c r="K2013">
        <v>3</v>
      </c>
      <c r="L2013">
        <v>40</v>
      </c>
      <c r="M2013">
        <v>112</v>
      </c>
      <c r="N2013">
        <v>61</v>
      </c>
      <c r="R2013">
        <v>550</v>
      </c>
      <c r="S2013">
        <v>7</v>
      </c>
      <c r="T2013">
        <v>79</v>
      </c>
      <c r="U2013" t="s">
        <v>782</v>
      </c>
      <c r="V2013">
        <v>25000</v>
      </c>
      <c r="W2013">
        <v>5000</v>
      </c>
      <c r="X2013">
        <v>83</v>
      </c>
      <c r="Y2013">
        <v>9</v>
      </c>
      <c r="Z2013">
        <v>0.9</v>
      </c>
      <c r="AA2013">
        <v>-29</v>
      </c>
      <c r="AB2013" t="s">
        <v>769</v>
      </c>
      <c r="AC2013">
        <v>0.05</v>
      </c>
      <c r="AD2013" t="s">
        <v>5035</v>
      </c>
      <c r="AE2013">
        <v>41792</v>
      </c>
      <c r="AF2013">
        <v>41810</v>
      </c>
      <c r="AG2013" t="s">
        <v>842</v>
      </c>
      <c r="AH2013" t="s">
        <v>5353</v>
      </c>
      <c r="AI2013">
        <v>2213497</v>
      </c>
    </row>
    <row r="2014" spans="1:35" hidden="1">
      <c r="A2014" t="s">
        <v>5013</v>
      </c>
      <c r="B2014" t="s">
        <v>27</v>
      </c>
      <c r="C2014" t="s">
        <v>5354</v>
      </c>
      <c r="D2014" t="s">
        <v>5354</v>
      </c>
      <c r="F2014" t="s">
        <v>732</v>
      </c>
      <c r="G2014" t="s">
        <v>780</v>
      </c>
      <c r="H2014" t="s">
        <v>794</v>
      </c>
      <c r="I2014" t="s">
        <v>726</v>
      </c>
      <c r="J2014" t="s">
        <v>682</v>
      </c>
      <c r="K2014">
        <v>3</v>
      </c>
      <c r="L2014">
        <v>65</v>
      </c>
      <c r="M2014">
        <v>135</v>
      </c>
      <c r="N2014">
        <v>122</v>
      </c>
      <c r="R2014">
        <v>650</v>
      </c>
      <c r="S2014">
        <v>10</v>
      </c>
      <c r="T2014">
        <v>65</v>
      </c>
      <c r="U2014" t="s">
        <v>782</v>
      </c>
      <c r="V2014">
        <v>25000</v>
      </c>
      <c r="W2014">
        <v>2700</v>
      </c>
      <c r="X2014">
        <v>82</v>
      </c>
      <c r="Y2014">
        <v>17</v>
      </c>
      <c r="Z2014">
        <v>0.9</v>
      </c>
      <c r="AA2014">
        <v>-29</v>
      </c>
      <c r="AB2014" t="s">
        <v>769</v>
      </c>
      <c r="AC2014">
        <v>0.05</v>
      </c>
      <c r="AD2014" t="s">
        <v>1308</v>
      </c>
      <c r="AE2014">
        <v>41446</v>
      </c>
      <c r="AF2014">
        <v>41813</v>
      </c>
      <c r="AG2014" t="s">
        <v>842</v>
      </c>
      <c r="AH2014" t="s">
        <v>5355</v>
      </c>
      <c r="AI2014">
        <v>2213679</v>
      </c>
    </row>
    <row r="2015" spans="1:35" hidden="1">
      <c r="A2015" t="s">
        <v>5013</v>
      </c>
      <c r="B2015" t="s">
        <v>27</v>
      </c>
      <c r="C2015" t="s">
        <v>5356</v>
      </c>
      <c r="D2015" t="s">
        <v>5356</v>
      </c>
      <c r="F2015" t="s">
        <v>732</v>
      </c>
      <c r="G2015" t="s">
        <v>780</v>
      </c>
      <c r="H2015" t="s">
        <v>794</v>
      </c>
      <c r="I2015" t="s">
        <v>726</v>
      </c>
      <c r="J2015" t="s">
        <v>682</v>
      </c>
      <c r="K2015">
        <v>3</v>
      </c>
      <c r="L2015">
        <v>65</v>
      </c>
      <c r="M2015">
        <v>135</v>
      </c>
      <c r="N2015">
        <v>122</v>
      </c>
      <c r="R2015">
        <v>650</v>
      </c>
      <c r="S2015">
        <v>10</v>
      </c>
      <c r="T2015">
        <v>65</v>
      </c>
      <c r="U2015" t="s">
        <v>782</v>
      </c>
      <c r="V2015">
        <v>25000</v>
      </c>
      <c r="W2015">
        <v>2700</v>
      </c>
      <c r="X2015">
        <v>82</v>
      </c>
      <c r="Y2015">
        <v>17</v>
      </c>
      <c r="Z2015">
        <v>0.9</v>
      </c>
      <c r="AA2015">
        <v>-29</v>
      </c>
      <c r="AB2015" t="s">
        <v>769</v>
      </c>
      <c r="AC2015">
        <v>0.05</v>
      </c>
      <c r="AD2015" t="s">
        <v>1308</v>
      </c>
      <c r="AE2015">
        <v>41446</v>
      </c>
      <c r="AF2015">
        <v>41813</v>
      </c>
      <c r="AG2015" t="s">
        <v>842</v>
      </c>
      <c r="AH2015" t="s">
        <v>5357</v>
      </c>
      <c r="AI2015">
        <v>2213684</v>
      </c>
    </row>
    <row r="2016" spans="1:35" hidden="1">
      <c r="A2016" t="s">
        <v>5013</v>
      </c>
      <c r="B2016" t="s">
        <v>27</v>
      </c>
      <c r="C2016" t="s">
        <v>5358</v>
      </c>
      <c r="D2016" t="s">
        <v>5358</v>
      </c>
      <c r="E2016" t="s">
        <v>5359</v>
      </c>
      <c r="F2016" t="s">
        <v>732</v>
      </c>
      <c r="G2016" t="s">
        <v>780</v>
      </c>
      <c r="H2016" t="s">
        <v>794</v>
      </c>
      <c r="I2016" t="s">
        <v>726</v>
      </c>
      <c r="J2016" t="s">
        <v>682</v>
      </c>
      <c r="K2016">
        <v>4</v>
      </c>
      <c r="L2016">
        <v>65</v>
      </c>
      <c r="M2016">
        <v>135</v>
      </c>
      <c r="N2016">
        <v>122</v>
      </c>
      <c r="R2016">
        <v>750</v>
      </c>
      <c r="S2016">
        <v>10</v>
      </c>
      <c r="T2016">
        <v>65</v>
      </c>
      <c r="U2016" t="s">
        <v>782</v>
      </c>
      <c r="V2016">
        <v>25000</v>
      </c>
      <c r="W2016">
        <v>2700</v>
      </c>
      <c r="X2016">
        <v>82</v>
      </c>
      <c r="Y2016">
        <v>17</v>
      </c>
      <c r="Z2016">
        <v>0.9</v>
      </c>
      <c r="AA2016">
        <v>-29</v>
      </c>
      <c r="AB2016" t="s">
        <v>769</v>
      </c>
      <c r="AC2016">
        <v>0.05</v>
      </c>
      <c r="AD2016" t="s">
        <v>1308</v>
      </c>
      <c r="AE2016">
        <v>41446</v>
      </c>
      <c r="AF2016">
        <v>41813</v>
      </c>
      <c r="AG2016" t="s">
        <v>842</v>
      </c>
      <c r="AH2016" t="s">
        <v>5360</v>
      </c>
      <c r="AI2016">
        <v>2213693</v>
      </c>
    </row>
    <row r="2017" spans="1:35" hidden="1">
      <c r="A2017" t="s">
        <v>5013</v>
      </c>
      <c r="B2017" t="s">
        <v>27</v>
      </c>
      <c r="C2017" t="s">
        <v>5361</v>
      </c>
      <c r="D2017" t="s">
        <v>5361</v>
      </c>
      <c r="F2017" t="s">
        <v>732</v>
      </c>
      <c r="G2017" t="s">
        <v>780</v>
      </c>
      <c r="H2017" t="s">
        <v>794</v>
      </c>
      <c r="I2017" t="s">
        <v>726</v>
      </c>
      <c r="J2017" t="s">
        <v>682</v>
      </c>
      <c r="K2017">
        <v>3</v>
      </c>
      <c r="L2017">
        <v>65</v>
      </c>
      <c r="M2017">
        <v>135</v>
      </c>
      <c r="N2017">
        <v>122</v>
      </c>
      <c r="R2017">
        <v>650</v>
      </c>
      <c r="S2017">
        <v>10</v>
      </c>
      <c r="T2017">
        <v>65</v>
      </c>
      <c r="U2017" t="s">
        <v>782</v>
      </c>
      <c r="V2017">
        <v>25000</v>
      </c>
      <c r="W2017">
        <v>2700</v>
      </c>
      <c r="X2017">
        <v>82</v>
      </c>
      <c r="Y2017">
        <v>17</v>
      </c>
      <c r="Z2017">
        <v>0.9</v>
      </c>
      <c r="AA2017">
        <v>-29</v>
      </c>
      <c r="AB2017" t="s">
        <v>769</v>
      </c>
      <c r="AC2017">
        <v>0.05</v>
      </c>
      <c r="AD2017" t="s">
        <v>1308</v>
      </c>
      <c r="AE2017">
        <v>41446</v>
      </c>
      <c r="AF2017">
        <v>41862</v>
      </c>
      <c r="AG2017" t="s">
        <v>842</v>
      </c>
      <c r="AH2017" t="s">
        <v>5362</v>
      </c>
      <c r="AI2017">
        <v>2217288</v>
      </c>
    </row>
    <row r="2018" spans="1:35" hidden="1">
      <c r="A2018" t="s">
        <v>5013</v>
      </c>
      <c r="B2018" t="s">
        <v>27</v>
      </c>
      <c r="C2018" t="s">
        <v>5363</v>
      </c>
      <c r="D2018" t="s">
        <v>5363</v>
      </c>
      <c r="E2018" t="s">
        <v>5364</v>
      </c>
      <c r="F2018" t="s">
        <v>732</v>
      </c>
      <c r="G2018" t="s">
        <v>780</v>
      </c>
      <c r="H2018" t="s">
        <v>794</v>
      </c>
      <c r="I2018" t="s">
        <v>726</v>
      </c>
      <c r="J2018" t="s">
        <v>682</v>
      </c>
      <c r="K2018">
        <v>3</v>
      </c>
      <c r="L2018">
        <v>65</v>
      </c>
      <c r="M2018">
        <v>135</v>
      </c>
      <c r="N2018">
        <v>122</v>
      </c>
      <c r="R2018">
        <v>650</v>
      </c>
      <c r="S2018">
        <v>10</v>
      </c>
      <c r="T2018">
        <v>65</v>
      </c>
      <c r="U2018" t="s">
        <v>782</v>
      </c>
      <c r="V2018">
        <v>25000</v>
      </c>
      <c r="W2018">
        <v>2700</v>
      </c>
      <c r="X2018">
        <v>82</v>
      </c>
      <c r="Y2018">
        <v>18</v>
      </c>
      <c r="Z2018">
        <v>0.8</v>
      </c>
      <c r="AA2018">
        <v>-29</v>
      </c>
      <c r="AD2018" t="s">
        <v>1308</v>
      </c>
      <c r="AE2018">
        <v>41435</v>
      </c>
      <c r="AF2018">
        <v>41884</v>
      </c>
      <c r="AG2018" t="s">
        <v>842</v>
      </c>
      <c r="AH2018" t="s">
        <v>5365</v>
      </c>
      <c r="AI2018">
        <v>2218437</v>
      </c>
    </row>
    <row r="2019" spans="1:35" hidden="1">
      <c r="A2019" t="s">
        <v>5013</v>
      </c>
      <c r="B2019" t="s">
        <v>27</v>
      </c>
      <c r="C2019" t="s">
        <v>5366</v>
      </c>
      <c r="D2019" t="s">
        <v>5366</v>
      </c>
      <c r="F2019" t="s">
        <v>732</v>
      </c>
      <c r="G2019" t="s">
        <v>780</v>
      </c>
      <c r="H2019" t="s">
        <v>794</v>
      </c>
      <c r="I2019" t="s">
        <v>726</v>
      </c>
      <c r="J2019" t="s">
        <v>682</v>
      </c>
      <c r="K2019">
        <v>3</v>
      </c>
      <c r="L2019">
        <v>65</v>
      </c>
      <c r="M2019">
        <v>133.4</v>
      </c>
      <c r="N2019">
        <v>94.8</v>
      </c>
      <c r="R2019">
        <v>900</v>
      </c>
      <c r="S2019">
        <v>10</v>
      </c>
      <c r="T2019">
        <v>93</v>
      </c>
      <c r="U2019" t="s">
        <v>782</v>
      </c>
      <c r="V2019">
        <v>25000</v>
      </c>
      <c r="W2019">
        <v>5000</v>
      </c>
      <c r="X2019">
        <v>83</v>
      </c>
      <c r="Y2019">
        <v>5</v>
      </c>
      <c r="Z2019">
        <v>0.9</v>
      </c>
      <c r="AA2019">
        <v>-29</v>
      </c>
      <c r="AB2019" t="s">
        <v>769</v>
      </c>
      <c r="AC2019">
        <v>0.05</v>
      </c>
      <c r="AD2019" t="s">
        <v>1308</v>
      </c>
      <c r="AE2019">
        <v>41745</v>
      </c>
      <c r="AF2019">
        <v>41813</v>
      </c>
      <c r="AG2019" t="s">
        <v>842</v>
      </c>
      <c r="AH2019" t="s">
        <v>5367</v>
      </c>
      <c r="AI2019">
        <v>2213680</v>
      </c>
    </row>
    <row r="2020" spans="1:35" hidden="1">
      <c r="A2020" t="s">
        <v>5013</v>
      </c>
      <c r="B2020" t="s">
        <v>27</v>
      </c>
      <c r="C2020" t="s">
        <v>5368</v>
      </c>
      <c r="D2020" t="s">
        <v>5368</v>
      </c>
      <c r="F2020" t="s">
        <v>732</v>
      </c>
      <c r="G2020" t="s">
        <v>780</v>
      </c>
      <c r="H2020" t="s">
        <v>794</v>
      </c>
      <c r="I2020" t="s">
        <v>726</v>
      </c>
      <c r="J2020" t="s">
        <v>682</v>
      </c>
      <c r="K2020">
        <v>3</v>
      </c>
      <c r="L2020">
        <v>65</v>
      </c>
      <c r="M2020">
        <v>133.4</v>
      </c>
      <c r="N2020">
        <v>94.8</v>
      </c>
      <c r="R2020">
        <v>900</v>
      </c>
      <c r="S2020">
        <v>10</v>
      </c>
      <c r="T2020">
        <v>93</v>
      </c>
      <c r="U2020" t="s">
        <v>782</v>
      </c>
      <c r="V2020">
        <v>25000</v>
      </c>
      <c r="W2020">
        <v>5000</v>
      </c>
      <c r="X2020">
        <v>83</v>
      </c>
      <c r="Y2020">
        <v>5</v>
      </c>
      <c r="Z2020">
        <v>0.9</v>
      </c>
      <c r="AA2020">
        <v>-29</v>
      </c>
      <c r="AB2020" t="s">
        <v>769</v>
      </c>
      <c r="AC2020">
        <v>0.05</v>
      </c>
      <c r="AD2020" t="s">
        <v>1308</v>
      </c>
      <c r="AE2020">
        <v>41745</v>
      </c>
      <c r="AF2020">
        <v>41813</v>
      </c>
      <c r="AG2020" t="s">
        <v>842</v>
      </c>
      <c r="AH2020" t="s">
        <v>5369</v>
      </c>
      <c r="AI2020">
        <v>2213685</v>
      </c>
    </row>
    <row r="2021" spans="1:35" hidden="1">
      <c r="A2021" t="s">
        <v>5013</v>
      </c>
      <c r="B2021" t="s">
        <v>27</v>
      </c>
      <c r="C2021" t="s">
        <v>5370</v>
      </c>
      <c r="D2021" t="s">
        <v>5370</v>
      </c>
      <c r="E2021" t="s">
        <v>5371</v>
      </c>
      <c r="F2021" t="s">
        <v>732</v>
      </c>
      <c r="G2021" t="s">
        <v>780</v>
      </c>
      <c r="H2021" t="s">
        <v>794</v>
      </c>
      <c r="I2021" t="s">
        <v>726</v>
      </c>
      <c r="J2021" t="s">
        <v>682</v>
      </c>
      <c r="K2021">
        <v>5</v>
      </c>
      <c r="L2021">
        <v>65</v>
      </c>
      <c r="M2021">
        <v>135</v>
      </c>
      <c r="N2021">
        <v>122</v>
      </c>
      <c r="R2021">
        <v>650</v>
      </c>
      <c r="S2021">
        <v>12</v>
      </c>
      <c r="T2021">
        <v>54.1</v>
      </c>
      <c r="U2021" t="s">
        <v>782</v>
      </c>
      <c r="V2021">
        <v>25000</v>
      </c>
      <c r="W2021">
        <v>2700</v>
      </c>
      <c r="X2021">
        <v>95</v>
      </c>
      <c r="Y2021">
        <v>66</v>
      </c>
      <c r="Z2021">
        <v>0.9</v>
      </c>
      <c r="AA2021">
        <v>-29</v>
      </c>
      <c r="AB2021" t="s">
        <v>769</v>
      </c>
      <c r="AC2021">
        <v>0.05</v>
      </c>
      <c r="AD2021" t="s">
        <v>1308</v>
      </c>
      <c r="AE2021">
        <v>41446</v>
      </c>
      <c r="AF2021">
        <v>41907</v>
      </c>
      <c r="AG2021" t="s">
        <v>842</v>
      </c>
      <c r="AH2021" t="s">
        <v>5372</v>
      </c>
      <c r="AI2021">
        <v>2220347</v>
      </c>
    </row>
    <row r="2022" spans="1:35" hidden="1">
      <c r="A2022" t="s">
        <v>5013</v>
      </c>
      <c r="B2022" t="s">
        <v>27</v>
      </c>
      <c r="C2022" t="s">
        <v>5373</v>
      </c>
      <c r="D2022" t="s">
        <v>5373</v>
      </c>
      <c r="F2022" t="s">
        <v>733</v>
      </c>
      <c r="G2022" t="s">
        <v>780</v>
      </c>
      <c r="H2022" t="s">
        <v>794</v>
      </c>
      <c r="I2022" t="s">
        <v>726</v>
      </c>
      <c r="J2022" t="s">
        <v>682</v>
      </c>
      <c r="K2022">
        <v>3</v>
      </c>
      <c r="M2022">
        <v>160</v>
      </c>
      <c r="N2022">
        <v>124</v>
      </c>
      <c r="R2022">
        <v>900</v>
      </c>
      <c r="S2022">
        <v>14</v>
      </c>
      <c r="T2022">
        <v>64</v>
      </c>
      <c r="U2022" t="s">
        <v>782</v>
      </c>
      <c r="V2022">
        <v>25000</v>
      </c>
      <c r="W2022">
        <v>2700</v>
      </c>
      <c r="X2022">
        <v>83</v>
      </c>
      <c r="Y2022">
        <v>22</v>
      </c>
      <c r="Z2022">
        <v>0.9</v>
      </c>
      <c r="AA2022">
        <v>-29</v>
      </c>
      <c r="AB2022" t="s">
        <v>769</v>
      </c>
      <c r="AC2022">
        <v>0.05</v>
      </c>
      <c r="AD2022" t="s">
        <v>1308</v>
      </c>
      <c r="AE2022">
        <v>41509</v>
      </c>
      <c r="AF2022">
        <v>41815</v>
      </c>
      <c r="AG2022" t="s">
        <v>842</v>
      </c>
      <c r="AH2022" t="s">
        <v>5374</v>
      </c>
      <c r="AI2022">
        <v>2213837</v>
      </c>
    </row>
    <row r="2023" spans="1:35" hidden="1">
      <c r="A2023" t="s">
        <v>5013</v>
      </c>
      <c r="B2023" t="s">
        <v>27</v>
      </c>
      <c r="C2023" t="s">
        <v>5375</v>
      </c>
      <c r="D2023" t="s">
        <v>5375</v>
      </c>
      <c r="F2023" t="s">
        <v>733</v>
      </c>
      <c r="G2023" t="s">
        <v>780</v>
      </c>
      <c r="H2023" t="s">
        <v>794</v>
      </c>
      <c r="I2023" t="s">
        <v>726</v>
      </c>
      <c r="J2023" t="s">
        <v>682</v>
      </c>
      <c r="K2023">
        <v>3</v>
      </c>
      <c r="M2023">
        <v>160</v>
      </c>
      <c r="N2023">
        <v>124</v>
      </c>
      <c r="R2023">
        <v>900</v>
      </c>
      <c r="S2023">
        <v>14</v>
      </c>
      <c r="T2023">
        <v>64</v>
      </c>
      <c r="U2023" t="s">
        <v>782</v>
      </c>
      <c r="V2023">
        <v>25000</v>
      </c>
      <c r="W2023">
        <v>2700</v>
      </c>
      <c r="X2023">
        <v>83</v>
      </c>
      <c r="Y2023">
        <v>21</v>
      </c>
      <c r="Z2023">
        <v>0.7</v>
      </c>
      <c r="AA2023">
        <v>-29</v>
      </c>
      <c r="AD2023" t="s">
        <v>1308</v>
      </c>
      <c r="AE2023">
        <v>41479</v>
      </c>
      <c r="AF2023">
        <v>41815</v>
      </c>
      <c r="AG2023" t="s">
        <v>842</v>
      </c>
      <c r="AH2023" t="s">
        <v>5376</v>
      </c>
      <c r="AI2023">
        <v>2213843</v>
      </c>
    </row>
    <row r="2024" spans="1:35" hidden="1">
      <c r="A2024" t="s">
        <v>5013</v>
      </c>
      <c r="B2024" t="s">
        <v>27</v>
      </c>
      <c r="C2024" t="s">
        <v>5377</v>
      </c>
      <c r="D2024" t="s">
        <v>5377</v>
      </c>
      <c r="F2024" t="s">
        <v>733</v>
      </c>
      <c r="G2024" t="s">
        <v>780</v>
      </c>
      <c r="H2024" t="s">
        <v>794</v>
      </c>
      <c r="I2024" t="s">
        <v>726</v>
      </c>
      <c r="J2024" t="s">
        <v>682</v>
      </c>
      <c r="K2024">
        <v>5</v>
      </c>
      <c r="M2024">
        <v>159.5</v>
      </c>
      <c r="N2024">
        <v>124</v>
      </c>
      <c r="R2024">
        <v>900</v>
      </c>
      <c r="S2024">
        <v>14</v>
      </c>
      <c r="T2024">
        <v>64</v>
      </c>
      <c r="U2024" t="s">
        <v>782</v>
      </c>
      <c r="V2024">
        <v>25000</v>
      </c>
      <c r="W2024">
        <v>5000</v>
      </c>
      <c r="X2024">
        <v>85</v>
      </c>
      <c r="Y2024">
        <v>16</v>
      </c>
      <c r="Z2024">
        <v>0.9</v>
      </c>
      <c r="AA2024">
        <v>-29</v>
      </c>
      <c r="AB2024" t="s">
        <v>769</v>
      </c>
      <c r="AC2024">
        <v>0.05</v>
      </c>
      <c r="AD2024" t="s">
        <v>1308</v>
      </c>
      <c r="AE2024">
        <v>41509</v>
      </c>
      <c r="AF2024">
        <v>41893</v>
      </c>
      <c r="AG2024" t="s">
        <v>842</v>
      </c>
      <c r="AH2024" t="s">
        <v>5378</v>
      </c>
      <c r="AI2024">
        <v>2219129</v>
      </c>
    </row>
    <row r="2025" spans="1:35" hidden="1">
      <c r="A2025" t="s">
        <v>5013</v>
      </c>
      <c r="B2025" t="s">
        <v>27</v>
      </c>
      <c r="C2025" t="s">
        <v>5379</v>
      </c>
      <c r="D2025" t="s">
        <v>5379</v>
      </c>
      <c r="F2025" t="s">
        <v>787</v>
      </c>
      <c r="G2025" t="s">
        <v>723</v>
      </c>
      <c r="H2025" t="s">
        <v>794</v>
      </c>
      <c r="I2025" t="s">
        <v>723</v>
      </c>
      <c r="J2025" t="s">
        <v>682</v>
      </c>
      <c r="K2025">
        <v>3</v>
      </c>
      <c r="L2025">
        <v>25</v>
      </c>
      <c r="M2025">
        <v>98.3</v>
      </c>
      <c r="N2025">
        <v>34.700000000000003</v>
      </c>
      <c r="R2025">
        <v>300</v>
      </c>
      <c r="S2025">
        <v>4</v>
      </c>
      <c r="T2025">
        <v>75</v>
      </c>
      <c r="U2025" t="s">
        <v>782</v>
      </c>
      <c r="V2025">
        <v>25000</v>
      </c>
      <c r="W2025">
        <v>5000</v>
      </c>
      <c r="X2025">
        <v>83</v>
      </c>
      <c r="Y2025">
        <v>4</v>
      </c>
      <c r="Z2025">
        <v>0.8</v>
      </c>
      <c r="AA2025">
        <v>-29</v>
      </c>
      <c r="AB2025" t="s">
        <v>769</v>
      </c>
      <c r="AC2025">
        <v>0.1</v>
      </c>
      <c r="AD2025" t="s">
        <v>783</v>
      </c>
      <c r="AE2025">
        <v>41745</v>
      </c>
      <c r="AF2025">
        <v>41852</v>
      </c>
      <c r="AG2025" t="s">
        <v>842</v>
      </c>
      <c r="AH2025" t="s">
        <v>5380</v>
      </c>
      <c r="AI2025">
        <v>2217063</v>
      </c>
    </row>
    <row r="2026" spans="1:35" hidden="1">
      <c r="A2026" t="s">
        <v>5381</v>
      </c>
      <c r="B2026" t="s">
        <v>5382</v>
      </c>
      <c r="C2026" t="s">
        <v>5383</v>
      </c>
      <c r="D2026" t="s">
        <v>5383</v>
      </c>
      <c r="F2026" t="s">
        <v>703</v>
      </c>
      <c r="G2026" t="s">
        <v>780</v>
      </c>
      <c r="H2026" t="s">
        <v>1239</v>
      </c>
      <c r="I2026" t="s">
        <v>726</v>
      </c>
      <c r="J2026" t="s">
        <v>682</v>
      </c>
      <c r="K2026">
        <v>3</v>
      </c>
      <c r="L2026">
        <v>50</v>
      </c>
      <c r="M2026">
        <v>54.2</v>
      </c>
      <c r="N2026">
        <v>50.2</v>
      </c>
      <c r="O2026">
        <v>1139</v>
      </c>
      <c r="Q2026">
        <v>40</v>
      </c>
      <c r="R2026">
        <v>450</v>
      </c>
      <c r="S2026">
        <v>7</v>
      </c>
      <c r="T2026">
        <v>64.3</v>
      </c>
      <c r="U2026" t="s">
        <v>782</v>
      </c>
      <c r="V2026">
        <v>25000</v>
      </c>
      <c r="W2026">
        <v>3000</v>
      </c>
      <c r="X2026">
        <v>82</v>
      </c>
      <c r="Y2026">
        <v>18</v>
      </c>
      <c r="Z2026">
        <v>0.7</v>
      </c>
      <c r="AA2026">
        <v>-20</v>
      </c>
      <c r="AB2026" t="s">
        <v>769</v>
      </c>
      <c r="AC2026">
        <v>0.1</v>
      </c>
      <c r="AD2026" t="s">
        <v>789</v>
      </c>
      <c r="AE2026">
        <v>41973</v>
      </c>
      <c r="AF2026">
        <v>41976</v>
      </c>
      <c r="AG2026" t="s">
        <v>842</v>
      </c>
      <c r="AH2026" t="s">
        <v>5384</v>
      </c>
      <c r="AI2026">
        <v>2226426</v>
      </c>
    </row>
    <row r="2027" spans="1:35" hidden="1">
      <c r="A2027" t="s">
        <v>5385</v>
      </c>
      <c r="B2027" t="s">
        <v>5386</v>
      </c>
      <c r="C2027">
        <v>3094</v>
      </c>
      <c r="D2027">
        <v>3094</v>
      </c>
      <c r="F2027" t="s">
        <v>792</v>
      </c>
      <c r="G2027" t="s">
        <v>793</v>
      </c>
      <c r="H2027" t="s">
        <v>794</v>
      </c>
      <c r="I2027" t="s">
        <v>795</v>
      </c>
      <c r="J2027" t="s">
        <v>682</v>
      </c>
      <c r="K2027">
        <v>3</v>
      </c>
      <c r="L2027">
        <v>60</v>
      </c>
      <c r="M2027">
        <v>112.6</v>
      </c>
      <c r="N2027">
        <v>63.5</v>
      </c>
      <c r="R2027">
        <v>800</v>
      </c>
      <c r="S2027">
        <v>11</v>
      </c>
      <c r="T2027">
        <v>72.7</v>
      </c>
      <c r="U2027" t="s">
        <v>782</v>
      </c>
      <c r="V2027">
        <v>25000</v>
      </c>
      <c r="W2027">
        <v>3000</v>
      </c>
      <c r="X2027">
        <v>85</v>
      </c>
      <c r="Y2027">
        <v>24</v>
      </c>
      <c r="Z2027">
        <v>1</v>
      </c>
      <c r="AA2027">
        <v>-20</v>
      </c>
      <c r="AB2027" t="s">
        <v>769</v>
      </c>
      <c r="AC2027">
        <v>0.09</v>
      </c>
      <c r="AD2027" t="s">
        <v>783</v>
      </c>
      <c r="AE2027">
        <v>41866</v>
      </c>
      <c r="AF2027">
        <v>41866</v>
      </c>
      <c r="AG2027" t="s">
        <v>784</v>
      </c>
      <c r="AH2027" t="s">
        <v>5387</v>
      </c>
      <c r="AI2027">
        <v>2217661</v>
      </c>
    </row>
    <row r="2028" spans="1:35" hidden="1">
      <c r="A2028" t="s">
        <v>5385</v>
      </c>
      <c r="B2028" t="s">
        <v>5386</v>
      </c>
      <c r="C2028">
        <v>3098</v>
      </c>
      <c r="D2028">
        <v>3098</v>
      </c>
      <c r="F2028" t="s">
        <v>792</v>
      </c>
      <c r="G2028" t="s">
        <v>793</v>
      </c>
      <c r="H2028" t="s">
        <v>794</v>
      </c>
      <c r="I2028" t="s">
        <v>795</v>
      </c>
      <c r="J2028" t="s">
        <v>682</v>
      </c>
      <c r="K2028">
        <v>3</v>
      </c>
      <c r="L2028">
        <v>40</v>
      </c>
      <c r="M2028">
        <v>112.3</v>
      </c>
      <c r="N2028">
        <v>64</v>
      </c>
      <c r="R2028">
        <v>450</v>
      </c>
      <c r="S2028">
        <v>7.1</v>
      </c>
      <c r="T2028">
        <v>63.4</v>
      </c>
      <c r="U2028" t="s">
        <v>782</v>
      </c>
      <c r="V2028">
        <v>25000</v>
      </c>
      <c r="W2028">
        <v>3000</v>
      </c>
      <c r="X2028">
        <v>83</v>
      </c>
      <c r="Y2028">
        <v>19</v>
      </c>
      <c r="Z2028">
        <v>1</v>
      </c>
      <c r="AA2028">
        <v>-20</v>
      </c>
      <c r="AB2028" t="s">
        <v>769</v>
      </c>
      <c r="AC2028">
        <v>0.1</v>
      </c>
      <c r="AD2028" t="s">
        <v>826</v>
      </c>
      <c r="AE2028">
        <v>41883</v>
      </c>
      <c r="AF2028">
        <v>41905</v>
      </c>
      <c r="AG2028" t="s">
        <v>784</v>
      </c>
      <c r="AH2028" t="s">
        <v>5388</v>
      </c>
      <c r="AI2028">
        <v>2221834</v>
      </c>
    </row>
    <row r="2029" spans="1:35" hidden="1">
      <c r="A2029" t="s">
        <v>5385</v>
      </c>
      <c r="B2029" t="s">
        <v>5386</v>
      </c>
      <c r="C2029" t="s">
        <v>5389</v>
      </c>
      <c r="D2029">
        <v>33013</v>
      </c>
      <c r="F2029" t="s">
        <v>830</v>
      </c>
      <c r="G2029" t="s">
        <v>780</v>
      </c>
      <c r="H2029" t="s">
        <v>794</v>
      </c>
      <c r="I2029" t="s">
        <v>726</v>
      </c>
      <c r="J2029" t="s">
        <v>682</v>
      </c>
      <c r="K2029">
        <v>3</v>
      </c>
      <c r="L2029">
        <v>75</v>
      </c>
      <c r="M2029">
        <v>116.4</v>
      </c>
      <c r="N2029">
        <v>94.8</v>
      </c>
      <c r="O2029">
        <v>1502</v>
      </c>
      <c r="Q2029">
        <v>40</v>
      </c>
      <c r="R2029">
        <v>750</v>
      </c>
      <c r="S2029">
        <v>11</v>
      </c>
      <c r="T2029">
        <v>68.2</v>
      </c>
      <c r="U2029" t="s">
        <v>782</v>
      </c>
      <c r="V2029">
        <v>25000</v>
      </c>
      <c r="W2029">
        <v>3000</v>
      </c>
      <c r="X2029">
        <v>83</v>
      </c>
      <c r="Y2029">
        <v>15</v>
      </c>
      <c r="Z2029">
        <v>1</v>
      </c>
      <c r="AA2029">
        <v>-20</v>
      </c>
      <c r="AB2029" t="s">
        <v>769</v>
      </c>
      <c r="AC2029">
        <v>0.04</v>
      </c>
      <c r="AD2029" t="s">
        <v>826</v>
      </c>
      <c r="AE2029">
        <v>41764</v>
      </c>
      <c r="AF2029">
        <v>41775</v>
      </c>
      <c r="AG2029" t="s">
        <v>784</v>
      </c>
      <c r="AH2029" t="s">
        <v>5390</v>
      </c>
      <c r="AI2029">
        <v>2210564</v>
      </c>
    </row>
    <row r="2030" spans="1:35" hidden="1">
      <c r="A2030" t="s">
        <v>5385</v>
      </c>
      <c r="B2030" t="s">
        <v>5386</v>
      </c>
      <c r="C2030" t="s">
        <v>5391</v>
      </c>
      <c r="D2030">
        <v>3055</v>
      </c>
      <c r="F2030" t="s">
        <v>732</v>
      </c>
      <c r="G2030" t="s">
        <v>780</v>
      </c>
      <c r="H2030" t="s">
        <v>794</v>
      </c>
      <c r="I2030" t="s">
        <v>726</v>
      </c>
      <c r="J2030" t="s">
        <v>682</v>
      </c>
      <c r="K2030">
        <v>3</v>
      </c>
      <c r="L2030">
        <v>65</v>
      </c>
      <c r="M2030">
        <v>130.19999999999999</v>
      </c>
      <c r="N2030">
        <v>95.3</v>
      </c>
      <c r="Q2030">
        <v>106</v>
      </c>
      <c r="R2030">
        <v>750</v>
      </c>
      <c r="S2030">
        <v>11</v>
      </c>
      <c r="T2030">
        <v>68.2</v>
      </c>
      <c r="U2030" t="s">
        <v>782</v>
      </c>
      <c r="V2030">
        <v>25000</v>
      </c>
      <c r="W2030">
        <v>2700</v>
      </c>
      <c r="X2030">
        <v>82</v>
      </c>
      <c r="Y2030">
        <v>15</v>
      </c>
      <c r="Z2030">
        <v>0.8</v>
      </c>
      <c r="AA2030">
        <v>-20</v>
      </c>
      <c r="AB2030" t="s">
        <v>769</v>
      </c>
      <c r="AC2030">
        <v>0.05</v>
      </c>
      <c r="AD2030" t="s">
        <v>826</v>
      </c>
      <c r="AE2030">
        <v>41777</v>
      </c>
      <c r="AF2030">
        <v>41799</v>
      </c>
      <c r="AG2030" t="s">
        <v>784</v>
      </c>
      <c r="AH2030" t="s">
        <v>5392</v>
      </c>
      <c r="AI2030">
        <v>2212737</v>
      </c>
    </row>
    <row r="2031" spans="1:35" hidden="1">
      <c r="A2031" t="s">
        <v>5385</v>
      </c>
      <c r="B2031" t="s">
        <v>5386</v>
      </c>
      <c r="C2031" t="s">
        <v>5393</v>
      </c>
      <c r="D2031">
        <v>3010</v>
      </c>
      <c r="F2031" t="s">
        <v>732</v>
      </c>
      <c r="G2031" t="s">
        <v>780</v>
      </c>
      <c r="H2031" t="s">
        <v>794</v>
      </c>
      <c r="I2031" t="s">
        <v>726</v>
      </c>
      <c r="J2031" t="s">
        <v>682</v>
      </c>
      <c r="K2031">
        <v>3</v>
      </c>
      <c r="L2031">
        <v>65</v>
      </c>
      <c r="M2031">
        <v>130.19999999999999</v>
      </c>
      <c r="N2031">
        <v>95.3</v>
      </c>
      <c r="Q2031">
        <v>106</v>
      </c>
      <c r="R2031">
        <v>750</v>
      </c>
      <c r="S2031">
        <v>11</v>
      </c>
      <c r="T2031">
        <v>68.2</v>
      </c>
      <c r="U2031" t="s">
        <v>782</v>
      </c>
      <c r="V2031">
        <v>25000</v>
      </c>
      <c r="W2031">
        <v>3000</v>
      </c>
      <c r="X2031">
        <v>82</v>
      </c>
      <c r="Y2031">
        <v>14</v>
      </c>
      <c r="Z2031">
        <v>0.7</v>
      </c>
      <c r="AA2031">
        <v>-20</v>
      </c>
      <c r="AB2031" t="s">
        <v>769</v>
      </c>
      <c r="AC2031">
        <v>0.05</v>
      </c>
      <c r="AD2031" t="s">
        <v>826</v>
      </c>
      <c r="AE2031">
        <v>41792</v>
      </c>
      <c r="AF2031">
        <v>41803</v>
      </c>
      <c r="AG2031" t="s">
        <v>784</v>
      </c>
      <c r="AH2031" t="s">
        <v>5394</v>
      </c>
      <c r="AI2031">
        <v>2212894</v>
      </c>
    </row>
    <row r="2032" spans="1:35" hidden="1">
      <c r="A2032" t="s">
        <v>5385</v>
      </c>
      <c r="B2032" t="s">
        <v>5386</v>
      </c>
      <c r="C2032" t="s">
        <v>5395</v>
      </c>
      <c r="D2032">
        <v>3063</v>
      </c>
      <c r="F2032" t="s">
        <v>733</v>
      </c>
      <c r="G2032" t="s">
        <v>780</v>
      </c>
      <c r="H2032" t="s">
        <v>794</v>
      </c>
      <c r="I2032" t="s">
        <v>726</v>
      </c>
      <c r="J2032" t="s">
        <v>682</v>
      </c>
      <c r="K2032">
        <v>3</v>
      </c>
      <c r="L2032">
        <v>65</v>
      </c>
      <c r="M2032">
        <v>166.1</v>
      </c>
      <c r="N2032">
        <v>126.5</v>
      </c>
      <c r="Q2032">
        <v>103</v>
      </c>
      <c r="R2032">
        <v>850</v>
      </c>
      <c r="S2032">
        <v>13</v>
      </c>
      <c r="T2032">
        <v>65.400000000000006</v>
      </c>
      <c r="U2032" t="s">
        <v>782</v>
      </c>
      <c r="V2032">
        <v>25000</v>
      </c>
      <c r="W2032">
        <v>2700</v>
      </c>
      <c r="X2032">
        <v>82</v>
      </c>
      <c r="Y2032">
        <v>12</v>
      </c>
      <c r="Z2032">
        <v>0.9</v>
      </c>
      <c r="AA2032">
        <v>-20</v>
      </c>
      <c r="AB2032" t="s">
        <v>769</v>
      </c>
      <c r="AC2032">
        <v>0.05</v>
      </c>
      <c r="AD2032" t="s">
        <v>826</v>
      </c>
      <c r="AE2032">
        <v>41777</v>
      </c>
      <c r="AF2032">
        <v>41803</v>
      </c>
      <c r="AG2032" t="s">
        <v>784</v>
      </c>
      <c r="AH2032" t="s">
        <v>5396</v>
      </c>
      <c r="AI2032">
        <v>2212893</v>
      </c>
    </row>
    <row r="2033" spans="1:35" hidden="1">
      <c r="A2033" t="s">
        <v>5385</v>
      </c>
      <c r="B2033" t="s">
        <v>5386</v>
      </c>
      <c r="C2033" t="s">
        <v>5397</v>
      </c>
      <c r="D2033">
        <v>33014</v>
      </c>
      <c r="F2033" t="s">
        <v>735</v>
      </c>
      <c r="G2033" t="s">
        <v>780</v>
      </c>
      <c r="H2033" t="s">
        <v>794</v>
      </c>
      <c r="I2033" t="s">
        <v>726</v>
      </c>
      <c r="J2033" t="s">
        <v>682</v>
      </c>
      <c r="K2033">
        <v>3</v>
      </c>
      <c r="L2033">
        <v>90</v>
      </c>
      <c r="M2033">
        <v>133.30000000000001</v>
      </c>
      <c r="N2033">
        <v>120.8</v>
      </c>
      <c r="O2033">
        <v>2387</v>
      </c>
      <c r="Q2033">
        <v>40</v>
      </c>
      <c r="R2033">
        <v>1200</v>
      </c>
      <c r="S2033">
        <v>17</v>
      </c>
      <c r="T2033">
        <v>70.599999999999994</v>
      </c>
      <c r="U2033" t="s">
        <v>782</v>
      </c>
      <c r="V2033">
        <v>25000</v>
      </c>
      <c r="W2033">
        <v>3000</v>
      </c>
      <c r="X2033">
        <v>83</v>
      </c>
      <c r="Y2033">
        <v>15</v>
      </c>
      <c r="Z2033">
        <v>1</v>
      </c>
      <c r="AA2033">
        <v>-20</v>
      </c>
      <c r="AB2033" t="s">
        <v>769</v>
      </c>
      <c r="AC2033">
        <v>0.04</v>
      </c>
      <c r="AD2033" t="s">
        <v>783</v>
      </c>
      <c r="AE2033">
        <v>41764</v>
      </c>
      <c r="AF2033">
        <v>41775</v>
      </c>
      <c r="AG2033" t="s">
        <v>784</v>
      </c>
      <c r="AH2033" t="s">
        <v>5398</v>
      </c>
      <c r="AI2033">
        <v>2210565</v>
      </c>
    </row>
    <row r="2034" spans="1:35" hidden="1">
      <c r="A2034" t="s">
        <v>5385</v>
      </c>
      <c r="B2034" t="s">
        <v>5386</v>
      </c>
      <c r="C2034" t="s">
        <v>5399</v>
      </c>
      <c r="D2034">
        <v>3064</v>
      </c>
      <c r="F2034" t="s">
        <v>733</v>
      </c>
      <c r="G2034" t="s">
        <v>780</v>
      </c>
      <c r="H2034" t="s">
        <v>794</v>
      </c>
      <c r="I2034" t="s">
        <v>726</v>
      </c>
      <c r="J2034" t="s">
        <v>682</v>
      </c>
      <c r="K2034">
        <v>3</v>
      </c>
      <c r="L2034">
        <v>85</v>
      </c>
      <c r="M2034">
        <v>164.2</v>
      </c>
      <c r="N2034">
        <v>126.2</v>
      </c>
      <c r="Q2034">
        <v>103</v>
      </c>
      <c r="R2034">
        <v>1230</v>
      </c>
      <c r="S2034">
        <v>18</v>
      </c>
      <c r="T2034">
        <v>68.3</v>
      </c>
      <c r="U2034" t="s">
        <v>782</v>
      </c>
      <c r="V2034">
        <v>25000</v>
      </c>
      <c r="W2034">
        <v>3000</v>
      </c>
      <c r="X2034">
        <v>83</v>
      </c>
      <c r="Y2034">
        <v>14</v>
      </c>
      <c r="Z2034">
        <v>0.9</v>
      </c>
      <c r="AA2034">
        <v>-20</v>
      </c>
      <c r="AB2034" t="s">
        <v>769</v>
      </c>
      <c r="AC2034">
        <v>0.05</v>
      </c>
      <c r="AD2034" t="s">
        <v>826</v>
      </c>
      <c r="AE2034">
        <v>41787</v>
      </c>
      <c r="AF2034">
        <v>41850</v>
      </c>
      <c r="AG2034" t="s">
        <v>784</v>
      </c>
      <c r="AH2034" t="s">
        <v>5400</v>
      </c>
      <c r="AI2034">
        <v>2216806</v>
      </c>
    </row>
    <row r="2035" spans="1:35" hidden="1">
      <c r="A2035" t="s">
        <v>4933</v>
      </c>
      <c r="B2035" t="s">
        <v>4933</v>
      </c>
      <c r="C2035" t="s">
        <v>675</v>
      </c>
      <c r="D2035" t="s">
        <v>675</v>
      </c>
      <c r="F2035" t="s">
        <v>732</v>
      </c>
      <c r="G2035" t="s">
        <v>780</v>
      </c>
      <c r="H2035" t="s">
        <v>794</v>
      </c>
      <c r="I2035" t="s">
        <v>726</v>
      </c>
      <c r="J2035" t="s">
        <v>682</v>
      </c>
      <c r="K2035">
        <v>3</v>
      </c>
      <c r="L2035">
        <v>65</v>
      </c>
      <c r="M2035">
        <v>130.19999999999999</v>
      </c>
      <c r="N2035">
        <v>95.3</v>
      </c>
      <c r="Q2035">
        <v>108</v>
      </c>
      <c r="R2035">
        <v>750</v>
      </c>
      <c r="S2035">
        <v>11</v>
      </c>
      <c r="T2035">
        <v>68.2</v>
      </c>
      <c r="U2035" t="s">
        <v>782</v>
      </c>
      <c r="V2035">
        <v>25000</v>
      </c>
      <c r="W2035">
        <v>2700</v>
      </c>
      <c r="X2035">
        <v>82</v>
      </c>
      <c r="Y2035">
        <v>15</v>
      </c>
      <c r="Z2035">
        <v>0.8</v>
      </c>
      <c r="AA2035">
        <v>-20</v>
      </c>
      <c r="AB2035" t="s">
        <v>769</v>
      </c>
      <c r="AC2035">
        <v>0.05</v>
      </c>
      <c r="AD2035" t="s">
        <v>783</v>
      </c>
      <c r="AE2035">
        <v>41725</v>
      </c>
      <c r="AF2035">
        <v>41792</v>
      </c>
      <c r="AG2035" t="s">
        <v>784</v>
      </c>
      <c r="AH2035" t="s">
        <v>5401</v>
      </c>
      <c r="AI2035">
        <v>2212274</v>
      </c>
    </row>
    <row r="2036" spans="1:35" hidden="1">
      <c r="A2036" t="s">
        <v>5402</v>
      </c>
      <c r="B2036" t="s">
        <v>5403</v>
      </c>
      <c r="C2036" t="s">
        <v>5404</v>
      </c>
      <c r="D2036" t="s">
        <v>5404</v>
      </c>
      <c r="F2036" t="s">
        <v>792</v>
      </c>
      <c r="G2036" t="s">
        <v>793</v>
      </c>
      <c r="H2036" t="s">
        <v>794</v>
      </c>
      <c r="I2036" t="s">
        <v>795</v>
      </c>
      <c r="J2036" t="s">
        <v>682</v>
      </c>
      <c r="K2036">
        <v>3</v>
      </c>
      <c r="M2036">
        <v>112.6</v>
      </c>
      <c r="N2036">
        <v>63.5</v>
      </c>
      <c r="R2036">
        <v>800</v>
      </c>
      <c r="S2036">
        <v>11</v>
      </c>
      <c r="T2036">
        <v>72.7</v>
      </c>
      <c r="U2036" t="s">
        <v>782</v>
      </c>
      <c r="V2036">
        <v>25000</v>
      </c>
      <c r="W2036">
        <v>3000</v>
      </c>
      <c r="X2036">
        <v>85</v>
      </c>
      <c r="Y2036">
        <v>24</v>
      </c>
      <c r="Z2036">
        <v>1</v>
      </c>
      <c r="AA2036">
        <v>-20</v>
      </c>
      <c r="AB2036" t="s">
        <v>769</v>
      </c>
      <c r="AC2036">
        <v>0.09</v>
      </c>
      <c r="AD2036" t="s">
        <v>789</v>
      </c>
      <c r="AE2036">
        <v>41779</v>
      </c>
      <c r="AF2036">
        <v>41932</v>
      </c>
      <c r="AG2036" t="s">
        <v>842</v>
      </c>
      <c r="AH2036" t="s">
        <v>5405</v>
      </c>
      <c r="AI2036">
        <v>2222903</v>
      </c>
    </row>
    <row r="2037" spans="1:35" hidden="1">
      <c r="A2037" t="s">
        <v>5402</v>
      </c>
      <c r="B2037" t="s">
        <v>5403</v>
      </c>
      <c r="C2037" t="s">
        <v>5406</v>
      </c>
      <c r="D2037" t="s">
        <v>5406</v>
      </c>
      <c r="F2037" t="s">
        <v>792</v>
      </c>
      <c r="G2037" t="s">
        <v>793</v>
      </c>
      <c r="H2037" t="s">
        <v>794</v>
      </c>
      <c r="I2037" t="s">
        <v>795</v>
      </c>
      <c r="J2037" t="s">
        <v>682</v>
      </c>
      <c r="K2037">
        <v>5</v>
      </c>
      <c r="L2037">
        <v>60</v>
      </c>
      <c r="M2037">
        <v>112.7</v>
      </c>
      <c r="N2037">
        <v>63.3</v>
      </c>
      <c r="R2037">
        <v>800</v>
      </c>
      <c r="S2037">
        <v>12</v>
      </c>
      <c r="T2037">
        <v>66.7</v>
      </c>
      <c r="U2037" t="s">
        <v>782</v>
      </c>
      <c r="V2037">
        <v>25000</v>
      </c>
      <c r="W2037">
        <v>3000</v>
      </c>
      <c r="X2037">
        <v>96</v>
      </c>
      <c r="Y2037">
        <v>69</v>
      </c>
      <c r="Z2037">
        <v>0.9</v>
      </c>
      <c r="AA2037">
        <v>-20</v>
      </c>
      <c r="AB2037" t="s">
        <v>769</v>
      </c>
      <c r="AC2037">
        <v>0.1</v>
      </c>
      <c r="AD2037" t="s">
        <v>789</v>
      </c>
      <c r="AE2037">
        <v>41897</v>
      </c>
      <c r="AF2037">
        <v>41962</v>
      </c>
      <c r="AG2037" t="s">
        <v>784</v>
      </c>
      <c r="AH2037" t="s">
        <v>5407</v>
      </c>
      <c r="AI2037">
        <v>2225405</v>
      </c>
    </row>
    <row r="2038" spans="1:35" hidden="1">
      <c r="A2038" t="s">
        <v>5402</v>
      </c>
      <c r="B2038" t="s">
        <v>5403</v>
      </c>
      <c r="C2038" t="s">
        <v>5408</v>
      </c>
      <c r="D2038" t="s">
        <v>5408</v>
      </c>
      <c r="F2038" t="s">
        <v>792</v>
      </c>
      <c r="G2038" t="s">
        <v>793</v>
      </c>
      <c r="H2038" t="s">
        <v>794</v>
      </c>
      <c r="I2038" t="s">
        <v>795</v>
      </c>
      <c r="J2038" t="s">
        <v>682</v>
      </c>
      <c r="K2038">
        <v>3</v>
      </c>
      <c r="L2038">
        <v>60</v>
      </c>
      <c r="M2038">
        <v>112.3</v>
      </c>
      <c r="N2038">
        <v>60.9</v>
      </c>
      <c r="R2038">
        <v>800</v>
      </c>
      <c r="S2038">
        <v>9.6</v>
      </c>
      <c r="T2038">
        <v>83.3</v>
      </c>
      <c r="U2038" t="s">
        <v>782</v>
      </c>
      <c r="V2038">
        <v>25000</v>
      </c>
      <c r="W2038">
        <v>3000</v>
      </c>
      <c r="X2038">
        <v>81</v>
      </c>
      <c r="Y2038">
        <v>3</v>
      </c>
      <c r="Z2038">
        <v>0.9</v>
      </c>
      <c r="AA2038">
        <v>-20</v>
      </c>
      <c r="AB2038" t="s">
        <v>769</v>
      </c>
      <c r="AC2038">
        <v>0.1</v>
      </c>
      <c r="AD2038" t="s">
        <v>974</v>
      </c>
      <c r="AE2038">
        <v>41942</v>
      </c>
      <c r="AF2038">
        <v>41978</v>
      </c>
      <c r="AG2038" t="s">
        <v>842</v>
      </c>
      <c r="AH2038" t="s">
        <v>5409</v>
      </c>
      <c r="AI2038">
        <v>2226909</v>
      </c>
    </row>
    <row r="2039" spans="1:35" hidden="1">
      <c r="A2039" t="s">
        <v>5402</v>
      </c>
      <c r="B2039" t="s">
        <v>5403</v>
      </c>
      <c r="C2039" t="s">
        <v>5410</v>
      </c>
      <c r="D2039" t="s">
        <v>5410</v>
      </c>
      <c r="F2039" t="s">
        <v>1051</v>
      </c>
      <c r="G2039" t="s">
        <v>793</v>
      </c>
      <c r="H2039" t="s">
        <v>794</v>
      </c>
      <c r="I2039" t="s">
        <v>795</v>
      </c>
      <c r="J2039" t="s">
        <v>682</v>
      </c>
      <c r="K2039">
        <v>3</v>
      </c>
      <c r="L2039">
        <v>100</v>
      </c>
      <c r="M2039">
        <v>130</v>
      </c>
      <c r="N2039">
        <v>70</v>
      </c>
      <c r="R2039">
        <v>1600</v>
      </c>
      <c r="S2039">
        <v>17</v>
      </c>
      <c r="T2039">
        <v>94.1</v>
      </c>
      <c r="U2039" t="s">
        <v>782</v>
      </c>
      <c r="V2039">
        <v>25000</v>
      </c>
      <c r="W2039">
        <v>3000</v>
      </c>
      <c r="X2039">
        <v>83</v>
      </c>
      <c r="Y2039">
        <v>15</v>
      </c>
      <c r="Z2039">
        <v>0.9</v>
      </c>
      <c r="AA2039">
        <v>-20</v>
      </c>
      <c r="AB2039" t="s">
        <v>769</v>
      </c>
      <c r="AC2039">
        <v>0.1</v>
      </c>
      <c r="AD2039" t="s">
        <v>789</v>
      </c>
      <c r="AE2039">
        <v>41779</v>
      </c>
      <c r="AF2039">
        <v>41932</v>
      </c>
      <c r="AG2039" t="s">
        <v>842</v>
      </c>
      <c r="AH2039" t="s">
        <v>5411</v>
      </c>
      <c r="AI2039">
        <v>2222913</v>
      </c>
    </row>
    <row r="2040" spans="1:35" hidden="1">
      <c r="A2040" t="s">
        <v>5013</v>
      </c>
      <c r="B2040" t="s">
        <v>27</v>
      </c>
      <c r="C2040" t="s">
        <v>5412</v>
      </c>
      <c r="D2040" t="s">
        <v>5412</v>
      </c>
      <c r="E2040" t="s">
        <v>5413</v>
      </c>
      <c r="F2040" t="s">
        <v>787</v>
      </c>
      <c r="G2040" t="s">
        <v>723</v>
      </c>
      <c r="H2040" t="s">
        <v>788</v>
      </c>
      <c r="I2040" t="s">
        <v>723</v>
      </c>
      <c r="J2040" t="s">
        <v>682</v>
      </c>
      <c r="K2040">
        <v>3</v>
      </c>
      <c r="L2040">
        <v>40</v>
      </c>
      <c r="M2040">
        <v>96.5</v>
      </c>
      <c r="N2040">
        <v>35.6</v>
      </c>
      <c r="R2040">
        <v>300</v>
      </c>
      <c r="S2040">
        <v>5</v>
      </c>
      <c r="T2040">
        <v>60</v>
      </c>
      <c r="U2040" t="s">
        <v>782</v>
      </c>
      <c r="V2040">
        <v>25000</v>
      </c>
      <c r="W2040">
        <v>2700</v>
      </c>
      <c r="X2040">
        <v>83</v>
      </c>
      <c r="Y2040">
        <v>22</v>
      </c>
      <c r="Z2040">
        <v>0.9</v>
      </c>
      <c r="AA2040">
        <v>-29</v>
      </c>
      <c r="AB2040" t="s">
        <v>769</v>
      </c>
      <c r="AC2040">
        <v>0.05</v>
      </c>
      <c r="AD2040" t="s">
        <v>4931</v>
      </c>
      <c r="AE2040">
        <v>41640</v>
      </c>
      <c r="AF2040">
        <v>41893</v>
      </c>
      <c r="AG2040" t="s">
        <v>842</v>
      </c>
      <c r="AH2040" t="s">
        <v>5414</v>
      </c>
      <c r="AI2040">
        <v>2219503</v>
      </c>
    </row>
    <row r="2041" spans="1:35" hidden="1">
      <c r="A2041" t="s">
        <v>5013</v>
      </c>
      <c r="B2041" t="s">
        <v>27</v>
      </c>
      <c r="C2041" t="s">
        <v>5415</v>
      </c>
      <c r="D2041" t="s">
        <v>5415</v>
      </c>
      <c r="E2041" t="s">
        <v>5416</v>
      </c>
      <c r="F2041" t="s">
        <v>1305</v>
      </c>
      <c r="G2041" t="s">
        <v>736</v>
      </c>
      <c r="H2041" t="s">
        <v>794</v>
      </c>
      <c r="I2041" t="s">
        <v>723</v>
      </c>
      <c r="J2041" t="s">
        <v>682</v>
      </c>
      <c r="K2041">
        <v>3</v>
      </c>
      <c r="L2041">
        <v>25</v>
      </c>
      <c r="M2041">
        <v>49.7</v>
      </c>
      <c r="N2041">
        <v>92.3</v>
      </c>
      <c r="R2041">
        <v>250</v>
      </c>
      <c r="S2041">
        <v>4</v>
      </c>
      <c r="T2041">
        <v>62.5</v>
      </c>
      <c r="U2041" t="s">
        <v>782</v>
      </c>
      <c r="V2041">
        <v>25000</v>
      </c>
      <c r="W2041">
        <v>2700</v>
      </c>
      <c r="X2041">
        <v>83</v>
      </c>
      <c r="Y2041">
        <v>20</v>
      </c>
      <c r="Z2041">
        <v>0.9</v>
      </c>
      <c r="AA2041">
        <v>-29</v>
      </c>
      <c r="AB2041" t="s">
        <v>769</v>
      </c>
      <c r="AC2041">
        <v>0.05</v>
      </c>
      <c r="AD2041" t="s">
        <v>1308</v>
      </c>
      <c r="AE2041">
        <v>41640</v>
      </c>
      <c r="AF2041">
        <v>41955</v>
      </c>
      <c r="AG2041" t="s">
        <v>784</v>
      </c>
      <c r="AH2041" t="s">
        <v>5417</v>
      </c>
      <c r="AI2041">
        <v>2224904</v>
      </c>
    </row>
    <row r="2042" spans="1:35" hidden="1">
      <c r="A2042" t="s">
        <v>5013</v>
      </c>
      <c r="B2042" t="s">
        <v>27</v>
      </c>
      <c r="C2042" t="s">
        <v>5418</v>
      </c>
      <c r="D2042" t="s">
        <v>5418</v>
      </c>
      <c r="E2042" t="s">
        <v>5419</v>
      </c>
      <c r="F2042" t="s">
        <v>1305</v>
      </c>
      <c r="G2042" t="s">
        <v>736</v>
      </c>
      <c r="H2042" t="s">
        <v>794</v>
      </c>
      <c r="I2042" t="s">
        <v>723</v>
      </c>
      <c r="J2042" t="s">
        <v>682</v>
      </c>
      <c r="K2042">
        <v>5</v>
      </c>
      <c r="L2042">
        <v>40</v>
      </c>
      <c r="M2042">
        <v>90</v>
      </c>
      <c r="N2042">
        <v>50</v>
      </c>
      <c r="R2042">
        <v>350</v>
      </c>
      <c r="S2042">
        <v>5</v>
      </c>
      <c r="T2042">
        <v>70</v>
      </c>
      <c r="U2042" t="s">
        <v>782</v>
      </c>
      <c r="V2042">
        <v>25000</v>
      </c>
      <c r="W2042">
        <v>2700</v>
      </c>
      <c r="X2042">
        <v>83</v>
      </c>
      <c r="Y2042">
        <v>18</v>
      </c>
      <c r="Z2042">
        <v>0.9</v>
      </c>
      <c r="AA2042">
        <v>-26</v>
      </c>
      <c r="AB2042" t="s">
        <v>769</v>
      </c>
      <c r="AC2042">
        <v>0.05</v>
      </c>
      <c r="AD2042" t="s">
        <v>5252</v>
      </c>
      <c r="AE2042">
        <v>41640</v>
      </c>
      <c r="AF2042">
        <v>41913</v>
      </c>
      <c r="AG2042" t="s">
        <v>842</v>
      </c>
      <c r="AH2042" t="s">
        <v>5420</v>
      </c>
      <c r="AI2042">
        <v>2222268</v>
      </c>
    </row>
    <row r="2043" spans="1:35" hidden="1">
      <c r="A2043" t="s">
        <v>5013</v>
      </c>
      <c r="B2043" t="s">
        <v>27</v>
      </c>
      <c r="C2043" t="s">
        <v>5421</v>
      </c>
      <c r="D2043" t="s">
        <v>5421</v>
      </c>
      <c r="E2043" t="s">
        <v>5422</v>
      </c>
      <c r="F2043" t="s">
        <v>787</v>
      </c>
      <c r="G2043" t="s">
        <v>723</v>
      </c>
      <c r="H2043" t="s">
        <v>794</v>
      </c>
      <c r="I2043" t="s">
        <v>723</v>
      </c>
      <c r="J2043" t="s">
        <v>682</v>
      </c>
      <c r="K2043">
        <v>5</v>
      </c>
      <c r="L2043">
        <v>25</v>
      </c>
      <c r="M2043">
        <v>97</v>
      </c>
      <c r="N2043">
        <v>35</v>
      </c>
      <c r="R2043">
        <v>200</v>
      </c>
      <c r="S2043">
        <v>4</v>
      </c>
      <c r="T2043">
        <v>50</v>
      </c>
      <c r="U2043" t="s">
        <v>782</v>
      </c>
      <c r="V2043">
        <v>25000</v>
      </c>
      <c r="W2043">
        <v>2700</v>
      </c>
      <c r="X2043">
        <v>82</v>
      </c>
      <c r="Y2043">
        <v>17</v>
      </c>
      <c r="Z2043">
        <v>0.8</v>
      </c>
      <c r="AA2043">
        <v>-29</v>
      </c>
      <c r="AB2043" t="s">
        <v>769</v>
      </c>
      <c r="AC2043">
        <v>0.1</v>
      </c>
      <c r="AD2043" t="s">
        <v>783</v>
      </c>
      <c r="AE2043">
        <v>41614</v>
      </c>
      <c r="AF2043">
        <v>41876</v>
      </c>
      <c r="AG2043" t="s">
        <v>842</v>
      </c>
      <c r="AH2043" t="s">
        <v>5423</v>
      </c>
      <c r="AI2043">
        <v>2218026</v>
      </c>
    </row>
    <row r="2044" spans="1:35" hidden="1">
      <c r="A2044" t="s">
        <v>5013</v>
      </c>
      <c r="B2044" t="s">
        <v>27</v>
      </c>
      <c r="C2044" t="s">
        <v>5424</v>
      </c>
      <c r="D2044" t="s">
        <v>5424</v>
      </c>
      <c r="F2044" t="s">
        <v>787</v>
      </c>
      <c r="G2044" t="s">
        <v>723</v>
      </c>
      <c r="H2044" t="s">
        <v>794</v>
      </c>
      <c r="I2044" t="s">
        <v>723</v>
      </c>
      <c r="J2044" t="s">
        <v>682</v>
      </c>
      <c r="K2044">
        <v>3</v>
      </c>
      <c r="L2044">
        <v>25</v>
      </c>
      <c r="M2044">
        <v>98.3</v>
      </c>
      <c r="N2044">
        <v>34.700000000000003</v>
      </c>
      <c r="R2044">
        <v>300</v>
      </c>
      <c r="S2044">
        <v>4</v>
      </c>
      <c r="T2044">
        <v>75</v>
      </c>
      <c r="U2044" t="s">
        <v>782</v>
      </c>
      <c r="V2044">
        <v>25000</v>
      </c>
      <c r="W2044">
        <v>5000</v>
      </c>
      <c r="X2044">
        <v>83</v>
      </c>
      <c r="Y2044">
        <v>4</v>
      </c>
      <c r="Z2044">
        <v>0.8</v>
      </c>
      <c r="AA2044">
        <v>-29</v>
      </c>
      <c r="AB2044" t="s">
        <v>769</v>
      </c>
      <c r="AC2044">
        <v>0.1</v>
      </c>
      <c r="AD2044" t="s">
        <v>783</v>
      </c>
      <c r="AE2044">
        <v>41745</v>
      </c>
      <c r="AF2044">
        <v>41887</v>
      </c>
      <c r="AG2044" t="s">
        <v>842</v>
      </c>
      <c r="AH2044" t="s">
        <v>5425</v>
      </c>
      <c r="AI2044">
        <v>2218758</v>
      </c>
    </row>
    <row r="2045" spans="1:35" hidden="1">
      <c r="A2045" t="s">
        <v>5013</v>
      </c>
      <c r="B2045" t="s">
        <v>27</v>
      </c>
      <c r="C2045" t="s">
        <v>5426</v>
      </c>
      <c r="D2045" t="s">
        <v>5426</v>
      </c>
      <c r="E2045" t="s">
        <v>5427</v>
      </c>
      <c r="F2045" t="s">
        <v>787</v>
      </c>
      <c r="G2045" t="s">
        <v>723</v>
      </c>
      <c r="H2045" t="s">
        <v>794</v>
      </c>
      <c r="I2045" t="s">
        <v>723</v>
      </c>
      <c r="J2045" t="s">
        <v>682</v>
      </c>
      <c r="K2045">
        <v>3</v>
      </c>
      <c r="L2045">
        <v>40</v>
      </c>
      <c r="M2045">
        <v>96.5</v>
      </c>
      <c r="N2045">
        <v>35.6</v>
      </c>
      <c r="R2045">
        <v>300</v>
      </c>
      <c r="S2045">
        <v>5</v>
      </c>
      <c r="T2045">
        <v>60</v>
      </c>
      <c r="U2045" t="s">
        <v>782</v>
      </c>
      <c r="V2045">
        <v>25000</v>
      </c>
      <c r="W2045">
        <v>2700</v>
      </c>
      <c r="X2045">
        <v>83</v>
      </c>
      <c r="Y2045">
        <v>22</v>
      </c>
      <c r="Z2045">
        <v>0.9</v>
      </c>
      <c r="AA2045">
        <v>-29</v>
      </c>
      <c r="AB2045" t="s">
        <v>769</v>
      </c>
      <c r="AC2045">
        <v>0.05</v>
      </c>
      <c r="AD2045" t="s">
        <v>5237</v>
      </c>
      <c r="AE2045">
        <v>41640</v>
      </c>
      <c r="AF2045">
        <v>41898</v>
      </c>
      <c r="AG2045" t="s">
        <v>842</v>
      </c>
      <c r="AH2045" t="s">
        <v>5428</v>
      </c>
      <c r="AI2045">
        <v>2219911</v>
      </c>
    </row>
    <row r="2046" spans="1:35" hidden="1">
      <c r="A2046" t="s">
        <v>5013</v>
      </c>
      <c r="B2046" t="s">
        <v>27</v>
      </c>
      <c r="C2046" t="s">
        <v>5429</v>
      </c>
      <c r="D2046" t="s">
        <v>5429</v>
      </c>
      <c r="F2046" t="s">
        <v>821</v>
      </c>
      <c r="G2046" t="s">
        <v>736</v>
      </c>
      <c r="H2046" t="s">
        <v>794</v>
      </c>
      <c r="I2046" t="s">
        <v>723</v>
      </c>
      <c r="J2046" t="s">
        <v>682</v>
      </c>
      <c r="K2046">
        <v>5</v>
      </c>
      <c r="L2046">
        <v>40</v>
      </c>
      <c r="M2046">
        <v>102</v>
      </c>
      <c r="N2046">
        <v>79</v>
      </c>
      <c r="R2046">
        <v>350</v>
      </c>
      <c r="S2046">
        <v>5</v>
      </c>
      <c r="T2046">
        <v>70</v>
      </c>
      <c r="U2046" t="s">
        <v>782</v>
      </c>
      <c r="V2046">
        <v>25000</v>
      </c>
      <c r="W2046">
        <v>2700</v>
      </c>
      <c r="X2046">
        <v>82</v>
      </c>
      <c r="Y2046">
        <v>18</v>
      </c>
      <c r="Z2046">
        <v>0.9</v>
      </c>
      <c r="AA2046">
        <v>-29</v>
      </c>
      <c r="AD2046" t="s">
        <v>783</v>
      </c>
      <c r="AE2046">
        <v>41793</v>
      </c>
      <c r="AF2046">
        <v>41884</v>
      </c>
      <c r="AG2046" t="s">
        <v>842</v>
      </c>
      <c r="AH2046" t="s">
        <v>5430</v>
      </c>
      <c r="AI2046">
        <v>2218474</v>
      </c>
    </row>
    <row r="2047" spans="1:35" hidden="1">
      <c r="A2047" t="s">
        <v>5013</v>
      </c>
      <c r="B2047" t="s">
        <v>27</v>
      </c>
      <c r="C2047" t="s">
        <v>5431</v>
      </c>
      <c r="D2047" t="s">
        <v>5431</v>
      </c>
      <c r="E2047" t="s">
        <v>5432</v>
      </c>
      <c r="F2047" t="s">
        <v>821</v>
      </c>
      <c r="G2047" t="s">
        <v>736</v>
      </c>
      <c r="H2047" t="s">
        <v>794</v>
      </c>
      <c r="I2047" t="s">
        <v>723</v>
      </c>
      <c r="J2047" t="s">
        <v>682</v>
      </c>
      <c r="K2047">
        <v>3</v>
      </c>
      <c r="L2047">
        <v>40</v>
      </c>
      <c r="M2047">
        <v>102</v>
      </c>
      <c r="N2047">
        <v>79</v>
      </c>
      <c r="R2047">
        <v>350</v>
      </c>
      <c r="S2047">
        <v>5</v>
      </c>
      <c r="T2047">
        <v>70</v>
      </c>
      <c r="U2047" t="s">
        <v>782</v>
      </c>
      <c r="V2047">
        <v>25000</v>
      </c>
      <c r="W2047">
        <v>2700</v>
      </c>
      <c r="X2047">
        <v>83</v>
      </c>
      <c r="Y2047">
        <v>20</v>
      </c>
      <c r="Z2047">
        <v>0.9</v>
      </c>
      <c r="AA2047">
        <v>-29</v>
      </c>
      <c r="AB2047" t="s">
        <v>769</v>
      </c>
      <c r="AC2047">
        <v>0.1</v>
      </c>
      <c r="AD2047" t="s">
        <v>783</v>
      </c>
      <c r="AE2047">
        <v>41621</v>
      </c>
      <c r="AF2047">
        <v>41890</v>
      </c>
      <c r="AG2047" t="s">
        <v>842</v>
      </c>
      <c r="AH2047" t="s">
        <v>5433</v>
      </c>
      <c r="AI2047">
        <v>2218738</v>
      </c>
    </row>
    <row r="2048" spans="1:35" hidden="1">
      <c r="A2048" t="s">
        <v>5013</v>
      </c>
      <c r="B2048" t="s">
        <v>27</v>
      </c>
      <c r="C2048" t="s">
        <v>5434</v>
      </c>
      <c r="D2048" t="s">
        <v>5434</v>
      </c>
      <c r="E2048" t="s">
        <v>5435</v>
      </c>
      <c r="F2048" t="s">
        <v>821</v>
      </c>
      <c r="G2048" t="s">
        <v>736</v>
      </c>
      <c r="H2048" t="s">
        <v>794</v>
      </c>
      <c r="I2048" t="s">
        <v>723</v>
      </c>
      <c r="J2048" t="s">
        <v>682</v>
      </c>
      <c r="K2048">
        <v>5</v>
      </c>
      <c r="L2048">
        <v>40</v>
      </c>
      <c r="M2048">
        <v>102</v>
      </c>
      <c r="N2048">
        <v>79</v>
      </c>
      <c r="R2048">
        <v>350</v>
      </c>
      <c r="S2048">
        <v>5</v>
      </c>
      <c r="T2048">
        <v>70</v>
      </c>
      <c r="U2048" t="s">
        <v>782</v>
      </c>
      <c r="V2048">
        <v>25000</v>
      </c>
      <c r="W2048">
        <v>2700</v>
      </c>
      <c r="X2048">
        <v>82</v>
      </c>
      <c r="Y2048">
        <v>18</v>
      </c>
      <c r="Z2048">
        <v>0.9</v>
      </c>
      <c r="AA2048">
        <v>-29</v>
      </c>
      <c r="AD2048" t="s">
        <v>783</v>
      </c>
      <c r="AE2048">
        <v>41793</v>
      </c>
      <c r="AF2048">
        <v>41852</v>
      </c>
      <c r="AG2048" t="s">
        <v>842</v>
      </c>
      <c r="AH2048" t="s">
        <v>5436</v>
      </c>
      <c r="AI2048">
        <v>2217062</v>
      </c>
    </row>
    <row r="2049" spans="1:35" hidden="1">
      <c r="A2049" t="s">
        <v>5013</v>
      </c>
      <c r="B2049" t="s">
        <v>27</v>
      </c>
      <c r="C2049" t="s">
        <v>5437</v>
      </c>
      <c r="D2049" t="s">
        <v>5437</v>
      </c>
      <c r="F2049" t="s">
        <v>821</v>
      </c>
      <c r="G2049" t="s">
        <v>736</v>
      </c>
      <c r="H2049" t="s">
        <v>794</v>
      </c>
      <c r="I2049" t="s">
        <v>723</v>
      </c>
      <c r="J2049" t="s">
        <v>682</v>
      </c>
      <c r="K2049">
        <v>3</v>
      </c>
      <c r="L2049">
        <v>40</v>
      </c>
      <c r="M2049">
        <v>102</v>
      </c>
      <c r="N2049">
        <v>79</v>
      </c>
      <c r="R2049">
        <v>400</v>
      </c>
      <c r="S2049">
        <v>5</v>
      </c>
      <c r="T2049">
        <v>80</v>
      </c>
      <c r="U2049" t="s">
        <v>782</v>
      </c>
      <c r="V2049">
        <v>25000</v>
      </c>
      <c r="W2049">
        <v>5000</v>
      </c>
      <c r="X2049">
        <v>83</v>
      </c>
      <c r="Y2049">
        <v>7</v>
      </c>
      <c r="Z2049">
        <v>0.9</v>
      </c>
      <c r="AA2049">
        <v>-29</v>
      </c>
      <c r="AB2049" t="s">
        <v>769</v>
      </c>
      <c r="AC2049">
        <v>0.1</v>
      </c>
      <c r="AD2049" t="s">
        <v>783</v>
      </c>
      <c r="AE2049">
        <v>41621</v>
      </c>
      <c r="AF2049">
        <v>41884</v>
      </c>
      <c r="AG2049" t="s">
        <v>842</v>
      </c>
      <c r="AH2049" t="s">
        <v>5438</v>
      </c>
      <c r="AI2049">
        <v>2218473</v>
      </c>
    </row>
    <row r="2050" spans="1:35" hidden="1">
      <c r="A2050" t="s">
        <v>5013</v>
      </c>
      <c r="B2050" t="s">
        <v>27</v>
      </c>
      <c r="C2050" t="s">
        <v>5439</v>
      </c>
      <c r="D2050" t="s">
        <v>5439</v>
      </c>
      <c r="E2050" t="s">
        <v>5440</v>
      </c>
      <c r="F2050" t="s">
        <v>703</v>
      </c>
      <c r="G2050" t="s">
        <v>780</v>
      </c>
      <c r="H2050" t="s">
        <v>781</v>
      </c>
      <c r="I2050" t="s">
        <v>726</v>
      </c>
      <c r="J2050" t="s">
        <v>682</v>
      </c>
      <c r="K2050">
        <v>3</v>
      </c>
      <c r="L2050">
        <v>35</v>
      </c>
      <c r="M2050">
        <v>50.8</v>
      </c>
      <c r="N2050">
        <v>50.8</v>
      </c>
      <c r="O2050">
        <v>1151</v>
      </c>
      <c r="Q2050">
        <v>40</v>
      </c>
      <c r="R2050">
        <v>350</v>
      </c>
      <c r="S2050">
        <v>7.2</v>
      </c>
      <c r="T2050">
        <v>49</v>
      </c>
      <c r="U2050" t="s">
        <v>782</v>
      </c>
      <c r="V2050">
        <v>25000</v>
      </c>
      <c r="W2050">
        <v>3000</v>
      </c>
      <c r="X2050">
        <v>83</v>
      </c>
      <c r="Y2050">
        <v>15</v>
      </c>
      <c r="Z2050">
        <v>0.9</v>
      </c>
      <c r="AA2050">
        <v>-29</v>
      </c>
      <c r="AB2050" t="s">
        <v>769</v>
      </c>
      <c r="AC2050">
        <v>0.05</v>
      </c>
      <c r="AD2050" t="s">
        <v>1308</v>
      </c>
      <c r="AE2050">
        <v>41640</v>
      </c>
      <c r="AF2050">
        <v>41956</v>
      </c>
      <c r="AG2050" t="s">
        <v>784</v>
      </c>
      <c r="AH2050" t="s">
        <v>5441</v>
      </c>
      <c r="AI2050">
        <v>2225081</v>
      </c>
    </row>
    <row r="2051" spans="1:35" hidden="1">
      <c r="A2051" t="s">
        <v>5013</v>
      </c>
      <c r="B2051" t="s">
        <v>27</v>
      </c>
      <c r="C2051" t="s">
        <v>5442</v>
      </c>
      <c r="D2051" t="s">
        <v>5442</v>
      </c>
      <c r="F2051" t="s">
        <v>703</v>
      </c>
      <c r="G2051" t="s">
        <v>780</v>
      </c>
      <c r="H2051" t="s">
        <v>781</v>
      </c>
      <c r="I2051" t="s">
        <v>726</v>
      </c>
      <c r="J2051" t="s">
        <v>682</v>
      </c>
      <c r="K2051">
        <v>3</v>
      </c>
      <c r="L2051">
        <v>50</v>
      </c>
      <c r="M2051">
        <v>50.8</v>
      </c>
      <c r="N2051">
        <v>50.8</v>
      </c>
      <c r="O2051">
        <v>1211</v>
      </c>
      <c r="Q2051">
        <v>40</v>
      </c>
      <c r="R2051">
        <v>500</v>
      </c>
      <c r="S2051">
        <v>8</v>
      </c>
      <c r="T2051">
        <v>62.5</v>
      </c>
      <c r="U2051" t="s">
        <v>782</v>
      </c>
      <c r="V2051">
        <v>25000</v>
      </c>
      <c r="W2051">
        <v>3000</v>
      </c>
      <c r="X2051">
        <v>83</v>
      </c>
      <c r="Y2051">
        <v>21</v>
      </c>
      <c r="Z2051">
        <v>0.9</v>
      </c>
      <c r="AA2051">
        <v>-29</v>
      </c>
      <c r="AB2051" t="s">
        <v>769</v>
      </c>
      <c r="AC2051">
        <v>0.05</v>
      </c>
      <c r="AD2051" t="s">
        <v>1308</v>
      </c>
      <c r="AE2051">
        <v>41640</v>
      </c>
      <c r="AF2051">
        <v>41956</v>
      </c>
      <c r="AG2051" t="s">
        <v>784</v>
      </c>
      <c r="AH2051" t="s">
        <v>5443</v>
      </c>
      <c r="AI2051">
        <v>2225079</v>
      </c>
    </row>
    <row r="2052" spans="1:35" hidden="1">
      <c r="A2052" t="s">
        <v>5013</v>
      </c>
      <c r="B2052" t="s">
        <v>27</v>
      </c>
      <c r="C2052" t="s">
        <v>5444</v>
      </c>
      <c r="D2052" t="s">
        <v>5444</v>
      </c>
      <c r="F2052" t="s">
        <v>738</v>
      </c>
      <c r="G2052" t="s">
        <v>780</v>
      </c>
      <c r="H2052" t="s">
        <v>794</v>
      </c>
      <c r="I2052" t="s">
        <v>726</v>
      </c>
      <c r="J2052" t="s">
        <v>682</v>
      </c>
      <c r="K2052">
        <v>3</v>
      </c>
      <c r="L2052">
        <v>50</v>
      </c>
      <c r="M2052">
        <v>89</v>
      </c>
      <c r="N2052">
        <v>64</v>
      </c>
      <c r="O2052">
        <v>819</v>
      </c>
      <c r="Q2052">
        <v>40</v>
      </c>
      <c r="R2052">
        <v>600</v>
      </c>
      <c r="S2052">
        <v>9</v>
      </c>
      <c r="T2052">
        <v>66</v>
      </c>
      <c r="U2052" t="s">
        <v>782</v>
      </c>
      <c r="V2052">
        <v>25000</v>
      </c>
      <c r="W2052">
        <v>3000</v>
      </c>
      <c r="X2052">
        <v>83</v>
      </c>
      <c r="Y2052">
        <v>19</v>
      </c>
      <c r="Z2052">
        <v>0.8</v>
      </c>
      <c r="AA2052">
        <v>-29</v>
      </c>
      <c r="AD2052" t="s">
        <v>1308</v>
      </c>
      <c r="AE2052">
        <v>41502</v>
      </c>
      <c r="AF2052">
        <v>41813</v>
      </c>
      <c r="AG2052" t="s">
        <v>842</v>
      </c>
      <c r="AH2052" t="s">
        <v>5445</v>
      </c>
      <c r="AI2052">
        <v>2213694</v>
      </c>
    </row>
    <row r="2053" spans="1:35" hidden="1">
      <c r="A2053" t="s">
        <v>5013</v>
      </c>
      <c r="B2053" t="s">
        <v>27</v>
      </c>
      <c r="C2053" t="s">
        <v>5446</v>
      </c>
      <c r="D2053" t="s">
        <v>5446</v>
      </c>
      <c r="E2053" t="s">
        <v>5447</v>
      </c>
      <c r="F2053" t="s">
        <v>731</v>
      </c>
      <c r="G2053" t="s">
        <v>780</v>
      </c>
      <c r="H2053" t="s">
        <v>794</v>
      </c>
      <c r="I2053" t="s">
        <v>726</v>
      </c>
      <c r="J2053" t="s">
        <v>682</v>
      </c>
      <c r="K2053">
        <v>3</v>
      </c>
      <c r="L2053">
        <v>75</v>
      </c>
      <c r="M2053">
        <v>122</v>
      </c>
      <c r="N2053">
        <v>97</v>
      </c>
      <c r="O2053">
        <v>2483</v>
      </c>
      <c r="Q2053">
        <v>40</v>
      </c>
      <c r="R2053">
        <v>850</v>
      </c>
      <c r="S2053">
        <v>14.1</v>
      </c>
      <c r="T2053">
        <v>60</v>
      </c>
      <c r="U2053" t="s">
        <v>782</v>
      </c>
      <c r="V2053">
        <v>25000</v>
      </c>
      <c r="W2053">
        <v>3000</v>
      </c>
      <c r="X2053">
        <v>84</v>
      </c>
      <c r="Y2053">
        <v>23</v>
      </c>
      <c r="Z2053">
        <v>0.9</v>
      </c>
      <c r="AA2053">
        <v>-29</v>
      </c>
      <c r="AB2053" t="s">
        <v>769</v>
      </c>
      <c r="AC2053">
        <v>0.05</v>
      </c>
      <c r="AD2053" t="s">
        <v>1308</v>
      </c>
      <c r="AE2053">
        <v>41275</v>
      </c>
      <c r="AF2053">
        <v>41908</v>
      </c>
      <c r="AG2053" t="s">
        <v>842</v>
      </c>
      <c r="AH2053" t="s">
        <v>5448</v>
      </c>
      <c r="AI2053">
        <v>2222281</v>
      </c>
    </row>
    <row r="2054" spans="1:35" hidden="1">
      <c r="A2054" t="s">
        <v>5013</v>
      </c>
      <c r="B2054" t="s">
        <v>27</v>
      </c>
      <c r="C2054" t="s">
        <v>5449</v>
      </c>
      <c r="D2054" t="s">
        <v>5449</v>
      </c>
      <c r="F2054" t="s">
        <v>731</v>
      </c>
      <c r="G2054" t="s">
        <v>780</v>
      </c>
      <c r="H2054" t="s">
        <v>794</v>
      </c>
      <c r="I2054" t="s">
        <v>726</v>
      </c>
      <c r="J2054" t="s">
        <v>682</v>
      </c>
      <c r="K2054">
        <v>3</v>
      </c>
      <c r="L2054">
        <v>75</v>
      </c>
      <c r="M2054">
        <v>122</v>
      </c>
      <c r="N2054">
        <v>97</v>
      </c>
      <c r="O2054">
        <v>2277</v>
      </c>
      <c r="Q2054">
        <v>40</v>
      </c>
      <c r="R2054">
        <v>950</v>
      </c>
      <c r="S2054">
        <v>14.2</v>
      </c>
      <c r="T2054">
        <v>67</v>
      </c>
      <c r="U2054" t="s">
        <v>782</v>
      </c>
      <c r="V2054">
        <v>25000</v>
      </c>
      <c r="W2054">
        <v>3000</v>
      </c>
      <c r="X2054">
        <v>95</v>
      </c>
      <c r="Y2054">
        <v>72</v>
      </c>
      <c r="Z2054">
        <v>0.9</v>
      </c>
      <c r="AA2054">
        <v>-29</v>
      </c>
      <c r="AB2054" t="s">
        <v>769</v>
      </c>
      <c r="AC2054">
        <v>0.05</v>
      </c>
      <c r="AD2054" t="s">
        <v>1308</v>
      </c>
      <c r="AE2054">
        <v>41275</v>
      </c>
      <c r="AF2054">
        <v>41900</v>
      </c>
      <c r="AG2054" t="s">
        <v>842</v>
      </c>
      <c r="AH2054" t="s">
        <v>5450</v>
      </c>
      <c r="AI2054">
        <v>2220682</v>
      </c>
    </row>
    <row r="2055" spans="1:35" hidden="1">
      <c r="A2055" t="s">
        <v>5013</v>
      </c>
      <c r="B2055" t="s">
        <v>27</v>
      </c>
      <c r="C2055" t="s">
        <v>5451</v>
      </c>
      <c r="D2055" t="s">
        <v>5451</v>
      </c>
      <c r="F2055" t="s">
        <v>731</v>
      </c>
      <c r="G2055" t="s">
        <v>780</v>
      </c>
      <c r="H2055" t="s">
        <v>794</v>
      </c>
      <c r="I2055" t="s">
        <v>726</v>
      </c>
      <c r="J2055" t="s">
        <v>682</v>
      </c>
      <c r="K2055">
        <v>3</v>
      </c>
      <c r="L2055">
        <v>90</v>
      </c>
      <c r="M2055">
        <v>122</v>
      </c>
      <c r="N2055">
        <v>97</v>
      </c>
      <c r="O2055">
        <v>2211</v>
      </c>
      <c r="Q2055">
        <v>40</v>
      </c>
      <c r="R2055">
        <v>1050</v>
      </c>
      <c r="S2055">
        <v>14</v>
      </c>
      <c r="T2055">
        <v>75</v>
      </c>
      <c r="U2055" t="s">
        <v>782</v>
      </c>
      <c r="V2055">
        <v>25000</v>
      </c>
      <c r="W2055">
        <v>3000</v>
      </c>
      <c r="X2055">
        <v>81</v>
      </c>
      <c r="Y2055">
        <v>2</v>
      </c>
      <c r="Z2055">
        <v>0.8</v>
      </c>
      <c r="AA2055">
        <v>-29</v>
      </c>
      <c r="AD2055" t="s">
        <v>1308</v>
      </c>
      <c r="AE2055">
        <v>41452</v>
      </c>
      <c r="AF2055">
        <v>41900</v>
      </c>
      <c r="AG2055" t="s">
        <v>842</v>
      </c>
      <c r="AH2055" t="s">
        <v>5452</v>
      </c>
      <c r="AI2055">
        <v>2220667</v>
      </c>
    </row>
    <row r="2056" spans="1:35" hidden="1">
      <c r="A2056" t="s">
        <v>5013</v>
      </c>
      <c r="B2056" t="s">
        <v>27</v>
      </c>
      <c r="C2056" t="s">
        <v>5453</v>
      </c>
      <c r="D2056" t="s">
        <v>5453</v>
      </c>
      <c r="F2056" t="s">
        <v>731</v>
      </c>
      <c r="G2056" t="s">
        <v>780</v>
      </c>
      <c r="H2056" t="s">
        <v>794</v>
      </c>
      <c r="I2056" t="s">
        <v>726</v>
      </c>
      <c r="J2056" t="s">
        <v>682</v>
      </c>
      <c r="K2056">
        <v>3</v>
      </c>
      <c r="L2056">
        <v>75</v>
      </c>
      <c r="M2056">
        <v>122</v>
      </c>
      <c r="N2056">
        <v>97</v>
      </c>
      <c r="O2056">
        <v>3208</v>
      </c>
      <c r="Q2056">
        <v>40</v>
      </c>
      <c r="R2056">
        <v>950</v>
      </c>
      <c r="S2056">
        <v>14.4</v>
      </c>
      <c r="T2056">
        <v>66</v>
      </c>
      <c r="U2056" t="s">
        <v>782</v>
      </c>
      <c r="V2056">
        <v>25000</v>
      </c>
      <c r="W2056">
        <v>5000</v>
      </c>
      <c r="X2056">
        <v>83</v>
      </c>
      <c r="Y2056">
        <v>9</v>
      </c>
      <c r="Z2056">
        <v>0.9</v>
      </c>
      <c r="AA2056">
        <v>-29</v>
      </c>
      <c r="AB2056" t="s">
        <v>769</v>
      </c>
      <c r="AC2056">
        <v>0.05</v>
      </c>
      <c r="AD2056" t="s">
        <v>1308</v>
      </c>
      <c r="AE2056">
        <v>41275</v>
      </c>
      <c r="AF2056">
        <v>41921</v>
      </c>
      <c r="AG2056" t="s">
        <v>842</v>
      </c>
      <c r="AH2056" t="s">
        <v>5454</v>
      </c>
      <c r="AI2056">
        <v>2221946</v>
      </c>
    </row>
    <row r="2057" spans="1:35" hidden="1">
      <c r="A2057" t="s">
        <v>5013</v>
      </c>
      <c r="B2057" t="s">
        <v>27</v>
      </c>
      <c r="C2057" t="s">
        <v>5455</v>
      </c>
      <c r="D2057" t="s">
        <v>5455</v>
      </c>
      <c r="F2057" t="s">
        <v>735</v>
      </c>
      <c r="G2057" t="s">
        <v>780</v>
      </c>
      <c r="H2057" t="s">
        <v>794</v>
      </c>
      <c r="I2057" t="s">
        <v>726</v>
      </c>
      <c r="J2057" t="s">
        <v>682</v>
      </c>
      <c r="K2057">
        <v>3</v>
      </c>
      <c r="L2057">
        <v>90</v>
      </c>
      <c r="M2057">
        <v>135</v>
      </c>
      <c r="N2057">
        <v>122</v>
      </c>
      <c r="O2057">
        <v>2751</v>
      </c>
      <c r="Q2057">
        <v>40</v>
      </c>
      <c r="R2057">
        <v>1300</v>
      </c>
      <c r="S2057">
        <v>17</v>
      </c>
      <c r="T2057">
        <v>78</v>
      </c>
      <c r="U2057" t="s">
        <v>782</v>
      </c>
      <c r="V2057">
        <v>25000</v>
      </c>
      <c r="W2057">
        <v>3000</v>
      </c>
      <c r="X2057">
        <v>81</v>
      </c>
      <c r="Y2057">
        <v>3</v>
      </c>
      <c r="Z2057">
        <v>0.9</v>
      </c>
      <c r="AA2057">
        <v>-29</v>
      </c>
      <c r="AB2057" t="s">
        <v>769</v>
      </c>
      <c r="AC2057">
        <v>0.05</v>
      </c>
      <c r="AD2057" t="s">
        <v>1308</v>
      </c>
      <c r="AE2057">
        <v>41499</v>
      </c>
      <c r="AF2057">
        <v>41801</v>
      </c>
      <c r="AG2057" t="s">
        <v>842</v>
      </c>
      <c r="AH2057" t="s">
        <v>5456</v>
      </c>
      <c r="AI2057">
        <v>2213295</v>
      </c>
    </row>
    <row r="2058" spans="1:35" hidden="1">
      <c r="A2058" t="s">
        <v>5013</v>
      </c>
      <c r="B2058" t="s">
        <v>27</v>
      </c>
      <c r="C2058" t="s">
        <v>5457</v>
      </c>
      <c r="D2058" t="s">
        <v>5457</v>
      </c>
      <c r="F2058" t="s">
        <v>735</v>
      </c>
      <c r="G2058" t="s">
        <v>780</v>
      </c>
      <c r="H2058" t="s">
        <v>794</v>
      </c>
      <c r="I2058" t="s">
        <v>726</v>
      </c>
      <c r="J2058" t="s">
        <v>682</v>
      </c>
      <c r="K2058">
        <v>3</v>
      </c>
      <c r="L2058">
        <v>90</v>
      </c>
      <c r="M2058">
        <v>134.6</v>
      </c>
      <c r="N2058">
        <v>121.9</v>
      </c>
      <c r="O2058">
        <v>2070</v>
      </c>
      <c r="Q2058">
        <v>40</v>
      </c>
      <c r="R2058">
        <v>1050</v>
      </c>
      <c r="S2058">
        <v>17.100000000000001</v>
      </c>
      <c r="T2058">
        <v>61.7</v>
      </c>
      <c r="U2058" t="s">
        <v>782</v>
      </c>
      <c r="V2058">
        <v>25000</v>
      </c>
      <c r="W2058">
        <v>3000</v>
      </c>
      <c r="X2058">
        <v>82</v>
      </c>
      <c r="Y2058">
        <v>4</v>
      </c>
      <c r="Z2058">
        <v>0.9</v>
      </c>
      <c r="AA2058">
        <v>-29</v>
      </c>
      <c r="AD2058" t="s">
        <v>1308</v>
      </c>
      <c r="AE2058">
        <v>41283</v>
      </c>
      <c r="AF2058">
        <v>41900</v>
      </c>
      <c r="AG2058" t="s">
        <v>842</v>
      </c>
      <c r="AH2058" t="s">
        <v>5458</v>
      </c>
      <c r="AI2058">
        <v>2221269</v>
      </c>
    </row>
    <row r="2059" spans="1:35" hidden="1">
      <c r="A2059" t="s">
        <v>5013</v>
      </c>
      <c r="B2059" t="s">
        <v>27</v>
      </c>
      <c r="C2059" t="s">
        <v>5459</v>
      </c>
      <c r="D2059" t="s">
        <v>5459</v>
      </c>
      <c r="F2059" t="s">
        <v>735</v>
      </c>
      <c r="G2059" t="s">
        <v>780</v>
      </c>
      <c r="H2059" t="s">
        <v>794</v>
      </c>
      <c r="I2059" t="s">
        <v>726</v>
      </c>
      <c r="J2059" t="s">
        <v>682</v>
      </c>
      <c r="K2059">
        <v>3</v>
      </c>
      <c r="L2059">
        <v>90</v>
      </c>
      <c r="M2059">
        <v>134.6</v>
      </c>
      <c r="N2059">
        <v>121.9</v>
      </c>
      <c r="O2059">
        <v>2556</v>
      </c>
      <c r="Q2059">
        <v>40</v>
      </c>
      <c r="R2059">
        <v>1050</v>
      </c>
      <c r="S2059">
        <v>17.2</v>
      </c>
      <c r="T2059">
        <v>61.7</v>
      </c>
      <c r="U2059" t="s">
        <v>782</v>
      </c>
      <c r="V2059">
        <v>25000</v>
      </c>
      <c r="W2059">
        <v>3000</v>
      </c>
      <c r="X2059">
        <v>82</v>
      </c>
      <c r="Y2059">
        <v>4</v>
      </c>
      <c r="Z2059">
        <v>0.9</v>
      </c>
      <c r="AA2059">
        <v>-29</v>
      </c>
      <c r="AD2059" t="s">
        <v>1308</v>
      </c>
      <c r="AE2059">
        <v>41283</v>
      </c>
      <c r="AF2059">
        <v>41747</v>
      </c>
      <c r="AG2059" t="s">
        <v>842</v>
      </c>
      <c r="AH2059" t="s">
        <v>5460</v>
      </c>
      <c r="AI2059">
        <v>2209399</v>
      </c>
    </row>
    <row r="2060" spans="1:35" hidden="1">
      <c r="A2060" t="s">
        <v>5385</v>
      </c>
      <c r="B2060" t="s">
        <v>5386</v>
      </c>
      <c r="C2060">
        <v>33010</v>
      </c>
      <c r="D2060">
        <v>33010</v>
      </c>
      <c r="F2060" t="s">
        <v>732</v>
      </c>
      <c r="G2060" t="s">
        <v>780</v>
      </c>
      <c r="H2060" t="s">
        <v>794</v>
      </c>
      <c r="I2060" t="s">
        <v>726</v>
      </c>
      <c r="J2060" t="s">
        <v>682</v>
      </c>
      <c r="K2060">
        <v>3</v>
      </c>
      <c r="L2060">
        <v>65</v>
      </c>
      <c r="M2060">
        <v>130</v>
      </c>
      <c r="N2060">
        <v>95</v>
      </c>
      <c r="R2060">
        <v>850</v>
      </c>
      <c r="S2060">
        <v>11.1</v>
      </c>
      <c r="T2060">
        <v>72.099999999999994</v>
      </c>
      <c r="U2060" t="s">
        <v>782</v>
      </c>
      <c r="V2060">
        <v>25000</v>
      </c>
      <c r="W2060">
        <v>3000</v>
      </c>
      <c r="X2060">
        <v>83</v>
      </c>
      <c r="Y2060">
        <v>17</v>
      </c>
      <c r="Z2060">
        <v>0.9</v>
      </c>
      <c r="AA2060">
        <v>-20</v>
      </c>
      <c r="AB2060" t="s">
        <v>769</v>
      </c>
      <c r="AC2060">
        <v>0.1</v>
      </c>
      <c r="AD2060" t="s">
        <v>974</v>
      </c>
      <c r="AE2060">
        <v>41948</v>
      </c>
      <c r="AF2060">
        <v>41954</v>
      </c>
      <c r="AG2060" t="s">
        <v>784</v>
      </c>
      <c r="AH2060" t="s">
        <v>5461</v>
      </c>
      <c r="AI2060">
        <v>2224616</v>
      </c>
    </row>
    <row r="2061" spans="1:35" hidden="1">
      <c r="A2061" t="s">
        <v>5385</v>
      </c>
      <c r="B2061" t="s">
        <v>5386</v>
      </c>
      <c r="C2061">
        <v>33045</v>
      </c>
      <c r="D2061">
        <v>33045</v>
      </c>
      <c r="F2061" t="s">
        <v>835</v>
      </c>
      <c r="G2061" t="s">
        <v>723</v>
      </c>
      <c r="H2061" t="s">
        <v>788</v>
      </c>
      <c r="I2061" t="s">
        <v>723</v>
      </c>
      <c r="J2061" t="s">
        <v>682</v>
      </c>
      <c r="K2061">
        <v>3</v>
      </c>
      <c r="L2061">
        <v>25</v>
      </c>
      <c r="M2061">
        <v>97.2</v>
      </c>
      <c r="N2061">
        <v>34.9</v>
      </c>
      <c r="R2061">
        <v>225</v>
      </c>
      <c r="S2061">
        <v>3</v>
      </c>
      <c r="T2061">
        <v>75</v>
      </c>
      <c r="U2061" t="s">
        <v>782</v>
      </c>
      <c r="V2061">
        <v>25000</v>
      </c>
      <c r="W2061">
        <v>3000</v>
      </c>
      <c r="X2061">
        <v>82</v>
      </c>
      <c r="Y2061">
        <v>11</v>
      </c>
      <c r="Z2061">
        <v>0.9</v>
      </c>
      <c r="AA2061">
        <v>-20</v>
      </c>
      <c r="AB2061" t="s">
        <v>769</v>
      </c>
      <c r="AC2061">
        <v>0.1</v>
      </c>
      <c r="AD2061" t="s">
        <v>1070</v>
      </c>
      <c r="AE2061">
        <v>41902</v>
      </c>
      <c r="AF2061">
        <v>41912</v>
      </c>
      <c r="AG2061" t="s">
        <v>784</v>
      </c>
      <c r="AH2061" t="s">
        <v>5462</v>
      </c>
      <c r="AI2061">
        <v>2220877</v>
      </c>
    </row>
    <row r="2062" spans="1:35" hidden="1">
      <c r="A2062" t="s">
        <v>5385</v>
      </c>
      <c r="B2062" t="s">
        <v>5386</v>
      </c>
      <c r="C2062">
        <v>33050</v>
      </c>
      <c r="D2062">
        <v>33050</v>
      </c>
      <c r="F2062" t="s">
        <v>813</v>
      </c>
      <c r="G2062" t="s">
        <v>780</v>
      </c>
      <c r="H2062" t="s">
        <v>794</v>
      </c>
      <c r="I2062" t="s">
        <v>726</v>
      </c>
      <c r="J2062" t="s">
        <v>682</v>
      </c>
      <c r="K2062">
        <v>3</v>
      </c>
      <c r="L2062">
        <v>50</v>
      </c>
      <c r="M2062">
        <v>98</v>
      </c>
      <c r="N2062">
        <v>64</v>
      </c>
      <c r="R2062">
        <v>500</v>
      </c>
      <c r="S2062">
        <v>7.3</v>
      </c>
      <c r="T2062">
        <v>68.5</v>
      </c>
      <c r="U2062" t="s">
        <v>782</v>
      </c>
      <c r="V2062">
        <v>25000</v>
      </c>
      <c r="W2062">
        <v>2700</v>
      </c>
      <c r="X2062">
        <v>82</v>
      </c>
      <c r="Y2062">
        <v>13</v>
      </c>
      <c r="Z2062">
        <v>0.9</v>
      </c>
      <c r="AA2062">
        <v>-20</v>
      </c>
      <c r="AB2062" t="s">
        <v>769</v>
      </c>
      <c r="AC2062">
        <v>0.09</v>
      </c>
      <c r="AD2062" t="s">
        <v>783</v>
      </c>
      <c r="AE2062">
        <v>41902</v>
      </c>
      <c r="AF2062">
        <v>41906</v>
      </c>
      <c r="AG2062" t="s">
        <v>784</v>
      </c>
      <c r="AH2062" t="s">
        <v>5463</v>
      </c>
      <c r="AI2062">
        <v>2220199</v>
      </c>
    </row>
    <row r="2063" spans="1:35" hidden="1">
      <c r="A2063" t="s">
        <v>5385</v>
      </c>
      <c r="B2063" t="s">
        <v>5386</v>
      </c>
      <c r="C2063">
        <v>33055</v>
      </c>
      <c r="D2063">
        <v>33055</v>
      </c>
      <c r="F2063" t="s">
        <v>732</v>
      </c>
      <c r="G2063" t="s">
        <v>780</v>
      </c>
      <c r="H2063" t="s">
        <v>794</v>
      </c>
      <c r="I2063" t="s">
        <v>726</v>
      </c>
      <c r="J2063" t="s">
        <v>682</v>
      </c>
      <c r="K2063">
        <v>3</v>
      </c>
      <c r="L2063">
        <v>65</v>
      </c>
      <c r="M2063">
        <v>130</v>
      </c>
      <c r="N2063">
        <v>95</v>
      </c>
      <c r="R2063">
        <v>800</v>
      </c>
      <c r="S2063">
        <v>11</v>
      </c>
      <c r="T2063">
        <v>72.7</v>
      </c>
      <c r="U2063" t="s">
        <v>782</v>
      </c>
      <c r="V2063">
        <v>25000</v>
      </c>
      <c r="W2063">
        <v>2700</v>
      </c>
      <c r="X2063">
        <v>82</v>
      </c>
      <c r="Y2063">
        <v>14</v>
      </c>
      <c r="Z2063">
        <v>0.9</v>
      </c>
      <c r="AA2063">
        <v>-20</v>
      </c>
      <c r="AB2063" t="s">
        <v>769</v>
      </c>
      <c r="AC2063">
        <v>0.1</v>
      </c>
      <c r="AD2063" t="s">
        <v>826</v>
      </c>
      <c r="AE2063">
        <v>41902</v>
      </c>
      <c r="AF2063">
        <v>41906</v>
      </c>
      <c r="AG2063" t="s">
        <v>784</v>
      </c>
      <c r="AH2063" t="s">
        <v>5464</v>
      </c>
      <c r="AI2063">
        <v>2220202</v>
      </c>
    </row>
    <row r="2064" spans="1:35" hidden="1">
      <c r="A2064" t="s">
        <v>5385</v>
      </c>
      <c r="B2064" t="s">
        <v>5386</v>
      </c>
      <c r="C2064" t="s">
        <v>5465</v>
      </c>
      <c r="D2064">
        <v>3491</v>
      </c>
      <c r="F2064" t="s">
        <v>703</v>
      </c>
      <c r="G2064" t="s">
        <v>780</v>
      </c>
      <c r="H2064" t="s">
        <v>781</v>
      </c>
      <c r="I2064" t="s">
        <v>726</v>
      </c>
      <c r="J2064" t="s">
        <v>682</v>
      </c>
      <c r="K2064">
        <v>3</v>
      </c>
      <c r="L2064">
        <v>50</v>
      </c>
      <c r="M2064">
        <v>47</v>
      </c>
      <c r="N2064">
        <v>49.5</v>
      </c>
      <c r="O2064">
        <v>1281</v>
      </c>
      <c r="Q2064">
        <v>40</v>
      </c>
      <c r="R2064">
        <v>520</v>
      </c>
      <c r="S2064">
        <v>7.4</v>
      </c>
      <c r="T2064">
        <v>70.2</v>
      </c>
      <c r="U2064" t="s">
        <v>782</v>
      </c>
      <c r="V2064">
        <v>25000</v>
      </c>
      <c r="W2064">
        <v>3000</v>
      </c>
      <c r="X2064">
        <v>83</v>
      </c>
      <c r="Y2064">
        <v>20</v>
      </c>
      <c r="Z2064">
        <v>1</v>
      </c>
      <c r="AA2064">
        <v>-20</v>
      </c>
      <c r="AB2064" t="s">
        <v>769</v>
      </c>
      <c r="AC2064">
        <v>0.05</v>
      </c>
      <c r="AD2064" t="s">
        <v>826</v>
      </c>
      <c r="AE2064">
        <v>41891</v>
      </c>
      <c r="AF2064">
        <v>41898</v>
      </c>
      <c r="AG2064" t="s">
        <v>784</v>
      </c>
      <c r="AH2064" t="s">
        <v>5466</v>
      </c>
      <c r="AI2064">
        <v>2219678</v>
      </c>
    </row>
    <row r="2065" spans="1:35" hidden="1">
      <c r="A2065" t="s">
        <v>5385</v>
      </c>
      <c r="B2065" t="s">
        <v>5386</v>
      </c>
      <c r="C2065" t="s">
        <v>5467</v>
      </c>
      <c r="D2065">
        <v>33012</v>
      </c>
      <c r="F2065" t="s">
        <v>738</v>
      </c>
      <c r="G2065" t="s">
        <v>780</v>
      </c>
      <c r="H2065" t="s">
        <v>794</v>
      </c>
      <c r="I2065" t="s">
        <v>726</v>
      </c>
      <c r="J2065" t="s">
        <v>682</v>
      </c>
      <c r="K2065">
        <v>3</v>
      </c>
      <c r="L2065">
        <v>50</v>
      </c>
      <c r="M2065">
        <v>82.3</v>
      </c>
      <c r="N2065">
        <v>63.2</v>
      </c>
      <c r="O2065">
        <v>797</v>
      </c>
      <c r="Q2065">
        <v>40</v>
      </c>
      <c r="R2065">
        <v>415</v>
      </c>
      <c r="S2065">
        <v>7</v>
      </c>
      <c r="T2065">
        <v>59.3</v>
      </c>
      <c r="U2065" t="s">
        <v>782</v>
      </c>
      <c r="V2065">
        <v>25000</v>
      </c>
      <c r="W2065">
        <v>3000</v>
      </c>
      <c r="X2065">
        <v>84</v>
      </c>
      <c r="Y2065">
        <v>23</v>
      </c>
      <c r="Z2065">
        <v>1</v>
      </c>
      <c r="AA2065">
        <v>-20</v>
      </c>
      <c r="AB2065" t="s">
        <v>769</v>
      </c>
      <c r="AC2065">
        <v>0.03</v>
      </c>
      <c r="AD2065" t="s">
        <v>783</v>
      </c>
      <c r="AE2065">
        <v>41764</v>
      </c>
      <c r="AF2065">
        <v>41773</v>
      </c>
      <c r="AG2065" t="s">
        <v>784</v>
      </c>
      <c r="AH2065" t="s">
        <v>5468</v>
      </c>
      <c r="AI2065">
        <v>2210379</v>
      </c>
    </row>
    <row r="2066" spans="1:35" hidden="1">
      <c r="A2066" t="s">
        <v>5385</v>
      </c>
      <c r="B2066" t="s">
        <v>5386</v>
      </c>
      <c r="C2066" t="s">
        <v>5469</v>
      </c>
      <c r="D2066">
        <v>3011</v>
      </c>
      <c r="F2066" t="s">
        <v>821</v>
      </c>
      <c r="G2066" t="s">
        <v>736</v>
      </c>
      <c r="H2066" t="s">
        <v>794</v>
      </c>
      <c r="I2066" t="s">
        <v>795</v>
      </c>
      <c r="J2066" t="s">
        <v>682</v>
      </c>
      <c r="K2066">
        <v>3</v>
      </c>
      <c r="L2066">
        <v>40</v>
      </c>
      <c r="M2066">
        <v>108.9</v>
      </c>
      <c r="N2066">
        <v>77.8</v>
      </c>
      <c r="R2066">
        <v>430</v>
      </c>
      <c r="S2066">
        <v>8</v>
      </c>
      <c r="T2066">
        <v>53.8</v>
      </c>
      <c r="U2066" t="s">
        <v>782</v>
      </c>
      <c r="V2066">
        <v>25000</v>
      </c>
      <c r="W2066">
        <v>3000</v>
      </c>
      <c r="X2066">
        <v>84</v>
      </c>
      <c r="Y2066">
        <v>18</v>
      </c>
      <c r="Z2066">
        <v>0.7</v>
      </c>
      <c r="AA2066">
        <v>-20</v>
      </c>
      <c r="AB2066" t="s">
        <v>769</v>
      </c>
      <c r="AC2066">
        <v>0.05</v>
      </c>
      <c r="AD2066" t="s">
        <v>826</v>
      </c>
      <c r="AE2066">
        <v>41809</v>
      </c>
      <c r="AF2066">
        <v>41813</v>
      </c>
      <c r="AG2066" t="s">
        <v>784</v>
      </c>
      <c r="AH2066" t="s">
        <v>5470</v>
      </c>
      <c r="AI2066">
        <v>2213543</v>
      </c>
    </row>
    <row r="2067" spans="1:35" hidden="1">
      <c r="A2067" t="s">
        <v>5385</v>
      </c>
      <c r="B2067" t="s">
        <v>5386</v>
      </c>
      <c r="C2067" t="s">
        <v>5471</v>
      </c>
      <c r="D2067">
        <v>3050</v>
      </c>
      <c r="F2067" t="s">
        <v>813</v>
      </c>
      <c r="G2067" t="s">
        <v>780</v>
      </c>
      <c r="H2067" t="s">
        <v>794</v>
      </c>
      <c r="I2067" t="s">
        <v>726</v>
      </c>
      <c r="J2067" t="s">
        <v>682</v>
      </c>
      <c r="K2067">
        <v>3</v>
      </c>
      <c r="L2067">
        <v>50</v>
      </c>
      <c r="M2067">
        <v>99.3</v>
      </c>
      <c r="N2067">
        <v>63.2</v>
      </c>
      <c r="Q2067">
        <v>107</v>
      </c>
      <c r="R2067">
        <v>525</v>
      </c>
      <c r="S2067">
        <v>8</v>
      </c>
      <c r="T2067">
        <v>65.599999999999994</v>
      </c>
      <c r="U2067" t="s">
        <v>782</v>
      </c>
      <c r="V2067">
        <v>25000</v>
      </c>
      <c r="W2067">
        <v>2700</v>
      </c>
      <c r="X2067">
        <v>82</v>
      </c>
      <c r="Y2067">
        <v>13</v>
      </c>
      <c r="Z2067">
        <v>0.7</v>
      </c>
      <c r="AA2067">
        <v>-20</v>
      </c>
      <c r="AB2067" t="s">
        <v>769</v>
      </c>
      <c r="AC2067">
        <v>0.05</v>
      </c>
      <c r="AD2067" t="s">
        <v>783</v>
      </c>
      <c r="AE2067">
        <v>41773</v>
      </c>
      <c r="AF2067">
        <v>41836</v>
      </c>
      <c r="AG2067" t="s">
        <v>784</v>
      </c>
      <c r="AH2067" t="s">
        <v>5472</v>
      </c>
      <c r="AI2067">
        <v>2215671</v>
      </c>
    </row>
    <row r="2068" spans="1:35" hidden="1">
      <c r="A2068" t="s">
        <v>5385</v>
      </c>
      <c r="B2068" t="s">
        <v>5386</v>
      </c>
      <c r="C2068" t="s">
        <v>5473</v>
      </c>
      <c r="D2068">
        <v>3000</v>
      </c>
      <c r="F2068" t="s">
        <v>732</v>
      </c>
      <c r="G2068" t="s">
        <v>780</v>
      </c>
      <c r="H2068" t="s">
        <v>794</v>
      </c>
      <c r="I2068" t="s">
        <v>726</v>
      </c>
      <c r="J2068" t="s">
        <v>682</v>
      </c>
      <c r="K2068">
        <v>3</v>
      </c>
      <c r="L2068">
        <v>65</v>
      </c>
      <c r="M2068">
        <v>130.80000000000001</v>
      </c>
      <c r="N2068">
        <v>94.8</v>
      </c>
      <c r="Q2068">
        <v>107</v>
      </c>
      <c r="R2068">
        <v>650</v>
      </c>
      <c r="S2068">
        <v>9</v>
      </c>
      <c r="T2068">
        <v>72.2</v>
      </c>
      <c r="U2068" t="s">
        <v>782</v>
      </c>
      <c r="V2068">
        <v>25000</v>
      </c>
      <c r="W2068">
        <v>2700</v>
      </c>
      <c r="X2068">
        <v>81</v>
      </c>
      <c r="Y2068">
        <v>14</v>
      </c>
      <c r="Z2068">
        <v>1</v>
      </c>
      <c r="AA2068">
        <v>-20</v>
      </c>
      <c r="AB2068" t="s">
        <v>769</v>
      </c>
      <c r="AC2068">
        <v>0.02</v>
      </c>
      <c r="AD2068" t="s">
        <v>826</v>
      </c>
      <c r="AE2068">
        <v>41785</v>
      </c>
      <c r="AF2068">
        <v>41829</v>
      </c>
      <c r="AG2068" t="s">
        <v>784</v>
      </c>
      <c r="AH2068" t="s">
        <v>5474</v>
      </c>
      <c r="AI2068">
        <v>2215172</v>
      </c>
    </row>
    <row r="2069" spans="1:35" hidden="1">
      <c r="A2069" t="s">
        <v>5402</v>
      </c>
      <c r="B2069" t="s">
        <v>5403</v>
      </c>
      <c r="C2069" t="s">
        <v>5475</v>
      </c>
      <c r="D2069" t="s">
        <v>5475</v>
      </c>
      <c r="F2069" t="s">
        <v>735</v>
      </c>
      <c r="G2069" t="s">
        <v>780</v>
      </c>
      <c r="H2069" t="s">
        <v>794</v>
      </c>
      <c r="I2069" t="s">
        <v>726</v>
      </c>
      <c r="J2069" t="s">
        <v>682</v>
      </c>
      <c r="K2069">
        <v>3</v>
      </c>
      <c r="L2069">
        <v>150</v>
      </c>
      <c r="M2069">
        <v>130.80000000000001</v>
      </c>
      <c r="N2069">
        <v>120.1</v>
      </c>
      <c r="O2069">
        <v>3256</v>
      </c>
      <c r="Q2069">
        <v>40</v>
      </c>
      <c r="R2069">
        <v>1300</v>
      </c>
      <c r="S2069">
        <v>17</v>
      </c>
      <c r="T2069">
        <v>76.5</v>
      </c>
      <c r="U2069" t="s">
        <v>782</v>
      </c>
      <c r="V2069">
        <v>25000</v>
      </c>
      <c r="W2069">
        <v>3000</v>
      </c>
      <c r="X2069">
        <v>80</v>
      </c>
      <c r="Y2069">
        <v>10</v>
      </c>
      <c r="Z2069">
        <v>0.9</v>
      </c>
      <c r="AA2069">
        <v>-20</v>
      </c>
      <c r="AB2069" t="s">
        <v>769</v>
      </c>
      <c r="AC2069">
        <v>0.1</v>
      </c>
      <c r="AD2069" t="s">
        <v>1070</v>
      </c>
      <c r="AE2069">
        <v>41892</v>
      </c>
      <c r="AF2069">
        <v>41981</v>
      </c>
      <c r="AG2069" t="s">
        <v>842</v>
      </c>
      <c r="AH2069" t="s">
        <v>5476</v>
      </c>
      <c r="AI2069">
        <v>2226906</v>
      </c>
    </row>
    <row r="2070" spans="1:35" hidden="1">
      <c r="A2070" t="s">
        <v>5402</v>
      </c>
      <c r="B2070" t="s">
        <v>5403</v>
      </c>
      <c r="C2070" t="s">
        <v>5477</v>
      </c>
      <c r="D2070" t="s">
        <v>5477</v>
      </c>
      <c r="F2070" t="s">
        <v>731</v>
      </c>
      <c r="G2070" t="s">
        <v>780</v>
      </c>
      <c r="H2070" t="s">
        <v>794</v>
      </c>
      <c r="I2070" t="s">
        <v>726</v>
      </c>
      <c r="J2070" t="s">
        <v>682</v>
      </c>
      <c r="K2070">
        <v>3</v>
      </c>
      <c r="L2070">
        <v>75</v>
      </c>
      <c r="M2070">
        <v>115.5</v>
      </c>
      <c r="N2070">
        <v>94.5</v>
      </c>
      <c r="O2070">
        <v>2140</v>
      </c>
      <c r="Q2070">
        <v>40</v>
      </c>
      <c r="R2070">
        <v>850</v>
      </c>
      <c r="S2070">
        <v>12.1</v>
      </c>
      <c r="T2070">
        <v>70.2</v>
      </c>
      <c r="U2070" t="s">
        <v>782</v>
      </c>
      <c r="V2070">
        <v>25000</v>
      </c>
      <c r="W2070">
        <v>3000</v>
      </c>
      <c r="X2070">
        <v>81</v>
      </c>
      <c r="Y2070">
        <v>12</v>
      </c>
      <c r="Z2070">
        <v>0.9</v>
      </c>
      <c r="AA2070">
        <v>-20</v>
      </c>
      <c r="AB2070" t="s">
        <v>769</v>
      </c>
      <c r="AC2070">
        <v>0.1</v>
      </c>
      <c r="AD2070" t="s">
        <v>974</v>
      </c>
      <c r="AE2070">
        <v>41739</v>
      </c>
      <c r="AF2070">
        <v>41981</v>
      </c>
      <c r="AG2070" t="s">
        <v>842</v>
      </c>
      <c r="AH2070" t="s">
        <v>5478</v>
      </c>
      <c r="AI2070">
        <v>2226905</v>
      </c>
    </row>
    <row r="2071" spans="1:35" hidden="1">
      <c r="A2071" t="s">
        <v>5402</v>
      </c>
      <c r="B2071" t="s">
        <v>5403</v>
      </c>
      <c r="C2071" t="s">
        <v>5479</v>
      </c>
      <c r="D2071" t="s">
        <v>5479</v>
      </c>
      <c r="F2071" t="s">
        <v>738</v>
      </c>
      <c r="G2071" t="s">
        <v>780</v>
      </c>
      <c r="H2071" t="s">
        <v>794</v>
      </c>
      <c r="I2071" t="s">
        <v>726</v>
      </c>
      <c r="J2071" t="s">
        <v>682</v>
      </c>
      <c r="K2071">
        <v>3</v>
      </c>
      <c r="L2071">
        <v>50</v>
      </c>
      <c r="M2071">
        <v>84</v>
      </c>
      <c r="N2071">
        <v>63</v>
      </c>
      <c r="O2071">
        <v>1127</v>
      </c>
      <c r="Q2071">
        <v>40</v>
      </c>
      <c r="R2071">
        <v>470</v>
      </c>
      <c r="S2071">
        <v>7.7</v>
      </c>
      <c r="T2071">
        <v>61</v>
      </c>
      <c r="U2071" t="s">
        <v>782</v>
      </c>
      <c r="V2071">
        <v>25000</v>
      </c>
      <c r="W2071">
        <v>3000</v>
      </c>
      <c r="X2071">
        <v>82</v>
      </c>
      <c r="Y2071">
        <v>11</v>
      </c>
      <c r="Z2071">
        <v>0.9</v>
      </c>
      <c r="AA2071">
        <v>-20</v>
      </c>
      <c r="AB2071" t="s">
        <v>769</v>
      </c>
      <c r="AC2071">
        <v>0.1</v>
      </c>
      <c r="AD2071" t="s">
        <v>974</v>
      </c>
      <c r="AE2071">
        <v>41744</v>
      </c>
      <c r="AF2071">
        <v>41981</v>
      </c>
      <c r="AG2071" t="s">
        <v>842</v>
      </c>
      <c r="AH2071" t="s">
        <v>5480</v>
      </c>
      <c r="AI2071">
        <v>2226904</v>
      </c>
    </row>
    <row r="2072" spans="1:35" hidden="1">
      <c r="A2072" t="s">
        <v>5402</v>
      </c>
      <c r="B2072" t="s">
        <v>5403</v>
      </c>
      <c r="C2072" t="s">
        <v>5481</v>
      </c>
      <c r="D2072" t="s">
        <v>5481</v>
      </c>
      <c r="F2072" t="s">
        <v>813</v>
      </c>
      <c r="G2072" t="s">
        <v>780</v>
      </c>
      <c r="H2072" t="s">
        <v>794</v>
      </c>
      <c r="I2072" t="s">
        <v>726</v>
      </c>
      <c r="J2072" t="s">
        <v>682</v>
      </c>
      <c r="K2072">
        <v>3</v>
      </c>
      <c r="L2072">
        <v>50</v>
      </c>
      <c r="M2072">
        <v>98</v>
      </c>
      <c r="N2072">
        <v>64</v>
      </c>
      <c r="R2072">
        <v>550</v>
      </c>
      <c r="S2072">
        <v>7.4</v>
      </c>
      <c r="T2072">
        <v>74.3</v>
      </c>
      <c r="U2072" t="s">
        <v>782</v>
      </c>
      <c r="V2072">
        <v>25000</v>
      </c>
      <c r="W2072">
        <v>3000</v>
      </c>
      <c r="X2072">
        <v>83</v>
      </c>
      <c r="Y2072">
        <v>17</v>
      </c>
      <c r="Z2072">
        <v>0.9</v>
      </c>
      <c r="AA2072">
        <v>-20</v>
      </c>
      <c r="AB2072" t="s">
        <v>769</v>
      </c>
      <c r="AC2072">
        <v>0.09</v>
      </c>
      <c r="AD2072" t="s">
        <v>783</v>
      </c>
      <c r="AE2072">
        <v>41744</v>
      </c>
      <c r="AF2072">
        <v>41932</v>
      </c>
      <c r="AG2072" t="s">
        <v>842</v>
      </c>
      <c r="AH2072" t="s">
        <v>5482</v>
      </c>
      <c r="AI2072">
        <v>2222904</v>
      </c>
    </row>
    <row r="2073" spans="1:35" hidden="1">
      <c r="A2073" t="s">
        <v>5402</v>
      </c>
      <c r="B2073" t="s">
        <v>5403</v>
      </c>
      <c r="C2073" t="s">
        <v>5483</v>
      </c>
      <c r="D2073" t="s">
        <v>5483</v>
      </c>
      <c r="F2073" t="s">
        <v>733</v>
      </c>
      <c r="G2073" t="s">
        <v>780</v>
      </c>
      <c r="H2073" t="s">
        <v>794</v>
      </c>
      <c r="I2073" t="s">
        <v>726</v>
      </c>
      <c r="J2073" t="s">
        <v>682</v>
      </c>
      <c r="K2073">
        <v>3</v>
      </c>
      <c r="L2073">
        <v>65</v>
      </c>
      <c r="M2073">
        <v>160</v>
      </c>
      <c r="N2073">
        <v>120</v>
      </c>
      <c r="R2073">
        <v>1050</v>
      </c>
      <c r="S2073">
        <v>13</v>
      </c>
      <c r="T2073">
        <v>80.8</v>
      </c>
      <c r="U2073" t="s">
        <v>782</v>
      </c>
      <c r="V2073">
        <v>25000</v>
      </c>
      <c r="W2073">
        <v>3000</v>
      </c>
      <c r="X2073">
        <v>83</v>
      </c>
      <c r="Y2073">
        <v>17</v>
      </c>
      <c r="Z2073">
        <v>0.9</v>
      </c>
      <c r="AA2073">
        <v>-20</v>
      </c>
      <c r="AB2073" t="s">
        <v>769</v>
      </c>
      <c r="AC2073">
        <v>0.1</v>
      </c>
      <c r="AD2073" t="s">
        <v>948</v>
      </c>
      <c r="AE2073">
        <v>41743</v>
      </c>
      <c r="AF2073">
        <v>41932</v>
      </c>
      <c r="AG2073" t="s">
        <v>842</v>
      </c>
      <c r="AH2073" t="s">
        <v>5484</v>
      </c>
      <c r="AI2073">
        <v>2222908</v>
      </c>
    </row>
    <row r="2074" spans="1:35" hidden="1">
      <c r="A2074" t="s">
        <v>5402</v>
      </c>
      <c r="B2074" t="s">
        <v>5403</v>
      </c>
      <c r="C2074" t="s">
        <v>5485</v>
      </c>
      <c r="D2074" t="s">
        <v>5485</v>
      </c>
      <c r="F2074" t="s">
        <v>733</v>
      </c>
      <c r="G2074" t="s">
        <v>780</v>
      </c>
      <c r="H2074" t="s">
        <v>794</v>
      </c>
      <c r="I2074" t="s">
        <v>726</v>
      </c>
      <c r="J2074" t="s">
        <v>682</v>
      </c>
      <c r="K2074">
        <v>3</v>
      </c>
      <c r="L2074">
        <v>65</v>
      </c>
      <c r="M2074">
        <v>159.1</v>
      </c>
      <c r="N2074">
        <v>118.8</v>
      </c>
      <c r="R2074">
        <v>1000</v>
      </c>
      <c r="S2074">
        <v>16.3</v>
      </c>
      <c r="T2074">
        <v>61.3</v>
      </c>
      <c r="U2074" t="s">
        <v>782</v>
      </c>
      <c r="V2074">
        <v>25000</v>
      </c>
      <c r="W2074">
        <v>3000</v>
      </c>
      <c r="X2074">
        <v>95</v>
      </c>
      <c r="Y2074">
        <v>65</v>
      </c>
      <c r="Z2074">
        <v>0.9</v>
      </c>
      <c r="AA2074">
        <v>-20</v>
      </c>
      <c r="AB2074" t="s">
        <v>769</v>
      </c>
      <c r="AC2074">
        <v>0.1</v>
      </c>
      <c r="AD2074" t="s">
        <v>948</v>
      </c>
      <c r="AE2074">
        <v>41736</v>
      </c>
      <c r="AF2074">
        <v>41933</v>
      </c>
      <c r="AG2074" t="s">
        <v>842</v>
      </c>
      <c r="AH2074" t="s">
        <v>5486</v>
      </c>
      <c r="AI2074">
        <v>2222910</v>
      </c>
    </row>
    <row r="2075" spans="1:35" hidden="1">
      <c r="A2075" t="s">
        <v>5402</v>
      </c>
      <c r="B2075" t="s">
        <v>5403</v>
      </c>
      <c r="C2075" t="s">
        <v>5487</v>
      </c>
      <c r="D2075" t="s">
        <v>5487</v>
      </c>
      <c r="F2075" t="s">
        <v>733</v>
      </c>
      <c r="G2075" t="s">
        <v>780</v>
      </c>
      <c r="H2075" t="s">
        <v>794</v>
      </c>
      <c r="I2075" t="s">
        <v>726</v>
      </c>
      <c r="J2075" t="s">
        <v>682</v>
      </c>
      <c r="K2075">
        <v>3</v>
      </c>
      <c r="L2075">
        <v>65</v>
      </c>
      <c r="M2075">
        <v>160.1</v>
      </c>
      <c r="N2075">
        <v>119.9</v>
      </c>
      <c r="R2075">
        <v>1400</v>
      </c>
      <c r="S2075">
        <v>17</v>
      </c>
      <c r="T2075">
        <v>82.4</v>
      </c>
      <c r="U2075" t="s">
        <v>782</v>
      </c>
      <c r="V2075">
        <v>25000</v>
      </c>
      <c r="W2075">
        <v>3000</v>
      </c>
      <c r="X2075">
        <v>83</v>
      </c>
      <c r="Y2075">
        <v>17</v>
      </c>
      <c r="Z2075">
        <v>0.9</v>
      </c>
      <c r="AA2075">
        <v>-20</v>
      </c>
      <c r="AB2075" t="s">
        <v>769</v>
      </c>
      <c r="AC2075">
        <v>0.1</v>
      </c>
      <c r="AD2075" t="s">
        <v>948</v>
      </c>
      <c r="AE2075">
        <v>41744</v>
      </c>
      <c r="AF2075">
        <v>41933</v>
      </c>
      <c r="AG2075" t="s">
        <v>842</v>
      </c>
      <c r="AH2075" t="s">
        <v>5488</v>
      </c>
      <c r="AI2075">
        <v>2222909</v>
      </c>
    </row>
    <row r="2076" spans="1:35" hidden="1">
      <c r="A2076" t="s">
        <v>5402</v>
      </c>
      <c r="B2076" t="s">
        <v>5403</v>
      </c>
      <c r="C2076" t="s">
        <v>5489</v>
      </c>
      <c r="D2076" t="s">
        <v>5489</v>
      </c>
      <c r="F2076" t="s">
        <v>732</v>
      </c>
      <c r="G2076" t="s">
        <v>780</v>
      </c>
      <c r="H2076" t="s">
        <v>794</v>
      </c>
      <c r="I2076" t="s">
        <v>726</v>
      </c>
      <c r="J2076" t="s">
        <v>682</v>
      </c>
      <c r="K2076">
        <v>3</v>
      </c>
      <c r="L2076">
        <v>65</v>
      </c>
      <c r="M2076">
        <v>127.8</v>
      </c>
      <c r="N2076">
        <v>94.8</v>
      </c>
      <c r="R2076">
        <v>650</v>
      </c>
      <c r="S2076">
        <v>8.1</v>
      </c>
      <c r="T2076">
        <v>80.2</v>
      </c>
      <c r="U2076" t="s">
        <v>782</v>
      </c>
      <c r="V2076">
        <v>25000</v>
      </c>
      <c r="W2076">
        <v>3000</v>
      </c>
      <c r="X2076">
        <v>83</v>
      </c>
      <c r="Y2076">
        <v>17</v>
      </c>
      <c r="Z2076">
        <v>0.9</v>
      </c>
      <c r="AA2076">
        <v>-20</v>
      </c>
      <c r="AB2076" t="s">
        <v>769</v>
      </c>
      <c r="AC2076">
        <v>0.1</v>
      </c>
      <c r="AD2076" t="s">
        <v>789</v>
      </c>
      <c r="AE2076">
        <v>41736</v>
      </c>
      <c r="AF2076">
        <v>41932</v>
      </c>
      <c r="AG2076" t="s">
        <v>842</v>
      </c>
      <c r="AH2076" t="s">
        <v>5490</v>
      </c>
      <c r="AI2076">
        <v>2222905</v>
      </c>
    </row>
    <row r="2077" spans="1:35" hidden="1">
      <c r="A2077" t="s">
        <v>5402</v>
      </c>
      <c r="B2077" t="s">
        <v>5403</v>
      </c>
      <c r="C2077" t="s">
        <v>5491</v>
      </c>
      <c r="D2077" t="s">
        <v>5491</v>
      </c>
      <c r="F2077" t="s">
        <v>732</v>
      </c>
      <c r="G2077" t="s">
        <v>780</v>
      </c>
      <c r="H2077" t="s">
        <v>794</v>
      </c>
      <c r="I2077" t="s">
        <v>726</v>
      </c>
      <c r="J2077" t="s">
        <v>682</v>
      </c>
      <c r="K2077">
        <v>3</v>
      </c>
      <c r="L2077">
        <v>65</v>
      </c>
      <c r="M2077">
        <v>130</v>
      </c>
      <c r="N2077">
        <v>95</v>
      </c>
      <c r="R2077">
        <v>850</v>
      </c>
      <c r="S2077">
        <v>11.1</v>
      </c>
      <c r="T2077">
        <v>76.599999999999994</v>
      </c>
      <c r="U2077" t="s">
        <v>782</v>
      </c>
      <c r="V2077">
        <v>25000</v>
      </c>
      <c r="W2077">
        <v>3000</v>
      </c>
      <c r="X2077">
        <v>83</v>
      </c>
      <c r="Y2077">
        <v>17</v>
      </c>
      <c r="Z2077">
        <v>0.9</v>
      </c>
      <c r="AA2077">
        <v>-20</v>
      </c>
      <c r="AB2077" t="s">
        <v>769</v>
      </c>
      <c r="AC2077">
        <v>0.1</v>
      </c>
      <c r="AD2077" t="s">
        <v>948</v>
      </c>
      <c r="AE2077">
        <v>41759</v>
      </c>
      <c r="AF2077">
        <v>41932</v>
      </c>
      <c r="AG2077" t="s">
        <v>842</v>
      </c>
      <c r="AH2077" t="s">
        <v>5492</v>
      </c>
      <c r="AI2077">
        <v>2222906</v>
      </c>
    </row>
    <row r="2078" spans="1:35" hidden="1">
      <c r="A2078" t="s">
        <v>5402</v>
      </c>
      <c r="B2078" t="s">
        <v>5403</v>
      </c>
      <c r="C2078" t="s">
        <v>5493</v>
      </c>
      <c r="D2078" t="s">
        <v>5493</v>
      </c>
      <c r="F2078" t="s">
        <v>732</v>
      </c>
      <c r="G2078" t="s">
        <v>780</v>
      </c>
      <c r="H2078" t="s">
        <v>794</v>
      </c>
      <c r="I2078" t="s">
        <v>726</v>
      </c>
      <c r="J2078" t="s">
        <v>682</v>
      </c>
      <c r="K2078">
        <v>3</v>
      </c>
      <c r="L2078">
        <v>65</v>
      </c>
      <c r="M2078">
        <v>130.1</v>
      </c>
      <c r="N2078">
        <v>95.2</v>
      </c>
      <c r="R2078">
        <v>800</v>
      </c>
      <c r="S2078">
        <v>14</v>
      </c>
      <c r="T2078">
        <v>57.1</v>
      </c>
      <c r="U2078" t="s">
        <v>782</v>
      </c>
      <c r="V2078">
        <v>25000</v>
      </c>
      <c r="W2078">
        <v>3000</v>
      </c>
      <c r="X2078">
        <v>95</v>
      </c>
      <c r="Y2078">
        <v>66</v>
      </c>
      <c r="Z2078">
        <v>0.9</v>
      </c>
      <c r="AA2078">
        <v>29</v>
      </c>
      <c r="AB2078" t="s">
        <v>769</v>
      </c>
      <c r="AC2078">
        <v>0.1</v>
      </c>
      <c r="AD2078" t="s">
        <v>948</v>
      </c>
      <c r="AE2078">
        <v>41835</v>
      </c>
      <c r="AF2078">
        <v>41932</v>
      </c>
      <c r="AG2078" t="s">
        <v>842</v>
      </c>
      <c r="AH2078" t="s">
        <v>5494</v>
      </c>
      <c r="AI2078">
        <v>2222907</v>
      </c>
    </row>
    <row r="2079" spans="1:35" hidden="1">
      <c r="A2079" t="s">
        <v>5402</v>
      </c>
      <c r="B2079" t="s">
        <v>5403</v>
      </c>
      <c r="C2079" t="s">
        <v>984</v>
      </c>
      <c r="D2079">
        <v>180357</v>
      </c>
      <c r="F2079" t="s">
        <v>738</v>
      </c>
      <c r="G2079" t="s">
        <v>780</v>
      </c>
      <c r="H2079" t="s">
        <v>794</v>
      </c>
      <c r="I2079" t="s">
        <v>726</v>
      </c>
      <c r="J2079" t="s">
        <v>682</v>
      </c>
      <c r="K2079">
        <v>5</v>
      </c>
      <c r="L2079">
        <v>50</v>
      </c>
      <c r="M2079">
        <v>84</v>
      </c>
      <c r="N2079">
        <v>63</v>
      </c>
      <c r="O2079">
        <v>1691</v>
      </c>
      <c r="Q2079">
        <v>25</v>
      </c>
      <c r="R2079">
        <v>500</v>
      </c>
      <c r="S2079">
        <v>9.5</v>
      </c>
      <c r="T2079">
        <v>52.6</v>
      </c>
      <c r="U2079" t="s">
        <v>782</v>
      </c>
      <c r="V2079">
        <v>25000</v>
      </c>
      <c r="W2079">
        <v>3000</v>
      </c>
      <c r="X2079">
        <v>85</v>
      </c>
      <c r="Y2079">
        <v>22</v>
      </c>
      <c r="Z2079">
        <v>1</v>
      </c>
      <c r="AA2079">
        <v>-20</v>
      </c>
      <c r="AB2079" t="s">
        <v>769</v>
      </c>
      <c r="AC2079">
        <v>0.1</v>
      </c>
      <c r="AD2079" t="s">
        <v>783</v>
      </c>
      <c r="AE2079">
        <v>41787</v>
      </c>
      <c r="AF2079">
        <v>41780</v>
      </c>
      <c r="AG2079" t="s">
        <v>784</v>
      </c>
      <c r="AH2079" t="s">
        <v>5495</v>
      </c>
      <c r="AI2079">
        <v>2212448</v>
      </c>
    </row>
    <row r="2080" spans="1:35" hidden="1">
      <c r="A2080" t="s">
        <v>5402</v>
      </c>
      <c r="B2080" t="s">
        <v>5403</v>
      </c>
      <c r="C2080" t="s">
        <v>984</v>
      </c>
      <c r="D2080">
        <v>180358</v>
      </c>
      <c r="F2080" t="s">
        <v>738</v>
      </c>
      <c r="G2080" t="s">
        <v>780</v>
      </c>
      <c r="H2080" t="s">
        <v>794</v>
      </c>
      <c r="I2080" t="s">
        <v>726</v>
      </c>
      <c r="J2080" t="s">
        <v>682</v>
      </c>
      <c r="K2080">
        <v>5</v>
      </c>
      <c r="L2080">
        <v>50</v>
      </c>
      <c r="M2080">
        <v>84</v>
      </c>
      <c r="N2080">
        <v>63</v>
      </c>
      <c r="O2080">
        <v>870</v>
      </c>
      <c r="Q2080">
        <v>40</v>
      </c>
      <c r="R2080">
        <v>500</v>
      </c>
      <c r="S2080">
        <v>9.5</v>
      </c>
      <c r="T2080">
        <v>52.6</v>
      </c>
      <c r="U2080" t="s">
        <v>782</v>
      </c>
      <c r="V2080">
        <v>25000</v>
      </c>
      <c r="W2080">
        <v>3000</v>
      </c>
      <c r="X2080">
        <v>85</v>
      </c>
      <c r="Y2080">
        <v>22</v>
      </c>
      <c r="Z2080">
        <v>1</v>
      </c>
      <c r="AA2080">
        <v>-20</v>
      </c>
      <c r="AB2080" t="s">
        <v>769</v>
      </c>
      <c r="AC2080">
        <v>0.1</v>
      </c>
      <c r="AD2080" t="s">
        <v>783</v>
      </c>
      <c r="AE2080">
        <v>41787</v>
      </c>
      <c r="AF2080">
        <v>41780</v>
      </c>
      <c r="AG2080" t="s">
        <v>784</v>
      </c>
      <c r="AH2080" t="s">
        <v>5496</v>
      </c>
      <c r="AI2080">
        <v>2212449</v>
      </c>
    </row>
    <row r="2081" spans="1:35" hidden="1">
      <c r="A2081" t="s">
        <v>5402</v>
      </c>
      <c r="B2081" t="s">
        <v>5403</v>
      </c>
      <c r="C2081" t="s">
        <v>984</v>
      </c>
      <c r="D2081">
        <v>180359</v>
      </c>
      <c r="F2081" t="s">
        <v>731</v>
      </c>
      <c r="G2081" t="s">
        <v>780</v>
      </c>
      <c r="H2081" t="s">
        <v>794</v>
      </c>
      <c r="I2081" t="s">
        <v>726</v>
      </c>
      <c r="J2081" t="s">
        <v>682</v>
      </c>
      <c r="K2081">
        <v>5</v>
      </c>
      <c r="L2081">
        <v>75</v>
      </c>
      <c r="M2081">
        <v>92</v>
      </c>
      <c r="N2081">
        <v>94</v>
      </c>
      <c r="O2081">
        <v>3054</v>
      </c>
      <c r="Q2081">
        <v>25</v>
      </c>
      <c r="R2081">
        <v>820</v>
      </c>
      <c r="S2081">
        <v>14</v>
      </c>
      <c r="T2081">
        <v>58.6</v>
      </c>
      <c r="U2081" t="s">
        <v>782</v>
      </c>
      <c r="V2081">
        <v>25000</v>
      </c>
      <c r="W2081">
        <v>3000</v>
      </c>
      <c r="X2081">
        <v>84</v>
      </c>
      <c r="Y2081">
        <v>20</v>
      </c>
      <c r="Z2081">
        <v>1</v>
      </c>
      <c r="AA2081">
        <v>-20</v>
      </c>
      <c r="AB2081" t="s">
        <v>769</v>
      </c>
      <c r="AC2081">
        <v>0.1</v>
      </c>
      <c r="AD2081" t="s">
        <v>783</v>
      </c>
      <c r="AE2081">
        <v>41787</v>
      </c>
      <c r="AF2081">
        <v>41782</v>
      </c>
      <c r="AG2081" t="s">
        <v>784</v>
      </c>
      <c r="AH2081" t="s">
        <v>5497</v>
      </c>
      <c r="AI2081">
        <v>2212446</v>
      </c>
    </row>
    <row r="2082" spans="1:35" hidden="1">
      <c r="A2082" t="s">
        <v>5402</v>
      </c>
      <c r="B2082" t="s">
        <v>5403</v>
      </c>
      <c r="C2082" t="s">
        <v>984</v>
      </c>
      <c r="D2082">
        <v>180360</v>
      </c>
      <c r="F2082" t="s">
        <v>731</v>
      </c>
      <c r="G2082" t="s">
        <v>780</v>
      </c>
      <c r="H2082" t="s">
        <v>794</v>
      </c>
      <c r="I2082" t="s">
        <v>726</v>
      </c>
      <c r="J2082" t="s">
        <v>682</v>
      </c>
      <c r="K2082">
        <v>5</v>
      </c>
      <c r="L2082">
        <v>75</v>
      </c>
      <c r="M2082">
        <v>92</v>
      </c>
      <c r="N2082">
        <v>94</v>
      </c>
      <c r="O2082">
        <v>1375</v>
      </c>
      <c r="Q2082">
        <v>40</v>
      </c>
      <c r="R2082">
        <v>820</v>
      </c>
      <c r="S2082">
        <v>14</v>
      </c>
      <c r="T2082">
        <v>58.6</v>
      </c>
      <c r="U2082" t="s">
        <v>782</v>
      </c>
      <c r="V2082">
        <v>25000</v>
      </c>
      <c r="W2082">
        <v>3000</v>
      </c>
      <c r="X2082">
        <v>84</v>
      </c>
      <c r="Y2082">
        <v>20</v>
      </c>
      <c r="Z2082">
        <v>1</v>
      </c>
      <c r="AA2082">
        <v>-20</v>
      </c>
      <c r="AB2082" t="s">
        <v>769</v>
      </c>
      <c r="AC2082">
        <v>0.1</v>
      </c>
      <c r="AD2082" t="s">
        <v>783</v>
      </c>
      <c r="AE2082">
        <v>41787</v>
      </c>
      <c r="AF2082">
        <v>41782</v>
      </c>
      <c r="AG2082" t="s">
        <v>784</v>
      </c>
      <c r="AH2082" t="s">
        <v>5498</v>
      </c>
      <c r="AI2082">
        <v>2212447</v>
      </c>
    </row>
    <row r="2083" spans="1:35" hidden="1">
      <c r="A2083" t="s">
        <v>5402</v>
      </c>
      <c r="B2083" t="s">
        <v>5403</v>
      </c>
      <c r="C2083" t="s">
        <v>984</v>
      </c>
      <c r="D2083">
        <v>180362</v>
      </c>
      <c r="F2083" t="s">
        <v>735</v>
      </c>
      <c r="G2083" t="s">
        <v>780</v>
      </c>
      <c r="H2083" t="s">
        <v>794</v>
      </c>
      <c r="I2083" t="s">
        <v>726</v>
      </c>
      <c r="J2083" t="s">
        <v>682</v>
      </c>
      <c r="K2083">
        <v>5</v>
      </c>
      <c r="L2083">
        <v>100</v>
      </c>
      <c r="M2083">
        <v>130</v>
      </c>
      <c r="N2083">
        <v>119</v>
      </c>
      <c r="O2083">
        <v>4295</v>
      </c>
      <c r="Q2083">
        <v>25</v>
      </c>
      <c r="R2083">
        <v>1160</v>
      </c>
      <c r="S2083">
        <v>20</v>
      </c>
      <c r="T2083">
        <v>58</v>
      </c>
      <c r="U2083" t="s">
        <v>782</v>
      </c>
      <c r="V2083">
        <v>25000</v>
      </c>
      <c r="W2083">
        <v>3000</v>
      </c>
      <c r="X2083">
        <v>83</v>
      </c>
      <c r="Y2083">
        <v>15</v>
      </c>
      <c r="Z2083">
        <v>1</v>
      </c>
      <c r="AA2083">
        <v>-20</v>
      </c>
      <c r="AB2083" t="s">
        <v>769</v>
      </c>
      <c r="AC2083">
        <v>0.1</v>
      </c>
      <c r="AD2083" t="s">
        <v>783</v>
      </c>
      <c r="AE2083">
        <v>41787</v>
      </c>
      <c r="AF2083">
        <v>41782</v>
      </c>
      <c r="AG2083" t="s">
        <v>784</v>
      </c>
      <c r="AH2083" t="s">
        <v>5499</v>
      </c>
      <c r="AI2083">
        <v>2212483</v>
      </c>
    </row>
    <row r="2084" spans="1:35" hidden="1">
      <c r="A2084" t="s">
        <v>5402</v>
      </c>
      <c r="B2084" t="s">
        <v>5403</v>
      </c>
      <c r="C2084" t="s">
        <v>984</v>
      </c>
      <c r="D2084">
        <v>180363</v>
      </c>
      <c r="F2084" t="s">
        <v>735</v>
      </c>
      <c r="G2084" t="s">
        <v>780</v>
      </c>
      <c r="H2084" t="s">
        <v>794</v>
      </c>
      <c r="I2084" t="s">
        <v>726</v>
      </c>
      <c r="J2084" t="s">
        <v>682</v>
      </c>
      <c r="K2084">
        <v>5</v>
      </c>
      <c r="L2084">
        <v>100</v>
      </c>
      <c r="M2084">
        <v>130</v>
      </c>
      <c r="N2084">
        <v>119</v>
      </c>
      <c r="O2084">
        <v>1869</v>
      </c>
      <c r="Q2084">
        <v>40</v>
      </c>
      <c r="R2084">
        <v>1160</v>
      </c>
      <c r="S2084">
        <v>20</v>
      </c>
      <c r="T2084">
        <v>58</v>
      </c>
      <c r="U2084" t="s">
        <v>782</v>
      </c>
      <c r="V2084">
        <v>25000</v>
      </c>
      <c r="W2084">
        <v>3000</v>
      </c>
      <c r="X2084">
        <v>83</v>
      </c>
      <c r="Y2084">
        <v>15</v>
      </c>
      <c r="Z2084">
        <v>1</v>
      </c>
      <c r="AA2084">
        <v>-20</v>
      </c>
      <c r="AB2084" t="s">
        <v>769</v>
      </c>
      <c r="AC2084">
        <v>0.1</v>
      </c>
      <c r="AD2084" t="s">
        <v>783</v>
      </c>
      <c r="AE2084">
        <v>41787</v>
      </c>
      <c r="AF2084">
        <v>41782</v>
      </c>
      <c r="AG2084" t="s">
        <v>784</v>
      </c>
      <c r="AH2084" t="s">
        <v>5500</v>
      </c>
      <c r="AI2084">
        <v>2212484</v>
      </c>
    </row>
    <row r="2085" spans="1:35" hidden="1">
      <c r="A2085" t="s">
        <v>5402</v>
      </c>
      <c r="B2085" t="s">
        <v>5403</v>
      </c>
      <c r="C2085" t="s">
        <v>984</v>
      </c>
      <c r="D2085">
        <v>180412</v>
      </c>
      <c r="F2085" t="s">
        <v>731</v>
      </c>
      <c r="G2085" t="s">
        <v>780</v>
      </c>
      <c r="H2085" t="s">
        <v>794</v>
      </c>
      <c r="I2085" t="s">
        <v>726</v>
      </c>
      <c r="J2085" t="s">
        <v>682</v>
      </c>
      <c r="K2085">
        <v>5</v>
      </c>
      <c r="L2085">
        <v>75</v>
      </c>
      <c r="M2085">
        <v>114.3</v>
      </c>
      <c r="N2085">
        <v>96.5</v>
      </c>
      <c r="O2085">
        <v>3074</v>
      </c>
      <c r="Q2085">
        <v>25</v>
      </c>
      <c r="R2085">
        <v>840</v>
      </c>
      <c r="S2085">
        <v>14</v>
      </c>
      <c r="T2085">
        <v>66</v>
      </c>
      <c r="U2085" t="s">
        <v>782</v>
      </c>
      <c r="V2085">
        <v>25000</v>
      </c>
      <c r="W2085">
        <v>3000</v>
      </c>
      <c r="X2085">
        <v>84</v>
      </c>
      <c r="Y2085">
        <v>20</v>
      </c>
      <c r="Z2085">
        <v>1</v>
      </c>
      <c r="AA2085">
        <v>-20</v>
      </c>
      <c r="AB2085" t="s">
        <v>769</v>
      </c>
      <c r="AC2085">
        <v>0.1</v>
      </c>
      <c r="AD2085" t="s">
        <v>783</v>
      </c>
      <c r="AE2085">
        <v>41777</v>
      </c>
      <c r="AF2085">
        <v>41781</v>
      </c>
      <c r="AG2085" t="s">
        <v>784</v>
      </c>
      <c r="AH2085" t="s">
        <v>5501</v>
      </c>
      <c r="AI2085">
        <v>2212460</v>
      </c>
    </row>
    <row r="2086" spans="1:35" hidden="1">
      <c r="A2086" t="s">
        <v>5402</v>
      </c>
      <c r="B2086" t="s">
        <v>5403</v>
      </c>
      <c r="C2086" t="s">
        <v>984</v>
      </c>
      <c r="D2086">
        <v>180416</v>
      </c>
      <c r="F2086" t="s">
        <v>731</v>
      </c>
      <c r="G2086" t="s">
        <v>780</v>
      </c>
      <c r="H2086" t="s">
        <v>794</v>
      </c>
      <c r="I2086" t="s">
        <v>726</v>
      </c>
      <c r="J2086" t="s">
        <v>682</v>
      </c>
      <c r="K2086">
        <v>5</v>
      </c>
      <c r="L2086">
        <v>75</v>
      </c>
      <c r="M2086">
        <v>114.3</v>
      </c>
      <c r="N2086">
        <v>96.5</v>
      </c>
      <c r="O2086">
        <v>1526</v>
      </c>
      <c r="Q2086">
        <v>40</v>
      </c>
      <c r="R2086">
        <v>840</v>
      </c>
      <c r="S2086">
        <v>14</v>
      </c>
      <c r="T2086">
        <v>66</v>
      </c>
      <c r="U2086" t="s">
        <v>782</v>
      </c>
      <c r="V2086">
        <v>25000</v>
      </c>
      <c r="W2086">
        <v>3000</v>
      </c>
      <c r="X2086">
        <v>84</v>
      </c>
      <c r="Y2086">
        <v>20</v>
      </c>
      <c r="Z2086">
        <v>1</v>
      </c>
      <c r="AA2086">
        <v>-20</v>
      </c>
      <c r="AB2086" t="s">
        <v>769</v>
      </c>
      <c r="AC2086">
        <v>0.1</v>
      </c>
      <c r="AD2086" t="s">
        <v>783</v>
      </c>
      <c r="AE2086">
        <v>41777</v>
      </c>
      <c r="AF2086">
        <v>41781</v>
      </c>
      <c r="AG2086" t="s">
        <v>784</v>
      </c>
      <c r="AH2086" t="s">
        <v>5502</v>
      </c>
      <c r="AI2086">
        <v>2212459</v>
      </c>
    </row>
    <row r="2087" spans="1:35" hidden="1">
      <c r="A2087" t="s">
        <v>5503</v>
      </c>
      <c r="B2087" t="s">
        <v>5504</v>
      </c>
      <c r="C2087" t="s">
        <v>5505</v>
      </c>
      <c r="D2087" t="s">
        <v>5506</v>
      </c>
      <c r="F2087" t="s">
        <v>792</v>
      </c>
      <c r="G2087" t="s">
        <v>793</v>
      </c>
      <c r="H2087" t="s">
        <v>794</v>
      </c>
      <c r="I2087" t="s">
        <v>795</v>
      </c>
      <c r="J2087" t="s">
        <v>682</v>
      </c>
      <c r="K2087">
        <v>5</v>
      </c>
      <c r="L2087">
        <v>60</v>
      </c>
      <c r="M2087">
        <v>106.3</v>
      </c>
      <c r="N2087">
        <v>61.8</v>
      </c>
      <c r="R2087">
        <v>800</v>
      </c>
      <c r="S2087">
        <v>10</v>
      </c>
      <c r="T2087">
        <v>80</v>
      </c>
      <c r="U2087" t="s">
        <v>782</v>
      </c>
      <c r="V2087">
        <v>25000</v>
      </c>
      <c r="W2087">
        <v>3000</v>
      </c>
      <c r="X2087">
        <v>96</v>
      </c>
      <c r="Y2087">
        <v>74</v>
      </c>
      <c r="Z2087">
        <v>1</v>
      </c>
      <c r="AA2087">
        <v>-25</v>
      </c>
      <c r="AB2087" t="s">
        <v>769</v>
      </c>
      <c r="AC2087">
        <v>0.2</v>
      </c>
      <c r="AD2087" t="s">
        <v>783</v>
      </c>
      <c r="AE2087">
        <v>41650</v>
      </c>
      <c r="AF2087">
        <v>41940</v>
      </c>
      <c r="AG2087" t="s">
        <v>5507</v>
      </c>
      <c r="AH2087" t="s">
        <v>5508</v>
      </c>
      <c r="AI2087">
        <v>2224112</v>
      </c>
    </row>
    <row r="2088" spans="1:35" hidden="1">
      <c r="A2088" t="s">
        <v>5503</v>
      </c>
      <c r="B2088" t="s">
        <v>5504</v>
      </c>
      <c r="C2088" t="s">
        <v>5505</v>
      </c>
      <c r="D2088" t="s">
        <v>5509</v>
      </c>
      <c r="F2088" t="s">
        <v>792</v>
      </c>
      <c r="G2088" t="s">
        <v>793</v>
      </c>
      <c r="H2088" t="s">
        <v>794</v>
      </c>
      <c r="I2088" t="s">
        <v>795</v>
      </c>
      <c r="J2088" t="s">
        <v>682</v>
      </c>
      <c r="K2088">
        <v>5</v>
      </c>
      <c r="L2088">
        <v>75</v>
      </c>
      <c r="M2088">
        <v>106.3</v>
      </c>
      <c r="N2088">
        <v>61.8</v>
      </c>
      <c r="R2088">
        <v>1100</v>
      </c>
      <c r="S2088">
        <v>10</v>
      </c>
      <c r="T2088">
        <v>110</v>
      </c>
      <c r="U2088" t="s">
        <v>782</v>
      </c>
      <c r="V2088">
        <v>25000</v>
      </c>
      <c r="W2088">
        <v>3000</v>
      </c>
      <c r="X2088">
        <v>83</v>
      </c>
      <c r="Y2088">
        <v>21</v>
      </c>
      <c r="Z2088">
        <v>1</v>
      </c>
      <c r="AA2088">
        <v>-25</v>
      </c>
      <c r="AB2088" t="s">
        <v>769</v>
      </c>
      <c r="AC2088">
        <v>0.2</v>
      </c>
      <c r="AD2088" t="s">
        <v>783</v>
      </c>
      <c r="AE2088">
        <v>41650</v>
      </c>
      <c r="AF2088">
        <v>41940</v>
      </c>
      <c r="AG2088" t="s">
        <v>842</v>
      </c>
      <c r="AH2088" t="s">
        <v>5510</v>
      </c>
      <c r="AI2088">
        <v>2224110</v>
      </c>
    </row>
    <row r="2089" spans="1:35" hidden="1">
      <c r="A2089" t="s">
        <v>5503</v>
      </c>
      <c r="B2089" t="s">
        <v>5504</v>
      </c>
      <c r="C2089" t="s">
        <v>5505</v>
      </c>
      <c r="D2089" t="s">
        <v>5511</v>
      </c>
      <c r="F2089" t="s">
        <v>792</v>
      </c>
      <c r="G2089" t="s">
        <v>793</v>
      </c>
      <c r="H2089" t="s">
        <v>794</v>
      </c>
      <c r="I2089" t="s">
        <v>795</v>
      </c>
      <c r="J2089" t="s">
        <v>682</v>
      </c>
      <c r="K2089">
        <v>5</v>
      </c>
      <c r="L2089">
        <v>75</v>
      </c>
      <c r="M2089">
        <v>106.3</v>
      </c>
      <c r="N2089">
        <v>61.8</v>
      </c>
      <c r="R2089">
        <v>1100</v>
      </c>
      <c r="S2089">
        <v>13.8</v>
      </c>
      <c r="T2089">
        <v>81.5</v>
      </c>
      <c r="U2089" t="s">
        <v>782</v>
      </c>
      <c r="V2089">
        <v>25000</v>
      </c>
      <c r="W2089">
        <v>3000</v>
      </c>
      <c r="X2089">
        <v>95</v>
      </c>
      <c r="Y2089">
        <v>73</v>
      </c>
      <c r="Z2089">
        <v>1</v>
      </c>
      <c r="AA2089">
        <v>-25</v>
      </c>
      <c r="AB2089" t="s">
        <v>769</v>
      </c>
      <c r="AC2089">
        <v>0.2</v>
      </c>
      <c r="AD2089" t="s">
        <v>783</v>
      </c>
      <c r="AE2089">
        <v>41650</v>
      </c>
      <c r="AF2089">
        <v>41955</v>
      </c>
      <c r="AG2089" t="s">
        <v>5507</v>
      </c>
      <c r="AH2089" t="s">
        <v>5512</v>
      </c>
      <c r="AI2089">
        <v>2225629</v>
      </c>
    </row>
    <row r="2090" spans="1:35" hidden="1">
      <c r="A2090" t="s">
        <v>5503</v>
      </c>
      <c r="B2090" t="s">
        <v>5504</v>
      </c>
      <c r="C2090" t="s">
        <v>5505</v>
      </c>
      <c r="D2090" t="s">
        <v>5513</v>
      </c>
      <c r="F2090" t="s">
        <v>792</v>
      </c>
      <c r="G2090" t="s">
        <v>793</v>
      </c>
      <c r="H2090" t="s">
        <v>794</v>
      </c>
      <c r="I2090" t="s">
        <v>795</v>
      </c>
      <c r="J2090" t="s">
        <v>682</v>
      </c>
      <c r="K2090">
        <v>5</v>
      </c>
      <c r="L2090">
        <v>100</v>
      </c>
      <c r="M2090">
        <v>106.3</v>
      </c>
      <c r="N2090">
        <v>61.8</v>
      </c>
      <c r="R2090">
        <v>1600</v>
      </c>
      <c r="S2090">
        <v>13.5</v>
      </c>
      <c r="T2090">
        <v>118.5</v>
      </c>
      <c r="U2090" t="s">
        <v>782</v>
      </c>
      <c r="V2090">
        <v>25000</v>
      </c>
      <c r="W2090">
        <v>5000</v>
      </c>
      <c r="X2090">
        <v>84</v>
      </c>
      <c r="Y2090">
        <v>14</v>
      </c>
      <c r="Z2090">
        <v>1</v>
      </c>
      <c r="AA2090">
        <v>-25</v>
      </c>
      <c r="AB2090" t="s">
        <v>769</v>
      </c>
      <c r="AC2090">
        <v>0.2</v>
      </c>
      <c r="AD2090" t="s">
        <v>783</v>
      </c>
      <c r="AE2090">
        <v>41650</v>
      </c>
      <c r="AF2090">
        <v>41940</v>
      </c>
      <c r="AG2090" t="s">
        <v>5507</v>
      </c>
      <c r="AH2090" t="s">
        <v>5514</v>
      </c>
      <c r="AI2090">
        <v>2224109</v>
      </c>
    </row>
    <row r="2091" spans="1:35" hidden="1">
      <c r="A2091" t="s">
        <v>5013</v>
      </c>
      <c r="B2091" t="s">
        <v>27</v>
      </c>
      <c r="C2091" t="s">
        <v>5515</v>
      </c>
      <c r="D2091" t="s">
        <v>5515</v>
      </c>
      <c r="F2091" t="s">
        <v>735</v>
      </c>
      <c r="G2091" t="s">
        <v>780</v>
      </c>
      <c r="H2091" t="s">
        <v>794</v>
      </c>
      <c r="I2091" t="s">
        <v>726</v>
      </c>
      <c r="J2091" t="s">
        <v>682</v>
      </c>
      <c r="K2091">
        <v>3</v>
      </c>
      <c r="L2091">
        <v>90</v>
      </c>
      <c r="M2091">
        <v>134.6</v>
      </c>
      <c r="N2091">
        <v>121.9</v>
      </c>
      <c r="O2091">
        <v>2556</v>
      </c>
      <c r="Q2091">
        <v>40</v>
      </c>
      <c r="R2091">
        <v>1050</v>
      </c>
      <c r="S2091">
        <v>17.2</v>
      </c>
      <c r="T2091">
        <v>61.7</v>
      </c>
      <c r="U2091" t="s">
        <v>782</v>
      </c>
      <c r="V2091">
        <v>25000</v>
      </c>
      <c r="W2091">
        <v>3000</v>
      </c>
      <c r="X2091">
        <v>82</v>
      </c>
      <c r="Y2091">
        <v>4</v>
      </c>
      <c r="Z2091">
        <v>0.9</v>
      </c>
      <c r="AA2091">
        <v>-29</v>
      </c>
      <c r="AD2091" t="s">
        <v>1308</v>
      </c>
      <c r="AE2091">
        <v>41283</v>
      </c>
      <c r="AF2091">
        <v>41747</v>
      </c>
      <c r="AG2091" t="s">
        <v>842</v>
      </c>
      <c r="AH2091" t="s">
        <v>5516</v>
      </c>
      <c r="AI2091">
        <v>2209402</v>
      </c>
    </row>
    <row r="2092" spans="1:35" hidden="1">
      <c r="A2092" t="s">
        <v>5013</v>
      </c>
      <c r="B2092" t="s">
        <v>27</v>
      </c>
      <c r="C2092" t="s">
        <v>5517</v>
      </c>
      <c r="D2092" t="s">
        <v>5517</v>
      </c>
      <c r="F2092" t="s">
        <v>735</v>
      </c>
      <c r="G2092" t="s">
        <v>780</v>
      </c>
      <c r="H2092" t="s">
        <v>794</v>
      </c>
      <c r="I2092" t="s">
        <v>726</v>
      </c>
      <c r="J2092" t="s">
        <v>682</v>
      </c>
      <c r="K2092">
        <v>3</v>
      </c>
      <c r="L2092">
        <v>90</v>
      </c>
      <c r="M2092">
        <v>135</v>
      </c>
      <c r="N2092">
        <v>122</v>
      </c>
      <c r="O2092">
        <v>3571</v>
      </c>
      <c r="Q2092">
        <v>40</v>
      </c>
      <c r="R2092">
        <v>1300</v>
      </c>
      <c r="S2092">
        <v>17</v>
      </c>
      <c r="T2092">
        <v>76.400000000000006</v>
      </c>
      <c r="U2092" t="s">
        <v>782</v>
      </c>
      <c r="V2092">
        <v>25000</v>
      </c>
      <c r="W2092">
        <v>5000</v>
      </c>
      <c r="X2092">
        <v>83</v>
      </c>
      <c r="Y2092">
        <v>10</v>
      </c>
      <c r="Z2092">
        <v>0.9</v>
      </c>
      <c r="AA2092">
        <v>-30</v>
      </c>
      <c r="AB2092" t="s">
        <v>769</v>
      </c>
      <c r="AC2092">
        <v>0.05</v>
      </c>
      <c r="AD2092" t="s">
        <v>1308</v>
      </c>
      <c r="AE2092">
        <v>41275</v>
      </c>
      <c r="AF2092">
        <v>41911</v>
      </c>
      <c r="AG2092" t="s">
        <v>842</v>
      </c>
      <c r="AH2092" t="s">
        <v>5518</v>
      </c>
      <c r="AI2092">
        <v>2222295</v>
      </c>
    </row>
    <row r="2093" spans="1:35" hidden="1">
      <c r="A2093" t="s">
        <v>5013</v>
      </c>
      <c r="B2093" t="s">
        <v>27</v>
      </c>
      <c r="C2093" t="s">
        <v>5519</v>
      </c>
      <c r="D2093" t="s">
        <v>5519</v>
      </c>
      <c r="F2093" t="s">
        <v>813</v>
      </c>
      <c r="G2093" t="s">
        <v>780</v>
      </c>
      <c r="H2093" t="s">
        <v>794</v>
      </c>
      <c r="I2093" t="s">
        <v>726</v>
      </c>
      <c r="J2093" t="s">
        <v>682</v>
      </c>
      <c r="K2093">
        <v>5</v>
      </c>
      <c r="L2093">
        <v>65</v>
      </c>
      <c r="M2093">
        <v>89</v>
      </c>
      <c r="N2093">
        <v>64</v>
      </c>
      <c r="R2093">
        <v>600</v>
      </c>
      <c r="S2093">
        <v>10.1</v>
      </c>
      <c r="T2093">
        <v>60</v>
      </c>
      <c r="U2093" t="s">
        <v>782</v>
      </c>
      <c r="V2093">
        <v>25000</v>
      </c>
      <c r="W2093">
        <v>2700</v>
      </c>
      <c r="X2093">
        <v>94</v>
      </c>
      <c r="Y2093">
        <v>68</v>
      </c>
      <c r="Z2093">
        <v>0.9</v>
      </c>
      <c r="AA2093">
        <v>-30</v>
      </c>
      <c r="AB2093" t="s">
        <v>769</v>
      </c>
      <c r="AC2093">
        <v>0.05</v>
      </c>
      <c r="AD2093" t="s">
        <v>1308</v>
      </c>
      <c r="AE2093">
        <v>41488</v>
      </c>
      <c r="AF2093">
        <v>41900</v>
      </c>
      <c r="AG2093" t="s">
        <v>842</v>
      </c>
      <c r="AH2093" t="s">
        <v>5520</v>
      </c>
      <c r="AI2093">
        <v>2221268</v>
      </c>
    </row>
    <row r="2094" spans="1:35" hidden="1">
      <c r="A2094" t="s">
        <v>5521</v>
      </c>
      <c r="B2094" t="s">
        <v>5522</v>
      </c>
      <c r="C2094" t="s">
        <v>5523</v>
      </c>
      <c r="D2094" t="s">
        <v>5523</v>
      </c>
      <c r="E2094" t="s">
        <v>5524</v>
      </c>
      <c r="F2094" t="s">
        <v>737</v>
      </c>
      <c r="G2094" t="s">
        <v>780</v>
      </c>
      <c r="H2094" t="s">
        <v>794</v>
      </c>
      <c r="I2094" t="s">
        <v>726</v>
      </c>
      <c r="J2094" t="s">
        <v>682</v>
      </c>
      <c r="K2094">
        <v>5</v>
      </c>
      <c r="L2094">
        <v>35</v>
      </c>
      <c r="M2094">
        <v>71.2</v>
      </c>
      <c r="N2094">
        <v>48.7</v>
      </c>
      <c r="O2094">
        <v>1063</v>
      </c>
      <c r="Q2094">
        <v>38</v>
      </c>
      <c r="R2094">
        <v>350</v>
      </c>
      <c r="S2094">
        <v>6</v>
      </c>
      <c r="T2094">
        <v>63.3</v>
      </c>
      <c r="U2094" t="s">
        <v>782</v>
      </c>
      <c r="V2094">
        <v>25000</v>
      </c>
      <c r="W2094">
        <v>3000</v>
      </c>
      <c r="X2094">
        <v>84</v>
      </c>
      <c r="Y2094">
        <v>25</v>
      </c>
      <c r="Z2094">
        <v>0.7</v>
      </c>
      <c r="AA2094">
        <v>-18</v>
      </c>
      <c r="AB2094" t="s">
        <v>769</v>
      </c>
      <c r="AC2094">
        <v>7.0000000000000007E-2</v>
      </c>
      <c r="AD2094" t="s">
        <v>826</v>
      </c>
      <c r="AE2094">
        <v>41548</v>
      </c>
      <c r="AF2094">
        <v>41912</v>
      </c>
      <c r="AG2094" t="s">
        <v>784</v>
      </c>
      <c r="AH2094" t="s">
        <v>5525</v>
      </c>
      <c r="AI2094">
        <v>2220844</v>
      </c>
    </row>
    <row r="2095" spans="1:35" hidden="1">
      <c r="A2095" t="s">
        <v>5521</v>
      </c>
      <c r="B2095" t="s">
        <v>5522</v>
      </c>
      <c r="C2095" t="s">
        <v>526</v>
      </c>
      <c r="D2095" t="s">
        <v>526</v>
      </c>
      <c r="E2095" t="s">
        <v>5526</v>
      </c>
      <c r="F2095" t="s">
        <v>703</v>
      </c>
      <c r="G2095" t="s">
        <v>780</v>
      </c>
      <c r="H2095" t="s">
        <v>781</v>
      </c>
      <c r="I2095" t="s">
        <v>726</v>
      </c>
      <c r="J2095" t="s">
        <v>682</v>
      </c>
      <c r="K2095">
        <v>5</v>
      </c>
      <c r="L2095">
        <v>35</v>
      </c>
      <c r="M2095">
        <v>47.9</v>
      </c>
      <c r="N2095">
        <v>49.9</v>
      </c>
      <c r="O2095">
        <v>981</v>
      </c>
      <c r="Q2095">
        <v>38</v>
      </c>
      <c r="R2095">
        <v>350</v>
      </c>
      <c r="S2095">
        <v>6</v>
      </c>
      <c r="T2095">
        <v>58.3</v>
      </c>
      <c r="U2095" t="s">
        <v>782</v>
      </c>
      <c r="V2095">
        <v>25000</v>
      </c>
      <c r="W2095">
        <v>3000</v>
      </c>
      <c r="X2095">
        <v>84</v>
      </c>
      <c r="Y2095">
        <v>25</v>
      </c>
      <c r="Z2095">
        <v>0.7</v>
      </c>
      <c r="AA2095">
        <v>-18</v>
      </c>
      <c r="AB2095" t="s">
        <v>769</v>
      </c>
      <c r="AC2095">
        <v>0.04</v>
      </c>
      <c r="AD2095" t="s">
        <v>826</v>
      </c>
      <c r="AE2095">
        <v>41548</v>
      </c>
      <c r="AF2095">
        <v>41912</v>
      </c>
      <c r="AG2095" t="s">
        <v>784</v>
      </c>
      <c r="AH2095" t="s">
        <v>5527</v>
      </c>
      <c r="AI2095">
        <v>2220842</v>
      </c>
    </row>
    <row r="2096" spans="1:35" hidden="1">
      <c r="A2096" t="s">
        <v>5521</v>
      </c>
      <c r="B2096" t="s">
        <v>5522</v>
      </c>
      <c r="C2096" t="s">
        <v>528</v>
      </c>
      <c r="D2096" t="s">
        <v>528</v>
      </c>
      <c r="E2096" t="s">
        <v>5528</v>
      </c>
      <c r="F2096" t="s">
        <v>703</v>
      </c>
      <c r="G2096" t="s">
        <v>780</v>
      </c>
      <c r="H2096" t="s">
        <v>781</v>
      </c>
      <c r="I2096" t="s">
        <v>726</v>
      </c>
      <c r="J2096" t="s">
        <v>682</v>
      </c>
      <c r="K2096">
        <v>5</v>
      </c>
      <c r="L2096">
        <v>50</v>
      </c>
      <c r="M2096">
        <v>48.7</v>
      </c>
      <c r="N2096">
        <v>49.9</v>
      </c>
      <c r="O2096">
        <v>1201</v>
      </c>
      <c r="Q2096">
        <v>38</v>
      </c>
      <c r="R2096">
        <v>500</v>
      </c>
      <c r="S2096">
        <v>8</v>
      </c>
      <c r="T2096">
        <v>62.5</v>
      </c>
      <c r="U2096" t="s">
        <v>782</v>
      </c>
      <c r="V2096">
        <v>25000</v>
      </c>
      <c r="W2096">
        <v>3000</v>
      </c>
      <c r="X2096">
        <v>82</v>
      </c>
      <c r="Y2096">
        <v>12</v>
      </c>
      <c r="Z2096">
        <v>0.7</v>
      </c>
      <c r="AA2096">
        <v>-18</v>
      </c>
      <c r="AB2096" t="s">
        <v>769</v>
      </c>
      <c r="AC2096">
        <v>0.04</v>
      </c>
      <c r="AD2096" t="s">
        <v>826</v>
      </c>
      <c r="AE2096">
        <v>41557</v>
      </c>
      <c r="AF2096">
        <v>41876</v>
      </c>
      <c r="AG2096" t="s">
        <v>784</v>
      </c>
      <c r="AH2096" t="s">
        <v>5529</v>
      </c>
      <c r="AI2096">
        <v>2217833</v>
      </c>
    </row>
    <row r="2097" spans="1:35" hidden="1">
      <c r="A2097" t="s">
        <v>5521</v>
      </c>
      <c r="B2097" t="s">
        <v>5522</v>
      </c>
      <c r="C2097" t="s">
        <v>5530</v>
      </c>
      <c r="D2097" t="s">
        <v>5530</v>
      </c>
      <c r="E2097" t="s">
        <v>5531</v>
      </c>
      <c r="F2097" t="s">
        <v>738</v>
      </c>
      <c r="G2097" t="s">
        <v>780</v>
      </c>
      <c r="H2097" t="s">
        <v>794</v>
      </c>
      <c r="I2097" t="s">
        <v>726</v>
      </c>
      <c r="J2097" t="s">
        <v>682</v>
      </c>
      <c r="K2097">
        <v>5</v>
      </c>
      <c r="L2097">
        <v>50</v>
      </c>
      <c r="M2097">
        <v>85.1</v>
      </c>
      <c r="N2097">
        <v>61.5</v>
      </c>
      <c r="O2097">
        <v>1118</v>
      </c>
      <c r="Q2097">
        <v>40</v>
      </c>
      <c r="R2097">
        <v>575</v>
      </c>
      <c r="S2097">
        <v>8</v>
      </c>
      <c r="T2097">
        <v>71.900000000000006</v>
      </c>
      <c r="U2097" t="s">
        <v>782</v>
      </c>
      <c r="V2097">
        <v>25000</v>
      </c>
      <c r="W2097">
        <v>5000</v>
      </c>
      <c r="X2097">
        <v>86</v>
      </c>
      <c r="Y2097">
        <v>27</v>
      </c>
      <c r="Z2097">
        <v>0.9</v>
      </c>
      <c r="AA2097">
        <v>-18</v>
      </c>
      <c r="AB2097" t="s">
        <v>769</v>
      </c>
      <c r="AC2097">
        <v>0.05</v>
      </c>
      <c r="AD2097" t="s">
        <v>826</v>
      </c>
      <c r="AE2097">
        <v>41548</v>
      </c>
      <c r="AF2097">
        <v>41913</v>
      </c>
      <c r="AG2097" t="s">
        <v>784</v>
      </c>
      <c r="AH2097" t="s">
        <v>5532</v>
      </c>
      <c r="AI2097">
        <v>2220957</v>
      </c>
    </row>
    <row r="2098" spans="1:35" hidden="1">
      <c r="A2098" t="s">
        <v>5521</v>
      </c>
      <c r="B2098" t="s">
        <v>5522</v>
      </c>
      <c r="C2098" t="s">
        <v>5533</v>
      </c>
      <c r="D2098" t="s">
        <v>5533</v>
      </c>
      <c r="E2098" t="s">
        <v>5534</v>
      </c>
      <c r="F2098" t="s">
        <v>738</v>
      </c>
      <c r="G2098" t="s">
        <v>780</v>
      </c>
      <c r="H2098" t="s">
        <v>794</v>
      </c>
      <c r="I2098" t="s">
        <v>726</v>
      </c>
      <c r="J2098" t="s">
        <v>682</v>
      </c>
      <c r="K2098">
        <v>5</v>
      </c>
      <c r="L2098">
        <v>50</v>
      </c>
      <c r="M2098">
        <v>85.1</v>
      </c>
      <c r="N2098">
        <v>61.5</v>
      </c>
      <c r="O2098">
        <v>875</v>
      </c>
      <c r="Q2098">
        <v>40</v>
      </c>
      <c r="R2098">
        <v>500</v>
      </c>
      <c r="S2098">
        <v>8</v>
      </c>
      <c r="T2098">
        <v>62.5</v>
      </c>
      <c r="U2098" t="s">
        <v>782</v>
      </c>
      <c r="V2098">
        <v>25000</v>
      </c>
      <c r="W2098">
        <v>3000</v>
      </c>
      <c r="X2098">
        <v>84</v>
      </c>
      <c r="Y2098">
        <v>6</v>
      </c>
      <c r="Z2098">
        <v>0.9</v>
      </c>
      <c r="AA2098">
        <v>-18</v>
      </c>
      <c r="AB2098" t="s">
        <v>769</v>
      </c>
      <c r="AC2098">
        <v>0.05</v>
      </c>
      <c r="AD2098" t="s">
        <v>826</v>
      </c>
      <c r="AE2098">
        <v>41548</v>
      </c>
      <c r="AF2098">
        <v>41913</v>
      </c>
      <c r="AG2098" t="s">
        <v>784</v>
      </c>
      <c r="AH2098" t="s">
        <v>5535</v>
      </c>
      <c r="AI2098">
        <v>2220958</v>
      </c>
    </row>
    <row r="2099" spans="1:35" hidden="1">
      <c r="A2099" t="s">
        <v>5521</v>
      </c>
      <c r="B2099" t="s">
        <v>5522</v>
      </c>
      <c r="C2099" t="s">
        <v>5536</v>
      </c>
      <c r="D2099" t="s">
        <v>5536</v>
      </c>
      <c r="E2099" t="s">
        <v>5537</v>
      </c>
      <c r="F2099" t="s">
        <v>821</v>
      </c>
      <c r="G2099" t="s">
        <v>736</v>
      </c>
      <c r="H2099" t="s">
        <v>794</v>
      </c>
      <c r="I2099" t="s">
        <v>723</v>
      </c>
      <c r="J2099" t="s">
        <v>682</v>
      </c>
      <c r="K2099">
        <v>5</v>
      </c>
      <c r="L2099">
        <v>40</v>
      </c>
      <c r="M2099">
        <v>116.2</v>
      </c>
      <c r="N2099">
        <v>82.6</v>
      </c>
      <c r="R2099">
        <v>400</v>
      </c>
      <c r="S2099">
        <v>6</v>
      </c>
      <c r="T2099">
        <v>66.7</v>
      </c>
      <c r="U2099" t="s">
        <v>782</v>
      </c>
      <c r="V2099">
        <v>25000</v>
      </c>
      <c r="W2099">
        <v>2700</v>
      </c>
      <c r="X2099">
        <v>81</v>
      </c>
      <c r="Y2099">
        <v>4</v>
      </c>
      <c r="Z2099">
        <v>0.9</v>
      </c>
      <c r="AA2099">
        <v>-18</v>
      </c>
      <c r="AB2099" t="s">
        <v>769</v>
      </c>
      <c r="AC2099">
        <v>0.18</v>
      </c>
      <c r="AD2099" t="s">
        <v>826</v>
      </c>
      <c r="AE2099">
        <v>41548</v>
      </c>
      <c r="AF2099">
        <v>41912</v>
      </c>
      <c r="AG2099" t="s">
        <v>784</v>
      </c>
      <c r="AH2099" t="s">
        <v>5538</v>
      </c>
      <c r="AI2099">
        <v>2220856</v>
      </c>
    </row>
    <row r="2100" spans="1:35" hidden="1">
      <c r="A2100" t="s">
        <v>5521</v>
      </c>
      <c r="B2100" t="s">
        <v>5522</v>
      </c>
      <c r="C2100" t="s">
        <v>5539</v>
      </c>
      <c r="D2100" t="s">
        <v>5539</v>
      </c>
      <c r="E2100" t="s">
        <v>5540</v>
      </c>
      <c r="F2100" t="s">
        <v>731</v>
      </c>
      <c r="G2100" t="s">
        <v>780</v>
      </c>
      <c r="H2100" t="s">
        <v>794</v>
      </c>
      <c r="I2100" t="s">
        <v>726</v>
      </c>
      <c r="J2100" t="s">
        <v>682</v>
      </c>
      <c r="K2100">
        <v>5</v>
      </c>
      <c r="L2100">
        <v>75</v>
      </c>
      <c r="M2100">
        <v>117.6</v>
      </c>
      <c r="N2100">
        <v>94.9</v>
      </c>
      <c r="O2100">
        <v>1484</v>
      </c>
      <c r="Q2100">
        <v>40</v>
      </c>
      <c r="R2100">
        <v>900</v>
      </c>
      <c r="S2100">
        <v>14</v>
      </c>
      <c r="T2100">
        <v>64.3</v>
      </c>
      <c r="U2100" t="s">
        <v>782</v>
      </c>
      <c r="V2100">
        <v>25000</v>
      </c>
      <c r="W2100">
        <v>5000</v>
      </c>
      <c r="X2100">
        <v>84</v>
      </c>
      <c r="Y2100">
        <v>14</v>
      </c>
      <c r="Z2100">
        <v>0.9</v>
      </c>
      <c r="AA2100">
        <v>-18</v>
      </c>
      <c r="AB2100" t="s">
        <v>769</v>
      </c>
      <c r="AC2100">
        <v>0.04</v>
      </c>
      <c r="AD2100" t="s">
        <v>3213</v>
      </c>
      <c r="AE2100">
        <v>41557</v>
      </c>
      <c r="AF2100">
        <v>41913</v>
      </c>
      <c r="AG2100" t="s">
        <v>784</v>
      </c>
      <c r="AH2100" t="s">
        <v>5541</v>
      </c>
      <c r="AI2100">
        <v>2220959</v>
      </c>
    </row>
    <row r="2101" spans="1:35" hidden="1">
      <c r="A2101" t="s">
        <v>5521</v>
      </c>
      <c r="B2101" t="s">
        <v>5522</v>
      </c>
      <c r="C2101" t="s">
        <v>5542</v>
      </c>
      <c r="D2101" t="s">
        <v>5542</v>
      </c>
      <c r="E2101" t="s">
        <v>5543</v>
      </c>
      <c r="F2101" t="s">
        <v>731</v>
      </c>
      <c r="G2101" t="s">
        <v>780</v>
      </c>
      <c r="H2101" t="s">
        <v>794</v>
      </c>
      <c r="I2101" t="s">
        <v>726</v>
      </c>
      <c r="J2101" t="s">
        <v>682</v>
      </c>
      <c r="K2101">
        <v>5</v>
      </c>
      <c r="L2101">
        <v>75</v>
      </c>
      <c r="M2101">
        <v>117.6</v>
      </c>
      <c r="N2101">
        <v>94.9</v>
      </c>
      <c r="O2101">
        <v>1648</v>
      </c>
      <c r="Q2101">
        <v>40</v>
      </c>
      <c r="R2101">
        <v>800</v>
      </c>
      <c r="S2101">
        <v>14</v>
      </c>
      <c r="T2101">
        <v>57.1</v>
      </c>
      <c r="U2101" t="s">
        <v>782</v>
      </c>
      <c r="V2101">
        <v>25000</v>
      </c>
      <c r="W2101">
        <v>3000</v>
      </c>
      <c r="X2101">
        <v>83</v>
      </c>
      <c r="Y2101">
        <v>3</v>
      </c>
      <c r="Z2101">
        <v>0.9</v>
      </c>
      <c r="AA2101">
        <v>-18</v>
      </c>
      <c r="AB2101" t="s">
        <v>769</v>
      </c>
      <c r="AC2101">
        <v>0.04</v>
      </c>
      <c r="AD2101" t="s">
        <v>3213</v>
      </c>
      <c r="AE2101">
        <v>41557</v>
      </c>
      <c r="AF2101">
        <v>41876</v>
      </c>
      <c r="AG2101" t="s">
        <v>784</v>
      </c>
      <c r="AH2101" t="s">
        <v>5544</v>
      </c>
      <c r="AI2101">
        <v>2217862</v>
      </c>
    </row>
    <row r="2102" spans="1:35" hidden="1">
      <c r="A2102" t="s">
        <v>5521</v>
      </c>
      <c r="B2102" t="s">
        <v>5522</v>
      </c>
      <c r="C2102" t="s">
        <v>5545</v>
      </c>
      <c r="D2102" t="s">
        <v>5545</v>
      </c>
      <c r="E2102" t="s">
        <v>5546</v>
      </c>
      <c r="F2102" t="s">
        <v>731</v>
      </c>
      <c r="G2102" t="s">
        <v>780</v>
      </c>
      <c r="H2102" t="s">
        <v>794</v>
      </c>
      <c r="I2102" t="s">
        <v>726</v>
      </c>
      <c r="J2102" t="s">
        <v>682</v>
      </c>
      <c r="K2102">
        <v>5</v>
      </c>
      <c r="L2102">
        <v>75</v>
      </c>
      <c r="M2102">
        <v>120.7</v>
      </c>
      <c r="N2102">
        <v>101.4</v>
      </c>
      <c r="O2102">
        <v>1220</v>
      </c>
      <c r="Q2102">
        <v>45</v>
      </c>
      <c r="R2102">
        <v>750</v>
      </c>
      <c r="S2102">
        <v>11</v>
      </c>
      <c r="T2102">
        <v>68.2</v>
      </c>
      <c r="U2102" t="s">
        <v>782</v>
      </c>
      <c r="V2102">
        <v>25000</v>
      </c>
      <c r="W2102">
        <v>3000</v>
      </c>
      <c r="X2102">
        <v>82</v>
      </c>
      <c r="Y2102">
        <v>9</v>
      </c>
      <c r="Z2102">
        <v>1</v>
      </c>
      <c r="AA2102">
        <v>-18</v>
      </c>
      <c r="AB2102" t="s">
        <v>769</v>
      </c>
      <c r="AC2102">
        <v>0.05</v>
      </c>
      <c r="AD2102" t="s">
        <v>826</v>
      </c>
      <c r="AE2102">
        <v>41548</v>
      </c>
      <c r="AF2102">
        <v>41872</v>
      </c>
      <c r="AG2102" t="s">
        <v>784</v>
      </c>
      <c r="AH2102" t="s">
        <v>5547</v>
      </c>
      <c r="AI2102">
        <v>2217736</v>
      </c>
    </row>
    <row r="2103" spans="1:35" hidden="1">
      <c r="A2103" t="s">
        <v>5521</v>
      </c>
      <c r="B2103" t="s">
        <v>5522</v>
      </c>
      <c r="C2103" t="s">
        <v>5548</v>
      </c>
      <c r="D2103" t="s">
        <v>5548</v>
      </c>
      <c r="E2103" t="s">
        <v>5549</v>
      </c>
      <c r="F2103" t="s">
        <v>731</v>
      </c>
      <c r="G2103" t="s">
        <v>780</v>
      </c>
      <c r="H2103" t="s">
        <v>794</v>
      </c>
      <c r="I2103" t="s">
        <v>726</v>
      </c>
      <c r="J2103" t="s">
        <v>682</v>
      </c>
      <c r="K2103">
        <v>5</v>
      </c>
      <c r="L2103">
        <v>75</v>
      </c>
      <c r="M2103">
        <v>120.7</v>
      </c>
      <c r="N2103">
        <v>101.4</v>
      </c>
      <c r="O2103">
        <v>1220</v>
      </c>
      <c r="Q2103">
        <v>45</v>
      </c>
      <c r="R2103">
        <v>750</v>
      </c>
      <c r="S2103">
        <v>11</v>
      </c>
      <c r="T2103">
        <v>68.2</v>
      </c>
      <c r="U2103" t="s">
        <v>782</v>
      </c>
      <c r="V2103">
        <v>25000</v>
      </c>
      <c r="W2103">
        <v>3000</v>
      </c>
      <c r="X2103">
        <v>82</v>
      </c>
      <c r="Y2103">
        <v>9</v>
      </c>
      <c r="Z2103">
        <v>1</v>
      </c>
      <c r="AA2103">
        <v>-18</v>
      </c>
      <c r="AB2103" t="s">
        <v>769</v>
      </c>
      <c r="AC2103">
        <v>0.05</v>
      </c>
      <c r="AD2103" t="s">
        <v>826</v>
      </c>
      <c r="AE2103">
        <v>41548</v>
      </c>
      <c r="AF2103">
        <v>41872</v>
      </c>
      <c r="AG2103" t="s">
        <v>827</v>
      </c>
      <c r="AH2103" t="s">
        <v>5550</v>
      </c>
      <c r="AI2103">
        <v>2217737</v>
      </c>
    </row>
    <row r="2104" spans="1:35" hidden="1">
      <c r="A2104" t="s">
        <v>5521</v>
      </c>
      <c r="B2104" t="s">
        <v>5522</v>
      </c>
      <c r="C2104" t="s">
        <v>5551</v>
      </c>
      <c r="D2104" t="s">
        <v>5551</v>
      </c>
      <c r="E2104" t="s">
        <v>5552</v>
      </c>
      <c r="F2104" t="s">
        <v>735</v>
      </c>
      <c r="G2104" t="s">
        <v>780</v>
      </c>
      <c r="H2104" t="s">
        <v>794</v>
      </c>
      <c r="I2104" t="s">
        <v>726</v>
      </c>
      <c r="J2104" t="s">
        <v>682</v>
      </c>
      <c r="K2104">
        <v>5</v>
      </c>
      <c r="L2104">
        <v>90</v>
      </c>
      <c r="M2104">
        <v>127.8</v>
      </c>
      <c r="N2104">
        <v>119.4</v>
      </c>
      <c r="O2104">
        <v>1926</v>
      </c>
      <c r="Q2104">
        <v>40</v>
      </c>
      <c r="R2104">
        <v>1100</v>
      </c>
      <c r="S2104">
        <v>16</v>
      </c>
      <c r="T2104">
        <v>68.8</v>
      </c>
      <c r="U2104" t="s">
        <v>782</v>
      </c>
      <c r="V2104">
        <v>25000</v>
      </c>
      <c r="W2104">
        <v>5000</v>
      </c>
      <c r="X2104">
        <v>85</v>
      </c>
      <c r="Y2104">
        <v>23</v>
      </c>
      <c r="Z2104">
        <v>0.9</v>
      </c>
      <c r="AA2104">
        <v>-18</v>
      </c>
      <c r="AB2104" t="s">
        <v>769</v>
      </c>
      <c r="AC2104">
        <v>0.06</v>
      </c>
      <c r="AD2104" t="s">
        <v>3213</v>
      </c>
      <c r="AE2104">
        <v>41557</v>
      </c>
      <c r="AF2104">
        <v>41913</v>
      </c>
      <c r="AG2104" t="s">
        <v>784</v>
      </c>
      <c r="AH2104" t="s">
        <v>5553</v>
      </c>
      <c r="AI2104">
        <v>2220956</v>
      </c>
    </row>
    <row r="2105" spans="1:35">
      <c r="A2105" t="s">
        <v>5521</v>
      </c>
      <c r="B2105" t="s">
        <v>5522</v>
      </c>
      <c r="C2105" t="s">
        <v>5554</v>
      </c>
      <c r="D2105" t="s">
        <v>5554</v>
      </c>
      <c r="E2105" t="s">
        <v>5555</v>
      </c>
      <c r="F2105" t="s">
        <v>735</v>
      </c>
      <c r="G2105" t="s">
        <v>780</v>
      </c>
      <c r="H2105" t="s">
        <v>794</v>
      </c>
      <c r="I2105" t="s">
        <v>726</v>
      </c>
      <c r="J2105" t="s">
        <v>682</v>
      </c>
      <c r="K2105">
        <v>5</v>
      </c>
      <c r="L2105">
        <v>90</v>
      </c>
      <c r="M2105">
        <v>127.8</v>
      </c>
      <c r="N2105">
        <v>119.4</v>
      </c>
      <c r="O2105">
        <v>1721</v>
      </c>
      <c r="Q2105">
        <v>40</v>
      </c>
      <c r="R2105">
        <v>1000</v>
      </c>
      <c r="S2105">
        <v>16</v>
      </c>
      <c r="T2105">
        <v>62.5</v>
      </c>
      <c r="U2105" t="s">
        <v>782</v>
      </c>
      <c r="V2105">
        <v>40000</v>
      </c>
      <c r="W2105">
        <v>3000</v>
      </c>
      <c r="X2105">
        <v>84</v>
      </c>
      <c r="Y2105">
        <v>19</v>
      </c>
      <c r="Z2105">
        <v>0.9</v>
      </c>
      <c r="AA2105">
        <v>-18</v>
      </c>
      <c r="AB2105" t="s">
        <v>769</v>
      </c>
      <c r="AC2105">
        <v>0.06</v>
      </c>
      <c r="AD2105" t="s">
        <v>3213</v>
      </c>
      <c r="AE2105">
        <v>41557</v>
      </c>
      <c r="AF2105">
        <v>41912</v>
      </c>
      <c r="AG2105" t="s">
        <v>784</v>
      </c>
      <c r="AH2105" t="s">
        <v>5556</v>
      </c>
      <c r="AI2105">
        <v>2220858</v>
      </c>
    </row>
    <row r="2106" spans="1:35" hidden="1">
      <c r="A2106" t="s">
        <v>5521</v>
      </c>
      <c r="B2106" t="s">
        <v>5522</v>
      </c>
      <c r="C2106" t="s">
        <v>5557</v>
      </c>
      <c r="D2106" t="s">
        <v>5557</v>
      </c>
      <c r="E2106" t="s">
        <v>5558</v>
      </c>
      <c r="F2106" t="s">
        <v>787</v>
      </c>
      <c r="G2106" t="s">
        <v>723</v>
      </c>
      <c r="H2106" t="s">
        <v>788</v>
      </c>
      <c r="I2106" t="s">
        <v>723</v>
      </c>
      <c r="J2106" t="s">
        <v>682</v>
      </c>
      <c r="K2106">
        <v>5</v>
      </c>
      <c r="L2106">
        <v>25</v>
      </c>
      <c r="M2106">
        <v>94.9</v>
      </c>
      <c r="N2106">
        <v>35.4</v>
      </c>
      <c r="R2106">
        <v>200</v>
      </c>
      <c r="S2106">
        <v>4</v>
      </c>
      <c r="T2106">
        <v>50</v>
      </c>
      <c r="U2106" t="s">
        <v>782</v>
      </c>
      <c r="V2106">
        <v>20000</v>
      </c>
      <c r="W2106">
        <v>2700</v>
      </c>
      <c r="X2106">
        <v>83</v>
      </c>
      <c r="Y2106">
        <v>17</v>
      </c>
      <c r="AA2106">
        <v>-18</v>
      </c>
      <c r="AB2106" t="s">
        <v>769</v>
      </c>
      <c r="AC2106">
        <v>0.11</v>
      </c>
      <c r="AD2106" t="s">
        <v>783</v>
      </c>
      <c r="AE2106">
        <v>41548</v>
      </c>
      <c r="AF2106">
        <v>41871</v>
      </c>
      <c r="AG2106" t="s">
        <v>784</v>
      </c>
      <c r="AH2106" t="s">
        <v>5559</v>
      </c>
      <c r="AI2106">
        <v>2217701</v>
      </c>
    </row>
    <row r="2107" spans="1:35" hidden="1">
      <c r="A2107" t="s">
        <v>5521</v>
      </c>
      <c r="B2107" t="s">
        <v>5522</v>
      </c>
      <c r="C2107" t="s">
        <v>5560</v>
      </c>
      <c r="D2107" t="s">
        <v>5560</v>
      </c>
      <c r="E2107" t="s">
        <v>5561</v>
      </c>
      <c r="F2107" t="s">
        <v>787</v>
      </c>
      <c r="G2107" t="s">
        <v>723</v>
      </c>
      <c r="H2107" t="s">
        <v>794</v>
      </c>
      <c r="I2107" t="s">
        <v>723</v>
      </c>
      <c r="J2107" t="s">
        <v>682</v>
      </c>
      <c r="K2107">
        <v>5</v>
      </c>
      <c r="L2107">
        <v>25</v>
      </c>
      <c r="M2107">
        <v>95</v>
      </c>
      <c r="N2107">
        <v>35</v>
      </c>
      <c r="R2107">
        <v>200</v>
      </c>
      <c r="S2107">
        <v>4</v>
      </c>
      <c r="T2107">
        <v>50</v>
      </c>
      <c r="U2107" t="s">
        <v>782</v>
      </c>
      <c r="V2107">
        <v>20000</v>
      </c>
      <c r="W2107">
        <v>2700</v>
      </c>
      <c r="X2107">
        <v>83</v>
      </c>
      <c r="Y2107">
        <v>17</v>
      </c>
      <c r="AA2107">
        <v>-18</v>
      </c>
      <c r="AB2107" t="s">
        <v>769</v>
      </c>
      <c r="AC2107">
        <v>0.11</v>
      </c>
      <c r="AD2107" t="s">
        <v>783</v>
      </c>
      <c r="AE2107">
        <v>41548</v>
      </c>
      <c r="AF2107">
        <v>41871</v>
      </c>
      <c r="AG2107" t="s">
        <v>784</v>
      </c>
      <c r="AH2107" t="s">
        <v>5562</v>
      </c>
      <c r="AI2107">
        <v>2217702</v>
      </c>
    </row>
    <row r="2108" spans="1:35" hidden="1">
      <c r="A2108" t="s">
        <v>5521</v>
      </c>
      <c r="B2108" t="s">
        <v>5522</v>
      </c>
      <c r="C2108" t="s">
        <v>5563</v>
      </c>
      <c r="D2108" t="s">
        <v>5563</v>
      </c>
      <c r="E2108" t="s">
        <v>5564</v>
      </c>
      <c r="F2108" t="s">
        <v>787</v>
      </c>
      <c r="G2108" t="s">
        <v>723</v>
      </c>
      <c r="H2108" t="s">
        <v>788</v>
      </c>
      <c r="I2108" t="s">
        <v>723</v>
      </c>
      <c r="J2108" t="s">
        <v>682</v>
      </c>
      <c r="K2108">
        <v>5</v>
      </c>
      <c r="L2108">
        <v>325</v>
      </c>
      <c r="M2108">
        <v>94.9</v>
      </c>
      <c r="N2108">
        <v>35.4</v>
      </c>
      <c r="R2108">
        <v>325</v>
      </c>
      <c r="S2108">
        <v>4.2</v>
      </c>
      <c r="T2108">
        <v>77.400000000000006</v>
      </c>
      <c r="U2108" t="s">
        <v>782</v>
      </c>
      <c r="V2108">
        <v>20000</v>
      </c>
      <c r="W2108">
        <v>2700</v>
      </c>
      <c r="X2108">
        <v>81</v>
      </c>
      <c r="Y2108">
        <v>3</v>
      </c>
      <c r="Z2108">
        <v>0.9</v>
      </c>
      <c r="AA2108">
        <v>-18</v>
      </c>
      <c r="AB2108" t="s">
        <v>769</v>
      </c>
      <c r="AC2108">
        <v>0.11</v>
      </c>
      <c r="AD2108" t="s">
        <v>783</v>
      </c>
      <c r="AE2108">
        <v>41395</v>
      </c>
      <c r="AF2108">
        <v>41912</v>
      </c>
      <c r="AG2108" t="s">
        <v>784</v>
      </c>
      <c r="AH2108" t="s">
        <v>5565</v>
      </c>
      <c r="AI2108">
        <v>2220846</v>
      </c>
    </row>
    <row r="2109" spans="1:35" hidden="1">
      <c r="A2109" t="s">
        <v>5566</v>
      </c>
      <c r="B2109" t="s">
        <v>5567</v>
      </c>
      <c r="C2109" t="s">
        <v>1009</v>
      </c>
      <c r="D2109" t="s">
        <v>5568</v>
      </c>
      <c r="F2109" t="s">
        <v>792</v>
      </c>
      <c r="G2109" t="s">
        <v>793</v>
      </c>
      <c r="H2109" t="s">
        <v>794</v>
      </c>
      <c r="I2109" t="s">
        <v>795</v>
      </c>
      <c r="J2109" t="s">
        <v>682</v>
      </c>
      <c r="K2109">
        <v>3</v>
      </c>
      <c r="L2109">
        <v>60</v>
      </c>
      <c r="M2109">
        <v>115.7</v>
      </c>
      <c r="N2109">
        <v>60.2</v>
      </c>
      <c r="R2109">
        <v>800</v>
      </c>
      <c r="S2109">
        <v>9.5</v>
      </c>
      <c r="T2109">
        <v>84.2</v>
      </c>
      <c r="U2109" t="s">
        <v>782</v>
      </c>
      <c r="V2109">
        <v>25000</v>
      </c>
      <c r="W2109">
        <v>3000</v>
      </c>
      <c r="X2109">
        <v>82</v>
      </c>
      <c r="Y2109">
        <v>14</v>
      </c>
      <c r="Z2109">
        <v>1</v>
      </c>
      <c r="AA2109">
        <v>-25</v>
      </c>
      <c r="AB2109" t="s">
        <v>769</v>
      </c>
      <c r="AC2109">
        <v>0.1</v>
      </c>
      <c r="AD2109" t="s">
        <v>5569</v>
      </c>
      <c r="AE2109">
        <v>41948</v>
      </c>
      <c r="AF2109">
        <v>41955</v>
      </c>
      <c r="AG2109" t="s">
        <v>842</v>
      </c>
      <c r="AH2109" t="s">
        <v>5570</v>
      </c>
      <c r="AI2109">
        <v>2226437</v>
      </c>
    </row>
    <row r="2110" spans="1:35" hidden="1">
      <c r="A2110" t="s">
        <v>5566</v>
      </c>
      <c r="B2110" t="s">
        <v>5567</v>
      </c>
      <c r="C2110" t="s">
        <v>1009</v>
      </c>
      <c r="D2110" t="s">
        <v>5571</v>
      </c>
      <c r="F2110" t="s">
        <v>738</v>
      </c>
      <c r="G2110" t="s">
        <v>780</v>
      </c>
      <c r="H2110" t="s">
        <v>794</v>
      </c>
      <c r="I2110" t="s">
        <v>726</v>
      </c>
      <c r="J2110" t="s">
        <v>682</v>
      </c>
      <c r="K2110">
        <v>3</v>
      </c>
      <c r="L2110">
        <v>50</v>
      </c>
      <c r="M2110">
        <v>86.2</v>
      </c>
      <c r="N2110">
        <v>64.7</v>
      </c>
      <c r="O2110">
        <v>846</v>
      </c>
      <c r="Q2110">
        <v>38</v>
      </c>
      <c r="R2110">
        <v>450</v>
      </c>
      <c r="S2110">
        <v>8</v>
      </c>
      <c r="T2110">
        <v>56.3</v>
      </c>
      <c r="U2110" t="s">
        <v>782</v>
      </c>
      <c r="V2110">
        <v>25000</v>
      </c>
      <c r="W2110">
        <v>3000</v>
      </c>
      <c r="X2110">
        <v>83</v>
      </c>
      <c r="Y2110">
        <v>18</v>
      </c>
      <c r="Z2110">
        <v>0.9</v>
      </c>
      <c r="AA2110">
        <v>-25</v>
      </c>
      <c r="AB2110" t="s">
        <v>769</v>
      </c>
      <c r="AC2110">
        <v>0.15</v>
      </c>
      <c r="AD2110" t="s">
        <v>1159</v>
      </c>
      <c r="AE2110">
        <v>41948</v>
      </c>
      <c r="AF2110">
        <v>41957</v>
      </c>
      <c r="AG2110" t="s">
        <v>842</v>
      </c>
      <c r="AH2110" t="s">
        <v>5572</v>
      </c>
      <c r="AI2110">
        <v>2226436</v>
      </c>
    </row>
    <row r="2111" spans="1:35" hidden="1">
      <c r="A2111" t="s">
        <v>5503</v>
      </c>
      <c r="B2111" t="s">
        <v>5504</v>
      </c>
      <c r="C2111" t="s">
        <v>5505</v>
      </c>
      <c r="D2111" t="s">
        <v>5573</v>
      </c>
      <c r="F2111" t="s">
        <v>792</v>
      </c>
      <c r="G2111" t="s">
        <v>793</v>
      </c>
      <c r="H2111" t="s">
        <v>794</v>
      </c>
      <c r="I2111" t="s">
        <v>795</v>
      </c>
      <c r="J2111" t="s">
        <v>682</v>
      </c>
      <c r="K2111">
        <v>5</v>
      </c>
      <c r="L2111">
        <v>75</v>
      </c>
      <c r="M2111">
        <v>106.3</v>
      </c>
      <c r="N2111">
        <v>61.8</v>
      </c>
      <c r="R2111">
        <v>1100</v>
      </c>
      <c r="S2111">
        <v>13.5</v>
      </c>
      <c r="T2111">
        <v>81.5</v>
      </c>
      <c r="U2111" t="s">
        <v>782</v>
      </c>
      <c r="V2111">
        <v>25000</v>
      </c>
      <c r="W2111">
        <v>5000</v>
      </c>
      <c r="X2111">
        <v>96</v>
      </c>
      <c r="Y2111">
        <v>88</v>
      </c>
      <c r="Z2111">
        <v>1</v>
      </c>
      <c r="AA2111">
        <v>-25</v>
      </c>
      <c r="AB2111" t="s">
        <v>769</v>
      </c>
      <c r="AC2111">
        <v>0.2</v>
      </c>
      <c r="AD2111" t="s">
        <v>783</v>
      </c>
      <c r="AE2111">
        <v>41650</v>
      </c>
      <c r="AF2111">
        <v>41947</v>
      </c>
      <c r="AG2111" t="s">
        <v>5507</v>
      </c>
      <c r="AH2111" t="s">
        <v>5574</v>
      </c>
      <c r="AI2111">
        <v>2224258</v>
      </c>
    </row>
    <row r="2112" spans="1:35" hidden="1">
      <c r="A2112" t="s">
        <v>5503</v>
      </c>
      <c r="B2112" t="s">
        <v>5504</v>
      </c>
      <c r="C2112" t="s">
        <v>5505</v>
      </c>
      <c r="D2112" t="s">
        <v>5575</v>
      </c>
      <c r="F2112" t="s">
        <v>792</v>
      </c>
      <c r="G2112" t="s">
        <v>793</v>
      </c>
      <c r="H2112" t="s">
        <v>794</v>
      </c>
      <c r="I2112" t="s">
        <v>795</v>
      </c>
      <c r="J2112" t="s">
        <v>682</v>
      </c>
      <c r="K2112">
        <v>5</v>
      </c>
      <c r="L2112">
        <v>100</v>
      </c>
      <c r="M2112">
        <v>106.3</v>
      </c>
      <c r="N2112">
        <v>61.8</v>
      </c>
      <c r="R2112">
        <v>1600</v>
      </c>
      <c r="S2112">
        <v>15.3</v>
      </c>
      <c r="T2112">
        <v>104.8</v>
      </c>
      <c r="U2112" t="s">
        <v>782</v>
      </c>
      <c r="V2112">
        <v>25000</v>
      </c>
      <c r="W2112">
        <v>3000</v>
      </c>
      <c r="X2112">
        <v>83</v>
      </c>
      <c r="Y2112">
        <v>20</v>
      </c>
      <c r="Z2112">
        <v>1</v>
      </c>
      <c r="AA2112">
        <v>-25</v>
      </c>
      <c r="AB2112" t="s">
        <v>769</v>
      </c>
      <c r="AC2112">
        <v>0.2</v>
      </c>
      <c r="AD2112" t="s">
        <v>783</v>
      </c>
      <c r="AE2112">
        <v>41650</v>
      </c>
      <c r="AF2112">
        <v>41955</v>
      </c>
      <c r="AG2112" t="s">
        <v>5507</v>
      </c>
      <c r="AH2112" t="s">
        <v>5576</v>
      </c>
      <c r="AI2112">
        <v>2225628</v>
      </c>
    </row>
    <row r="2113" spans="1:35" hidden="1">
      <c r="A2113" t="s">
        <v>5503</v>
      </c>
      <c r="B2113" t="s">
        <v>5504</v>
      </c>
      <c r="C2113" t="s">
        <v>5505</v>
      </c>
      <c r="D2113" t="s">
        <v>5577</v>
      </c>
      <c r="F2113" t="s">
        <v>792</v>
      </c>
      <c r="G2113" t="s">
        <v>793</v>
      </c>
      <c r="H2113" t="s">
        <v>794</v>
      </c>
      <c r="I2113" t="s">
        <v>795</v>
      </c>
      <c r="J2113" t="s">
        <v>682</v>
      </c>
      <c r="K2113">
        <v>5</v>
      </c>
      <c r="L2113">
        <v>100</v>
      </c>
      <c r="M2113">
        <v>106.3</v>
      </c>
      <c r="N2113">
        <v>61.8</v>
      </c>
      <c r="R2113">
        <v>1600</v>
      </c>
      <c r="S2113">
        <v>15.2</v>
      </c>
      <c r="T2113">
        <v>105.3</v>
      </c>
      <c r="U2113" t="s">
        <v>782</v>
      </c>
      <c r="V2113">
        <v>25000</v>
      </c>
      <c r="W2113">
        <v>5000</v>
      </c>
      <c r="X2113">
        <v>92</v>
      </c>
      <c r="Y2113">
        <v>59</v>
      </c>
      <c r="Z2113">
        <v>1</v>
      </c>
      <c r="AA2113">
        <v>-25</v>
      </c>
      <c r="AB2113" t="s">
        <v>769</v>
      </c>
      <c r="AC2113">
        <v>0.2</v>
      </c>
      <c r="AD2113" t="s">
        <v>783</v>
      </c>
      <c r="AE2113">
        <v>41650</v>
      </c>
      <c r="AF2113">
        <v>41955</v>
      </c>
      <c r="AG2113" t="s">
        <v>5507</v>
      </c>
      <c r="AH2113" t="s">
        <v>5578</v>
      </c>
      <c r="AI2113">
        <v>2225627</v>
      </c>
    </row>
    <row r="2114" spans="1:35" hidden="1">
      <c r="A2114" t="s">
        <v>5579</v>
      </c>
      <c r="B2114" t="s">
        <v>5580</v>
      </c>
      <c r="C2114" t="s">
        <v>5581</v>
      </c>
      <c r="D2114" t="s">
        <v>5581</v>
      </c>
      <c r="F2114" t="s">
        <v>737</v>
      </c>
      <c r="G2114" t="s">
        <v>780</v>
      </c>
      <c r="H2114" t="s">
        <v>794</v>
      </c>
      <c r="I2114" t="s">
        <v>726</v>
      </c>
      <c r="J2114" t="s">
        <v>682</v>
      </c>
      <c r="K2114">
        <v>6</v>
      </c>
      <c r="L2114">
        <v>50</v>
      </c>
      <c r="M2114">
        <v>70</v>
      </c>
      <c r="N2114">
        <v>50</v>
      </c>
      <c r="O2114">
        <v>1165</v>
      </c>
      <c r="Q2114">
        <v>35</v>
      </c>
      <c r="R2114">
        <v>489</v>
      </c>
      <c r="S2114">
        <v>7</v>
      </c>
      <c r="T2114">
        <v>69.900000000000006</v>
      </c>
      <c r="U2114" t="s">
        <v>782</v>
      </c>
      <c r="V2114">
        <v>25000</v>
      </c>
      <c r="W2114">
        <v>3000</v>
      </c>
      <c r="X2114">
        <v>82</v>
      </c>
      <c r="Y2114">
        <v>10</v>
      </c>
      <c r="Z2114">
        <v>0.9</v>
      </c>
      <c r="AA2114">
        <v>-20</v>
      </c>
      <c r="AB2114" t="s">
        <v>769</v>
      </c>
      <c r="AC2114">
        <v>0.2</v>
      </c>
      <c r="AD2114" t="s">
        <v>826</v>
      </c>
      <c r="AE2114">
        <v>41917</v>
      </c>
      <c r="AF2114">
        <v>41967</v>
      </c>
      <c r="AG2114" t="s">
        <v>784</v>
      </c>
      <c r="AH2114" t="s">
        <v>5582</v>
      </c>
      <c r="AI2114">
        <v>2225966</v>
      </c>
    </row>
    <row r="2115" spans="1:35" hidden="1">
      <c r="A2115" t="s">
        <v>5579</v>
      </c>
      <c r="B2115" t="s">
        <v>5580</v>
      </c>
      <c r="C2115" t="s">
        <v>5583</v>
      </c>
      <c r="D2115" t="s">
        <v>5583</v>
      </c>
      <c r="F2115" t="s">
        <v>703</v>
      </c>
      <c r="G2115" t="s">
        <v>780</v>
      </c>
      <c r="H2115" t="s">
        <v>781</v>
      </c>
      <c r="I2115" t="s">
        <v>726</v>
      </c>
      <c r="J2115" t="s">
        <v>682</v>
      </c>
      <c r="K2115">
        <v>6</v>
      </c>
      <c r="L2115">
        <v>45</v>
      </c>
      <c r="M2115">
        <v>50</v>
      </c>
      <c r="N2115">
        <v>50</v>
      </c>
      <c r="O2115">
        <v>1198</v>
      </c>
      <c r="Q2115">
        <v>35</v>
      </c>
      <c r="R2115">
        <v>516</v>
      </c>
      <c r="S2115">
        <v>7</v>
      </c>
      <c r="T2115">
        <v>73.7</v>
      </c>
      <c r="U2115" t="s">
        <v>782</v>
      </c>
      <c r="V2115">
        <v>25000</v>
      </c>
      <c r="W2115">
        <v>3000</v>
      </c>
      <c r="X2115">
        <v>82</v>
      </c>
      <c r="Y2115">
        <v>8</v>
      </c>
      <c r="Z2115">
        <v>1</v>
      </c>
      <c r="AA2115">
        <v>-20</v>
      </c>
      <c r="AB2115" t="s">
        <v>769</v>
      </c>
      <c r="AC2115">
        <v>0.2</v>
      </c>
      <c r="AD2115" t="s">
        <v>826</v>
      </c>
      <c r="AE2115">
        <v>41917</v>
      </c>
      <c r="AF2115">
        <v>41967</v>
      </c>
      <c r="AG2115" t="s">
        <v>784</v>
      </c>
      <c r="AH2115" t="s">
        <v>5584</v>
      </c>
      <c r="AI2115">
        <v>2226397</v>
      </c>
    </row>
    <row r="2116" spans="1:35" hidden="1">
      <c r="A2116" t="s">
        <v>5579</v>
      </c>
      <c r="B2116" t="s">
        <v>5580</v>
      </c>
      <c r="C2116" t="s">
        <v>5585</v>
      </c>
      <c r="D2116" t="s">
        <v>5585</v>
      </c>
      <c r="F2116" t="s">
        <v>738</v>
      </c>
      <c r="G2116" t="s">
        <v>780</v>
      </c>
      <c r="H2116" t="s">
        <v>794</v>
      </c>
      <c r="I2116" t="s">
        <v>726</v>
      </c>
      <c r="J2116" t="s">
        <v>682</v>
      </c>
      <c r="K2116">
        <v>6</v>
      </c>
      <c r="L2116">
        <v>65</v>
      </c>
      <c r="M2116">
        <v>88</v>
      </c>
      <c r="N2116">
        <v>64</v>
      </c>
      <c r="O2116">
        <v>983</v>
      </c>
      <c r="Q2116">
        <v>40</v>
      </c>
      <c r="R2116">
        <v>532</v>
      </c>
      <c r="S2116">
        <v>8</v>
      </c>
      <c r="T2116">
        <v>67.3</v>
      </c>
      <c r="U2116" t="s">
        <v>782</v>
      </c>
      <c r="V2116">
        <v>25000</v>
      </c>
      <c r="W2116">
        <v>3000</v>
      </c>
      <c r="X2116">
        <v>82</v>
      </c>
      <c r="Y2116">
        <v>14</v>
      </c>
      <c r="Z2116">
        <v>0.9</v>
      </c>
      <c r="AA2116">
        <v>-20</v>
      </c>
      <c r="AB2116" t="s">
        <v>769</v>
      </c>
      <c r="AC2116">
        <v>0.2</v>
      </c>
      <c r="AD2116" t="s">
        <v>826</v>
      </c>
      <c r="AE2116">
        <v>41917</v>
      </c>
      <c r="AF2116">
        <v>41967</v>
      </c>
      <c r="AG2116" t="s">
        <v>784</v>
      </c>
      <c r="AH2116" t="s">
        <v>5586</v>
      </c>
      <c r="AI2116">
        <v>2225967</v>
      </c>
    </row>
    <row r="2117" spans="1:35" hidden="1">
      <c r="A2117" t="s">
        <v>5587</v>
      </c>
      <c r="B2117" t="s">
        <v>5588</v>
      </c>
      <c r="C2117" t="s">
        <v>919</v>
      </c>
      <c r="D2117" t="s">
        <v>5589</v>
      </c>
      <c r="F2117" t="s">
        <v>735</v>
      </c>
      <c r="G2117" t="s">
        <v>780</v>
      </c>
      <c r="H2117" t="s">
        <v>794</v>
      </c>
      <c r="I2117" t="s">
        <v>726</v>
      </c>
      <c r="J2117" t="s">
        <v>682</v>
      </c>
      <c r="K2117">
        <v>3</v>
      </c>
      <c r="L2117">
        <v>85</v>
      </c>
      <c r="M2117">
        <v>134.1</v>
      </c>
      <c r="N2117">
        <v>120.8</v>
      </c>
      <c r="O2117">
        <v>2901</v>
      </c>
      <c r="Q2117">
        <v>30</v>
      </c>
      <c r="R2117">
        <v>1300</v>
      </c>
      <c r="S2117">
        <v>24</v>
      </c>
      <c r="T2117">
        <v>54.2</v>
      </c>
      <c r="U2117" t="s">
        <v>782</v>
      </c>
      <c r="V2117">
        <v>25000</v>
      </c>
      <c r="W2117">
        <v>2700</v>
      </c>
      <c r="X2117">
        <v>81</v>
      </c>
      <c r="Y2117">
        <v>3</v>
      </c>
      <c r="Z2117">
        <v>1</v>
      </c>
      <c r="AA2117">
        <v>-20</v>
      </c>
      <c r="AB2117" t="s">
        <v>769</v>
      </c>
      <c r="AC2117">
        <v>0.2</v>
      </c>
      <c r="AD2117" t="s">
        <v>1043</v>
      </c>
      <c r="AE2117">
        <v>41821</v>
      </c>
      <c r="AF2117">
        <v>41845</v>
      </c>
      <c r="AG2117" t="s">
        <v>784</v>
      </c>
      <c r="AH2117" t="s">
        <v>5590</v>
      </c>
      <c r="AI2117">
        <v>2216564</v>
      </c>
    </row>
    <row r="2118" spans="1:35" hidden="1">
      <c r="A2118" t="s">
        <v>5587</v>
      </c>
      <c r="B2118" t="s">
        <v>5588</v>
      </c>
      <c r="C2118" t="s">
        <v>919</v>
      </c>
      <c r="D2118" t="s">
        <v>5589</v>
      </c>
      <c r="F2118" t="s">
        <v>735</v>
      </c>
      <c r="G2118" t="s">
        <v>780</v>
      </c>
      <c r="H2118" t="s">
        <v>794</v>
      </c>
      <c r="I2118" t="s">
        <v>726</v>
      </c>
      <c r="J2118" t="s">
        <v>682</v>
      </c>
      <c r="K2118">
        <v>3</v>
      </c>
      <c r="L2118">
        <v>85</v>
      </c>
      <c r="M2118">
        <v>134.1</v>
      </c>
      <c r="N2118">
        <v>120.8</v>
      </c>
      <c r="O2118">
        <v>3065</v>
      </c>
      <c r="Q2118">
        <v>30</v>
      </c>
      <c r="R2118">
        <v>1400</v>
      </c>
      <c r="S2118">
        <v>24</v>
      </c>
      <c r="T2118">
        <v>74.900000000000006</v>
      </c>
      <c r="U2118" t="s">
        <v>782</v>
      </c>
      <c r="V2118">
        <v>25000</v>
      </c>
      <c r="W2118">
        <v>4000</v>
      </c>
      <c r="X2118">
        <v>83</v>
      </c>
      <c r="Y2118">
        <v>8</v>
      </c>
      <c r="Z2118">
        <v>1</v>
      </c>
      <c r="AA2118">
        <v>-20</v>
      </c>
      <c r="AB2118" t="s">
        <v>769</v>
      </c>
      <c r="AC2118">
        <v>0.2</v>
      </c>
      <c r="AD2118" t="s">
        <v>1043</v>
      </c>
      <c r="AE2118">
        <v>41821</v>
      </c>
      <c r="AF2118">
        <v>41845</v>
      </c>
      <c r="AG2118" t="s">
        <v>827</v>
      </c>
      <c r="AH2118" t="s">
        <v>5591</v>
      </c>
      <c r="AI2118">
        <v>2216565</v>
      </c>
    </row>
    <row r="2119" spans="1:35" hidden="1">
      <c r="A2119" t="s">
        <v>5592</v>
      </c>
      <c r="B2119" t="s">
        <v>5593</v>
      </c>
      <c r="C2119" t="s">
        <v>3506</v>
      </c>
      <c r="D2119" t="s">
        <v>5594</v>
      </c>
      <c r="F2119" t="s">
        <v>830</v>
      </c>
      <c r="G2119" t="s">
        <v>780</v>
      </c>
      <c r="H2119" t="s">
        <v>794</v>
      </c>
      <c r="I2119" t="s">
        <v>726</v>
      </c>
      <c r="J2119" t="s">
        <v>682</v>
      </c>
      <c r="K2119">
        <v>3</v>
      </c>
      <c r="L2119">
        <v>50</v>
      </c>
      <c r="M2119">
        <v>113.4</v>
      </c>
      <c r="N2119">
        <v>95.2</v>
      </c>
      <c r="O2119">
        <v>1694</v>
      </c>
      <c r="Q2119">
        <v>30</v>
      </c>
      <c r="R2119">
        <v>720</v>
      </c>
      <c r="S2119">
        <v>11</v>
      </c>
      <c r="T2119">
        <v>65.400000000000006</v>
      </c>
      <c r="U2119" t="s">
        <v>782</v>
      </c>
      <c r="V2119">
        <v>25000</v>
      </c>
      <c r="W2119">
        <v>3000</v>
      </c>
      <c r="X2119">
        <v>82</v>
      </c>
      <c r="Y2119">
        <v>7</v>
      </c>
      <c r="Z2119">
        <v>0.9</v>
      </c>
      <c r="AA2119">
        <v>-20</v>
      </c>
      <c r="AB2119" t="s">
        <v>769</v>
      </c>
      <c r="AC2119">
        <v>0.2</v>
      </c>
      <c r="AD2119" t="s">
        <v>783</v>
      </c>
      <c r="AE2119">
        <v>41558</v>
      </c>
      <c r="AF2119">
        <v>41837</v>
      </c>
      <c r="AG2119" t="s">
        <v>842</v>
      </c>
      <c r="AH2119" t="s">
        <v>5595</v>
      </c>
      <c r="AI2119">
        <v>2215769</v>
      </c>
    </row>
    <row r="2120" spans="1:35" hidden="1">
      <c r="A2120" t="s">
        <v>5592</v>
      </c>
      <c r="B2120" t="s">
        <v>5593</v>
      </c>
      <c r="C2120" t="s">
        <v>3506</v>
      </c>
      <c r="D2120" t="s">
        <v>5596</v>
      </c>
      <c r="F2120" t="s">
        <v>735</v>
      </c>
      <c r="G2120" t="s">
        <v>780</v>
      </c>
      <c r="H2120" t="s">
        <v>794</v>
      </c>
      <c r="I2120" t="s">
        <v>726</v>
      </c>
      <c r="J2120" t="s">
        <v>682</v>
      </c>
      <c r="K2120">
        <v>3</v>
      </c>
      <c r="L2120">
        <v>85</v>
      </c>
      <c r="M2120">
        <v>131</v>
      </c>
      <c r="N2120">
        <v>120.5</v>
      </c>
      <c r="O2120">
        <v>3012</v>
      </c>
      <c r="Q2120">
        <v>30</v>
      </c>
      <c r="R2120">
        <v>1310</v>
      </c>
      <c r="S2120">
        <v>20</v>
      </c>
      <c r="T2120">
        <v>65.5</v>
      </c>
      <c r="U2120" t="s">
        <v>782</v>
      </c>
      <c r="V2120">
        <v>25000</v>
      </c>
      <c r="W2120">
        <v>3000</v>
      </c>
      <c r="X2120">
        <v>81</v>
      </c>
      <c r="Y2120">
        <v>6</v>
      </c>
      <c r="Z2120">
        <v>1</v>
      </c>
      <c r="AA2120">
        <v>-20</v>
      </c>
      <c r="AB2120" t="s">
        <v>769</v>
      </c>
      <c r="AC2120">
        <v>0.2</v>
      </c>
      <c r="AD2120" t="s">
        <v>783</v>
      </c>
      <c r="AE2120">
        <v>41558</v>
      </c>
      <c r="AF2120">
        <v>41837</v>
      </c>
      <c r="AG2120" t="s">
        <v>842</v>
      </c>
      <c r="AH2120" t="s">
        <v>5597</v>
      </c>
      <c r="AI2120">
        <v>2215768</v>
      </c>
    </row>
    <row r="2121" spans="1:35" hidden="1">
      <c r="A2121" t="s">
        <v>5592</v>
      </c>
      <c r="B2121" t="s">
        <v>5593</v>
      </c>
      <c r="C2121" t="s">
        <v>3506</v>
      </c>
      <c r="D2121" t="s">
        <v>5598</v>
      </c>
      <c r="F2121" t="s">
        <v>731</v>
      </c>
      <c r="G2121" t="s">
        <v>780</v>
      </c>
      <c r="H2121" t="s">
        <v>794</v>
      </c>
      <c r="I2121" t="s">
        <v>726</v>
      </c>
      <c r="J2121" t="s">
        <v>682</v>
      </c>
      <c r="K2121">
        <v>3</v>
      </c>
      <c r="L2121">
        <v>50</v>
      </c>
      <c r="M2121">
        <v>85.2</v>
      </c>
      <c r="N2121">
        <v>95.2</v>
      </c>
      <c r="O2121">
        <v>1339</v>
      </c>
      <c r="Q2121">
        <v>30</v>
      </c>
      <c r="R2121">
        <v>650</v>
      </c>
      <c r="S2121">
        <v>11</v>
      </c>
      <c r="T2121">
        <v>59.1</v>
      </c>
      <c r="U2121" t="s">
        <v>782</v>
      </c>
      <c r="V2121">
        <v>25000</v>
      </c>
      <c r="W2121">
        <v>3000</v>
      </c>
      <c r="X2121">
        <v>83</v>
      </c>
      <c r="Y2121">
        <v>12</v>
      </c>
      <c r="Z2121">
        <v>1</v>
      </c>
      <c r="AA2121">
        <v>-20</v>
      </c>
      <c r="AB2121" t="s">
        <v>769</v>
      </c>
      <c r="AC2121">
        <v>0.2</v>
      </c>
      <c r="AD2121" t="s">
        <v>783</v>
      </c>
      <c r="AE2121">
        <v>41558</v>
      </c>
      <c r="AF2121">
        <v>41837</v>
      </c>
      <c r="AG2121" t="s">
        <v>842</v>
      </c>
      <c r="AH2121" t="s">
        <v>5599</v>
      </c>
      <c r="AI2121">
        <v>2215767</v>
      </c>
    </row>
    <row r="2122" spans="1:35" hidden="1">
      <c r="A2122" t="s">
        <v>5600</v>
      </c>
      <c r="B2122" t="s">
        <v>5601</v>
      </c>
      <c r="C2122" t="s">
        <v>3506</v>
      </c>
      <c r="D2122" t="s">
        <v>5602</v>
      </c>
      <c r="F2122" t="s">
        <v>792</v>
      </c>
      <c r="G2122" t="s">
        <v>793</v>
      </c>
      <c r="H2122" t="s">
        <v>794</v>
      </c>
      <c r="I2122" t="s">
        <v>795</v>
      </c>
      <c r="J2122" t="s">
        <v>682</v>
      </c>
      <c r="K2122">
        <v>3</v>
      </c>
      <c r="L2122">
        <v>40</v>
      </c>
      <c r="M2122">
        <v>109</v>
      </c>
      <c r="N2122">
        <v>60.3</v>
      </c>
      <c r="R2122">
        <v>450</v>
      </c>
      <c r="S2122">
        <v>7</v>
      </c>
      <c r="T2122">
        <v>62.8</v>
      </c>
      <c r="U2122" t="s">
        <v>782</v>
      </c>
      <c r="V2122">
        <v>25000</v>
      </c>
      <c r="W2122">
        <v>2700</v>
      </c>
      <c r="X2122">
        <v>80</v>
      </c>
      <c r="Y2122">
        <v>1</v>
      </c>
      <c r="Z2122">
        <v>0.9</v>
      </c>
      <c r="AA2122">
        <v>-20</v>
      </c>
      <c r="AB2122" t="s">
        <v>769</v>
      </c>
      <c r="AC2122">
        <v>0.2</v>
      </c>
      <c r="AD2122" t="s">
        <v>1308</v>
      </c>
      <c r="AE2122">
        <v>41480</v>
      </c>
      <c r="AF2122">
        <v>41838</v>
      </c>
      <c r="AG2122" t="s">
        <v>827</v>
      </c>
      <c r="AH2122" t="s">
        <v>5603</v>
      </c>
      <c r="AI2122">
        <v>2216020</v>
      </c>
    </row>
    <row r="2123" spans="1:35" hidden="1">
      <c r="A2123" t="s">
        <v>5600</v>
      </c>
      <c r="B2123" t="s">
        <v>5601</v>
      </c>
      <c r="C2123" t="s">
        <v>3506</v>
      </c>
      <c r="D2123" t="s">
        <v>5602</v>
      </c>
      <c r="F2123" t="s">
        <v>792</v>
      </c>
      <c r="G2123" t="s">
        <v>793</v>
      </c>
      <c r="H2123" t="s">
        <v>794</v>
      </c>
      <c r="I2123" t="s">
        <v>795</v>
      </c>
      <c r="J2123" t="s">
        <v>682</v>
      </c>
      <c r="K2123">
        <v>3</v>
      </c>
      <c r="L2123">
        <v>40</v>
      </c>
      <c r="M2123">
        <v>109</v>
      </c>
      <c r="N2123">
        <v>60.3</v>
      </c>
      <c r="R2123">
        <v>450</v>
      </c>
      <c r="S2123">
        <v>7</v>
      </c>
      <c r="T2123">
        <v>62.8</v>
      </c>
      <c r="U2123" t="s">
        <v>782</v>
      </c>
      <c r="V2123">
        <v>25000</v>
      </c>
      <c r="W2123">
        <v>2700</v>
      </c>
      <c r="X2123">
        <v>80</v>
      </c>
      <c r="Y2123">
        <v>1</v>
      </c>
      <c r="Z2123">
        <v>0.9</v>
      </c>
      <c r="AA2123">
        <v>-20</v>
      </c>
      <c r="AB2123" t="s">
        <v>769</v>
      </c>
      <c r="AC2123">
        <v>0.2</v>
      </c>
      <c r="AD2123" t="s">
        <v>1308</v>
      </c>
      <c r="AE2123">
        <v>41480</v>
      </c>
      <c r="AF2123">
        <v>41838</v>
      </c>
      <c r="AG2123" t="s">
        <v>784</v>
      </c>
      <c r="AH2123" t="s">
        <v>5604</v>
      </c>
      <c r="AI2123">
        <v>2216021</v>
      </c>
    </row>
    <row r="2124" spans="1:35" hidden="1">
      <c r="A2124" t="s">
        <v>5600</v>
      </c>
      <c r="B2124" t="s">
        <v>5601</v>
      </c>
      <c r="C2124" t="s">
        <v>3506</v>
      </c>
      <c r="D2124" t="s">
        <v>5602</v>
      </c>
      <c r="F2124" t="s">
        <v>792</v>
      </c>
      <c r="G2124" t="s">
        <v>793</v>
      </c>
      <c r="H2124" t="s">
        <v>794</v>
      </c>
      <c r="I2124" t="s">
        <v>795</v>
      </c>
      <c r="J2124" t="s">
        <v>682</v>
      </c>
      <c r="K2124">
        <v>3</v>
      </c>
      <c r="L2124">
        <v>40</v>
      </c>
      <c r="M2124">
        <v>109</v>
      </c>
      <c r="N2124">
        <v>60.3</v>
      </c>
      <c r="R2124">
        <v>450</v>
      </c>
      <c r="S2124">
        <v>7</v>
      </c>
      <c r="T2124">
        <v>62.8</v>
      </c>
      <c r="U2124" t="s">
        <v>782</v>
      </c>
      <c r="V2124">
        <v>25000</v>
      </c>
      <c r="W2124">
        <v>2700</v>
      </c>
      <c r="X2124">
        <v>80</v>
      </c>
      <c r="Y2124">
        <v>1</v>
      </c>
      <c r="Z2124">
        <v>0.9</v>
      </c>
      <c r="AA2124">
        <v>-20</v>
      </c>
      <c r="AB2124" t="s">
        <v>769</v>
      </c>
      <c r="AC2124">
        <v>0.2</v>
      </c>
      <c r="AD2124" t="s">
        <v>1308</v>
      </c>
      <c r="AE2124">
        <v>41480</v>
      </c>
      <c r="AF2124">
        <v>41838</v>
      </c>
      <c r="AG2124" t="s">
        <v>784</v>
      </c>
      <c r="AH2124" t="s">
        <v>5605</v>
      </c>
      <c r="AI2124">
        <v>2216019</v>
      </c>
    </row>
    <row r="2125" spans="1:35" hidden="1">
      <c r="A2125" t="s">
        <v>5600</v>
      </c>
      <c r="B2125" t="s">
        <v>5601</v>
      </c>
      <c r="C2125" t="s">
        <v>3506</v>
      </c>
      <c r="D2125" t="s">
        <v>5606</v>
      </c>
      <c r="F2125" t="s">
        <v>792</v>
      </c>
      <c r="G2125" t="s">
        <v>793</v>
      </c>
      <c r="H2125" t="s">
        <v>794</v>
      </c>
      <c r="I2125" t="s">
        <v>795</v>
      </c>
      <c r="J2125" t="s">
        <v>682</v>
      </c>
      <c r="K2125">
        <v>3</v>
      </c>
      <c r="L2125">
        <v>60</v>
      </c>
      <c r="M2125">
        <v>109.4</v>
      </c>
      <c r="N2125">
        <v>59.7</v>
      </c>
      <c r="R2125">
        <v>800</v>
      </c>
      <c r="S2125">
        <v>9.8000000000000007</v>
      </c>
      <c r="T2125">
        <v>81.599999999999994</v>
      </c>
      <c r="U2125" t="s">
        <v>782</v>
      </c>
      <c r="V2125">
        <v>25000</v>
      </c>
      <c r="W2125">
        <v>2700</v>
      </c>
      <c r="X2125">
        <v>80</v>
      </c>
      <c r="Y2125">
        <v>1</v>
      </c>
      <c r="Z2125">
        <v>0.9</v>
      </c>
      <c r="AA2125">
        <v>-20</v>
      </c>
      <c r="AB2125" t="s">
        <v>769</v>
      </c>
      <c r="AC2125">
        <v>0.2</v>
      </c>
      <c r="AD2125" t="s">
        <v>1308</v>
      </c>
      <c r="AE2125">
        <v>41480</v>
      </c>
      <c r="AF2125">
        <v>41838</v>
      </c>
      <c r="AG2125" t="s">
        <v>827</v>
      </c>
      <c r="AH2125" t="s">
        <v>5607</v>
      </c>
      <c r="AI2125">
        <v>2216017</v>
      </c>
    </row>
    <row r="2126" spans="1:35" hidden="1">
      <c r="A2126" t="s">
        <v>5600</v>
      </c>
      <c r="B2126" t="s">
        <v>5601</v>
      </c>
      <c r="C2126" t="s">
        <v>3506</v>
      </c>
      <c r="D2126" t="s">
        <v>5606</v>
      </c>
      <c r="F2126" t="s">
        <v>792</v>
      </c>
      <c r="G2126" t="s">
        <v>793</v>
      </c>
      <c r="H2126" t="s">
        <v>794</v>
      </c>
      <c r="I2126" t="s">
        <v>795</v>
      </c>
      <c r="J2126" t="s">
        <v>682</v>
      </c>
      <c r="K2126">
        <v>3</v>
      </c>
      <c r="L2126">
        <v>60</v>
      </c>
      <c r="M2126">
        <v>109.4</v>
      </c>
      <c r="N2126">
        <v>59.7</v>
      </c>
      <c r="R2126">
        <v>800</v>
      </c>
      <c r="S2126">
        <v>9.8000000000000007</v>
      </c>
      <c r="T2126">
        <v>81.599999999999994</v>
      </c>
      <c r="U2126" t="s">
        <v>782</v>
      </c>
      <c r="V2126">
        <v>25000</v>
      </c>
      <c r="W2126">
        <v>2700</v>
      </c>
      <c r="X2126">
        <v>80</v>
      </c>
      <c r="Y2126">
        <v>1</v>
      </c>
      <c r="Z2126">
        <v>0.9</v>
      </c>
      <c r="AA2126">
        <v>-20</v>
      </c>
      <c r="AB2126" t="s">
        <v>769</v>
      </c>
      <c r="AC2126">
        <v>0.2</v>
      </c>
      <c r="AD2126" t="s">
        <v>1308</v>
      </c>
      <c r="AE2126">
        <v>41480</v>
      </c>
      <c r="AF2126">
        <v>41838</v>
      </c>
      <c r="AG2126" t="s">
        <v>784</v>
      </c>
      <c r="AH2126" t="s">
        <v>5608</v>
      </c>
      <c r="AI2126">
        <v>2216016</v>
      </c>
    </row>
    <row r="2127" spans="1:35" hidden="1">
      <c r="A2127" t="s">
        <v>5600</v>
      </c>
      <c r="B2127" t="s">
        <v>5601</v>
      </c>
      <c r="C2127" t="s">
        <v>3506</v>
      </c>
      <c r="D2127" t="s">
        <v>5606</v>
      </c>
      <c r="F2127" t="s">
        <v>792</v>
      </c>
      <c r="G2127" t="s">
        <v>793</v>
      </c>
      <c r="H2127" t="s">
        <v>794</v>
      </c>
      <c r="I2127" t="s">
        <v>795</v>
      </c>
      <c r="J2127" t="s">
        <v>682</v>
      </c>
      <c r="K2127">
        <v>3</v>
      </c>
      <c r="L2127">
        <v>60</v>
      </c>
      <c r="M2127">
        <v>109.4</v>
      </c>
      <c r="N2127">
        <v>59.7</v>
      </c>
      <c r="R2127">
        <v>800</v>
      </c>
      <c r="S2127">
        <v>9.8000000000000007</v>
      </c>
      <c r="T2127">
        <v>81.599999999999994</v>
      </c>
      <c r="U2127" t="s">
        <v>782</v>
      </c>
      <c r="V2127">
        <v>25000</v>
      </c>
      <c r="W2127">
        <v>2700</v>
      </c>
      <c r="X2127">
        <v>80</v>
      </c>
      <c r="Y2127">
        <v>1</v>
      </c>
      <c r="Z2127">
        <v>0.9</v>
      </c>
      <c r="AA2127">
        <v>-20</v>
      </c>
      <c r="AB2127" t="s">
        <v>769</v>
      </c>
      <c r="AC2127">
        <v>0.2</v>
      </c>
      <c r="AD2127" t="s">
        <v>1308</v>
      </c>
      <c r="AE2127">
        <v>41480</v>
      </c>
      <c r="AF2127">
        <v>41838</v>
      </c>
      <c r="AG2127" t="s">
        <v>784</v>
      </c>
      <c r="AH2127" t="s">
        <v>5609</v>
      </c>
      <c r="AI2127">
        <v>2216018</v>
      </c>
    </row>
    <row r="2128" spans="1:35" hidden="1">
      <c r="A2128" t="s">
        <v>5600</v>
      </c>
      <c r="B2128" t="s">
        <v>5601</v>
      </c>
      <c r="C2128" t="s">
        <v>3506</v>
      </c>
      <c r="D2128" t="s">
        <v>5610</v>
      </c>
      <c r="F2128" t="s">
        <v>738</v>
      </c>
      <c r="G2128" t="s">
        <v>780</v>
      </c>
      <c r="H2128" t="s">
        <v>794</v>
      </c>
      <c r="I2128" t="s">
        <v>726</v>
      </c>
      <c r="J2128" t="s">
        <v>682</v>
      </c>
      <c r="K2128">
        <v>3</v>
      </c>
      <c r="L2128">
        <v>50</v>
      </c>
      <c r="M2128">
        <v>83.3</v>
      </c>
      <c r="N2128">
        <v>63</v>
      </c>
      <c r="O2128">
        <v>522</v>
      </c>
      <c r="Q2128">
        <v>60</v>
      </c>
      <c r="R2128">
        <v>415</v>
      </c>
      <c r="S2128">
        <v>7</v>
      </c>
      <c r="T2128">
        <v>59.3</v>
      </c>
      <c r="U2128" t="s">
        <v>782</v>
      </c>
      <c r="V2128">
        <v>25000</v>
      </c>
      <c r="W2128">
        <v>2700</v>
      </c>
      <c r="X2128">
        <v>82</v>
      </c>
      <c r="Y2128">
        <v>10</v>
      </c>
      <c r="Z2128">
        <v>0.8</v>
      </c>
      <c r="AA2128">
        <v>-25</v>
      </c>
      <c r="AB2128" t="s">
        <v>769</v>
      </c>
      <c r="AC2128">
        <v>0.2</v>
      </c>
      <c r="AD2128" t="s">
        <v>783</v>
      </c>
      <c r="AE2128">
        <v>41480</v>
      </c>
      <c r="AF2128">
        <v>41838</v>
      </c>
      <c r="AG2128" t="s">
        <v>842</v>
      </c>
      <c r="AH2128" t="s">
        <v>5611</v>
      </c>
      <c r="AI2128">
        <v>2216031</v>
      </c>
    </row>
    <row r="2129" spans="1:35" hidden="1">
      <c r="A2129" t="s">
        <v>5600</v>
      </c>
      <c r="B2129" t="s">
        <v>5612</v>
      </c>
      <c r="C2129" t="s">
        <v>4147</v>
      </c>
      <c r="D2129" t="s">
        <v>5613</v>
      </c>
      <c r="F2129" t="s">
        <v>732</v>
      </c>
      <c r="G2129" t="s">
        <v>780</v>
      </c>
      <c r="H2129" t="s">
        <v>1011</v>
      </c>
      <c r="I2129" t="s">
        <v>726</v>
      </c>
      <c r="J2129" t="s">
        <v>682</v>
      </c>
      <c r="K2129">
        <v>3</v>
      </c>
      <c r="L2129">
        <v>75</v>
      </c>
      <c r="M2129">
        <v>123.9</v>
      </c>
      <c r="N2129">
        <v>87.1</v>
      </c>
      <c r="R2129">
        <v>950</v>
      </c>
      <c r="S2129">
        <v>13.1</v>
      </c>
      <c r="T2129">
        <v>72.5</v>
      </c>
      <c r="U2129" t="s">
        <v>782</v>
      </c>
      <c r="V2129">
        <v>25000</v>
      </c>
      <c r="W2129">
        <v>3000</v>
      </c>
      <c r="X2129">
        <v>83</v>
      </c>
      <c r="Y2129">
        <v>15</v>
      </c>
      <c r="Z2129">
        <v>0.7</v>
      </c>
      <c r="AA2129">
        <v>-10</v>
      </c>
      <c r="AB2129" t="s">
        <v>769</v>
      </c>
      <c r="AC2129">
        <v>0.1</v>
      </c>
      <c r="AD2129" t="s">
        <v>826</v>
      </c>
      <c r="AE2129">
        <v>41944</v>
      </c>
      <c r="AF2129">
        <v>41962</v>
      </c>
      <c r="AG2129" t="s">
        <v>842</v>
      </c>
      <c r="AH2129" t="s">
        <v>5614</v>
      </c>
      <c r="AI2129">
        <v>2225404</v>
      </c>
    </row>
    <row r="2130" spans="1:35" hidden="1">
      <c r="A2130" t="s">
        <v>5615</v>
      </c>
      <c r="B2130" t="s">
        <v>778</v>
      </c>
      <c r="C2130" t="s">
        <v>5616</v>
      </c>
      <c r="D2130" t="s">
        <v>5616</v>
      </c>
      <c r="E2130" t="s">
        <v>5617</v>
      </c>
      <c r="F2130" t="s">
        <v>732</v>
      </c>
      <c r="G2130" t="s">
        <v>780</v>
      </c>
      <c r="H2130" t="s">
        <v>794</v>
      </c>
      <c r="I2130" t="s">
        <v>726</v>
      </c>
      <c r="J2130" t="s">
        <v>682</v>
      </c>
      <c r="K2130">
        <v>5</v>
      </c>
      <c r="M2130">
        <v>135</v>
      </c>
      <c r="N2130">
        <v>95.1</v>
      </c>
      <c r="Q2130">
        <v>120</v>
      </c>
      <c r="R2130">
        <v>800</v>
      </c>
      <c r="S2130">
        <v>13</v>
      </c>
      <c r="T2130">
        <v>70</v>
      </c>
      <c r="U2130" t="s">
        <v>782</v>
      </c>
      <c r="V2130">
        <v>25000</v>
      </c>
      <c r="W2130">
        <v>2700</v>
      </c>
      <c r="X2130">
        <v>81</v>
      </c>
      <c r="Y2130">
        <v>10</v>
      </c>
      <c r="Z2130">
        <v>0.9</v>
      </c>
      <c r="AA2130">
        <v>-18</v>
      </c>
      <c r="AB2130" t="s">
        <v>769</v>
      </c>
      <c r="AC2130">
        <v>0.2</v>
      </c>
      <c r="AD2130" t="s">
        <v>1043</v>
      </c>
      <c r="AE2130">
        <v>41934</v>
      </c>
      <c r="AF2130">
        <v>41975</v>
      </c>
      <c r="AG2130" t="s">
        <v>842</v>
      </c>
      <c r="AH2130" t="s">
        <v>5618</v>
      </c>
      <c r="AI2130">
        <v>2226527</v>
      </c>
    </row>
    <row r="2131" spans="1:35">
      <c r="A2131" t="s">
        <v>5615</v>
      </c>
      <c r="B2131" t="s">
        <v>778</v>
      </c>
      <c r="C2131" t="s">
        <v>5619</v>
      </c>
      <c r="D2131" t="s">
        <v>5619</v>
      </c>
      <c r="E2131" t="s">
        <v>5620</v>
      </c>
      <c r="F2131" t="s">
        <v>731</v>
      </c>
      <c r="G2131" t="s">
        <v>780</v>
      </c>
      <c r="H2131" t="s">
        <v>794</v>
      </c>
      <c r="I2131" t="s">
        <v>726</v>
      </c>
      <c r="J2131" t="s">
        <v>682</v>
      </c>
      <c r="K2131">
        <v>5</v>
      </c>
      <c r="L2131">
        <v>75</v>
      </c>
      <c r="M2131">
        <v>91.7</v>
      </c>
      <c r="N2131">
        <v>95.2</v>
      </c>
      <c r="O2131">
        <v>2540</v>
      </c>
      <c r="Q2131">
        <v>35</v>
      </c>
      <c r="R2131">
        <v>800</v>
      </c>
      <c r="S2131">
        <v>14</v>
      </c>
      <c r="T2131">
        <v>57.1</v>
      </c>
      <c r="U2131" t="s">
        <v>782</v>
      </c>
      <c r="V2131">
        <v>35000</v>
      </c>
      <c r="W2131">
        <v>3000</v>
      </c>
      <c r="X2131">
        <v>83</v>
      </c>
      <c r="Y2131">
        <v>22</v>
      </c>
      <c r="Z2131">
        <v>0.9</v>
      </c>
      <c r="AA2131">
        <v>-20</v>
      </c>
      <c r="AB2131" t="s">
        <v>769</v>
      </c>
      <c r="AC2131">
        <v>0.1</v>
      </c>
      <c r="AD2131" t="s">
        <v>1159</v>
      </c>
      <c r="AE2131">
        <v>41959</v>
      </c>
      <c r="AF2131">
        <v>41928</v>
      </c>
      <c r="AG2131" t="s">
        <v>784</v>
      </c>
      <c r="AH2131" t="s">
        <v>5621</v>
      </c>
      <c r="AI2131">
        <v>2224317</v>
      </c>
    </row>
    <row r="2132" spans="1:35" hidden="1">
      <c r="A2132" t="s">
        <v>5521</v>
      </c>
      <c r="B2132" t="s">
        <v>5522</v>
      </c>
      <c r="C2132" t="s">
        <v>5622</v>
      </c>
      <c r="D2132" t="s">
        <v>5622</v>
      </c>
      <c r="E2132" t="s">
        <v>5623</v>
      </c>
      <c r="F2132" t="s">
        <v>787</v>
      </c>
      <c r="G2132" t="s">
        <v>723</v>
      </c>
      <c r="H2132" t="s">
        <v>794</v>
      </c>
      <c r="I2132" t="s">
        <v>723</v>
      </c>
      <c r="J2132" t="s">
        <v>682</v>
      </c>
      <c r="K2132">
        <v>5</v>
      </c>
      <c r="L2132">
        <v>325</v>
      </c>
      <c r="M2132">
        <v>94.9</v>
      </c>
      <c r="N2132">
        <v>35.4</v>
      </c>
      <c r="R2132">
        <v>325</v>
      </c>
      <c r="S2132">
        <v>4.2</v>
      </c>
      <c r="T2132">
        <v>77.400000000000006</v>
      </c>
      <c r="U2132" t="s">
        <v>782</v>
      </c>
      <c r="V2132">
        <v>20000</v>
      </c>
      <c r="W2132">
        <v>2700</v>
      </c>
      <c r="X2132">
        <v>81</v>
      </c>
      <c r="Y2132">
        <v>3</v>
      </c>
      <c r="Z2132">
        <v>0.9</v>
      </c>
      <c r="AA2132">
        <v>-18</v>
      </c>
      <c r="AB2132" t="s">
        <v>769</v>
      </c>
      <c r="AC2132">
        <v>0.11</v>
      </c>
      <c r="AD2132" t="s">
        <v>783</v>
      </c>
      <c r="AE2132">
        <v>41395</v>
      </c>
      <c r="AF2132">
        <v>41912</v>
      </c>
      <c r="AG2132" t="s">
        <v>784</v>
      </c>
      <c r="AH2132" t="s">
        <v>5624</v>
      </c>
      <c r="AI2132">
        <v>2220849</v>
      </c>
    </row>
    <row r="2133" spans="1:35" hidden="1">
      <c r="A2133" t="s">
        <v>5521</v>
      </c>
      <c r="B2133" t="s">
        <v>5522</v>
      </c>
      <c r="C2133" t="s">
        <v>5625</v>
      </c>
      <c r="D2133" t="s">
        <v>5625</v>
      </c>
      <c r="E2133" t="s">
        <v>5626</v>
      </c>
      <c r="F2133" t="s">
        <v>813</v>
      </c>
      <c r="G2133" t="s">
        <v>780</v>
      </c>
      <c r="H2133" t="s">
        <v>794</v>
      </c>
      <c r="I2133" t="s">
        <v>726</v>
      </c>
      <c r="J2133" t="s">
        <v>682</v>
      </c>
      <c r="K2133">
        <v>5</v>
      </c>
      <c r="L2133">
        <v>50</v>
      </c>
      <c r="M2133">
        <v>96.4</v>
      </c>
      <c r="N2133">
        <v>73.599999999999994</v>
      </c>
      <c r="R2133">
        <v>600</v>
      </c>
      <c r="S2133">
        <v>8</v>
      </c>
      <c r="T2133">
        <v>75</v>
      </c>
      <c r="U2133" t="s">
        <v>782</v>
      </c>
      <c r="V2133">
        <v>25000</v>
      </c>
      <c r="W2133">
        <v>5000</v>
      </c>
      <c r="X2133">
        <v>85</v>
      </c>
      <c r="Y2133">
        <v>22</v>
      </c>
      <c r="Z2133">
        <v>0.9</v>
      </c>
      <c r="AA2133">
        <v>-18</v>
      </c>
      <c r="AB2133" t="s">
        <v>769</v>
      </c>
      <c r="AC2133">
        <v>0.06</v>
      </c>
      <c r="AD2133" t="s">
        <v>1159</v>
      </c>
      <c r="AE2133">
        <v>41456</v>
      </c>
      <c r="AF2133">
        <v>41866</v>
      </c>
      <c r="AG2133" t="s">
        <v>784</v>
      </c>
      <c r="AH2133" t="s">
        <v>5627</v>
      </c>
      <c r="AI2133">
        <v>2217514</v>
      </c>
    </row>
    <row r="2134" spans="1:35" hidden="1">
      <c r="A2134" t="s">
        <v>5521</v>
      </c>
      <c r="B2134" t="s">
        <v>5522</v>
      </c>
      <c r="C2134" t="s">
        <v>5628</v>
      </c>
      <c r="D2134" t="s">
        <v>5628</v>
      </c>
      <c r="E2134" t="s">
        <v>5629</v>
      </c>
      <c r="F2134" t="s">
        <v>813</v>
      </c>
      <c r="G2134" t="s">
        <v>780</v>
      </c>
      <c r="H2134" t="s">
        <v>794</v>
      </c>
      <c r="I2134" t="s">
        <v>726</v>
      </c>
      <c r="J2134" t="s">
        <v>682</v>
      </c>
      <c r="K2134">
        <v>5</v>
      </c>
      <c r="L2134">
        <v>50</v>
      </c>
      <c r="M2134">
        <v>96.4</v>
      </c>
      <c r="N2134">
        <v>73.599999999999994</v>
      </c>
      <c r="R2134">
        <v>550</v>
      </c>
      <c r="S2134">
        <v>8</v>
      </c>
      <c r="T2134">
        <v>68.8</v>
      </c>
      <c r="U2134" t="s">
        <v>782</v>
      </c>
      <c r="V2134">
        <v>25000</v>
      </c>
      <c r="W2134">
        <v>2700</v>
      </c>
      <c r="X2134">
        <v>81</v>
      </c>
      <c r="Y2134">
        <v>6</v>
      </c>
      <c r="Z2134">
        <v>0.9</v>
      </c>
      <c r="AA2134">
        <v>-18</v>
      </c>
      <c r="AB2134" t="s">
        <v>769</v>
      </c>
      <c r="AC2134">
        <v>0.06</v>
      </c>
      <c r="AD2134" t="s">
        <v>1159</v>
      </c>
      <c r="AE2134">
        <v>41456</v>
      </c>
      <c r="AF2134">
        <v>41836</v>
      </c>
      <c r="AG2134" t="s">
        <v>784</v>
      </c>
      <c r="AH2134" t="s">
        <v>5630</v>
      </c>
      <c r="AI2134">
        <v>2215600</v>
      </c>
    </row>
    <row r="2135" spans="1:35" hidden="1">
      <c r="A2135" t="s">
        <v>5521</v>
      </c>
      <c r="B2135" t="s">
        <v>5522</v>
      </c>
      <c r="C2135" t="s">
        <v>5631</v>
      </c>
      <c r="D2135" t="s">
        <v>5631</v>
      </c>
      <c r="E2135" t="s">
        <v>5632</v>
      </c>
      <c r="F2135" t="s">
        <v>732</v>
      </c>
      <c r="G2135" t="s">
        <v>780</v>
      </c>
      <c r="H2135" t="s">
        <v>794</v>
      </c>
      <c r="I2135" t="s">
        <v>726</v>
      </c>
      <c r="J2135" t="s">
        <v>682</v>
      </c>
      <c r="K2135">
        <v>5</v>
      </c>
      <c r="L2135">
        <v>65</v>
      </c>
      <c r="M2135">
        <v>131</v>
      </c>
      <c r="N2135">
        <v>95.1</v>
      </c>
      <c r="R2135">
        <v>680</v>
      </c>
      <c r="S2135">
        <v>10.5</v>
      </c>
      <c r="T2135">
        <v>64.8</v>
      </c>
      <c r="U2135" t="s">
        <v>782</v>
      </c>
      <c r="V2135">
        <v>25000</v>
      </c>
      <c r="W2135">
        <v>5000</v>
      </c>
      <c r="X2135">
        <v>86</v>
      </c>
      <c r="Y2135">
        <v>28</v>
      </c>
      <c r="Z2135">
        <v>0.9</v>
      </c>
      <c r="AA2135">
        <v>-18</v>
      </c>
      <c r="AB2135" t="s">
        <v>769</v>
      </c>
      <c r="AC2135">
        <v>0.19</v>
      </c>
      <c r="AD2135" t="s">
        <v>826</v>
      </c>
      <c r="AE2135">
        <v>41897</v>
      </c>
      <c r="AF2135">
        <v>41921</v>
      </c>
      <c r="AG2135" t="s">
        <v>784</v>
      </c>
      <c r="AH2135" t="s">
        <v>5633</v>
      </c>
      <c r="AI2135">
        <v>2221984</v>
      </c>
    </row>
    <row r="2136" spans="1:35" hidden="1">
      <c r="A2136" t="s">
        <v>5521</v>
      </c>
      <c r="B2136" t="s">
        <v>5522</v>
      </c>
      <c r="C2136" t="s">
        <v>5634</v>
      </c>
      <c r="D2136" t="s">
        <v>5634</v>
      </c>
      <c r="E2136" t="s">
        <v>5635</v>
      </c>
      <c r="F2136" t="s">
        <v>732</v>
      </c>
      <c r="G2136" t="s">
        <v>780</v>
      </c>
      <c r="H2136" t="s">
        <v>794</v>
      </c>
      <c r="I2136" t="s">
        <v>726</v>
      </c>
      <c r="J2136" t="s">
        <v>682</v>
      </c>
      <c r="K2136">
        <v>5</v>
      </c>
      <c r="L2136">
        <v>65</v>
      </c>
      <c r="M2136">
        <v>133</v>
      </c>
      <c r="N2136">
        <v>101.4</v>
      </c>
      <c r="R2136">
        <v>650</v>
      </c>
      <c r="S2136">
        <v>10</v>
      </c>
      <c r="T2136">
        <v>65</v>
      </c>
      <c r="U2136" t="s">
        <v>782</v>
      </c>
      <c r="V2136">
        <v>25000</v>
      </c>
      <c r="W2136">
        <v>2700</v>
      </c>
      <c r="X2136">
        <v>81</v>
      </c>
      <c r="Y2136">
        <v>5</v>
      </c>
      <c r="Z2136">
        <v>0.9</v>
      </c>
      <c r="AA2136">
        <v>-18</v>
      </c>
      <c r="AB2136" t="s">
        <v>769</v>
      </c>
      <c r="AC2136">
        <v>0.05</v>
      </c>
      <c r="AD2136" t="s">
        <v>900</v>
      </c>
      <c r="AE2136">
        <v>41456</v>
      </c>
      <c r="AF2136">
        <v>41836</v>
      </c>
      <c r="AG2136" t="s">
        <v>784</v>
      </c>
      <c r="AH2136" t="s">
        <v>5636</v>
      </c>
      <c r="AI2136">
        <v>2215599</v>
      </c>
    </row>
    <row r="2137" spans="1:35" hidden="1">
      <c r="A2137" t="s">
        <v>5521</v>
      </c>
      <c r="B2137" t="s">
        <v>5522</v>
      </c>
      <c r="C2137" t="s">
        <v>5637</v>
      </c>
      <c r="D2137" t="s">
        <v>5637</v>
      </c>
      <c r="E2137" t="s">
        <v>5638</v>
      </c>
      <c r="F2137" t="s">
        <v>732</v>
      </c>
      <c r="G2137" t="s">
        <v>780</v>
      </c>
      <c r="H2137" t="s">
        <v>794</v>
      </c>
      <c r="I2137" t="s">
        <v>726</v>
      </c>
      <c r="J2137" t="s">
        <v>682</v>
      </c>
      <c r="K2137">
        <v>5</v>
      </c>
      <c r="L2137">
        <v>65</v>
      </c>
      <c r="M2137">
        <v>131</v>
      </c>
      <c r="N2137">
        <v>95.1</v>
      </c>
      <c r="R2137">
        <v>650</v>
      </c>
      <c r="S2137">
        <v>10.5</v>
      </c>
      <c r="T2137">
        <v>61.9</v>
      </c>
      <c r="U2137" t="s">
        <v>782</v>
      </c>
      <c r="V2137">
        <v>25000</v>
      </c>
      <c r="W2137">
        <v>2700</v>
      </c>
      <c r="X2137">
        <v>83</v>
      </c>
      <c r="Y2137">
        <v>9</v>
      </c>
      <c r="Z2137">
        <v>0.9</v>
      </c>
      <c r="AA2137">
        <v>-18</v>
      </c>
      <c r="AB2137" t="s">
        <v>769</v>
      </c>
      <c r="AC2137">
        <v>0.19</v>
      </c>
      <c r="AD2137" t="s">
        <v>826</v>
      </c>
      <c r="AE2137">
        <v>41897</v>
      </c>
      <c r="AF2137">
        <v>41920</v>
      </c>
      <c r="AG2137" t="s">
        <v>784</v>
      </c>
      <c r="AH2137" t="s">
        <v>5639</v>
      </c>
      <c r="AI2137">
        <v>2221911</v>
      </c>
    </row>
    <row r="2138" spans="1:35" hidden="1">
      <c r="A2138" t="s">
        <v>5521</v>
      </c>
      <c r="B2138" t="s">
        <v>5522</v>
      </c>
      <c r="C2138" t="s">
        <v>5640</v>
      </c>
      <c r="D2138" t="s">
        <v>5640</v>
      </c>
      <c r="E2138" t="s">
        <v>5641</v>
      </c>
      <c r="F2138" t="s">
        <v>732</v>
      </c>
      <c r="G2138" t="s">
        <v>780</v>
      </c>
      <c r="H2138" t="s">
        <v>794</v>
      </c>
      <c r="I2138" t="s">
        <v>726</v>
      </c>
      <c r="J2138" t="s">
        <v>682</v>
      </c>
      <c r="K2138">
        <v>5</v>
      </c>
      <c r="L2138">
        <v>65</v>
      </c>
      <c r="M2138">
        <v>133</v>
      </c>
      <c r="N2138">
        <v>101.4</v>
      </c>
      <c r="R2138">
        <v>650</v>
      </c>
      <c r="S2138">
        <v>10</v>
      </c>
      <c r="T2138">
        <v>65</v>
      </c>
      <c r="U2138" t="s">
        <v>782</v>
      </c>
      <c r="V2138">
        <v>25000</v>
      </c>
      <c r="W2138">
        <v>3000</v>
      </c>
      <c r="X2138">
        <v>81</v>
      </c>
      <c r="Y2138">
        <v>8</v>
      </c>
      <c r="Z2138">
        <v>0.9</v>
      </c>
      <c r="AA2138">
        <v>-18</v>
      </c>
      <c r="AB2138" t="s">
        <v>769</v>
      </c>
      <c r="AC2138">
        <v>0.05</v>
      </c>
      <c r="AD2138" t="s">
        <v>900</v>
      </c>
      <c r="AE2138">
        <v>41456</v>
      </c>
      <c r="AF2138">
        <v>41862</v>
      </c>
      <c r="AG2138" t="s">
        <v>784</v>
      </c>
      <c r="AH2138" t="s">
        <v>5642</v>
      </c>
      <c r="AI2138">
        <v>2217202</v>
      </c>
    </row>
    <row r="2139" spans="1:35" hidden="1">
      <c r="A2139" t="s">
        <v>5521</v>
      </c>
      <c r="B2139" t="s">
        <v>5522</v>
      </c>
      <c r="C2139" t="s">
        <v>5643</v>
      </c>
      <c r="D2139" t="s">
        <v>5643</v>
      </c>
      <c r="E2139" t="s">
        <v>5644</v>
      </c>
      <c r="F2139" t="s">
        <v>732</v>
      </c>
      <c r="G2139" t="s">
        <v>780</v>
      </c>
      <c r="H2139" t="s">
        <v>794</v>
      </c>
      <c r="I2139" t="s">
        <v>726</v>
      </c>
      <c r="J2139" t="s">
        <v>682</v>
      </c>
      <c r="K2139">
        <v>5</v>
      </c>
      <c r="L2139">
        <v>65</v>
      </c>
      <c r="M2139">
        <v>131</v>
      </c>
      <c r="N2139">
        <v>95.1</v>
      </c>
      <c r="R2139">
        <v>650</v>
      </c>
      <c r="S2139">
        <v>10.5</v>
      </c>
      <c r="T2139">
        <v>61.9</v>
      </c>
      <c r="U2139" t="s">
        <v>782</v>
      </c>
      <c r="V2139">
        <v>25000</v>
      </c>
      <c r="W2139">
        <v>3000</v>
      </c>
      <c r="X2139">
        <v>84</v>
      </c>
      <c r="Y2139">
        <v>13</v>
      </c>
      <c r="Z2139">
        <v>0.9</v>
      </c>
      <c r="AA2139">
        <v>-18</v>
      </c>
      <c r="AB2139" t="s">
        <v>769</v>
      </c>
      <c r="AC2139">
        <v>0.19</v>
      </c>
      <c r="AD2139" t="s">
        <v>826</v>
      </c>
      <c r="AE2139">
        <v>41897</v>
      </c>
      <c r="AF2139">
        <v>41921</v>
      </c>
      <c r="AG2139" t="s">
        <v>784</v>
      </c>
      <c r="AH2139" t="s">
        <v>5645</v>
      </c>
      <c r="AI2139">
        <v>2221985</v>
      </c>
    </row>
    <row r="2140" spans="1:35" hidden="1">
      <c r="A2140" t="s">
        <v>5521</v>
      </c>
      <c r="B2140" t="s">
        <v>5522</v>
      </c>
      <c r="C2140" t="s">
        <v>5646</v>
      </c>
      <c r="D2140" t="s">
        <v>5646</v>
      </c>
      <c r="E2140" t="s">
        <v>5647</v>
      </c>
      <c r="F2140" t="s">
        <v>732</v>
      </c>
      <c r="G2140" t="s">
        <v>780</v>
      </c>
      <c r="H2140" t="s">
        <v>794</v>
      </c>
      <c r="I2140" t="s">
        <v>726</v>
      </c>
      <c r="J2140" t="s">
        <v>682</v>
      </c>
      <c r="K2140">
        <v>5</v>
      </c>
      <c r="L2140">
        <v>75</v>
      </c>
      <c r="M2140">
        <v>131.19999999999999</v>
      </c>
      <c r="N2140">
        <v>95.2</v>
      </c>
      <c r="R2140">
        <v>985</v>
      </c>
      <c r="S2140">
        <v>15</v>
      </c>
      <c r="T2140">
        <v>65.7</v>
      </c>
      <c r="U2140" t="s">
        <v>782</v>
      </c>
      <c r="V2140">
        <v>25000</v>
      </c>
      <c r="W2140">
        <v>5000</v>
      </c>
      <c r="X2140">
        <v>86</v>
      </c>
      <c r="Y2140">
        <v>20</v>
      </c>
      <c r="Z2140">
        <v>0.9</v>
      </c>
      <c r="AA2140">
        <v>-18</v>
      </c>
      <c r="AB2140" t="s">
        <v>769</v>
      </c>
      <c r="AC2140">
        <v>0.19</v>
      </c>
      <c r="AD2140" t="s">
        <v>826</v>
      </c>
      <c r="AE2140">
        <v>41897</v>
      </c>
      <c r="AF2140">
        <v>41907</v>
      </c>
      <c r="AG2140" t="s">
        <v>784</v>
      </c>
      <c r="AH2140" t="s">
        <v>5648</v>
      </c>
      <c r="AI2140">
        <v>2220312</v>
      </c>
    </row>
    <row r="2141" spans="1:35" hidden="1">
      <c r="A2141" t="s">
        <v>5521</v>
      </c>
      <c r="B2141" t="s">
        <v>5522</v>
      </c>
      <c r="C2141" t="s">
        <v>5649</v>
      </c>
      <c r="D2141" t="s">
        <v>5649</v>
      </c>
      <c r="E2141" t="s">
        <v>5650</v>
      </c>
      <c r="F2141" t="s">
        <v>732</v>
      </c>
      <c r="G2141" t="s">
        <v>780</v>
      </c>
      <c r="H2141" t="s">
        <v>794</v>
      </c>
      <c r="I2141" t="s">
        <v>726</v>
      </c>
      <c r="J2141" t="s">
        <v>682</v>
      </c>
      <c r="K2141">
        <v>5</v>
      </c>
      <c r="L2141">
        <v>75</v>
      </c>
      <c r="M2141">
        <v>131.19999999999999</v>
      </c>
      <c r="N2141">
        <v>95.2</v>
      </c>
      <c r="R2141">
        <v>940</v>
      </c>
      <c r="S2141">
        <v>15</v>
      </c>
      <c r="T2141">
        <v>62.7</v>
      </c>
      <c r="U2141" t="s">
        <v>782</v>
      </c>
      <c r="V2141">
        <v>25000</v>
      </c>
      <c r="W2141">
        <v>2700</v>
      </c>
      <c r="X2141">
        <v>83</v>
      </c>
      <c r="Y2141">
        <v>16</v>
      </c>
      <c r="Z2141">
        <v>0.9</v>
      </c>
      <c r="AA2141">
        <v>-18</v>
      </c>
      <c r="AB2141" t="s">
        <v>769</v>
      </c>
      <c r="AC2141">
        <v>0.19</v>
      </c>
      <c r="AD2141" t="s">
        <v>826</v>
      </c>
      <c r="AE2141">
        <v>41897</v>
      </c>
      <c r="AF2141">
        <v>41907</v>
      </c>
      <c r="AG2141" t="s">
        <v>784</v>
      </c>
      <c r="AH2141" t="s">
        <v>5651</v>
      </c>
      <c r="AI2141">
        <v>2220309</v>
      </c>
    </row>
    <row r="2142" spans="1:35" hidden="1">
      <c r="A2142" t="s">
        <v>5652</v>
      </c>
      <c r="B2142" t="s">
        <v>5653</v>
      </c>
      <c r="C2142" t="s">
        <v>5654</v>
      </c>
      <c r="D2142" t="s">
        <v>5654</v>
      </c>
      <c r="F2142" t="s">
        <v>792</v>
      </c>
      <c r="G2142" t="s">
        <v>793</v>
      </c>
      <c r="H2142" t="s">
        <v>794</v>
      </c>
      <c r="I2142" t="s">
        <v>795</v>
      </c>
      <c r="J2142" t="s">
        <v>682</v>
      </c>
      <c r="K2142">
        <v>3</v>
      </c>
      <c r="L2142">
        <v>40</v>
      </c>
      <c r="M2142">
        <v>112</v>
      </c>
      <c r="N2142">
        <v>64</v>
      </c>
      <c r="R2142">
        <v>470</v>
      </c>
      <c r="S2142">
        <v>7</v>
      </c>
      <c r="T2142">
        <v>67.099999999999994</v>
      </c>
      <c r="U2142" t="s">
        <v>782</v>
      </c>
      <c r="V2142">
        <v>25000</v>
      </c>
      <c r="W2142">
        <v>2700</v>
      </c>
      <c r="X2142">
        <v>82</v>
      </c>
      <c r="Y2142">
        <v>16</v>
      </c>
      <c r="Z2142">
        <v>0.9</v>
      </c>
      <c r="AA2142">
        <v>-20</v>
      </c>
      <c r="AD2142" t="s">
        <v>783</v>
      </c>
      <c r="AE2142">
        <v>41751</v>
      </c>
      <c r="AF2142">
        <v>41751</v>
      </c>
      <c r="AG2142" t="s">
        <v>784</v>
      </c>
      <c r="AH2142" t="s">
        <v>5655</v>
      </c>
      <c r="AI2142">
        <v>2218046</v>
      </c>
    </row>
    <row r="2143" spans="1:35" hidden="1">
      <c r="A2143" t="s">
        <v>5652</v>
      </c>
      <c r="B2143" t="s">
        <v>5653</v>
      </c>
      <c r="C2143" t="s">
        <v>5656</v>
      </c>
      <c r="D2143" t="s">
        <v>5656</v>
      </c>
      <c r="F2143" t="s">
        <v>792</v>
      </c>
      <c r="G2143" t="s">
        <v>793</v>
      </c>
      <c r="H2143" t="s">
        <v>794</v>
      </c>
      <c r="I2143" t="s">
        <v>795</v>
      </c>
      <c r="J2143" t="s">
        <v>682</v>
      </c>
      <c r="K2143">
        <v>3</v>
      </c>
      <c r="L2143">
        <v>60</v>
      </c>
      <c r="M2143">
        <v>112</v>
      </c>
      <c r="N2143">
        <v>63.5</v>
      </c>
      <c r="R2143">
        <v>800</v>
      </c>
      <c r="S2143">
        <v>9.8000000000000007</v>
      </c>
      <c r="T2143">
        <v>81.599999999999994</v>
      </c>
      <c r="U2143" t="s">
        <v>782</v>
      </c>
      <c r="V2143">
        <v>25000</v>
      </c>
      <c r="W2143">
        <v>2700</v>
      </c>
      <c r="X2143">
        <v>81</v>
      </c>
      <c r="Y2143">
        <v>10</v>
      </c>
      <c r="Z2143">
        <v>0.9</v>
      </c>
      <c r="AA2143">
        <v>-20</v>
      </c>
      <c r="AD2143" t="s">
        <v>783</v>
      </c>
      <c r="AE2143">
        <v>41751</v>
      </c>
      <c r="AF2143">
        <v>41751</v>
      </c>
      <c r="AG2143" t="s">
        <v>784</v>
      </c>
      <c r="AH2143" t="s">
        <v>5657</v>
      </c>
      <c r="AI2143">
        <v>2218045</v>
      </c>
    </row>
    <row r="2144" spans="1:35" hidden="1">
      <c r="A2144" t="s">
        <v>5652</v>
      </c>
      <c r="B2144" t="s">
        <v>5653</v>
      </c>
      <c r="C2144" t="s">
        <v>5658</v>
      </c>
      <c r="D2144" t="s">
        <v>5658</v>
      </c>
      <c r="F2144" t="s">
        <v>835</v>
      </c>
      <c r="G2144" t="s">
        <v>723</v>
      </c>
      <c r="H2144" t="s">
        <v>788</v>
      </c>
      <c r="I2144" t="s">
        <v>723</v>
      </c>
      <c r="J2144" t="s">
        <v>682</v>
      </c>
      <c r="K2144">
        <v>3</v>
      </c>
      <c r="L2144">
        <v>40</v>
      </c>
      <c r="M2144">
        <v>97</v>
      </c>
      <c r="N2144">
        <v>35</v>
      </c>
      <c r="R2144">
        <v>325</v>
      </c>
      <c r="S2144">
        <v>5</v>
      </c>
      <c r="T2144">
        <v>65</v>
      </c>
      <c r="U2144" t="s">
        <v>782</v>
      </c>
      <c r="V2144">
        <v>25000</v>
      </c>
      <c r="W2144">
        <v>3000</v>
      </c>
      <c r="X2144">
        <v>82</v>
      </c>
      <c r="Y2144">
        <v>17</v>
      </c>
      <c r="Z2144">
        <v>0.9</v>
      </c>
      <c r="AA2144">
        <v>-20</v>
      </c>
      <c r="AB2144" t="s">
        <v>769</v>
      </c>
      <c r="AC2144">
        <v>0.09</v>
      </c>
      <c r="AD2144" t="s">
        <v>783</v>
      </c>
      <c r="AE2144">
        <v>41744</v>
      </c>
      <c r="AF2144">
        <v>41744</v>
      </c>
      <c r="AG2144" t="s">
        <v>784</v>
      </c>
      <c r="AH2144" t="s">
        <v>5659</v>
      </c>
      <c r="AI2144">
        <v>2218044</v>
      </c>
    </row>
    <row r="2145" spans="1:35" hidden="1">
      <c r="A2145" t="s">
        <v>5652</v>
      </c>
      <c r="B2145" t="s">
        <v>5653</v>
      </c>
      <c r="C2145" t="s">
        <v>5660</v>
      </c>
      <c r="D2145" t="s">
        <v>5660</v>
      </c>
      <c r="F2145" t="s">
        <v>1305</v>
      </c>
      <c r="G2145" t="s">
        <v>736</v>
      </c>
      <c r="H2145" t="s">
        <v>794</v>
      </c>
      <c r="I2145" t="s">
        <v>795</v>
      </c>
      <c r="J2145" t="s">
        <v>682</v>
      </c>
      <c r="K2145">
        <v>3</v>
      </c>
      <c r="L2145">
        <v>40</v>
      </c>
      <c r="M2145">
        <v>82.7</v>
      </c>
      <c r="N2145">
        <v>49.8</v>
      </c>
      <c r="R2145">
        <v>350</v>
      </c>
      <c r="S2145">
        <v>5</v>
      </c>
      <c r="T2145">
        <v>70</v>
      </c>
      <c r="U2145" t="s">
        <v>782</v>
      </c>
      <c r="V2145">
        <v>25000</v>
      </c>
      <c r="W2145">
        <v>3000</v>
      </c>
      <c r="X2145">
        <v>84</v>
      </c>
      <c r="Y2145">
        <v>19</v>
      </c>
      <c r="Z2145">
        <v>0.7</v>
      </c>
      <c r="AA2145">
        <v>-20</v>
      </c>
      <c r="AB2145" t="s">
        <v>769</v>
      </c>
      <c r="AC2145">
        <v>0.08</v>
      </c>
      <c r="AD2145" t="s">
        <v>783</v>
      </c>
      <c r="AE2145">
        <v>41752</v>
      </c>
      <c r="AF2145">
        <v>41752</v>
      </c>
      <c r="AG2145" t="s">
        <v>784</v>
      </c>
      <c r="AH2145" t="s">
        <v>5661</v>
      </c>
      <c r="AI2145">
        <v>2218047</v>
      </c>
    </row>
    <row r="2146" spans="1:35" hidden="1">
      <c r="A2146" t="s">
        <v>5652</v>
      </c>
      <c r="B2146" t="s">
        <v>5653</v>
      </c>
      <c r="C2146" t="s">
        <v>5662</v>
      </c>
      <c r="D2146" t="s">
        <v>5662</v>
      </c>
      <c r="F2146" t="s">
        <v>703</v>
      </c>
      <c r="G2146" t="s">
        <v>780</v>
      </c>
      <c r="H2146" t="s">
        <v>781</v>
      </c>
      <c r="I2146" t="s">
        <v>726</v>
      </c>
      <c r="J2146" t="s">
        <v>682</v>
      </c>
      <c r="K2146">
        <v>3</v>
      </c>
      <c r="L2146">
        <v>30</v>
      </c>
      <c r="M2146">
        <v>50.4</v>
      </c>
      <c r="N2146">
        <v>50.3</v>
      </c>
      <c r="O2146">
        <v>725</v>
      </c>
      <c r="R2146">
        <v>300</v>
      </c>
      <c r="S2146">
        <v>6.5</v>
      </c>
      <c r="T2146">
        <v>46.2</v>
      </c>
      <c r="U2146" t="s">
        <v>782</v>
      </c>
      <c r="V2146">
        <v>25000</v>
      </c>
      <c r="W2146">
        <v>3000</v>
      </c>
      <c r="X2146">
        <v>83</v>
      </c>
      <c r="Y2146">
        <v>16</v>
      </c>
      <c r="Z2146">
        <v>0.7</v>
      </c>
      <c r="AA2146">
        <v>-20</v>
      </c>
      <c r="AD2146" t="s">
        <v>783</v>
      </c>
      <c r="AE2146">
        <v>41757</v>
      </c>
      <c r="AF2146">
        <v>41757</v>
      </c>
      <c r="AG2146" t="s">
        <v>784</v>
      </c>
      <c r="AH2146" t="s">
        <v>5663</v>
      </c>
      <c r="AI2146">
        <v>2218048</v>
      </c>
    </row>
    <row r="2147" spans="1:35" hidden="1">
      <c r="A2147" t="s">
        <v>5664</v>
      </c>
      <c r="B2147" t="s">
        <v>5665</v>
      </c>
      <c r="C2147" t="s">
        <v>5666</v>
      </c>
      <c r="D2147" t="s">
        <v>5666</v>
      </c>
      <c r="F2147" t="s">
        <v>792</v>
      </c>
      <c r="G2147" t="s">
        <v>793</v>
      </c>
      <c r="H2147" t="s">
        <v>794</v>
      </c>
      <c r="I2147" t="s">
        <v>795</v>
      </c>
      <c r="J2147" t="s">
        <v>682</v>
      </c>
      <c r="K2147">
        <v>3</v>
      </c>
      <c r="L2147">
        <v>60</v>
      </c>
      <c r="M2147">
        <v>107.5</v>
      </c>
      <c r="N2147">
        <v>59.8</v>
      </c>
      <c r="R2147">
        <v>800</v>
      </c>
      <c r="S2147">
        <v>9</v>
      </c>
      <c r="T2147">
        <v>88.9</v>
      </c>
      <c r="U2147" t="s">
        <v>782</v>
      </c>
      <c r="V2147">
        <v>25000</v>
      </c>
      <c r="W2147">
        <v>3000</v>
      </c>
      <c r="X2147">
        <v>84</v>
      </c>
      <c r="Y2147">
        <v>20</v>
      </c>
      <c r="Z2147">
        <v>0.9</v>
      </c>
      <c r="AA2147">
        <v>-20</v>
      </c>
      <c r="AD2147" t="s">
        <v>826</v>
      </c>
      <c r="AE2147">
        <v>41832</v>
      </c>
      <c r="AF2147">
        <v>41830</v>
      </c>
      <c r="AG2147" t="s">
        <v>842</v>
      </c>
      <c r="AH2147" t="s">
        <v>5667</v>
      </c>
      <c r="AI2147">
        <v>2215536</v>
      </c>
    </row>
    <row r="2148" spans="1:35" hidden="1">
      <c r="A2148" t="s">
        <v>5664</v>
      </c>
      <c r="B2148" t="s">
        <v>5665</v>
      </c>
      <c r="C2148" t="s">
        <v>5668</v>
      </c>
      <c r="D2148" t="s">
        <v>5668</v>
      </c>
      <c r="F2148" t="s">
        <v>792</v>
      </c>
      <c r="G2148" t="s">
        <v>793</v>
      </c>
      <c r="H2148" t="s">
        <v>794</v>
      </c>
      <c r="I2148" t="s">
        <v>795</v>
      </c>
      <c r="J2148" t="s">
        <v>682</v>
      </c>
      <c r="K2148">
        <v>3</v>
      </c>
      <c r="L2148">
        <v>60</v>
      </c>
      <c r="M2148">
        <v>109.5</v>
      </c>
      <c r="N2148">
        <v>59.8</v>
      </c>
      <c r="R2148">
        <v>800</v>
      </c>
      <c r="S2148">
        <v>9.5</v>
      </c>
      <c r="T2148">
        <v>84.2</v>
      </c>
      <c r="U2148" t="s">
        <v>782</v>
      </c>
      <c r="V2148">
        <v>25000</v>
      </c>
      <c r="W2148">
        <v>3000</v>
      </c>
      <c r="X2148">
        <v>82</v>
      </c>
      <c r="Y2148">
        <v>17</v>
      </c>
      <c r="Z2148">
        <v>1</v>
      </c>
      <c r="AA2148">
        <v>-20</v>
      </c>
      <c r="AB2148" t="s">
        <v>769</v>
      </c>
      <c r="AC2148">
        <v>0.2</v>
      </c>
      <c r="AD2148" t="s">
        <v>826</v>
      </c>
      <c r="AE2148">
        <v>41832</v>
      </c>
      <c r="AF2148">
        <v>41830</v>
      </c>
      <c r="AG2148" t="s">
        <v>842</v>
      </c>
      <c r="AH2148" t="s">
        <v>5669</v>
      </c>
      <c r="AI2148">
        <v>2215537</v>
      </c>
    </row>
    <row r="2149" spans="1:35" hidden="1">
      <c r="A2149" t="s">
        <v>5670</v>
      </c>
      <c r="B2149" t="s">
        <v>5671</v>
      </c>
      <c r="C2149" t="s">
        <v>5672</v>
      </c>
      <c r="D2149" t="s">
        <v>5673</v>
      </c>
      <c r="E2149" t="s">
        <v>5674</v>
      </c>
      <c r="F2149" t="s">
        <v>792</v>
      </c>
      <c r="G2149" t="s">
        <v>793</v>
      </c>
      <c r="H2149" t="s">
        <v>794</v>
      </c>
      <c r="I2149" t="s">
        <v>795</v>
      </c>
      <c r="J2149" t="s">
        <v>682</v>
      </c>
      <c r="K2149">
        <v>3</v>
      </c>
      <c r="L2149">
        <v>40</v>
      </c>
      <c r="M2149">
        <v>107.4</v>
      </c>
      <c r="N2149">
        <v>57.7</v>
      </c>
      <c r="R2149">
        <v>480</v>
      </c>
      <c r="S2149">
        <v>6.5</v>
      </c>
      <c r="T2149">
        <v>72.7</v>
      </c>
      <c r="U2149" t="s">
        <v>782</v>
      </c>
      <c r="V2149">
        <v>25000</v>
      </c>
      <c r="W2149">
        <v>2700</v>
      </c>
      <c r="X2149">
        <v>81</v>
      </c>
      <c r="Y2149">
        <v>6</v>
      </c>
      <c r="Z2149">
        <v>1</v>
      </c>
      <c r="AA2149">
        <v>-20</v>
      </c>
      <c r="AB2149" t="s">
        <v>769</v>
      </c>
      <c r="AC2149">
        <v>0.1</v>
      </c>
      <c r="AD2149" t="s">
        <v>826</v>
      </c>
      <c r="AE2149">
        <v>41881</v>
      </c>
      <c r="AF2149">
        <v>41904</v>
      </c>
      <c r="AG2149" t="s">
        <v>842</v>
      </c>
      <c r="AH2149" t="s">
        <v>5675</v>
      </c>
      <c r="AI2149">
        <v>2221910</v>
      </c>
    </row>
    <row r="2150" spans="1:35" hidden="1">
      <c r="A2150" t="s">
        <v>5670</v>
      </c>
      <c r="B2150" t="s">
        <v>5671</v>
      </c>
      <c r="C2150" t="s">
        <v>5672</v>
      </c>
      <c r="D2150" t="s">
        <v>5676</v>
      </c>
      <c r="F2150" t="s">
        <v>792</v>
      </c>
      <c r="G2150" t="s">
        <v>793</v>
      </c>
      <c r="H2150" t="s">
        <v>794</v>
      </c>
      <c r="I2150" t="s">
        <v>795</v>
      </c>
      <c r="J2150" t="s">
        <v>682</v>
      </c>
      <c r="K2150">
        <v>3</v>
      </c>
      <c r="L2150">
        <v>60</v>
      </c>
      <c r="M2150">
        <v>106.3</v>
      </c>
      <c r="N2150">
        <v>57.6</v>
      </c>
      <c r="R2150">
        <v>800</v>
      </c>
      <c r="S2150">
        <v>9.5</v>
      </c>
      <c r="T2150">
        <v>84.2</v>
      </c>
      <c r="U2150" t="s">
        <v>782</v>
      </c>
      <c r="V2150">
        <v>25000</v>
      </c>
      <c r="W2150">
        <v>3000</v>
      </c>
      <c r="X2150">
        <v>83</v>
      </c>
      <c r="Y2150">
        <v>15</v>
      </c>
      <c r="Z2150">
        <v>1</v>
      </c>
      <c r="AA2150">
        <v>-20</v>
      </c>
      <c r="AB2150" t="s">
        <v>769</v>
      </c>
      <c r="AC2150">
        <v>0.1</v>
      </c>
      <c r="AD2150" t="s">
        <v>974</v>
      </c>
      <c r="AE2150">
        <v>41958</v>
      </c>
      <c r="AF2150">
        <v>41962</v>
      </c>
      <c r="AG2150" t="s">
        <v>842</v>
      </c>
      <c r="AH2150" t="s">
        <v>5677</v>
      </c>
      <c r="AI2150">
        <v>2226226</v>
      </c>
    </row>
    <row r="2151" spans="1:35">
      <c r="A2151" t="s">
        <v>5615</v>
      </c>
      <c r="B2151" t="s">
        <v>778</v>
      </c>
      <c r="C2151" t="s">
        <v>5678</v>
      </c>
      <c r="D2151" t="s">
        <v>5678</v>
      </c>
      <c r="E2151" t="s">
        <v>5679</v>
      </c>
      <c r="F2151" t="s">
        <v>830</v>
      </c>
      <c r="G2151" t="s">
        <v>780</v>
      </c>
      <c r="H2151" t="s">
        <v>794</v>
      </c>
      <c r="I2151" t="s">
        <v>726</v>
      </c>
      <c r="J2151" t="s">
        <v>682</v>
      </c>
      <c r="K2151">
        <v>5</v>
      </c>
      <c r="L2151">
        <v>75</v>
      </c>
      <c r="M2151">
        <v>120</v>
      </c>
      <c r="N2151">
        <v>95.2</v>
      </c>
      <c r="O2151">
        <v>2306</v>
      </c>
      <c r="Q2151">
        <v>35</v>
      </c>
      <c r="R2151">
        <v>800</v>
      </c>
      <c r="S2151">
        <v>14</v>
      </c>
      <c r="T2151">
        <v>57.1</v>
      </c>
      <c r="U2151" t="s">
        <v>782</v>
      </c>
      <c r="V2151">
        <v>35000</v>
      </c>
      <c r="W2151">
        <v>3000</v>
      </c>
      <c r="X2151">
        <v>83</v>
      </c>
      <c r="Y2151">
        <v>19</v>
      </c>
      <c r="Z2151">
        <v>0.9</v>
      </c>
      <c r="AA2151">
        <v>-20</v>
      </c>
      <c r="AB2151" t="s">
        <v>769</v>
      </c>
      <c r="AC2151">
        <v>0.1</v>
      </c>
      <c r="AD2151" t="s">
        <v>1159</v>
      </c>
      <c r="AE2151">
        <v>41959</v>
      </c>
      <c r="AF2151">
        <v>41928</v>
      </c>
      <c r="AG2151" t="s">
        <v>784</v>
      </c>
      <c r="AH2151" t="s">
        <v>5680</v>
      </c>
      <c r="AI2151">
        <v>2224315</v>
      </c>
    </row>
    <row r="2152" spans="1:35">
      <c r="A2152" t="s">
        <v>5615</v>
      </c>
      <c r="B2152" t="s">
        <v>778</v>
      </c>
      <c r="C2152" t="s">
        <v>5681</v>
      </c>
      <c r="D2152" t="s">
        <v>5681</v>
      </c>
      <c r="E2152" t="s">
        <v>5682</v>
      </c>
      <c r="F2152" t="s">
        <v>731</v>
      </c>
      <c r="G2152" t="s">
        <v>780</v>
      </c>
      <c r="H2152" t="s">
        <v>794</v>
      </c>
      <c r="I2152" t="s">
        <v>726</v>
      </c>
      <c r="J2152" t="s">
        <v>682</v>
      </c>
      <c r="K2152">
        <v>5</v>
      </c>
      <c r="L2152">
        <v>75</v>
      </c>
      <c r="M2152">
        <v>91.7</v>
      </c>
      <c r="N2152">
        <v>95.2</v>
      </c>
      <c r="O2152">
        <v>2418</v>
      </c>
      <c r="Q2152">
        <v>35</v>
      </c>
      <c r="R2152">
        <v>840</v>
      </c>
      <c r="S2152">
        <v>14</v>
      </c>
      <c r="T2152">
        <v>60</v>
      </c>
      <c r="U2152" t="s">
        <v>782</v>
      </c>
      <c r="V2152">
        <v>35000</v>
      </c>
      <c r="W2152">
        <v>5000</v>
      </c>
      <c r="X2152">
        <v>84</v>
      </c>
      <c r="Y2152">
        <v>15</v>
      </c>
      <c r="Z2152">
        <v>0.9</v>
      </c>
      <c r="AA2152">
        <v>-20</v>
      </c>
      <c r="AB2152" t="s">
        <v>769</v>
      </c>
      <c r="AC2152">
        <v>0.1</v>
      </c>
      <c r="AD2152" t="s">
        <v>1159</v>
      </c>
      <c r="AE2152">
        <v>41959</v>
      </c>
      <c r="AF2152">
        <v>41928</v>
      </c>
      <c r="AG2152" t="s">
        <v>784</v>
      </c>
      <c r="AH2152" t="s">
        <v>5683</v>
      </c>
      <c r="AI2152">
        <v>2224318</v>
      </c>
    </row>
    <row r="2153" spans="1:35">
      <c r="A2153" t="s">
        <v>5615</v>
      </c>
      <c r="B2153" t="s">
        <v>778</v>
      </c>
      <c r="C2153" t="s">
        <v>5684</v>
      </c>
      <c r="D2153" t="s">
        <v>5684</v>
      </c>
      <c r="E2153" t="s">
        <v>5685</v>
      </c>
      <c r="F2153" t="s">
        <v>830</v>
      </c>
      <c r="G2153" t="s">
        <v>780</v>
      </c>
      <c r="H2153" t="s">
        <v>794</v>
      </c>
      <c r="I2153" t="s">
        <v>726</v>
      </c>
      <c r="J2153" t="s">
        <v>682</v>
      </c>
      <c r="K2153">
        <v>5</v>
      </c>
      <c r="L2153">
        <v>75</v>
      </c>
      <c r="M2153">
        <v>120</v>
      </c>
      <c r="N2153">
        <v>95.2</v>
      </c>
      <c r="O2153">
        <v>2477</v>
      </c>
      <c r="Q2153">
        <v>35</v>
      </c>
      <c r="R2153">
        <v>840</v>
      </c>
      <c r="S2153">
        <v>14</v>
      </c>
      <c r="T2153">
        <v>60</v>
      </c>
      <c r="U2153" t="s">
        <v>782</v>
      </c>
      <c r="V2153">
        <v>35000</v>
      </c>
      <c r="W2153">
        <v>5000</v>
      </c>
      <c r="X2153">
        <v>84</v>
      </c>
      <c r="Y2153">
        <v>15</v>
      </c>
      <c r="Z2153">
        <v>0.9</v>
      </c>
      <c r="AA2153">
        <v>-20</v>
      </c>
      <c r="AB2153" t="s">
        <v>769</v>
      </c>
      <c r="AC2153">
        <v>0.1</v>
      </c>
      <c r="AD2153" t="s">
        <v>1159</v>
      </c>
      <c r="AE2153">
        <v>41959</v>
      </c>
      <c r="AF2153">
        <v>41928</v>
      </c>
      <c r="AG2153" t="s">
        <v>784</v>
      </c>
      <c r="AH2153" t="s">
        <v>5686</v>
      </c>
      <c r="AI2153">
        <v>2224316</v>
      </c>
    </row>
    <row r="2154" spans="1:35">
      <c r="A2154" t="s">
        <v>5615</v>
      </c>
      <c r="B2154" t="s">
        <v>778</v>
      </c>
      <c r="C2154" t="s">
        <v>5687</v>
      </c>
      <c r="D2154" t="s">
        <v>5687</v>
      </c>
      <c r="E2154" t="s">
        <v>5688</v>
      </c>
      <c r="F2154" t="s">
        <v>735</v>
      </c>
      <c r="G2154" t="s">
        <v>780</v>
      </c>
      <c r="H2154" t="s">
        <v>794</v>
      </c>
      <c r="I2154" t="s">
        <v>726</v>
      </c>
      <c r="J2154" t="s">
        <v>682</v>
      </c>
      <c r="K2154">
        <v>5</v>
      </c>
      <c r="L2154">
        <v>85</v>
      </c>
      <c r="M2154">
        <v>133.30000000000001</v>
      </c>
      <c r="N2154">
        <v>119.7</v>
      </c>
      <c r="O2154">
        <v>2523</v>
      </c>
      <c r="Q2154">
        <v>35</v>
      </c>
      <c r="R2154">
        <v>1000</v>
      </c>
      <c r="S2154">
        <v>17.3</v>
      </c>
      <c r="T2154">
        <v>58.8</v>
      </c>
      <c r="U2154" t="s">
        <v>782</v>
      </c>
      <c r="V2154">
        <v>35000</v>
      </c>
      <c r="W2154">
        <v>3000</v>
      </c>
      <c r="X2154">
        <v>83</v>
      </c>
      <c r="Y2154">
        <v>22</v>
      </c>
      <c r="Z2154">
        <v>0.9</v>
      </c>
      <c r="AA2154">
        <v>-20</v>
      </c>
      <c r="AB2154" t="s">
        <v>769</v>
      </c>
      <c r="AC2154">
        <v>0.1</v>
      </c>
      <c r="AD2154" t="s">
        <v>1159</v>
      </c>
      <c r="AE2154">
        <v>41959</v>
      </c>
      <c r="AF2154">
        <v>41928</v>
      </c>
      <c r="AG2154" t="s">
        <v>784</v>
      </c>
      <c r="AH2154" t="s">
        <v>5689</v>
      </c>
      <c r="AI2154">
        <v>2224319</v>
      </c>
    </row>
    <row r="2155" spans="1:35">
      <c r="A2155" t="s">
        <v>5615</v>
      </c>
      <c r="B2155" t="s">
        <v>778</v>
      </c>
      <c r="C2155" t="s">
        <v>5690</v>
      </c>
      <c r="D2155" t="s">
        <v>5690</v>
      </c>
      <c r="E2155" t="s">
        <v>5691</v>
      </c>
      <c r="F2155" t="s">
        <v>735</v>
      </c>
      <c r="G2155" t="s">
        <v>780</v>
      </c>
      <c r="H2155" t="s">
        <v>794</v>
      </c>
      <c r="I2155" t="s">
        <v>726</v>
      </c>
      <c r="J2155" t="s">
        <v>682</v>
      </c>
      <c r="K2155">
        <v>5</v>
      </c>
      <c r="L2155">
        <v>85</v>
      </c>
      <c r="M2155">
        <v>133.30000000000001</v>
      </c>
      <c r="N2155">
        <v>119.7</v>
      </c>
      <c r="O2155">
        <v>2696</v>
      </c>
      <c r="Q2155">
        <v>35</v>
      </c>
      <c r="R2155">
        <v>1050</v>
      </c>
      <c r="S2155">
        <v>17.100000000000001</v>
      </c>
      <c r="T2155">
        <v>61.8</v>
      </c>
      <c r="U2155" t="s">
        <v>782</v>
      </c>
      <c r="V2155">
        <v>35000</v>
      </c>
      <c r="W2155">
        <v>5000</v>
      </c>
      <c r="X2155">
        <v>83</v>
      </c>
      <c r="Y2155">
        <v>14</v>
      </c>
      <c r="Z2155">
        <v>0.9</v>
      </c>
      <c r="AA2155">
        <v>-20</v>
      </c>
      <c r="AB2155" t="s">
        <v>769</v>
      </c>
      <c r="AC2155">
        <v>0.1</v>
      </c>
      <c r="AD2155" t="s">
        <v>1159</v>
      </c>
      <c r="AE2155">
        <v>41959</v>
      </c>
      <c r="AF2155">
        <v>41928</v>
      </c>
      <c r="AG2155" t="s">
        <v>784</v>
      </c>
      <c r="AH2155" t="s">
        <v>5692</v>
      </c>
      <c r="AI2155">
        <v>2224320</v>
      </c>
    </row>
    <row r="2156" spans="1:35" hidden="1">
      <c r="A2156" t="s">
        <v>5615</v>
      </c>
      <c r="B2156" t="s">
        <v>778</v>
      </c>
      <c r="C2156" t="s">
        <v>5693</v>
      </c>
      <c r="D2156" t="s">
        <v>5693</v>
      </c>
      <c r="E2156" t="s">
        <v>5694</v>
      </c>
      <c r="F2156" t="s">
        <v>703</v>
      </c>
      <c r="G2156" t="s">
        <v>780</v>
      </c>
      <c r="H2156" t="s">
        <v>781</v>
      </c>
      <c r="I2156" t="s">
        <v>726</v>
      </c>
      <c r="J2156" t="s">
        <v>682</v>
      </c>
      <c r="K2156">
        <v>5</v>
      </c>
      <c r="L2156">
        <v>20</v>
      </c>
      <c r="M2156">
        <v>47.2</v>
      </c>
      <c r="N2156">
        <v>49.8</v>
      </c>
      <c r="O2156">
        <v>1805</v>
      </c>
      <c r="Q2156">
        <v>25</v>
      </c>
      <c r="R2156">
        <v>320</v>
      </c>
      <c r="S2156">
        <v>5</v>
      </c>
      <c r="T2156">
        <v>64</v>
      </c>
      <c r="U2156" t="s">
        <v>782</v>
      </c>
      <c r="V2156">
        <v>25000</v>
      </c>
      <c r="W2156">
        <v>3000</v>
      </c>
      <c r="X2156">
        <v>83</v>
      </c>
      <c r="Y2156">
        <v>22</v>
      </c>
      <c r="Z2156">
        <v>0.9</v>
      </c>
      <c r="AA2156">
        <v>-20</v>
      </c>
      <c r="AB2156" t="s">
        <v>769</v>
      </c>
      <c r="AC2156">
        <v>0.2</v>
      </c>
      <c r="AD2156" t="s">
        <v>1159</v>
      </c>
      <c r="AE2156">
        <v>41941</v>
      </c>
      <c r="AF2156">
        <v>41975</v>
      </c>
      <c r="AG2156" t="s">
        <v>842</v>
      </c>
      <c r="AH2156" t="s">
        <v>5695</v>
      </c>
      <c r="AI2156">
        <v>2226627</v>
      </c>
    </row>
    <row r="2157" spans="1:35">
      <c r="A2157" t="s">
        <v>5615</v>
      </c>
      <c r="B2157" t="s">
        <v>778</v>
      </c>
      <c r="C2157" t="s">
        <v>5696</v>
      </c>
      <c r="D2157" t="s">
        <v>5696</v>
      </c>
      <c r="E2157" t="s">
        <v>5697</v>
      </c>
      <c r="F2157" t="s">
        <v>738</v>
      </c>
      <c r="G2157" t="s">
        <v>780</v>
      </c>
      <c r="H2157" t="s">
        <v>794</v>
      </c>
      <c r="I2157" t="s">
        <v>726</v>
      </c>
      <c r="J2157" t="s">
        <v>682</v>
      </c>
      <c r="K2157">
        <v>5</v>
      </c>
      <c r="L2157">
        <v>50</v>
      </c>
      <c r="M2157">
        <v>88.5</v>
      </c>
      <c r="N2157">
        <v>64.2</v>
      </c>
      <c r="O2157">
        <v>1244</v>
      </c>
      <c r="Q2157">
        <v>35</v>
      </c>
      <c r="R2157">
        <v>500</v>
      </c>
      <c r="S2157">
        <v>9</v>
      </c>
      <c r="T2157">
        <v>55.6</v>
      </c>
      <c r="U2157" t="s">
        <v>782</v>
      </c>
      <c r="V2157">
        <v>35000</v>
      </c>
      <c r="W2157">
        <v>3000</v>
      </c>
      <c r="X2157">
        <v>83</v>
      </c>
      <c r="Y2157">
        <v>19</v>
      </c>
      <c r="Z2157">
        <v>0.9</v>
      </c>
      <c r="AA2157">
        <v>-20</v>
      </c>
      <c r="AB2157" t="s">
        <v>769</v>
      </c>
      <c r="AC2157">
        <v>0.1</v>
      </c>
      <c r="AD2157" t="s">
        <v>1159</v>
      </c>
      <c r="AE2157">
        <v>41959</v>
      </c>
      <c r="AF2157">
        <v>41928</v>
      </c>
      <c r="AG2157" t="s">
        <v>784</v>
      </c>
      <c r="AH2157" t="s">
        <v>5698</v>
      </c>
      <c r="AI2157">
        <v>2224313</v>
      </c>
    </row>
    <row r="2158" spans="1:35">
      <c r="A2158" t="s">
        <v>5615</v>
      </c>
      <c r="B2158" t="s">
        <v>778</v>
      </c>
      <c r="C2158" t="s">
        <v>5699</v>
      </c>
      <c r="D2158" t="s">
        <v>5699</v>
      </c>
      <c r="E2158" t="s">
        <v>5700</v>
      </c>
      <c r="F2158" t="s">
        <v>738</v>
      </c>
      <c r="G2158" t="s">
        <v>780</v>
      </c>
      <c r="H2158" t="s">
        <v>794</v>
      </c>
      <c r="I2158" t="s">
        <v>726</v>
      </c>
      <c r="J2158" t="s">
        <v>682</v>
      </c>
      <c r="K2158">
        <v>5</v>
      </c>
      <c r="L2158">
        <v>50</v>
      </c>
      <c r="M2158">
        <v>88.5</v>
      </c>
      <c r="N2158">
        <v>64.2</v>
      </c>
      <c r="O2158">
        <v>1377</v>
      </c>
      <c r="Q2158">
        <v>35</v>
      </c>
      <c r="R2158">
        <v>500</v>
      </c>
      <c r="S2158">
        <v>9</v>
      </c>
      <c r="T2158">
        <v>55.6</v>
      </c>
      <c r="U2158" t="s">
        <v>782</v>
      </c>
      <c r="V2158">
        <v>35000</v>
      </c>
      <c r="W2158">
        <v>5000</v>
      </c>
      <c r="X2158">
        <v>84</v>
      </c>
      <c r="Y2158">
        <v>15</v>
      </c>
      <c r="Z2158">
        <v>0.9</v>
      </c>
      <c r="AA2158">
        <v>-20</v>
      </c>
      <c r="AB2158" t="s">
        <v>769</v>
      </c>
      <c r="AC2158">
        <v>0.1</v>
      </c>
      <c r="AD2158" t="s">
        <v>1159</v>
      </c>
      <c r="AE2158">
        <v>41959</v>
      </c>
      <c r="AF2158">
        <v>41928</v>
      </c>
      <c r="AG2158" t="s">
        <v>784</v>
      </c>
      <c r="AH2158" t="s">
        <v>5701</v>
      </c>
      <c r="AI2158">
        <v>2224314</v>
      </c>
    </row>
    <row r="2159" spans="1:35" hidden="1">
      <c r="A2159" t="s">
        <v>5615</v>
      </c>
      <c r="B2159" t="s">
        <v>778</v>
      </c>
      <c r="C2159" t="s">
        <v>5702</v>
      </c>
      <c r="D2159" t="s">
        <v>5703</v>
      </c>
      <c r="E2159" t="s">
        <v>5704</v>
      </c>
      <c r="F2159" t="s">
        <v>733</v>
      </c>
      <c r="G2159" t="s">
        <v>780</v>
      </c>
      <c r="H2159" t="s">
        <v>794</v>
      </c>
      <c r="I2159" t="s">
        <v>726</v>
      </c>
      <c r="J2159" t="s">
        <v>682</v>
      </c>
      <c r="K2159">
        <v>5</v>
      </c>
      <c r="L2159">
        <v>75</v>
      </c>
      <c r="M2159">
        <v>165.6</v>
      </c>
      <c r="N2159">
        <v>125.5</v>
      </c>
      <c r="R2159">
        <v>950</v>
      </c>
      <c r="S2159">
        <v>13</v>
      </c>
      <c r="T2159">
        <v>73.099999999999994</v>
      </c>
      <c r="U2159" t="s">
        <v>782</v>
      </c>
      <c r="V2159">
        <v>25000</v>
      </c>
      <c r="W2159">
        <v>2700</v>
      </c>
      <c r="X2159">
        <v>84</v>
      </c>
      <c r="Y2159">
        <v>21</v>
      </c>
      <c r="Z2159">
        <v>1</v>
      </c>
      <c r="AA2159">
        <v>-20</v>
      </c>
      <c r="AB2159" t="s">
        <v>769</v>
      </c>
      <c r="AC2159">
        <v>0.1</v>
      </c>
      <c r="AD2159" t="s">
        <v>2270</v>
      </c>
      <c r="AE2159">
        <v>41977</v>
      </c>
      <c r="AF2159">
        <v>41981</v>
      </c>
      <c r="AG2159" t="s">
        <v>842</v>
      </c>
      <c r="AH2159" t="s">
        <v>5705</v>
      </c>
      <c r="AI2159">
        <v>2229071</v>
      </c>
    </row>
    <row r="2160" spans="1:35" hidden="1">
      <c r="A2160" t="s">
        <v>5615</v>
      </c>
      <c r="B2160" t="s">
        <v>778</v>
      </c>
      <c r="C2160" t="s">
        <v>5702</v>
      </c>
      <c r="D2160" t="s">
        <v>5706</v>
      </c>
      <c r="E2160" t="s">
        <v>5707</v>
      </c>
      <c r="F2160" t="s">
        <v>787</v>
      </c>
      <c r="G2160" t="s">
        <v>723</v>
      </c>
      <c r="H2160" t="s">
        <v>788</v>
      </c>
      <c r="I2160" t="s">
        <v>795</v>
      </c>
      <c r="J2160" t="s">
        <v>682</v>
      </c>
      <c r="K2160">
        <v>3</v>
      </c>
      <c r="L2160">
        <v>25</v>
      </c>
      <c r="M2160">
        <v>103.1</v>
      </c>
      <c r="N2160">
        <v>35.6</v>
      </c>
      <c r="R2160">
        <v>200</v>
      </c>
      <c r="S2160">
        <v>3</v>
      </c>
      <c r="T2160">
        <v>66.7</v>
      </c>
      <c r="U2160" t="s">
        <v>782</v>
      </c>
      <c r="V2160">
        <v>25000</v>
      </c>
      <c r="W2160">
        <v>2700</v>
      </c>
      <c r="X2160">
        <v>83</v>
      </c>
      <c r="Y2160">
        <v>21</v>
      </c>
      <c r="Z2160">
        <v>0.6</v>
      </c>
      <c r="AA2160">
        <v>-20</v>
      </c>
      <c r="AB2160" t="s">
        <v>769</v>
      </c>
      <c r="AC2160">
        <v>0.1</v>
      </c>
      <c r="AD2160" t="s">
        <v>2270</v>
      </c>
      <c r="AE2160">
        <v>41976</v>
      </c>
      <c r="AF2160">
        <v>41975</v>
      </c>
      <c r="AG2160" t="s">
        <v>842</v>
      </c>
      <c r="AH2160" t="s">
        <v>5708</v>
      </c>
      <c r="AI2160">
        <v>2229062</v>
      </c>
    </row>
    <row r="2161" spans="1:35" hidden="1">
      <c r="A2161" t="s">
        <v>5615</v>
      </c>
      <c r="B2161" t="s">
        <v>778</v>
      </c>
      <c r="C2161" t="s">
        <v>5702</v>
      </c>
      <c r="D2161" t="s">
        <v>5709</v>
      </c>
      <c r="E2161" t="s">
        <v>5710</v>
      </c>
      <c r="F2161" t="s">
        <v>787</v>
      </c>
      <c r="G2161" t="s">
        <v>723</v>
      </c>
      <c r="H2161" t="s">
        <v>788</v>
      </c>
      <c r="I2161" t="s">
        <v>795</v>
      </c>
      <c r="J2161" t="s">
        <v>682</v>
      </c>
      <c r="K2161">
        <v>3</v>
      </c>
      <c r="L2161">
        <v>25</v>
      </c>
      <c r="M2161">
        <v>130.19999999999999</v>
      </c>
      <c r="N2161">
        <v>37.700000000000003</v>
      </c>
      <c r="R2161">
        <v>200</v>
      </c>
      <c r="S2161">
        <v>3</v>
      </c>
      <c r="T2161">
        <v>66.7</v>
      </c>
      <c r="U2161" t="s">
        <v>782</v>
      </c>
      <c r="V2161">
        <v>25000</v>
      </c>
      <c r="W2161">
        <v>2700</v>
      </c>
      <c r="X2161">
        <v>83</v>
      </c>
      <c r="Y2161">
        <v>21</v>
      </c>
      <c r="Z2161">
        <v>0.6</v>
      </c>
      <c r="AA2161">
        <v>-20</v>
      </c>
      <c r="AB2161" t="s">
        <v>769</v>
      </c>
      <c r="AC2161">
        <v>0.15</v>
      </c>
      <c r="AD2161" t="s">
        <v>2270</v>
      </c>
      <c r="AE2161">
        <v>41977</v>
      </c>
      <c r="AF2161">
        <v>41978</v>
      </c>
      <c r="AG2161" t="s">
        <v>842</v>
      </c>
      <c r="AH2161" t="s">
        <v>5711</v>
      </c>
      <c r="AI2161">
        <v>2229067</v>
      </c>
    </row>
    <row r="2162" spans="1:35" hidden="1">
      <c r="A2162" t="s">
        <v>5615</v>
      </c>
      <c r="B2162" t="s">
        <v>778</v>
      </c>
      <c r="C2162" t="s">
        <v>5702</v>
      </c>
      <c r="D2162" t="s">
        <v>5712</v>
      </c>
      <c r="E2162" t="s">
        <v>5713</v>
      </c>
      <c r="F2162" t="s">
        <v>787</v>
      </c>
      <c r="G2162" t="s">
        <v>723</v>
      </c>
      <c r="H2162" t="s">
        <v>788</v>
      </c>
      <c r="I2162" t="s">
        <v>795</v>
      </c>
      <c r="J2162" t="s">
        <v>682</v>
      </c>
      <c r="K2162">
        <v>3</v>
      </c>
      <c r="L2162">
        <v>40</v>
      </c>
      <c r="M2162">
        <v>103</v>
      </c>
      <c r="N2162">
        <v>35.5</v>
      </c>
      <c r="R2162">
        <v>320</v>
      </c>
      <c r="S2162">
        <v>5</v>
      </c>
      <c r="T2162">
        <v>64</v>
      </c>
      <c r="U2162" t="s">
        <v>782</v>
      </c>
      <c r="V2162">
        <v>25000</v>
      </c>
      <c r="W2162">
        <v>2700</v>
      </c>
      <c r="X2162">
        <v>82</v>
      </c>
      <c r="Y2162">
        <v>16</v>
      </c>
      <c r="Z2162">
        <v>0.6</v>
      </c>
      <c r="AA2162">
        <v>-20</v>
      </c>
      <c r="AB2162" t="s">
        <v>769</v>
      </c>
      <c r="AC2162">
        <v>0.15</v>
      </c>
      <c r="AD2162" t="s">
        <v>2270</v>
      </c>
      <c r="AE2162">
        <v>41977</v>
      </c>
      <c r="AF2162">
        <v>41976</v>
      </c>
      <c r="AG2162" t="s">
        <v>842</v>
      </c>
      <c r="AH2162" t="s">
        <v>5714</v>
      </c>
      <c r="AI2162">
        <v>2229063</v>
      </c>
    </row>
    <row r="2163" spans="1:35" hidden="1">
      <c r="A2163" t="s">
        <v>5615</v>
      </c>
      <c r="B2163" t="s">
        <v>778</v>
      </c>
      <c r="C2163" t="s">
        <v>5702</v>
      </c>
      <c r="D2163" t="s">
        <v>5715</v>
      </c>
      <c r="E2163" t="s">
        <v>5716</v>
      </c>
      <c r="F2163" t="s">
        <v>787</v>
      </c>
      <c r="G2163" t="s">
        <v>723</v>
      </c>
      <c r="H2163" t="s">
        <v>788</v>
      </c>
      <c r="I2163" t="s">
        <v>795</v>
      </c>
      <c r="J2163" t="s">
        <v>682</v>
      </c>
      <c r="K2163">
        <v>3</v>
      </c>
      <c r="L2163">
        <v>40</v>
      </c>
      <c r="M2163">
        <v>129.9</v>
      </c>
      <c r="N2163">
        <v>37.5</v>
      </c>
      <c r="R2163">
        <v>320</v>
      </c>
      <c r="S2163">
        <v>5</v>
      </c>
      <c r="T2163">
        <v>64</v>
      </c>
      <c r="U2163" t="s">
        <v>782</v>
      </c>
      <c r="V2163">
        <v>25000</v>
      </c>
      <c r="W2163">
        <v>2700</v>
      </c>
      <c r="X2163">
        <v>83</v>
      </c>
      <c r="Y2163">
        <v>20</v>
      </c>
      <c r="Z2163">
        <v>0.6</v>
      </c>
      <c r="AA2163">
        <v>-20</v>
      </c>
      <c r="AB2163" t="s">
        <v>769</v>
      </c>
      <c r="AC2163">
        <v>0.1</v>
      </c>
      <c r="AD2163" t="s">
        <v>2270</v>
      </c>
      <c r="AE2163">
        <v>41977</v>
      </c>
      <c r="AF2163">
        <v>41978</v>
      </c>
      <c r="AG2163" t="s">
        <v>842</v>
      </c>
      <c r="AH2163" t="s">
        <v>5717</v>
      </c>
      <c r="AI2163">
        <v>2229066</v>
      </c>
    </row>
    <row r="2164" spans="1:35" hidden="1">
      <c r="A2164" t="s">
        <v>5615</v>
      </c>
      <c r="B2164" t="s">
        <v>778</v>
      </c>
      <c r="C2164" t="s">
        <v>5702</v>
      </c>
      <c r="D2164" t="s">
        <v>5718</v>
      </c>
      <c r="E2164" t="s">
        <v>5719</v>
      </c>
      <c r="F2164" t="s">
        <v>737</v>
      </c>
      <c r="G2164" t="s">
        <v>780</v>
      </c>
      <c r="H2164" t="s">
        <v>794</v>
      </c>
      <c r="I2164" t="s">
        <v>726</v>
      </c>
      <c r="J2164" t="s">
        <v>682</v>
      </c>
      <c r="K2164">
        <v>5</v>
      </c>
      <c r="L2164">
        <v>40</v>
      </c>
      <c r="M2164">
        <v>70.099999999999994</v>
      </c>
      <c r="N2164">
        <v>49.8</v>
      </c>
      <c r="O2164">
        <v>1069</v>
      </c>
      <c r="Q2164">
        <v>25</v>
      </c>
      <c r="R2164">
        <v>350</v>
      </c>
      <c r="S2164">
        <v>6</v>
      </c>
      <c r="T2164">
        <v>58.3</v>
      </c>
      <c r="U2164" t="s">
        <v>782</v>
      </c>
      <c r="V2164">
        <v>25000</v>
      </c>
      <c r="W2164">
        <v>3000</v>
      </c>
      <c r="X2164">
        <v>83</v>
      </c>
      <c r="Y2164">
        <v>19</v>
      </c>
      <c r="Z2164">
        <v>0.7</v>
      </c>
      <c r="AA2164">
        <v>-20</v>
      </c>
      <c r="AB2164" t="s">
        <v>769</v>
      </c>
      <c r="AC2164">
        <v>0.1</v>
      </c>
      <c r="AD2164" t="s">
        <v>2270</v>
      </c>
      <c r="AE2164">
        <v>41982</v>
      </c>
      <c r="AF2164">
        <v>41981</v>
      </c>
      <c r="AG2164" t="s">
        <v>842</v>
      </c>
      <c r="AH2164" t="s">
        <v>5720</v>
      </c>
      <c r="AI2164">
        <v>2229086</v>
      </c>
    </row>
    <row r="2165" spans="1:35" hidden="1">
      <c r="A2165" t="s">
        <v>5615</v>
      </c>
      <c r="B2165" t="s">
        <v>778</v>
      </c>
      <c r="C2165" t="s">
        <v>5702</v>
      </c>
      <c r="D2165" t="s">
        <v>5721</v>
      </c>
      <c r="E2165" t="s">
        <v>5722</v>
      </c>
      <c r="F2165" t="s">
        <v>813</v>
      </c>
      <c r="G2165" t="s">
        <v>780</v>
      </c>
      <c r="H2165" t="s">
        <v>794</v>
      </c>
      <c r="I2165" t="s">
        <v>726</v>
      </c>
      <c r="J2165" t="s">
        <v>682</v>
      </c>
      <c r="K2165">
        <v>5</v>
      </c>
      <c r="L2165">
        <v>45</v>
      </c>
      <c r="M2165">
        <v>99.6</v>
      </c>
      <c r="N2165">
        <v>63.5</v>
      </c>
      <c r="R2165">
        <v>450</v>
      </c>
      <c r="S2165">
        <v>7</v>
      </c>
      <c r="T2165">
        <v>64.3</v>
      </c>
      <c r="U2165" t="s">
        <v>782</v>
      </c>
      <c r="V2165">
        <v>25000</v>
      </c>
      <c r="W2165">
        <v>2700</v>
      </c>
      <c r="X2165">
        <v>83</v>
      </c>
      <c r="Y2165">
        <v>19</v>
      </c>
      <c r="Z2165">
        <v>0.8</v>
      </c>
      <c r="AA2165">
        <v>-20</v>
      </c>
      <c r="AB2165" t="s">
        <v>769</v>
      </c>
      <c r="AC2165">
        <v>0.1</v>
      </c>
      <c r="AD2165" t="s">
        <v>2270</v>
      </c>
      <c r="AE2165">
        <v>41976</v>
      </c>
      <c r="AF2165">
        <v>41975</v>
      </c>
      <c r="AG2165" t="s">
        <v>842</v>
      </c>
      <c r="AH2165" t="s">
        <v>5723</v>
      </c>
      <c r="AI2165">
        <v>2229058</v>
      </c>
    </row>
    <row r="2166" spans="1:35" hidden="1">
      <c r="A2166" t="s">
        <v>5013</v>
      </c>
      <c r="B2166" t="s">
        <v>27</v>
      </c>
      <c r="C2166" t="s">
        <v>5724</v>
      </c>
      <c r="D2166" t="s">
        <v>5724</v>
      </c>
      <c r="F2166" t="s">
        <v>792</v>
      </c>
      <c r="G2166" t="s">
        <v>793</v>
      </c>
      <c r="H2166" t="s">
        <v>794</v>
      </c>
      <c r="I2166" t="s">
        <v>795</v>
      </c>
      <c r="J2166" t="s">
        <v>682</v>
      </c>
      <c r="K2166">
        <v>5</v>
      </c>
      <c r="L2166">
        <v>60</v>
      </c>
      <c r="M2166">
        <v>113.5</v>
      </c>
      <c r="N2166">
        <v>61</v>
      </c>
      <c r="R2166">
        <v>950</v>
      </c>
      <c r="S2166">
        <v>10</v>
      </c>
      <c r="T2166">
        <v>95</v>
      </c>
      <c r="U2166" t="s">
        <v>782</v>
      </c>
      <c r="V2166">
        <v>25000</v>
      </c>
      <c r="W2166">
        <v>5000</v>
      </c>
      <c r="X2166">
        <v>83</v>
      </c>
      <c r="Y2166">
        <v>22</v>
      </c>
      <c r="Z2166">
        <v>0.9</v>
      </c>
      <c r="AA2166">
        <v>-29</v>
      </c>
      <c r="AB2166" t="s">
        <v>769</v>
      </c>
      <c r="AC2166">
        <v>0.05</v>
      </c>
      <c r="AD2166" t="s">
        <v>783</v>
      </c>
      <c r="AE2166">
        <v>41609</v>
      </c>
      <c r="AF2166">
        <v>41901</v>
      </c>
      <c r="AG2166" t="s">
        <v>842</v>
      </c>
      <c r="AH2166" t="s">
        <v>5725</v>
      </c>
      <c r="AI2166">
        <v>2219850</v>
      </c>
    </row>
    <row r="2167" spans="1:35" hidden="1">
      <c r="A2167" t="s">
        <v>5726</v>
      </c>
      <c r="B2167" t="s">
        <v>5727</v>
      </c>
      <c r="C2167" t="s">
        <v>5728</v>
      </c>
      <c r="D2167" t="s">
        <v>5728</v>
      </c>
      <c r="F2167" t="s">
        <v>735</v>
      </c>
      <c r="G2167" t="s">
        <v>780</v>
      </c>
      <c r="H2167" t="s">
        <v>794</v>
      </c>
      <c r="I2167" t="s">
        <v>726</v>
      </c>
      <c r="J2167" t="s">
        <v>682</v>
      </c>
      <c r="K2167">
        <v>5</v>
      </c>
      <c r="L2167">
        <v>150</v>
      </c>
      <c r="M2167">
        <v>134.6</v>
      </c>
      <c r="N2167">
        <v>121.9</v>
      </c>
      <c r="O2167">
        <v>2644</v>
      </c>
      <c r="Q2167">
        <v>40</v>
      </c>
      <c r="R2167">
        <v>1650</v>
      </c>
      <c r="S2167">
        <v>23.1</v>
      </c>
      <c r="T2167">
        <v>71.7</v>
      </c>
      <c r="U2167" t="s">
        <v>782</v>
      </c>
      <c r="V2167">
        <v>15000</v>
      </c>
      <c r="W2167">
        <v>3000</v>
      </c>
      <c r="X2167">
        <v>81</v>
      </c>
      <c r="Y2167">
        <v>81</v>
      </c>
      <c r="Z2167">
        <v>0.8</v>
      </c>
      <c r="AA2167">
        <v>-20</v>
      </c>
      <c r="AD2167" t="s">
        <v>1308</v>
      </c>
      <c r="AE2167">
        <v>41417</v>
      </c>
      <c r="AF2167">
        <v>41887</v>
      </c>
      <c r="AG2167" t="s">
        <v>842</v>
      </c>
      <c r="AH2167" t="s">
        <v>5729</v>
      </c>
      <c r="AI2167">
        <v>2218685</v>
      </c>
    </row>
    <row r="2168" spans="1:35" hidden="1">
      <c r="A2168" t="s">
        <v>5726</v>
      </c>
      <c r="B2168" t="s">
        <v>5727</v>
      </c>
      <c r="C2168" t="s">
        <v>5730</v>
      </c>
      <c r="D2168" t="s">
        <v>5730</v>
      </c>
      <c r="F2168" t="s">
        <v>731</v>
      </c>
      <c r="G2168" t="s">
        <v>780</v>
      </c>
      <c r="H2168" t="s">
        <v>794</v>
      </c>
      <c r="I2168" t="s">
        <v>726</v>
      </c>
      <c r="J2168" t="s">
        <v>682</v>
      </c>
      <c r="K2168">
        <v>5</v>
      </c>
      <c r="L2168">
        <v>75</v>
      </c>
      <c r="M2168">
        <v>122</v>
      </c>
      <c r="N2168">
        <v>97</v>
      </c>
      <c r="O2168">
        <v>2491</v>
      </c>
      <c r="Q2168">
        <v>40</v>
      </c>
      <c r="R2168">
        <v>1000</v>
      </c>
      <c r="S2168">
        <v>14</v>
      </c>
      <c r="T2168">
        <v>71.400000000000006</v>
      </c>
      <c r="U2168" t="s">
        <v>782</v>
      </c>
      <c r="V2168">
        <v>25000</v>
      </c>
      <c r="W2168">
        <v>3000</v>
      </c>
      <c r="X2168">
        <v>81</v>
      </c>
      <c r="Y2168">
        <v>14</v>
      </c>
      <c r="Z2168">
        <v>0.9</v>
      </c>
      <c r="AA2168">
        <v>-30</v>
      </c>
      <c r="AB2168" t="s">
        <v>769</v>
      </c>
      <c r="AC2168">
        <v>0.05</v>
      </c>
      <c r="AD2168" t="s">
        <v>1308</v>
      </c>
      <c r="AE2168">
        <v>41435</v>
      </c>
      <c r="AF2168">
        <v>41904</v>
      </c>
      <c r="AG2168" t="s">
        <v>842</v>
      </c>
      <c r="AH2168" t="s">
        <v>5731</v>
      </c>
      <c r="AI2168">
        <v>2219965</v>
      </c>
    </row>
    <row r="2169" spans="1:35" hidden="1">
      <c r="A2169" t="s">
        <v>5726</v>
      </c>
      <c r="B2169" t="s">
        <v>5727</v>
      </c>
      <c r="C2169" t="s">
        <v>5732</v>
      </c>
      <c r="D2169" t="s">
        <v>5732</v>
      </c>
      <c r="F2169" t="s">
        <v>735</v>
      </c>
      <c r="G2169" t="s">
        <v>780</v>
      </c>
      <c r="H2169" t="s">
        <v>794</v>
      </c>
      <c r="I2169" t="s">
        <v>726</v>
      </c>
      <c r="J2169" t="s">
        <v>682</v>
      </c>
      <c r="K2169">
        <v>5</v>
      </c>
      <c r="L2169">
        <v>120</v>
      </c>
      <c r="M2169">
        <v>135</v>
      </c>
      <c r="N2169">
        <v>122</v>
      </c>
      <c r="O2169">
        <v>2751</v>
      </c>
      <c r="Q2169">
        <v>40</v>
      </c>
      <c r="R2169">
        <v>1250</v>
      </c>
      <c r="S2169">
        <v>16.7</v>
      </c>
      <c r="T2169">
        <v>73.5</v>
      </c>
      <c r="U2169" t="s">
        <v>1360</v>
      </c>
      <c r="V2169">
        <v>25000</v>
      </c>
      <c r="W2169">
        <v>3000</v>
      </c>
      <c r="X2169">
        <v>81</v>
      </c>
      <c r="Y2169">
        <v>3</v>
      </c>
      <c r="Z2169">
        <v>0.9</v>
      </c>
      <c r="AA2169">
        <v>-20</v>
      </c>
      <c r="AB2169" t="s">
        <v>769</v>
      </c>
      <c r="AC2169">
        <v>0.05</v>
      </c>
      <c r="AD2169" t="s">
        <v>1308</v>
      </c>
      <c r="AE2169">
        <v>41499</v>
      </c>
      <c r="AF2169">
        <v>41887</v>
      </c>
      <c r="AG2169" t="s">
        <v>842</v>
      </c>
      <c r="AH2169" t="s">
        <v>5733</v>
      </c>
      <c r="AI2169">
        <v>2218686</v>
      </c>
    </row>
    <row r="2170" spans="1:35" hidden="1">
      <c r="A2170" t="s">
        <v>5726</v>
      </c>
      <c r="B2170" t="s">
        <v>5727</v>
      </c>
      <c r="C2170" t="s">
        <v>5734</v>
      </c>
      <c r="D2170" t="s">
        <v>5734</v>
      </c>
      <c r="F2170" t="s">
        <v>735</v>
      </c>
      <c r="G2170" t="s">
        <v>780</v>
      </c>
      <c r="H2170" t="s">
        <v>794</v>
      </c>
      <c r="I2170" t="s">
        <v>726</v>
      </c>
      <c r="J2170" t="s">
        <v>682</v>
      </c>
      <c r="K2170">
        <v>5</v>
      </c>
      <c r="L2170">
        <v>120</v>
      </c>
      <c r="M2170">
        <v>135</v>
      </c>
      <c r="N2170">
        <v>122</v>
      </c>
      <c r="O2170">
        <v>5276</v>
      </c>
      <c r="Q2170">
        <v>25</v>
      </c>
      <c r="R2170">
        <v>1100</v>
      </c>
      <c r="S2170">
        <v>16.899999999999999</v>
      </c>
      <c r="T2170">
        <v>64.7</v>
      </c>
      <c r="U2170" t="s">
        <v>1360</v>
      </c>
      <c r="V2170">
        <v>25000</v>
      </c>
      <c r="W2170">
        <v>2700</v>
      </c>
      <c r="X2170">
        <v>85</v>
      </c>
      <c r="Y2170">
        <v>11</v>
      </c>
      <c r="Z2170">
        <v>0.9</v>
      </c>
      <c r="AA2170">
        <v>-29</v>
      </c>
      <c r="AB2170" t="s">
        <v>769</v>
      </c>
      <c r="AC2170">
        <v>0.05</v>
      </c>
      <c r="AD2170" t="s">
        <v>1308</v>
      </c>
      <c r="AE2170">
        <v>41623</v>
      </c>
      <c r="AF2170">
        <v>41887</v>
      </c>
      <c r="AG2170" t="s">
        <v>842</v>
      </c>
      <c r="AH2170" t="s">
        <v>5735</v>
      </c>
      <c r="AI2170">
        <v>2218687</v>
      </c>
    </row>
    <row r="2171" spans="1:35" hidden="1">
      <c r="A2171" t="s">
        <v>5726</v>
      </c>
      <c r="B2171" t="s">
        <v>5727</v>
      </c>
      <c r="C2171" t="s">
        <v>5736</v>
      </c>
      <c r="D2171" t="s">
        <v>5736</v>
      </c>
      <c r="F2171" t="s">
        <v>735</v>
      </c>
      <c r="G2171" t="s">
        <v>780</v>
      </c>
      <c r="H2171" t="s">
        <v>794</v>
      </c>
      <c r="I2171" t="s">
        <v>726</v>
      </c>
      <c r="J2171" t="s">
        <v>682</v>
      </c>
      <c r="K2171">
        <v>5</v>
      </c>
      <c r="L2171">
        <v>120</v>
      </c>
      <c r="M2171">
        <v>135</v>
      </c>
      <c r="N2171">
        <v>122</v>
      </c>
      <c r="O2171">
        <v>6647</v>
      </c>
      <c r="Q2171">
        <v>25</v>
      </c>
      <c r="R2171">
        <v>1250</v>
      </c>
      <c r="S2171">
        <v>17.3</v>
      </c>
      <c r="T2171">
        <v>72</v>
      </c>
      <c r="U2171" t="s">
        <v>782</v>
      </c>
      <c r="V2171">
        <v>25000</v>
      </c>
      <c r="W2171">
        <v>3000</v>
      </c>
      <c r="X2171">
        <v>84</v>
      </c>
      <c r="Y2171">
        <v>4</v>
      </c>
      <c r="Z2171">
        <v>0.9</v>
      </c>
      <c r="AA2171">
        <v>-30</v>
      </c>
      <c r="AB2171" t="s">
        <v>769</v>
      </c>
      <c r="AC2171">
        <v>0.05</v>
      </c>
      <c r="AD2171" t="s">
        <v>1308</v>
      </c>
      <c r="AE2171">
        <v>41499</v>
      </c>
      <c r="AF2171">
        <v>41904</v>
      </c>
      <c r="AG2171" t="s">
        <v>842</v>
      </c>
      <c r="AH2171" t="s">
        <v>5737</v>
      </c>
      <c r="AI2171">
        <v>2219966</v>
      </c>
    </row>
    <row r="2172" spans="1:35" hidden="1">
      <c r="A2172" t="s">
        <v>5726</v>
      </c>
      <c r="B2172" t="s">
        <v>5727</v>
      </c>
      <c r="C2172" t="s">
        <v>5738</v>
      </c>
      <c r="D2172" t="s">
        <v>5738</v>
      </c>
      <c r="F2172" t="s">
        <v>813</v>
      </c>
      <c r="G2172" t="s">
        <v>780</v>
      </c>
      <c r="H2172" t="s">
        <v>794</v>
      </c>
      <c r="I2172" t="s">
        <v>726</v>
      </c>
      <c r="J2172" t="s">
        <v>682</v>
      </c>
      <c r="K2172">
        <v>5</v>
      </c>
      <c r="L2172">
        <v>65</v>
      </c>
      <c r="M2172">
        <v>89</v>
      </c>
      <c r="N2172">
        <v>64</v>
      </c>
      <c r="R2172">
        <v>650</v>
      </c>
      <c r="S2172">
        <v>9.9</v>
      </c>
      <c r="T2172">
        <v>65</v>
      </c>
      <c r="U2172" t="s">
        <v>782</v>
      </c>
      <c r="V2172">
        <v>25000</v>
      </c>
      <c r="W2172">
        <v>2700</v>
      </c>
      <c r="X2172">
        <v>82</v>
      </c>
      <c r="Y2172">
        <v>17</v>
      </c>
      <c r="Z2172">
        <v>0.8</v>
      </c>
      <c r="AA2172">
        <v>-20</v>
      </c>
      <c r="AB2172" t="s">
        <v>769</v>
      </c>
      <c r="AC2172">
        <v>0.05</v>
      </c>
      <c r="AD2172" t="s">
        <v>1308</v>
      </c>
      <c r="AE2172">
        <v>41488</v>
      </c>
      <c r="AF2172">
        <v>41887</v>
      </c>
      <c r="AG2172" t="s">
        <v>842</v>
      </c>
      <c r="AH2172" t="s">
        <v>5739</v>
      </c>
      <c r="AI2172">
        <v>2218688</v>
      </c>
    </row>
    <row r="2173" spans="1:35" hidden="1">
      <c r="A2173" t="s">
        <v>5615</v>
      </c>
      <c r="B2173" t="s">
        <v>778</v>
      </c>
      <c r="C2173" t="s">
        <v>5702</v>
      </c>
      <c r="D2173" t="s">
        <v>5740</v>
      </c>
      <c r="E2173" t="s">
        <v>5741</v>
      </c>
      <c r="F2173" t="s">
        <v>792</v>
      </c>
      <c r="G2173" t="s">
        <v>793</v>
      </c>
      <c r="H2173" t="s">
        <v>1011</v>
      </c>
      <c r="I2173" t="s">
        <v>795</v>
      </c>
      <c r="J2173" t="s">
        <v>682</v>
      </c>
      <c r="K2173">
        <v>3</v>
      </c>
      <c r="L2173">
        <v>40</v>
      </c>
      <c r="M2173">
        <v>111.6</v>
      </c>
      <c r="N2173">
        <v>60.4</v>
      </c>
      <c r="R2173">
        <v>450</v>
      </c>
      <c r="S2173">
        <v>8</v>
      </c>
      <c r="T2173">
        <v>56.3</v>
      </c>
      <c r="U2173" t="s">
        <v>782</v>
      </c>
      <c r="V2173">
        <v>25000</v>
      </c>
      <c r="W2173">
        <v>3000</v>
      </c>
      <c r="X2173">
        <v>82</v>
      </c>
      <c r="Y2173">
        <v>6</v>
      </c>
      <c r="Z2173">
        <v>0.8</v>
      </c>
      <c r="AA2173">
        <v>-20</v>
      </c>
      <c r="AB2173" t="s">
        <v>769</v>
      </c>
      <c r="AC2173">
        <v>0.15</v>
      </c>
      <c r="AD2173" t="s">
        <v>2270</v>
      </c>
      <c r="AE2173">
        <v>41976</v>
      </c>
      <c r="AF2173">
        <v>41976</v>
      </c>
      <c r="AG2173" t="s">
        <v>842</v>
      </c>
      <c r="AH2173" t="s">
        <v>5742</v>
      </c>
      <c r="AI2173">
        <v>2229057</v>
      </c>
    </row>
    <row r="2174" spans="1:35" hidden="1">
      <c r="A2174" t="s">
        <v>5615</v>
      </c>
      <c r="B2174" t="s">
        <v>5743</v>
      </c>
      <c r="C2174" t="s">
        <v>5702</v>
      </c>
      <c r="D2174" t="s">
        <v>5703</v>
      </c>
      <c r="E2174" t="s">
        <v>5744</v>
      </c>
      <c r="F2174" t="s">
        <v>733</v>
      </c>
      <c r="G2174" t="s">
        <v>780</v>
      </c>
      <c r="H2174" t="s">
        <v>794</v>
      </c>
      <c r="I2174" t="s">
        <v>726</v>
      </c>
      <c r="J2174" t="s">
        <v>682</v>
      </c>
      <c r="K2174">
        <v>5</v>
      </c>
      <c r="L2174">
        <v>75</v>
      </c>
      <c r="M2174">
        <v>165.6</v>
      </c>
      <c r="N2174">
        <v>125.5</v>
      </c>
      <c r="R2174">
        <v>950</v>
      </c>
      <c r="S2174">
        <v>13</v>
      </c>
      <c r="T2174">
        <v>73.099999999999994</v>
      </c>
      <c r="U2174" t="s">
        <v>782</v>
      </c>
      <c r="V2174">
        <v>25000</v>
      </c>
      <c r="W2174">
        <v>2700</v>
      </c>
      <c r="X2174">
        <v>84</v>
      </c>
      <c r="Y2174">
        <v>21</v>
      </c>
      <c r="Z2174">
        <v>1</v>
      </c>
      <c r="AA2174">
        <v>-20</v>
      </c>
      <c r="AB2174" t="s">
        <v>769</v>
      </c>
      <c r="AC2174">
        <v>0.1</v>
      </c>
      <c r="AD2174" t="s">
        <v>2270</v>
      </c>
      <c r="AE2174">
        <v>41977</v>
      </c>
      <c r="AF2174">
        <v>41981</v>
      </c>
      <c r="AG2174" t="s">
        <v>842</v>
      </c>
      <c r="AH2174" t="s">
        <v>5745</v>
      </c>
      <c r="AI2174">
        <v>2229072</v>
      </c>
    </row>
    <row r="2175" spans="1:35" hidden="1">
      <c r="A2175" t="s">
        <v>5615</v>
      </c>
      <c r="B2175" t="s">
        <v>5743</v>
      </c>
      <c r="C2175" t="s">
        <v>5702</v>
      </c>
      <c r="D2175" t="s">
        <v>5706</v>
      </c>
      <c r="E2175" t="s">
        <v>5746</v>
      </c>
      <c r="F2175" t="s">
        <v>787</v>
      </c>
      <c r="G2175" t="s">
        <v>723</v>
      </c>
      <c r="H2175" t="s">
        <v>788</v>
      </c>
      <c r="I2175" t="s">
        <v>795</v>
      </c>
      <c r="J2175" t="s">
        <v>682</v>
      </c>
      <c r="K2175">
        <v>3</v>
      </c>
      <c r="L2175">
        <v>25</v>
      </c>
      <c r="M2175">
        <v>103.1</v>
      </c>
      <c r="N2175">
        <v>35.6</v>
      </c>
      <c r="R2175">
        <v>200</v>
      </c>
      <c r="S2175">
        <v>3</v>
      </c>
      <c r="T2175">
        <v>66.7</v>
      </c>
      <c r="U2175" t="s">
        <v>782</v>
      </c>
      <c r="V2175">
        <v>25000</v>
      </c>
      <c r="W2175">
        <v>2700</v>
      </c>
      <c r="X2175">
        <v>83</v>
      </c>
      <c r="Y2175">
        <v>21</v>
      </c>
      <c r="Z2175">
        <v>0.6</v>
      </c>
      <c r="AA2175">
        <v>-20</v>
      </c>
      <c r="AB2175" t="s">
        <v>769</v>
      </c>
      <c r="AC2175">
        <v>0.1</v>
      </c>
      <c r="AD2175" t="s">
        <v>2270</v>
      </c>
      <c r="AE2175">
        <v>41976</v>
      </c>
      <c r="AF2175">
        <v>41975</v>
      </c>
      <c r="AG2175" t="s">
        <v>842</v>
      </c>
      <c r="AH2175" t="s">
        <v>5747</v>
      </c>
      <c r="AI2175">
        <v>2229060</v>
      </c>
    </row>
    <row r="2176" spans="1:35" hidden="1">
      <c r="A2176" t="s">
        <v>5615</v>
      </c>
      <c r="B2176" t="s">
        <v>5743</v>
      </c>
      <c r="C2176" t="s">
        <v>5702</v>
      </c>
      <c r="D2176" t="s">
        <v>5709</v>
      </c>
      <c r="E2176" t="s">
        <v>5748</v>
      </c>
      <c r="F2176" t="s">
        <v>787</v>
      </c>
      <c r="G2176" t="s">
        <v>723</v>
      </c>
      <c r="H2176" t="s">
        <v>788</v>
      </c>
      <c r="I2176" t="s">
        <v>795</v>
      </c>
      <c r="J2176" t="s">
        <v>682</v>
      </c>
      <c r="K2176">
        <v>3</v>
      </c>
      <c r="L2176">
        <v>25</v>
      </c>
      <c r="M2176">
        <v>130.19999999999999</v>
      </c>
      <c r="N2176">
        <v>37.700000000000003</v>
      </c>
      <c r="R2176">
        <v>200</v>
      </c>
      <c r="S2176">
        <v>3</v>
      </c>
      <c r="T2176">
        <v>66.7</v>
      </c>
      <c r="U2176" t="s">
        <v>782</v>
      </c>
      <c r="V2176">
        <v>25000</v>
      </c>
      <c r="W2176">
        <v>2700</v>
      </c>
      <c r="X2176">
        <v>83</v>
      </c>
      <c r="Y2176">
        <v>21</v>
      </c>
      <c r="Z2176">
        <v>0.6</v>
      </c>
      <c r="AA2176">
        <v>-20</v>
      </c>
      <c r="AB2176" t="s">
        <v>769</v>
      </c>
      <c r="AC2176">
        <v>0.15</v>
      </c>
      <c r="AD2176" t="s">
        <v>2270</v>
      </c>
      <c r="AE2176">
        <v>41977</v>
      </c>
      <c r="AF2176">
        <v>41978</v>
      </c>
      <c r="AG2176" t="s">
        <v>842</v>
      </c>
      <c r="AH2176" t="s">
        <v>5749</v>
      </c>
      <c r="AI2176">
        <v>2229068</v>
      </c>
    </row>
    <row r="2177" spans="1:35" hidden="1">
      <c r="A2177" t="s">
        <v>5615</v>
      </c>
      <c r="B2177" t="s">
        <v>5743</v>
      </c>
      <c r="C2177" t="s">
        <v>5702</v>
      </c>
      <c r="D2177" t="s">
        <v>5712</v>
      </c>
      <c r="E2177" t="s">
        <v>5750</v>
      </c>
      <c r="F2177" t="s">
        <v>787</v>
      </c>
      <c r="G2177" t="s">
        <v>723</v>
      </c>
      <c r="H2177" t="s">
        <v>788</v>
      </c>
      <c r="I2177" t="s">
        <v>795</v>
      </c>
      <c r="J2177" t="s">
        <v>682</v>
      </c>
      <c r="K2177">
        <v>3</v>
      </c>
      <c r="L2177">
        <v>40</v>
      </c>
      <c r="M2177">
        <v>103</v>
      </c>
      <c r="N2177">
        <v>35.5</v>
      </c>
      <c r="R2177">
        <v>320</v>
      </c>
      <c r="S2177">
        <v>5</v>
      </c>
      <c r="T2177">
        <v>64</v>
      </c>
      <c r="U2177" t="s">
        <v>782</v>
      </c>
      <c r="V2177">
        <v>25000</v>
      </c>
      <c r="W2177">
        <v>2700</v>
      </c>
      <c r="X2177">
        <v>82</v>
      </c>
      <c r="Y2177">
        <v>16</v>
      </c>
      <c r="Z2177">
        <v>0.6</v>
      </c>
      <c r="AA2177">
        <v>-20</v>
      </c>
      <c r="AB2177" t="s">
        <v>769</v>
      </c>
      <c r="AC2177">
        <v>0.15</v>
      </c>
      <c r="AD2177" t="s">
        <v>2270</v>
      </c>
      <c r="AE2177">
        <v>41977</v>
      </c>
      <c r="AF2177">
        <v>41976</v>
      </c>
      <c r="AG2177" t="s">
        <v>842</v>
      </c>
      <c r="AH2177" t="s">
        <v>5751</v>
      </c>
      <c r="AI2177">
        <v>2229064</v>
      </c>
    </row>
    <row r="2178" spans="1:35" hidden="1">
      <c r="A2178" t="s">
        <v>5615</v>
      </c>
      <c r="B2178" t="s">
        <v>5743</v>
      </c>
      <c r="C2178" t="s">
        <v>5702</v>
      </c>
      <c r="D2178" t="s">
        <v>5715</v>
      </c>
      <c r="E2178" t="s">
        <v>5752</v>
      </c>
      <c r="F2178" t="s">
        <v>787</v>
      </c>
      <c r="G2178" t="s">
        <v>723</v>
      </c>
      <c r="H2178" t="s">
        <v>788</v>
      </c>
      <c r="I2178" t="s">
        <v>795</v>
      </c>
      <c r="J2178" t="s">
        <v>682</v>
      </c>
      <c r="K2178">
        <v>3</v>
      </c>
      <c r="L2178">
        <v>40</v>
      </c>
      <c r="M2178">
        <v>129.9</v>
      </c>
      <c r="N2178">
        <v>37.5</v>
      </c>
      <c r="R2178">
        <v>320</v>
      </c>
      <c r="S2178">
        <v>5</v>
      </c>
      <c r="T2178">
        <v>64</v>
      </c>
      <c r="U2178" t="s">
        <v>782</v>
      </c>
      <c r="V2178">
        <v>25000</v>
      </c>
      <c r="W2178">
        <v>2700</v>
      </c>
      <c r="X2178">
        <v>83</v>
      </c>
      <c r="Y2178">
        <v>20</v>
      </c>
      <c r="Z2178">
        <v>0.6</v>
      </c>
      <c r="AA2178">
        <v>-20</v>
      </c>
      <c r="AB2178" t="s">
        <v>769</v>
      </c>
      <c r="AC2178">
        <v>0.1</v>
      </c>
      <c r="AD2178" t="s">
        <v>2270</v>
      </c>
      <c r="AE2178">
        <v>41977</v>
      </c>
      <c r="AF2178">
        <v>41978</v>
      </c>
      <c r="AG2178" t="s">
        <v>842</v>
      </c>
      <c r="AH2178" t="s">
        <v>5753</v>
      </c>
      <c r="AI2178">
        <v>2229065</v>
      </c>
    </row>
    <row r="2179" spans="1:35" hidden="1">
      <c r="A2179" t="s">
        <v>5615</v>
      </c>
      <c r="B2179" t="s">
        <v>5743</v>
      </c>
      <c r="C2179" t="s">
        <v>5702</v>
      </c>
      <c r="D2179" t="s">
        <v>5718</v>
      </c>
      <c r="E2179" t="s">
        <v>5754</v>
      </c>
      <c r="F2179" t="s">
        <v>737</v>
      </c>
      <c r="G2179" t="s">
        <v>780</v>
      </c>
      <c r="H2179" t="s">
        <v>794</v>
      </c>
      <c r="I2179" t="s">
        <v>726</v>
      </c>
      <c r="J2179" t="s">
        <v>682</v>
      </c>
      <c r="K2179">
        <v>5</v>
      </c>
      <c r="L2179">
        <v>40</v>
      </c>
      <c r="M2179">
        <v>70.099999999999994</v>
      </c>
      <c r="N2179">
        <v>49.8</v>
      </c>
      <c r="O2179">
        <v>1069</v>
      </c>
      <c r="Q2179">
        <v>25</v>
      </c>
      <c r="R2179">
        <v>350</v>
      </c>
      <c r="S2179">
        <v>6</v>
      </c>
      <c r="T2179">
        <v>58.3</v>
      </c>
      <c r="U2179" t="s">
        <v>782</v>
      </c>
      <c r="V2179">
        <v>25000</v>
      </c>
      <c r="W2179">
        <v>3000</v>
      </c>
      <c r="X2179">
        <v>83</v>
      </c>
      <c r="Y2179">
        <v>19</v>
      </c>
      <c r="Z2179">
        <v>0.7</v>
      </c>
      <c r="AA2179">
        <v>-20</v>
      </c>
      <c r="AB2179" t="s">
        <v>769</v>
      </c>
      <c r="AC2179">
        <v>0.1</v>
      </c>
      <c r="AD2179" t="s">
        <v>2270</v>
      </c>
      <c r="AE2179">
        <v>41982</v>
      </c>
      <c r="AF2179">
        <v>41981</v>
      </c>
      <c r="AG2179" t="s">
        <v>842</v>
      </c>
      <c r="AH2179" t="s">
        <v>5755</v>
      </c>
      <c r="AI2179">
        <v>2229085</v>
      </c>
    </row>
    <row r="2180" spans="1:35" hidden="1">
      <c r="A2180" t="s">
        <v>5615</v>
      </c>
      <c r="B2180" t="s">
        <v>5743</v>
      </c>
      <c r="C2180" t="s">
        <v>5702</v>
      </c>
      <c r="D2180" t="s">
        <v>5721</v>
      </c>
      <c r="E2180" t="s">
        <v>5756</v>
      </c>
      <c r="F2180" t="s">
        <v>813</v>
      </c>
      <c r="G2180" t="s">
        <v>780</v>
      </c>
      <c r="H2180" t="s">
        <v>794</v>
      </c>
      <c r="I2180" t="s">
        <v>726</v>
      </c>
      <c r="J2180" t="s">
        <v>682</v>
      </c>
      <c r="K2180">
        <v>5</v>
      </c>
      <c r="L2180">
        <v>45</v>
      </c>
      <c r="M2180">
        <v>99.6</v>
      </c>
      <c r="N2180">
        <v>63.5</v>
      </c>
      <c r="R2180">
        <v>450</v>
      </c>
      <c r="S2180">
        <v>7</v>
      </c>
      <c r="T2180">
        <v>64.3</v>
      </c>
      <c r="U2180" t="s">
        <v>782</v>
      </c>
      <c r="V2180">
        <v>25000</v>
      </c>
      <c r="W2180">
        <v>2700</v>
      </c>
      <c r="X2180">
        <v>83</v>
      </c>
      <c r="Y2180">
        <v>19</v>
      </c>
      <c r="Z2180">
        <v>0.8</v>
      </c>
      <c r="AA2180">
        <v>-20</v>
      </c>
      <c r="AB2180" t="s">
        <v>769</v>
      </c>
      <c r="AC2180">
        <v>0.1</v>
      </c>
      <c r="AD2180" t="s">
        <v>2270</v>
      </c>
      <c r="AE2180">
        <v>41976</v>
      </c>
      <c r="AF2180">
        <v>41975</v>
      </c>
      <c r="AG2180" t="s">
        <v>842</v>
      </c>
      <c r="AH2180" t="s">
        <v>5757</v>
      </c>
      <c r="AI2180">
        <v>2229059</v>
      </c>
    </row>
    <row r="2181" spans="1:35" hidden="1">
      <c r="A2181" t="s">
        <v>5615</v>
      </c>
      <c r="B2181" t="s">
        <v>5743</v>
      </c>
      <c r="C2181" t="s">
        <v>5702</v>
      </c>
      <c r="D2181" t="s">
        <v>5740</v>
      </c>
      <c r="E2181" t="s">
        <v>5758</v>
      </c>
      <c r="F2181" t="s">
        <v>792</v>
      </c>
      <c r="G2181" t="s">
        <v>793</v>
      </c>
      <c r="H2181" t="s">
        <v>1011</v>
      </c>
      <c r="I2181" t="s">
        <v>795</v>
      </c>
      <c r="J2181" t="s">
        <v>682</v>
      </c>
      <c r="K2181">
        <v>3</v>
      </c>
      <c r="L2181">
        <v>40</v>
      </c>
      <c r="M2181">
        <v>111.6</v>
      </c>
      <c r="N2181">
        <v>60.4</v>
      </c>
      <c r="R2181">
        <v>450</v>
      </c>
      <c r="S2181">
        <v>8</v>
      </c>
      <c r="T2181">
        <v>56.3</v>
      </c>
      <c r="U2181" t="s">
        <v>782</v>
      </c>
      <c r="V2181">
        <v>25000</v>
      </c>
      <c r="W2181">
        <v>3000</v>
      </c>
      <c r="X2181">
        <v>82</v>
      </c>
      <c r="Y2181">
        <v>6</v>
      </c>
      <c r="Z2181">
        <v>0.8</v>
      </c>
      <c r="AA2181">
        <v>-20</v>
      </c>
      <c r="AB2181" t="s">
        <v>769</v>
      </c>
      <c r="AC2181">
        <v>0.15</v>
      </c>
      <c r="AD2181" t="s">
        <v>2270</v>
      </c>
      <c r="AE2181">
        <v>41976</v>
      </c>
      <c r="AF2181">
        <v>41976</v>
      </c>
      <c r="AG2181" t="s">
        <v>842</v>
      </c>
      <c r="AH2181" t="s">
        <v>5759</v>
      </c>
      <c r="AI2181">
        <v>2229056</v>
      </c>
    </row>
    <row r="2182" spans="1:35" hidden="1">
      <c r="A2182" t="s">
        <v>5615</v>
      </c>
      <c r="B2182" t="s">
        <v>5743</v>
      </c>
      <c r="C2182" t="s">
        <v>5760</v>
      </c>
      <c r="D2182" t="s">
        <v>5760</v>
      </c>
      <c r="E2182" t="s">
        <v>5761</v>
      </c>
      <c r="F2182" t="s">
        <v>732</v>
      </c>
      <c r="G2182" t="s">
        <v>780</v>
      </c>
      <c r="H2182" t="s">
        <v>794</v>
      </c>
      <c r="I2182" t="s">
        <v>726</v>
      </c>
      <c r="J2182" t="s">
        <v>682</v>
      </c>
      <c r="K2182">
        <v>5</v>
      </c>
      <c r="M2182">
        <v>135</v>
      </c>
      <c r="N2182">
        <v>95.1</v>
      </c>
      <c r="Q2182">
        <v>120</v>
      </c>
      <c r="R2182">
        <v>800</v>
      </c>
      <c r="S2182">
        <v>13</v>
      </c>
      <c r="T2182">
        <v>70</v>
      </c>
      <c r="U2182" t="s">
        <v>782</v>
      </c>
      <c r="V2182">
        <v>25000</v>
      </c>
      <c r="W2182">
        <v>2700</v>
      </c>
      <c r="X2182">
        <v>81</v>
      </c>
      <c r="Y2182">
        <v>10</v>
      </c>
      <c r="Z2182">
        <v>0.9</v>
      </c>
      <c r="AA2182">
        <v>0</v>
      </c>
      <c r="AB2182" t="s">
        <v>769</v>
      </c>
      <c r="AC2182">
        <v>0.2</v>
      </c>
      <c r="AD2182" t="s">
        <v>1043</v>
      </c>
      <c r="AE2182">
        <v>41934</v>
      </c>
      <c r="AF2182">
        <v>41831</v>
      </c>
      <c r="AG2182" t="s">
        <v>842</v>
      </c>
      <c r="AH2182" t="s">
        <v>5762</v>
      </c>
      <c r="AI2182">
        <v>2219938</v>
      </c>
    </row>
    <row r="2183" spans="1:35">
      <c r="A2183" t="s">
        <v>5615</v>
      </c>
      <c r="B2183" t="s">
        <v>5743</v>
      </c>
      <c r="C2183" t="s">
        <v>5763</v>
      </c>
      <c r="D2183" t="s">
        <v>5763</v>
      </c>
      <c r="E2183" t="s">
        <v>5764</v>
      </c>
      <c r="F2183" t="s">
        <v>731</v>
      </c>
      <c r="G2183" t="s">
        <v>780</v>
      </c>
      <c r="H2183" t="s">
        <v>794</v>
      </c>
      <c r="I2183" t="s">
        <v>726</v>
      </c>
      <c r="J2183" t="s">
        <v>682</v>
      </c>
      <c r="K2183">
        <v>5</v>
      </c>
      <c r="L2183">
        <v>75</v>
      </c>
      <c r="M2183">
        <v>91.7</v>
      </c>
      <c r="N2183">
        <v>95.2</v>
      </c>
      <c r="O2183">
        <v>2540</v>
      </c>
      <c r="Q2183">
        <v>35</v>
      </c>
      <c r="R2183">
        <v>800</v>
      </c>
      <c r="S2183">
        <v>14</v>
      </c>
      <c r="T2183">
        <v>57.1</v>
      </c>
      <c r="U2183" t="s">
        <v>782</v>
      </c>
      <c r="V2183">
        <v>35000</v>
      </c>
      <c r="W2183">
        <v>3000</v>
      </c>
      <c r="X2183">
        <v>83</v>
      </c>
      <c r="Y2183">
        <v>22</v>
      </c>
      <c r="Z2183">
        <v>0.9</v>
      </c>
      <c r="AA2183">
        <v>-20</v>
      </c>
      <c r="AB2183" t="s">
        <v>769</v>
      </c>
      <c r="AC2183">
        <v>0.1</v>
      </c>
      <c r="AD2183" t="s">
        <v>1159</v>
      </c>
      <c r="AE2183">
        <v>41959</v>
      </c>
      <c r="AF2183">
        <v>41928</v>
      </c>
      <c r="AG2183" t="s">
        <v>842</v>
      </c>
      <c r="AH2183" t="s">
        <v>5765</v>
      </c>
      <c r="AI2183">
        <v>2222439</v>
      </c>
    </row>
    <row r="2184" spans="1:35">
      <c r="A2184" t="s">
        <v>5615</v>
      </c>
      <c r="B2184" t="s">
        <v>5743</v>
      </c>
      <c r="C2184" t="s">
        <v>5766</v>
      </c>
      <c r="D2184" t="s">
        <v>5766</v>
      </c>
      <c r="E2184" t="s">
        <v>5767</v>
      </c>
      <c r="F2184" t="s">
        <v>830</v>
      </c>
      <c r="G2184" t="s">
        <v>780</v>
      </c>
      <c r="H2184" t="s">
        <v>794</v>
      </c>
      <c r="I2184" t="s">
        <v>726</v>
      </c>
      <c r="J2184" t="s">
        <v>682</v>
      </c>
      <c r="K2184">
        <v>5</v>
      </c>
      <c r="L2184">
        <v>75</v>
      </c>
      <c r="M2184">
        <v>120</v>
      </c>
      <c r="N2184">
        <v>95.2</v>
      </c>
      <c r="O2184">
        <v>2306</v>
      </c>
      <c r="Q2184">
        <v>35</v>
      </c>
      <c r="R2184">
        <v>800</v>
      </c>
      <c r="S2184">
        <v>14</v>
      </c>
      <c r="T2184">
        <v>57.1</v>
      </c>
      <c r="U2184" t="s">
        <v>782</v>
      </c>
      <c r="V2184">
        <v>35000</v>
      </c>
      <c r="W2184">
        <v>3000</v>
      </c>
      <c r="X2184">
        <v>83</v>
      </c>
      <c r="Y2184">
        <v>19</v>
      </c>
      <c r="Z2184">
        <v>0.9</v>
      </c>
      <c r="AA2184">
        <v>-20</v>
      </c>
      <c r="AB2184" t="s">
        <v>769</v>
      </c>
      <c r="AC2184">
        <v>0.1</v>
      </c>
      <c r="AD2184" t="s">
        <v>1159</v>
      </c>
      <c r="AE2184">
        <v>41959</v>
      </c>
      <c r="AF2184">
        <v>41928</v>
      </c>
      <c r="AG2184" t="s">
        <v>842</v>
      </c>
      <c r="AH2184" t="s">
        <v>5768</v>
      </c>
      <c r="AI2184">
        <v>2222437</v>
      </c>
    </row>
    <row r="2185" spans="1:35">
      <c r="A2185" t="s">
        <v>5615</v>
      </c>
      <c r="B2185" t="s">
        <v>5743</v>
      </c>
      <c r="C2185" t="s">
        <v>5769</v>
      </c>
      <c r="D2185" t="s">
        <v>5769</v>
      </c>
      <c r="E2185" t="s">
        <v>5770</v>
      </c>
      <c r="F2185" t="s">
        <v>731</v>
      </c>
      <c r="G2185" t="s">
        <v>780</v>
      </c>
      <c r="H2185" t="s">
        <v>794</v>
      </c>
      <c r="I2185" t="s">
        <v>726</v>
      </c>
      <c r="J2185" t="s">
        <v>682</v>
      </c>
      <c r="K2185">
        <v>5</v>
      </c>
      <c r="L2185">
        <v>75</v>
      </c>
      <c r="M2185">
        <v>91.7</v>
      </c>
      <c r="N2185">
        <v>95.2</v>
      </c>
      <c r="O2185">
        <v>2418</v>
      </c>
      <c r="Q2185">
        <v>35</v>
      </c>
      <c r="R2185">
        <v>840</v>
      </c>
      <c r="S2185">
        <v>14</v>
      </c>
      <c r="T2185">
        <v>60</v>
      </c>
      <c r="U2185" t="s">
        <v>782</v>
      </c>
      <c r="V2185">
        <v>35000</v>
      </c>
      <c r="W2185">
        <v>5000</v>
      </c>
      <c r="X2185">
        <v>84</v>
      </c>
      <c r="Y2185">
        <v>15</v>
      </c>
      <c r="Z2185">
        <v>0.9</v>
      </c>
      <c r="AA2185">
        <v>-20</v>
      </c>
      <c r="AB2185" t="s">
        <v>769</v>
      </c>
      <c r="AC2185">
        <v>0.1</v>
      </c>
      <c r="AD2185" t="s">
        <v>1159</v>
      </c>
      <c r="AE2185">
        <v>41959</v>
      </c>
      <c r="AF2185">
        <v>41928</v>
      </c>
      <c r="AG2185" t="s">
        <v>842</v>
      </c>
      <c r="AH2185" t="s">
        <v>5771</v>
      </c>
      <c r="AI2185">
        <v>2222440</v>
      </c>
    </row>
    <row r="2186" spans="1:35">
      <c r="A2186" t="s">
        <v>5615</v>
      </c>
      <c r="B2186" t="s">
        <v>5743</v>
      </c>
      <c r="C2186" t="s">
        <v>5772</v>
      </c>
      <c r="D2186" t="s">
        <v>5772</v>
      </c>
      <c r="E2186" t="s">
        <v>5773</v>
      </c>
      <c r="F2186" t="s">
        <v>830</v>
      </c>
      <c r="G2186" t="s">
        <v>780</v>
      </c>
      <c r="H2186" t="s">
        <v>794</v>
      </c>
      <c r="I2186" t="s">
        <v>726</v>
      </c>
      <c r="J2186" t="s">
        <v>682</v>
      </c>
      <c r="K2186">
        <v>5</v>
      </c>
      <c r="L2186">
        <v>75</v>
      </c>
      <c r="M2186">
        <v>120</v>
      </c>
      <c r="N2186">
        <v>95.2</v>
      </c>
      <c r="O2186">
        <v>2477</v>
      </c>
      <c r="Q2186">
        <v>35</v>
      </c>
      <c r="R2186">
        <v>840</v>
      </c>
      <c r="S2186">
        <v>14</v>
      </c>
      <c r="T2186">
        <v>60</v>
      </c>
      <c r="U2186" t="s">
        <v>782</v>
      </c>
      <c r="V2186">
        <v>35000</v>
      </c>
      <c r="W2186">
        <v>5000</v>
      </c>
      <c r="X2186">
        <v>84</v>
      </c>
      <c r="Y2186">
        <v>15</v>
      </c>
      <c r="Z2186">
        <v>0.9</v>
      </c>
      <c r="AA2186">
        <v>-20</v>
      </c>
      <c r="AB2186" t="s">
        <v>769</v>
      </c>
      <c r="AC2186">
        <v>0.1</v>
      </c>
      <c r="AD2186" t="s">
        <v>1159</v>
      </c>
      <c r="AE2186">
        <v>41959</v>
      </c>
      <c r="AF2186">
        <v>41928</v>
      </c>
      <c r="AG2186" t="s">
        <v>842</v>
      </c>
      <c r="AH2186" t="s">
        <v>5774</v>
      </c>
      <c r="AI2186">
        <v>2222438</v>
      </c>
    </row>
    <row r="2187" spans="1:35">
      <c r="A2187" t="s">
        <v>5615</v>
      </c>
      <c r="B2187" t="s">
        <v>5743</v>
      </c>
      <c r="C2187" t="s">
        <v>5775</v>
      </c>
      <c r="D2187" t="s">
        <v>5775</v>
      </c>
      <c r="E2187" t="s">
        <v>5776</v>
      </c>
      <c r="F2187" t="s">
        <v>735</v>
      </c>
      <c r="G2187" t="s">
        <v>780</v>
      </c>
      <c r="H2187" t="s">
        <v>794</v>
      </c>
      <c r="I2187" t="s">
        <v>726</v>
      </c>
      <c r="J2187" t="s">
        <v>682</v>
      </c>
      <c r="K2187">
        <v>5</v>
      </c>
      <c r="L2187">
        <v>85</v>
      </c>
      <c r="M2187">
        <v>133.30000000000001</v>
      </c>
      <c r="N2187">
        <v>119.7</v>
      </c>
      <c r="O2187">
        <v>2523</v>
      </c>
      <c r="Q2187">
        <v>35</v>
      </c>
      <c r="R2187">
        <v>1000</v>
      </c>
      <c r="S2187">
        <v>17.3</v>
      </c>
      <c r="T2187">
        <v>58.8</v>
      </c>
      <c r="U2187" t="s">
        <v>782</v>
      </c>
      <c r="V2187">
        <v>35000</v>
      </c>
      <c r="W2187">
        <v>3000</v>
      </c>
      <c r="X2187">
        <v>83</v>
      </c>
      <c r="Y2187">
        <v>22</v>
      </c>
      <c r="Z2187">
        <v>0.9</v>
      </c>
      <c r="AA2187">
        <v>-20</v>
      </c>
      <c r="AB2187" t="s">
        <v>769</v>
      </c>
      <c r="AC2187">
        <v>0.1</v>
      </c>
      <c r="AD2187" t="s">
        <v>1159</v>
      </c>
      <c r="AE2187">
        <v>41959</v>
      </c>
      <c r="AF2187">
        <v>41928</v>
      </c>
      <c r="AG2187" t="s">
        <v>842</v>
      </c>
      <c r="AH2187" t="s">
        <v>5777</v>
      </c>
      <c r="AI2187">
        <v>2222441</v>
      </c>
    </row>
    <row r="2188" spans="1:35" hidden="1">
      <c r="A2188" t="s">
        <v>5013</v>
      </c>
      <c r="B2188" t="s">
        <v>27</v>
      </c>
      <c r="C2188" t="s">
        <v>5778</v>
      </c>
      <c r="D2188" t="s">
        <v>5778</v>
      </c>
      <c r="F2188" t="s">
        <v>792</v>
      </c>
      <c r="G2188" t="s">
        <v>793</v>
      </c>
      <c r="H2188" t="s">
        <v>794</v>
      </c>
      <c r="I2188" t="s">
        <v>795</v>
      </c>
      <c r="J2188" t="s">
        <v>682</v>
      </c>
      <c r="K2188">
        <v>3</v>
      </c>
      <c r="L2188">
        <v>40</v>
      </c>
      <c r="M2188">
        <v>112</v>
      </c>
      <c r="N2188">
        <v>61</v>
      </c>
      <c r="R2188">
        <v>450</v>
      </c>
      <c r="S2188">
        <v>7</v>
      </c>
      <c r="T2188">
        <v>65</v>
      </c>
      <c r="U2188" t="s">
        <v>782</v>
      </c>
      <c r="V2188">
        <v>25000</v>
      </c>
      <c r="W2188">
        <v>2700</v>
      </c>
      <c r="X2188">
        <v>83</v>
      </c>
      <c r="Y2188">
        <v>22</v>
      </c>
      <c r="Z2188">
        <v>0.9</v>
      </c>
      <c r="AA2188">
        <v>-29</v>
      </c>
      <c r="AB2188" t="s">
        <v>769</v>
      </c>
      <c r="AC2188">
        <v>0.05</v>
      </c>
      <c r="AD2188" t="s">
        <v>5035</v>
      </c>
      <c r="AE2188">
        <v>41429</v>
      </c>
      <c r="AF2188">
        <v>41810</v>
      </c>
      <c r="AG2188" t="s">
        <v>842</v>
      </c>
      <c r="AH2188" t="s">
        <v>5779</v>
      </c>
      <c r="AI2188">
        <v>2213492</v>
      </c>
    </row>
    <row r="2189" spans="1:35" hidden="1">
      <c r="A2189" t="s">
        <v>5013</v>
      </c>
      <c r="B2189" t="s">
        <v>27</v>
      </c>
      <c r="C2189" t="s">
        <v>5780</v>
      </c>
      <c r="D2189" t="s">
        <v>5780</v>
      </c>
      <c r="F2189" t="s">
        <v>792</v>
      </c>
      <c r="G2189" t="s">
        <v>793</v>
      </c>
      <c r="H2189" t="s">
        <v>794</v>
      </c>
      <c r="I2189" t="s">
        <v>795</v>
      </c>
      <c r="J2189" t="s">
        <v>682</v>
      </c>
      <c r="K2189">
        <v>5</v>
      </c>
      <c r="L2189">
        <v>40</v>
      </c>
      <c r="M2189">
        <v>112</v>
      </c>
      <c r="N2189">
        <v>61</v>
      </c>
      <c r="R2189">
        <v>550</v>
      </c>
      <c r="S2189">
        <v>7</v>
      </c>
      <c r="T2189">
        <v>79</v>
      </c>
      <c r="U2189" t="s">
        <v>782</v>
      </c>
      <c r="V2189">
        <v>25000</v>
      </c>
      <c r="W2189">
        <v>5000</v>
      </c>
      <c r="X2189">
        <v>83</v>
      </c>
      <c r="Y2189">
        <v>9</v>
      </c>
      <c r="Z2189">
        <v>0.9</v>
      </c>
      <c r="AA2189">
        <v>-29</v>
      </c>
      <c r="AB2189" t="s">
        <v>769</v>
      </c>
      <c r="AC2189">
        <v>0.05</v>
      </c>
      <c r="AD2189" t="s">
        <v>5781</v>
      </c>
      <c r="AE2189">
        <v>41792</v>
      </c>
      <c r="AF2189">
        <v>41927</v>
      </c>
      <c r="AG2189" t="s">
        <v>842</v>
      </c>
      <c r="AH2189" t="s">
        <v>5782</v>
      </c>
      <c r="AI2189">
        <v>2222423</v>
      </c>
    </row>
    <row r="2190" spans="1:35" hidden="1">
      <c r="A2190" t="s">
        <v>5013</v>
      </c>
      <c r="B2190" t="s">
        <v>27</v>
      </c>
      <c r="C2190" t="s">
        <v>5783</v>
      </c>
      <c r="D2190" t="s">
        <v>5783</v>
      </c>
      <c r="F2190" t="s">
        <v>733</v>
      </c>
      <c r="G2190" t="s">
        <v>780</v>
      </c>
      <c r="H2190" t="s">
        <v>794</v>
      </c>
      <c r="I2190" t="s">
        <v>726</v>
      </c>
      <c r="J2190" t="s">
        <v>682</v>
      </c>
      <c r="K2190">
        <v>3</v>
      </c>
      <c r="M2190">
        <v>160</v>
      </c>
      <c r="N2190">
        <v>124</v>
      </c>
      <c r="R2190">
        <v>900</v>
      </c>
      <c r="S2190">
        <v>14</v>
      </c>
      <c r="T2190">
        <v>64</v>
      </c>
      <c r="U2190" t="s">
        <v>782</v>
      </c>
      <c r="V2190">
        <v>25000</v>
      </c>
      <c r="W2190">
        <v>2700</v>
      </c>
      <c r="X2190">
        <v>83</v>
      </c>
      <c r="Y2190">
        <v>22</v>
      </c>
      <c r="Z2190">
        <v>0.9</v>
      </c>
      <c r="AA2190">
        <v>-29</v>
      </c>
      <c r="AB2190" t="s">
        <v>769</v>
      </c>
      <c r="AC2190">
        <v>0.05</v>
      </c>
      <c r="AD2190" t="s">
        <v>1308</v>
      </c>
      <c r="AE2190">
        <v>41509</v>
      </c>
      <c r="AF2190">
        <v>41815</v>
      </c>
      <c r="AG2190" t="s">
        <v>842</v>
      </c>
      <c r="AH2190" t="s">
        <v>5784</v>
      </c>
      <c r="AI2190">
        <v>2213844</v>
      </c>
    </row>
    <row r="2191" spans="1:35" hidden="1">
      <c r="A2191" t="s">
        <v>5013</v>
      </c>
      <c r="B2191" t="s">
        <v>27</v>
      </c>
      <c r="C2191" t="s">
        <v>5785</v>
      </c>
      <c r="D2191" t="s">
        <v>5785</v>
      </c>
      <c r="F2191" t="s">
        <v>733</v>
      </c>
      <c r="G2191" t="s">
        <v>780</v>
      </c>
      <c r="H2191" t="s">
        <v>794</v>
      </c>
      <c r="I2191" t="s">
        <v>726</v>
      </c>
      <c r="J2191" t="s">
        <v>682</v>
      </c>
      <c r="K2191">
        <v>3</v>
      </c>
      <c r="M2191">
        <v>160</v>
      </c>
      <c r="N2191">
        <v>124</v>
      </c>
      <c r="R2191">
        <v>900</v>
      </c>
      <c r="S2191">
        <v>14</v>
      </c>
      <c r="T2191">
        <v>64</v>
      </c>
      <c r="U2191" t="s">
        <v>782</v>
      </c>
      <c r="V2191">
        <v>25000</v>
      </c>
      <c r="W2191">
        <v>2700</v>
      </c>
      <c r="X2191">
        <v>83</v>
      </c>
      <c r="Y2191">
        <v>21</v>
      </c>
      <c r="Z2191">
        <v>0.7</v>
      </c>
      <c r="AA2191">
        <v>-29</v>
      </c>
      <c r="AD2191" t="s">
        <v>1308</v>
      </c>
      <c r="AE2191">
        <v>41479</v>
      </c>
      <c r="AF2191">
        <v>41815</v>
      </c>
      <c r="AG2191" t="s">
        <v>842</v>
      </c>
      <c r="AH2191" t="s">
        <v>5786</v>
      </c>
      <c r="AI2191">
        <v>2213845</v>
      </c>
    </row>
    <row r="2192" spans="1:35" hidden="1">
      <c r="A2192" t="s">
        <v>5013</v>
      </c>
      <c r="B2192" t="s">
        <v>27</v>
      </c>
      <c r="C2192" t="s">
        <v>5787</v>
      </c>
      <c r="D2192" t="s">
        <v>5787</v>
      </c>
      <c r="E2192" t="s">
        <v>5788</v>
      </c>
      <c r="F2192" t="s">
        <v>1305</v>
      </c>
      <c r="G2192" t="s">
        <v>736</v>
      </c>
      <c r="H2192" t="s">
        <v>794</v>
      </c>
      <c r="I2192" t="s">
        <v>723</v>
      </c>
      <c r="J2192" t="s">
        <v>682</v>
      </c>
      <c r="K2192">
        <v>3</v>
      </c>
      <c r="L2192">
        <v>25</v>
      </c>
      <c r="M2192">
        <v>49.7</v>
      </c>
      <c r="N2192">
        <v>92.3</v>
      </c>
      <c r="R2192">
        <v>250</v>
      </c>
      <c r="S2192">
        <v>4</v>
      </c>
      <c r="T2192">
        <v>62.5</v>
      </c>
      <c r="U2192" t="s">
        <v>782</v>
      </c>
      <c r="V2192">
        <v>25000</v>
      </c>
      <c r="W2192">
        <v>2700</v>
      </c>
      <c r="X2192">
        <v>83</v>
      </c>
      <c r="Y2192">
        <v>20</v>
      </c>
      <c r="Z2192">
        <v>0.9</v>
      </c>
      <c r="AA2192">
        <v>-29</v>
      </c>
      <c r="AB2192" t="s">
        <v>769</v>
      </c>
      <c r="AC2192">
        <v>0.05</v>
      </c>
      <c r="AD2192" t="s">
        <v>1308</v>
      </c>
      <c r="AE2192">
        <v>41640</v>
      </c>
      <c r="AF2192">
        <v>41955</v>
      </c>
      <c r="AG2192" t="s">
        <v>827</v>
      </c>
      <c r="AH2192" t="s">
        <v>5789</v>
      </c>
      <c r="AI2192">
        <v>2224903</v>
      </c>
    </row>
    <row r="2193" spans="1:35" hidden="1">
      <c r="A2193" t="s">
        <v>5013</v>
      </c>
      <c r="B2193" t="s">
        <v>27</v>
      </c>
      <c r="C2193" t="s">
        <v>5790</v>
      </c>
      <c r="D2193" t="s">
        <v>5790</v>
      </c>
      <c r="E2193" t="s">
        <v>5791</v>
      </c>
      <c r="F2193" t="s">
        <v>703</v>
      </c>
      <c r="G2193" t="s">
        <v>780</v>
      </c>
      <c r="H2193" t="s">
        <v>781</v>
      </c>
      <c r="I2193" t="s">
        <v>726</v>
      </c>
      <c r="J2193" t="s">
        <v>682</v>
      </c>
      <c r="K2193">
        <v>3</v>
      </c>
      <c r="L2193">
        <v>35</v>
      </c>
      <c r="M2193">
        <v>50.8</v>
      </c>
      <c r="N2193">
        <v>50.8</v>
      </c>
      <c r="O2193">
        <v>1151</v>
      </c>
      <c r="Q2193">
        <v>40</v>
      </c>
      <c r="R2193">
        <v>350</v>
      </c>
      <c r="S2193">
        <v>7.2</v>
      </c>
      <c r="T2193">
        <v>49</v>
      </c>
      <c r="U2193" t="s">
        <v>782</v>
      </c>
      <c r="V2193">
        <v>25000</v>
      </c>
      <c r="W2193">
        <v>3000</v>
      </c>
      <c r="X2193">
        <v>83</v>
      </c>
      <c r="Y2193">
        <v>15</v>
      </c>
      <c r="Z2193">
        <v>0.9</v>
      </c>
      <c r="AA2193">
        <v>-29</v>
      </c>
      <c r="AB2193" t="s">
        <v>769</v>
      </c>
      <c r="AC2193">
        <v>0.05</v>
      </c>
      <c r="AD2193" t="s">
        <v>1308</v>
      </c>
      <c r="AE2193">
        <v>41640</v>
      </c>
      <c r="AF2193">
        <v>41956</v>
      </c>
      <c r="AG2193" t="s">
        <v>827</v>
      </c>
      <c r="AH2193" t="s">
        <v>5792</v>
      </c>
      <c r="AI2193">
        <v>2225080</v>
      </c>
    </row>
    <row r="2194" spans="1:35" hidden="1">
      <c r="A2194" t="s">
        <v>5013</v>
      </c>
      <c r="B2194" t="s">
        <v>27</v>
      </c>
      <c r="C2194" t="s">
        <v>5793</v>
      </c>
      <c r="D2194" t="s">
        <v>5793</v>
      </c>
      <c r="F2194" t="s">
        <v>738</v>
      </c>
      <c r="G2194" t="s">
        <v>780</v>
      </c>
      <c r="H2194" t="s">
        <v>794</v>
      </c>
      <c r="I2194" t="s">
        <v>726</v>
      </c>
      <c r="J2194" t="s">
        <v>682</v>
      </c>
      <c r="K2194">
        <v>3</v>
      </c>
      <c r="L2194">
        <v>50</v>
      </c>
      <c r="M2194">
        <v>89</v>
      </c>
      <c r="N2194">
        <v>64</v>
      </c>
      <c r="O2194">
        <v>819</v>
      </c>
      <c r="Q2194">
        <v>40</v>
      </c>
      <c r="R2194">
        <v>600</v>
      </c>
      <c r="S2194">
        <v>9</v>
      </c>
      <c r="T2194">
        <v>66</v>
      </c>
      <c r="U2194" t="s">
        <v>782</v>
      </c>
      <c r="V2194">
        <v>25000</v>
      </c>
      <c r="W2194">
        <v>3000</v>
      </c>
      <c r="X2194">
        <v>83</v>
      </c>
      <c r="Y2194">
        <v>19</v>
      </c>
      <c r="Z2194">
        <v>0.8</v>
      </c>
      <c r="AA2194">
        <v>-29</v>
      </c>
      <c r="AD2194" t="s">
        <v>1308</v>
      </c>
      <c r="AE2194">
        <v>41502</v>
      </c>
      <c r="AF2194">
        <v>41813</v>
      </c>
      <c r="AG2194" t="s">
        <v>842</v>
      </c>
      <c r="AH2194" t="s">
        <v>5794</v>
      </c>
      <c r="AI2194">
        <v>2213686</v>
      </c>
    </row>
    <row r="2195" spans="1:35" hidden="1">
      <c r="A2195" t="s">
        <v>5013</v>
      </c>
      <c r="B2195" t="s">
        <v>27</v>
      </c>
      <c r="C2195" t="s">
        <v>5795</v>
      </c>
      <c r="D2195" t="s">
        <v>5795</v>
      </c>
      <c r="F2195" t="s">
        <v>731</v>
      </c>
      <c r="G2195" t="s">
        <v>780</v>
      </c>
      <c r="H2195" t="s">
        <v>794</v>
      </c>
      <c r="I2195" t="s">
        <v>726</v>
      </c>
      <c r="J2195" t="s">
        <v>682</v>
      </c>
      <c r="K2195">
        <v>5</v>
      </c>
      <c r="L2195">
        <v>90</v>
      </c>
      <c r="M2195">
        <v>121.9</v>
      </c>
      <c r="N2195">
        <v>96.5</v>
      </c>
      <c r="O2195">
        <v>2211</v>
      </c>
      <c r="Q2195">
        <v>40</v>
      </c>
      <c r="R2195">
        <v>1070</v>
      </c>
      <c r="S2195">
        <v>14</v>
      </c>
      <c r="T2195">
        <v>76.400000000000006</v>
      </c>
      <c r="U2195" t="s">
        <v>782</v>
      </c>
      <c r="V2195">
        <v>25000</v>
      </c>
      <c r="W2195">
        <v>3000</v>
      </c>
      <c r="X2195">
        <v>81</v>
      </c>
      <c r="Y2195">
        <v>2</v>
      </c>
      <c r="Z2195">
        <v>0.8</v>
      </c>
      <c r="AA2195">
        <v>-20</v>
      </c>
      <c r="AD2195" t="s">
        <v>1308</v>
      </c>
      <c r="AE2195">
        <v>41452</v>
      </c>
      <c r="AF2195">
        <v>41747</v>
      </c>
      <c r="AG2195" t="s">
        <v>842</v>
      </c>
      <c r="AH2195" t="s">
        <v>5796</v>
      </c>
      <c r="AI2195">
        <v>2209414</v>
      </c>
    </row>
    <row r="2196" spans="1:35" hidden="1">
      <c r="A2196" t="s">
        <v>5013</v>
      </c>
      <c r="B2196" t="s">
        <v>27</v>
      </c>
      <c r="C2196" t="s">
        <v>5797</v>
      </c>
      <c r="D2196" t="s">
        <v>5797</v>
      </c>
      <c r="F2196" t="s">
        <v>735</v>
      </c>
      <c r="G2196" t="s">
        <v>780</v>
      </c>
      <c r="H2196" t="s">
        <v>794</v>
      </c>
      <c r="I2196" t="s">
        <v>726</v>
      </c>
      <c r="J2196" t="s">
        <v>682</v>
      </c>
      <c r="K2196">
        <v>3</v>
      </c>
      <c r="L2196">
        <v>90</v>
      </c>
      <c r="M2196">
        <v>135</v>
      </c>
      <c r="N2196">
        <v>122</v>
      </c>
      <c r="O2196">
        <v>2751</v>
      </c>
      <c r="Q2196">
        <v>40</v>
      </c>
      <c r="R2196">
        <v>1300</v>
      </c>
      <c r="S2196">
        <v>17</v>
      </c>
      <c r="T2196">
        <v>78</v>
      </c>
      <c r="U2196" t="s">
        <v>782</v>
      </c>
      <c r="V2196">
        <v>25000</v>
      </c>
      <c r="W2196">
        <v>3000</v>
      </c>
      <c r="X2196">
        <v>81</v>
      </c>
      <c r="Y2196">
        <v>3</v>
      </c>
      <c r="Z2196">
        <v>0.9</v>
      </c>
      <c r="AA2196">
        <v>-29</v>
      </c>
      <c r="AB2196" t="s">
        <v>769</v>
      </c>
      <c r="AC2196">
        <v>0.05</v>
      </c>
      <c r="AD2196" t="s">
        <v>1308</v>
      </c>
      <c r="AE2196">
        <v>41499</v>
      </c>
      <c r="AF2196">
        <v>41801</v>
      </c>
      <c r="AG2196" t="s">
        <v>842</v>
      </c>
      <c r="AH2196" t="s">
        <v>5798</v>
      </c>
      <c r="AI2196">
        <v>2213288</v>
      </c>
    </row>
    <row r="2197" spans="1:35" hidden="1">
      <c r="A2197" t="s">
        <v>5013</v>
      </c>
      <c r="B2197" t="s">
        <v>27</v>
      </c>
      <c r="C2197" t="s">
        <v>5799</v>
      </c>
      <c r="D2197" t="s">
        <v>5799</v>
      </c>
      <c r="F2197" t="s">
        <v>735</v>
      </c>
      <c r="G2197" t="s">
        <v>780</v>
      </c>
      <c r="H2197" t="s">
        <v>794</v>
      </c>
      <c r="I2197" t="s">
        <v>726</v>
      </c>
      <c r="J2197" t="s">
        <v>682</v>
      </c>
      <c r="K2197">
        <v>3</v>
      </c>
      <c r="L2197">
        <v>90</v>
      </c>
      <c r="M2197">
        <v>134.6</v>
      </c>
      <c r="N2197">
        <v>121.9</v>
      </c>
      <c r="O2197">
        <v>2556</v>
      </c>
      <c r="Q2197">
        <v>40</v>
      </c>
      <c r="R2197">
        <v>1050</v>
      </c>
      <c r="S2197">
        <v>17.2</v>
      </c>
      <c r="T2197">
        <v>61.7</v>
      </c>
      <c r="U2197" t="s">
        <v>782</v>
      </c>
      <c r="V2197">
        <v>25000</v>
      </c>
      <c r="W2197">
        <v>3000</v>
      </c>
      <c r="X2197">
        <v>82</v>
      </c>
      <c r="Y2197">
        <v>4</v>
      </c>
      <c r="Z2197">
        <v>0.9</v>
      </c>
      <c r="AA2197">
        <v>-29</v>
      </c>
      <c r="AD2197" t="s">
        <v>1308</v>
      </c>
      <c r="AE2197">
        <v>41283</v>
      </c>
      <c r="AF2197">
        <v>41747</v>
      </c>
      <c r="AG2197" t="s">
        <v>842</v>
      </c>
      <c r="AH2197" t="s">
        <v>5800</v>
      </c>
      <c r="AI2197">
        <v>2209387</v>
      </c>
    </row>
    <row r="2198" spans="1:35" hidden="1">
      <c r="A2198" t="s">
        <v>5013</v>
      </c>
      <c r="B2198" t="s">
        <v>27</v>
      </c>
      <c r="C2198" t="s">
        <v>5801</v>
      </c>
      <c r="D2198" t="s">
        <v>5801</v>
      </c>
      <c r="F2198" t="s">
        <v>792</v>
      </c>
      <c r="G2198" t="s">
        <v>793</v>
      </c>
      <c r="H2198" t="s">
        <v>794</v>
      </c>
      <c r="I2198" t="s">
        <v>795</v>
      </c>
      <c r="J2198" t="s">
        <v>682</v>
      </c>
      <c r="K2198">
        <v>3</v>
      </c>
      <c r="L2198">
        <v>60</v>
      </c>
      <c r="M2198">
        <v>113.5</v>
      </c>
      <c r="N2198">
        <v>61</v>
      </c>
      <c r="R2198">
        <v>800</v>
      </c>
      <c r="S2198">
        <v>10</v>
      </c>
      <c r="T2198">
        <v>80</v>
      </c>
      <c r="U2198" t="s">
        <v>782</v>
      </c>
      <c r="V2198">
        <v>25000</v>
      </c>
      <c r="W2198">
        <v>2700</v>
      </c>
      <c r="X2198">
        <v>83</v>
      </c>
      <c r="Y2198">
        <v>22</v>
      </c>
      <c r="Z2198">
        <v>0.9</v>
      </c>
      <c r="AA2198">
        <v>-29</v>
      </c>
      <c r="AB2198" t="s">
        <v>769</v>
      </c>
      <c r="AC2198">
        <v>0.05</v>
      </c>
      <c r="AD2198" t="s">
        <v>5035</v>
      </c>
      <c r="AE2198">
        <v>41609</v>
      </c>
      <c r="AF2198">
        <v>41801</v>
      </c>
      <c r="AG2198" t="s">
        <v>842</v>
      </c>
      <c r="AH2198" t="s">
        <v>5802</v>
      </c>
      <c r="AI2198">
        <v>2213343</v>
      </c>
    </row>
    <row r="2199" spans="1:35" hidden="1">
      <c r="A2199" t="s">
        <v>5013</v>
      </c>
      <c r="B2199" t="s">
        <v>27</v>
      </c>
      <c r="C2199" t="s">
        <v>5803</v>
      </c>
      <c r="D2199" t="s">
        <v>5803</v>
      </c>
      <c r="F2199" t="s">
        <v>792</v>
      </c>
      <c r="G2199" t="s">
        <v>793</v>
      </c>
      <c r="H2199" t="s">
        <v>794</v>
      </c>
      <c r="I2199" t="s">
        <v>795</v>
      </c>
      <c r="J2199" t="s">
        <v>682</v>
      </c>
      <c r="K2199">
        <v>3</v>
      </c>
      <c r="L2199">
        <v>60</v>
      </c>
      <c r="M2199">
        <v>113.5</v>
      </c>
      <c r="N2199">
        <v>61</v>
      </c>
      <c r="R2199">
        <v>950</v>
      </c>
      <c r="S2199">
        <v>10</v>
      </c>
      <c r="T2199">
        <v>80</v>
      </c>
      <c r="U2199" t="s">
        <v>782</v>
      </c>
      <c r="V2199">
        <v>25000</v>
      </c>
      <c r="W2199">
        <v>5000</v>
      </c>
      <c r="X2199">
        <v>83</v>
      </c>
      <c r="Y2199">
        <v>22</v>
      </c>
      <c r="Z2199">
        <v>0.9</v>
      </c>
      <c r="AA2199">
        <v>-29</v>
      </c>
      <c r="AB2199" t="s">
        <v>769</v>
      </c>
      <c r="AC2199">
        <v>0.05</v>
      </c>
      <c r="AD2199" t="s">
        <v>5035</v>
      </c>
      <c r="AE2199">
        <v>41609</v>
      </c>
      <c r="AF2199">
        <v>41810</v>
      </c>
      <c r="AG2199" t="s">
        <v>842</v>
      </c>
      <c r="AH2199" t="s">
        <v>5804</v>
      </c>
      <c r="AI2199">
        <v>2213498</v>
      </c>
    </row>
    <row r="2200" spans="1:35" hidden="1">
      <c r="A2200" t="s">
        <v>5013</v>
      </c>
      <c r="B2200" t="s">
        <v>27</v>
      </c>
      <c r="C2200" t="s">
        <v>5805</v>
      </c>
      <c r="D2200" t="s">
        <v>5805</v>
      </c>
      <c r="F2200" t="s">
        <v>732</v>
      </c>
      <c r="G2200" t="s">
        <v>780</v>
      </c>
      <c r="H2200" t="s">
        <v>794</v>
      </c>
      <c r="I2200" t="s">
        <v>726</v>
      </c>
      <c r="J2200" t="s">
        <v>682</v>
      </c>
      <c r="K2200">
        <v>5</v>
      </c>
      <c r="L2200">
        <v>65</v>
      </c>
      <c r="M2200">
        <v>135</v>
      </c>
      <c r="N2200">
        <v>122</v>
      </c>
      <c r="R2200">
        <v>650</v>
      </c>
      <c r="S2200">
        <v>10</v>
      </c>
      <c r="T2200">
        <v>65</v>
      </c>
      <c r="U2200" t="s">
        <v>782</v>
      </c>
      <c r="V2200">
        <v>25000</v>
      </c>
      <c r="W2200">
        <v>2700</v>
      </c>
      <c r="X2200">
        <v>82</v>
      </c>
      <c r="Y2200">
        <v>17</v>
      </c>
      <c r="Z2200">
        <v>0.9</v>
      </c>
      <c r="AA2200">
        <v>-30</v>
      </c>
      <c r="AB2200" t="s">
        <v>769</v>
      </c>
      <c r="AC2200">
        <v>0.05</v>
      </c>
      <c r="AD2200" t="s">
        <v>1308</v>
      </c>
      <c r="AE2200">
        <v>41446</v>
      </c>
      <c r="AF2200">
        <v>41899</v>
      </c>
      <c r="AG2200" t="s">
        <v>842</v>
      </c>
      <c r="AH2200" t="s">
        <v>5806</v>
      </c>
      <c r="AI2200">
        <v>2220604</v>
      </c>
    </row>
    <row r="2201" spans="1:35" hidden="1">
      <c r="A2201" t="s">
        <v>5013</v>
      </c>
      <c r="B2201" t="s">
        <v>27</v>
      </c>
      <c r="C2201" t="s">
        <v>5807</v>
      </c>
      <c r="D2201" t="s">
        <v>5807</v>
      </c>
      <c r="F2201" t="s">
        <v>732</v>
      </c>
      <c r="G2201" t="s">
        <v>780</v>
      </c>
      <c r="H2201" t="s">
        <v>794</v>
      </c>
      <c r="I2201" t="s">
        <v>726</v>
      </c>
      <c r="J2201" t="s">
        <v>682</v>
      </c>
      <c r="K2201">
        <v>3</v>
      </c>
      <c r="L2201">
        <v>65</v>
      </c>
      <c r="M2201">
        <v>133.4</v>
      </c>
      <c r="N2201">
        <v>94.8</v>
      </c>
      <c r="R2201">
        <v>900</v>
      </c>
      <c r="S2201">
        <v>10</v>
      </c>
      <c r="T2201">
        <v>90</v>
      </c>
      <c r="U2201" t="s">
        <v>782</v>
      </c>
      <c r="V2201">
        <v>25000</v>
      </c>
      <c r="W2201">
        <v>5000</v>
      </c>
      <c r="X2201">
        <v>83</v>
      </c>
      <c r="Y2201">
        <v>5</v>
      </c>
      <c r="Z2201">
        <v>0.9</v>
      </c>
      <c r="AA2201">
        <v>-29</v>
      </c>
      <c r="AB2201" t="s">
        <v>769</v>
      </c>
      <c r="AC2201">
        <v>0.05</v>
      </c>
      <c r="AD2201" t="s">
        <v>1308</v>
      </c>
      <c r="AE2201">
        <v>41745</v>
      </c>
      <c r="AF2201">
        <v>41901</v>
      </c>
      <c r="AG2201" t="s">
        <v>842</v>
      </c>
      <c r="AH2201" t="s">
        <v>5808</v>
      </c>
      <c r="AI2201">
        <v>2219841</v>
      </c>
    </row>
    <row r="2202" spans="1:35" hidden="1">
      <c r="A2202" t="s">
        <v>5013</v>
      </c>
      <c r="B2202" t="s">
        <v>27</v>
      </c>
      <c r="C2202" t="s">
        <v>5809</v>
      </c>
      <c r="D2202" t="s">
        <v>5809</v>
      </c>
      <c r="F2202" t="s">
        <v>703</v>
      </c>
      <c r="G2202" t="s">
        <v>780</v>
      </c>
      <c r="H2202" t="s">
        <v>781</v>
      </c>
      <c r="I2202" t="s">
        <v>726</v>
      </c>
      <c r="J2202" t="s">
        <v>682</v>
      </c>
      <c r="K2202">
        <v>3</v>
      </c>
      <c r="L2202">
        <v>50</v>
      </c>
      <c r="M2202">
        <v>50.8</v>
      </c>
      <c r="N2202">
        <v>50.8</v>
      </c>
      <c r="O2202">
        <v>1211</v>
      </c>
      <c r="Q2202">
        <v>40</v>
      </c>
      <c r="R2202">
        <v>500</v>
      </c>
      <c r="S2202">
        <v>8</v>
      </c>
      <c r="T2202">
        <v>62.5</v>
      </c>
      <c r="U2202" t="s">
        <v>782</v>
      </c>
      <c r="V2202">
        <v>25000</v>
      </c>
      <c r="W2202">
        <v>3000</v>
      </c>
      <c r="X2202">
        <v>83</v>
      </c>
      <c r="Y2202">
        <v>21</v>
      </c>
      <c r="Z2202">
        <v>0.9</v>
      </c>
      <c r="AA2202">
        <v>-29</v>
      </c>
      <c r="AB2202" t="s">
        <v>769</v>
      </c>
      <c r="AC2202">
        <v>0.05</v>
      </c>
      <c r="AD2202" t="s">
        <v>1308</v>
      </c>
      <c r="AE2202">
        <v>41640</v>
      </c>
      <c r="AF2202">
        <v>41956</v>
      </c>
      <c r="AG2202" t="s">
        <v>827</v>
      </c>
      <c r="AH2202" t="s">
        <v>5810</v>
      </c>
      <c r="AI2202">
        <v>2225078</v>
      </c>
    </row>
    <row r="2203" spans="1:35" hidden="1">
      <c r="A2203" t="s">
        <v>5013</v>
      </c>
      <c r="B2203" t="s">
        <v>27</v>
      </c>
      <c r="C2203" t="s">
        <v>5811</v>
      </c>
      <c r="D2203" t="s">
        <v>5811</v>
      </c>
      <c r="F2203" t="s">
        <v>792</v>
      </c>
      <c r="G2203" t="s">
        <v>793</v>
      </c>
      <c r="H2203" t="s">
        <v>794</v>
      </c>
      <c r="I2203" t="s">
        <v>795</v>
      </c>
      <c r="J2203" t="s">
        <v>682</v>
      </c>
      <c r="K2203">
        <v>3</v>
      </c>
      <c r="L2203">
        <v>60</v>
      </c>
      <c r="M2203">
        <v>113.5</v>
      </c>
      <c r="N2203">
        <v>61</v>
      </c>
      <c r="R2203">
        <v>800</v>
      </c>
      <c r="S2203">
        <v>9.8000000000000007</v>
      </c>
      <c r="T2203">
        <v>80</v>
      </c>
      <c r="U2203" t="s">
        <v>782</v>
      </c>
      <c r="V2203">
        <v>25000</v>
      </c>
      <c r="W2203">
        <v>2700</v>
      </c>
      <c r="X2203">
        <v>83</v>
      </c>
      <c r="Y2203">
        <v>22</v>
      </c>
      <c r="Z2203">
        <v>0.9</v>
      </c>
      <c r="AA2203">
        <v>-29</v>
      </c>
      <c r="AB2203" t="s">
        <v>769</v>
      </c>
      <c r="AC2203">
        <v>0.05</v>
      </c>
      <c r="AD2203" t="s">
        <v>783</v>
      </c>
      <c r="AE2203">
        <v>41609</v>
      </c>
      <c r="AF2203">
        <v>41852</v>
      </c>
      <c r="AG2203" t="s">
        <v>842</v>
      </c>
      <c r="AH2203" t="s">
        <v>5812</v>
      </c>
      <c r="AI2203">
        <v>2217092</v>
      </c>
    </row>
    <row r="2204" spans="1:35" hidden="1">
      <c r="A2204" t="s">
        <v>5013</v>
      </c>
      <c r="B2204" t="s">
        <v>27</v>
      </c>
      <c r="C2204" t="s">
        <v>5813</v>
      </c>
      <c r="D2204" t="s">
        <v>5813</v>
      </c>
      <c r="F2204" t="s">
        <v>792</v>
      </c>
      <c r="G2204" t="s">
        <v>793</v>
      </c>
      <c r="H2204" t="s">
        <v>794</v>
      </c>
      <c r="I2204" t="s">
        <v>795</v>
      </c>
      <c r="J2204" t="s">
        <v>682</v>
      </c>
      <c r="K2204">
        <v>3</v>
      </c>
      <c r="L2204">
        <v>60</v>
      </c>
      <c r="M2204">
        <v>113.5</v>
      </c>
      <c r="N2204">
        <v>61</v>
      </c>
      <c r="R2204">
        <v>800</v>
      </c>
      <c r="S2204">
        <v>10</v>
      </c>
      <c r="T2204">
        <v>80</v>
      </c>
      <c r="U2204" t="s">
        <v>782</v>
      </c>
      <c r="V2204">
        <v>25000</v>
      </c>
      <c r="W2204">
        <v>2700</v>
      </c>
      <c r="X2204">
        <v>83</v>
      </c>
      <c r="Y2204">
        <v>22</v>
      </c>
      <c r="Z2204">
        <v>0.9</v>
      </c>
      <c r="AA2204">
        <v>-29</v>
      </c>
      <c r="AB2204" t="s">
        <v>769</v>
      </c>
      <c r="AC2204">
        <v>0.05</v>
      </c>
      <c r="AD2204" t="s">
        <v>5035</v>
      </c>
      <c r="AE2204">
        <v>41609</v>
      </c>
      <c r="AF2204">
        <v>41801</v>
      </c>
      <c r="AG2204" t="s">
        <v>842</v>
      </c>
      <c r="AH2204" t="s">
        <v>5814</v>
      </c>
      <c r="AI2204">
        <v>2213344</v>
      </c>
    </row>
    <row r="2205" spans="1:35" hidden="1">
      <c r="A2205" t="s">
        <v>5013</v>
      </c>
      <c r="B2205" t="s">
        <v>27</v>
      </c>
      <c r="C2205" t="s">
        <v>5815</v>
      </c>
      <c r="D2205" t="s">
        <v>5815</v>
      </c>
      <c r="F2205" t="s">
        <v>792</v>
      </c>
      <c r="G2205" t="s">
        <v>793</v>
      </c>
      <c r="H2205" t="s">
        <v>794</v>
      </c>
      <c r="I2205" t="s">
        <v>795</v>
      </c>
      <c r="J2205" t="s">
        <v>682</v>
      </c>
      <c r="K2205">
        <v>5</v>
      </c>
      <c r="L2205">
        <v>60</v>
      </c>
      <c r="M2205">
        <v>113.5</v>
      </c>
      <c r="N2205">
        <v>61</v>
      </c>
      <c r="R2205">
        <v>800</v>
      </c>
      <c r="S2205">
        <v>9.8000000000000007</v>
      </c>
      <c r="T2205">
        <v>82</v>
      </c>
      <c r="U2205" t="s">
        <v>782</v>
      </c>
      <c r="V2205">
        <v>25000</v>
      </c>
      <c r="W2205">
        <v>2700</v>
      </c>
      <c r="X2205">
        <v>83</v>
      </c>
      <c r="Y2205">
        <v>22</v>
      </c>
      <c r="Z2205">
        <v>0.9</v>
      </c>
      <c r="AA2205">
        <v>-29</v>
      </c>
      <c r="AB2205" t="s">
        <v>769</v>
      </c>
      <c r="AC2205">
        <v>0.05</v>
      </c>
      <c r="AD2205" t="s">
        <v>5035</v>
      </c>
      <c r="AE2205">
        <v>41609</v>
      </c>
      <c r="AF2205">
        <v>41927</v>
      </c>
      <c r="AG2205" t="s">
        <v>842</v>
      </c>
      <c r="AH2205" t="s">
        <v>5816</v>
      </c>
      <c r="AI2205">
        <v>2222421</v>
      </c>
    </row>
    <row r="2206" spans="1:35" hidden="1">
      <c r="A2206" t="s">
        <v>5013</v>
      </c>
      <c r="B2206" t="s">
        <v>27</v>
      </c>
      <c r="C2206" t="s">
        <v>5817</v>
      </c>
      <c r="D2206" t="s">
        <v>5817</v>
      </c>
      <c r="F2206" t="s">
        <v>792</v>
      </c>
      <c r="G2206" t="s">
        <v>793</v>
      </c>
      <c r="H2206" t="s">
        <v>794</v>
      </c>
      <c r="I2206" t="s">
        <v>795</v>
      </c>
      <c r="J2206" t="s">
        <v>682</v>
      </c>
      <c r="K2206">
        <v>3</v>
      </c>
      <c r="L2206">
        <v>60</v>
      </c>
      <c r="M2206">
        <v>113.5</v>
      </c>
      <c r="N2206">
        <v>61</v>
      </c>
      <c r="R2206">
        <v>800</v>
      </c>
      <c r="S2206">
        <v>10</v>
      </c>
      <c r="T2206">
        <v>80</v>
      </c>
      <c r="U2206" t="s">
        <v>782</v>
      </c>
      <c r="V2206">
        <v>25000</v>
      </c>
      <c r="W2206">
        <v>2700</v>
      </c>
      <c r="X2206">
        <v>83</v>
      </c>
      <c r="Y2206">
        <v>22</v>
      </c>
      <c r="Z2206">
        <v>0.9</v>
      </c>
      <c r="AA2206">
        <v>-30</v>
      </c>
      <c r="AB2206" t="s">
        <v>769</v>
      </c>
      <c r="AC2206">
        <v>0.05</v>
      </c>
      <c r="AD2206" t="s">
        <v>5035</v>
      </c>
      <c r="AE2206">
        <v>41609</v>
      </c>
      <c r="AF2206">
        <v>41801</v>
      </c>
      <c r="AG2206" t="s">
        <v>842</v>
      </c>
      <c r="AH2206" t="s">
        <v>5818</v>
      </c>
      <c r="AI2206">
        <v>2213345</v>
      </c>
    </row>
    <row r="2207" spans="1:35" hidden="1">
      <c r="A2207" t="s">
        <v>5013</v>
      </c>
      <c r="B2207" t="s">
        <v>27</v>
      </c>
      <c r="C2207" t="s">
        <v>5819</v>
      </c>
      <c r="D2207" t="s">
        <v>5819</v>
      </c>
      <c r="F2207" t="s">
        <v>792</v>
      </c>
      <c r="G2207" t="s">
        <v>793</v>
      </c>
      <c r="H2207" t="s">
        <v>794</v>
      </c>
      <c r="I2207" t="s">
        <v>795</v>
      </c>
      <c r="J2207" t="s">
        <v>682</v>
      </c>
      <c r="K2207">
        <v>3</v>
      </c>
      <c r="L2207">
        <v>60</v>
      </c>
      <c r="M2207">
        <v>113.5</v>
      </c>
      <c r="N2207">
        <v>61</v>
      </c>
      <c r="R2207">
        <v>800</v>
      </c>
      <c r="S2207">
        <v>10</v>
      </c>
      <c r="T2207">
        <v>80</v>
      </c>
      <c r="U2207" t="s">
        <v>782</v>
      </c>
      <c r="V2207">
        <v>25000</v>
      </c>
      <c r="W2207">
        <v>2700</v>
      </c>
      <c r="X2207">
        <v>83</v>
      </c>
      <c r="Y2207">
        <v>22</v>
      </c>
      <c r="Z2207">
        <v>0.9</v>
      </c>
      <c r="AA2207">
        <v>-29</v>
      </c>
      <c r="AB2207" t="s">
        <v>769</v>
      </c>
      <c r="AC2207">
        <v>0.05</v>
      </c>
      <c r="AD2207" t="s">
        <v>5035</v>
      </c>
      <c r="AE2207">
        <v>41609</v>
      </c>
      <c r="AF2207">
        <v>41801</v>
      </c>
      <c r="AG2207" t="s">
        <v>842</v>
      </c>
      <c r="AH2207" t="s">
        <v>5820</v>
      </c>
      <c r="AI2207">
        <v>2213346</v>
      </c>
    </row>
    <row r="2208" spans="1:35" hidden="1">
      <c r="A2208" t="s">
        <v>5013</v>
      </c>
      <c r="B2208" t="s">
        <v>27</v>
      </c>
      <c r="C2208" t="s">
        <v>5821</v>
      </c>
      <c r="D2208" t="s">
        <v>5821</v>
      </c>
      <c r="F2208" t="s">
        <v>792</v>
      </c>
      <c r="G2208" t="s">
        <v>793</v>
      </c>
      <c r="H2208" t="s">
        <v>794</v>
      </c>
      <c r="I2208" t="s">
        <v>795</v>
      </c>
      <c r="J2208" t="s">
        <v>682</v>
      </c>
      <c r="K2208">
        <v>3</v>
      </c>
      <c r="L2208">
        <v>60</v>
      </c>
      <c r="M2208">
        <v>113.5</v>
      </c>
      <c r="N2208">
        <v>61</v>
      </c>
      <c r="R2208">
        <v>800</v>
      </c>
      <c r="S2208">
        <v>10</v>
      </c>
      <c r="T2208">
        <v>80</v>
      </c>
      <c r="U2208" t="s">
        <v>782</v>
      </c>
      <c r="V2208">
        <v>25000</v>
      </c>
      <c r="W2208">
        <v>5000</v>
      </c>
      <c r="X2208">
        <v>83</v>
      </c>
      <c r="Y2208">
        <v>22</v>
      </c>
      <c r="Z2208">
        <v>0.9</v>
      </c>
      <c r="AA2208">
        <v>-29</v>
      </c>
      <c r="AB2208" t="s">
        <v>769</v>
      </c>
      <c r="AC2208">
        <v>0.05</v>
      </c>
      <c r="AD2208" t="s">
        <v>5035</v>
      </c>
      <c r="AE2208">
        <v>41609</v>
      </c>
      <c r="AF2208">
        <v>41801</v>
      </c>
      <c r="AG2208" t="s">
        <v>842</v>
      </c>
      <c r="AH2208" t="s">
        <v>5822</v>
      </c>
      <c r="AI2208">
        <v>2213347</v>
      </c>
    </row>
    <row r="2209" spans="1:35" hidden="1">
      <c r="A2209" t="s">
        <v>5013</v>
      </c>
      <c r="B2209" t="s">
        <v>27</v>
      </c>
      <c r="C2209" t="s">
        <v>5823</v>
      </c>
      <c r="D2209" t="s">
        <v>5823</v>
      </c>
      <c r="F2209" t="s">
        <v>792</v>
      </c>
      <c r="G2209" t="s">
        <v>793</v>
      </c>
      <c r="H2209" t="s">
        <v>794</v>
      </c>
      <c r="I2209" t="s">
        <v>795</v>
      </c>
      <c r="J2209" t="s">
        <v>682</v>
      </c>
      <c r="K2209">
        <v>5</v>
      </c>
      <c r="L2209">
        <v>60</v>
      </c>
      <c r="M2209">
        <v>113.5</v>
      </c>
      <c r="N2209">
        <v>61</v>
      </c>
      <c r="R2209">
        <v>800</v>
      </c>
      <c r="S2209">
        <v>11</v>
      </c>
      <c r="T2209">
        <v>72.7</v>
      </c>
      <c r="U2209" t="s">
        <v>782</v>
      </c>
      <c r="V2209">
        <v>25000</v>
      </c>
      <c r="W2209">
        <v>2700</v>
      </c>
      <c r="X2209">
        <v>83</v>
      </c>
      <c r="Y2209">
        <v>18</v>
      </c>
      <c r="Z2209">
        <v>0.9</v>
      </c>
      <c r="AA2209">
        <v>-30</v>
      </c>
      <c r="AB2209" t="s">
        <v>769</v>
      </c>
      <c r="AC2209">
        <v>0.1</v>
      </c>
      <c r="AD2209" t="s">
        <v>783</v>
      </c>
      <c r="AE2209">
        <v>41609</v>
      </c>
      <c r="AF2209">
        <v>41856</v>
      </c>
      <c r="AG2209" t="s">
        <v>842</v>
      </c>
      <c r="AH2209" t="s">
        <v>5824</v>
      </c>
      <c r="AI2209">
        <v>2217060</v>
      </c>
    </row>
    <row r="2210" spans="1:35" hidden="1">
      <c r="A2210" t="s">
        <v>5726</v>
      </c>
      <c r="B2210" t="s">
        <v>5727</v>
      </c>
      <c r="C2210" t="s">
        <v>5825</v>
      </c>
      <c r="D2210" t="s">
        <v>5825</v>
      </c>
      <c r="F2210" t="s">
        <v>813</v>
      </c>
      <c r="G2210" t="s">
        <v>780</v>
      </c>
      <c r="H2210" t="s">
        <v>794</v>
      </c>
      <c r="I2210" t="s">
        <v>726</v>
      </c>
      <c r="J2210" t="s">
        <v>682</v>
      </c>
      <c r="K2210">
        <v>5</v>
      </c>
      <c r="L2210">
        <v>65</v>
      </c>
      <c r="M2210">
        <v>89</v>
      </c>
      <c r="N2210">
        <v>64</v>
      </c>
      <c r="R2210">
        <v>675</v>
      </c>
      <c r="S2210">
        <v>10</v>
      </c>
      <c r="T2210">
        <v>67.5</v>
      </c>
      <c r="U2210" t="s">
        <v>782</v>
      </c>
      <c r="V2210">
        <v>25000</v>
      </c>
      <c r="W2210">
        <v>3000</v>
      </c>
      <c r="X2210">
        <v>82</v>
      </c>
      <c r="Y2210">
        <v>21</v>
      </c>
      <c r="Z2210">
        <v>0.9</v>
      </c>
      <c r="AA2210">
        <v>-30</v>
      </c>
      <c r="AB2210" t="s">
        <v>769</v>
      </c>
      <c r="AC2210">
        <v>0.05</v>
      </c>
      <c r="AD2210" t="s">
        <v>1308</v>
      </c>
      <c r="AE2210">
        <v>41488</v>
      </c>
      <c r="AF2210">
        <v>41904</v>
      </c>
      <c r="AG2210" t="s">
        <v>842</v>
      </c>
      <c r="AH2210" t="s">
        <v>5826</v>
      </c>
      <c r="AI2210">
        <v>2219967</v>
      </c>
    </row>
    <row r="2211" spans="1:35" hidden="1">
      <c r="A2211" t="s">
        <v>5726</v>
      </c>
      <c r="B2211" t="s">
        <v>5727</v>
      </c>
      <c r="C2211" t="s">
        <v>5827</v>
      </c>
      <c r="D2211" t="s">
        <v>5827</v>
      </c>
      <c r="F2211" t="s">
        <v>732</v>
      </c>
      <c r="G2211" t="s">
        <v>780</v>
      </c>
      <c r="H2211" t="s">
        <v>794</v>
      </c>
      <c r="I2211" t="s">
        <v>726</v>
      </c>
      <c r="J2211" t="s">
        <v>682</v>
      </c>
      <c r="K2211">
        <v>5</v>
      </c>
      <c r="M2211">
        <v>135</v>
      </c>
      <c r="N2211">
        <v>122</v>
      </c>
      <c r="R2211">
        <v>850</v>
      </c>
      <c r="S2211">
        <v>12.1</v>
      </c>
      <c r="T2211">
        <v>70.8</v>
      </c>
      <c r="U2211" t="s">
        <v>1360</v>
      </c>
      <c r="V2211">
        <v>25000</v>
      </c>
      <c r="W2211">
        <v>2700</v>
      </c>
      <c r="X2211">
        <v>83</v>
      </c>
      <c r="Y2211">
        <v>21</v>
      </c>
      <c r="Z2211">
        <v>0.9</v>
      </c>
      <c r="AA2211">
        <v>-20</v>
      </c>
      <c r="AB2211" t="s">
        <v>769</v>
      </c>
      <c r="AC2211">
        <v>0.5</v>
      </c>
      <c r="AD2211" t="s">
        <v>1308</v>
      </c>
      <c r="AE2211">
        <v>41446</v>
      </c>
      <c r="AF2211">
        <v>41887</v>
      </c>
      <c r="AG2211" t="s">
        <v>842</v>
      </c>
      <c r="AH2211" t="s">
        <v>5828</v>
      </c>
      <c r="AI2211">
        <v>2218689</v>
      </c>
    </row>
    <row r="2212" spans="1:35" hidden="1">
      <c r="A2212" t="s">
        <v>5726</v>
      </c>
      <c r="B2212" t="s">
        <v>5727</v>
      </c>
      <c r="C2212" t="s">
        <v>5829</v>
      </c>
      <c r="D2212" t="s">
        <v>5829</v>
      </c>
      <c r="F2212" t="s">
        <v>732</v>
      </c>
      <c r="G2212" t="s">
        <v>780</v>
      </c>
      <c r="H2212" t="s">
        <v>794</v>
      </c>
      <c r="I2212" t="s">
        <v>726</v>
      </c>
      <c r="J2212" t="s">
        <v>682</v>
      </c>
      <c r="K2212">
        <v>5</v>
      </c>
      <c r="M2212">
        <v>135</v>
      </c>
      <c r="N2212">
        <v>122</v>
      </c>
      <c r="R2212">
        <v>875</v>
      </c>
      <c r="S2212">
        <v>12</v>
      </c>
      <c r="T2212">
        <v>73</v>
      </c>
      <c r="U2212" t="s">
        <v>782</v>
      </c>
      <c r="V2212">
        <v>25000</v>
      </c>
      <c r="W2212">
        <v>3000</v>
      </c>
      <c r="X2212">
        <v>83</v>
      </c>
      <c r="Y2212">
        <v>19</v>
      </c>
      <c r="Z2212">
        <v>0.9</v>
      </c>
      <c r="AA2212">
        <v>-30</v>
      </c>
      <c r="AB2212" t="s">
        <v>769</v>
      </c>
      <c r="AC2212">
        <v>0.5</v>
      </c>
      <c r="AD2212" t="s">
        <v>1308</v>
      </c>
      <c r="AE2212">
        <v>41446</v>
      </c>
      <c r="AF2212">
        <v>41904</v>
      </c>
      <c r="AG2212" t="s">
        <v>842</v>
      </c>
      <c r="AH2212" t="s">
        <v>5830</v>
      </c>
      <c r="AI2212">
        <v>2219968</v>
      </c>
    </row>
    <row r="2213" spans="1:35" hidden="1">
      <c r="A2213" t="s">
        <v>5726</v>
      </c>
      <c r="B2213" t="s">
        <v>5727</v>
      </c>
      <c r="C2213" t="s">
        <v>5831</v>
      </c>
      <c r="D2213" t="s">
        <v>5831</v>
      </c>
      <c r="F2213" t="s">
        <v>732</v>
      </c>
      <c r="G2213" t="s">
        <v>780</v>
      </c>
      <c r="H2213" t="s">
        <v>794</v>
      </c>
      <c r="I2213" t="s">
        <v>726</v>
      </c>
      <c r="J2213" t="s">
        <v>682</v>
      </c>
      <c r="K2213">
        <v>5</v>
      </c>
      <c r="M2213">
        <v>135</v>
      </c>
      <c r="N2213">
        <v>122</v>
      </c>
      <c r="R2213">
        <v>900</v>
      </c>
      <c r="S2213">
        <v>12</v>
      </c>
      <c r="T2213">
        <v>75</v>
      </c>
      <c r="U2213" t="s">
        <v>782</v>
      </c>
      <c r="V2213">
        <v>25000</v>
      </c>
      <c r="W2213">
        <v>4000</v>
      </c>
      <c r="X2213">
        <v>84</v>
      </c>
      <c r="Y2213">
        <v>25</v>
      </c>
      <c r="Z2213">
        <v>0.9</v>
      </c>
      <c r="AA2213">
        <v>-30</v>
      </c>
      <c r="AB2213" t="s">
        <v>769</v>
      </c>
      <c r="AC2213">
        <v>0.5</v>
      </c>
      <c r="AD2213" t="s">
        <v>1308</v>
      </c>
      <c r="AE2213">
        <v>41446</v>
      </c>
      <c r="AF2213">
        <v>41904</v>
      </c>
      <c r="AG2213" t="s">
        <v>842</v>
      </c>
      <c r="AH2213" t="s">
        <v>5832</v>
      </c>
      <c r="AI2213">
        <v>2219969</v>
      </c>
    </row>
    <row r="2214" spans="1:35" hidden="1">
      <c r="A2214" t="s">
        <v>5726</v>
      </c>
      <c r="B2214" t="s">
        <v>5727</v>
      </c>
      <c r="C2214" t="s">
        <v>5833</v>
      </c>
      <c r="D2214" t="s">
        <v>5833</v>
      </c>
      <c r="F2214" t="s">
        <v>733</v>
      </c>
      <c r="G2214" t="s">
        <v>780</v>
      </c>
      <c r="H2214" t="s">
        <v>794</v>
      </c>
      <c r="I2214" t="s">
        <v>726</v>
      </c>
      <c r="J2214" t="s">
        <v>682</v>
      </c>
      <c r="K2214">
        <v>5</v>
      </c>
      <c r="M2214">
        <v>135</v>
      </c>
      <c r="N2214">
        <v>122</v>
      </c>
      <c r="R2214">
        <v>1200</v>
      </c>
      <c r="S2214">
        <v>17</v>
      </c>
      <c r="T2214">
        <v>70.5</v>
      </c>
      <c r="U2214" t="s">
        <v>782</v>
      </c>
      <c r="V2214">
        <v>25000</v>
      </c>
      <c r="W2214">
        <v>2700</v>
      </c>
      <c r="X2214">
        <v>83</v>
      </c>
      <c r="Y2214">
        <v>21</v>
      </c>
      <c r="Z2214">
        <v>0.9</v>
      </c>
      <c r="AA2214">
        <v>-30</v>
      </c>
      <c r="AB2214" t="s">
        <v>769</v>
      </c>
      <c r="AC2214">
        <v>0.5</v>
      </c>
      <c r="AD2214" t="s">
        <v>1308</v>
      </c>
      <c r="AE2214">
        <v>41446</v>
      </c>
      <c r="AF2214">
        <v>41904</v>
      </c>
      <c r="AG2214" t="s">
        <v>842</v>
      </c>
      <c r="AH2214" t="s">
        <v>5834</v>
      </c>
      <c r="AI2214">
        <v>2219970</v>
      </c>
    </row>
    <row r="2215" spans="1:35" hidden="1">
      <c r="A2215" t="s">
        <v>5726</v>
      </c>
      <c r="B2215" t="s">
        <v>5727</v>
      </c>
      <c r="C2215" t="s">
        <v>5835</v>
      </c>
      <c r="D2215" t="s">
        <v>5835</v>
      </c>
      <c r="F2215" t="s">
        <v>733</v>
      </c>
      <c r="G2215" t="s">
        <v>780</v>
      </c>
      <c r="H2215" t="s">
        <v>794</v>
      </c>
      <c r="I2215" t="s">
        <v>726</v>
      </c>
      <c r="J2215" t="s">
        <v>682</v>
      </c>
      <c r="K2215">
        <v>5</v>
      </c>
      <c r="M2215">
        <v>135</v>
      </c>
      <c r="N2215">
        <v>122</v>
      </c>
      <c r="R2215">
        <v>1200</v>
      </c>
      <c r="S2215">
        <v>17</v>
      </c>
      <c r="T2215">
        <v>70.5</v>
      </c>
      <c r="U2215" t="s">
        <v>782</v>
      </c>
      <c r="V2215">
        <v>25000</v>
      </c>
      <c r="W2215">
        <v>3000</v>
      </c>
      <c r="X2215">
        <v>84</v>
      </c>
      <c r="Y2215">
        <v>24</v>
      </c>
      <c r="Z2215">
        <v>0.9</v>
      </c>
      <c r="AA2215">
        <v>-30</v>
      </c>
      <c r="AB2215" t="s">
        <v>769</v>
      </c>
      <c r="AC2215">
        <v>0.5</v>
      </c>
      <c r="AD2215" t="s">
        <v>1308</v>
      </c>
      <c r="AE2215">
        <v>41446</v>
      </c>
      <c r="AF2215">
        <v>41904</v>
      </c>
      <c r="AG2215" t="s">
        <v>842</v>
      </c>
      <c r="AH2215" t="s">
        <v>5836</v>
      </c>
      <c r="AI2215">
        <v>2219971</v>
      </c>
    </row>
    <row r="2216" spans="1:35">
      <c r="A2216" t="s">
        <v>5837</v>
      </c>
      <c r="B2216" t="s">
        <v>5838</v>
      </c>
      <c r="C2216" t="s">
        <v>5839</v>
      </c>
      <c r="D2216" t="s">
        <v>5839</v>
      </c>
      <c r="F2216" t="s">
        <v>732</v>
      </c>
      <c r="G2216" t="s">
        <v>780</v>
      </c>
      <c r="H2216" t="s">
        <v>794</v>
      </c>
      <c r="I2216" t="s">
        <v>726</v>
      </c>
      <c r="J2216" t="s">
        <v>682</v>
      </c>
      <c r="K2216">
        <v>5</v>
      </c>
      <c r="L2216">
        <v>65</v>
      </c>
      <c r="M2216">
        <v>130.30000000000001</v>
      </c>
      <c r="N2216">
        <v>95.1</v>
      </c>
      <c r="R2216">
        <v>800</v>
      </c>
      <c r="S2216">
        <v>10</v>
      </c>
      <c r="T2216">
        <v>80</v>
      </c>
      <c r="U2216" t="s">
        <v>782</v>
      </c>
      <c r="V2216">
        <v>35000</v>
      </c>
      <c r="W2216">
        <v>4000</v>
      </c>
      <c r="X2216">
        <v>83</v>
      </c>
      <c r="Y2216">
        <v>15</v>
      </c>
      <c r="Z2216">
        <v>1</v>
      </c>
      <c r="AA2216">
        <v>-20</v>
      </c>
      <c r="AB2216" t="s">
        <v>769</v>
      </c>
      <c r="AC2216">
        <v>0.05</v>
      </c>
      <c r="AD2216" t="s">
        <v>789</v>
      </c>
      <c r="AE2216">
        <v>41956</v>
      </c>
      <c r="AF2216">
        <v>41957</v>
      </c>
      <c r="AG2216" t="s">
        <v>784</v>
      </c>
      <c r="AH2216" t="s">
        <v>5840</v>
      </c>
      <c r="AI2216">
        <v>2225196</v>
      </c>
    </row>
    <row r="2217" spans="1:35" hidden="1">
      <c r="A2217" t="s">
        <v>5837</v>
      </c>
      <c r="B2217" t="s">
        <v>5838</v>
      </c>
      <c r="C2217" t="s">
        <v>5841</v>
      </c>
      <c r="D2217" t="s">
        <v>5841</v>
      </c>
      <c r="F2217" t="s">
        <v>732</v>
      </c>
      <c r="G2217" t="s">
        <v>780</v>
      </c>
      <c r="H2217" t="s">
        <v>794</v>
      </c>
      <c r="I2217" t="s">
        <v>726</v>
      </c>
      <c r="J2217" t="s">
        <v>682</v>
      </c>
      <c r="K2217">
        <v>5</v>
      </c>
      <c r="L2217">
        <v>65</v>
      </c>
      <c r="M2217">
        <v>131.80000000000001</v>
      </c>
      <c r="N2217">
        <v>94.5</v>
      </c>
      <c r="Q2217">
        <v>108</v>
      </c>
      <c r="R2217">
        <v>650</v>
      </c>
      <c r="S2217">
        <v>10</v>
      </c>
      <c r="T2217">
        <v>65</v>
      </c>
      <c r="U2217" t="s">
        <v>782</v>
      </c>
      <c r="V2217">
        <v>25000</v>
      </c>
      <c r="W2217">
        <v>2700</v>
      </c>
      <c r="X2217">
        <v>95</v>
      </c>
      <c r="Y2217">
        <v>77</v>
      </c>
      <c r="Z2217">
        <v>1</v>
      </c>
      <c r="AA2217">
        <v>-40</v>
      </c>
      <c r="AB2217" t="s">
        <v>769</v>
      </c>
      <c r="AC2217">
        <v>0.05</v>
      </c>
      <c r="AD2217" t="s">
        <v>783</v>
      </c>
      <c r="AE2217">
        <v>41808</v>
      </c>
      <c r="AF2217">
        <v>41810</v>
      </c>
      <c r="AG2217" t="s">
        <v>784</v>
      </c>
      <c r="AH2217" t="s">
        <v>5842</v>
      </c>
      <c r="AI2217">
        <v>2214148</v>
      </c>
    </row>
    <row r="2218" spans="1:35" hidden="1">
      <c r="A2218" t="s">
        <v>5837</v>
      </c>
      <c r="B2218" t="s">
        <v>5838</v>
      </c>
      <c r="C2218" t="s">
        <v>5843</v>
      </c>
      <c r="D2218" t="s">
        <v>5843</v>
      </c>
      <c r="F2218" t="s">
        <v>732</v>
      </c>
      <c r="G2218" t="s">
        <v>780</v>
      </c>
      <c r="H2218" t="s">
        <v>794</v>
      </c>
      <c r="I2218" t="s">
        <v>726</v>
      </c>
      <c r="J2218" t="s">
        <v>682</v>
      </c>
      <c r="K2218">
        <v>3</v>
      </c>
      <c r="L2218">
        <v>65</v>
      </c>
      <c r="M2218">
        <v>130.19999999999999</v>
      </c>
      <c r="N2218">
        <v>95.3</v>
      </c>
      <c r="Q2218">
        <v>108</v>
      </c>
      <c r="R2218">
        <v>750</v>
      </c>
      <c r="S2218">
        <v>11</v>
      </c>
      <c r="T2218">
        <v>68.2</v>
      </c>
      <c r="U2218" t="s">
        <v>782</v>
      </c>
      <c r="V2218">
        <v>25000</v>
      </c>
      <c r="W2218">
        <v>2700</v>
      </c>
      <c r="X2218">
        <v>82</v>
      </c>
      <c r="Y2218">
        <v>15</v>
      </c>
      <c r="Z2218">
        <v>0.8</v>
      </c>
      <c r="AA2218">
        <v>-20</v>
      </c>
      <c r="AB2218" t="s">
        <v>769</v>
      </c>
      <c r="AC2218">
        <v>0.05</v>
      </c>
      <c r="AD2218" t="s">
        <v>783</v>
      </c>
      <c r="AE2218">
        <v>41777</v>
      </c>
      <c r="AF2218">
        <v>41781</v>
      </c>
      <c r="AG2218" t="s">
        <v>784</v>
      </c>
      <c r="AH2218" t="s">
        <v>5844</v>
      </c>
      <c r="AI2218">
        <v>2211239</v>
      </c>
    </row>
    <row r="2219" spans="1:35" hidden="1">
      <c r="A2219" t="s">
        <v>5837</v>
      </c>
      <c r="B2219" t="s">
        <v>5838</v>
      </c>
      <c r="C2219" t="s">
        <v>5845</v>
      </c>
      <c r="D2219" t="s">
        <v>5845</v>
      </c>
      <c r="F2219" t="s">
        <v>732</v>
      </c>
      <c r="G2219" t="s">
        <v>780</v>
      </c>
      <c r="H2219" t="s">
        <v>794</v>
      </c>
      <c r="I2219" t="s">
        <v>726</v>
      </c>
      <c r="J2219" t="s">
        <v>682</v>
      </c>
      <c r="K2219">
        <v>3</v>
      </c>
      <c r="L2219">
        <v>65</v>
      </c>
      <c r="M2219">
        <v>130.19999999999999</v>
      </c>
      <c r="N2219">
        <v>95.3</v>
      </c>
      <c r="Q2219">
        <v>106</v>
      </c>
      <c r="R2219">
        <v>750</v>
      </c>
      <c r="S2219">
        <v>11</v>
      </c>
      <c r="T2219">
        <v>68.2</v>
      </c>
      <c r="U2219" t="s">
        <v>782</v>
      </c>
      <c r="V2219">
        <v>25000</v>
      </c>
      <c r="W2219">
        <v>3000</v>
      </c>
      <c r="X2219">
        <v>82</v>
      </c>
      <c r="Y2219">
        <v>14</v>
      </c>
      <c r="Z2219">
        <v>0.7</v>
      </c>
      <c r="AA2219">
        <v>-20</v>
      </c>
      <c r="AB2219" t="s">
        <v>769</v>
      </c>
      <c r="AC2219">
        <v>0.05</v>
      </c>
      <c r="AD2219" t="s">
        <v>783</v>
      </c>
      <c r="AE2219">
        <v>41792</v>
      </c>
      <c r="AF2219">
        <v>41793</v>
      </c>
      <c r="AG2219" t="s">
        <v>784</v>
      </c>
      <c r="AH2219" t="s">
        <v>5846</v>
      </c>
      <c r="AI2219">
        <v>2212432</v>
      </c>
    </row>
    <row r="2220" spans="1:35" hidden="1">
      <c r="A2220" t="s">
        <v>5837</v>
      </c>
      <c r="B2220" t="s">
        <v>5838</v>
      </c>
      <c r="C2220" t="s">
        <v>5847</v>
      </c>
      <c r="D2220" t="s">
        <v>5847</v>
      </c>
      <c r="F2220" t="s">
        <v>733</v>
      </c>
      <c r="G2220" t="s">
        <v>780</v>
      </c>
      <c r="H2220" t="s">
        <v>794</v>
      </c>
      <c r="I2220" t="s">
        <v>726</v>
      </c>
      <c r="J2220" t="s">
        <v>682</v>
      </c>
      <c r="K2220">
        <v>3</v>
      </c>
      <c r="L2220">
        <v>75</v>
      </c>
      <c r="M2220">
        <v>166.1</v>
      </c>
      <c r="N2220">
        <v>126.5</v>
      </c>
      <c r="R2220">
        <v>850</v>
      </c>
      <c r="S2220">
        <v>13</v>
      </c>
      <c r="T2220">
        <v>65.400000000000006</v>
      </c>
      <c r="U2220" t="s">
        <v>782</v>
      </c>
      <c r="V2220">
        <v>25000</v>
      </c>
      <c r="W2220">
        <v>2700</v>
      </c>
      <c r="X2220">
        <v>82</v>
      </c>
      <c r="Y2220">
        <v>12</v>
      </c>
      <c r="AA2220">
        <v>-20</v>
      </c>
      <c r="AB2220" t="s">
        <v>769</v>
      </c>
      <c r="AC2220">
        <v>0.05</v>
      </c>
      <c r="AD2220" t="s">
        <v>783</v>
      </c>
      <c r="AE2220">
        <v>41777</v>
      </c>
      <c r="AF2220">
        <v>41781</v>
      </c>
      <c r="AG2220" t="s">
        <v>784</v>
      </c>
      <c r="AH2220" t="s">
        <v>5848</v>
      </c>
      <c r="AI2220">
        <v>2211240</v>
      </c>
    </row>
    <row r="2221" spans="1:35" hidden="1">
      <c r="A2221" t="s">
        <v>5837</v>
      </c>
      <c r="B2221" t="s">
        <v>5838</v>
      </c>
      <c r="C2221" t="s">
        <v>5849</v>
      </c>
      <c r="D2221" t="s">
        <v>5849</v>
      </c>
      <c r="F2221" t="s">
        <v>733</v>
      </c>
      <c r="G2221" t="s">
        <v>780</v>
      </c>
      <c r="H2221" t="s">
        <v>794</v>
      </c>
      <c r="I2221" t="s">
        <v>726</v>
      </c>
      <c r="J2221" t="s">
        <v>682</v>
      </c>
      <c r="K2221">
        <v>3</v>
      </c>
      <c r="L2221">
        <v>70</v>
      </c>
      <c r="M2221">
        <v>166.1</v>
      </c>
      <c r="N2221">
        <v>126.5</v>
      </c>
      <c r="Q2221">
        <v>105</v>
      </c>
      <c r="R2221">
        <v>880</v>
      </c>
      <c r="S2221">
        <v>13</v>
      </c>
      <c r="T2221">
        <v>67.8</v>
      </c>
      <c r="U2221" t="s">
        <v>782</v>
      </c>
      <c r="V2221">
        <v>25000</v>
      </c>
      <c r="W2221">
        <v>3000</v>
      </c>
      <c r="X2221">
        <v>82</v>
      </c>
      <c r="Y2221">
        <v>15</v>
      </c>
      <c r="Z2221">
        <v>0.9</v>
      </c>
      <c r="AA2221">
        <v>-20</v>
      </c>
      <c r="AB2221" t="s">
        <v>769</v>
      </c>
      <c r="AC2221">
        <v>0.05</v>
      </c>
      <c r="AD2221" t="s">
        <v>783</v>
      </c>
      <c r="AE2221">
        <v>41787</v>
      </c>
      <c r="AF2221">
        <v>41792</v>
      </c>
      <c r="AG2221" t="s">
        <v>784</v>
      </c>
      <c r="AH2221" t="s">
        <v>5850</v>
      </c>
      <c r="AI2221">
        <v>2212273</v>
      </c>
    </row>
    <row r="2222" spans="1:35" hidden="1">
      <c r="A2222" t="s">
        <v>5837</v>
      </c>
      <c r="B2222" t="s">
        <v>5838</v>
      </c>
      <c r="C2222" t="s">
        <v>5851</v>
      </c>
      <c r="D2222" t="s">
        <v>5851</v>
      </c>
      <c r="F2222" t="s">
        <v>733</v>
      </c>
      <c r="G2222" t="s">
        <v>780</v>
      </c>
      <c r="H2222" t="s">
        <v>794</v>
      </c>
      <c r="I2222" t="s">
        <v>726</v>
      </c>
      <c r="J2222" t="s">
        <v>682</v>
      </c>
      <c r="K2222">
        <v>3</v>
      </c>
      <c r="L2222">
        <v>85</v>
      </c>
      <c r="M2222">
        <v>164.2</v>
      </c>
      <c r="N2222">
        <v>126.2</v>
      </c>
      <c r="Q2222">
        <v>105</v>
      </c>
      <c r="R2222">
        <v>1230</v>
      </c>
      <c r="S2222">
        <v>18</v>
      </c>
      <c r="T2222">
        <v>68.3</v>
      </c>
      <c r="U2222" t="s">
        <v>782</v>
      </c>
      <c r="V2222">
        <v>25000</v>
      </c>
      <c r="W2222">
        <v>3000</v>
      </c>
      <c r="X2222">
        <v>83</v>
      </c>
      <c r="Y2222">
        <v>14</v>
      </c>
      <c r="Z2222">
        <v>0.9</v>
      </c>
      <c r="AA2222">
        <v>-20</v>
      </c>
      <c r="AB2222" t="s">
        <v>769</v>
      </c>
      <c r="AC2222">
        <v>0.05</v>
      </c>
      <c r="AD2222" t="s">
        <v>783</v>
      </c>
      <c r="AE2222">
        <v>41787</v>
      </c>
      <c r="AF2222">
        <v>41792</v>
      </c>
      <c r="AG2222" t="s">
        <v>784</v>
      </c>
      <c r="AH2222" t="s">
        <v>5852</v>
      </c>
      <c r="AI2222">
        <v>2212272</v>
      </c>
    </row>
    <row r="2223" spans="1:35" hidden="1">
      <c r="A2223" t="s">
        <v>5837</v>
      </c>
      <c r="B2223" t="s">
        <v>5838</v>
      </c>
      <c r="C2223" t="s">
        <v>5853</v>
      </c>
      <c r="D2223" t="s">
        <v>5853</v>
      </c>
      <c r="F2223" t="s">
        <v>813</v>
      </c>
      <c r="G2223" t="s">
        <v>780</v>
      </c>
      <c r="H2223" t="s">
        <v>794</v>
      </c>
      <c r="I2223" t="s">
        <v>726</v>
      </c>
      <c r="J2223" t="s">
        <v>682</v>
      </c>
      <c r="K2223">
        <v>3</v>
      </c>
      <c r="L2223">
        <v>50</v>
      </c>
      <c r="M2223">
        <v>99.3</v>
      </c>
      <c r="N2223">
        <v>63.2</v>
      </c>
      <c r="Q2223">
        <v>107</v>
      </c>
      <c r="R2223">
        <v>500</v>
      </c>
      <c r="S2223">
        <v>8</v>
      </c>
      <c r="T2223">
        <v>62.5</v>
      </c>
      <c r="U2223" t="s">
        <v>782</v>
      </c>
      <c r="V2223">
        <v>25000</v>
      </c>
      <c r="W2223">
        <v>2700</v>
      </c>
      <c r="X2223">
        <v>82</v>
      </c>
      <c r="Y2223">
        <v>13</v>
      </c>
      <c r="Z2223">
        <v>0.7</v>
      </c>
      <c r="AA2223">
        <v>-20</v>
      </c>
      <c r="AB2223" t="s">
        <v>769</v>
      </c>
      <c r="AC2223">
        <v>0.1</v>
      </c>
      <c r="AD2223" t="s">
        <v>783</v>
      </c>
      <c r="AE2223">
        <v>41773</v>
      </c>
      <c r="AF2223">
        <v>41781</v>
      </c>
      <c r="AG2223" t="s">
        <v>784</v>
      </c>
      <c r="AH2223" t="s">
        <v>5854</v>
      </c>
      <c r="AI2223">
        <v>2211241</v>
      </c>
    </row>
    <row r="2224" spans="1:35" hidden="1">
      <c r="A2224" t="s">
        <v>5837</v>
      </c>
      <c r="B2224" t="s">
        <v>5838</v>
      </c>
      <c r="C2224" t="s">
        <v>5855</v>
      </c>
      <c r="D2224" t="s">
        <v>5855</v>
      </c>
      <c r="F2224" t="s">
        <v>813</v>
      </c>
      <c r="G2224" t="s">
        <v>780</v>
      </c>
      <c r="H2224" t="s">
        <v>794</v>
      </c>
      <c r="I2224" t="s">
        <v>726</v>
      </c>
      <c r="J2224" t="s">
        <v>682</v>
      </c>
      <c r="K2224">
        <v>3</v>
      </c>
      <c r="L2224">
        <v>50</v>
      </c>
      <c r="M2224">
        <v>99.3</v>
      </c>
      <c r="N2224">
        <v>63.2</v>
      </c>
      <c r="R2224">
        <v>520</v>
      </c>
      <c r="S2224">
        <v>8</v>
      </c>
      <c r="T2224">
        <v>65</v>
      </c>
      <c r="U2224" t="s">
        <v>782</v>
      </c>
      <c r="V2224">
        <v>25000</v>
      </c>
      <c r="W2224">
        <v>3000</v>
      </c>
      <c r="X2224">
        <v>82</v>
      </c>
      <c r="Y2224">
        <v>15</v>
      </c>
      <c r="Z2224">
        <v>0.7</v>
      </c>
      <c r="AA2224">
        <v>-20</v>
      </c>
      <c r="AB2224" t="s">
        <v>769</v>
      </c>
      <c r="AC2224">
        <v>0.05</v>
      </c>
      <c r="AD2224" t="s">
        <v>783</v>
      </c>
      <c r="AE2224">
        <v>41792</v>
      </c>
      <c r="AF2224">
        <v>41793</v>
      </c>
      <c r="AG2224" t="s">
        <v>784</v>
      </c>
      <c r="AH2224" t="s">
        <v>5856</v>
      </c>
      <c r="AI2224">
        <v>2212433</v>
      </c>
    </row>
    <row r="2225" spans="1:35" hidden="1">
      <c r="A2225" t="s">
        <v>4536</v>
      </c>
      <c r="B2225" t="s">
        <v>4680</v>
      </c>
      <c r="C2225" t="s">
        <v>5857</v>
      </c>
      <c r="D2225">
        <v>9290002797</v>
      </c>
      <c r="E2225" t="s">
        <v>5858</v>
      </c>
      <c r="F2225" t="s">
        <v>1077</v>
      </c>
      <c r="G2225" t="s">
        <v>723</v>
      </c>
      <c r="H2225" t="s">
        <v>794</v>
      </c>
      <c r="I2225" t="s">
        <v>723</v>
      </c>
      <c r="J2225" t="s">
        <v>682</v>
      </c>
      <c r="K2225">
        <v>3</v>
      </c>
      <c r="L2225">
        <v>40</v>
      </c>
      <c r="M2225">
        <v>107</v>
      </c>
      <c r="N2225">
        <v>39.6</v>
      </c>
      <c r="R2225">
        <v>330</v>
      </c>
      <c r="S2225">
        <v>4.5</v>
      </c>
      <c r="T2225">
        <v>73.3</v>
      </c>
      <c r="U2225" t="s">
        <v>782</v>
      </c>
      <c r="V2225">
        <v>25000</v>
      </c>
      <c r="W2225">
        <v>2700</v>
      </c>
      <c r="X2225">
        <v>83</v>
      </c>
      <c r="Y2225">
        <v>20</v>
      </c>
      <c r="Z2225">
        <v>0.6</v>
      </c>
      <c r="AA2225">
        <v>-20</v>
      </c>
      <c r="AB2225" t="s">
        <v>769</v>
      </c>
      <c r="AC2225">
        <v>0.2</v>
      </c>
      <c r="AD2225" t="s">
        <v>2468</v>
      </c>
      <c r="AE2225">
        <v>41950</v>
      </c>
      <c r="AF2225">
        <v>41963</v>
      </c>
      <c r="AG2225" t="s">
        <v>842</v>
      </c>
      <c r="AH2225" t="s">
        <v>5859</v>
      </c>
      <c r="AI2225">
        <v>2225700</v>
      </c>
    </row>
    <row r="2226" spans="1:35" hidden="1">
      <c r="A2226" t="s">
        <v>4536</v>
      </c>
      <c r="B2226" t="s">
        <v>4680</v>
      </c>
      <c r="C2226" t="s">
        <v>5860</v>
      </c>
      <c r="D2226">
        <v>9290002798</v>
      </c>
      <c r="E2226" t="s">
        <v>5861</v>
      </c>
      <c r="F2226" t="s">
        <v>787</v>
      </c>
      <c r="G2226" t="s">
        <v>723</v>
      </c>
      <c r="H2226" t="s">
        <v>788</v>
      </c>
      <c r="I2226" t="s">
        <v>723</v>
      </c>
      <c r="J2226" t="s">
        <v>682</v>
      </c>
      <c r="K2226">
        <v>3</v>
      </c>
      <c r="L2226">
        <v>40</v>
      </c>
      <c r="M2226">
        <v>128</v>
      </c>
      <c r="N2226">
        <v>39.6</v>
      </c>
      <c r="R2226">
        <v>330</v>
      </c>
      <c r="S2226">
        <v>4.5</v>
      </c>
      <c r="T2226">
        <v>73.3</v>
      </c>
      <c r="U2226" t="s">
        <v>782</v>
      </c>
      <c r="V2226">
        <v>25000</v>
      </c>
      <c r="W2226">
        <v>2700</v>
      </c>
      <c r="X2226">
        <v>83</v>
      </c>
      <c r="Y2226">
        <v>20</v>
      </c>
      <c r="Z2226">
        <v>0.6</v>
      </c>
      <c r="AA2226">
        <v>-20</v>
      </c>
      <c r="AB2226" t="s">
        <v>769</v>
      </c>
      <c r="AC2226">
        <v>0.2</v>
      </c>
      <c r="AD2226" t="s">
        <v>2468</v>
      </c>
      <c r="AE2226">
        <v>41950</v>
      </c>
      <c r="AF2226">
        <v>41963</v>
      </c>
      <c r="AG2226" t="s">
        <v>842</v>
      </c>
      <c r="AH2226" t="s">
        <v>5862</v>
      </c>
      <c r="AI2226">
        <v>2226238</v>
      </c>
    </row>
    <row r="2227" spans="1:35" hidden="1">
      <c r="A2227" t="s">
        <v>4536</v>
      </c>
      <c r="B2227" t="s">
        <v>4680</v>
      </c>
      <c r="C2227" t="s">
        <v>5863</v>
      </c>
      <c r="D2227">
        <v>9290011121</v>
      </c>
      <c r="E2227" t="s">
        <v>5864</v>
      </c>
      <c r="F2227" t="s">
        <v>1077</v>
      </c>
      <c r="G2227" t="s">
        <v>723</v>
      </c>
      <c r="H2227" t="s">
        <v>794</v>
      </c>
      <c r="I2227" t="s">
        <v>723</v>
      </c>
      <c r="J2227" t="s">
        <v>682</v>
      </c>
      <c r="K2227">
        <v>3</v>
      </c>
      <c r="L2227">
        <v>60</v>
      </c>
      <c r="M2227">
        <v>107</v>
      </c>
      <c r="N2227">
        <v>39</v>
      </c>
      <c r="R2227">
        <v>520</v>
      </c>
      <c r="S2227">
        <v>6.5</v>
      </c>
      <c r="T2227">
        <v>80</v>
      </c>
      <c r="U2227" t="s">
        <v>782</v>
      </c>
      <c r="V2227">
        <v>25000</v>
      </c>
      <c r="W2227">
        <v>2700</v>
      </c>
      <c r="X2227">
        <v>82</v>
      </c>
      <c r="Y2227">
        <v>19</v>
      </c>
      <c r="Z2227">
        <v>0.8</v>
      </c>
      <c r="AA2227">
        <v>-20</v>
      </c>
      <c r="AB2227" t="s">
        <v>769</v>
      </c>
      <c r="AC2227">
        <v>0.2</v>
      </c>
      <c r="AD2227" t="s">
        <v>2468</v>
      </c>
      <c r="AE2227">
        <v>41950</v>
      </c>
      <c r="AF2227">
        <v>41963</v>
      </c>
      <c r="AG2227" t="s">
        <v>842</v>
      </c>
      <c r="AH2227" t="s">
        <v>5865</v>
      </c>
      <c r="AI2227">
        <v>2226242</v>
      </c>
    </row>
    <row r="2228" spans="1:35" hidden="1">
      <c r="A2228" t="s">
        <v>4536</v>
      </c>
      <c r="B2228" t="s">
        <v>4680</v>
      </c>
      <c r="C2228" t="s">
        <v>5866</v>
      </c>
      <c r="D2228">
        <v>9290002886</v>
      </c>
      <c r="E2228" t="s">
        <v>5867</v>
      </c>
      <c r="F2228" t="s">
        <v>5868</v>
      </c>
      <c r="G2228" t="s">
        <v>723</v>
      </c>
      <c r="H2228" t="s">
        <v>794</v>
      </c>
      <c r="I2228" t="s">
        <v>723</v>
      </c>
      <c r="J2228" t="s">
        <v>682</v>
      </c>
      <c r="K2228">
        <v>3</v>
      </c>
      <c r="L2228">
        <v>60</v>
      </c>
      <c r="M2228">
        <v>113.2</v>
      </c>
      <c r="N2228">
        <v>45</v>
      </c>
      <c r="R2228">
        <v>520</v>
      </c>
      <c r="S2228">
        <v>6.5</v>
      </c>
      <c r="T2228">
        <v>80</v>
      </c>
      <c r="U2228" t="s">
        <v>782</v>
      </c>
      <c r="V2228">
        <v>25000</v>
      </c>
      <c r="W2228">
        <v>2700</v>
      </c>
      <c r="X2228">
        <v>82</v>
      </c>
      <c r="Y2228">
        <v>19</v>
      </c>
      <c r="Z2228">
        <v>0.8</v>
      </c>
      <c r="AA2228">
        <v>-20</v>
      </c>
      <c r="AB2228" t="s">
        <v>769</v>
      </c>
      <c r="AC2228">
        <v>0.2</v>
      </c>
      <c r="AD2228" t="s">
        <v>2468</v>
      </c>
      <c r="AE2228">
        <v>41950</v>
      </c>
      <c r="AF2228">
        <v>41963</v>
      </c>
      <c r="AG2228" t="s">
        <v>842</v>
      </c>
      <c r="AH2228" t="s">
        <v>5869</v>
      </c>
      <c r="AI2228">
        <v>2225697</v>
      </c>
    </row>
    <row r="2229" spans="1:35" hidden="1">
      <c r="A2229" t="s">
        <v>4536</v>
      </c>
      <c r="B2229" t="s">
        <v>4680</v>
      </c>
      <c r="C2229" t="s">
        <v>5870</v>
      </c>
      <c r="D2229">
        <v>9290002799</v>
      </c>
      <c r="E2229" t="s">
        <v>5871</v>
      </c>
      <c r="F2229" t="s">
        <v>1077</v>
      </c>
      <c r="G2229" t="s">
        <v>723</v>
      </c>
      <c r="H2229" t="s">
        <v>788</v>
      </c>
      <c r="I2229" t="s">
        <v>723</v>
      </c>
      <c r="J2229" t="s">
        <v>682</v>
      </c>
      <c r="K2229">
        <v>3</v>
      </c>
      <c r="L2229">
        <v>25</v>
      </c>
      <c r="M2229">
        <v>110</v>
      </c>
      <c r="N2229">
        <v>39</v>
      </c>
      <c r="R2229">
        <v>180</v>
      </c>
      <c r="S2229">
        <v>2.5</v>
      </c>
      <c r="T2229">
        <v>72</v>
      </c>
      <c r="U2229" t="s">
        <v>782</v>
      </c>
      <c r="V2229">
        <v>25000</v>
      </c>
      <c r="W2229">
        <v>2700</v>
      </c>
      <c r="X2229">
        <v>83</v>
      </c>
      <c r="Y2229">
        <v>21</v>
      </c>
      <c r="Z2229">
        <v>0.6</v>
      </c>
      <c r="AA2229">
        <v>-20</v>
      </c>
      <c r="AB2229" t="s">
        <v>769</v>
      </c>
      <c r="AC2229">
        <v>0.2</v>
      </c>
      <c r="AD2229" t="s">
        <v>2468</v>
      </c>
      <c r="AE2229">
        <v>41950</v>
      </c>
      <c r="AF2229">
        <v>41963</v>
      </c>
      <c r="AG2229" t="s">
        <v>842</v>
      </c>
      <c r="AH2229" t="s">
        <v>5872</v>
      </c>
      <c r="AI2229">
        <v>2225692</v>
      </c>
    </row>
    <row r="2230" spans="1:35" hidden="1">
      <c r="A2230" t="s">
        <v>4536</v>
      </c>
      <c r="B2230" t="s">
        <v>4680</v>
      </c>
      <c r="C2230" t="s">
        <v>5870</v>
      </c>
      <c r="D2230">
        <v>9290002799</v>
      </c>
      <c r="E2230" t="s">
        <v>5873</v>
      </c>
      <c r="F2230" t="s">
        <v>1077</v>
      </c>
      <c r="G2230" t="s">
        <v>723</v>
      </c>
      <c r="H2230" t="s">
        <v>788</v>
      </c>
      <c r="I2230" t="s">
        <v>723</v>
      </c>
      <c r="J2230" t="s">
        <v>682</v>
      </c>
      <c r="K2230">
        <v>3</v>
      </c>
      <c r="L2230">
        <v>25</v>
      </c>
      <c r="M2230">
        <v>110</v>
      </c>
      <c r="N2230">
        <v>39</v>
      </c>
      <c r="R2230">
        <v>180</v>
      </c>
      <c r="S2230">
        <v>2.5</v>
      </c>
      <c r="T2230">
        <v>72</v>
      </c>
      <c r="U2230" t="s">
        <v>782</v>
      </c>
      <c r="V2230">
        <v>25000</v>
      </c>
      <c r="W2230">
        <v>2700</v>
      </c>
      <c r="X2230">
        <v>83</v>
      </c>
      <c r="Y2230">
        <v>21</v>
      </c>
      <c r="Z2230">
        <v>0.6</v>
      </c>
      <c r="AA2230">
        <v>-20</v>
      </c>
      <c r="AB2230" t="s">
        <v>769</v>
      </c>
      <c r="AC2230">
        <v>0.2</v>
      </c>
      <c r="AD2230" t="s">
        <v>2468</v>
      </c>
      <c r="AE2230">
        <v>41950</v>
      </c>
      <c r="AF2230">
        <v>41963</v>
      </c>
      <c r="AG2230" t="s">
        <v>842</v>
      </c>
      <c r="AH2230" t="s">
        <v>5874</v>
      </c>
      <c r="AI2230">
        <v>2225693</v>
      </c>
    </row>
    <row r="2231" spans="1:35" hidden="1">
      <c r="A2231" t="s">
        <v>4536</v>
      </c>
      <c r="B2231" t="s">
        <v>4680</v>
      </c>
      <c r="C2231" t="s">
        <v>5875</v>
      </c>
      <c r="D2231">
        <v>9290002891</v>
      </c>
      <c r="E2231" t="s">
        <v>5876</v>
      </c>
      <c r="F2231" t="s">
        <v>5877</v>
      </c>
      <c r="G2231" t="s">
        <v>793</v>
      </c>
      <c r="H2231" t="s">
        <v>794</v>
      </c>
      <c r="I2231" t="s">
        <v>723</v>
      </c>
      <c r="J2231" t="s">
        <v>682</v>
      </c>
      <c r="K2231">
        <v>3</v>
      </c>
      <c r="L2231">
        <v>40</v>
      </c>
      <c r="M2231">
        <v>93.4</v>
      </c>
      <c r="N2231">
        <v>47.9</v>
      </c>
      <c r="R2231">
        <v>330</v>
      </c>
      <c r="S2231">
        <v>4.5</v>
      </c>
      <c r="T2231">
        <v>73.3</v>
      </c>
      <c r="U2231" t="s">
        <v>782</v>
      </c>
      <c r="V2231">
        <v>25000</v>
      </c>
      <c r="W2231">
        <v>2700</v>
      </c>
      <c r="X2231">
        <v>83</v>
      </c>
      <c r="Y2231">
        <v>20</v>
      </c>
      <c r="Z2231">
        <v>0.6</v>
      </c>
      <c r="AA2231">
        <v>-20</v>
      </c>
      <c r="AB2231" t="s">
        <v>769</v>
      </c>
      <c r="AC2231">
        <v>0.2</v>
      </c>
      <c r="AD2231" t="s">
        <v>2468</v>
      </c>
      <c r="AE2231">
        <v>41950</v>
      </c>
      <c r="AF2231">
        <v>41963</v>
      </c>
      <c r="AG2231" t="s">
        <v>842</v>
      </c>
      <c r="AH2231" t="s">
        <v>5878</v>
      </c>
      <c r="AI2231">
        <v>2225711</v>
      </c>
    </row>
    <row r="2232" spans="1:35" hidden="1">
      <c r="A2232" t="s">
        <v>4536</v>
      </c>
      <c r="B2232" t="s">
        <v>4680</v>
      </c>
      <c r="C2232" t="s">
        <v>5879</v>
      </c>
      <c r="D2232">
        <v>9290002891</v>
      </c>
      <c r="E2232" t="s">
        <v>5880</v>
      </c>
      <c r="F2232" t="s">
        <v>5877</v>
      </c>
      <c r="G2232" t="s">
        <v>793</v>
      </c>
      <c r="H2232" t="s">
        <v>788</v>
      </c>
      <c r="I2232" t="s">
        <v>723</v>
      </c>
      <c r="J2232" t="s">
        <v>682</v>
      </c>
      <c r="K2232">
        <v>3</v>
      </c>
      <c r="L2232">
        <v>40</v>
      </c>
      <c r="M2232">
        <v>93.4</v>
      </c>
      <c r="N2232">
        <v>47.9</v>
      </c>
      <c r="R2232">
        <v>330</v>
      </c>
      <c r="S2232">
        <v>4.5</v>
      </c>
      <c r="T2232">
        <v>73.3</v>
      </c>
      <c r="U2232" t="s">
        <v>782</v>
      </c>
      <c r="V2232">
        <v>25000</v>
      </c>
      <c r="W2232">
        <v>2700</v>
      </c>
      <c r="X2232">
        <v>83</v>
      </c>
      <c r="Y2232">
        <v>20</v>
      </c>
      <c r="Z2232">
        <v>0.6</v>
      </c>
      <c r="AA2232">
        <v>-20</v>
      </c>
      <c r="AB2232" t="s">
        <v>769</v>
      </c>
      <c r="AC2232">
        <v>0.2</v>
      </c>
      <c r="AD2232" t="s">
        <v>2468</v>
      </c>
      <c r="AE2232">
        <v>41950</v>
      </c>
      <c r="AF2232">
        <v>41963</v>
      </c>
      <c r="AG2232" t="s">
        <v>842</v>
      </c>
      <c r="AH2232" t="s">
        <v>5881</v>
      </c>
      <c r="AI2232">
        <v>2225710</v>
      </c>
    </row>
    <row r="2233" spans="1:35" hidden="1">
      <c r="A2233" t="s">
        <v>4536</v>
      </c>
      <c r="B2233" t="s">
        <v>4680</v>
      </c>
      <c r="C2233" t="s">
        <v>5882</v>
      </c>
      <c r="D2233">
        <v>9290002889</v>
      </c>
      <c r="E2233" t="s">
        <v>5883</v>
      </c>
      <c r="F2233" t="s">
        <v>1077</v>
      </c>
      <c r="G2233" t="s">
        <v>723</v>
      </c>
      <c r="H2233" t="s">
        <v>788</v>
      </c>
      <c r="I2233" t="s">
        <v>723</v>
      </c>
      <c r="J2233" t="s">
        <v>682</v>
      </c>
      <c r="K2233">
        <v>3</v>
      </c>
      <c r="L2233">
        <v>40</v>
      </c>
      <c r="M2233">
        <v>110.7</v>
      </c>
      <c r="N2233">
        <v>39.6</v>
      </c>
      <c r="R2233">
        <v>330</v>
      </c>
      <c r="S2233">
        <v>4.5</v>
      </c>
      <c r="T2233">
        <v>73.3</v>
      </c>
      <c r="U2233" t="s">
        <v>782</v>
      </c>
      <c r="V2233">
        <v>25000</v>
      </c>
      <c r="W2233">
        <v>2700</v>
      </c>
      <c r="X2233">
        <v>83</v>
      </c>
      <c r="Y2233">
        <v>20</v>
      </c>
      <c r="Z2233">
        <v>0.6</v>
      </c>
      <c r="AA2233">
        <v>-20</v>
      </c>
      <c r="AB2233" t="s">
        <v>769</v>
      </c>
      <c r="AC2233">
        <v>0.2</v>
      </c>
      <c r="AD2233" t="s">
        <v>2468</v>
      </c>
      <c r="AE2233">
        <v>41950</v>
      </c>
      <c r="AF2233">
        <v>41963</v>
      </c>
      <c r="AG2233" t="s">
        <v>842</v>
      </c>
      <c r="AH2233" t="s">
        <v>5884</v>
      </c>
      <c r="AI2233">
        <v>2225695</v>
      </c>
    </row>
    <row r="2234" spans="1:35" hidden="1">
      <c r="A2234" t="s">
        <v>4536</v>
      </c>
      <c r="B2234" t="s">
        <v>4680</v>
      </c>
      <c r="C2234" t="s">
        <v>5882</v>
      </c>
      <c r="D2234">
        <v>9290002889</v>
      </c>
      <c r="E2234" t="s">
        <v>5885</v>
      </c>
      <c r="F2234" t="s">
        <v>1077</v>
      </c>
      <c r="G2234" t="s">
        <v>723</v>
      </c>
      <c r="H2234" t="s">
        <v>788</v>
      </c>
      <c r="I2234" t="s">
        <v>723</v>
      </c>
      <c r="J2234" t="s">
        <v>682</v>
      </c>
      <c r="K2234">
        <v>3</v>
      </c>
      <c r="L2234">
        <v>40</v>
      </c>
      <c r="M2234">
        <v>110.7</v>
      </c>
      <c r="N2234">
        <v>39.6</v>
      </c>
      <c r="R2234">
        <v>330</v>
      </c>
      <c r="S2234">
        <v>4.5</v>
      </c>
      <c r="T2234">
        <v>73.3</v>
      </c>
      <c r="U2234" t="s">
        <v>782</v>
      </c>
      <c r="V2234">
        <v>25000</v>
      </c>
      <c r="W2234">
        <v>2700</v>
      </c>
      <c r="X2234">
        <v>83</v>
      </c>
      <c r="Y2234">
        <v>20</v>
      </c>
      <c r="Z2234">
        <v>0.6</v>
      </c>
      <c r="AA2234">
        <v>-20</v>
      </c>
      <c r="AB2234" t="s">
        <v>769</v>
      </c>
      <c r="AC2234">
        <v>0.2</v>
      </c>
      <c r="AD2234" t="s">
        <v>2468</v>
      </c>
      <c r="AE2234">
        <v>41950</v>
      </c>
      <c r="AF2234">
        <v>41963</v>
      </c>
      <c r="AG2234" t="s">
        <v>842</v>
      </c>
      <c r="AH2234" t="s">
        <v>5886</v>
      </c>
      <c r="AI2234">
        <v>2225696</v>
      </c>
    </row>
    <row r="2235" spans="1:35" hidden="1">
      <c r="A2235" t="s">
        <v>4536</v>
      </c>
      <c r="B2235" t="s">
        <v>4680</v>
      </c>
      <c r="C2235" t="s">
        <v>5887</v>
      </c>
      <c r="D2235">
        <v>9290002797</v>
      </c>
      <c r="E2235" t="s">
        <v>5888</v>
      </c>
      <c r="F2235" t="s">
        <v>1077</v>
      </c>
      <c r="G2235" t="s">
        <v>723</v>
      </c>
      <c r="H2235" t="s">
        <v>794</v>
      </c>
      <c r="I2235" t="s">
        <v>723</v>
      </c>
      <c r="J2235" t="s">
        <v>682</v>
      </c>
      <c r="K2235">
        <v>3</v>
      </c>
      <c r="L2235">
        <v>40</v>
      </c>
      <c r="M2235">
        <v>107</v>
      </c>
      <c r="N2235">
        <v>39.6</v>
      </c>
      <c r="R2235">
        <v>330</v>
      </c>
      <c r="S2235">
        <v>4.5</v>
      </c>
      <c r="T2235">
        <v>73.3</v>
      </c>
      <c r="U2235" t="s">
        <v>782</v>
      </c>
      <c r="V2235">
        <v>25000</v>
      </c>
      <c r="W2235">
        <v>2700</v>
      </c>
      <c r="X2235">
        <v>83</v>
      </c>
      <c r="Y2235">
        <v>20</v>
      </c>
      <c r="Z2235">
        <v>0.6</v>
      </c>
      <c r="AA2235">
        <v>-20</v>
      </c>
      <c r="AB2235" t="s">
        <v>769</v>
      </c>
      <c r="AC2235">
        <v>0.2</v>
      </c>
      <c r="AD2235" t="s">
        <v>2468</v>
      </c>
      <c r="AE2235">
        <v>41950</v>
      </c>
      <c r="AF2235">
        <v>41963</v>
      </c>
      <c r="AG2235" t="s">
        <v>842</v>
      </c>
      <c r="AH2235" t="s">
        <v>5889</v>
      </c>
      <c r="AI2235">
        <v>2226237</v>
      </c>
    </row>
    <row r="2236" spans="1:35" hidden="1">
      <c r="A2236" t="s">
        <v>4536</v>
      </c>
      <c r="B2236" t="s">
        <v>4680</v>
      </c>
      <c r="C2236" t="s">
        <v>5890</v>
      </c>
      <c r="D2236">
        <v>9290011121</v>
      </c>
      <c r="E2236" t="s">
        <v>5891</v>
      </c>
      <c r="F2236" t="s">
        <v>1077</v>
      </c>
      <c r="G2236" t="s">
        <v>723</v>
      </c>
      <c r="H2236" t="s">
        <v>794</v>
      </c>
      <c r="I2236" t="s">
        <v>723</v>
      </c>
      <c r="J2236" t="s">
        <v>682</v>
      </c>
      <c r="K2236">
        <v>3</v>
      </c>
      <c r="L2236">
        <v>60</v>
      </c>
      <c r="M2236">
        <v>107</v>
      </c>
      <c r="N2236">
        <v>39</v>
      </c>
      <c r="R2236">
        <v>520</v>
      </c>
      <c r="S2236">
        <v>6.5</v>
      </c>
      <c r="T2236">
        <v>80</v>
      </c>
      <c r="U2236" t="s">
        <v>782</v>
      </c>
      <c r="V2236">
        <v>25000</v>
      </c>
      <c r="W2236">
        <v>2700</v>
      </c>
      <c r="X2236">
        <v>82</v>
      </c>
      <c r="Y2236">
        <v>19</v>
      </c>
      <c r="Z2236">
        <v>0.8</v>
      </c>
      <c r="AA2236">
        <v>-20</v>
      </c>
      <c r="AB2236" t="s">
        <v>769</v>
      </c>
      <c r="AC2236">
        <v>0.2</v>
      </c>
      <c r="AD2236" t="s">
        <v>2468</v>
      </c>
      <c r="AE2236">
        <v>41950</v>
      </c>
      <c r="AF2236">
        <v>41963</v>
      </c>
      <c r="AG2236" t="s">
        <v>842</v>
      </c>
      <c r="AH2236" t="s">
        <v>5892</v>
      </c>
      <c r="AI2236">
        <v>2226240</v>
      </c>
    </row>
    <row r="2237" spans="1:35" hidden="1">
      <c r="A2237" t="s">
        <v>4536</v>
      </c>
      <c r="B2237" t="s">
        <v>4680</v>
      </c>
      <c r="C2237" t="s">
        <v>5893</v>
      </c>
      <c r="D2237">
        <v>9290002886</v>
      </c>
      <c r="E2237" t="s">
        <v>5894</v>
      </c>
      <c r="F2237" t="s">
        <v>5868</v>
      </c>
      <c r="G2237" t="s">
        <v>723</v>
      </c>
      <c r="H2237" t="s">
        <v>794</v>
      </c>
      <c r="I2237" t="s">
        <v>723</v>
      </c>
      <c r="J2237" t="s">
        <v>682</v>
      </c>
      <c r="K2237">
        <v>3</v>
      </c>
      <c r="L2237">
        <v>60</v>
      </c>
      <c r="M2237">
        <v>113.2</v>
      </c>
      <c r="N2237">
        <v>45</v>
      </c>
      <c r="R2237">
        <v>520</v>
      </c>
      <c r="S2237">
        <v>6.5</v>
      </c>
      <c r="T2237">
        <v>80</v>
      </c>
      <c r="U2237" t="s">
        <v>782</v>
      </c>
      <c r="V2237">
        <v>25000</v>
      </c>
      <c r="W2237">
        <v>2700</v>
      </c>
      <c r="X2237">
        <v>82</v>
      </c>
      <c r="Y2237">
        <v>19</v>
      </c>
      <c r="Z2237">
        <v>0.8</v>
      </c>
      <c r="AA2237">
        <v>-20</v>
      </c>
      <c r="AB2237" t="s">
        <v>769</v>
      </c>
      <c r="AC2237">
        <v>0.2</v>
      </c>
      <c r="AD2237" t="s">
        <v>2468</v>
      </c>
      <c r="AE2237">
        <v>41950</v>
      </c>
      <c r="AF2237">
        <v>41963</v>
      </c>
      <c r="AG2237" t="s">
        <v>842</v>
      </c>
      <c r="AH2237" t="s">
        <v>5895</v>
      </c>
      <c r="AI2237">
        <v>2225698</v>
      </c>
    </row>
    <row r="2238" spans="1:35" hidden="1">
      <c r="A2238" t="s">
        <v>4536</v>
      </c>
      <c r="B2238" t="s">
        <v>4680</v>
      </c>
      <c r="C2238" t="s">
        <v>5893</v>
      </c>
      <c r="D2238">
        <v>9290002886</v>
      </c>
      <c r="E2238" t="s">
        <v>5896</v>
      </c>
      <c r="F2238" t="s">
        <v>5868</v>
      </c>
      <c r="G2238" t="s">
        <v>723</v>
      </c>
      <c r="H2238" t="s">
        <v>794</v>
      </c>
      <c r="I2238" t="s">
        <v>723</v>
      </c>
      <c r="J2238" t="s">
        <v>682</v>
      </c>
      <c r="K2238">
        <v>3</v>
      </c>
      <c r="L2238">
        <v>60</v>
      </c>
      <c r="M2238">
        <v>113.2</v>
      </c>
      <c r="N2238">
        <v>45</v>
      </c>
      <c r="R2238">
        <v>520</v>
      </c>
      <c r="S2238">
        <v>6.5</v>
      </c>
      <c r="T2238">
        <v>80</v>
      </c>
      <c r="U2238" t="s">
        <v>782</v>
      </c>
      <c r="V2238">
        <v>25000</v>
      </c>
      <c r="W2238">
        <v>2700</v>
      </c>
      <c r="X2238">
        <v>82</v>
      </c>
      <c r="Y2238">
        <v>19</v>
      </c>
      <c r="Z2238">
        <v>0.8</v>
      </c>
      <c r="AA2238">
        <v>-20</v>
      </c>
      <c r="AB2238" t="s">
        <v>769</v>
      </c>
      <c r="AC2238">
        <v>0.2</v>
      </c>
      <c r="AD2238" t="s">
        <v>2468</v>
      </c>
      <c r="AE2238">
        <v>41950</v>
      </c>
      <c r="AF2238">
        <v>41963</v>
      </c>
      <c r="AG2238" t="s">
        <v>842</v>
      </c>
      <c r="AH2238" t="s">
        <v>5897</v>
      </c>
      <c r="AI2238">
        <v>2225699</v>
      </c>
    </row>
    <row r="2239" spans="1:35" hidden="1">
      <c r="A2239" t="s">
        <v>4536</v>
      </c>
      <c r="B2239" t="s">
        <v>5898</v>
      </c>
      <c r="C2239" t="s">
        <v>5899</v>
      </c>
      <c r="D2239">
        <v>9290002709</v>
      </c>
      <c r="E2239" t="s">
        <v>5900</v>
      </c>
      <c r="F2239" t="s">
        <v>792</v>
      </c>
      <c r="G2239" t="s">
        <v>793</v>
      </c>
      <c r="H2239" t="s">
        <v>794</v>
      </c>
      <c r="I2239" t="s">
        <v>795</v>
      </c>
      <c r="J2239" t="s">
        <v>682</v>
      </c>
      <c r="K2239">
        <v>5</v>
      </c>
      <c r="L2239">
        <v>60</v>
      </c>
      <c r="M2239">
        <v>112.5</v>
      </c>
      <c r="N2239">
        <v>69</v>
      </c>
      <c r="R2239">
        <v>800</v>
      </c>
      <c r="S2239">
        <v>10.5</v>
      </c>
      <c r="T2239">
        <v>76.2</v>
      </c>
      <c r="U2239" t="s">
        <v>782</v>
      </c>
      <c r="V2239">
        <v>25000</v>
      </c>
      <c r="W2239">
        <v>5000</v>
      </c>
      <c r="X2239">
        <v>85</v>
      </c>
      <c r="Y2239">
        <v>22</v>
      </c>
      <c r="Z2239">
        <v>0.9</v>
      </c>
      <c r="AA2239">
        <v>-20</v>
      </c>
      <c r="AB2239" t="s">
        <v>769</v>
      </c>
      <c r="AC2239">
        <v>0.13</v>
      </c>
      <c r="AD2239" t="s">
        <v>826</v>
      </c>
      <c r="AE2239">
        <v>41954</v>
      </c>
      <c r="AF2239">
        <v>41963</v>
      </c>
      <c r="AG2239" t="s">
        <v>784</v>
      </c>
      <c r="AH2239" t="s">
        <v>5901</v>
      </c>
      <c r="AI2239">
        <v>2225863</v>
      </c>
    </row>
    <row r="2240" spans="1:35" hidden="1">
      <c r="A2240" t="s">
        <v>4536</v>
      </c>
      <c r="B2240" t="s">
        <v>5898</v>
      </c>
      <c r="C2240" t="s">
        <v>5902</v>
      </c>
      <c r="D2240">
        <v>9290011120</v>
      </c>
      <c r="E2240" t="s">
        <v>5903</v>
      </c>
      <c r="F2240" t="s">
        <v>1051</v>
      </c>
      <c r="G2240" t="s">
        <v>793</v>
      </c>
      <c r="H2240" t="s">
        <v>794</v>
      </c>
      <c r="I2240" t="s">
        <v>795</v>
      </c>
      <c r="J2240" t="s">
        <v>682</v>
      </c>
      <c r="K2240">
        <v>5</v>
      </c>
      <c r="L2240">
        <v>75</v>
      </c>
      <c r="M2240">
        <v>111.7</v>
      </c>
      <c r="N2240">
        <v>69</v>
      </c>
      <c r="R2240">
        <v>1100</v>
      </c>
      <c r="S2240">
        <v>13</v>
      </c>
      <c r="T2240">
        <v>84.6</v>
      </c>
      <c r="U2240" t="s">
        <v>782</v>
      </c>
      <c r="V2240">
        <v>25000</v>
      </c>
      <c r="W2240">
        <v>2700</v>
      </c>
      <c r="X2240">
        <v>83</v>
      </c>
      <c r="Y2240">
        <v>20</v>
      </c>
      <c r="Z2240">
        <v>0.9</v>
      </c>
      <c r="AA2240">
        <v>0</v>
      </c>
      <c r="AB2240" t="s">
        <v>769</v>
      </c>
      <c r="AC2240">
        <v>0.2</v>
      </c>
      <c r="AD2240" t="s">
        <v>850</v>
      </c>
      <c r="AE2240">
        <v>41955</v>
      </c>
      <c r="AF2240">
        <v>41961</v>
      </c>
      <c r="AG2240" t="s">
        <v>842</v>
      </c>
      <c r="AH2240" t="s">
        <v>5904</v>
      </c>
      <c r="AI2240">
        <v>2225730</v>
      </c>
    </row>
    <row r="2241" spans="1:35">
      <c r="A2241" t="s">
        <v>5615</v>
      </c>
      <c r="B2241" t="s">
        <v>5743</v>
      </c>
      <c r="C2241" t="s">
        <v>5905</v>
      </c>
      <c r="D2241" t="s">
        <v>5905</v>
      </c>
      <c r="E2241" t="s">
        <v>5906</v>
      </c>
      <c r="F2241" t="s">
        <v>735</v>
      </c>
      <c r="G2241" t="s">
        <v>780</v>
      </c>
      <c r="H2241" t="s">
        <v>794</v>
      </c>
      <c r="I2241" t="s">
        <v>726</v>
      </c>
      <c r="J2241" t="s">
        <v>682</v>
      </c>
      <c r="K2241">
        <v>5</v>
      </c>
      <c r="L2241">
        <v>85</v>
      </c>
      <c r="M2241">
        <v>133.30000000000001</v>
      </c>
      <c r="N2241">
        <v>119.7</v>
      </c>
      <c r="O2241">
        <v>2696</v>
      </c>
      <c r="Q2241">
        <v>35</v>
      </c>
      <c r="R2241">
        <v>1050</v>
      </c>
      <c r="S2241">
        <v>17.100000000000001</v>
      </c>
      <c r="T2241">
        <v>61.8</v>
      </c>
      <c r="U2241" t="s">
        <v>782</v>
      </c>
      <c r="V2241">
        <v>35000</v>
      </c>
      <c r="W2241">
        <v>5000</v>
      </c>
      <c r="X2241">
        <v>83</v>
      </c>
      <c r="Y2241">
        <v>14</v>
      </c>
      <c r="Z2241">
        <v>0.9</v>
      </c>
      <c r="AA2241">
        <v>-20</v>
      </c>
      <c r="AB2241" t="s">
        <v>769</v>
      </c>
      <c r="AC2241">
        <v>0.1</v>
      </c>
      <c r="AD2241" t="s">
        <v>1159</v>
      </c>
      <c r="AE2241">
        <v>41959</v>
      </c>
      <c r="AF2241">
        <v>41928</v>
      </c>
      <c r="AG2241" t="s">
        <v>842</v>
      </c>
      <c r="AH2241" t="s">
        <v>5907</v>
      </c>
      <c r="AI2241">
        <v>2222442</v>
      </c>
    </row>
    <row r="2242" spans="1:35">
      <c r="A2242" t="s">
        <v>5615</v>
      </c>
      <c r="B2242" t="s">
        <v>5743</v>
      </c>
      <c r="C2242" t="s">
        <v>5908</v>
      </c>
      <c r="D2242" t="s">
        <v>5908</v>
      </c>
      <c r="E2242" t="s">
        <v>5909</v>
      </c>
      <c r="F2242" t="s">
        <v>738</v>
      </c>
      <c r="G2242" t="s">
        <v>780</v>
      </c>
      <c r="H2242" t="s">
        <v>794</v>
      </c>
      <c r="I2242" t="s">
        <v>726</v>
      </c>
      <c r="J2242" t="s">
        <v>682</v>
      </c>
      <c r="K2242">
        <v>5</v>
      </c>
      <c r="L2242">
        <v>50</v>
      </c>
      <c r="M2242">
        <v>88.5</v>
      </c>
      <c r="N2242">
        <v>64.2</v>
      </c>
      <c r="O2242">
        <v>1244</v>
      </c>
      <c r="Q2242">
        <v>35</v>
      </c>
      <c r="R2242">
        <v>500</v>
      </c>
      <c r="S2242">
        <v>9</v>
      </c>
      <c r="T2242">
        <v>55.6</v>
      </c>
      <c r="U2242" t="s">
        <v>782</v>
      </c>
      <c r="V2242">
        <v>35000</v>
      </c>
      <c r="W2242">
        <v>3000</v>
      </c>
      <c r="X2242">
        <v>83</v>
      </c>
      <c r="Y2242">
        <v>19</v>
      </c>
      <c r="Z2242">
        <v>0.9</v>
      </c>
      <c r="AA2242">
        <v>-20</v>
      </c>
      <c r="AB2242" t="s">
        <v>769</v>
      </c>
      <c r="AC2242">
        <v>0.1</v>
      </c>
      <c r="AD2242" t="s">
        <v>1159</v>
      </c>
      <c r="AE2242">
        <v>41959</v>
      </c>
      <c r="AF2242">
        <v>41928</v>
      </c>
      <c r="AG2242" t="s">
        <v>842</v>
      </c>
      <c r="AH2242" t="s">
        <v>5910</v>
      </c>
      <c r="AI2242">
        <v>2222435</v>
      </c>
    </row>
    <row r="2243" spans="1:35">
      <c r="A2243" t="s">
        <v>5615</v>
      </c>
      <c r="B2243" t="s">
        <v>5743</v>
      </c>
      <c r="C2243" t="s">
        <v>5911</v>
      </c>
      <c r="D2243" t="s">
        <v>5911</v>
      </c>
      <c r="E2243" t="s">
        <v>5912</v>
      </c>
      <c r="F2243" t="s">
        <v>738</v>
      </c>
      <c r="G2243" t="s">
        <v>780</v>
      </c>
      <c r="H2243" t="s">
        <v>794</v>
      </c>
      <c r="I2243" t="s">
        <v>726</v>
      </c>
      <c r="J2243" t="s">
        <v>682</v>
      </c>
      <c r="K2243">
        <v>5</v>
      </c>
      <c r="L2243">
        <v>50</v>
      </c>
      <c r="M2243">
        <v>88.5</v>
      </c>
      <c r="N2243">
        <v>64.2</v>
      </c>
      <c r="O2243">
        <v>1377</v>
      </c>
      <c r="Q2243">
        <v>35</v>
      </c>
      <c r="R2243">
        <v>500</v>
      </c>
      <c r="S2243">
        <v>9</v>
      </c>
      <c r="T2243">
        <v>55.6</v>
      </c>
      <c r="U2243" t="s">
        <v>782</v>
      </c>
      <c r="V2243">
        <v>35000</v>
      </c>
      <c r="W2243">
        <v>5000</v>
      </c>
      <c r="X2243">
        <v>84</v>
      </c>
      <c r="Y2243">
        <v>15</v>
      </c>
      <c r="Z2243">
        <v>0.9</v>
      </c>
      <c r="AA2243">
        <v>-20</v>
      </c>
      <c r="AB2243" t="s">
        <v>769</v>
      </c>
      <c r="AC2243">
        <v>0.1</v>
      </c>
      <c r="AD2243" t="s">
        <v>1159</v>
      </c>
      <c r="AE2243">
        <v>41959</v>
      </c>
      <c r="AF2243">
        <v>41928</v>
      </c>
      <c r="AG2243" t="s">
        <v>842</v>
      </c>
      <c r="AH2243" t="s">
        <v>5913</v>
      </c>
      <c r="AI2243">
        <v>2222436</v>
      </c>
    </row>
    <row r="2244" spans="1:35" hidden="1">
      <c r="A2244" t="s">
        <v>5914</v>
      </c>
      <c r="B2244" t="s">
        <v>5915</v>
      </c>
      <c r="C2244" t="s">
        <v>919</v>
      </c>
      <c r="D2244" t="s">
        <v>5916</v>
      </c>
      <c r="F2244" t="s">
        <v>738</v>
      </c>
      <c r="G2244" t="s">
        <v>780</v>
      </c>
      <c r="H2244" t="s">
        <v>794</v>
      </c>
      <c r="I2244" t="s">
        <v>726</v>
      </c>
      <c r="J2244" t="s">
        <v>682</v>
      </c>
      <c r="K2244">
        <v>3</v>
      </c>
      <c r="L2244">
        <v>50</v>
      </c>
      <c r="M2244">
        <v>82</v>
      </c>
      <c r="N2244">
        <v>61</v>
      </c>
      <c r="O2244">
        <v>1061</v>
      </c>
      <c r="Q2244">
        <v>40</v>
      </c>
      <c r="S2244">
        <v>7</v>
      </c>
      <c r="T2244">
        <v>75.7</v>
      </c>
      <c r="U2244" t="s">
        <v>782</v>
      </c>
      <c r="V2244">
        <v>25000</v>
      </c>
      <c r="W2244">
        <v>3000</v>
      </c>
      <c r="X2244">
        <v>81</v>
      </c>
      <c r="Y2244">
        <v>10</v>
      </c>
      <c r="Z2244">
        <v>0.7</v>
      </c>
      <c r="AA2244">
        <v>-20</v>
      </c>
      <c r="AD2244" t="s">
        <v>783</v>
      </c>
      <c r="AE2244">
        <v>41572</v>
      </c>
      <c r="AF2244">
        <v>41919</v>
      </c>
      <c r="AG2244" t="s">
        <v>842</v>
      </c>
      <c r="AH2244" t="s">
        <v>5917</v>
      </c>
      <c r="AI2244">
        <v>2222007</v>
      </c>
    </row>
    <row r="2245" spans="1:35" hidden="1">
      <c r="A2245" t="s">
        <v>5914</v>
      </c>
      <c r="B2245" t="s">
        <v>5915</v>
      </c>
      <c r="C2245" t="s">
        <v>919</v>
      </c>
      <c r="D2245" t="s">
        <v>5916</v>
      </c>
      <c r="F2245" t="s">
        <v>738</v>
      </c>
      <c r="G2245" t="s">
        <v>780</v>
      </c>
      <c r="H2245" t="s">
        <v>794</v>
      </c>
      <c r="I2245" t="s">
        <v>726</v>
      </c>
      <c r="J2245" t="s">
        <v>682</v>
      </c>
      <c r="K2245">
        <v>3</v>
      </c>
      <c r="L2245">
        <v>50</v>
      </c>
      <c r="M2245">
        <v>82</v>
      </c>
      <c r="N2245">
        <v>61</v>
      </c>
      <c r="O2245">
        <v>1247</v>
      </c>
      <c r="Q2245">
        <v>40</v>
      </c>
      <c r="S2245">
        <v>7</v>
      </c>
      <c r="T2245">
        <v>75.7</v>
      </c>
      <c r="U2245" t="s">
        <v>782</v>
      </c>
      <c r="V2245">
        <v>25000</v>
      </c>
      <c r="W2245">
        <v>6500</v>
      </c>
      <c r="X2245">
        <v>84</v>
      </c>
      <c r="Y2245">
        <v>14</v>
      </c>
      <c r="Z2245">
        <v>0.7</v>
      </c>
      <c r="AA2245">
        <v>-20</v>
      </c>
      <c r="AD2245" t="s">
        <v>783</v>
      </c>
      <c r="AE2245">
        <v>41572</v>
      </c>
      <c r="AF2245">
        <v>41919</v>
      </c>
      <c r="AG2245" t="s">
        <v>842</v>
      </c>
      <c r="AH2245" t="s">
        <v>5918</v>
      </c>
      <c r="AI2245">
        <v>2222008</v>
      </c>
    </row>
    <row r="2246" spans="1:35" hidden="1">
      <c r="A2246" t="s">
        <v>5914</v>
      </c>
      <c r="B2246" t="s">
        <v>5915</v>
      </c>
      <c r="C2246" t="s">
        <v>919</v>
      </c>
      <c r="D2246" t="s">
        <v>5919</v>
      </c>
      <c r="F2246" t="s">
        <v>830</v>
      </c>
      <c r="G2246" t="s">
        <v>780</v>
      </c>
      <c r="H2246" t="s">
        <v>794</v>
      </c>
      <c r="I2246" t="s">
        <v>726</v>
      </c>
      <c r="J2246" t="s">
        <v>682</v>
      </c>
      <c r="K2246">
        <v>3</v>
      </c>
      <c r="L2246">
        <v>65</v>
      </c>
      <c r="M2246">
        <v>110</v>
      </c>
      <c r="N2246">
        <v>108</v>
      </c>
      <c r="O2246">
        <v>845</v>
      </c>
      <c r="Q2246">
        <v>50</v>
      </c>
      <c r="S2246">
        <v>10</v>
      </c>
      <c r="T2246">
        <v>78</v>
      </c>
      <c r="U2246" t="s">
        <v>782</v>
      </c>
      <c r="V2246">
        <v>25000</v>
      </c>
      <c r="W2246">
        <v>6500</v>
      </c>
      <c r="X2246">
        <v>84</v>
      </c>
      <c r="Y2246">
        <v>19</v>
      </c>
      <c r="Z2246">
        <v>0.7</v>
      </c>
      <c r="AA2246">
        <v>-20</v>
      </c>
      <c r="AD2246" t="s">
        <v>783</v>
      </c>
      <c r="AE2246">
        <v>41572</v>
      </c>
      <c r="AF2246">
        <v>41919</v>
      </c>
      <c r="AG2246" t="s">
        <v>842</v>
      </c>
      <c r="AH2246" t="s">
        <v>5920</v>
      </c>
      <c r="AI2246">
        <v>2222006</v>
      </c>
    </row>
    <row r="2247" spans="1:35" hidden="1">
      <c r="A2247" t="s">
        <v>5914</v>
      </c>
      <c r="B2247" t="s">
        <v>5915</v>
      </c>
      <c r="C2247" t="s">
        <v>919</v>
      </c>
      <c r="D2247" t="s">
        <v>5919</v>
      </c>
      <c r="F2247" t="s">
        <v>830</v>
      </c>
      <c r="G2247" t="s">
        <v>780</v>
      </c>
      <c r="H2247" t="s">
        <v>794</v>
      </c>
      <c r="I2247" t="s">
        <v>726</v>
      </c>
      <c r="J2247" t="s">
        <v>682</v>
      </c>
      <c r="K2247">
        <v>3</v>
      </c>
      <c r="L2247">
        <v>65</v>
      </c>
      <c r="M2247">
        <v>110</v>
      </c>
      <c r="N2247">
        <v>108</v>
      </c>
      <c r="O2247">
        <v>915</v>
      </c>
      <c r="Q2247">
        <v>50</v>
      </c>
      <c r="S2247">
        <v>10</v>
      </c>
      <c r="T2247">
        <v>78</v>
      </c>
      <c r="U2247" t="s">
        <v>782</v>
      </c>
      <c r="V2247">
        <v>25000</v>
      </c>
      <c r="W2247">
        <v>3000</v>
      </c>
      <c r="X2247">
        <v>81</v>
      </c>
      <c r="Y2247">
        <v>12</v>
      </c>
      <c r="Z2247">
        <v>0.7</v>
      </c>
      <c r="AA2247">
        <v>-20</v>
      </c>
      <c r="AD2247" t="s">
        <v>783</v>
      </c>
      <c r="AE2247">
        <v>41572</v>
      </c>
      <c r="AF2247">
        <v>41919</v>
      </c>
      <c r="AG2247" t="s">
        <v>842</v>
      </c>
      <c r="AH2247" t="s">
        <v>5921</v>
      </c>
      <c r="AI2247">
        <v>2222005</v>
      </c>
    </row>
    <row r="2248" spans="1:35" hidden="1">
      <c r="A2248" t="s">
        <v>5922</v>
      </c>
      <c r="B2248" t="s">
        <v>5923</v>
      </c>
      <c r="C2248" t="s">
        <v>5924</v>
      </c>
      <c r="D2248" t="s">
        <v>5925</v>
      </c>
      <c r="F2248" t="s">
        <v>787</v>
      </c>
      <c r="G2248" t="s">
        <v>723</v>
      </c>
      <c r="H2248" t="s">
        <v>788</v>
      </c>
      <c r="I2248" t="s">
        <v>723</v>
      </c>
      <c r="J2248" t="s">
        <v>682</v>
      </c>
      <c r="K2248">
        <v>3</v>
      </c>
      <c r="L2248">
        <v>25</v>
      </c>
      <c r="M2248">
        <v>115.9</v>
      </c>
      <c r="N2248">
        <v>37</v>
      </c>
      <c r="R2248">
        <v>230</v>
      </c>
      <c r="S2248">
        <v>4</v>
      </c>
      <c r="T2248">
        <v>57.5</v>
      </c>
      <c r="U2248" t="s">
        <v>782</v>
      </c>
      <c r="V2248">
        <v>25000</v>
      </c>
      <c r="W2248">
        <v>2700</v>
      </c>
      <c r="X2248">
        <v>81</v>
      </c>
      <c r="Y2248">
        <v>11</v>
      </c>
      <c r="Z2248">
        <v>0.7</v>
      </c>
      <c r="AA2248">
        <v>-40</v>
      </c>
      <c r="AB2248" t="s">
        <v>769</v>
      </c>
      <c r="AC2248">
        <v>0.1</v>
      </c>
      <c r="AD2248" t="s">
        <v>783</v>
      </c>
      <c r="AE2248">
        <v>41881</v>
      </c>
      <c r="AF2248">
        <v>41876</v>
      </c>
      <c r="AG2248" t="s">
        <v>842</v>
      </c>
      <c r="AH2248" t="s">
        <v>5926</v>
      </c>
      <c r="AI2248">
        <v>2218536</v>
      </c>
    </row>
    <row r="2249" spans="1:35" hidden="1">
      <c r="A2249" t="s">
        <v>5922</v>
      </c>
      <c r="B2249" t="s">
        <v>5923</v>
      </c>
      <c r="C2249" t="s">
        <v>5924</v>
      </c>
      <c r="D2249" t="s">
        <v>5927</v>
      </c>
      <c r="F2249" t="s">
        <v>787</v>
      </c>
      <c r="G2249" t="s">
        <v>723</v>
      </c>
      <c r="H2249" t="s">
        <v>788</v>
      </c>
      <c r="I2249" t="s">
        <v>723</v>
      </c>
      <c r="J2249" t="s">
        <v>682</v>
      </c>
      <c r="K2249">
        <v>3</v>
      </c>
      <c r="L2249">
        <v>25</v>
      </c>
      <c r="M2249">
        <v>114.4</v>
      </c>
      <c r="N2249">
        <v>37</v>
      </c>
      <c r="R2249">
        <v>260</v>
      </c>
      <c r="S2249">
        <v>5</v>
      </c>
      <c r="T2249">
        <v>52</v>
      </c>
      <c r="U2249" t="s">
        <v>782</v>
      </c>
      <c r="V2249">
        <v>25000</v>
      </c>
      <c r="W2249">
        <v>2700</v>
      </c>
      <c r="X2249">
        <v>81</v>
      </c>
      <c r="Y2249">
        <v>11</v>
      </c>
      <c r="Z2249">
        <v>0.7</v>
      </c>
      <c r="AA2249">
        <v>-40</v>
      </c>
      <c r="AB2249" t="s">
        <v>769</v>
      </c>
      <c r="AC2249">
        <v>0.1</v>
      </c>
      <c r="AD2249" t="s">
        <v>783</v>
      </c>
      <c r="AE2249">
        <v>41881</v>
      </c>
      <c r="AF2249">
        <v>41876</v>
      </c>
      <c r="AG2249" t="s">
        <v>842</v>
      </c>
      <c r="AH2249" t="s">
        <v>5928</v>
      </c>
      <c r="AI2249">
        <v>2218537</v>
      </c>
    </row>
    <row r="2250" spans="1:35" hidden="1">
      <c r="A2250" t="s">
        <v>5922</v>
      </c>
      <c r="B2250" t="s">
        <v>5923</v>
      </c>
      <c r="C2250" t="s">
        <v>1009</v>
      </c>
      <c r="D2250" t="s">
        <v>5929</v>
      </c>
      <c r="F2250" t="s">
        <v>1305</v>
      </c>
      <c r="G2250" t="s">
        <v>736</v>
      </c>
      <c r="H2250" t="s">
        <v>794</v>
      </c>
      <c r="I2250" t="s">
        <v>723</v>
      </c>
      <c r="J2250" t="s">
        <v>682</v>
      </c>
      <c r="K2250">
        <v>3</v>
      </c>
      <c r="L2250">
        <v>25</v>
      </c>
      <c r="M2250">
        <v>97.8</v>
      </c>
      <c r="N2250">
        <v>59.7</v>
      </c>
      <c r="R2250">
        <v>265</v>
      </c>
      <c r="S2250">
        <v>5</v>
      </c>
      <c r="T2250">
        <v>53</v>
      </c>
      <c r="U2250" t="s">
        <v>782</v>
      </c>
      <c r="V2250">
        <v>25000</v>
      </c>
      <c r="W2250">
        <v>2700</v>
      </c>
      <c r="X2250">
        <v>81</v>
      </c>
      <c r="Y2250">
        <v>8</v>
      </c>
      <c r="Z2250">
        <v>0.7</v>
      </c>
      <c r="AA2250">
        <v>-40</v>
      </c>
      <c r="AB2250" t="s">
        <v>769</v>
      </c>
      <c r="AC2250">
        <v>0.1</v>
      </c>
      <c r="AD2250" t="s">
        <v>789</v>
      </c>
      <c r="AE2250">
        <v>41942</v>
      </c>
      <c r="AF2250">
        <v>41949</v>
      </c>
      <c r="AG2250" t="s">
        <v>842</v>
      </c>
      <c r="AH2250" t="s">
        <v>5930</v>
      </c>
      <c r="AI2250">
        <v>2224345</v>
      </c>
    </row>
    <row r="2251" spans="1:35" hidden="1">
      <c r="A2251" t="s">
        <v>5931</v>
      </c>
      <c r="B2251" t="s">
        <v>5932</v>
      </c>
      <c r="C2251" t="s">
        <v>5933</v>
      </c>
      <c r="D2251" t="s">
        <v>5934</v>
      </c>
      <c r="F2251" t="s">
        <v>813</v>
      </c>
      <c r="G2251" t="s">
        <v>780</v>
      </c>
      <c r="H2251" t="s">
        <v>794</v>
      </c>
      <c r="I2251" t="s">
        <v>726</v>
      </c>
      <c r="J2251" t="s">
        <v>682</v>
      </c>
      <c r="K2251">
        <v>5</v>
      </c>
      <c r="L2251">
        <v>50</v>
      </c>
      <c r="M2251">
        <v>99.9</v>
      </c>
      <c r="N2251">
        <v>63.7</v>
      </c>
      <c r="R2251">
        <v>550</v>
      </c>
      <c r="S2251">
        <v>8</v>
      </c>
      <c r="T2251">
        <v>68.8</v>
      </c>
      <c r="U2251" t="s">
        <v>782</v>
      </c>
      <c r="V2251">
        <v>25000</v>
      </c>
      <c r="W2251">
        <v>2700</v>
      </c>
      <c r="X2251">
        <v>81</v>
      </c>
      <c r="Y2251">
        <v>9</v>
      </c>
      <c r="Z2251">
        <v>1</v>
      </c>
      <c r="AA2251">
        <v>-20</v>
      </c>
      <c r="AB2251" t="s">
        <v>769</v>
      </c>
      <c r="AC2251">
        <v>0.1</v>
      </c>
      <c r="AD2251" t="s">
        <v>796</v>
      </c>
      <c r="AE2251">
        <v>41956</v>
      </c>
      <c r="AF2251">
        <v>41956</v>
      </c>
      <c r="AG2251" t="s">
        <v>784</v>
      </c>
      <c r="AH2251" t="s">
        <v>5935</v>
      </c>
      <c r="AI2251">
        <v>2225090</v>
      </c>
    </row>
    <row r="2252" spans="1:35" hidden="1">
      <c r="A2252" t="s">
        <v>5931</v>
      </c>
      <c r="B2252" t="s">
        <v>5932</v>
      </c>
      <c r="C2252" t="s">
        <v>5933</v>
      </c>
      <c r="D2252" t="s">
        <v>5936</v>
      </c>
      <c r="F2252" t="s">
        <v>813</v>
      </c>
      <c r="G2252" t="s">
        <v>780</v>
      </c>
      <c r="H2252" t="s">
        <v>794</v>
      </c>
      <c r="I2252" t="s">
        <v>726</v>
      </c>
      <c r="J2252" t="s">
        <v>682</v>
      </c>
      <c r="K2252">
        <v>5</v>
      </c>
      <c r="L2252">
        <v>50</v>
      </c>
      <c r="M2252">
        <v>99.9</v>
      </c>
      <c r="N2252">
        <v>63.7</v>
      </c>
      <c r="R2252">
        <v>621</v>
      </c>
      <c r="S2252">
        <v>8</v>
      </c>
      <c r="T2252">
        <v>77.599999999999994</v>
      </c>
      <c r="U2252" t="s">
        <v>782</v>
      </c>
      <c r="V2252">
        <v>25000</v>
      </c>
      <c r="W2252">
        <v>4000</v>
      </c>
      <c r="X2252">
        <v>82</v>
      </c>
      <c r="Y2252">
        <v>4</v>
      </c>
      <c r="Z2252">
        <v>1</v>
      </c>
      <c r="AA2252">
        <v>-20</v>
      </c>
      <c r="AB2252" t="s">
        <v>769</v>
      </c>
      <c r="AC2252">
        <v>0.1</v>
      </c>
      <c r="AD2252" t="s">
        <v>796</v>
      </c>
      <c r="AE2252">
        <v>41956</v>
      </c>
      <c r="AF2252">
        <v>41956</v>
      </c>
      <c r="AG2252" t="s">
        <v>842</v>
      </c>
      <c r="AH2252" t="s">
        <v>5937</v>
      </c>
      <c r="AI2252">
        <v>2225095</v>
      </c>
    </row>
    <row r="2253" spans="1:35" hidden="1">
      <c r="A2253" t="s">
        <v>5931</v>
      </c>
      <c r="B2253" t="s">
        <v>5932</v>
      </c>
      <c r="C2253" t="s">
        <v>5933</v>
      </c>
      <c r="D2253" t="s">
        <v>5938</v>
      </c>
      <c r="F2253" t="s">
        <v>732</v>
      </c>
      <c r="G2253" t="s">
        <v>780</v>
      </c>
      <c r="H2253" t="s">
        <v>794</v>
      </c>
      <c r="I2253" t="s">
        <v>726</v>
      </c>
      <c r="J2253" t="s">
        <v>682</v>
      </c>
      <c r="K2253">
        <v>5</v>
      </c>
      <c r="L2253">
        <v>75</v>
      </c>
      <c r="M2253">
        <v>136.30000000000001</v>
      </c>
      <c r="N2253">
        <v>95.3</v>
      </c>
      <c r="Q2253">
        <v>120</v>
      </c>
      <c r="R2253">
        <v>991</v>
      </c>
      <c r="S2253">
        <v>13</v>
      </c>
      <c r="T2253">
        <v>77</v>
      </c>
      <c r="U2253" t="s">
        <v>782</v>
      </c>
      <c r="V2253">
        <v>25000</v>
      </c>
      <c r="W2253">
        <v>2700</v>
      </c>
      <c r="X2253">
        <v>81</v>
      </c>
      <c r="Y2253">
        <v>8</v>
      </c>
      <c r="Z2253">
        <v>1</v>
      </c>
      <c r="AA2253">
        <v>-20</v>
      </c>
      <c r="AB2253" t="s">
        <v>769</v>
      </c>
      <c r="AC2253">
        <v>0.1</v>
      </c>
      <c r="AD2253" t="s">
        <v>796</v>
      </c>
      <c r="AE2253">
        <v>41953</v>
      </c>
      <c r="AF2253">
        <v>41961</v>
      </c>
      <c r="AG2253" t="s">
        <v>842</v>
      </c>
      <c r="AH2253" t="s">
        <v>5939</v>
      </c>
      <c r="AI2253">
        <v>2225399</v>
      </c>
    </row>
    <row r="2254" spans="1:35" hidden="1">
      <c r="A2254" t="s">
        <v>5931</v>
      </c>
      <c r="B2254" t="s">
        <v>5932</v>
      </c>
      <c r="C2254" t="s">
        <v>5933</v>
      </c>
      <c r="D2254" t="s">
        <v>5940</v>
      </c>
      <c r="F2254" t="s">
        <v>732</v>
      </c>
      <c r="G2254" t="s">
        <v>780</v>
      </c>
      <c r="H2254" t="s">
        <v>794</v>
      </c>
      <c r="I2254" t="s">
        <v>726</v>
      </c>
      <c r="J2254" t="s">
        <v>682</v>
      </c>
      <c r="K2254">
        <v>5</v>
      </c>
      <c r="L2254">
        <v>85</v>
      </c>
      <c r="M2254">
        <v>136.30000000000001</v>
      </c>
      <c r="N2254">
        <v>95.3</v>
      </c>
      <c r="Q2254">
        <v>120</v>
      </c>
      <c r="R2254">
        <v>1100</v>
      </c>
      <c r="S2254">
        <v>13</v>
      </c>
      <c r="T2254">
        <v>84.6</v>
      </c>
      <c r="U2254" t="s">
        <v>782</v>
      </c>
      <c r="V2254">
        <v>25000</v>
      </c>
      <c r="W2254">
        <v>4000</v>
      </c>
      <c r="X2254">
        <v>82</v>
      </c>
      <c r="Y2254">
        <v>3</v>
      </c>
      <c r="Z2254">
        <v>1</v>
      </c>
      <c r="AA2254">
        <v>-20</v>
      </c>
      <c r="AB2254" t="s">
        <v>769</v>
      </c>
      <c r="AC2254">
        <v>0.1</v>
      </c>
      <c r="AD2254" t="s">
        <v>796</v>
      </c>
      <c r="AE2254">
        <v>41953</v>
      </c>
      <c r="AF2254">
        <v>41961</v>
      </c>
      <c r="AG2254" t="s">
        <v>842</v>
      </c>
      <c r="AH2254" t="s">
        <v>5941</v>
      </c>
      <c r="AI2254">
        <v>2225407</v>
      </c>
    </row>
    <row r="2255" spans="1:35" hidden="1">
      <c r="A2255" t="s">
        <v>5931</v>
      </c>
      <c r="B2255" t="s">
        <v>5932</v>
      </c>
      <c r="C2255" t="s">
        <v>5933</v>
      </c>
      <c r="D2255" t="s">
        <v>5942</v>
      </c>
      <c r="F2255" t="s">
        <v>733</v>
      </c>
      <c r="G2255" t="s">
        <v>780</v>
      </c>
      <c r="H2255" t="s">
        <v>794</v>
      </c>
      <c r="I2255" t="s">
        <v>726</v>
      </c>
      <c r="J2255" t="s">
        <v>682</v>
      </c>
      <c r="K2255">
        <v>5</v>
      </c>
      <c r="L2255">
        <v>95</v>
      </c>
      <c r="M2255">
        <v>158.19999999999999</v>
      </c>
      <c r="N2255">
        <v>120.6</v>
      </c>
      <c r="R2255">
        <v>1350</v>
      </c>
      <c r="S2255">
        <v>18</v>
      </c>
      <c r="T2255">
        <v>75</v>
      </c>
      <c r="U2255" t="s">
        <v>782</v>
      </c>
      <c r="V2255">
        <v>25000</v>
      </c>
      <c r="W2255">
        <v>2700</v>
      </c>
      <c r="X2255">
        <v>81</v>
      </c>
      <c r="Y2255">
        <v>8</v>
      </c>
      <c r="Z2255">
        <v>1</v>
      </c>
      <c r="AA2255">
        <v>-20</v>
      </c>
      <c r="AB2255" t="s">
        <v>769</v>
      </c>
      <c r="AC2255">
        <v>0.1</v>
      </c>
      <c r="AD2255" t="s">
        <v>826</v>
      </c>
      <c r="AE2255">
        <v>41907</v>
      </c>
      <c r="AF2255">
        <v>41907</v>
      </c>
      <c r="AG2255" t="s">
        <v>842</v>
      </c>
      <c r="AH2255" t="s">
        <v>5943</v>
      </c>
      <c r="AI2255">
        <v>2220357</v>
      </c>
    </row>
    <row r="2256" spans="1:35" hidden="1">
      <c r="A2256" t="s">
        <v>5931</v>
      </c>
      <c r="B2256" t="s">
        <v>5932</v>
      </c>
      <c r="C2256" t="s">
        <v>5933</v>
      </c>
      <c r="D2256" t="s">
        <v>5944</v>
      </c>
      <c r="F2256" t="s">
        <v>733</v>
      </c>
      <c r="G2256" t="s">
        <v>780</v>
      </c>
      <c r="H2256" t="s">
        <v>794</v>
      </c>
      <c r="I2256" t="s">
        <v>726</v>
      </c>
      <c r="J2256" t="s">
        <v>682</v>
      </c>
      <c r="K2256">
        <v>5</v>
      </c>
      <c r="L2256">
        <v>105</v>
      </c>
      <c r="M2256">
        <v>158.19999999999999</v>
      </c>
      <c r="N2256">
        <v>120.6</v>
      </c>
      <c r="R2256">
        <v>1500</v>
      </c>
      <c r="S2256">
        <v>18</v>
      </c>
      <c r="T2256">
        <v>83.3</v>
      </c>
      <c r="U2256" t="s">
        <v>782</v>
      </c>
      <c r="V2256">
        <v>25000</v>
      </c>
      <c r="W2256">
        <v>4000</v>
      </c>
      <c r="X2256">
        <v>82</v>
      </c>
      <c r="Y2256">
        <v>3</v>
      </c>
      <c r="Z2256">
        <v>1</v>
      </c>
      <c r="AA2256">
        <v>-20</v>
      </c>
      <c r="AB2256" t="s">
        <v>769</v>
      </c>
      <c r="AC2256">
        <v>0.1</v>
      </c>
      <c r="AD2256" t="s">
        <v>826</v>
      </c>
      <c r="AE2256">
        <v>41907</v>
      </c>
      <c r="AF2256">
        <v>41907</v>
      </c>
      <c r="AG2256" t="s">
        <v>842</v>
      </c>
      <c r="AH2256" t="s">
        <v>5945</v>
      </c>
      <c r="AI2256">
        <v>2220363</v>
      </c>
    </row>
    <row r="2257" spans="1:35" hidden="1">
      <c r="A2257" t="s">
        <v>5931</v>
      </c>
      <c r="B2257" t="s">
        <v>5932</v>
      </c>
      <c r="C2257" t="s">
        <v>5946</v>
      </c>
      <c r="D2257" t="s">
        <v>5947</v>
      </c>
      <c r="F2257" t="s">
        <v>738</v>
      </c>
      <c r="G2257" t="s">
        <v>780</v>
      </c>
      <c r="H2257" t="s">
        <v>794</v>
      </c>
      <c r="I2257" t="s">
        <v>726</v>
      </c>
      <c r="J2257" t="s">
        <v>682</v>
      </c>
      <c r="K2257">
        <v>5</v>
      </c>
      <c r="L2257">
        <v>50</v>
      </c>
      <c r="M2257">
        <v>87.5</v>
      </c>
      <c r="N2257">
        <v>62.5</v>
      </c>
      <c r="O2257">
        <v>727</v>
      </c>
      <c r="Q2257">
        <v>40</v>
      </c>
      <c r="R2257">
        <v>442</v>
      </c>
      <c r="S2257">
        <v>9</v>
      </c>
      <c r="T2257">
        <v>49.1</v>
      </c>
      <c r="U2257" t="s">
        <v>782</v>
      </c>
      <c r="V2257">
        <v>25000</v>
      </c>
      <c r="W2257">
        <v>3000</v>
      </c>
      <c r="X2257">
        <v>81</v>
      </c>
      <c r="Y2257">
        <v>4</v>
      </c>
      <c r="Z2257">
        <v>1</v>
      </c>
      <c r="AA2257">
        <v>-20</v>
      </c>
      <c r="AB2257" t="s">
        <v>769</v>
      </c>
      <c r="AC2257">
        <v>0.1</v>
      </c>
      <c r="AD2257" t="s">
        <v>826</v>
      </c>
      <c r="AE2257">
        <v>41943</v>
      </c>
      <c r="AF2257">
        <v>41956</v>
      </c>
      <c r="AG2257" t="s">
        <v>842</v>
      </c>
      <c r="AH2257" t="s">
        <v>5948</v>
      </c>
      <c r="AI2257">
        <v>2225091</v>
      </c>
    </row>
    <row r="2258" spans="1:35" hidden="1">
      <c r="A2258" t="s">
        <v>5931</v>
      </c>
      <c r="B2258" t="s">
        <v>5932</v>
      </c>
      <c r="C2258" t="s">
        <v>5946</v>
      </c>
      <c r="D2258" t="s">
        <v>5949</v>
      </c>
      <c r="F2258" t="s">
        <v>738</v>
      </c>
      <c r="G2258" t="s">
        <v>780</v>
      </c>
      <c r="H2258" t="s">
        <v>794</v>
      </c>
      <c r="I2258" t="s">
        <v>726</v>
      </c>
      <c r="J2258" t="s">
        <v>682</v>
      </c>
      <c r="K2258">
        <v>5</v>
      </c>
      <c r="L2258">
        <v>50</v>
      </c>
      <c r="M2258">
        <v>87.5</v>
      </c>
      <c r="N2258">
        <v>62.5</v>
      </c>
      <c r="O2258">
        <v>839</v>
      </c>
      <c r="Q2258">
        <v>40</v>
      </c>
      <c r="R2258">
        <v>450</v>
      </c>
      <c r="S2258">
        <v>9</v>
      </c>
      <c r="T2258">
        <v>50</v>
      </c>
      <c r="U2258" t="s">
        <v>782</v>
      </c>
      <c r="V2258">
        <v>25000</v>
      </c>
      <c r="W2258">
        <v>4000</v>
      </c>
      <c r="X2258">
        <v>82</v>
      </c>
      <c r="Y2258">
        <v>8</v>
      </c>
      <c r="Z2258">
        <v>1</v>
      </c>
      <c r="AA2258">
        <v>-20</v>
      </c>
      <c r="AB2258" t="s">
        <v>769</v>
      </c>
      <c r="AC2258">
        <v>0.1</v>
      </c>
      <c r="AD2258" t="s">
        <v>826</v>
      </c>
      <c r="AE2258">
        <v>41943</v>
      </c>
      <c r="AF2258">
        <v>41956</v>
      </c>
      <c r="AG2258" t="s">
        <v>842</v>
      </c>
      <c r="AH2258" t="s">
        <v>5950</v>
      </c>
      <c r="AI2258">
        <v>2225092</v>
      </c>
    </row>
    <row r="2259" spans="1:35" hidden="1">
      <c r="A2259" t="s">
        <v>5931</v>
      </c>
      <c r="B2259" t="s">
        <v>5932</v>
      </c>
      <c r="C2259" t="s">
        <v>5946</v>
      </c>
      <c r="D2259" t="s">
        <v>5951</v>
      </c>
      <c r="F2259" t="s">
        <v>731</v>
      </c>
      <c r="G2259" t="s">
        <v>780</v>
      </c>
      <c r="H2259" t="s">
        <v>794</v>
      </c>
      <c r="I2259" t="s">
        <v>726</v>
      </c>
      <c r="J2259" t="s">
        <v>682</v>
      </c>
      <c r="K2259">
        <v>5</v>
      </c>
      <c r="L2259">
        <v>75</v>
      </c>
      <c r="M2259">
        <v>116.3</v>
      </c>
      <c r="N2259">
        <v>95</v>
      </c>
      <c r="O2259">
        <v>1784</v>
      </c>
      <c r="Q2259">
        <v>35</v>
      </c>
      <c r="R2259">
        <v>652</v>
      </c>
      <c r="S2259">
        <v>13</v>
      </c>
      <c r="T2259">
        <v>50.1</v>
      </c>
      <c r="U2259" t="s">
        <v>782</v>
      </c>
      <c r="V2259">
        <v>25000</v>
      </c>
      <c r="W2259">
        <v>2700</v>
      </c>
      <c r="X2259">
        <v>83</v>
      </c>
      <c r="Y2259">
        <v>15</v>
      </c>
      <c r="Z2259">
        <v>1</v>
      </c>
      <c r="AA2259">
        <v>-20</v>
      </c>
      <c r="AB2259" t="s">
        <v>769</v>
      </c>
      <c r="AC2259">
        <v>0.1</v>
      </c>
      <c r="AD2259" t="s">
        <v>826</v>
      </c>
      <c r="AE2259">
        <v>41956</v>
      </c>
      <c r="AF2259">
        <v>41956</v>
      </c>
      <c r="AG2259" t="s">
        <v>842</v>
      </c>
      <c r="AH2259" t="s">
        <v>5952</v>
      </c>
      <c r="AI2259">
        <v>2225093</v>
      </c>
    </row>
    <row r="2260" spans="1:35" hidden="1">
      <c r="A2260" t="s">
        <v>5931</v>
      </c>
      <c r="B2260" t="s">
        <v>5932</v>
      </c>
      <c r="C2260" t="s">
        <v>5946</v>
      </c>
      <c r="D2260" t="s">
        <v>5953</v>
      </c>
      <c r="F2260" t="s">
        <v>731</v>
      </c>
      <c r="G2260" t="s">
        <v>780</v>
      </c>
      <c r="H2260" t="s">
        <v>794</v>
      </c>
      <c r="I2260" t="s">
        <v>726</v>
      </c>
      <c r="J2260" t="s">
        <v>682</v>
      </c>
      <c r="K2260">
        <v>5</v>
      </c>
      <c r="L2260">
        <v>75</v>
      </c>
      <c r="M2260">
        <v>116.3</v>
      </c>
      <c r="N2260">
        <v>95</v>
      </c>
      <c r="O2260">
        <v>2285</v>
      </c>
      <c r="Q2260">
        <v>35</v>
      </c>
      <c r="R2260">
        <v>759</v>
      </c>
      <c r="S2260">
        <v>13</v>
      </c>
      <c r="T2260">
        <v>58.4</v>
      </c>
      <c r="U2260" t="s">
        <v>782</v>
      </c>
      <c r="V2260">
        <v>25000</v>
      </c>
      <c r="W2260">
        <v>3000</v>
      </c>
      <c r="X2260">
        <v>82</v>
      </c>
      <c r="Y2260">
        <v>11</v>
      </c>
      <c r="Z2260">
        <v>1</v>
      </c>
      <c r="AA2260">
        <v>-20</v>
      </c>
      <c r="AB2260" t="s">
        <v>769</v>
      </c>
      <c r="AC2260">
        <v>0.1</v>
      </c>
      <c r="AD2260" t="s">
        <v>826</v>
      </c>
      <c r="AE2260">
        <v>41956</v>
      </c>
      <c r="AF2260">
        <v>41956</v>
      </c>
      <c r="AG2260" t="s">
        <v>842</v>
      </c>
      <c r="AH2260" t="s">
        <v>5954</v>
      </c>
      <c r="AI2260">
        <v>2225096</v>
      </c>
    </row>
    <row r="2261" spans="1:35" hidden="1">
      <c r="A2261" t="s">
        <v>5931</v>
      </c>
      <c r="B2261" t="s">
        <v>5932</v>
      </c>
      <c r="C2261" t="s">
        <v>5946</v>
      </c>
      <c r="D2261" t="s">
        <v>5955</v>
      </c>
      <c r="F2261" t="s">
        <v>731</v>
      </c>
      <c r="G2261" t="s">
        <v>780</v>
      </c>
      <c r="H2261" t="s">
        <v>794</v>
      </c>
      <c r="I2261" t="s">
        <v>726</v>
      </c>
      <c r="J2261" t="s">
        <v>682</v>
      </c>
      <c r="K2261">
        <v>5</v>
      </c>
      <c r="L2261">
        <v>75</v>
      </c>
      <c r="M2261">
        <v>116.3</v>
      </c>
      <c r="N2261">
        <v>95</v>
      </c>
      <c r="O2261">
        <v>2486</v>
      </c>
      <c r="Q2261">
        <v>35</v>
      </c>
      <c r="R2261">
        <v>860</v>
      </c>
      <c r="S2261">
        <v>13</v>
      </c>
      <c r="T2261">
        <v>66.099999999999994</v>
      </c>
      <c r="U2261" t="s">
        <v>782</v>
      </c>
      <c r="V2261">
        <v>25000</v>
      </c>
      <c r="W2261">
        <v>4000</v>
      </c>
      <c r="X2261">
        <v>80</v>
      </c>
      <c r="Y2261">
        <v>9</v>
      </c>
      <c r="Z2261">
        <v>1</v>
      </c>
      <c r="AA2261">
        <v>-20</v>
      </c>
      <c r="AB2261" t="s">
        <v>769</v>
      </c>
      <c r="AC2261">
        <v>0.1</v>
      </c>
      <c r="AD2261" t="s">
        <v>826</v>
      </c>
      <c r="AE2261">
        <v>41956</v>
      </c>
      <c r="AF2261">
        <v>41956</v>
      </c>
      <c r="AG2261" t="s">
        <v>842</v>
      </c>
      <c r="AH2261" t="s">
        <v>5956</v>
      </c>
      <c r="AI2261">
        <v>2225097</v>
      </c>
    </row>
    <row r="2262" spans="1:35" hidden="1">
      <c r="A2262" t="s">
        <v>5013</v>
      </c>
      <c r="B2262" t="s">
        <v>27</v>
      </c>
      <c r="C2262" t="s">
        <v>5957</v>
      </c>
      <c r="D2262" t="s">
        <v>5957</v>
      </c>
      <c r="F2262" t="s">
        <v>792</v>
      </c>
      <c r="G2262" t="s">
        <v>793</v>
      </c>
      <c r="H2262" t="s">
        <v>794</v>
      </c>
      <c r="I2262" t="s">
        <v>795</v>
      </c>
      <c r="J2262" t="s">
        <v>682</v>
      </c>
      <c r="K2262">
        <v>5</v>
      </c>
      <c r="L2262">
        <v>60</v>
      </c>
      <c r="M2262">
        <v>113.5</v>
      </c>
      <c r="N2262">
        <v>61</v>
      </c>
      <c r="R2262">
        <v>850</v>
      </c>
      <c r="S2262">
        <v>11</v>
      </c>
      <c r="T2262">
        <v>77.3</v>
      </c>
      <c r="U2262" t="s">
        <v>782</v>
      </c>
      <c r="V2262">
        <v>25000</v>
      </c>
      <c r="W2262">
        <v>4000</v>
      </c>
      <c r="X2262">
        <v>84</v>
      </c>
      <c r="Y2262">
        <v>27</v>
      </c>
      <c r="Z2262">
        <v>0.9</v>
      </c>
      <c r="AA2262">
        <v>-30</v>
      </c>
      <c r="AB2262" t="s">
        <v>769</v>
      </c>
      <c r="AC2262">
        <v>0.05</v>
      </c>
      <c r="AD2262" t="s">
        <v>5035</v>
      </c>
      <c r="AE2262">
        <v>41609</v>
      </c>
      <c r="AF2262">
        <v>41961</v>
      </c>
      <c r="AG2262" t="s">
        <v>842</v>
      </c>
      <c r="AH2262" t="s">
        <v>5958</v>
      </c>
      <c r="AI2262">
        <v>2225280</v>
      </c>
    </row>
    <row r="2263" spans="1:35" hidden="1">
      <c r="A2263" t="s">
        <v>5013</v>
      </c>
      <c r="B2263" t="s">
        <v>27</v>
      </c>
      <c r="C2263" t="s">
        <v>5959</v>
      </c>
      <c r="D2263" t="s">
        <v>5959</v>
      </c>
      <c r="F2263" t="s">
        <v>732</v>
      </c>
      <c r="G2263" t="s">
        <v>780</v>
      </c>
      <c r="H2263" t="s">
        <v>794</v>
      </c>
      <c r="I2263" t="s">
        <v>726</v>
      </c>
      <c r="J2263" t="s">
        <v>682</v>
      </c>
      <c r="K2263">
        <v>3</v>
      </c>
      <c r="L2263">
        <v>65</v>
      </c>
      <c r="M2263">
        <v>135</v>
      </c>
      <c r="N2263">
        <v>122</v>
      </c>
      <c r="R2263">
        <v>750</v>
      </c>
      <c r="S2263">
        <v>10</v>
      </c>
      <c r="T2263">
        <v>65</v>
      </c>
      <c r="U2263" t="s">
        <v>782</v>
      </c>
      <c r="V2263">
        <v>25000</v>
      </c>
      <c r="W2263">
        <v>2700</v>
      </c>
      <c r="X2263">
        <v>82</v>
      </c>
      <c r="Y2263">
        <v>17</v>
      </c>
      <c r="Z2263">
        <v>0.9</v>
      </c>
      <c r="AA2263">
        <v>-29</v>
      </c>
      <c r="AB2263" t="s">
        <v>769</v>
      </c>
      <c r="AC2263">
        <v>0.05</v>
      </c>
      <c r="AD2263" t="s">
        <v>1308</v>
      </c>
      <c r="AE2263">
        <v>41446</v>
      </c>
      <c r="AF2263">
        <v>41813</v>
      </c>
      <c r="AG2263" t="s">
        <v>842</v>
      </c>
      <c r="AH2263" t="s">
        <v>5960</v>
      </c>
      <c r="AI2263">
        <v>2213687</v>
      </c>
    </row>
    <row r="2264" spans="1:35" hidden="1">
      <c r="A2264" t="s">
        <v>5013</v>
      </c>
      <c r="B2264" t="s">
        <v>27</v>
      </c>
      <c r="C2264" t="s">
        <v>5961</v>
      </c>
      <c r="D2264" t="s">
        <v>5961</v>
      </c>
      <c r="F2264" t="s">
        <v>792</v>
      </c>
      <c r="G2264" t="s">
        <v>793</v>
      </c>
      <c r="H2264" t="s">
        <v>794</v>
      </c>
      <c r="I2264" t="s">
        <v>795</v>
      </c>
      <c r="J2264" t="s">
        <v>682</v>
      </c>
      <c r="K2264">
        <v>5</v>
      </c>
      <c r="L2264">
        <v>60</v>
      </c>
      <c r="M2264">
        <v>113.5</v>
      </c>
      <c r="N2264">
        <v>61</v>
      </c>
      <c r="R2264">
        <v>800</v>
      </c>
      <c r="S2264">
        <v>10</v>
      </c>
      <c r="T2264">
        <v>87</v>
      </c>
      <c r="U2264" t="s">
        <v>782</v>
      </c>
      <c r="V2264">
        <v>25000</v>
      </c>
      <c r="W2264">
        <v>2700</v>
      </c>
      <c r="X2264">
        <v>83</v>
      </c>
      <c r="Y2264">
        <v>22</v>
      </c>
      <c r="Z2264">
        <v>0.9</v>
      </c>
      <c r="AA2264">
        <v>-30</v>
      </c>
      <c r="AB2264" t="s">
        <v>769</v>
      </c>
      <c r="AC2264">
        <v>0.05</v>
      </c>
      <c r="AD2264" t="s">
        <v>5035</v>
      </c>
      <c r="AE2264">
        <v>41609</v>
      </c>
      <c r="AF2264">
        <v>41801</v>
      </c>
      <c r="AG2264" t="s">
        <v>842</v>
      </c>
      <c r="AH2264" t="s">
        <v>5962</v>
      </c>
      <c r="AI2264">
        <v>2221158</v>
      </c>
    </row>
    <row r="2265" spans="1:35" hidden="1">
      <c r="A2265" t="s">
        <v>5013</v>
      </c>
      <c r="B2265" t="s">
        <v>27</v>
      </c>
      <c r="C2265" t="s">
        <v>5963</v>
      </c>
      <c r="D2265" t="s">
        <v>5963</v>
      </c>
      <c r="F2265" t="s">
        <v>792</v>
      </c>
      <c r="G2265" t="s">
        <v>793</v>
      </c>
      <c r="H2265" t="s">
        <v>794</v>
      </c>
      <c r="I2265" t="s">
        <v>795</v>
      </c>
      <c r="J2265" t="s">
        <v>682</v>
      </c>
      <c r="K2265">
        <v>5</v>
      </c>
      <c r="L2265">
        <v>60</v>
      </c>
      <c r="M2265">
        <v>113.5</v>
      </c>
      <c r="N2265">
        <v>61</v>
      </c>
      <c r="R2265">
        <v>825</v>
      </c>
      <c r="S2265">
        <v>10</v>
      </c>
      <c r="T2265">
        <v>80</v>
      </c>
      <c r="U2265" t="s">
        <v>782</v>
      </c>
      <c r="V2265">
        <v>25000</v>
      </c>
      <c r="W2265">
        <v>3000</v>
      </c>
      <c r="X2265">
        <v>83</v>
      </c>
      <c r="Y2265">
        <v>22</v>
      </c>
      <c r="Z2265">
        <v>0.9</v>
      </c>
      <c r="AA2265">
        <v>-30</v>
      </c>
      <c r="AB2265" t="s">
        <v>769</v>
      </c>
      <c r="AC2265">
        <v>0.05</v>
      </c>
      <c r="AD2265" t="s">
        <v>5035</v>
      </c>
      <c r="AE2265">
        <v>41609</v>
      </c>
      <c r="AF2265">
        <v>41801</v>
      </c>
      <c r="AG2265" t="s">
        <v>842</v>
      </c>
      <c r="AH2265" t="s">
        <v>5964</v>
      </c>
      <c r="AI2265">
        <v>2213342</v>
      </c>
    </row>
    <row r="2266" spans="1:35" hidden="1">
      <c r="A2266" t="s">
        <v>5013</v>
      </c>
      <c r="B2266" t="s">
        <v>27</v>
      </c>
      <c r="C2266" t="s">
        <v>5965</v>
      </c>
      <c r="D2266" t="s">
        <v>5965</v>
      </c>
      <c r="F2266" t="s">
        <v>792</v>
      </c>
      <c r="G2266" t="s">
        <v>793</v>
      </c>
      <c r="H2266" t="s">
        <v>794</v>
      </c>
      <c r="I2266" t="s">
        <v>795</v>
      </c>
      <c r="J2266" t="s">
        <v>682</v>
      </c>
      <c r="K2266">
        <v>5</v>
      </c>
      <c r="L2266">
        <v>60</v>
      </c>
      <c r="M2266">
        <v>113.5</v>
      </c>
      <c r="N2266">
        <v>61</v>
      </c>
      <c r="R2266">
        <v>850</v>
      </c>
      <c r="S2266">
        <v>10</v>
      </c>
      <c r="T2266">
        <v>87</v>
      </c>
      <c r="U2266" t="s">
        <v>782</v>
      </c>
      <c r="V2266">
        <v>25000</v>
      </c>
      <c r="W2266">
        <v>4000</v>
      </c>
      <c r="X2266">
        <v>84</v>
      </c>
      <c r="Y2266">
        <v>27</v>
      </c>
      <c r="Z2266">
        <v>0.9</v>
      </c>
      <c r="AA2266">
        <v>-30</v>
      </c>
      <c r="AB2266" t="s">
        <v>769</v>
      </c>
      <c r="AC2266">
        <v>0.05</v>
      </c>
      <c r="AD2266" t="s">
        <v>5035</v>
      </c>
      <c r="AE2266">
        <v>41609</v>
      </c>
      <c r="AF2266">
        <v>41801</v>
      </c>
      <c r="AG2266" t="s">
        <v>842</v>
      </c>
      <c r="AH2266" t="s">
        <v>5966</v>
      </c>
      <c r="AI2266">
        <v>2213348</v>
      </c>
    </row>
    <row r="2267" spans="1:35" hidden="1">
      <c r="A2267" t="s">
        <v>5013</v>
      </c>
      <c r="B2267" t="s">
        <v>27</v>
      </c>
      <c r="C2267" t="s">
        <v>5967</v>
      </c>
      <c r="D2267" t="s">
        <v>5967</v>
      </c>
      <c r="F2267" t="s">
        <v>792</v>
      </c>
      <c r="G2267" t="s">
        <v>793</v>
      </c>
      <c r="H2267" t="s">
        <v>794</v>
      </c>
      <c r="I2267" t="s">
        <v>795</v>
      </c>
      <c r="J2267" t="s">
        <v>682</v>
      </c>
      <c r="K2267">
        <v>5</v>
      </c>
      <c r="L2267">
        <v>60</v>
      </c>
      <c r="M2267">
        <v>112</v>
      </c>
      <c r="N2267">
        <v>61</v>
      </c>
      <c r="R2267">
        <v>800</v>
      </c>
      <c r="S2267">
        <v>10</v>
      </c>
      <c r="T2267">
        <v>80</v>
      </c>
      <c r="U2267" t="s">
        <v>782</v>
      </c>
      <c r="V2267">
        <v>25000</v>
      </c>
      <c r="W2267">
        <v>2700</v>
      </c>
      <c r="X2267">
        <v>83</v>
      </c>
      <c r="Y2267">
        <v>21</v>
      </c>
      <c r="Z2267">
        <v>0.9</v>
      </c>
      <c r="AA2267">
        <v>-30</v>
      </c>
      <c r="AD2267" t="s">
        <v>5035</v>
      </c>
      <c r="AE2267">
        <v>41435</v>
      </c>
      <c r="AF2267">
        <v>41801</v>
      </c>
      <c r="AG2267" t="s">
        <v>842</v>
      </c>
      <c r="AH2267" t="s">
        <v>5968</v>
      </c>
      <c r="AI2267">
        <v>2213349</v>
      </c>
    </row>
    <row r="2268" spans="1:35" hidden="1">
      <c r="A2268" t="s">
        <v>5013</v>
      </c>
      <c r="B2268" t="s">
        <v>27</v>
      </c>
      <c r="C2268" t="s">
        <v>5969</v>
      </c>
      <c r="D2268" t="s">
        <v>5969</v>
      </c>
      <c r="F2268" t="s">
        <v>792</v>
      </c>
      <c r="G2268" t="s">
        <v>793</v>
      </c>
      <c r="H2268" t="s">
        <v>794</v>
      </c>
      <c r="I2268" t="s">
        <v>795</v>
      </c>
      <c r="J2268" t="s">
        <v>682</v>
      </c>
      <c r="K2268">
        <v>5</v>
      </c>
      <c r="L2268">
        <v>60</v>
      </c>
      <c r="M2268">
        <v>112</v>
      </c>
      <c r="N2268">
        <v>61</v>
      </c>
      <c r="R2268">
        <v>825</v>
      </c>
      <c r="S2268">
        <v>10</v>
      </c>
      <c r="T2268">
        <v>80</v>
      </c>
      <c r="U2268" t="s">
        <v>782</v>
      </c>
      <c r="V2268">
        <v>25000</v>
      </c>
      <c r="W2268">
        <v>3000</v>
      </c>
      <c r="X2268">
        <v>84</v>
      </c>
      <c r="Y2268">
        <v>24</v>
      </c>
      <c r="Z2268">
        <v>0.9</v>
      </c>
      <c r="AA2268">
        <v>-30</v>
      </c>
      <c r="AD2268" t="s">
        <v>5035</v>
      </c>
      <c r="AE2268">
        <v>41435</v>
      </c>
      <c r="AF2268">
        <v>41801</v>
      </c>
      <c r="AG2268" t="s">
        <v>842</v>
      </c>
      <c r="AH2268" t="s">
        <v>5970</v>
      </c>
      <c r="AI2268">
        <v>2213350</v>
      </c>
    </row>
    <row r="2269" spans="1:35" hidden="1">
      <c r="A2269" t="s">
        <v>5013</v>
      </c>
      <c r="B2269" t="s">
        <v>27</v>
      </c>
      <c r="C2269" t="s">
        <v>5971</v>
      </c>
      <c r="D2269" t="s">
        <v>5971</v>
      </c>
      <c r="F2269" t="s">
        <v>732</v>
      </c>
      <c r="G2269" t="s">
        <v>780</v>
      </c>
      <c r="H2269" t="s">
        <v>794</v>
      </c>
      <c r="I2269" t="s">
        <v>726</v>
      </c>
      <c r="J2269" t="s">
        <v>682</v>
      </c>
      <c r="K2269">
        <v>5</v>
      </c>
      <c r="L2269">
        <v>65</v>
      </c>
      <c r="M2269">
        <v>135</v>
      </c>
      <c r="N2269">
        <v>122</v>
      </c>
      <c r="R2269">
        <v>650</v>
      </c>
      <c r="S2269">
        <v>10</v>
      </c>
      <c r="T2269">
        <v>65</v>
      </c>
      <c r="U2269" t="s">
        <v>782</v>
      </c>
      <c r="V2269">
        <v>25000</v>
      </c>
      <c r="W2269">
        <v>2700</v>
      </c>
      <c r="X2269">
        <v>82</v>
      </c>
      <c r="Y2269">
        <v>18</v>
      </c>
      <c r="Z2269">
        <v>0.8</v>
      </c>
      <c r="AA2269">
        <v>-30</v>
      </c>
      <c r="AD2269" t="s">
        <v>1308</v>
      </c>
      <c r="AE2269">
        <v>41435</v>
      </c>
      <c r="AF2269">
        <v>41848</v>
      </c>
      <c r="AG2269" t="s">
        <v>842</v>
      </c>
      <c r="AH2269" t="s">
        <v>5972</v>
      </c>
      <c r="AI2269">
        <v>2217043</v>
      </c>
    </row>
    <row r="2270" spans="1:35" hidden="1">
      <c r="A2270" t="s">
        <v>5013</v>
      </c>
      <c r="B2270" t="s">
        <v>27</v>
      </c>
      <c r="C2270" t="s">
        <v>5973</v>
      </c>
      <c r="D2270" t="s">
        <v>5973</v>
      </c>
      <c r="F2270" t="s">
        <v>732</v>
      </c>
      <c r="G2270" t="s">
        <v>780</v>
      </c>
      <c r="H2270" t="s">
        <v>794</v>
      </c>
      <c r="I2270" t="s">
        <v>726</v>
      </c>
      <c r="J2270" t="s">
        <v>682</v>
      </c>
      <c r="K2270">
        <v>5</v>
      </c>
      <c r="L2270">
        <v>65</v>
      </c>
      <c r="M2270">
        <v>135</v>
      </c>
      <c r="N2270">
        <v>122</v>
      </c>
      <c r="R2270">
        <v>675</v>
      </c>
      <c r="S2270">
        <v>10</v>
      </c>
      <c r="T2270">
        <v>67</v>
      </c>
      <c r="U2270" t="s">
        <v>782</v>
      </c>
      <c r="V2270">
        <v>25000</v>
      </c>
      <c r="W2270">
        <v>3000</v>
      </c>
      <c r="X2270">
        <v>83</v>
      </c>
      <c r="Y2270">
        <v>20</v>
      </c>
      <c r="Z2270">
        <v>0.8</v>
      </c>
      <c r="AA2270">
        <v>-30</v>
      </c>
      <c r="AD2270" t="s">
        <v>1308</v>
      </c>
      <c r="AE2270">
        <v>41435</v>
      </c>
      <c r="AF2270">
        <v>41848</v>
      </c>
      <c r="AG2270" t="s">
        <v>842</v>
      </c>
      <c r="AH2270" t="s">
        <v>5974</v>
      </c>
      <c r="AI2270">
        <v>2217040</v>
      </c>
    </row>
    <row r="2271" spans="1:35" hidden="1">
      <c r="A2271" t="s">
        <v>5013</v>
      </c>
      <c r="B2271" t="s">
        <v>27</v>
      </c>
      <c r="C2271" t="s">
        <v>5975</v>
      </c>
      <c r="D2271" t="s">
        <v>5975</v>
      </c>
      <c r="F2271" t="s">
        <v>732</v>
      </c>
      <c r="G2271" t="s">
        <v>780</v>
      </c>
      <c r="H2271" t="s">
        <v>794</v>
      </c>
      <c r="I2271" t="s">
        <v>726</v>
      </c>
      <c r="J2271" t="s">
        <v>682</v>
      </c>
      <c r="K2271">
        <v>5</v>
      </c>
      <c r="L2271">
        <v>65</v>
      </c>
      <c r="M2271">
        <v>135</v>
      </c>
      <c r="N2271">
        <v>122</v>
      </c>
      <c r="R2271">
        <v>700</v>
      </c>
      <c r="S2271">
        <v>10</v>
      </c>
      <c r="T2271">
        <v>70</v>
      </c>
      <c r="U2271" t="s">
        <v>782</v>
      </c>
      <c r="V2271">
        <v>25000</v>
      </c>
      <c r="W2271">
        <v>4000</v>
      </c>
      <c r="X2271">
        <v>83</v>
      </c>
      <c r="Y2271">
        <v>23</v>
      </c>
      <c r="Z2271">
        <v>0.8</v>
      </c>
      <c r="AA2271">
        <v>-30</v>
      </c>
      <c r="AD2271" t="s">
        <v>1308</v>
      </c>
      <c r="AE2271">
        <v>41435</v>
      </c>
      <c r="AF2271">
        <v>41848</v>
      </c>
      <c r="AG2271" t="s">
        <v>842</v>
      </c>
      <c r="AH2271" t="s">
        <v>5976</v>
      </c>
      <c r="AI2271">
        <v>2217041</v>
      </c>
    </row>
    <row r="2272" spans="1:35" hidden="1">
      <c r="A2272" t="s">
        <v>5013</v>
      </c>
      <c r="B2272" t="s">
        <v>27</v>
      </c>
      <c r="C2272" t="s">
        <v>5977</v>
      </c>
      <c r="D2272" t="s">
        <v>5977</v>
      </c>
      <c r="F2272" t="s">
        <v>732</v>
      </c>
      <c r="G2272" t="s">
        <v>780</v>
      </c>
      <c r="H2272" t="s">
        <v>794</v>
      </c>
      <c r="I2272" t="s">
        <v>726</v>
      </c>
      <c r="J2272" t="s">
        <v>682</v>
      </c>
      <c r="K2272">
        <v>5</v>
      </c>
      <c r="L2272">
        <v>65</v>
      </c>
      <c r="M2272">
        <v>135</v>
      </c>
      <c r="N2272">
        <v>122</v>
      </c>
      <c r="R2272">
        <v>650</v>
      </c>
      <c r="S2272">
        <v>10</v>
      </c>
      <c r="T2272">
        <v>65</v>
      </c>
      <c r="U2272" t="s">
        <v>782</v>
      </c>
      <c r="V2272">
        <v>25000</v>
      </c>
      <c r="W2272">
        <v>2700</v>
      </c>
      <c r="X2272">
        <v>84</v>
      </c>
      <c r="Y2272">
        <v>23</v>
      </c>
      <c r="Z2272">
        <v>0.9</v>
      </c>
      <c r="AA2272">
        <v>-30</v>
      </c>
      <c r="AB2272" t="s">
        <v>769</v>
      </c>
      <c r="AC2272">
        <v>0.05</v>
      </c>
      <c r="AD2272" t="s">
        <v>1308</v>
      </c>
      <c r="AE2272">
        <v>41446</v>
      </c>
      <c r="AF2272">
        <v>41815</v>
      </c>
      <c r="AG2272" t="s">
        <v>842</v>
      </c>
      <c r="AH2272" t="s">
        <v>5978</v>
      </c>
      <c r="AI2272">
        <v>2213846</v>
      </c>
    </row>
    <row r="2273" spans="1:35" hidden="1">
      <c r="A2273" t="s">
        <v>5013</v>
      </c>
      <c r="B2273" t="s">
        <v>27</v>
      </c>
      <c r="C2273" t="s">
        <v>5979</v>
      </c>
      <c r="D2273" t="s">
        <v>5979</v>
      </c>
      <c r="F2273" t="s">
        <v>732</v>
      </c>
      <c r="G2273" t="s">
        <v>780</v>
      </c>
      <c r="H2273" t="s">
        <v>794</v>
      </c>
      <c r="I2273" t="s">
        <v>726</v>
      </c>
      <c r="J2273" t="s">
        <v>682</v>
      </c>
      <c r="K2273">
        <v>5</v>
      </c>
      <c r="L2273">
        <v>65</v>
      </c>
      <c r="M2273">
        <v>135</v>
      </c>
      <c r="N2273">
        <v>122</v>
      </c>
      <c r="R2273">
        <v>650</v>
      </c>
      <c r="S2273">
        <v>10.3</v>
      </c>
      <c r="T2273">
        <v>63</v>
      </c>
      <c r="U2273" t="s">
        <v>782</v>
      </c>
      <c r="V2273">
        <v>25000</v>
      </c>
      <c r="W2273">
        <v>2700</v>
      </c>
      <c r="X2273">
        <v>84</v>
      </c>
      <c r="Y2273">
        <v>23</v>
      </c>
      <c r="Z2273">
        <v>0.9</v>
      </c>
      <c r="AA2273">
        <v>-29</v>
      </c>
      <c r="AB2273" t="s">
        <v>769</v>
      </c>
      <c r="AC2273">
        <v>0.05</v>
      </c>
      <c r="AD2273" t="s">
        <v>1308</v>
      </c>
      <c r="AE2273">
        <v>41446</v>
      </c>
      <c r="AF2273">
        <v>41943</v>
      </c>
      <c r="AG2273" t="s">
        <v>842</v>
      </c>
      <c r="AH2273" t="s">
        <v>5980</v>
      </c>
      <c r="AI2273">
        <v>2224208</v>
      </c>
    </row>
    <row r="2274" spans="1:35" hidden="1">
      <c r="A2274" t="s">
        <v>5013</v>
      </c>
      <c r="B2274" t="s">
        <v>27</v>
      </c>
      <c r="C2274" t="s">
        <v>5981</v>
      </c>
      <c r="D2274" t="s">
        <v>5981</v>
      </c>
      <c r="F2274" t="s">
        <v>732</v>
      </c>
      <c r="G2274" t="s">
        <v>780</v>
      </c>
      <c r="H2274" t="s">
        <v>794</v>
      </c>
      <c r="I2274" t="s">
        <v>726</v>
      </c>
      <c r="J2274" t="s">
        <v>682</v>
      </c>
      <c r="K2274">
        <v>5</v>
      </c>
      <c r="L2274">
        <v>65</v>
      </c>
      <c r="M2274">
        <v>135</v>
      </c>
      <c r="N2274">
        <v>122</v>
      </c>
      <c r="R2274">
        <v>650</v>
      </c>
      <c r="S2274">
        <v>10</v>
      </c>
      <c r="T2274">
        <v>65</v>
      </c>
      <c r="U2274" t="s">
        <v>782</v>
      </c>
      <c r="V2274">
        <v>25000</v>
      </c>
      <c r="W2274">
        <v>2700</v>
      </c>
      <c r="X2274">
        <v>95</v>
      </c>
      <c r="Y2274">
        <v>61</v>
      </c>
      <c r="Z2274">
        <v>0.9</v>
      </c>
      <c r="AA2274">
        <v>-29</v>
      </c>
      <c r="AB2274" t="s">
        <v>769</v>
      </c>
      <c r="AC2274">
        <v>0.05</v>
      </c>
      <c r="AD2274" t="s">
        <v>1308</v>
      </c>
      <c r="AE2274">
        <v>41446</v>
      </c>
      <c r="AF2274">
        <v>41880</v>
      </c>
      <c r="AG2274" t="s">
        <v>842</v>
      </c>
      <c r="AH2274" t="s">
        <v>5982</v>
      </c>
      <c r="AI2274">
        <v>2218099</v>
      </c>
    </row>
    <row r="2275" spans="1:35" hidden="1">
      <c r="A2275" t="s">
        <v>5013</v>
      </c>
      <c r="B2275" t="s">
        <v>27</v>
      </c>
      <c r="C2275" t="s">
        <v>5983</v>
      </c>
      <c r="D2275" t="s">
        <v>5983</v>
      </c>
      <c r="F2275" t="s">
        <v>732</v>
      </c>
      <c r="G2275" t="s">
        <v>780</v>
      </c>
      <c r="H2275" t="s">
        <v>794</v>
      </c>
      <c r="I2275" t="s">
        <v>726</v>
      </c>
      <c r="J2275" t="s">
        <v>682</v>
      </c>
      <c r="K2275">
        <v>5</v>
      </c>
      <c r="L2275">
        <v>65</v>
      </c>
      <c r="M2275">
        <v>135</v>
      </c>
      <c r="N2275">
        <v>122</v>
      </c>
      <c r="R2275">
        <v>675</v>
      </c>
      <c r="S2275">
        <v>10</v>
      </c>
      <c r="T2275">
        <v>77.8</v>
      </c>
      <c r="U2275" t="s">
        <v>782</v>
      </c>
      <c r="V2275">
        <v>25000</v>
      </c>
      <c r="W2275">
        <v>3000</v>
      </c>
      <c r="X2275">
        <v>83</v>
      </c>
      <c r="Y2275">
        <v>22</v>
      </c>
      <c r="Z2275">
        <v>0.9</v>
      </c>
      <c r="AA2275">
        <v>-30</v>
      </c>
      <c r="AB2275" t="s">
        <v>769</v>
      </c>
      <c r="AC2275">
        <v>0.05</v>
      </c>
      <c r="AD2275" t="s">
        <v>1308</v>
      </c>
      <c r="AE2275">
        <v>41446</v>
      </c>
      <c r="AF2275">
        <v>41815</v>
      </c>
      <c r="AG2275" t="s">
        <v>842</v>
      </c>
      <c r="AH2275" t="s">
        <v>5984</v>
      </c>
      <c r="AI2275">
        <v>2213847</v>
      </c>
    </row>
    <row r="2276" spans="1:35" hidden="1">
      <c r="A2276" t="s">
        <v>5013</v>
      </c>
      <c r="B2276" t="s">
        <v>27</v>
      </c>
      <c r="C2276" t="s">
        <v>5985</v>
      </c>
      <c r="D2276" t="s">
        <v>5985</v>
      </c>
      <c r="F2276" t="s">
        <v>732</v>
      </c>
      <c r="G2276" t="s">
        <v>780</v>
      </c>
      <c r="H2276" t="s">
        <v>794</v>
      </c>
      <c r="I2276" t="s">
        <v>726</v>
      </c>
      <c r="J2276" t="s">
        <v>682</v>
      </c>
      <c r="K2276">
        <v>5</v>
      </c>
      <c r="L2276">
        <v>65</v>
      </c>
      <c r="M2276">
        <v>135</v>
      </c>
      <c r="N2276">
        <v>122</v>
      </c>
      <c r="R2276">
        <v>675</v>
      </c>
      <c r="S2276">
        <v>10</v>
      </c>
      <c r="T2276">
        <v>67.5</v>
      </c>
      <c r="U2276" t="s">
        <v>782</v>
      </c>
      <c r="V2276">
        <v>25000</v>
      </c>
      <c r="W2276">
        <v>3000</v>
      </c>
      <c r="X2276">
        <v>96</v>
      </c>
      <c r="Y2276">
        <v>70</v>
      </c>
      <c r="Z2276">
        <v>0.9</v>
      </c>
      <c r="AA2276">
        <v>-29</v>
      </c>
      <c r="AB2276" t="s">
        <v>769</v>
      </c>
      <c r="AC2276">
        <v>0.05</v>
      </c>
      <c r="AD2276" t="s">
        <v>1308</v>
      </c>
      <c r="AE2276">
        <v>41852</v>
      </c>
      <c r="AF2276">
        <v>41921</v>
      </c>
      <c r="AG2276" t="s">
        <v>842</v>
      </c>
      <c r="AH2276" t="s">
        <v>5986</v>
      </c>
      <c r="AI2276">
        <v>2221947</v>
      </c>
    </row>
    <row r="2277" spans="1:35" hidden="1">
      <c r="A2277" t="s">
        <v>5013</v>
      </c>
      <c r="B2277" t="s">
        <v>27</v>
      </c>
      <c r="C2277" t="s">
        <v>5987</v>
      </c>
      <c r="D2277" t="s">
        <v>5987</v>
      </c>
      <c r="F2277" t="s">
        <v>732</v>
      </c>
      <c r="G2277" t="s">
        <v>780</v>
      </c>
      <c r="H2277" t="s">
        <v>794</v>
      </c>
      <c r="I2277" t="s">
        <v>726</v>
      </c>
      <c r="J2277" t="s">
        <v>682</v>
      </c>
      <c r="K2277">
        <v>5</v>
      </c>
      <c r="L2277">
        <v>65</v>
      </c>
      <c r="M2277">
        <v>135</v>
      </c>
      <c r="N2277">
        <v>122</v>
      </c>
      <c r="R2277">
        <v>700</v>
      </c>
      <c r="S2277">
        <v>10</v>
      </c>
      <c r="T2277">
        <v>70</v>
      </c>
      <c r="U2277" t="s">
        <v>782</v>
      </c>
      <c r="V2277">
        <v>25000</v>
      </c>
      <c r="W2277">
        <v>4000</v>
      </c>
      <c r="X2277">
        <v>84</v>
      </c>
      <c r="Y2277">
        <v>24</v>
      </c>
      <c r="Z2277">
        <v>0.9</v>
      </c>
      <c r="AA2277">
        <v>-30</v>
      </c>
      <c r="AB2277" t="s">
        <v>769</v>
      </c>
      <c r="AC2277">
        <v>0.05</v>
      </c>
      <c r="AD2277" t="s">
        <v>1308</v>
      </c>
      <c r="AE2277">
        <v>41446</v>
      </c>
      <c r="AF2277">
        <v>41801</v>
      </c>
      <c r="AG2277" t="s">
        <v>842</v>
      </c>
      <c r="AH2277" t="s">
        <v>5988</v>
      </c>
      <c r="AI2277">
        <v>2213289</v>
      </c>
    </row>
    <row r="2278" spans="1:35" hidden="1">
      <c r="A2278" t="s">
        <v>5013</v>
      </c>
      <c r="B2278" t="s">
        <v>27</v>
      </c>
      <c r="C2278" t="s">
        <v>5989</v>
      </c>
      <c r="D2278" t="s">
        <v>5989</v>
      </c>
      <c r="F2278" t="s">
        <v>731</v>
      </c>
      <c r="G2278" t="s">
        <v>780</v>
      </c>
      <c r="H2278" t="s">
        <v>794</v>
      </c>
      <c r="I2278" t="s">
        <v>726</v>
      </c>
      <c r="J2278" t="s">
        <v>682</v>
      </c>
      <c r="K2278">
        <v>5</v>
      </c>
      <c r="L2278">
        <v>60</v>
      </c>
      <c r="M2278">
        <v>88.9</v>
      </c>
      <c r="N2278">
        <v>96.5</v>
      </c>
      <c r="O2278">
        <v>1647</v>
      </c>
      <c r="Q2278">
        <v>40</v>
      </c>
      <c r="R2278">
        <v>600</v>
      </c>
      <c r="S2278">
        <v>10</v>
      </c>
      <c r="T2278">
        <v>60</v>
      </c>
      <c r="U2278" t="s">
        <v>782</v>
      </c>
      <c r="V2278">
        <v>25000</v>
      </c>
      <c r="W2278">
        <v>2700</v>
      </c>
      <c r="X2278">
        <v>82</v>
      </c>
      <c r="Y2278">
        <v>3</v>
      </c>
      <c r="Z2278">
        <v>0.7</v>
      </c>
      <c r="AA2278">
        <v>-29</v>
      </c>
      <c r="AD2278" t="s">
        <v>1308</v>
      </c>
      <c r="AE2278">
        <v>41488</v>
      </c>
      <c r="AF2278">
        <v>41858</v>
      </c>
      <c r="AG2278" t="s">
        <v>842</v>
      </c>
      <c r="AH2278" t="s">
        <v>5990</v>
      </c>
      <c r="AI2278">
        <v>2217155</v>
      </c>
    </row>
    <row r="2279" spans="1:35" hidden="1">
      <c r="A2279" t="s">
        <v>5013</v>
      </c>
      <c r="B2279" t="s">
        <v>27</v>
      </c>
      <c r="C2279" t="s">
        <v>5991</v>
      </c>
      <c r="D2279" t="s">
        <v>5991</v>
      </c>
      <c r="F2279" t="s">
        <v>731</v>
      </c>
      <c r="G2279" t="s">
        <v>780</v>
      </c>
      <c r="H2279" t="s">
        <v>794</v>
      </c>
      <c r="I2279" t="s">
        <v>726</v>
      </c>
      <c r="J2279" t="s">
        <v>682</v>
      </c>
      <c r="K2279">
        <v>5</v>
      </c>
      <c r="L2279">
        <v>60</v>
      </c>
      <c r="M2279">
        <v>89</v>
      </c>
      <c r="N2279">
        <v>97</v>
      </c>
      <c r="O2279">
        <v>2610</v>
      </c>
      <c r="Q2279">
        <v>25</v>
      </c>
      <c r="R2279">
        <v>600</v>
      </c>
      <c r="S2279">
        <v>10</v>
      </c>
      <c r="T2279">
        <v>60</v>
      </c>
      <c r="U2279" t="s">
        <v>782</v>
      </c>
      <c r="V2279">
        <v>25000</v>
      </c>
      <c r="W2279">
        <v>2700</v>
      </c>
      <c r="X2279">
        <v>82</v>
      </c>
      <c r="Y2279">
        <v>4</v>
      </c>
      <c r="Z2279">
        <v>0.7</v>
      </c>
      <c r="AA2279">
        <v>-30</v>
      </c>
      <c r="AC2279">
        <v>0.05</v>
      </c>
      <c r="AD2279" t="s">
        <v>1308</v>
      </c>
      <c r="AE2279">
        <v>41488</v>
      </c>
      <c r="AF2279">
        <v>41794</v>
      </c>
      <c r="AG2279" t="s">
        <v>842</v>
      </c>
      <c r="AH2279" t="s">
        <v>5992</v>
      </c>
      <c r="AI2279">
        <v>2212356</v>
      </c>
    </row>
    <row r="2280" spans="1:35" hidden="1">
      <c r="A2280" t="s">
        <v>5013</v>
      </c>
      <c r="B2280" t="s">
        <v>27</v>
      </c>
      <c r="C2280" t="s">
        <v>5993</v>
      </c>
      <c r="D2280" t="s">
        <v>5993</v>
      </c>
      <c r="F2280" t="s">
        <v>731</v>
      </c>
      <c r="G2280" t="s">
        <v>780</v>
      </c>
      <c r="H2280" t="s">
        <v>794</v>
      </c>
      <c r="I2280" t="s">
        <v>726</v>
      </c>
      <c r="J2280" t="s">
        <v>682</v>
      </c>
      <c r="K2280">
        <v>5</v>
      </c>
      <c r="L2280">
        <v>60</v>
      </c>
      <c r="M2280">
        <v>89</v>
      </c>
      <c r="N2280">
        <v>97</v>
      </c>
      <c r="O2280">
        <v>6221</v>
      </c>
      <c r="Q2280">
        <v>15</v>
      </c>
      <c r="R2280">
        <v>625</v>
      </c>
      <c r="S2280">
        <v>10</v>
      </c>
      <c r="T2280">
        <v>62</v>
      </c>
      <c r="U2280" t="s">
        <v>782</v>
      </c>
      <c r="V2280">
        <v>25000</v>
      </c>
      <c r="W2280">
        <v>2700</v>
      </c>
      <c r="X2280">
        <v>81</v>
      </c>
      <c r="Y2280">
        <v>3</v>
      </c>
      <c r="Z2280">
        <v>0.7</v>
      </c>
      <c r="AA2280">
        <v>-30</v>
      </c>
      <c r="AD2280" t="s">
        <v>1308</v>
      </c>
      <c r="AE2280">
        <v>41488</v>
      </c>
      <c r="AF2280">
        <v>41801</v>
      </c>
      <c r="AG2280" t="s">
        <v>842</v>
      </c>
      <c r="AH2280" t="s">
        <v>5994</v>
      </c>
      <c r="AI2280">
        <v>2213290</v>
      </c>
    </row>
    <row r="2281" spans="1:35" hidden="1">
      <c r="A2281" t="s">
        <v>5013</v>
      </c>
      <c r="B2281" t="s">
        <v>27</v>
      </c>
      <c r="C2281" t="s">
        <v>5995</v>
      </c>
      <c r="D2281" t="s">
        <v>5995</v>
      </c>
      <c r="F2281" t="s">
        <v>731</v>
      </c>
      <c r="G2281" t="s">
        <v>780</v>
      </c>
      <c r="H2281" t="s">
        <v>794</v>
      </c>
      <c r="I2281" t="s">
        <v>726</v>
      </c>
      <c r="J2281" t="s">
        <v>682</v>
      </c>
      <c r="K2281">
        <v>5</v>
      </c>
      <c r="L2281">
        <v>60</v>
      </c>
      <c r="M2281">
        <v>89</v>
      </c>
      <c r="N2281">
        <v>97</v>
      </c>
      <c r="O2281">
        <v>1679</v>
      </c>
      <c r="Q2281">
        <v>40</v>
      </c>
      <c r="R2281">
        <v>650</v>
      </c>
      <c r="S2281">
        <v>10</v>
      </c>
      <c r="T2281">
        <v>65</v>
      </c>
      <c r="U2281" t="s">
        <v>782</v>
      </c>
      <c r="V2281">
        <v>25000</v>
      </c>
      <c r="W2281">
        <v>3000</v>
      </c>
      <c r="X2281">
        <v>84</v>
      </c>
      <c r="Y2281">
        <v>10</v>
      </c>
      <c r="Z2281">
        <v>0.7</v>
      </c>
      <c r="AA2281">
        <v>-30</v>
      </c>
      <c r="AD2281" t="s">
        <v>1308</v>
      </c>
      <c r="AE2281">
        <v>41619</v>
      </c>
      <c r="AF2281">
        <v>41813</v>
      </c>
      <c r="AG2281" t="s">
        <v>842</v>
      </c>
      <c r="AH2281" t="s">
        <v>5996</v>
      </c>
      <c r="AI2281">
        <v>2213688</v>
      </c>
    </row>
    <row r="2282" spans="1:35" hidden="1">
      <c r="A2282" t="s">
        <v>5013</v>
      </c>
      <c r="B2282" t="s">
        <v>27</v>
      </c>
      <c r="C2282" t="s">
        <v>5997</v>
      </c>
      <c r="D2282" t="s">
        <v>5997</v>
      </c>
      <c r="F2282" t="s">
        <v>731</v>
      </c>
      <c r="G2282" t="s">
        <v>780</v>
      </c>
      <c r="H2282" t="s">
        <v>794</v>
      </c>
      <c r="I2282" t="s">
        <v>726</v>
      </c>
      <c r="J2282" t="s">
        <v>682</v>
      </c>
      <c r="K2282">
        <v>5</v>
      </c>
      <c r="L2282">
        <v>60</v>
      </c>
      <c r="M2282">
        <v>89</v>
      </c>
      <c r="N2282">
        <v>97</v>
      </c>
      <c r="O2282">
        <v>3261</v>
      </c>
      <c r="Q2282">
        <v>25</v>
      </c>
      <c r="R2282">
        <v>650</v>
      </c>
      <c r="S2282">
        <v>10</v>
      </c>
      <c r="T2282">
        <v>65</v>
      </c>
      <c r="U2282" t="s">
        <v>782</v>
      </c>
      <c r="V2282">
        <v>25000</v>
      </c>
      <c r="W2282">
        <v>3000</v>
      </c>
      <c r="X2282">
        <v>84</v>
      </c>
      <c r="Y2282">
        <v>12</v>
      </c>
      <c r="Z2282">
        <v>0.7</v>
      </c>
      <c r="AA2282">
        <v>-30</v>
      </c>
      <c r="AD2282" t="s">
        <v>1308</v>
      </c>
      <c r="AE2282">
        <v>41619</v>
      </c>
      <c r="AF2282">
        <v>41813</v>
      </c>
      <c r="AG2282" t="s">
        <v>842</v>
      </c>
      <c r="AH2282" t="s">
        <v>5998</v>
      </c>
      <c r="AI2282">
        <v>2213689</v>
      </c>
    </row>
    <row r="2283" spans="1:35" hidden="1">
      <c r="A2283" t="s">
        <v>5013</v>
      </c>
      <c r="B2283" t="s">
        <v>27</v>
      </c>
      <c r="C2283" t="s">
        <v>5999</v>
      </c>
      <c r="D2283" t="s">
        <v>5999</v>
      </c>
      <c r="F2283" t="s">
        <v>731</v>
      </c>
      <c r="G2283" t="s">
        <v>780</v>
      </c>
      <c r="H2283" t="s">
        <v>794</v>
      </c>
      <c r="I2283" t="s">
        <v>726</v>
      </c>
      <c r="J2283" t="s">
        <v>682</v>
      </c>
      <c r="K2283">
        <v>5</v>
      </c>
      <c r="L2283">
        <v>60</v>
      </c>
      <c r="M2283">
        <v>89</v>
      </c>
      <c r="N2283">
        <v>97</v>
      </c>
      <c r="O2283">
        <v>6647</v>
      </c>
      <c r="Q2283">
        <v>15</v>
      </c>
      <c r="R2283">
        <v>800</v>
      </c>
      <c r="S2283">
        <v>10</v>
      </c>
      <c r="T2283">
        <v>80</v>
      </c>
      <c r="U2283" t="s">
        <v>782</v>
      </c>
      <c r="V2283">
        <v>25000</v>
      </c>
      <c r="W2283">
        <v>3000</v>
      </c>
      <c r="X2283">
        <v>81</v>
      </c>
      <c r="Y2283">
        <v>3</v>
      </c>
      <c r="Z2283">
        <v>0.7</v>
      </c>
      <c r="AA2283">
        <v>-30</v>
      </c>
      <c r="AC2283">
        <v>0.05</v>
      </c>
      <c r="AD2283" t="s">
        <v>1308</v>
      </c>
      <c r="AE2283">
        <v>41488</v>
      </c>
      <c r="AF2283">
        <v>41794</v>
      </c>
      <c r="AG2283" t="s">
        <v>842</v>
      </c>
      <c r="AH2283" t="s">
        <v>6000</v>
      </c>
      <c r="AI2283">
        <v>2212330</v>
      </c>
    </row>
    <row r="2284" spans="1:35">
      <c r="A2284" t="s">
        <v>5837</v>
      </c>
      <c r="B2284" t="s">
        <v>6001</v>
      </c>
      <c r="C2284" t="s">
        <v>682</v>
      </c>
      <c r="D2284" t="s">
        <v>6002</v>
      </c>
      <c r="F2284" t="s">
        <v>787</v>
      </c>
      <c r="G2284" t="s">
        <v>723</v>
      </c>
      <c r="H2284" t="s">
        <v>788</v>
      </c>
      <c r="I2284" t="s">
        <v>723</v>
      </c>
      <c r="J2284" t="s">
        <v>682</v>
      </c>
      <c r="K2284">
        <v>3</v>
      </c>
      <c r="L2284">
        <v>40</v>
      </c>
      <c r="M2284">
        <v>116.8</v>
      </c>
      <c r="N2284">
        <v>36</v>
      </c>
      <c r="R2284">
        <v>315</v>
      </c>
      <c r="S2284">
        <v>5</v>
      </c>
      <c r="T2284">
        <v>64.3</v>
      </c>
      <c r="U2284" t="s">
        <v>782</v>
      </c>
      <c r="V2284">
        <v>40000</v>
      </c>
      <c r="W2284">
        <v>3000</v>
      </c>
      <c r="X2284">
        <v>83</v>
      </c>
      <c r="Y2284">
        <v>21</v>
      </c>
      <c r="AA2284">
        <v>-40</v>
      </c>
      <c r="AB2284" t="s">
        <v>769</v>
      </c>
      <c r="AC2284">
        <v>0.01</v>
      </c>
      <c r="AD2284" t="s">
        <v>783</v>
      </c>
      <c r="AE2284">
        <v>41791</v>
      </c>
      <c r="AF2284">
        <v>41788</v>
      </c>
      <c r="AG2284" t="s">
        <v>784</v>
      </c>
      <c r="AH2284" t="s">
        <v>6003</v>
      </c>
      <c r="AI2284">
        <v>2212492</v>
      </c>
    </row>
    <row r="2285" spans="1:35">
      <c r="A2285" t="s">
        <v>5837</v>
      </c>
      <c r="B2285" t="s">
        <v>6001</v>
      </c>
      <c r="C2285" t="s">
        <v>682</v>
      </c>
      <c r="D2285" t="s">
        <v>6004</v>
      </c>
      <c r="F2285" t="s">
        <v>703</v>
      </c>
      <c r="G2285" t="s">
        <v>780</v>
      </c>
      <c r="H2285" t="s">
        <v>781</v>
      </c>
      <c r="I2285" t="s">
        <v>726</v>
      </c>
      <c r="J2285" t="s">
        <v>682</v>
      </c>
      <c r="K2285">
        <v>3</v>
      </c>
      <c r="L2285">
        <v>50</v>
      </c>
      <c r="M2285">
        <v>49</v>
      </c>
      <c r="N2285">
        <v>50</v>
      </c>
      <c r="O2285">
        <v>1201</v>
      </c>
      <c r="Q2285">
        <v>38</v>
      </c>
      <c r="R2285">
        <v>500</v>
      </c>
      <c r="S2285">
        <v>8</v>
      </c>
      <c r="T2285">
        <v>62.5</v>
      </c>
      <c r="U2285" t="s">
        <v>782</v>
      </c>
      <c r="V2285">
        <v>40000</v>
      </c>
      <c r="W2285">
        <v>3000</v>
      </c>
      <c r="X2285">
        <v>82</v>
      </c>
      <c r="Y2285">
        <v>12</v>
      </c>
      <c r="Z2285">
        <v>0.7</v>
      </c>
      <c r="AA2285">
        <v>-40</v>
      </c>
      <c r="AB2285" t="s">
        <v>769</v>
      </c>
      <c r="AC2285">
        <v>0.1</v>
      </c>
      <c r="AD2285" t="s">
        <v>783</v>
      </c>
      <c r="AE2285">
        <v>41734</v>
      </c>
      <c r="AF2285">
        <v>41747</v>
      </c>
      <c r="AG2285" t="s">
        <v>784</v>
      </c>
      <c r="AH2285" t="s">
        <v>6005</v>
      </c>
      <c r="AI2285">
        <v>2209601</v>
      </c>
    </row>
    <row r="2286" spans="1:35" hidden="1">
      <c r="A2286" t="s">
        <v>5837</v>
      </c>
      <c r="B2286" t="s">
        <v>6001</v>
      </c>
      <c r="C2286" t="s">
        <v>682</v>
      </c>
      <c r="D2286" t="s">
        <v>6006</v>
      </c>
      <c r="F2286" t="s">
        <v>737</v>
      </c>
      <c r="G2286" t="s">
        <v>780</v>
      </c>
      <c r="H2286" t="s">
        <v>794</v>
      </c>
      <c r="I2286" t="s">
        <v>726</v>
      </c>
      <c r="J2286" t="s">
        <v>682</v>
      </c>
      <c r="K2286">
        <v>3</v>
      </c>
      <c r="L2286">
        <v>60</v>
      </c>
      <c r="M2286">
        <v>71</v>
      </c>
      <c r="N2286">
        <v>49</v>
      </c>
      <c r="O2286">
        <v>1063</v>
      </c>
      <c r="Q2286">
        <v>38</v>
      </c>
      <c r="S2286">
        <v>6.3</v>
      </c>
      <c r="T2286">
        <v>63.3</v>
      </c>
      <c r="U2286" t="s">
        <v>782</v>
      </c>
      <c r="V2286">
        <v>25000</v>
      </c>
      <c r="W2286">
        <v>3000</v>
      </c>
      <c r="X2286">
        <v>84</v>
      </c>
      <c r="Y2286">
        <v>25</v>
      </c>
      <c r="Z2286">
        <v>0.7</v>
      </c>
      <c r="AA2286">
        <v>-40</v>
      </c>
      <c r="AB2286" t="s">
        <v>769</v>
      </c>
      <c r="AC2286">
        <v>0.1</v>
      </c>
      <c r="AD2286" t="s">
        <v>783</v>
      </c>
      <c r="AE2286">
        <v>41912</v>
      </c>
      <c r="AF2286">
        <v>41919</v>
      </c>
      <c r="AG2286" t="s">
        <v>784</v>
      </c>
      <c r="AH2286" t="s">
        <v>6007</v>
      </c>
      <c r="AI2286">
        <v>2222010</v>
      </c>
    </row>
    <row r="2287" spans="1:35" hidden="1">
      <c r="A2287" t="s">
        <v>5837</v>
      </c>
      <c r="B2287" t="s">
        <v>6001</v>
      </c>
      <c r="C2287" t="s">
        <v>682</v>
      </c>
      <c r="D2287" t="s">
        <v>6006</v>
      </c>
      <c r="F2287" t="s">
        <v>737</v>
      </c>
      <c r="G2287" t="s">
        <v>780</v>
      </c>
      <c r="H2287" t="s">
        <v>794</v>
      </c>
      <c r="I2287" t="s">
        <v>726</v>
      </c>
      <c r="J2287" t="s">
        <v>682</v>
      </c>
      <c r="K2287">
        <v>3</v>
      </c>
      <c r="L2287">
        <v>60</v>
      </c>
      <c r="M2287">
        <v>71</v>
      </c>
      <c r="N2287">
        <v>49</v>
      </c>
      <c r="O2287">
        <v>1063</v>
      </c>
      <c r="Q2287">
        <v>38</v>
      </c>
      <c r="S2287">
        <v>6.3</v>
      </c>
      <c r="T2287">
        <v>63.3</v>
      </c>
      <c r="U2287" t="s">
        <v>782</v>
      </c>
      <c r="V2287">
        <v>25000</v>
      </c>
      <c r="W2287">
        <v>3000</v>
      </c>
      <c r="X2287">
        <v>84</v>
      </c>
      <c r="Y2287">
        <v>25</v>
      </c>
      <c r="Z2287">
        <v>0.7</v>
      </c>
      <c r="AA2287">
        <v>-40</v>
      </c>
      <c r="AB2287" t="s">
        <v>769</v>
      </c>
      <c r="AC2287">
        <v>0.1</v>
      </c>
      <c r="AD2287" t="s">
        <v>783</v>
      </c>
      <c r="AE2287">
        <v>41912</v>
      </c>
      <c r="AF2287">
        <v>41919</v>
      </c>
      <c r="AG2287" t="s">
        <v>784</v>
      </c>
      <c r="AH2287" t="s">
        <v>6008</v>
      </c>
      <c r="AI2287">
        <v>2222009</v>
      </c>
    </row>
    <row r="2288" spans="1:35" hidden="1">
      <c r="A2288" t="s">
        <v>5837</v>
      </c>
      <c r="B2288" t="s">
        <v>6001</v>
      </c>
      <c r="C2288" t="s">
        <v>682</v>
      </c>
      <c r="D2288" t="s">
        <v>6009</v>
      </c>
      <c r="F2288" t="s">
        <v>738</v>
      </c>
      <c r="G2288" t="s">
        <v>780</v>
      </c>
      <c r="H2288" t="s">
        <v>794</v>
      </c>
      <c r="I2288" t="s">
        <v>726</v>
      </c>
      <c r="J2288" t="s">
        <v>682</v>
      </c>
      <c r="K2288">
        <v>3</v>
      </c>
      <c r="L2288">
        <v>50</v>
      </c>
      <c r="M2288">
        <v>85</v>
      </c>
      <c r="N2288">
        <v>62</v>
      </c>
      <c r="O2288">
        <v>1626</v>
      </c>
      <c r="Q2288">
        <v>25</v>
      </c>
      <c r="S2288">
        <v>8</v>
      </c>
      <c r="T2288">
        <v>58.8</v>
      </c>
      <c r="U2288" t="s">
        <v>782</v>
      </c>
      <c r="V2288">
        <v>25000</v>
      </c>
      <c r="W2288">
        <v>3000</v>
      </c>
      <c r="X2288">
        <v>83</v>
      </c>
      <c r="Y2288">
        <v>5</v>
      </c>
      <c r="Z2288">
        <v>0.9</v>
      </c>
      <c r="AA2288">
        <v>-20</v>
      </c>
      <c r="AB2288" t="s">
        <v>769</v>
      </c>
      <c r="AC2288">
        <v>0.1</v>
      </c>
      <c r="AD2288" t="s">
        <v>783</v>
      </c>
      <c r="AE2288">
        <v>41912</v>
      </c>
      <c r="AF2288">
        <v>41919</v>
      </c>
      <c r="AG2288" t="s">
        <v>784</v>
      </c>
      <c r="AH2288" t="s">
        <v>6010</v>
      </c>
      <c r="AI2288">
        <v>2222011</v>
      </c>
    </row>
    <row r="2289" spans="1:35">
      <c r="A2289" t="s">
        <v>5837</v>
      </c>
      <c r="B2289" t="s">
        <v>6001</v>
      </c>
      <c r="C2289" t="s">
        <v>682</v>
      </c>
      <c r="D2289" t="s">
        <v>6011</v>
      </c>
      <c r="F2289" t="s">
        <v>731</v>
      </c>
      <c r="G2289" t="s">
        <v>780</v>
      </c>
      <c r="H2289" t="s">
        <v>794</v>
      </c>
      <c r="I2289" t="s">
        <v>726</v>
      </c>
      <c r="J2289" t="s">
        <v>682</v>
      </c>
      <c r="K2289">
        <v>3</v>
      </c>
      <c r="L2289">
        <v>75</v>
      </c>
      <c r="M2289">
        <v>95</v>
      </c>
      <c r="N2289">
        <v>85</v>
      </c>
      <c r="O2289">
        <v>1332</v>
      </c>
      <c r="Q2289">
        <v>40</v>
      </c>
      <c r="R2289">
        <v>850</v>
      </c>
      <c r="S2289">
        <v>14.5</v>
      </c>
      <c r="T2289">
        <v>59.8</v>
      </c>
      <c r="U2289" t="s">
        <v>782</v>
      </c>
      <c r="V2289">
        <v>40000</v>
      </c>
      <c r="W2289">
        <v>3000</v>
      </c>
      <c r="X2289">
        <v>83</v>
      </c>
      <c r="Y2289">
        <v>3</v>
      </c>
      <c r="Z2289">
        <v>0.9</v>
      </c>
      <c r="AA2289">
        <v>-20</v>
      </c>
      <c r="AB2289" t="s">
        <v>769</v>
      </c>
      <c r="AC2289">
        <v>0.1</v>
      </c>
      <c r="AD2289" t="s">
        <v>1043</v>
      </c>
      <c r="AE2289">
        <v>41798</v>
      </c>
      <c r="AF2289">
        <v>41814</v>
      </c>
      <c r="AG2289" t="s">
        <v>842</v>
      </c>
      <c r="AH2289" t="s">
        <v>6012</v>
      </c>
      <c r="AI2289">
        <v>2214848</v>
      </c>
    </row>
    <row r="2290" spans="1:35">
      <c r="A2290" t="s">
        <v>5837</v>
      </c>
      <c r="B2290" t="s">
        <v>6001</v>
      </c>
      <c r="C2290" t="s">
        <v>682</v>
      </c>
      <c r="D2290" t="s">
        <v>6013</v>
      </c>
      <c r="F2290" t="s">
        <v>830</v>
      </c>
      <c r="G2290" t="s">
        <v>780</v>
      </c>
      <c r="H2290" t="s">
        <v>794</v>
      </c>
      <c r="I2290" t="s">
        <v>726</v>
      </c>
      <c r="J2290" t="s">
        <v>682</v>
      </c>
      <c r="K2290">
        <v>3</v>
      </c>
      <c r="L2290">
        <v>75</v>
      </c>
      <c r="M2290">
        <v>118</v>
      </c>
      <c r="N2290">
        <v>95</v>
      </c>
      <c r="O2290">
        <v>1648</v>
      </c>
      <c r="Q2290">
        <v>40</v>
      </c>
      <c r="R2290">
        <v>850</v>
      </c>
      <c r="S2290">
        <v>14</v>
      </c>
      <c r="T2290">
        <v>60.7</v>
      </c>
      <c r="U2290" t="s">
        <v>782</v>
      </c>
      <c r="V2290">
        <v>40000</v>
      </c>
      <c r="W2290">
        <v>3000</v>
      </c>
      <c r="X2290">
        <v>83</v>
      </c>
      <c r="Y2290">
        <v>3</v>
      </c>
      <c r="Z2290">
        <v>1</v>
      </c>
      <c r="AA2290">
        <v>-20</v>
      </c>
      <c r="AB2290" t="s">
        <v>769</v>
      </c>
      <c r="AC2290">
        <v>0.1</v>
      </c>
      <c r="AD2290" t="s">
        <v>1043</v>
      </c>
      <c r="AE2290">
        <v>41805</v>
      </c>
      <c r="AF2290">
        <v>41814</v>
      </c>
      <c r="AG2290" t="s">
        <v>784</v>
      </c>
      <c r="AH2290" t="s">
        <v>6014</v>
      </c>
      <c r="AI2290">
        <v>2214849</v>
      </c>
    </row>
    <row r="2291" spans="1:35">
      <c r="A2291" t="s">
        <v>5837</v>
      </c>
      <c r="B2291" t="s">
        <v>6001</v>
      </c>
      <c r="C2291" t="s">
        <v>682</v>
      </c>
      <c r="D2291" t="s">
        <v>6015</v>
      </c>
      <c r="F2291" t="s">
        <v>735</v>
      </c>
      <c r="G2291" t="s">
        <v>780</v>
      </c>
      <c r="H2291" t="s">
        <v>794</v>
      </c>
      <c r="I2291" t="s">
        <v>726</v>
      </c>
      <c r="J2291" t="s">
        <v>682</v>
      </c>
      <c r="K2291">
        <v>3</v>
      </c>
      <c r="L2291">
        <v>120</v>
      </c>
      <c r="M2291">
        <v>128</v>
      </c>
      <c r="N2291">
        <v>120</v>
      </c>
      <c r="O2291">
        <v>2665</v>
      </c>
      <c r="Q2291">
        <v>40</v>
      </c>
      <c r="S2291">
        <v>21</v>
      </c>
      <c r="T2291">
        <v>59.5</v>
      </c>
      <c r="U2291" t="s">
        <v>782</v>
      </c>
      <c r="V2291">
        <v>40000</v>
      </c>
      <c r="W2291">
        <v>3000</v>
      </c>
      <c r="X2291">
        <v>83</v>
      </c>
      <c r="Y2291">
        <v>5</v>
      </c>
      <c r="Z2291">
        <v>1</v>
      </c>
      <c r="AA2291">
        <v>-20</v>
      </c>
      <c r="AB2291" t="s">
        <v>769</v>
      </c>
      <c r="AC2291">
        <v>0.1</v>
      </c>
      <c r="AD2291" t="s">
        <v>1250</v>
      </c>
      <c r="AE2291">
        <v>41912</v>
      </c>
      <c r="AF2291">
        <v>41919</v>
      </c>
      <c r="AG2291" t="s">
        <v>784</v>
      </c>
      <c r="AH2291" t="s">
        <v>6016</v>
      </c>
      <c r="AI2291">
        <v>2221983</v>
      </c>
    </row>
    <row r="2292" spans="1:35" hidden="1">
      <c r="A2292" t="s">
        <v>5837</v>
      </c>
      <c r="B2292" t="s">
        <v>6017</v>
      </c>
      <c r="C2292" t="s">
        <v>6018</v>
      </c>
      <c r="D2292" t="s">
        <v>6019</v>
      </c>
      <c r="F2292" t="s">
        <v>792</v>
      </c>
      <c r="G2292" t="s">
        <v>793</v>
      </c>
      <c r="H2292" t="s">
        <v>794</v>
      </c>
      <c r="I2292" t="s">
        <v>795</v>
      </c>
      <c r="J2292" t="s">
        <v>682</v>
      </c>
      <c r="K2292">
        <v>5</v>
      </c>
      <c r="L2292">
        <v>60</v>
      </c>
      <c r="M2292">
        <v>115.9</v>
      </c>
      <c r="N2292">
        <v>59.8</v>
      </c>
      <c r="R2292">
        <v>800</v>
      </c>
      <c r="S2292">
        <v>10</v>
      </c>
      <c r="T2292">
        <v>80</v>
      </c>
      <c r="U2292" t="s">
        <v>782</v>
      </c>
      <c r="V2292">
        <v>25000</v>
      </c>
      <c r="W2292">
        <v>2700</v>
      </c>
      <c r="X2292">
        <v>82</v>
      </c>
      <c r="Y2292">
        <v>7</v>
      </c>
      <c r="Z2292">
        <v>1</v>
      </c>
      <c r="AA2292">
        <v>-20</v>
      </c>
      <c r="AB2292" t="s">
        <v>769</v>
      </c>
      <c r="AC2292">
        <v>0.1</v>
      </c>
      <c r="AD2292" t="s">
        <v>789</v>
      </c>
      <c r="AE2292">
        <v>41831</v>
      </c>
      <c r="AF2292">
        <v>41914</v>
      </c>
      <c r="AG2292" t="s">
        <v>784</v>
      </c>
      <c r="AH2292" t="s">
        <v>6020</v>
      </c>
      <c r="AI2292">
        <v>2221138</v>
      </c>
    </row>
    <row r="2293" spans="1:35" hidden="1">
      <c r="A2293" t="s">
        <v>5837</v>
      </c>
      <c r="B2293" t="s">
        <v>6017</v>
      </c>
      <c r="C2293" t="s">
        <v>6021</v>
      </c>
      <c r="D2293" t="s">
        <v>6022</v>
      </c>
      <c r="F2293" t="s">
        <v>792</v>
      </c>
      <c r="G2293" t="s">
        <v>793</v>
      </c>
      <c r="H2293" t="s">
        <v>794</v>
      </c>
      <c r="I2293" t="s">
        <v>795</v>
      </c>
      <c r="J2293" t="s">
        <v>682</v>
      </c>
      <c r="K2293">
        <v>5</v>
      </c>
      <c r="L2293">
        <v>60</v>
      </c>
      <c r="M2293">
        <v>115.9</v>
      </c>
      <c r="N2293">
        <v>59.8</v>
      </c>
      <c r="R2293">
        <v>820</v>
      </c>
      <c r="S2293">
        <v>10</v>
      </c>
      <c r="T2293">
        <v>82</v>
      </c>
      <c r="U2293" t="s">
        <v>782</v>
      </c>
      <c r="V2293">
        <v>25000</v>
      </c>
      <c r="W2293">
        <v>3000</v>
      </c>
      <c r="X2293">
        <v>83</v>
      </c>
      <c r="Y2293">
        <v>12</v>
      </c>
      <c r="Z2293">
        <v>1</v>
      </c>
      <c r="AA2293">
        <v>-20</v>
      </c>
      <c r="AB2293" t="s">
        <v>769</v>
      </c>
      <c r="AC2293">
        <v>0.1</v>
      </c>
      <c r="AD2293" t="s">
        <v>789</v>
      </c>
      <c r="AE2293">
        <v>41831</v>
      </c>
      <c r="AF2293">
        <v>41914</v>
      </c>
      <c r="AG2293" t="s">
        <v>784</v>
      </c>
      <c r="AH2293" t="s">
        <v>6023</v>
      </c>
      <c r="AI2293">
        <v>2221144</v>
      </c>
    </row>
    <row r="2294" spans="1:35" hidden="1">
      <c r="A2294" t="s">
        <v>5837</v>
      </c>
      <c r="B2294" t="s">
        <v>6017</v>
      </c>
      <c r="C2294" t="s">
        <v>6024</v>
      </c>
      <c r="D2294" t="s">
        <v>6025</v>
      </c>
      <c r="F2294" t="s">
        <v>792</v>
      </c>
      <c r="G2294" t="s">
        <v>793</v>
      </c>
      <c r="H2294" t="s">
        <v>794</v>
      </c>
      <c r="I2294" t="s">
        <v>795</v>
      </c>
      <c r="J2294" t="s">
        <v>682</v>
      </c>
      <c r="K2294">
        <v>5</v>
      </c>
      <c r="L2294">
        <v>40</v>
      </c>
      <c r="M2294">
        <v>112.1</v>
      </c>
      <c r="N2294">
        <v>59.9</v>
      </c>
      <c r="R2294">
        <v>470</v>
      </c>
      <c r="S2294">
        <v>7</v>
      </c>
      <c r="T2294">
        <v>67.099999999999994</v>
      </c>
      <c r="U2294" t="s">
        <v>782</v>
      </c>
      <c r="V2294">
        <v>25000</v>
      </c>
      <c r="W2294">
        <v>2700</v>
      </c>
      <c r="X2294">
        <v>81</v>
      </c>
      <c r="Y2294">
        <v>9</v>
      </c>
      <c r="Z2294">
        <v>1</v>
      </c>
      <c r="AA2294">
        <v>-20</v>
      </c>
      <c r="AB2294" t="s">
        <v>769</v>
      </c>
      <c r="AC2294">
        <v>0.1</v>
      </c>
      <c r="AD2294" t="s">
        <v>789</v>
      </c>
      <c r="AE2294">
        <v>41807</v>
      </c>
      <c r="AF2294">
        <v>41914</v>
      </c>
      <c r="AG2294" t="s">
        <v>784</v>
      </c>
      <c r="AH2294" t="s">
        <v>6026</v>
      </c>
      <c r="AI2294">
        <v>2221137</v>
      </c>
    </row>
    <row r="2295" spans="1:35" hidden="1">
      <c r="A2295" t="s">
        <v>5837</v>
      </c>
      <c r="B2295" t="s">
        <v>6017</v>
      </c>
      <c r="C2295" t="s">
        <v>6027</v>
      </c>
      <c r="D2295" t="s">
        <v>6027</v>
      </c>
      <c r="F2295" t="s">
        <v>732</v>
      </c>
      <c r="G2295" t="s">
        <v>780</v>
      </c>
      <c r="H2295" t="s">
        <v>794</v>
      </c>
      <c r="I2295" t="s">
        <v>726</v>
      </c>
      <c r="J2295" t="s">
        <v>682</v>
      </c>
      <c r="K2295">
        <v>5</v>
      </c>
      <c r="L2295">
        <v>65</v>
      </c>
      <c r="M2295">
        <v>130.30000000000001</v>
      </c>
      <c r="N2295">
        <v>95.1</v>
      </c>
      <c r="Q2295">
        <v>108</v>
      </c>
      <c r="R2295">
        <v>830</v>
      </c>
      <c r="S2295">
        <v>10.3</v>
      </c>
      <c r="T2295">
        <v>80.599999999999994</v>
      </c>
      <c r="U2295" t="s">
        <v>782</v>
      </c>
      <c r="V2295">
        <v>25000</v>
      </c>
      <c r="W2295">
        <v>5000</v>
      </c>
      <c r="X2295">
        <v>85</v>
      </c>
      <c r="Y2295">
        <v>17</v>
      </c>
      <c r="Z2295">
        <v>1</v>
      </c>
      <c r="AA2295">
        <v>-20</v>
      </c>
      <c r="AB2295" t="s">
        <v>769</v>
      </c>
      <c r="AC2295">
        <v>0.05</v>
      </c>
      <c r="AD2295" t="s">
        <v>789</v>
      </c>
      <c r="AE2295">
        <v>41956</v>
      </c>
      <c r="AF2295">
        <v>41957</v>
      </c>
      <c r="AG2295" t="s">
        <v>784</v>
      </c>
      <c r="AH2295" t="s">
        <v>6028</v>
      </c>
      <c r="AI2295">
        <v>2225197</v>
      </c>
    </row>
    <row r="2296" spans="1:35" hidden="1">
      <c r="A2296" t="s">
        <v>6029</v>
      </c>
      <c r="B2296" t="s">
        <v>6030</v>
      </c>
      <c r="C2296" t="s">
        <v>2421</v>
      </c>
      <c r="D2296" t="s">
        <v>6031</v>
      </c>
      <c r="E2296">
        <v>180869</v>
      </c>
      <c r="F2296" t="s">
        <v>792</v>
      </c>
      <c r="G2296" t="s">
        <v>793</v>
      </c>
      <c r="H2296" t="s">
        <v>794</v>
      </c>
      <c r="I2296" t="s">
        <v>795</v>
      </c>
      <c r="J2296" t="s">
        <v>682</v>
      </c>
      <c r="K2296">
        <v>3</v>
      </c>
      <c r="L2296">
        <v>40</v>
      </c>
      <c r="M2296">
        <v>109</v>
      </c>
      <c r="N2296">
        <v>59.9</v>
      </c>
      <c r="R2296">
        <v>485</v>
      </c>
      <c r="S2296">
        <v>7.5</v>
      </c>
      <c r="T2296">
        <v>64.7</v>
      </c>
      <c r="U2296" t="s">
        <v>782</v>
      </c>
      <c r="V2296">
        <v>25000</v>
      </c>
      <c r="W2296">
        <v>3000</v>
      </c>
      <c r="X2296">
        <v>84</v>
      </c>
      <c r="Y2296">
        <v>23</v>
      </c>
      <c r="Z2296">
        <v>0.9</v>
      </c>
      <c r="AA2296">
        <v>-25</v>
      </c>
      <c r="AB2296" t="s">
        <v>769</v>
      </c>
      <c r="AC2296">
        <v>0.04</v>
      </c>
      <c r="AD2296" t="s">
        <v>783</v>
      </c>
      <c r="AE2296">
        <v>41821</v>
      </c>
      <c r="AF2296">
        <v>41822</v>
      </c>
      <c r="AG2296" t="s">
        <v>784</v>
      </c>
      <c r="AH2296" t="s">
        <v>6032</v>
      </c>
      <c r="AI2296">
        <v>2214872</v>
      </c>
    </row>
    <row r="2297" spans="1:35" hidden="1">
      <c r="A2297" t="s">
        <v>6029</v>
      </c>
      <c r="B2297" t="s">
        <v>6030</v>
      </c>
      <c r="C2297" t="s">
        <v>2430</v>
      </c>
      <c r="D2297" t="s">
        <v>6033</v>
      </c>
      <c r="E2297">
        <v>180867</v>
      </c>
      <c r="F2297" t="s">
        <v>792</v>
      </c>
      <c r="G2297" t="s">
        <v>793</v>
      </c>
      <c r="H2297" t="s">
        <v>794</v>
      </c>
      <c r="I2297" t="s">
        <v>795</v>
      </c>
      <c r="J2297" t="s">
        <v>682</v>
      </c>
      <c r="K2297">
        <v>3</v>
      </c>
      <c r="L2297">
        <v>60</v>
      </c>
      <c r="M2297">
        <v>115.6</v>
      </c>
      <c r="N2297">
        <v>69.5</v>
      </c>
      <c r="R2297">
        <v>800</v>
      </c>
      <c r="S2297">
        <v>9.5</v>
      </c>
      <c r="T2297">
        <v>84.2</v>
      </c>
      <c r="U2297" t="s">
        <v>782</v>
      </c>
      <c r="V2297">
        <v>25000</v>
      </c>
      <c r="W2297">
        <v>3000</v>
      </c>
      <c r="X2297">
        <v>83</v>
      </c>
      <c r="Y2297">
        <v>19</v>
      </c>
      <c r="Z2297">
        <v>0.9</v>
      </c>
      <c r="AA2297">
        <v>-25</v>
      </c>
      <c r="AB2297" t="s">
        <v>769</v>
      </c>
      <c r="AC2297">
        <v>0.04</v>
      </c>
      <c r="AD2297" t="s">
        <v>783</v>
      </c>
      <c r="AE2297">
        <v>41821</v>
      </c>
      <c r="AF2297">
        <v>41822</v>
      </c>
      <c r="AG2297" t="s">
        <v>784</v>
      </c>
      <c r="AH2297" t="s">
        <v>6034</v>
      </c>
      <c r="AI2297">
        <v>2214870</v>
      </c>
    </row>
    <row r="2298" spans="1:35" hidden="1">
      <c r="A2298" t="s">
        <v>6029</v>
      </c>
      <c r="B2298" t="s">
        <v>6030</v>
      </c>
      <c r="C2298" t="s">
        <v>2347</v>
      </c>
      <c r="D2298" t="s">
        <v>6035</v>
      </c>
      <c r="E2298">
        <v>180868</v>
      </c>
      <c r="F2298" t="s">
        <v>738</v>
      </c>
      <c r="G2298" t="s">
        <v>780</v>
      </c>
      <c r="H2298" t="s">
        <v>794</v>
      </c>
      <c r="I2298" t="s">
        <v>726</v>
      </c>
      <c r="J2298" t="s">
        <v>682</v>
      </c>
      <c r="K2298">
        <v>3</v>
      </c>
      <c r="L2298">
        <v>50</v>
      </c>
      <c r="M2298">
        <v>86.2</v>
      </c>
      <c r="N2298">
        <v>64.7</v>
      </c>
      <c r="O2298">
        <v>846</v>
      </c>
      <c r="Q2298">
        <v>38</v>
      </c>
      <c r="S2298">
        <v>8</v>
      </c>
      <c r="T2298">
        <v>56.2</v>
      </c>
      <c r="U2298" t="s">
        <v>782</v>
      </c>
      <c r="V2298">
        <v>25000</v>
      </c>
      <c r="W2298">
        <v>3000</v>
      </c>
      <c r="X2298">
        <v>82</v>
      </c>
      <c r="Y2298">
        <v>18</v>
      </c>
      <c r="Z2298">
        <v>0.9</v>
      </c>
      <c r="AA2298">
        <v>-20</v>
      </c>
      <c r="AB2298" t="s">
        <v>769</v>
      </c>
      <c r="AC2298">
        <v>0.15</v>
      </c>
      <c r="AD2298" t="s">
        <v>783</v>
      </c>
      <c r="AE2298">
        <v>41883</v>
      </c>
      <c r="AF2298">
        <v>41935</v>
      </c>
      <c r="AG2298" t="s">
        <v>784</v>
      </c>
      <c r="AH2298" t="s">
        <v>6036</v>
      </c>
      <c r="AI2298">
        <v>2223570</v>
      </c>
    </row>
    <row r="2299" spans="1:35" hidden="1">
      <c r="A2299" t="s">
        <v>6029</v>
      </c>
      <c r="B2299" t="s">
        <v>6030</v>
      </c>
      <c r="C2299" t="s">
        <v>2354</v>
      </c>
      <c r="D2299" t="s">
        <v>2355</v>
      </c>
      <c r="E2299">
        <v>180863</v>
      </c>
      <c r="F2299" t="s">
        <v>830</v>
      </c>
      <c r="G2299" t="s">
        <v>780</v>
      </c>
      <c r="H2299" t="s">
        <v>794</v>
      </c>
      <c r="I2299" t="s">
        <v>726</v>
      </c>
      <c r="J2299" t="s">
        <v>682</v>
      </c>
      <c r="K2299">
        <v>3</v>
      </c>
      <c r="L2299">
        <v>75</v>
      </c>
      <c r="M2299">
        <v>116.1</v>
      </c>
      <c r="N2299">
        <v>92.6</v>
      </c>
      <c r="O2299">
        <v>1516</v>
      </c>
      <c r="Q2299">
        <v>38</v>
      </c>
      <c r="S2299">
        <v>12</v>
      </c>
      <c r="T2299">
        <v>62.5</v>
      </c>
      <c r="U2299" t="s">
        <v>782</v>
      </c>
      <c r="V2299">
        <v>25000</v>
      </c>
      <c r="W2299">
        <v>3000</v>
      </c>
      <c r="X2299">
        <v>82</v>
      </c>
      <c r="Y2299">
        <v>16</v>
      </c>
      <c r="Z2299">
        <v>0.9</v>
      </c>
      <c r="AA2299">
        <v>-20</v>
      </c>
      <c r="AB2299" t="s">
        <v>769</v>
      </c>
      <c r="AC2299">
        <v>0.1</v>
      </c>
      <c r="AD2299" t="s">
        <v>783</v>
      </c>
      <c r="AE2299">
        <v>41883</v>
      </c>
      <c r="AF2299">
        <v>41935</v>
      </c>
      <c r="AG2299" t="s">
        <v>784</v>
      </c>
      <c r="AH2299" t="s">
        <v>6037</v>
      </c>
      <c r="AI2299">
        <v>2223568</v>
      </c>
    </row>
    <row r="2300" spans="1:35" hidden="1">
      <c r="A2300" t="s">
        <v>4536</v>
      </c>
      <c r="B2300" t="s">
        <v>5898</v>
      </c>
      <c r="C2300">
        <v>9290002704</v>
      </c>
      <c r="D2300">
        <v>9290002704</v>
      </c>
      <c r="E2300" t="s">
        <v>6038</v>
      </c>
      <c r="F2300" t="s">
        <v>792</v>
      </c>
      <c r="G2300" t="s">
        <v>793</v>
      </c>
      <c r="H2300" t="s">
        <v>794</v>
      </c>
      <c r="I2300" t="s">
        <v>795</v>
      </c>
      <c r="J2300" t="s">
        <v>682</v>
      </c>
      <c r="K2300">
        <v>3</v>
      </c>
      <c r="L2300">
        <v>40</v>
      </c>
      <c r="M2300">
        <v>111.5</v>
      </c>
      <c r="N2300">
        <v>69.099999999999994</v>
      </c>
      <c r="R2300">
        <v>450</v>
      </c>
      <c r="S2300">
        <v>8</v>
      </c>
      <c r="T2300">
        <v>56.2</v>
      </c>
      <c r="U2300" t="s">
        <v>782</v>
      </c>
      <c r="V2300">
        <v>25000</v>
      </c>
      <c r="W2300">
        <v>2700</v>
      </c>
      <c r="X2300">
        <v>81</v>
      </c>
      <c r="Y2300">
        <v>11</v>
      </c>
      <c r="Z2300">
        <v>0.9</v>
      </c>
      <c r="AA2300">
        <v>0</v>
      </c>
      <c r="AB2300" t="s">
        <v>769</v>
      </c>
      <c r="AC2300">
        <v>0.2</v>
      </c>
      <c r="AD2300" t="s">
        <v>850</v>
      </c>
      <c r="AE2300">
        <v>41878</v>
      </c>
      <c r="AF2300">
        <v>41886</v>
      </c>
      <c r="AG2300" t="s">
        <v>842</v>
      </c>
      <c r="AH2300" t="s">
        <v>6039</v>
      </c>
      <c r="AI2300">
        <v>2219520</v>
      </c>
    </row>
    <row r="2301" spans="1:35" hidden="1">
      <c r="A2301" t="s">
        <v>4536</v>
      </c>
      <c r="B2301" t="s">
        <v>5898</v>
      </c>
      <c r="C2301">
        <v>9290002704</v>
      </c>
      <c r="D2301">
        <v>9290002704</v>
      </c>
      <c r="E2301" t="s">
        <v>6040</v>
      </c>
      <c r="F2301" t="s">
        <v>792</v>
      </c>
      <c r="G2301" t="s">
        <v>793</v>
      </c>
      <c r="H2301" t="s">
        <v>794</v>
      </c>
      <c r="I2301" t="s">
        <v>795</v>
      </c>
      <c r="J2301" t="s">
        <v>682</v>
      </c>
      <c r="K2301">
        <v>3</v>
      </c>
      <c r="L2301">
        <v>40</v>
      </c>
      <c r="M2301">
        <v>111.5</v>
      </c>
      <c r="N2301">
        <v>69.099999999999994</v>
      </c>
      <c r="R2301">
        <v>450</v>
      </c>
      <c r="S2301">
        <v>8</v>
      </c>
      <c r="T2301">
        <v>56.2</v>
      </c>
      <c r="U2301" t="s">
        <v>782</v>
      </c>
      <c r="V2301">
        <v>25000</v>
      </c>
      <c r="W2301">
        <v>2700</v>
      </c>
      <c r="X2301">
        <v>81</v>
      </c>
      <c r="Y2301">
        <v>11</v>
      </c>
      <c r="Z2301">
        <v>0.9</v>
      </c>
      <c r="AA2301">
        <v>0</v>
      </c>
      <c r="AB2301" t="s">
        <v>769</v>
      </c>
      <c r="AC2301">
        <v>0.2</v>
      </c>
      <c r="AD2301" t="s">
        <v>850</v>
      </c>
      <c r="AE2301">
        <v>41878</v>
      </c>
      <c r="AF2301">
        <v>41886</v>
      </c>
      <c r="AG2301" t="s">
        <v>842</v>
      </c>
      <c r="AH2301" t="s">
        <v>6041</v>
      </c>
      <c r="AI2301">
        <v>2219521</v>
      </c>
    </row>
    <row r="2302" spans="1:35" hidden="1">
      <c r="A2302" t="s">
        <v>4536</v>
      </c>
      <c r="B2302" t="s">
        <v>5898</v>
      </c>
      <c r="C2302">
        <v>9290002704</v>
      </c>
      <c r="D2302">
        <v>9290002704</v>
      </c>
      <c r="E2302" t="s">
        <v>6042</v>
      </c>
      <c r="F2302" t="s">
        <v>792</v>
      </c>
      <c r="G2302" t="s">
        <v>793</v>
      </c>
      <c r="H2302" t="s">
        <v>794</v>
      </c>
      <c r="I2302" t="s">
        <v>795</v>
      </c>
      <c r="J2302" t="s">
        <v>682</v>
      </c>
      <c r="K2302">
        <v>3</v>
      </c>
      <c r="L2302">
        <v>40</v>
      </c>
      <c r="M2302">
        <v>111.5</v>
      </c>
      <c r="N2302">
        <v>69.099999999999994</v>
      </c>
      <c r="R2302">
        <v>450</v>
      </c>
      <c r="S2302">
        <v>8</v>
      </c>
      <c r="T2302">
        <v>56.2</v>
      </c>
      <c r="U2302" t="s">
        <v>782</v>
      </c>
      <c r="V2302">
        <v>25000</v>
      </c>
      <c r="W2302">
        <v>2700</v>
      </c>
      <c r="X2302">
        <v>81</v>
      </c>
      <c r="Y2302">
        <v>11</v>
      </c>
      <c r="Z2302">
        <v>0.9</v>
      </c>
      <c r="AA2302">
        <v>0</v>
      </c>
      <c r="AB2302" t="s">
        <v>769</v>
      </c>
      <c r="AC2302">
        <v>0.2</v>
      </c>
      <c r="AD2302" t="s">
        <v>850</v>
      </c>
      <c r="AE2302">
        <v>41878</v>
      </c>
      <c r="AF2302">
        <v>41886</v>
      </c>
      <c r="AG2302" t="s">
        <v>842</v>
      </c>
      <c r="AH2302" t="s">
        <v>6043</v>
      </c>
      <c r="AI2302">
        <v>2219519</v>
      </c>
    </row>
    <row r="2303" spans="1:35" hidden="1">
      <c r="A2303" t="s">
        <v>4536</v>
      </c>
      <c r="B2303" t="s">
        <v>5898</v>
      </c>
      <c r="C2303">
        <v>9290002704</v>
      </c>
      <c r="D2303">
        <v>9290002704</v>
      </c>
      <c r="E2303" t="s">
        <v>6044</v>
      </c>
      <c r="F2303" t="s">
        <v>792</v>
      </c>
      <c r="G2303" t="s">
        <v>793</v>
      </c>
      <c r="H2303" t="s">
        <v>794</v>
      </c>
      <c r="I2303" t="s">
        <v>795</v>
      </c>
      <c r="J2303" t="s">
        <v>682</v>
      </c>
      <c r="K2303">
        <v>3</v>
      </c>
      <c r="L2303">
        <v>40</v>
      </c>
      <c r="M2303">
        <v>111.5</v>
      </c>
      <c r="N2303">
        <v>69.099999999999994</v>
      </c>
      <c r="R2303">
        <v>450</v>
      </c>
      <c r="S2303">
        <v>8</v>
      </c>
      <c r="T2303">
        <v>56.2</v>
      </c>
      <c r="U2303" t="s">
        <v>782</v>
      </c>
      <c r="V2303">
        <v>25000</v>
      </c>
      <c r="W2303">
        <v>2700</v>
      </c>
      <c r="X2303">
        <v>81</v>
      </c>
      <c r="Y2303">
        <v>11</v>
      </c>
      <c r="Z2303">
        <v>0.9</v>
      </c>
      <c r="AA2303">
        <v>0</v>
      </c>
      <c r="AB2303" t="s">
        <v>769</v>
      </c>
      <c r="AC2303">
        <v>0.2</v>
      </c>
      <c r="AD2303" t="s">
        <v>850</v>
      </c>
      <c r="AE2303">
        <v>41878</v>
      </c>
      <c r="AF2303">
        <v>41899</v>
      </c>
      <c r="AG2303" t="s">
        <v>842</v>
      </c>
      <c r="AH2303" t="s">
        <v>6045</v>
      </c>
      <c r="AI2303">
        <v>2219637</v>
      </c>
    </row>
    <row r="2304" spans="1:35" hidden="1">
      <c r="A2304" t="s">
        <v>4536</v>
      </c>
      <c r="B2304" t="s">
        <v>5898</v>
      </c>
      <c r="C2304">
        <v>9290002706</v>
      </c>
      <c r="D2304">
        <v>9290002706</v>
      </c>
      <c r="E2304" t="s">
        <v>6046</v>
      </c>
      <c r="F2304" t="s">
        <v>792</v>
      </c>
      <c r="G2304" t="s">
        <v>793</v>
      </c>
      <c r="H2304" t="s">
        <v>794</v>
      </c>
      <c r="I2304" t="s">
        <v>795</v>
      </c>
      <c r="J2304" t="s">
        <v>682</v>
      </c>
      <c r="K2304">
        <v>3</v>
      </c>
      <c r="L2304">
        <v>40</v>
      </c>
      <c r="M2304">
        <v>112</v>
      </c>
      <c r="N2304">
        <v>69</v>
      </c>
      <c r="R2304">
        <v>450</v>
      </c>
      <c r="S2304">
        <v>7</v>
      </c>
      <c r="T2304">
        <v>64.2</v>
      </c>
      <c r="U2304" t="s">
        <v>782</v>
      </c>
      <c r="V2304">
        <v>25000</v>
      </c>
      <c r="W2304">
        <v>5000</v>
      </c>
      <c r="X2304">
        <v>86</v>
      </c>
      <c r="Y2304">
        <v>27</v>
      </c>
      <c r="Z2304">
        <v>0.8</v>
      </c>
      <c r="AA2304">
        <v>0</v>
      </c>
      <c r="AB2304" t="s">
        <v>769</v>
      </c>
      <c r="AC2304">
        <v>0.2</v>
      </c>
      <c r="AD2304" t="s">
        <v>850</v>
      </c>
      <c r="AE2304">
        <v>41891</v>
      </c>
      <c r="AF2304">
        <v>41899</v>
      </c>
      <c r="AG2304" t="s">
        <v>842</v>
      </c>
      <c r="AH2304" t="s">
        <v>6047</v>
      </c>
      <c r="AI2304">
        <v>2219640</v>
      </c>
    </row>
    <row r="2305" spans="1:35" hidden="1">
      <c r="A2305" t="s">
        <v>4536</v>
      </c>
      <c r="B2305" t="s">
        <v>5898</v>
      </c>
      <c r="C2305">
        <v>9290002706</v>
      </c>
      <c r="D2305">
        <v>9290002706</v>
      </c>
      <c r="E2305" t="s">
        <v>6048</v>
      </c>
      <c r="F2305" t="s">
        <v>792</v>
      </c>
      <c r="G2305" t="s">
        <v>793</v>
      </c>
      <c r="H2305" t="s">
        <v>794</v>
      </c>
      <c r="I2305" t="s">
        <v>795</v>
      </c>
      <c r="J2305" t="s">
        <v>682</v>
      </c>
      <c r="K2305">
        <v>3</v>
      </c>
      <c r="L2305">
        <v>40</v>
      </c>
      <c r="M2305">
        <v>112</v>
      </c>
      <c r="N2305">
        <v>69</v>
      </c>
      <c r="R2305">
        <v>450</v>
      </c>
      <c r="S2305">
        <v>7</v>
      </c>
      <c r="T2305">
        <v>64.2</v>
      </c>
      <c r="U2305" t="s">
        <v>782</v>
      </c>
      <c r="V2305">
        <v>25000</v>
      </c>
      <c r="W2305">
        <v>5000</v>
      </c>
      <c r="X2305">
        <v>86</v>
      </c>
      <c r="Y2305">
        <v>27</v>
      </c>
      <c r="Z2305">
        <v>0.8</v>
      </c>
      <c r="AA2305">
        <v>0</v>
      </c>
      <c r="AB2305" t="s">
        <v>769</v>
      </c>
      <c r="AC2305">
        <v>0.2</v>
      </c>
      <c r="AD2305" t="s">
        <v>850</v>
      </c>
      <c r="AE2305">
        <v>41891</v>
      </c>
      <c r="AF2305">
        <v>41899</v>
      </c>
      <c r="AG2305" t="s">
        <v>842</v>
      </c>
      <c r="AH2305" t="s">
        <v>6049</v>
      </c>
      <c r="AI2305">
        <v>2219638</v>
      </c>
    </row>
    <row r="2306" spans="1:35" hidden="1">
      <c r="A2306" t="s">
        <v>4536</v>
      </c>
      <c r="B2306" t="s">
        <v>5898</v>
      </c>
      <c r="C2306">
        <v>9290002706</v>
      </c>
      <c r="D2306">
        <v>9290002706</v>
      </c>
      <c r="E2306" t="s">
        <v>6050</v>
      </c>
      <c r="F2306" t="s">
        <v>792</v>
      </c>
      <c r="G2306" t="s">
        <v>793</v>
      </c>
      <c r="H2306" t="s">
        <v>794</v>
      </c>
      <c r="I2306" t="s">
        <v>795</v>
      </c>
      <c r="J2306" t="s">
        <v>682</v>
      </c>
      <c r="K2306">
        <v>3</v>
      </c>
      <c r="L2306">
        <v>40</v>
      </c>
      <c r="M2306">
        <v>112</v>
      </c>
      <c r="N2306">
        <v>69</v>
      </c>
      <c r="R2306">
        <v>450</v>
      </c>
      <c r="S2306">
        <v>7</v>
      </c>
      <c r="T2306">
        <v>64.2</v>
      </c>
      <c r="U2306" t="s">
        <v>782</v>
      </c>
      <c r="V2306">
        <v>25000</v>
      </c>
      <c r="W2306">
        <v>5000</v>
      </c>
      <c r="X2306">
        <v>86</v>
      </c>
      <c r="Y2306">
        <v>27</v>
      </c>
      <c r="Z2306">
        <v>0.8</v>
      </c>
      <c r="AA2306">
        <v>0</v>
      </c>
      <c r="AB2306" t="s">
        <v>769</v>
      </c>
      <c r="AC2306">
        <v>0.2</v>
      </c>
      <c r="AD2306" t="s">
        <v>850</v>
      </c>
      <c r="AE2306">
        <v>41891</v>
      </c>
      <c r="AF2306">
        <v>41899</v>
      </c>
      <c r="AG2306" t="s">
        <v>827</v>
      </c>
      <c r="AH2306" t="s">
        <v>6051</v>
      </c>
      <c r="AI2306">
        <v>2219639</v>
      </c>
    </row>
    <row r="2307" spans="1:35" hidden="1">
      <c r="A2307" t="s">
        <v>4536</v>
      </c>
      <c r="B2307" t="s">
        <v>5898</v>
      </c>
      <c r="C2307">
        <v>9290011120</v>
      </c>
      <c r="D2307">
        <v>9290011120</v>
      </c>
      <c r="E2307" t="s">
        <v>6052</v>
      </c>
      <c r="F2307" t="s">
        <v>1051</v>
      </c>
      <c r="G2307" t="s">
        <v>793</v>
      </c>
      <c r="H2307" t="s">
        <v>794</v>
      </c>
      <c r="I2307" t="s">
        <v>795</v>
      </c>
      <c r="J2307" t="s">
        <v>682</v>
      </c>
      <c r="K2307">
        <v>5</v>
      </c>
      <c r="L2307">
        <v>75</v>
      </c>
      <c r="M2307">
        <v>111.7</v>
      </c>
      <c r="N2307">
        <v>69</v>
      </c>
      <c r="R2307">
        <v>1100</v>
      </c>
      <c r="S2307">
        <v>13</v>
      </c>
      <c r="T2307">
        <v>84.6</v>
      </c>
      <c r="U2307" t="s">
        <v>782</v>
      </c>
      <c r="V2307">
        <v>25000</v>
      </c>
      <c r="W2307">
        <v>2700</v>
      </c>
      <c r="X2307">
        <v>83</v>
      </c>
      <c r="Y2307">
        <v>20</v>
      </c>
      <c r="Z2307">
        <v>0.9</v>
      </c>
      <c r="AA2307">
        <v>0</v>
      </c>
      <c r="AB2307" t="s">
        <v>769</v>
      </c>
      <c r="AC2307">
        <v>0.2</v>
      </c>
      <c r="AD2307" t="s">
        <v>850</v>
      </c>
      <c r="AE2307">
        <v>41902</v>
      </c>
      <c r="AF2307">
        <v>41905</v>
      </c>
      <c r="AG2307" t="s">
        <v>842</v>
      </c>
      <c r="AH2307" t="s">
        <v>6053</v>
      </c>
      <c r="AI2307">
        <v>2221775</v>
      </c>
    </row>
    <row r="2308" spans="1:35" hidden="1">
      <c r="A2308" t="s">
        <v>4536</v>
      </c>
      <c r="B2308" t="s">
        <v>5898</v>
      </c>
      <c r="C2308">
        <v>9290011120</v>
      </c>
      <c r="D2308">
        <v>9290011120</v>
      </c>
      <c r="E2308" t="s">
        <v>6054</v>
      </c>
      <c r="F2308" t="s">
        <v>1051</v>
      </c>
      <c r="G2308" t="s">
        <v>793</v>
      </c>
      <c r="H2308" t="s">
        <v>794</v>
      </c>
      <c r="I2308" t="s">
        <v>795</v>
      </c>
      <c r="J2308" t="s">
        <v>682</v>
      </c>
      <c r="K2308">
        <v>5</v>
      </c>
      <c r="L2308">
        <v>75</v>
      </c>
      <c r="M2308">
        <v>111.7</v>
      </c>
      <c r="N2308">
        <v>69</v>
      </c>
      <c r="R2308">
        <v>1100</v>
      </c>
      <c r="S2308">
        <v>13</v>
      </c>
      <c r="T2308">
        <v>84.6</v>
      </c>
      <c r="U2308" t="s">
        <v>782</v>
      </c>
      <c r="V2308">
        <v>25000</v>
      </c>
      <c r="W2308">
        <v>2700</v>
      </c>
      <c r="X2308">
        <v>83</v>
      </c>
      <c r="Y2308">
        <v>20</v>
      </c>
      <c r="Z2308">
        <v>0.9</v>
      </c>
      <c r="AA2308">
        <v>0</v>
      </c>
      <c r="AB2308" t="s">
        <v>769</v>
      </c>
      <c r="AC2308">
        <v>0.2</v>
      </c>
      <c r="AD2308" t="s">
        <v>850</v>
      </c>
      <c r="AE2308">
        <v>41902</v>
      </c>
      <c r="AF2308">
        <v>41905</v>
      </c>
      <c r="AG2308" t="s">
        <v>842</v>
      </c>
      <c r="AH2308" t="s">
        <v>6055</v>
      </c>
      <c r="AI2308">
        <v>2221774</v>
      </c>
    </row>
    <row r="2309" spans="1:35" hidden="1">
      <c r="A2309" t="s">
        <v>4536</v>
      </c>
      <c r="B2309" t="s">
        <v>5898</v>
      </c>
      <c r="C2309">
        <v>9290011120</v>
      </c>
      <c r="D2309">
        <v>9290011120</v>
      </c>
      <c r="E2309" t="s">
        <v>6056</v>
      </c>
      <c r="F2309" t="s">
        <v>1051</v>
      </c>
      <c r="G2309" t="s">
        <v>793</v>
      </c>
      <c r="H2309" t="s">
        <v>794</v>
      </c>
      <c r="I2309" t="s">
        <v>795</v>
      </c>
      <c r="J2309" t="s">
        <v>682</v>
      </c>
      <c r="K2309">
        <v>5</v>
      </c>
      <c r="L2309">
        <v>75</v>
      </c>
      <c r="M2309">
        <v>111.7</v>
      </c>
      <c r="N2309">
        <v>69</v>
      </c>
      <c r="R2309">
        <v>1100</v>
      </c>
      <c r="S2309">
        <v>13</v>
      </c>
      <c r="T2309">
        <v>84.6</v>
      </c>
      <c r="U2309" t="s">
        <v>782</v>
      </c>
      <c r="V2309">
        <v>25000</v>
      </c>
      <c r="W2309">
        <v>2700</v>
      </c>
      <c r="X2309">
        <v>83</v>
      </c>
      <c r="Y2309">
        <v>20</v>
      </c>
      <c r="Z2309">
        <v>0.9</v>
      </c>
      <c r="AA2309">
        <v>0</v>
      </c>
      <c r="AB2309" t="s">
        <v>769</v>
      </c>
      <c r="AC2309">
        <v>0.2</v>
      </c>
      <c r="AD2309" t="s">
        <v>850</v>
      </c>
      <c r="AE2309">
        <v>41902</v>
      </c>
      <c r="AF2309">
        <v>41905</v>
      </c>
      <c r="AG2309" t="s">
        <v>842</v>
      </c>
      <c r="AH2309" t="s">
        <v>6057</v>
      </c>
      <c r="AI2309">
        <v>2221771</v>
      </c>
    </row>
    <row r="2310" spans="1:35" hidden="1">
      <c r="A2310" t="s">
        <v>4536</v>
      </c>
      <c r="B2310" t="s">
        <v>5898</v>
      </c>
      <c r="C2310">
        <v>9290011120</v>
      </c>
      <c r="D2310">
        <v>9290011120</v>
      </c>
      <c r="E2310" t="s">
        <v>6058</v>
      </c>
      <c r="F2310" t="s">
        <v>1051</v>
      </c>
      <c r="G2310" t="s">
        <v>793</v>
      </c>
      <c r="H2310" t="s">
        <v>794</v>
      </c>
      <c r="I2310" t="s">
        <v>795</v>
      </c>
      <c r="J2310" t="s">
        <v>682</v>
      </c>
      <c r="K2310">
        <v>5</v>
      </c>
      <c r="L2310">
        <v>75</v>
      </c>
      <c r="M2310">
        <v>111.7</v>
      </c>
      <c r="N2310">
        <v>69</v>
      </c>
      <c r="R2310">
        <v>1100</v>
      </c>
      <c r="S2310">
        <v>13</v>
      </c>
      <c r="T2310">
        <v>84.6</v>
      </c>
      <c r="U2310" t="s">
        <v>782</v>
      </c>
      <c r="V2310">
        <v>25000</v>
      </c>
      <c r="W2310">
        <v>2700</v>
      </c>
      <c r="X2310">
        <v>83</v>
      </c>
      <c r="Y2310">
        <v>20</v>
      </c>
      <c r="Z2310">
        <v>0.9</v>
      </c>
      <c r="AA2310">
        <v>0</v>
      </c>
      <c r="AB2310" t="s">
        <v>769</v>
      </c>
      <c r="AC2310">
        <v>0.2</v>
      </c>
      <c r="AD2310" t="s">
        <v>850</v>
      </c>
      <c r="AE2310">
        <v>41902</v>
      </c>
      <c r="AF2310">
        <v>41905</v>
      </c>
      <c r="AG2310" t="s">
        <v>842</v>
      </c>
      <c r="AH2310" t="s">
        <v>6059</v>
      </c>
      <c r="AI2310">
        <v>2221772</v>
      </c>
    </row>
    <row r="2311" spans="1:35" hidden="1">
      <c r="A2311" t="s">
        <v>4536</v>
      </c>
      <c r="B2311" t="s">
        <v>5898</v>
      </c>
      <c r="C2311">
        <v>9290011120</v>
      </c>
      <c r="D2311">
        <v>9290011120</v>
      </c>
      <c r="E2311" t="s">
        <v>6060</v>
      </c>
      <c r="F2311" t="s">
        <v>1051</v>
      </c>
      <c r="G2311" t="s">
        <v>793</v>
      </c>
      <c r="H2311" t="s">
        <v>794</v>
      </c>
      <c r="I2311" t="s">
        <v>795</v>
      </c>
      <c r="J2311" t="s">
        <v>682</v>
      </c>
      <c r="K2311">
        <v>5</v>
      </c>
      <c r="L2311">
        <v>75</v>
      </c>
      <c r="M2311">
        <v>111.7</v>
      </c>
      <c r="N2311">
        <v>69</v>
      </c>
      <c r="R2311">
        <v>1100</v>
      </c>
      <c r="S2311">
        <v>13</v>
      </c>
      <c r="T2311">
        <v>84.6</v>
      </c>
      <c r="U2311" t="s">
        <v>782</v>
      </c>
      <c r="V2311">
        <v>25000</v>
      </c>
      <c r="W2311">
        <v>2700</v>
      </c>
      <c r="X2311">
        <v>83</v>
      </c>
      <c r="Y2311">
        <v>20</v>
      </c>
      <c r="Z2311">
        <v>0.9</v>
      </c>
      <c r="AA2311">
        <v>0</v>
      </c>
      <c r="AB2311" t="s">
        <v>769</v>
      </c>
      <c r="AC2311">
        <v>0.2</v>
      </c>
      <c r="AD2311" t="s">
        <v>850</v>
      </c>
      <c r="AE2311">
        <v>41902</v>
      </c>
      <c r="AF2311">
        <v>41905</v>
      </c>
      <c r="AG2311" t="s">
        <v>842</v>
      </c>
      <c r="AH2311" t="s">
        <v>6061</v>
      </c>
      <c r="AI2311">
        <v>2221773</v>
      </c>
    </row>
    <row r="2312" spans="1:35" hidden="1">
      <c r="A2312" t="s">
        <v>4536</v>
      </c>
      <c r="B2312" t="s">
        <v>5898</v>
      </c>
      <c r="C2312" t="s">
        <v>6062</v>
      </c>
      <c r="D2312">
        <v>9290011118</v>
      </c>
      <c r="E2312" t="s">
        <v>6063</v>
      </c>
      <c r="F2312" t="s">
        <v>732</v>
      </c>
      <c r="G2312" t="s">
        <v>780</v>
      </c>
      <c r="H2312" t="s">
        <v>794</v>
      </c>
      <c r="I2312" t="s">
        <v>726</v>
      </c>
      <c r="J2312" t="s">
        <v>682</v>
      </c>
      <c r="K2312">
        <v>5</v>
      </c>
      <c r="L2312">
        <v>65</v>
      </c>
      <c r="M2312">
        <v>128.30000000000001</v>
      </c>
      <c r="N2312">
        <v>95</v>
      </c>
      <c r="R2312">
        <v>650</v>
      </c>
      <c r="S2312">
        <v>9.5</v>
      </c>
      <c r="T2312">
        <v>68.400000000000006</v>
      </c>
      <c r="U2312" t="s">
        <v>782</v>
      </c>
      <c r="V2312">
        <v>25000</v>
      </c>
      <c r="W2312">
        <v>2700</v>
      </c>
      <c r="X2312">
        <v>81</v>
      </c>
      <c r="Y2312">
        <v>12</v>
      </c>
      <c r="Z2312">
        <v>0.9</v>
      </c>
      <c r="AA2312">
        <v>-20</v>
      </c>
      <c r="AB2312" t="s">
        <v>769</v>
      </c>
      <c r="AC2312">
        <v>0.2</v>
      </c>
      <c r="AD2312" t="s">
        <v>2468</v>
      </c>
      <c r="AE2312">
        <v>41942</v>
      </c>
      <c r="AF2312">
        <v>41947</v>
      </c>
      <c r="AG2312" t="s">
        <v>784</v>
      </c>
      <c r="AH2312" t="s">
        <v>6064</v>
      </c>
      <c r="AI2312">
        <v>2224406</v>
      </c>
    </row>
    <row r="2313" spans="1:35" hidden="1">
      <c r="A2313" t="s">
        <v>4536</v>
      </c>
      <c r="B2313" t="s">
        <v>5898</v>
      </c>
      <c r="C2313" t="s">
        <v>6065</v>
      </c>
      <c r="D2313">
        <v>9290011119</v>
      </c>
      <c r="E2313" t="s">
        <v>6066</v>
      </c>
      <c r="F2313" t="s">
        <v>732</v>
      </c>
      <c r="G2313" t="s">
        <v>780</v>
      </c>
      <c r="H2313" t="s">
        <v>794</v>
      </c>
      <c r="I2313" t="s">
        <v>726</v>
      </c>
      <c r="J2313" t="s">
        <v>682</v>
      </c>
      <c r="K2313">
        <v>5</v>
      </c>
      <c r="L2313">
        <v>65</v>
      </c>
      <c r="M2313">
        <v>128.4</v>
      </c>
      <c r="N2313">
        <v>95.1</v>
      </c>
      <c r="R2313">
        <v>650</v>
      </c>
      <c r="S2313">
        <v>9.5</v>
      </c>
      <c r="T2313">
        <v>68.400000000000006</v>
      </c>
      <c r="U2313" t="s">
        <v>782</v>
      </c>
      <c r="V2313">
        <v>25000</v>
      </c>
      <c r="W2313">
        <v>5000</v>
      </c>
      <c r="X2313">
        <v>84</v>
      </c>
      <c r="Y2313">
        <v>20</v>
      </c>
      <c r="Z2313">
        <v>0.9</v>
      </c>
      <c r="AA2313">
        <v>-20</v>
      </c>
      <c r="AB2313" t="s">
        <v>769</v>
      </c>
      <c r="AC2313">
        <v>0.2</v>
      </c>
      <c r="AD2313" t="s">
        <v>2468</v>
      </c>
      <c r="AE2313">
        <v>41942</v>
      </c>
      <c r="AF2313">
        <v>41947</v>
      </c>
      <c r="AG2313" t="s">
        <v>784</v>
      </c>
      <c r="AH2313" t="s">
        <v>6067</v>
      </c>
      <c r="AI2313">
        <v>2224407</v>
      </c>
    </row>
    <row r="2314" spans="1:35" hidden="1">
      <c r="A2314" t="s">
        <v>6068</v>
      </c>
      <c r="B2314" t="s">
        <v>6069</v>
      </c>
      <c r="C2314" t="s">
        <v>6070</v>
      </c>
      <c r="D2314" t="s">
        <v>6070</v>
      </c>
      <c r="F2314" t="s">
        <v>732</v>
      </c>
      <c r="G2314" t="s">
        <v>780</v>
      </c>
      <c r="H2314" t="s">
        <v>794</v>
      </c>
      <c r="I2314" t="s">
        <v>726</v>
      </c>
      <c r="J2314" t="s">
        <v>682</v>
      </c>
      <c r="K2314">
        <v>3</v>
      </c>
      <c r="L2314">
        <v>65</v>
      </c>
      <c r="M2314">
        <v>130</v>
      </c>
      <c r="N2314">
        <v>95</v>
      </c>
      <c r="Q2314">
        <v>113</v>
      </c>
      <c r="R2314">
        <v>850</v>
      </c>
      <c r="S2314">
        <v>11</v>
      </c>
      <c r="T2314">
        <v>77.2</v>
      </c>
      <c r="U2314" t="s">
        <v>782</v>
      </c>
      <c r="V2314">
        <v>25000</v>
      </c>
      <c r="W2314">
        <v>2700</v>
      </c>
      <c r="X2314">
        <v>82</v>
      </c>
      <c r="Y2314">
        <v>14</v>
      </c>
      <c r="Z2314">
        <v>0.9</v>
      </c>
      <c r="AA2314">
        <v>-20</v>
      </c>
      <c r="AB2314" t="s">
        <v>769</v>
      </c>
      <c r="AC2314">
        <v>0.1</v>
      </c>
      <c r="AD2314" t="s">
        <v>826</v>
      </c>
      <c r="AE2314">
        <v>41744</v>
      </c>
      <c r="AF2314">
        <v>41744</v>
      </c>
      <c r="AG2314" t="s">
        <v>784</v>
      </c>
      <c r="AH2314" t="s">
        <v>6071</v>
      </c>
      <c r="AI2314">
        <v>2208838</v>
      </c>
    </row>
    <row r="2315" spans="1:35">
      <c r="A2315" t="s">
        <v>6068</v>
      </c>
      <c r="B2315" t="s">
        <v>6069</v>
      </c>
      <c r="C2315" t="s">
        <v>6072</v>
      </c>
      <c r="D2315" t="s">
        <v>6072</v>
      </c>
      <c r="F2315" t="s">
        <v>792</v>
      </c>
      <c r="G2315" t="s">
        <v>793</v>
      </c>
      <c r="H2315" t="s">
        <v>794</v>
      </c>
      <c r="I2315" t="s">
        <v>795</v>
      </c>
      <c r="J2315" t="s">
        <v>682</v>
      </c>
      <c r="K2315">
        <v>3</v>
      </c>
      <c r="L2315">
        <v>60</v>
      </c>
      <c r="M2315">
        <v>112</v>
      </c>
      <c r="N2315">
        <v>66</v>
      </c>
      <c r="R2315">
        <v>800</v>
      </c>
      <c r="S2315">
        <v>12</v>
      </c>
      <c r="T2315">
        <v>66.7</v>
      </c>
      <c r="U2315" t="s">
        <v>782</v>
      </c>
      <c r="V2315">
        <v>30000</v>
      </c>
      <c r="W2315">
        <v>2700</v>
      </c>
      <c r="X2315">
        <v>94</v>
      </c>
      <c r="Y2315">
        <v>57</v>
      </c>
      <c r="Z2315">
        <v>1</v>
      </c>
      <c r="AA2315">
        <v>-20</v>
      </c>
      <c r="AB2315" t="s">
        <v>769</v>
      </c>
      <c r="AC2315">
        <v>0.1</v>
      </c>
      <c r="AD2315" t="s">
        <v>783</v>
      </c>
      <c r="AE2315">
        <v>41840</v>
      </c>
      <c r="AF2315">
        <v>41842</v>
      </c>
      <c r="AG2315" t="s">
        <v>842</v>
      </c>
      <c r="AH2315" t="s">
        <v>6073</v>
      </c>
      <c r="AI2315">
        <v>2216349</v>
      </c>
    </row>
    <row r="2316" spans="1:35">
      <c r="A2316" t="s">
        <v>6068</v>
      </c>
      <c r="B2316" t="s">
        <v>6069</v>
      </c>
      <c r="C2316" t="s">
        <v>6074</v>
      </c>
      <c r="D2316" t="s">
        <v>6074</v>
      </c>
      <c r="F2316" t="s">
        <v>792</v>
      </c>
      <c r="G2316" t="s">
        <v>793</v>
      </c>
      <c r="H2316" t="s">
        <v>794</v>
      </c>
      <c r="I2316" t="s">
        <v>795</v>
      </c>
      <c r="J2316" t="s">
        <v>682</v>
      </c>
      <c r="K2316">
        <v>3</v>
      </c>
      <c r="L2316">
        <v>60</v>
      </c>
      <c r="M2316">
        <v>111</v>
      </c>
      <c r="N2316">
        <v>65</v>
      </c>
      <c r="R2316">
        <v>860</v>
      </c>
      <c r="S2316">
        <v>13</v>
      </c>
      <c r="T2316">
        <v>71.7</v>
      </c>
      <c r="U2316" t="s">
        <v>782</v>
      </c>
      <c r="V2316">
        <v>30000</v>
      </c>
      <c r="W2316">
        <v>3000</v>
      </c>
      <c r="X2316">
        <v>82</v>
      </c>
      <c r="Y2316">
        <v>17</v>
      </c>
      <c r="Z2316">
        <v>0.8</v>
      </c>
      <c r="AA2316">
        <v>-20</v>
      </c>
      <c r="AB2316" t="s">
        <v>769</v>
      </c>
      <c r="AC2316">
        <v>0.1</v>
      </c>
      <c r="AD2316" t="s">
        <v>783</v>
      </c>
      <c r="AE2316">
        <v>41927</v>
      </c>
      <c r="AF2316">
        <v>41933</v>
      </c>
      <c r="AG2316" t="s">
        <v>784</v>
      </c>
      <c r="AH2316" t="s">
        <v>6075</v>
      </c>
      <c r="AI2316">
        <v>2223148</v>
      </c>
    </row>
    <row r="2317" spans="1:35" hidden="1">
      <c r="A2317" t="s">
        <v>6068</v>
      </c>
      <c r="B2317" t="s">
        <v>6069</v>
      </c>
      <c r="C2317" t="s">
        <v>6076</v>
      </c>
      <c r="D2317" t="s">
        <v>6076</v>
      </c>
      <c r="F2317" t="s">
        <v>733</v>
      </c>
      <c r="G2317" t="s">
        <v>780</v>
      </c>
      <c r="H2317" t="s">
        <v>794</v>
      </c>
      <c r="I2317" t="s">
        <v>726</v>
      </c>
      <c r="J2317" t="s">
        <v>682</v>
      </c>
      <c r="K2317">
        <v>3</v>
      </c>
      <c r="L2317">
        <v>70</v>
      </c>
      <c r="M2317">
        <v>160</v>
      </c>
      <c r="N2317">
        <v>120</v>
      </c>
      <c r="Q2317">
        <v>110</v>
      </c>
      <c r="R2317">
        <v>1050</v>
      </c>
      <c r="S2317">
        <v>13</v>
      </c>
      <c r="T2317">
        <v>80.7</v>
      </c>
      <c r="U2317" t="s">
        <v>782</v>
      </c>
      <c r="V2317">
        <v>25000</v>
      </c>
      <c r="W2317">
        <v>2700</v>
      </c>
      <c r="X2317">
        <v>82</v>
      </c>
      <c r="Y2317">
        <v>14</v>
      </c>
      <c r="Z2317">
        <v>0.9</v>
      </c>
      <c r="AA2317">
        <v>-20</v>
      </c>
      <c r="AB2317" t="s">
        <v>769</v>
      </c>
      <c r="AC2317">
        <v>0.1</v>
      </c>
      <c r="AD2317" t="s">
        <v>826</v>
      </c>
      <c r="AE2317">
        <v>41730</v>
      </c>
      <c r="AF2317">
        <v>41843</v>
      </c>
      <c r="AG2317" t="s">
        <v>784</v>
      </c>
      <c r="AH2317" t="s">
        <v>6077</v>
      </c>
      <c r="AI2317">
        <v>2216279</v>
      </c>
    </row>
    <row r="2318" spans="1:35" hidden="1">
      <c r="A2318" t="s">
        <v>6068</v>
      </c>
      <c r="B2318" t="s">
        <v>6069</v>
      </c>
      <c r="C2318" t="s">
        <v>6078</v>
      </c>
      <c r="D2318" t="s">
        <v>6078</v>
      </c>
      <c r="F2318" t="s">
        <v>732</v>
      </c>
      <c r="G2318" t="s">
        <v>780</v>
      </c>
      <c r="H2318" t="s">
        <v>794</v>
      </c>
      <c r="I2318" t="s">
        <v>726</v>
      </c>
      <c r="J2318" t="s">
        <v>682</v>
      </c>
      <c r="K2318">
        <v>3</v>
      </c>
      <c r="M2318">
        <v>130.1</v>
      </c>
      <c r="N2318">
        <v>95.2</v>
      </c>
      <c r="Q2318">
        <v>109</v>
      </c>
      <c r="R2318">
        <v>800</v>
      </c>
      <c r="S2318">
        <v>14</v>
      </c>
      <c r="T2318">
        <v>57.1</v>
      </c>
      <c r="U2318" t="s">
        <v>782</v>
      </c>
      <c r="V2318">
        <v>25000</v>
      </c>
      <c r="W2318">
        <v>3000</v>
      </c>
      <c r="X2318">
        <v>95</v>
      </c>
      <c r="Y2318">
        <v>66</v>
      </c>
      <c r="Z2318">
        <v>0.9</v>
      </c>
      <c r="AA2318">
        <v>-20</v>
      </c>
      <c r="AB2318" t="s">
        <v>769</v>
      </c>
      <c r="AC2318">
        <v>0.1</v>
      </c>
      <c r="AD2318" t="s">
        <v>826</v>
      </c>
      <c r="AE2318">
        <v>41835</v>
      </c>
      <c r="AF2318">
        <v>41870</v>
      </c>
      <c r="AG2318" t="s">
        <v>784</v>
      </c>
      <c r="AH2318" t="s">
        <v>6079</v>
      </c>
      <c r="AI2318">
        <v>2217698</v>
      </c>
    </row>
    <row r="2319" spans="1:35" hidden="1">
      <c r="A2319" t="s">
        <v>6068</v>
      </c>
      <c r="B2319" t="s">
        <v>6069</v>
      </c>
      <c r="C2319" t="s">
        <v>6080</v>
      </c>
      <c r="D2319" t="s">
        <v>6080</v>
      </c>
      <c r="F2319" t="s">
        <v>733</v>
      </c>
      <c r="G2319" t="s">
        <v>780</v>
      </c>
      <c r="H2319" t="s">
        <v>794</v>
      </c>
      <c r="I2319" t="s">
        <v>726</v>
      </c>
      <c r="J2319" t="s">
        <v>682</v>
      </c>
      <c r="K2319">
        <v>3</v>
      </c>
      <c r="M2319">
        <v>159.1</v>
      </c>
      <c r="N2319">
        <v>118.8</v>
      </c>
      <c r="R2319">
        <v>1000</v>
      </c>
      <c r="S2319">
        <v>16</v>
      </c>
      <c r="T2319">
        <v>62.5</v>
      </c>
      <c r="U2319" t="s">
        <v>782</v>
      </c>
      <c r="V2319">
        <v>25000</v>
      </c>
      <c r="W2319">
        <v>3000</v>
      </c>
      <c r="X2319">
        <v>95</v>
      </c>
      <c r="Y2319">
        <v>65</v>
      </c>
      <c r="Z2319">
        <v>0.9</v>
      </c>
      <c r="AA2319">
        <v>-20</v>
      </c>
      <c r="AB2319" t="s">
        <v>769</v>
      </c>
      <c r="AC2319">
        <v>0.1</v>
      </c>
      <c r="AD2319" t="s">
        <v>826</v>
      </c>
      <c r="AE2319">
        <v>41830</v>
      </c>
      <c r="AF2319">
        <v>41872</v>
      </c>
      <c r="AG2319" t="s">
        <v>784</v>
      </c>
      <c r="AH2319" t="s">
        <v>6081</v>
      </c>
      <c r="AI2319">
        <v>2217766</v>
      </c>
    </row>
    <row r="2320" spans="1:35" hidden="1">
      <c r="A2320" t="s">
        <v>5931</v>
      </c>
      <c r="B2320" t="s">
        <v>5932</v>
      </c>
      <c r="C2320" t="s">
        <v>6082</v>
      </c>
      <c r="D2320" t="s">
        <v>6083</v>
      </c>
      <c r="F2320" t="s">
        <v>738</v>
      </c>
      <c r="G2320" t="s">
        <v>780</v>
      </c>
      <c r="H2320" t="s">
        <v>794</v>
      </c>
      <c r="I2320" t="s">
        <v>726</v>
      </c>
      <c r="J2320" t="s">
        <v>682</v>
      </c>
      <c r="K2320">
        <v>5</v>
      </c>
      <c r="L2320">
        <v>50</v>
      </c>
      <c r="M2320">
        <v>87.5</v>
      </c>
      <c r="N2320">
        <v>62.5</v>
      </c>
      <c r="O2320">
        <v>768</v>
      </c>
      <c r="Q2320">
        <v>40</v>
      </c>
      <c r="R2320">
        <v>450</v>
      </c>
      <c r="S2320">
        <v>9</v>
      </c>
      <c r="T2320">
        <v>50</v>
      </c>
      <c r="U2320" t="s">
        <v>782</v>
      </c>
      <c r="V2320">
        <v>25000</v>
      </c>
      <c r="W2320">
        <v>2700</v>
      </c>
      <c r="X2320">
        <v>81</v>
      </c>
      <c r="Y2320">
        <v>6</v>
      </c>
      <c r="Z2320">
        <v>1</v>
      </c>
      <c r="AA2320">
        <v>-20</v>
      </c>
      <c r="AB2320" t="s">
        <v>769</v>
      </c>
      <c r="AC2320">
        <v>0.1</v>
      </c>
      <c r="AD2320" t="s">
        <v>826</v>
      </c>
      <c r="AE2320">
        <v>41928</v>
      </c>
      <c r="AF2320">
        <v>41928</v>
      </c>
      <c r="AG2320" t="s">
        <v>842</v>
      </c>
      <c r="AH2320" t="s">
        <v>6084</v>
      </c>
      <c r="AI2320">
        <v>2222493</v>
      </c>
    </row>
    <row r="2321" spans="1:35" hidden="1">
      <c r="A2321" t="s">
        <v>6085</v>
      </c>
      <c r="B2321" t="s">
        <v>6086</v>
      </c>
      <c r="C2321" t="s">
        <v>6087</v>
      </c>
      <c r="D2321" t="s">
        <v>6088</v>
      </c>
      <c r="F2321" t="s">
        <v>4147</v>
      </c>
      <c r="G2321" t="s">
        <v>780</v>
      </c>
      <c r="H2321" t="s">
        <v>794</v>
      </c>
      <c r="I2321" t="s">
        <v>726</v>
      </c>
      <c r="J2321" t="s">
        <v>682</v>
      </c>
      <c r="K2321">
        <v>5</v>
      </c>
      <c r="L2321">
        <v>65</v>
      </c>
      <c r="M2321">
        <v>132.4</v>
      </c>
      <c r="N2321">
        <v>92.8</v>
      </c>
      <c r="R2321">
        <v>800</v>
      </c>
      <c r="S2321">
        <v>10.199999999999999</v>
      </c>
      <c r="T2321">
        <v>78.400000000000006</v>
      </c>
      <c r="U2321" t="s">
        <v>782</v>
      </c>
      <c r="V2321">
        <v>25000</v>
      </c>
      <c r="W2321">
        <v>2700</v>
      </c>
      <c r="X2321">
        <v>81</v>
      </c>
      <c r="Y2321">
        <v>6</v>
      </c>
      <c r="Z2321">
        <v>1</v>
      </c>
      <c r="AA2321">
        <v>-20</v>
      </c>
      <c r="AB2321" t="s">
        <v>769</v>
      </c>
      <c r="AC2321">
        <v>0.1</v>
      </c>
      <c r="AD2321" t="s">
        <v>789</v>
      </c>
      <c r="AE2321">
        <v>41913</v>
      </c>
      <c r="AF2321">
        <v>41921</v>
      </c>
      <c r="AG2321" t="s">
        <v>842</v>
      </c>
      <c r="AH2321" t="s">
        <v>6089</v>
      </c>
      <c r="AI2321">
        <v>2221976</v>
      </c>
    </row>
    <row r="2322" spans="1:35" hidden="1">
      <c r="A2322" t="s">
        <v>6085</v>
      </c>
      <c r="B2322" t="s">
        <v>6086</v>
      </c>
      <c r="C2322" t="s">
        <v>6087</v>
      </c>
      <c r="D2322" t="s">
        <v>6090</v>
      </c>
      <c r="F2322" t="s">
        <v>4147</v>
      </c>
      <c r="G2322" t="s">
        <v>780</v>
      </c>
      <c r="H2322" t="s">
        <v>794</v>
      </c>
      <c r="I2322" t="s">
        <v>726</v>
      </c>
      <c r="J2322" t="s">
        <v>682</v>
      </c>
      <c r="K2322">
        <v>5</v>
      </c>
      <c r="L2322">
        <v>65</v>
      </c>
      <c r="M2322">
        <v>132.4</v>
      </c>
      <c r="N2322">
        <v>92.8</v>
      </c>
      <c r="R2322">
        <v>800</v>
      </c>
      <c r="S2322">
        <v>10</v>
      </c>
      <c r="T2322">
        <v>80</v>
      </c>
      <c r="U2322" t="s">
        <v>782</v>
      </c>
      <c r="V2322">
        <v>25000</v>
      </c>
      <c r="W2322">
        <v>3000</v>
      </c>
      <c r="X2322">
        <v>83</v>
      </c>
      <c r="Y2322">
        <v>16</v>
      </c>
      <c r="Z2322">
        <v>1</v>
      </c>
      <c r="AA2322">
        <v>-20</v>
      </c>
      <c r="AB2322" t="s">
        <v>769</v>
      </c>
      <c r="AC2322">
        <v>0.1</v>
      </c>
      <c r="AD2322" t="s">
        <v>789</v>
      </c>
      <c r="AE2322">
        <v>41913</v>
      </c>
      <c r="AF2322">
        <v>41921</v>
      </c>
      <c r="AG2322" t="s">
        <v>842</v>
      </c>
      <c r="AH2322" t="s">
        <v>6091</v>
      </c>
      <c r="AI2322">
        <v>2221981</v>
      </c>
    </row>
    <row r="2323" spans="1:35" hidden="1">
      <c r="A2323" t="s">
        <v>6085</v>
      </c>
      <c r="B2323" t="s">
        <v>6086</v>
      </c>
      <c r="C2323" t="s">
        <v>6087</v>
      </c>
      <c r="D2323" t="s">
        <v>6092</v>
      </c>
      <c r="F2323" t="s">
        <v>4147</v>
      </c>
      <c r="G2323" t="s">
        <v>780</v>
      </c>
      <c r="H2323" t="s">
        <v>794</v>
      </c>
      <c r="I2323" t="s">
        <v>726</v>
      </c>
      <c r="J2323" t="s">
        <v>682</v>
      </c>
      <c r="K2323">
        <v>5</v>
      </c>
      <c r="L2323">
        <v>65</v>
      </c>
      <c r="M2323">
        <v>132.4</v>
      </c>
      <c r="N2323">
        <v>92.8</v>
      </c>
      <c r="R2323">
        <v>800</v>
      </c>
      <c r="S2323">
        <v>10.1</v>
      </c>
      <c r="T2323">
        <v>79.2</v>
      </c>
      <c r="U2323" t="s">
        <v>782</v>
      </c>
      <c r="V2323">
        <v>25000</v>
      </c>
      <c r="W2323">
        <v>4000</v>
      </c>
      <c r="X2323">
        <v>83</v>
      </c>
      <c r="Y2323">
        <v>17</v>
      </c>
      <c r="Z2323">
        <v>1</v>
      </c>
      <c r="AA2323">
        <v>-20</v>
      </c>
      <c r="AB2323" t="s">
        <v>769</v>
      </c>
      <c r="AC2323">
        <v>0.1</v>
      </c>
      <c r="AD2323" t="s">
        <v>789</v>
      </c>
      <c r="AE2323">
        <v>41913</v>
      </c>
      <c r="AF2323">
        <v>41921</v>
      </c>
      <c r="AG2323" t="s">
        <v>842</v>
      </c>
      <c r="AH2323" t="s">
        <v>6093</v>
      </c>
      <c r="AI2323">
        <v>2221982</v>
      </c>
    </row>
    <row r="2324" spans="1:35" hidden="1">
      <c r="A2324" t="s">
        <v>6085</v>
      </c>
      <c r="B2324" t="s">
        <v>6086</v>
      </c>
      <c r="C2324" t="s">
        <v>6094</v>
      </c>
      <c r="D2324" t="s">
        <v>6095</v>
      </c>
      <c r="F2324" t="s">
        <v>818</v>
      </c>
      <c r="G2324" t="s">
        <v>780</v>
      </c>
      <c r="H2324" t="s">
        <v>794</v>
      </c>
      <c r="I2324" t="s">
        <v>726</v>
      </c>
      <c r="J2324" t="s">
        <v>682</v>
      </c>
      <c r="K2324">
        <v>5</v>
      </c>
      <c r="L2324">
        <v>115</v>
      </c>
      <c r="M2324">
        <v>160</v>
      </c>
      <c r="N2324">
        <v>124.9</v>
      </c>
      <c r="R2324">
        <v>1650</v>
      </c>
      <c r="S2324">
        <v>20</v>
      </c>
      <c r="T2324">
        <v>82.5</v>
      </c>
      <c r="U2324" t="s">
        <v>782</v>
      </c>
      <c r="V2324">
        <v>25000</v>
      </c>
      <c r="W2324">
        <v>2700</v>
      </c>
      <c r="X2324">
        <v>81</v>
      </c>
      <c r="Y2324">
        <v>5</v>
      </c>
      <c r="Z2324">
        <v>1</v>
      </c>
      <c r="AA2324">
        <v>-20</v>
      </c>
      <c r="AB2324" t="s">
        <v>769</v>
      </c>
      <c r="AC2324">
        <v>0.1</v>
      </c>
      <c r="AD2324" t="s">
        <v>948</v>
      </c>
      <c r="AE2324">
        <v>41955</v>
      </c>
      <c r="AF2324">
        <v>41955</v>
      </c>
      <c r="AG2324" t="s">
        <v>842</v>
      </c>
      <c r="AH2324" t="s">
        <v>6096</v>
      </c>
      <c r="AI2324">
        <v>2224976</v>
      </c>
    </row>
    <row r="2325" spans="1:35" hidden="1">
      <c r="A2325" t="s">
        <v>6085</v>
      </c>
      <c r="B2325" t="s">
        <v>6086</v>
      </c>
      <c r="C2325" t="s">
        <v>6094</v>
      </c>
      <c r="D2325" t="s">
        <v>6097</v>
      </c>
      <c r="F2325" t="s">
        <v>818</v>
      </c>
      <c r="G2325" t="s">
        <v>780</v>
      </c>
      <c r="H2325" t="s">
        <v>794</v>
      </c>
      <c r="I2325" t="s">
        <v>726</v>
      </c>
      <c r="J2325" t="s">
        <v>682</v>
      </c>
      <c r="K2325">
        <v>5</v>
      </c>
      <c r="L2325">
        <v>115</v>
      </c>
      <c r="M2325">
        <v>160</v>
      </c>
      <c r="N2325">
        <v>124.9</v>
      </c>
      <c r="R2325">
        <v>1650</v>
      </c>
      <c r="S2325">
        <v>20</v>
      </c>
      <c r="T2325">
        <v>82.5</v>
      </c>
      <c r="U2325" t="s">
        <v>782</v>
      </c>
      <c r="V2325">
        <v>25000</v>
      </c>
      <c r="W2325">
        <v>3000</v>
      </c>
      <c r="X2325">
        <v>83</v>
      </c>
      <c r="Y2325">
        <v>15</v>
      </c>
      <c r="Z2325">
        <v>1</v>
      </c>
      <c r="AA2325">
        <v>-20</v>
      </c>
      <c r="AB2325" t="s">
        <v>769</v>
      </c>
      <c r="AC2325">
        <v>0.1</v>
      </c>
      <c r="AD2325" t="s">
        <v>948</v>
      </c>
      <c r="AE2325">
        <v>41955</v>
      </c>
      <c r="AF2325">
        <v>41955</v>
      </c>
      <c r="AG2325" t="s">
        <v>842</v>
      </c>
      <c r="AH2325" t="s">
        <v>6098</v>
      </c>
      <c r="AI2325">
        <v>2224977</v>
      </c>
    </row>
    <row r="2326" spans="1:35" hidden="1">
      <c r="A2326" t="s">
        <v>6085</v>
      </c>
      <c r="B2326" t="s">
        <v>6086</v>
      </c>
      <c r="C2326" t="s">
        <v>6094</v>
      </c>
      <c r="D2326" t="s">
        <v>6099</v>
      </c>
      <c r="F2326" t="s">
        <v>818</v>
      </c>
      <c r="G2326" t="s">
        <v>780</v>
      </c>
      <c r="H2326" t="s">
        <v>794</v>
      </c>
      <c r="I2326" t="s">
        <v>726</v>
      </c>
      <c r="J2326" t="s">
        <v>682</v>
      </c>
      <c r="K2326">
        <v>5</v>
      </c>
      <c r="L2326">
        <v>115</v>
      </c>
      <c r="M2326">
        <v>160</v>
      </c>
      <c r="N2326">
        <v>124.9</v>
      </c>
      <c r="R2326">
        <v>1650</v>
      </c>
      <c r="S2326">
        <v>20</v>
      </c>
      <c r="T2326">
        <v>82.5</v>
      </c>
      <c r="U2326" t="s">
        <v>782</v>
      </c>
      <c r="V2326">
        <v>25000</v>
      </c>
      <c r="W2326">
        <v>4000</v>
      </c>
      <c r="X2326">
        <v>86</v>
      </c>
      <c r="Y2326">
        <v>31</v>
      </c>
      <c r="Z2326">
        <v>1</v>
      </c>
      <c r="AA2326">
        <v>-20</v>
      </c>
      <c r="AB2326" t="s">
        <v>769</v>
      </c>
      <c r="AC2326">
        <v>0.1</v>
      </c>
      <c r="AD2326" t="s">
        <v>948</v>
      </c>
      <c r="AE2326">
        <v>41955</v>
      </c>
      <c r="AF2326">
        <v>41955</v>
      </c>
      <c r="AG2326" t="s">
        <v>842</v>
      </c>
      <c r="AH2326" t="s">
        <v>6100</v>
      </c>
      <c r="AI2326">
        <v>2224978</v>
      </c>
    </row>
    <row r="2327" spans="1:35" hidden="1">
      <c r="A2327" t="s">
        <v>6101</v>
      </c>
      <c r="B2327" t="s">
        <v>6102</v>
      </c>
      <c r="C2327" t="s">
        <v>6103</v>
      </c>
      <c r="D2327" t="s">
        <v>6103</v>
      </c>
      <c r="F2327" t="s">
        <v>737</v>
      </c>
      <c r="G2327" t="s">
        <v>780</v>
      </c>
      <c r="H2327" t="s">
        <v>794</v>
      </c>
      <c r="I2327" t="s">
        <v>726</v>
      </c>
      <c r="J2327" t="s">
        <v>682</v>
      </c>
      <c r="K2327">
        <v>6</v>
      </c>
      <c r="L2327">
        <v>50</v>
      </c>
      <c r="M2327">
        <v>70</v>
      </c>
      <c r="N2327">
        <v>50</v>
      </c>
      <c r="O2327">
        <v>1165</v>
      </c>
      <c r="Q2327">
        <v>35</v>
      </c>
      <c r="R2327">
        <v>489</v>
      </c>
      <c r="S2327">
        <v>7</v>
      </c>
      <c r="T2327">
        <v>69.900000000000006</v>
      </c>
      <c r="U2327" t="s">
        <v>782</v>
      </c>
      <c r="V2327">
        <v>25000</v>
      </c>
      <c r="W2327">
        <v>3000</v>
      </c>
      <c r="X2327">
        <v>82</v>
      </c>
      <c r="Y2327">
        <v>10</v>
      </c>
      <c r="Z2327">
        <v>0.9</v>
      </c>
      <c r="AA2327">
        <v>-20</v>
      </c>
      <c r="AB2327" t="s">
        <v>769</v>
      </c>
      <c r="AC2327">
        <v>0.2</v>
      </c>
      <c r="AD2327" t="s">
        <v>826</v>
      </c>
      <c r="AE2327">
        <v>41917</v>
      </c>
      <c r="AF2327">
        <v>41928</v>
      </c>
      <c r="AG2327" t="s">
        <v>784</v>
      </c>
      <c r="AH2327" t="s">
        <v>6104</v>
      </c>
      <c r="AI2327">
        <v>2222433</v>
      </c>
    </row>
    <row r="2328" spans="1:35" hidden="1">
      <c r="A2328" t="s">
        <v>6101</v>
      </c>
      <c r="B2328" t="s">
        <v>6102</v>
      </c>
      <c r="C2328" t="s">
        <v>6105</v>
      </c>
      <c r="D2328" t="s">
        <v>6105</v>
      </c>
      <c r="F2328" t="s">
        <v>703</v>
      </c>
      <c r="G2328" t="s">
        <v>780</v>
      </c>
      <c r="H2328" t="s">
        <v>1239</v>
      </c>
      <c r="I2328" t="s">
        <v>726</v>
      </c>
      <c r="J2328" t="s">
        <v>682</v>
      </c>
      <c r="K2328">
        <v>6</v>
      </c>
      <c r="L2328">
        <v>50</v>
      </c>
      <c r="M2328">
        <v>56</v>
      </c>
      <c r="N2328">
        <v>50</v>
      </c>
      <c r="O2328">
        <v>1261</v>
      </c>
      <c r="Q2328">
        <v>40</v>
      </c>
      <c r="R2328">
        <v>480</v>
      </c>
      <c r="S2328">
        <v>7</v>
      </c>
      <c r="T2328">
        <v>68.599999999999994</v>
      </c>
      <c r="U2328" t="s">
        <v>782</v>
      </c>
      <c r="V2328">
        <v>25000</v>
      </c>
      <c r="W2328">
        <v>3000</v>
      </c>
      <c r="X2328">
        <v>82</v>
      </c>
      <c r="Y2328">
        <v>10</v>
      </c>
      <c r="Z2328">
        <v>0.9</v>
      </c>
      <c r="AA2328">
        <v>-20</v>
      </c>
      <c r="AB2328" t="s">
        <v>769</v>
      </c>
      <c r="AC2328">
        <v>0.2</v>
      </c>
      <c r="AD2328" t="s">
        <v>826</v>
      </c>
      <c r="AE2328">
        <v>41948</v>
      </c>
      <c r="AF2328">
        <v>41974</v>
      </c>
      <c r="AG2328" t="s">
        <v>784</v>
      </c>
      <c r="AH2328" t="s">
        <v>6106</v>
      </c>
      <c r="AI2328">
        <v>2226293</v>
      </c>
    </row>
    <row r="2329" spans="1:35" hidden="1">
      <c r="A2329" t="s">
        <v>6101</v>
      </c>
      <c r="B2329" t="s">
        <v>6102</v>
      </c>
      <c r="C2329" t="s">
        <v>6107</v>
      </c>
      <c r="D2329" t="s">
        <v>6107</v>
      </c>
      <c r="F2329" t="s">
        <v>703</v>
      </c>
      <c r="G2329" t="s">
        <v>780</v>
      </c>
      <c r="H2329" t="s">
        <v>781</v>
      </c>
      <c r="I2329" t="s">
        <v>726</v>
      </c>
      <c r="J2329" t="s">
        <v>682</v>
      </c>
      <c r="K2329">
        <v>6</v>
      </c>
      <c r="L2329">
        <v>45</v>
      </c>
      <c r="M2329">
        <v>50</v>
      </c>
      <c r="N2329">
        <v>50</v>
      </c>
      <c r="O2329">
        <v>1198</v>
      </c>
      <c r="Q2329">
        <v>35</v>
      </c>
      <c r="R2329">
        <v>516</v>
      </c>
      <c r="S2329">
        <v>7</v>
      </c>
      <c r="T2329">
        <v>73.7</v>
      </c>
      <c r="U2329" t="s">
        <v>782</v>
      </c>
      <c r="V2329">
        <v>25000</v>
      </c>
      <c r="W2329">
        <v>3000</v>
      </c>
      <c r="X2329">
        <v>82</v>
      </c>
      <c r="Y2329">
        <v>8</v>
      </c>
      <c r="Z2329">
        <v>1</v>
      </c>
      <c r="AA2329">
        <v>-20</v>
      </c>
      <c r="AB2329" t="s">
        <v>769</v>
      </c>
      <c r="AC2329">
        <v>0.2</v>
      </c>
      <c r="AD2329" t="s">
        <v>826</v>
      </c>
      <c r="AE2329">
        <v>41917</v>
      </c>
      <c r="AF2329">
        <v>41928</v>
      </c>
      <c r="AG2329" t="s">
        <v>784</v>
      </c>
      <c r="AH2329" t="s">
        <v>6108</v>
      </c>
      <c r="AI2329">
        <v>2222432</v>
      </c>
    </row>
    <row r="2330" spans="1:35" hidden="1">
      <c r="A2330" t="s">
        <v>6101</v>
      </c>
      <c r="B2330" t="s">
        <v>6102</v>
      </c>
      <c r="C2330" t="s">
        <v>6109</v>
      </c>
      <c r="D2330" t="s">
        <v>6109</v>
      </c>
      <c r="F2330" t="s">
        <v>738</v>
      </c>
      <c r="G2330" t="s">
        <v>780</v>
      </c>
      <c r="H2330" t="s">
        <v>794</v>
      </c>
      <c r="I2330" t="s">
        <v>726</v>
      </c>
      <c r="J2330" t="s">
        <v>682</v>
      </c>
      <c r="K2330">
        <v>6</v>
      </c>
      <c r="L2330">
        <v>65</v>
      </c>
      <c r="M2330">
        <v>88</v>
      </c>
      <c r="N2330">
        <v>64</v>
      </c>
      <c r="O2330">
        <v>983</v>
      </c>
      <c r="Q2330">
        <v>40</v>
      </c>
      <c r="R2330">
        <v>532</v>
      </c>
      <c r="S2330">
        <v>8</v>
      </c>
      <c r="T2330">
        <v>67.3</v>
      </c>
      <c r="U2330" t="s">
        <v>782</v>
      </c>
      <c r="V2330">
        <v>25000</v>
      </c>
      <c r="W2330">
        <v>3000</v>
      </c>
      <c r="X2330">
        <v>82</v>
      </c>
      <c r="Y2330">
        <v>14</v>
      </c>
      <c r="Z2330">
        <v>0.9</v>
      </c>
      <c r="AA2330">
        <v>-20</v>
      </c>
      <c r="AB2330" t="s">
        <v>769</v>
      </c>
      <c r="AC2330">
        <v>0.2</v>
      </c>
      <c r="AD2330" t="s">
        <v>826</v>
      </c>
      <c r="AE2330">
        <v>41917</v>
      </c>
      <c r="AF2330">
        <v>41928</v>
      </c>
      <c r="AG2330" t="s">
        <v>784</v>
      </c>
      <c r="AH2330" t="s">
        <v>6110</v>
      </c>
      <c r="AI2330">
        <v>2222431</v>
      </c>
    </row>
    <row r="2331" spans="1:35" hidden="1">
      <c r="A2331" t="s">
        <v>6111</v>
      </c>
      <c r="B2331" t="s">
        <v>6112</v>
      </c>
      <c r="C2331" t="s">
        <v>6113</v>
      </c>
      <c r="D2331" t="s">
        <v>6114</v>
      </c>
      <c r="F2331" t="s">
        <v>792</v>
      </c>
      <c r="G2331" t="s">
        <v>793</v>
      </c>
      <c r="H2331" t="s">
        <v>794</v>
      </c>
      <c r="I2331" t="s">
        <v>795</v>
      </c>
      <c r="J2331" t="s">
        <v>682</v>
      </c>
      <c r="K2331">
        <v>3</v>
      </c>
      <c r="L2331">
        <v>40</v>
      </c>
      <c r="M2331">
        <v>108.9</v>
      </c>
      <c r="N2331">
        <v>59.7</v>
      </c>
      <c r="R2331">
        <v>490</v>
      </c>
      <c r="S2331">
        <v>7</v>
      </c>
      <c r="T2331">
        <v>70</v>
      </c>
      <c r="U2331" t="s">
        <v>782</v>
      </c>
      <c r="V2331">
        <v>25000</v>
      </c>
      <c r="W2331">
        <v>2700</v>
      </c>
      <c r="X2331">
        <v>81</v>
      </c>
      <c r="Y2331">
        <v>10</v>
      </c>
      <c r="Z2331">
        <v>0.9</v>
      </c>
      <c r="AA2331">
        <v>-20</v>
      </c>
      <c r="AB2331" t="s">
        <v>769</v>
      </c>
      <c r="AC2331">
        <v>0.09</v>
      </c>
      <c r="AD2331" t="s">
        <v>783</v>
      </c>
      <c r="AE2331">
        <v>41760</v>
      </c>
      <c r="AF2331">
        <v>41885</v>
      </c>
      <c r="AG2331" t="s">
        <v>842</v>
      </c>
      <c r="AH2331" t="s">
        <v>6115</v>
      </c>
      <c r="AI2331">
        <v>2218498</v>
      </c>
    </row>
    <row r="2332" spans="1:35" hidden="1">
      <c r="A2332" t="s">
        <v>6111</v>
      </c>
      <c r="B2332" t="s">
        <v>6112</v>
      </c>
      <c r="C2332" t="s">
        <v>6116</v>
      </c>
      <c r="D2332" t="s">
        <v>6117</v>
      </c>
      <c r="F2332" t="s">
        <v>787</v>
      </c>
      <c r="G2332" t="s">
        <v>723</v>
      </c>
      <c r="H2332" t="s">
        <v>788</v>
      </c>
      <c r="I2332" t="s">
        <v>723</v>
      </c>
      <c r="J2332" t="s">
        <v>682</v>
      </c>
      <c r="K2332">
        <v>3</v>
      </c>
      <c r="L2332">
        <v>40</v>
      </c>
      <c r="M2332">
        <v>97</v>
      </c>
      <c r="N2332">
        <v>35</v>
      </c>
      <c r="R2332">
        <v>358</v>
      </c>
      <c r="S2332">
        <v>5</v>
      </c>
      <c r="T2332">
        <v>68.3</v>
      </c>
      <c r="U2332" t="s">
        <v>782</v>
      </c>
      <c r="V2332">
        <v>25000</v>
      </c>
      <c r="W2332">
        <v>2700</v>
      </c>
      <c r="X2332">
        <v>83</v>
      </c>
      <c r="Y2332">
        <v>21</v>
      </c>
      <c r="Z2332">
        <v>0.9</v>
      </c>
      <c r="AA2332">
        <v>-20</v>
      </c>
      <c r="AB2332" t="s">
        <v>769</v>
      </c>
      <c r="AC2332">
        <v>0.1</v>
      </c>
      <c r="AD2332" t="s">
        <v>783</v>
      </c>
      <c r="AE2332">
        <v>41744</v>
      </c>
      <c r="AF2332">
        <v>41940</v>
      </c>
      <c r="AG2332" t="s">
        <v>842</v>
      </c>
      <c r="AH2332" t="s">
        <v>6118</v>
      </c>
      <c r="AI2332">
        <v>2223826</v>
      </c>
    </row>
    <row r="2333" spans="1:35" hidden="1">
      <c r="A2333" t="s">
        <v>6111</v>
      </c>
      <c r="B2333" t="s">
        <v>6112</v>
      </c>
      <c r="C2333" t="s">
        <v>6119</v>
      </c>
      <c r="D2333" t="s">
        <v>6120</v>
      </c>
      <c r="F2333" t="s">
        <v>703</v>
      </c>
      <c r="G2333" t="s">
        <v>780</v>
      </c>
      <c r="H2333" t="s">
        <v>781</v>
      </c>
      <c r="I2333" t="s">
        <v>726</v>
      </c>
      <c r="J2333" t="s">
        <v>682</v>
      </c>
      <c r="K2333">
        <v>5</v>
      </c>
      <c r="L2333">
        <v>50</v>
      </c>
      <c r="M2333">
        <v>50.3</v>
      </c>
      <c r="N2333">
        <v>50.2</v>
      </c>
      <c r="O2333">
        <v>1202</v>
      </c>
      <c r="Q2333">
        <v>40</v>
      </c>
      <c r="R2333">
        <v>450</v>
      </c>
      <c r="S2333">
        <v>7</v>
      </c>
      <c r="T2333">
        <v>64.2</v>
      </c>
      <c r="U2333" t="s">
        <v>782</v>
      </c>
      <c r="V2333">
        <v>25000</v>
      </c>
      <c r="W2333">
        <v>2700</v>
      </c>
      <c r="X2333">
        <v>81</v>
      </c>
      <c r="Y2333">
        <v>6</v>
      </c>
      <c r="Z2333">
        <v>0.7</v>
      </c>
      <c r="AA2333">
        <v>-20</v>
      </c>
      <c r="AB2333" t="s">
        <v>769</v>
      </c>
      <c r="AC2333">
        <v>0.15</v>
      </c>
      <c r="AD2333" t="s">
        <v>826</v>
      </c>
      <c r="AE2333">
        <v>41918</v>
      </c>
      <c r="AF2333">
        <v>41940</v>
      </c>
      <c r="AG2333" t="s">
        <v>842</v>
      </c>
      <c r="AH2333" t="s">
        <v>6121</v>
      </c>
      <c r="AI2333">
        <v>2223837</v>
      </c>
    </row>
    <row r="2334" spans="1:35" hidden="1">
      <c r="A2334" t="s">
        <v>6111</v>
      </c>
      <c r="B2334" t="s">
        <v>6112</v>
      </c>
      <c r="C2334" t="s">
        <v>6122</v>
      </c>
      <c r="D2334" t="s">
        <v>6123</v>
      </c>
      <c r="F2334" t="s">
        <v>737</v>
      </c>
      <c r="G2334" t="s">
        <v>780</v>
      </c>
      <c r="H2334" t="s">
        <v>794</v>
      </c>
      <c r="I2334" t="s">
        <v>726</v>
      </c>
      <c r="J2334" t="s">
        <v>682</v>
      </c>
      <c r="K2334">
        <v>5</v>
      </c>
      <c r="L2334">
        <v>60</v>
      </c>
      <c r="M2334">
        <v>70.400000000000006</v>
      </c>
      <c r="N2334">
        <v>50.1</v>
      </c>
      <c r="O2334">
        <v>1125</v>
      </c>
      <c r="Q2334">
        <v>40</v>
      </c>
      <c r="R2334">
        <v>450</v>
      </c>
      <c r="S2334">
        <v>7</v>
      </c>
      <c r="T2334">
        <v>64.2</v>
      </c>
      <c r="U2334" t="s">
        <v>782</v>
      </c>
      <c r="V2334">
        <v>25000</v>
      </c>
      <c r="W2334">
        <v>2700</v>
      </c>
      <c r="X2334">
        <v>81</v>
      </c>
      <c r="Y2334">
        <v>5</v>
      </c>
      <c r="Z2334">
        <v>0.9</v>
      </c>
      <c r="AA2334">
        <v>-20</v>
      </c>
      <c r="AB2334" t="s">
        <v>769</v>
      </c>
      <c r="AC2334">
        <v>0.15</v>
      </c>
      <c r="AD2334" t="s">
        <v>826</v>
      </c>
      <c r="AE2334">
        <v>41810</v>
      </c>
      <c r="AF2334">
        <v>41940</v>
      </c>
      <c r="AG2334" t="s">
        <v>842</v>
      </c>
      <c r="AH2334" t="s">
        <v>6124</v>
      </c>
      <c r="AI2334">
        <v>2223838</v>
      </c>
    </row>
    <row r="2335" spans="1:35" hidden="1">
      <c r="A2335" t="s">
        <v>6111</v>
      </c>
      <c r="B2335" t="s">
        <v>6112</v>
      </c>
      <c r="C2335" t="s">
        <v>6125</v>
      </c>
      <c r="D2335" t="s">
        <v>6126</v>
      </c>
      <c r="F2335" t="s">
        <v>738</v>
      </c>
      <c r="G2335" t="s">
        <v>780</v>
      </c>
      <c r="H2335" t="s">
        <v>794</v>
      </c>
      <c r="I2335" t="s">
        <v>726</v>
      </c>
      <c r="J2335" t="s">
        <v>682</v>
      </c>
      <c r="K2335">
        <v>3</v>
      </c>
      <c r="L2335">
        <v>50</v>
      </c>
      <c r="M2335">
        <v>86.1</v>
      </c>
      <c r="N2335">
        <v>62.6</v>
      </c>
      <c r="O2335">
        <v>652</v>
      </c>
      <c r="Q2335">
        <v>40</v>
      </c>
      <c r="R2335">
        <v>500</v>
      </c>
      <c r="S2335">
        <v>9</v>
      </c>
      <c r="T2335">
        <v>61.7</v>
      </c>
      <c r="U2335" t="s">
        <v>782</v>
      </c>
      <c r="V2335">
        <v>25000</v>
      </c>
      <c r="W2335">
        <v>2700</v>
      </c>
      <c r="X2335">
        <v>82</v>
      </c>
      <c r="Y2335">
        <v>11</v>
      </c>
      <c r="Z2335">
        <v>0.9</v>
      </c>
      <c r="AA2335">
        <v>-20</v>
      </c>
      <c r="AB2335" t="s">
        <v>769</v>
      </c>
      <c r="AC2335">
        <v>0.1</v>
      </c>
      <c r="AD2335" t="s">
        <v>783</v>
      </c>
      <c r="AE2335">
        <v>41730</v>
      </c>
      <c r="AF2335">
        <v>41813</v>
      </c>
      <c r="AG2335" t="s">
        <v>842</v>
      </c>
      <c r="AH2335" t="s">
        <v>6127</v>
      </c>
      <c r="AI2335">
        <v>2213835</v>
      </c>
    </row>
    <row r="2336" spans="1:35" hidden="1">
      <c r="A2336" t="s">
        <v>6111</v>
      </c>
      <c r="B2336" t="s">
        <v>6112</v>
      </c>
      <c r="C2336" t="s">
        <v>6128</v>
      </c>
      <c r="D2336" t="s">
        <v>6129</v>
      </c>
      <c r="F2336" t="s">
        <v>731</v>
      </c>
      <c r="G2336" t="s">
        <v>780</v>
      </c>
      <c r="H2336" t="s">
        <v>794</v>
      </c>
      <c r="I2336" t="s">
        <v>726</v>
      </c>
      <c r="J2336" t="s">
        <v>682</v>
      </c>
      <c r="K2336">
        <v>3</v>
      </c>
      <c r="L2336">
        <v>75</v>
      </c>
      <c r="M2336">
        <v>116.4</v>
      </c>
      <c r="N2336">
        <v>95.4</v>
      </c>
      <c r="O2336">
        <v>1437</v>
      </c>
      <c r="Q2336">
        <v>40</v>
      </c>
      <c r="R2336">
        <v>845</v>
      </c>
      <c r="S2336">
        <v>12</v>
      </c>
      <c r="T2336">
        <v>72.900000000000006</v>
      </c>
      <c r="U2336" t="s">
        <v>782</v>
      </c>
      <c r="V2336">
        <v>25000</v>
      </c>
      <c r="W2336">
        <v>2700</v>
      </c>
      <c r="X2336">
        <v>82</v>
      </c>
      <c r="Y2336">
        <v>12</v>
      </c>
      <c r="Z2336">
        <v>0.9</v>
      </c>
      <c r="AA2336">
        <v>-20</v>
      </c>
      <c r="AB2336" t="s">
        <v>769</v>
      </c>
      <c r="AC2336">
        <v>0.2</v>
      </c>
      <c r="AD2336" t="s">
        <v>783</v>
      </c>
      <c r="AE2336">
        <v>41788</v>
      </c>
      <c r="AF2336">
        <v>41894</v>
      </c>
      <c r="AG2336" t="s">
        <v>842</v>
      </c>
      <c r="AH2336" t="s">
        <v>6130</v>
      </c>
      <c r="AI2336">
        <v>2219315</v>
      </c>
    </row>
    <row r="2337" spans="1:35" hidden="1">
      <c r="A2337" t="s">
        <v>6111</v>
      </c>
      <c r="B2337" t="s">
        <v>6112</v>
      </c>
      <c r="C2337" t="s">
        <v>6131</v>
      </c>
      <c r="D2337" t="s">
        <v>6132</v>
      </c>
      <c r="F2337" t="s">
        <v>735</v>
      </c>
      <c r="G2337" t="s">
        <v>780</v>
      </c>
      <c r="H2337" t="s">
        <v>794</v>
      </c>
      <c r="I2337" t="s">
        <v>726</v>
      </c>
      <c r="J2337" t="s">
        <v>682</v>
      </c>
      <c r="K2337">
        <v>3</v>
      </c>
      <c r="L2337">
        <v>85</v>
      </c>
      <c r="M2337">
        <v>128.30000000000001</v>
      </c>
      <c r="N2337">
        <v>120.3</v>
      </c>
      <c r="O2337">
        <v>1534</v>
      </c>
      <c r="Q2337">
        <v>40</v>
      </c>
      <c r="R2337">
        <v>1070</v>
      </c>
      <c r="S2337">
        <v>15</v>
      </c>
      <c r="T2337">
        <v>72.3</v>
      </c>
      <c r="U2337" t="s">
        <v>782</v>
      </c>
      <c r="V2337">
        <v>25000</v>
      </c>
      <c r="W2337">
        <v>2700</v>
      </c>
      <c r="X2337">
        <v>82</v>
      </c>
      <c r="Y2337">
        <v>12</v>
      </c>
      <c r="Z2337">
        <v>0.9</v>
      </c>
      <c r="AA2337">
        <v>-20</v>
      </c>
      <c r="AB2337" t="s">
        <v>769</v>
      </c>
      <c r="AC2337">
        <v>0.1</v>
      </c>
      <c r="AD2337" t="s">
        <v>783</v>
      </c>
      <c r="AE2337">
        <v>41735</v>
      </c>
      <c r="AF2337">
        <v>41894</v>
      </c>
      <c r="AG2337" t="s">
        <v>842</v>
      </c>
      <c r="AH2337" t="s">
        <v>6133</v>
      </c>
      <c r="AI2337">
        <v>2219314</v>
      </c>
    </row>
    <row r="2338" spans="1:35" hidden="1">
      <c r="A2338" t="s">
        <v>6134</v>
      </c>
      <c r="B2338" t="s">
        <v>6135</v>
      </c>
      <c r="C2338" t="s">
        <v>682</v>
      </c>
      <c r="D2338" t="s">
        <v>6136</v>
      </c>
      <c r="F2338" t="s">
        <v>732</v>
      </c>
      <c r="G2338" t="s">
        <v>780</v>
      </c>
      <c r="H2338" t="s">
        <v>794</v>
      </c>
      <c r="I2338" t="s">
        <v>726</v>
      </c>
      <c r="J2338" t="s">
        <v>682</v>
      </c>
      <c r="K2338">
        <v>3</v>
      </c>
      <c r="M2338">
        <v>130</v>
      </c>
      <c r="N2338">
        <v>95</v>
      </c>
      <c r="R2338">
        <v>850</v>
      </c>
      <c r="S2338">
        <v>11</v>
      </c>
      <c r="T2338">
        <v>77.3</v>
      </c>
      <c r="U2338" t="s">
        <v>782</v>
      </c>
      <c r="V2338">
        <v>25000</v>
      </c>
      <c r="W2338">
        <v>5000</v>
      </c>
      <c r="X2338">
        <v>84</v>
      </c>
      <c r="Y2338">
        <v>24</v>
      </c>
      <c r="Z2338">
        <v>0.9</v>
      </c>
      <c r="AA2338">
        <v>-20</v>
      </c>
      <c r="AB2338" t="s">
        <v>769</v>
      </c>
      <c r="AC2338">
        <v>0.1</v>
      </c>
      <c r="AD2338" t="s">
        <v>783</v>
      </c>
      <c r="AE2338">
        <v>41915</v>
      </c>
      <c r="AF2338">
        <v>41915</v>
      </c>
      <c r="AG2338" t="s">
        <v>842</v>
      </c>
      <c r="AH2338" t="s">
        <v>6137</v>
      </c>
      <c r="AI2338">
        <v>2221661</v>
      </c>
    </row>
    <row r="2339" spans="1:35" hidden="1">
      <c r="A2339" t="s">
        <v>6134</v>
      </c>
      <c r="B2339" t="s">
        <v>6135</v>
      </c>
      <c r="C2339" t="s">
        <v>682</v>
      </c>
      <c r="D2339" t="s">
        <v>6138</v>
      </c>
      <c r="F2339" t="s">
        <v>732</v>
      </c>
      <c r="G2339" t="s">
        <v>780</v>
      </c>
      <c r="H2339" t="s">
        <v>794</v>
      </c>
      <c r="I2339" t="s">
        <v>726</v>
      </c>
      <c r="J2339" t="s">
        <v>682</v>
      </c>
      <c r="K2339">
        <v>3</v>
      </c>
      <c r="M2339">
        <v>130</v>
      </c>
      <c r="N2339">
        <v>95</v>
      </c>
      <c r="R2339">
        <v>850</v>
      </c>
      <c r="S2339">
        <v>11</v>
      </c>
      <c r="T2339">
        <v>77.2</v>
      </c>
      <c r="U2339" t="s">
        <v>782</v>
      </c>
      <c r="V2339">
        <v>25000</v>
      </c>
      <c r="W2339">
        <v>2700</v>
      </c>
      <c r="X2339">
        <v>82</v>
      </c>
      <c r="Y2339">
        <v>14</v>
      </c>
      <c r="Z2339">
        <v>0.9</v>
      </c>
      <c r="AA2339">
        <v>-20</v>
      </c>
      <c r="AB2339" t="s">
        <v>769</v>
      </c>
      <c r="AD2339" t="s">
        <v>789</v>
      </c>
      <c r="AE2339">
        <v>41878</v>
      </c>
      <c r="AF2339">
        <v>41906</v>
      </c>
      <c r="AG2339" t="s">
        <v>842</v>
      </c>
      <c r="AH2339" t="s">
        <v>6139</v>
      </c>
      <c r="AI2339">
        <v>2220194</v>
      </c>
    </row>
    <row r="2340" spans="1:35" hidden="1">
      <c r="A2340" t="s">
        <v>6134</v>
      </c>
      <c r="B2340" t="s">
        <v>6135</v>
      </c>
      <c r="C2340" t="s">
        <v>682</v>
      </c>
      <c r="D2340" t="s">
        <v>6140</v>
      </c>
      <c r="F2340" t="s">
        <v>835</v>
      </c>
      <c r="G2340" t="s">
        <v>723</v>
      </c>
      <c r="H2340" t="s">
        <v>788</v>
      </c>
      <c r="I2340" t="s">
        <v>723</v>
      </c>
      <c r="J2340" t="s">
        <v>682</v>
      </c>
      <c r="K2340">
        <v>3</v>
      </c>
      <c r="M2340">
        <v>97</v>
      </c>
      <c r="N2340">
        <v>35</v>
      </c>
      <c r="R2340">
        <v>325</v>
      </c>
      <c r="S2340">
        <v>5.3</v>
      </c>
      <c r="T2340">
        <v>61.3</v>
      </c>
      <c r="U2340" t="s">
        <v>782</v>
      </c>
      <c r="V2340">
        <v>15000</v>
      </c>
      <c r="W2340">
        <v>2700</v>
      </c>
      <c r="X2340">
        <v>83</v>
      </c>
      <c r="Y2340">
        <v>21</v>
      </c>
      <c r="Z2340">
        <v>0.9</v>
      </c>
      <c r="AA2340">
        <v>-20</v>
      </c>
      <c r="AB2340" t="s">
        <v>769</v>
      </c>
      <c r="AC2340">
        <v>0.1</v>
      </c>
      <c r="AD2340" t="s">
        <v>974</v>
      </c>
      <c r="AE2340">
        <v>41942</v>
      </c>
      <c r="AF2340">
        <v>41942</v>
      </c>
      <c r="AG2340" t="s">
        <v>2928</v>
      </c>
      <c r="AH2340" t="s">
        <v>6141</v>
      </c>
      <c r="AI2340">
        <v>2223944</v>
      </c>
    </row>
    <row r="2341" spans="1:35" hidden="1">
      <c r="A2341" t="s">
        <v>6134</v>
      </c>
      <c r="B2341" t="s">
        <v>6135</v>
      </c>
      <c r="C2341" t="s">
        <v>682</v>
      </c>
      <c r="D2341" t="s">
        <v>6142</v>
      </c>
      <c r="F2341" t="s">
        <v>735</v>
      </c>
      <c r="G2341" t="s">
        <v>780</v>
      </c>
      <c r="H2341" t="s">
        <v>794</v>
      </c>
      <c r="I2341" t="s">
        <v>726</v>
      </c>
      <c r="J2341" t="s">
        <v>682</v>
      </c>
      <c r="K2341">
        <v>3</v>
      </c>
      <c r="M2341">
        <v>132.4</v>
      </c>
      <c r="N2341">
        <v>120.2</v>
      </c>
      <c r="O2341">
        <v>2624</v>
      </c>
      <c r="Q2341">
        <v>40</v>
      </c>
      <c r="R2341">
        <v>1050</v>
      </c>
      <c r="S2341">
        <v>15</v>
      </c>
      <c r="T2341">
        <v>70</v>
      </c>
      <c r="U2341" t="s">
        <v>782</v>
      </c>
      <c r="V2341">
        <v>25000</v>
      </c>
      <c r="W2341">
        <v>2700</v>
      </c>
      <c r="X2341">
        <v>81</v>
      </c>
      <c r="Y2341">
        <v>9</v>
      </c>
      <c r="Z2341">
        <v>0.9</v>
      </c>
      <c r="AA2341">
        <v>-20</v>
      </c>
      <c r="AB2341" t="s">
        <v>769</v>
      </c>
      <c r="AC2341">
        <v>0.1</v>
      </c>
      <c r="AD2341" t="s">
        <v>783</v>
      </c>
      <c r="AE2341">
        <v>41878</v>
      </c>
      <c r="AF2341">
        <v>41906</v>
      </c>
      <c r="AG2341" t="s">
        <v>842</v>
      </c>
      <c r="AH2341" t="s">
        <v>6143</v>
      </c>
      <c r="AI2341">
        <v>2220195</v>
      </c>
    </row>
    <row r="2342" spans="1:35" hidden="1">
      <c r="A2342" t="s">
        <v>5013</v>
      </c>
      <c r="B2342" t="s">
        <v>27</v>
      </c>
      <c r="C2342" t="s">
        <v>6144</v>
      </c>
      <c r="D2342" t="s">
        <v>6144</v>
      </c>
      <c r="F2342" t="s">
        <v>731</v>
      </c>
      <c r="G2342" t="s">
        <v>780</v>
      </c>
      <c r="H2342" t="s">
        <v>794</v>
      </c>
      <c r="I2342" t="s">
        <v>726</v>
      </c>
      <c r="J2342" t="s">
        <v>682</v>
      </c>
      <c r="K2342">
        <v>5</v>
      </c>
      <c r="L2342">
        <v>60</v>
      </c>
      <c r="M2342">
        <v>89</v>
      </c>
      <c r="N2342">
        <v>97</v>
      </c>
      <c r="O2342">
        <v>1922</v>
      </c>
      <c r="Q2342">
        <v>40</v>
      </c>
      <c r="R2342">
        <v>800</v>
      </c>
      <c r="S2342">
        <v>10</v>
      </c>
      <c r="T2342">
        <v>75</v>
      </c>
      <c r="U2342" t="s">
        <v>782</v>
      </c>
      <c r="V2342">
        <v>25000</v>
      </c>
      <c r="W2342">
        <v>3500</v>
      </c>
      <c r="X2342">
        <v>83</v>
      </c>
      <c r="Y2342">
        <v>10</v>
      </c>
      <c r="Z2342">
        <v>0.7</v>
      </c>
      <c r="AA2342">
        <v>-30</v>
      </c>
      <c r="AD2342" t="s">
        <v>1308</v>
      </c>
      <c r="AE2342">
        <v>41488</v>
      </c>
      <c r="AF2342">
        <v>41813</v>
      </c>
      <c r="AG2342" t="s">
        <v>842</v>
      </c>
      <c r="AH2342" t="s">
        <v>6145</v>
      </c>
      <c r="AI2342">
        <v>2213690</v>
      </c>
    </row>
    <row r="2343" spans="1:35" hidden="1">
      <c r="A2343" t="s">
        <v>5013</v>
      </c>
      <c r="B2343" t="s">
        <v>27</v>
      </c>
      <c r="C2343" t="s">
        <v>6146</v>
      </c>
      <c r="D2343" t="s">
        <v>6146</v>
      </c>
      <c r="F2343" t="s">
        <v>731</v>
      </c>
      <c r="G2343" t="s">
        <v>780</v>
      </c>
      <c r="H2343" t="s">
        <v>794</v>
      </c>
      <c r="I2343" t="s">
        <v>726</v>
      </c>
      <c r="J2343" t="s">
        <v>682</v>
      </c>
      <c r="K2343">
        <v>5</v>
      </c>
      <c r="L2343">
        <v>60</v>
      </c>
      <c r="M2343">
        <v>89</v>
      </c>
      <c r="N2343">
        <v>97</v>
      </c>
      <c r="O2343">
        <v>5811</v>
      </c>
      <c r="Q2343">
        <v>25</v>
      </c>
      <c r="R2343">
        <v>850</v>
      </c>
      <c r="S2343">
        <v>10</v>
      </c>
      <c r="T2343">
        <v>85</v>
      </c>
      <c r="U2343" t="s">
        <v>782</v>
      </c>
      <c r="V2343">
        <v>25000</v>
      </c>
      <c r="W2343">
        <v>3500</v>
      </c>
      <c r="X2343">
        <v>82</v>
      </c>
      <c r="Y2343">
        <v>8</v>
      </c>
      <c r="Z2343">
        <v>0.7</v>
      </c>
      <c r="AA2343">
        <v>-30</v>
      </c>
      <c r="AC2343">
        <v>0.05</v>
      </c>
      <c r="AD2343" t="s">
        <v>1308</v>
      </c>
      <c r="AE2343">
        <v>41488</v>
      </c>
      <c r="AF2343">
        <v>41794</v>
      </c>
      <c r="AG2343" t="s">
        <v>842</v>
      </c>
      <c r="AH2343" t="s">
        <v>6147</v>
      </c>
      <c r="AI2343">
        <v>2212354</v>
      </c>
    </row>
    <row r="2344" spans="1:35" hidden="1">
      <c r="A2344" t="s">
        <v>5013</v>
      </c>
      <c r="B2344" t="s">
        <v>27</v>
      </c>
      <c r="C2344" t="s">
        <v>6148</v>
      </c>
      <c r="D2344" t="s">
        <v>6148</v>
      </c>
      <c r="F2344" t="s">
        <v>731</v>
      </c>
      <c r="G2344" t="s">
        <v>780</v>
      </c>
      <c r="H2344" t="s">
        <v>794</v>
      </c>
      <c r="I2344" t="s">
        <v>726</v>
      </c>
      <c r="J2344" t="s">
        <v>682</v>
      </c>
      <c r="K2344">
        <v>5</v>
      </c>
      <c r="L2344">
        <v>60</v>
      </c>
      <c r="M2344">
        <v>89</v>
      </c>
      <c r="N2344">
        <v>97</v>
      </c>
      <c r="O2344">
        <v>6360</v>
      </c>
      <c r="Q2344">
        <v>15</v>
      </c>
      <c r="R2344">
        <v>725</v>
      </c>
      <c r="S2344">
        <v>10</v>
      </c>
      <c r="T2344">
        <v>72.5</v>
      </c>
      <c r="U2344" t="s">
        <v>782</v>
      </c>
      <c r="V2344">
        <v>25000</v>
      </c>
      <c r="W2344">
        <v>3500</v>
      </c>
      <c r="X2344">
        <v>83</v>
      </c>
      <c r="Y2344">
        <v>10</v>
      </c>
      <c r="Z2344">
        <v>0.7</v>
      </c>
      <c r="AA2344">
        <v>-30</v>
      </c>
      <c r="AC2344">
        <v>0.05</v>
      </c>
      <c r="AD2344" t="s">
        <v>1308</v>
      </c>
      <c r="AE2344">
        <v>41488</v>
      </c>
      <c r="AF2344">
        <v>41794</v>
      </c>
      <c r="AG2344" t="s">
        <v>842</v>
      </c>
      <c r="AH2344" t="s">
        <v>6149</v>
      </c>
      <c r="AI2344">
        <v>2212353</v>
      </c>
    </row>
    <row r="2345" spans="1:35" hidden="1">
      <c r="A2345" t="s">
        <v>5013</v>
      </c>
      <c r="B2345" t="s">
        <v>27</v>
      </c>
      <c r="C2345" t="s">
        <v>6150</v>
      </c>
      <c r="D2345" t="s">
        <v>6150</v>
      </c>
      <c r="F2345" t="s">
        <v>731</v>
      </c>
      <c r="G2345" t="s">
        <v>780</v>
      </c>
      <c r="H2345" t="s">
        <v>794</v>
      </c>
      <c r="I2345" t="s">
        <v>726</v>
      </c>
      <c r="J2345" t="s">
        <v>682</v>
      </c>
      <c r="K2345">
        <v>5</v>
      </c>
      <c r="L2345">
        <v>60</v>
      </c>
      <c r="M2345">
        <v>89</v>
      </c>
      <c r="N2345">
        <v>97</v>
      </c>
      <c r="O2345">
        <v>5527</v>
      </c>
      <c r="Q2345">
        <v>25</v>
      </c>
      <c r="R2345">
        <v>700</v>
      </c>
      <c r="S2345">
        <v>10</v>
      </c>
      <c r="T2345">
        <v>70</v>
      </c>
      <c r="U2345" t="s">
        <v>782</v>
      </c>
      <c r="V2345">
        <v>25000</v>
      </c>
      <c r="W2345">
        <v>4000</v>
      </c>
      <c r="X2345">
        <v>87</v>
      </c>
      <c r="Y2345">
        <v>25</v>
      </c>
      <c r="Z2345">
        <v>0.7</v>
      </c>
      <c r="AA2345">
        <v>-30</v>
      </c>
      <c r="AD2345" t="s">
        <v>1308</v>
      </c>
      <c r="AE2345">
        <v>41488</v>
      </c>
      <c r="AF2345">
        <v>41813</v>
      </c>
      <c r="AG2345" t="s">
        <v>842</v>
      </c>
      <c r="AH2345" t="s">
        <v>6151</v>
      </c>
      <c r="AI2345">
        <v>2213681</v>
      </c>
    </row>
    <row r="2346" spans="1:35" hidden="1">
      <c r="A2346" t="s">
        <v>5013</v>
      </c>
      <c r="B2346" t="s">
        <v>27</v>
      </c>
      <c r="C2346" t="s">
        <v>6152</v>
      </c>
      <c r="D2346" t="s">
        <v>6152</v>
      </c>
      <c r="F2346" t="s">
        <v>731</v>
      </c>
      <c r="G2346" t="s">
        <v>780</v>
      </c>
      <c r="H2346" t="s">
        <v>794</v>
      </c>
      <c r="I2346" t="s">
        <v>726</v>
      </c>
      <c r="J2346" t="s">
        <v>682</v>
      </c>
      <c r="K2346">
        <v>5</v>
      </c>
      <c r="L2346">
        <v>60</v>
      </c>
      <c r="M2346">
        <v>89</v>
      </c>
      <c r="N2346">
        <v>97</v>
      </c>
      <c r="O2346">
        <v>5558</v>
      </c>
      <c r="Q2346">
        <v>15</v>
      </c>
      <c r="R2346">
        <v>700</v>
      </c>
      <c r="S2346">
        <v>10</v>
      </c>
      <c r="T2346">
        <v>70</v>
      </c>
      <c r="U2346" t="s">
        <v>782</v>
      </c>
      <c r="V2346">
        <v>25000</v>
      </c>
      <c r="W2346">
        <v>4000</v>
      </c>
      <c r="X2346">
        <v>86</v>
      </c>
      <c r="Y2346">
        <v>24</v>
      </c>
      <c r="Z2346">
        <v>0.7</v>
      </c>
      <c r="AA2346">
        <v>-30</v>
      </c>
      <c r="AD2346" t="s">
        <v>1308</v>
      </c>
      <c r="AE2346">
        <v>41761</v>
      </c>
      <c r="AF2346">
        <v>41848</v>
      </c>
      <c r="AG2346" t="s">
        <v>842</v>
      </c>
      <c r="AH2346" t="s">
        <v>6153</v>
      </c>
      <c r="AI2346">
        <v>2217039</v>
      </c>
    </row>
    <row r="2347" spans="1:35" hidden="1">
      <c r="A2347" t="s">
        <v>5013</v>
      </c>
      <c r="B2347" t="s">
        <v>27</v>
      </c>
      <c r="C2347" t="s">
        <v>6154</v>
      </c>
      <c r="D2347" t="s">
        <v>6154</v>
      </c>
      <c r="F2347" t="s">
        <v>731</v>
      </c>
      <c r="G2347" t="s">
        <v>780</v>
      </c>
      <c r="H2347" t="s">
        <v>794</v>
      </c>
      <c r="I2347" t="s">
        <v>726</v>
      </c>
      <c r="J2347" t="s">
        <v>682</v>
      </c>
      <c r="K2347">
        <v>5</v>
      </c>
      <c r="L2347">
        <v>60</v>
      </c>
      <c r="M2347">
        <v>89</v>
      </c>
      <c r="N2347">
        <v>97</v>
      </c>
      <c r="O2347">
        <v>1555</v>
      </c>
      <c r="Q2347">
        <v>40</v>
      </c>
      <c r="R2347">
        <v>600</v>
      </c>
      <c r="S2347">
        <v>10.3</v>
      </c>
      <c r="T2347">
        <v>60</v>
      </c>
      <c r="U2347" t="s">
        <v>782</v>
      </c>
      <c r="V2347">
        <v>25000</v>
      </c>
      <c r="W2347">
        <v>2700</v>
      </c>
      <c r="X2347">
        <v>81</v>
      </c>
      <c r="Y2347">
        <v>2</v>
      </c>
      <c r="Z2347">
        <v>0.9</v>
      </c>
      <c r="AA2347">
        <v>-30</v>
      </c>
      <c r="AB2347" t="s">
        <v>769</v>
      </c>
      <c r="AC2347">
        <v>0.05</v>
      </c>
      <c r="AD2347" t="s">
        <v>1308</v>
      </c>
      <c r="AE2347">
        <v>41275</v>
      </c>
      <c r="AF2347">
        <v>41907</v>
      </c>
      <c r="AG2347" t="s">
        <v>842</v>
      </c>
      <c r="AH2347" t="s">
        <v>6155</v>
      </c>
      <c r="AI2347">
        <v>2220340</v>
      </c>
    </row>
    <row r="2348" spans="1:35" hidden="1">
      <c r="A2348" t="s">
        <v>5013</v>
      </c>
      <c r="B2348" t="s">
        <v>27</v>
      </c>
      <c r="C2348" t="s">
        <v>6156</v>
      </c>
      <c r="D2348" t="s">
        <v>6156</v>
      </c>
      <c r="F2348" t="s">
        <v>731</v>
      </c>
      <c r="G2348" t="s">
        <v>780</v>
      </c>
      <c r="H2348" t="s">
        <v>794</v>
      </c>
      <c r="I2348" t="s">
        <v>726</v>
      </c>
      <c r="J2348" t="s">
        <v>682</v>
      </c>
      <c r="K2348">
        <v>5</v>
      </c>
      <c r="L2348">
        <v>60</v>
      </c>
      <c r="M2348">
        <v>89</v>
      </c>
      <c r="N2348">
        <v>97</v>
      </c>
      <c r="O2348">
        <v>4109</v>
      </c>
      <c r="Q2348">
        <v>40</v>
      </c>
      <c r="R2348">
        <v>600</v>
      </c>
      <c r="S2348">
        <v>10</v>
      </c>
      <c r="T2348">
        <v>60</v>
      </c>
      <c r="U2348" t="s">
        <v>782</v>
      </c>
      <c r="V2348">
        <v>25000</v>
      </c>
      <c r="W2348">
        <v>2700</v>
      </c>
      <c r="X2348">
        <v>82</v>
      </c>
      <c r="Y2348">
        <v>3</v>
      </c>
      <c r="Z2348">
        <v>0.9</v>
      </c>
      <c r="AA2348">
        <v>-30</v>
      </c>
      <c r="AB2348" t="s">
        <v>769</v>
      </c>
      <c r="AC2348">
        <v>0.05</v>
      </c>
      <c r="AD2348" t="s">
        <v>1308</v>
      </c>
      <c r="AE2348">
        <v>41275</v>
      </c>
      <c r="AF2348">
        <v>41880</v>
      </c>
      <c r="AG2348" t="s">
        <v>842</v>
      </c>
      <c r="AH2348" t="s">
        <v>6157</v>
      </c>
      <c r="AI2348">
        <v>2218101</v>
      </c>
    </row>
    <row r="2349" spans="1:35" hidden="1">
      <c r="A2349" t="s">
        <v>5013</v>
      </c>
      <c r="B2349" t="s">
        <v>27</v>
      </c>
      <c r="C2349" t="s">
        <v>6158</v>
      </c>
      <c r="D2349" t="s">
        <v>6158</v>
      </c>
      <c r="F2349" t="s">
        <v>731</v>
      </c>
      <c r="G2349" t="s">
        <v>780</v>
      </c>
      <c r="H2349" t="s">
        <v>794</v>
      </c>
      <c r="I2349" t="s">
        <v>726</v>
      </c>
      <c r="J2349" t="s">
        <v>682</v>
      </c>
      <c r="K2349">
        <v>5</v>
      </c>
      <c r="L2349">
        <v>60</v>
      </c>
      <c r="M2349">
        <v>89</v>
      </c>
      <c r="N2349">
        <v>97</v>
      </c>
      <c r="O2349">
        <v>5056</v>
      </c>
      <c r="Q2349">
        <v>15</v>
      </c>
      <c r="R2349">
        <v>600</v>
      </c>
      <c r="S2349">
        <v>10.3</v>
      </c>
      <c r="T2349">
        <v>58.2</v>
      </c>
      <c r="U2349" t="s">
        <v>782</v>
      </c>
      <c r="V2349">
        <v>25000</v>
      </c>
      <c r="W2349">
        <v>2700</v>
      </c>
      <c r="X2349">
        <v>81</v>
      </c>
      <c r="Y2349">
        <v>2</v>
      </c>
      <c r="Z2349">
        <v>0.9</v>
      </c>
      <c r="AA2349">
        <v>-30</v>
      </c>
      <c r="AB2349" t="s">
        <v>769</v>
      </c>
      <c r="AC2349">
        <v>0.05</v>
      </c>
      <c r="AD2349" t="s">
        <v>1308</v>
      </c>
      <c r="AE2349">
        <v>41275</v>
      </c>
      <c r="AF2349">
        <v>41899</v>
      </c>
      <c r="AG2349" t="s">
        <v>842</v>
      </c>
      <c r="AH2349" t="s">
        <v>6159</v>
      </c>
      <c r="AI2349">
        <v>2220605</v>
      </c>
    </row>
    <row r="2350" spans="1:35" hidden="1">
      <c r="A2350" t="s">
        <v>5013</v>
      </c>
      <c r="B2350" t="s">
        <v>27</v>
      </c>
      <c r="C2350" t="s">
        <v>6160</v>
      </c>
      <c r="D2350" t="s">
        <v>6160</v>
      </c>
      <c r="F2350" t="s">
        <v>731</v>
      </c>
      <c r="G2350" t="s">
        <v>780</v>
      </c>
      <c r="H2350" t="s">
        <v>794</v>
      </c>
      <c r="I2350" t="s">
        <v>726</v>
      </c>
      <c r="J2350" t="s">
        <v>682</v>
      </c>
      <c r="K2350">
        <v>5</v>
      </c>
      <c r="L2350">
        <v>60</v>
      </c>
      <c r="M2350">
        <v>89</v>
      </c>
      <c r="N2350">
        <v>97</v>
      </c>
      <c r="O2350">
        <v>1779</v>
      </c>
      <c r="Q2350">
        <v>40</v>
      </c>
      <c r="R2350">
        <v>650</v>
      </c>
      <c r="S2350">
        <v>10</v>
      </c>
      <c r="T2350">
        <v>65</v>
      </c>
      <c r="U2350" t="s">
        <v>782</v>
      </c>
      <c r="V2350">
        <v>25000</v>
      </c>
      <c r="W2350">
        <v>3000</v>
      </c>
      <c r="X2350">
        <v>81</v>
      </c>
      <c r="Y2350">
        <v>2</v>
      </c>
      <c r="Z2350">
        <v>0.9</v>
      </c>
      <c r="AA2350">
        <v>-30</v>
      </c>
      <c r="AB2350" t="s">
        <v>769</v>
      </c>
      <c r="AC2350">
        <v>0.05</v>
      </c>
      <c r="AD2350" t="s">
        <v>1308</v>
      </c>
      <c r="AE2350">
        <v>41275</v>
      </c>
      <c r="AF2350">
        <v>41880</v>
      </c>
      <c r="AG2350" t="s">
        <v>842</v>
      </c>
      <c r="AH2350" t="s">
        <v>6161</v>
      </c>
      <c r="AI2350">
        <v>2218102</v>
      </c>
    </row>
    <row r="2351" spans="1:35" hidden="1">
      <c r="A2351" t="s">
        <v>5013</v>
      </c>
      <c r="B2351" t="s">
        <v>27</v>
      </c>
      <c r="C2351" t="s">
        <v>6162</v>
      </c>
      <c r="D2351" t="s">
        <v>6162</v>
      </c>
      <c r="F2351" t="s">
        <v>731</v>
      </c>
      <c r="G2351" t="s">
        <v>780</v>
      </c>
      <c r="H2351" t="s">
        <v>794</v>
      </c>
      <c r="I2351" t="s">
        <v>726</v>
      </c>
      <c r="J2351" t="s">
        <v>682</v>
      </c>
      <c r="K2351">
        <v>5</v>
      </c>
      <c r="L2351">
        <v>60</v>
      </c>
      <c r="M2351">
        <v>89</v>
      </c>
      <c r="N2351">
        <v>97</v>
      </c>
      <c r="O2351">
        <v>2894</v>
      </c>
      <c r="Q2351">
        <v>25</v>
      </c>
      <c r="R2351">
        <v>650</v>
      </c>
      <c r="S2351">
        <v>10</v>
      </c>
      <c r="T2351">
        <v>65</v>
      </c>
      <c r="U2351" t="s">
        <v>782</v>
      </c>
      <c r="V2351">
        <v>25000</v>
      </c>
      <c r="W2351">
        <v>3000</v>
      </c>
      <c r="X2351">
        <v>81</v>
      </c>
      <c r="Y2351">
        <v>2</v>
      </c>
      <c r="Z2351">
        <v>0.9</v>
      </c>
      <c r="AA2351">
        <v>-30</v>
      </c>
      <c r="AB2351" t="s">
        <v>769</v>
      </c>
      <c r="AC2351">
        <v>0.05</v>
      </c>
      <c r="AD2351" t="s">
        <v>1308</v>
      </c>
      <c r="AE2351">
        <v>41275</v>
      </c>
      <c r="AF2351">
        <v>41880</v>
      </c>
      <c r="AG2351" t="s">
        <v>842</v>
      </c>
      <c r="AH2351" t="s">
        <v>6163</v>
      </c>
      <c r="AI2351">
        <v>2218103</v>
      </c>
    </row>
    <row r="2352" spans="1:35" hidden="1">
      <c r="A2352" t="s">
        <v>5013</v>
      </c>
      <c r="B2352" t="s">
        <v>27</v>
      </c>
      <c r="C2352" t="s">
        <v>6164</v>
      </c>
      <c r="D2352" t="s">
        <v>6164</v>
      </c>
      <c r="F2352" t="s">
        <v>731</v>
      </c>
      <c r="G2352" t="s">
        <v>780</v>
      </c>
      <c r="H2352" t="s">
        <v>794</v>
      </c>
      <c r="I2352" t="s">
        <v>726</v>
      </c>
      <c r="J2352" t="s">
        <v>682</v>
      </c>
      <c r="K2352">
        <v>5</v>
      </c>
      <c r="L2352">
        <v>60</v>
      </c>
      <c r="M2352">
        <v>89</v>
      </c>
      <c r="N2352">
        <v>97</v>
      </c>
      <c r="O2352">
        <v>5695</v>
      </c>
      <c r="Q2352">
        <v>15</v>
      </c>
      <c r="R2352">
        <v>800</v>
      </c>
      <c r="S2352">
        <v>10</v>
      </c>
      <c r="T2352">
        <v>80</v>
      </c>
      <c r="U2352" t="s">
        <v>782</v>
      </c>
      <c r="V2352">
        <v>25000</v>
      </c>
      <c r="W2352">
        <v>3000</v>
      </c>
      <c r="X2352">
        <v>82</v>
      </c>
      <c r="Y2352">
        <v>4</v>
      </c>
      <c r="Z2352">
        <v>0.9</v>
      </c>
      <c r="AA2352">
        <v>-30</v>
      </c>
      <c r="AB2352" t="s">
        <v>769</v>
      </c>
      <c r="AC2352">
        <v>0.05</v>
      </c>
      <c r="AD2352" t="s">
        <v>1308</v>
      </c>
      <c r="AE2352">
        <v>41275</v>
      </c>
      <c r="AF2352">
        <v>41899</v>
      </c>
      <c r="AG2352" t="s">
        <v>842</v>
      </c>
      <c r="AH2352" t="s">
        <v>6165</v>
      </c>
      <c r="AI2352">
        <v>2220607</v>
      </c>
    </row>
    <row r="2353" spans="1:35" hidden="1">
      <c r="A2353" t="s">
        <v>5013</v>
      </c>
      <c r="B2353" t="s">
        <v>27</v>
      </c>
      <c r="C2353" t="s">
        <v>6166</v>
      </c>
      <c r="D2353" t="s">
        <v>6166</v>
      </c>
      <c r="F2353" t="s">
        <v>731</v>
      </c>
      <c r="G2353" t="s">
        <v>780</v>
      </c>
      <c r="H2353" t="s">
        <v>794</v>
      </c>
      <c r="I2353" t="s">
        <v>726</v>
      </c>
      <c r="J2353" t="s">
        <v>682</v>
      </c>
      <c r="K2353">
        <v>5</v>
      </c>
      <c r="L2353">
        <v>60</v>
      </c>
      <c r="M2353">
        <v>89</v>
      </c>
      <c r="N2353">
        <v>97</v>
      </c>
      <c r="O2353">
        <v>5474</v>
      </c>
      <c r="Q2353">
        <v>15</v>
      </c>
      <c r="R2353">
        <v>675</v>
      </c>
      <c r="S2353">
        <v>10.1</v>
      </c>
      <c r="T2353">
        <v>66.8</v>
      </c>
      <c r="U2353" t="s">
        <v>782</v>
      </c>
      <c r="V2353">
        <v>25000</v>
      </c>
      <c r="W2353">
        <v>3500</v>
      </c>
      <c r="X2353">
        <v>82</v>
      </c>
      <c r="Y2353">
        <v>9</v>
      </c>
      <c r="Z2353">
        <v>0.9</v>
      </c>
      <c r="AA2353">
        <v>-30</v>
      </c>
      <c r="AB2353" t="s">
        <v>769</v>
      </c>
      <c r="AC2353">
        <v>0.05</v>
      </c>
      <c r="AD2353" t="s">
        <v>1308</v>
      </c>
      <c r="AE2353">
        <v>41275</v>
      </c>
      <c r="AF2353">
        <v>41899</v>
      </c>
      <c r="AG2353" t="s">
        <v>842</v>
      </c>
      <c r="AH2353" t="s">
        <v>6167</v>
      </c>
      <c r="AI2353">
        <v>2220606</v>
      </c>
    </row>
    <row r="2354" spans="1:35" hidden="1">
      <c r="A2354" t="s">
        <v>5013</v>
      </c>
      <c r="B2354" t="s">
        <v>27</v>
      </c>
      <c r="C2354" t="s">
        <v>6168</v>
      </c>
      <c r="D2354" t="s">
        <v>6168</v>
      </c>
      <c r="F2354" t="s">
        <v>731</v>
      </c>
      <c r="G2354" t="s">
        <v>780</v>
      </c>
      <c r="H2354" t="s">
        <v>794</v>
      </c>
      <c r="I2354" t="s">
        <v>726</v>
      </c>
      <c r="J2354" t="s">
        <v>682</v>
      </c>
      <c r="K2354">
        <v>5</v>
      </c>
      <c r="L2354">
        <v>60</v>
      </c>
      <c r="M2354">
        <v>89</v>
      </c>
      <c r="N2354">
        <v>97</v>
      </c>
      <c r="O2354">
        <v>1894</v>
      </c>
      <c r="Q2354">
        <v>40</v>
      </c>
      <c r="R2354">
        <v>700</v>
      </c>
      <c r="S2354">
        <v>10</v>
      </c>
      <c r="T2354">
        <v>70</v>
      </c>
      <c r="U2354" t="s">
        <v>782</v>
      </c>
      <c r="V2354">
        <v>25000</v>
      </c>
      <c r="W2354">
        <v>4000</v>
      </c>
      <c r="X2354">
        <v>82</v>
      </c>
      <c r="Y2354">
        <v>9</v>
      </c>
      <c r="Z2354">
        <v>0.9</v>
      </c>
      <c r="AA2354">
        <v>-30</v>
      </c>
      <c r="AB2354" t="s">
        <v>769</v>
      </c>
      <c r="AC2354">
        <v>0.05</v>
      </c>
      <c r="AD2354" t="s">
        <v>1308</v>
      </c>
      <c r="AE2354">
        <v>41275</v>
      </c>
      <c r="AF2354">
        <v>41907</v>
      </c>
      <c r="AG2354" t="s">
        <v>842</v>
      </c>
      <c r="AH2354" t="s">
        <v>6169</v>
      </c>
      <c r="AI2354">
        <v>2220341</v>
      </c>
    </row>
    <row r="2355" spans="1:35" hidden="1">
      <c r="A2355" t="s">
        <v>5013</v>
      </c>
      <c r="B2355" t="s">
        <v>27</v>
      </c>
      <c r="C2355" t="s">
        <v>6170</v>
      </c>
      <c r="D2355" t="s">
        <v>6170</v>
      </c>
      <c r="F2355" t="s">
        <v>731</v>
      </c>
      <c r="G2355" t="s">
        <v>780</v>
      </c>
      <c r="H2355" t="s">
        <v>794</v>
      </c>
      <c r="I2355" t="s">
        <v>726</v>
      </c>
      <c r="J2355" t="s">
        <v>682</v>
      </c>
      <c r="K2355">
        <v>5</v>
      </c>
      <c r="L2355">
        <v>60</v>
      </c>
      <c r="M2355">
        <v>89</v>
      </c>
      <c r="N2355">
        <v>97</v>
      </c>
      <c r="O2355">
        <v>7127</v>
      </c>
      <c r="Q2355">
        <v>15</v>
      </c>
      <c r="R2355">
        <v>800</v>
      </c>
      <c r="S2355">
        <v>10</v>
      </c>
      <c r="T2355">
        <v>80</v>
      </c>
      <c r="U2355" t="s">
        <v>782</v>
      </c>
      <c r="V2355">
        <v>25000</v>
      </c>
      <c r="W2355">
        <v>4000</v>
      </c>
      <c r="X2355">
        <v>82</v>
      </c>
      <c r="Y2355">
        <v>9</v>
      </c>
      <c r="Z2355">
        <v>0.9</v>
      </c>
      <c r="AA2355">
        <v>-30</v>
      </c>
      <c r="AB2355" t="s">
        <v>769</v>
      </c>
      <c r="AC2355">
        <v>0.05</v>
      </c>
      <c r="AD2355" t="s">
        <v>1308</v>
      </c>
      <c r="AE2355">
        <v>41275</v>
      </c>
      <c r="AF2355">
        <v>41899</v>
      </c>
      <c r="AG2355" t="s">
        <v>842</v>
      </c>
      <c r="AH2355" t="s">
        <v>6171</v>
      </c>
      <c r="AI2355">
        <v>2220608</v>
      </c>
    </row>
    <row r="2356" spans="1:35" hidden="1">
      <c r="A2356" t="s">
        <v>5013</v>
      </c>
      <c r="B2356" t="s">
        <v>27</v>
      </c>
      <c r="C2356" t="s">
        <v>6172</v>
      </c>
      <c r="D2356" t="s">
        <v>6172</v>
      </c>
      <c r="F2356" t="s">
        <v>813</v>
      </c>
      <c r="G2356" t="s">
        <v>780</v>
      </c>
      <c r="H2356" t="s">
        <v>794</v>
      </c>
      <c r="I2356" t="s">
        <v>726</v>
      </c>
      <c r="J2356" t="s">
        <v>682</v>
      </c>
      <c r="K2356">
        <v>5</v>
      </c>
      <c r="L2356">
        <v>60</v>
      </c>
      <c r="M2356">
        <v>89</v>
      </c>
      <c r="N2356">
        <v>64</v>
      </c>
      <c r="R2356">
        <v>650</v>
      </c>
      <c r="S2356">
        <v>10</v>
      </c>
      <c r="T2356">
        <v>65</v>
      </c>
      <c r="U2356" t="s">
        <v>782</v>
      </c>
      <c r="V2356">
        <v>25000</v>
      </c>
      <c r="W2356">
        <v>2700</v>
      </c>
      <c r="X2356">
        <v>83</v>
      </c>
      <c r="Y2356">
        <v>19</v>
      </c>
      <c r="Z2356">
        <v>0.7</v>
      </c>
      <c r="AA2356">
        <v>-30</v>
      </c>
      <c r="AD2356" t="s">
        <v>1308</v>
      </c>
      <c r="AE2356">
        <v>41435</v>
      </c>
      <c r="AF2356">
        <v>41848</v>
      </c>
      <c r="AG2356" t="s">
        <v>842</v>
      </c>
      <c r="AH2356" t="s">
        <v>6173</v>
      </c>
      <c r="AI2356">
        <v>2217076</v>
      </c>
    </row>
    <row r="2357" spans="1:35" hidden="1">
      <c r="A2357" t="s">
        <v>5013</v>
      </c>
      <c r="B2357" t="s">
        <v>27</v>
      </c>
      <c r="C2357" t="s">
        <v>6174</v>
      </c>
      <c r="D2357" t="s">
        <v>6174</v>
      </c>
      <c r="F2357" t="s">
        <v>813</v>
      </c>
      <c r="G2357" t="s">
        <v>780</v>
      </c>
      <c r="H2357" t="s">
        <v>794</v>
      </c>
      <c r="I2357" t="s">
        <v>726</v>
      </c>
      <c r="J2357" t="s">
        <v>682</v>
      </c>
      <c r="K2357">
        <v>5</v>
      </c>
      <c r="L2357">
        <v>60</v>
      </c>
      <c r="M2357">
        <v>89</v>
      </c>
      <c r="N2357">
        <v>64</v>
      </c>
      <c r="R2357">
        <v>675</v>
      </c>
      <c r="S2357">
        <v>10</v>
      </c>
      <c r="T2357">
        <v>68</v>
      </c>
      <c r="U2357" t="s">
        <v>782</v>
      </c>
      <c r="V2357">
        <v>25000</v>
      </c>
      <c r="W2357">
        <v>3000</v>
      </c>
      <c r="X2357">
        <v>83</v>
      </c>
      <c r="Y2357">
        <v>21</v>
      </c>
      <c r="Z2357">
        <v>0.7</v>
      </c>
      <c r="AA2357">
        <v>-29</v>
      </c>
      <c r="AD2357" t="s">
        <v>1308</v>
      </c>
      <c r="AE2357">
        <v>41435</v>
      </c>
      <c r="AF2357">
        <v>41835</v>
      </c>
      <c r="AG2357" t="s">
        <v>842</v>
      </c>
      <c r="AH2357" t="s">
        <v>6175</v>
      </c>
      <c r="AI2357">
        <v>2215538</v>
      </c>
    </row>
    <row r="2358" spans="1:35" hidden="1">
      <c r="A2358" t="s">
        <v>5013</v>
      </c>
      <c r="B2358" t="s">
        <v>27</v>
      </c>
      <c r="C2358" t="s">
        <v>6176</v>
      </c>
      <c r="D2358" t="s">
        <v>6176</v>
      </c>
      <c r="F2358" t="s">
        <v>813</v>
      </c>
      <c r="G2358" t="s">
        <v>780</v>
      </c>
      <c r="H2358" t="s">
        <v>794</v>
      </c>
      <c r="I2358" t="s">
        <v>726</v>
      </c>
      <c r="J2358" t="s">
        <v>682</v>
      </c>
      <c r="K2358">
        <v>5</v>
      </c>
      <c r="L2358">
        <v>60</v>
      </c>
      <c r="M2358">
        <v>89</v>
      </c>
      <c r="N2358">
        <v>64</v>
      </c>
      <c r="R2358">
        <v>700</v>
      </c>
      <c r="S2358">
        <v>10</v>
      </c>
      <c r="T2358">
        <v>70</v>
      </c>
      <c r="U2358" t="s">
        <v>782</v>
      </c>
      <c r="V2358">
        <v>25000</v>
      </c>
      <c r="W2358">
        <v>4000</v>
      </c>
      <c r="X2358">
        <v>83</v>
      </c>
      <c r="Y2358">
        <v>24</v>
      </c>
      <c r="Z2358">
        <v>0.7</v>
      </c>
      <c r="AA2358">
        <v>-30</v>
      </c>
      <c r="AD2358" t="s">
        <v>1308</v>
      </c>
      <c r="AE2358">
        <v>41640</v>
      </c>
      <c r="AF2358">
        <v>41908</v>
      </c>
      <c r="AG2358" t="s">
        <v>842</v>
      </c>
      <c r="AH2358" t="s">
        <v>6177</v>
      </c>
      <c r="AI2358">
        <v>2222249</v>
      </c>
    </row>
    <row r="2359" spans="1:35" hidden="1">
      <c r="A2359" t="s">
        <v>5013</v>
      </c>
      <c r="B2359" t="s">
        <v>27</v>
      </c>
      <c r="C2359" t="s">
        <v>6178</v>
      </c>
      <c r="D2359" t="s">
        <v>6178</v>
      </c>
      <c r="F2359" t="s">
        <v>813</v>
      </c>
      <c r="G2359" t="s">
        <v>780</v>
      </c>
      <c r="H2359" t="s">
        <v>794</v>
      </c>
      <c r="I2359" t="s">
        <v>726</v>
      </c>
      <c r="J2359" t="s">
        <v>682</v>
      </c>
      <c r="K2359">
        <v>5</v>
      </c>
      <c r="L2359">
        <v>65</v>
      </c>
      <c r="M2359">
        <v>89</v>
      </c>
      <c r="N2359">
        <v>64</v>
      </c>
      <c r="R2359">
        <v>650</v>
      </c>
      <c r="S2359">
        <v>10</v>
      </c>
      <c r="T2359">
        <v>65</v>
      </c>
      <c r="U2359" t="s">
        <v>782</v>
      </c>
      <c r="V2359">
        <v>25000</v>
      </c>
      <c r="W2359">
        <v>2700</v>
      </c>
      <c r="X2359">
        <v>82</v>
      </c>
      <c r="Y2359">
        <v>17</v>
      </c>
      <c r="Z2359">
        <v>0.8</v>
      </c>
      <c r="AA2359">
        <v>-30</v>
      </c>
      <c r="AB2359" t="s">
        <v>769</v>
      </c>
      <c r="AC2359">
        <v>0.05</v>
      </c>
      <c r="AD2359" t="s">
        <v>1308</v>
      </c>
      <c r="AE2359">
        <v>41488</v>
      </c>
      <c r="AF2359">
        <v>41813</v>
      </c>
      <c r="AG2359" t="s">
        <v>842</v>
      </c>
      <c r="AH2359" t="s">
        <v>6179</v>
      </c>
      <c r="AI2359">
        <v>2213682</v>
      </c>
    </row>
    <row r="2360" spans="1:35" hidden="1">
      <c r="A2360" t="s">
        <v>5013</v>
      </c>
      <c r="B2360" t="s">
        <v>27</v>
      </c>
      <c r="C2360" t="s">
        <v>6180</v>
      </c>
      <c r="D2360" t="s">
        <v>6180</v>
      </c>
      <c r="F2360" t="s">
        <v>813</v>
      </c>
      <c r="G2360" t="s">
        <v>780</v>
      </c>
      <c r="H2360" t="s">
        <v>794</v>
      </c>
      <c r="I2360" t="s">
        <v>726</v>
      </c>
      <c r="J2360" t="s">
        <v>682</v>
      </c>
      <c r="K2360">
        <v>5</v>
      </c>
      <c r="L2360">
        <v>65</v>
      </c>
      <c r="M2360">
        <v>89</v>
      </c>
      <c r="N2360">
        <v>64</v>
      </c>
      <c r="R2360">
        <v>600</v>
      </c>
      <c r="S2360">
        <v>10.1</v>
      </c>
      <c r="T2360">
        <v>60</v>
      </c>
      <c r="U2360" t="s">
        <v>782</v>
      </c>
      <c r="V2360">
        <v>25000</v>
      </c>
      <c r="W2360">
        <v>2700</v>
      </c>
      <c r="X2360">
        <v>94</v>
      </c>
      <c r="Y2360">
        <v>68</v>
      </c>
      <c r="Z2360">
        <v>0.9</v>
      </c>
      <c r="AA2360">
        <v>-30</v>
      </c>
      <c r="AB2360" t="s">
        <v>769</v>
      </c>
      <c r="AC2360">
        <v>0.05</v>
      </c>
      <c r="AD2360" t="s">
        <v>1308</v>
      </c>
      <c r="AE2360">
        <v>41488</v>
      </c>
      <c r="AF2360">
        <v>41900</v>
      </c>
      <c r="AG2360" t="s">
        <v>842</v>
      </c>
      <c r="AH2360" t="s">
        <v>6181</v>
      </c>
      <c r="AI2360">
        <v>2220680</v>
      </c>
    </row>
    <row r="2361" spans="1:35" hidden="1">
      <c r="A2361" t="s">
        <v>5013</v>
      </c>
      <c r="B2361" t="s">
        <v>27</v>
      </c>
      <c r="C2361" t="s">
        <v>6182</v>
      </c>
      <c r="D2361" t="s">
        <v>6182</v>
      </c>
      <c r="F2361" t="s">
        <v>813</v>
      </c>
      <c r="G2361" t="s">
        <v>780</v>
      </c>
      <c r="H2361" t="s">
        <v>794</v>
      </c>
      <c r="I2361" t="s">
        <v>726</v>
      </c>
      <c r="J2361" t="s">
        <v>682</v>
      </c>
      <c r="K2361">
        <v>5</v>
      </c>
      <c r="L2361">
        <v>65</v>
      </c>
      <c r="M2361">
        <v>89</v>
      </c>
      <c r="N2361">
        <v>64</v>
      </c>
      <c r="R2361">
        <v>700</v>
      </c>
      <c r="S2361">
        <v>10</v>
      </c>
      <c r="T2361">
        <v>80</v>
      </c>
      <c r="U2361" t="s">
        <v>782</v>
      </c>
      <c r="V2361">
        <v>25000</v>
      </c>
      <c r="W2361">
        <v>3000</v>
      </c>
      <c r="X2361">
        <v>82</v>
      </c>
      <c r="Y2361">
        <v>21</v>
      </c>
      <c r="Z2361">
        <v>0.9</v>
      </c>
      <c r="AA2361">
        <v>-30</v>
      </c>
      <c r="AB2361" t="s">
        <v>769</v>
      </c>
      <c r="AC2361">
        <v>0.05</v>
      </c>
      <c r="AD2361" t="s">
        <v>1308</v>
      </c>
      <c r="AE2361">
        <v>41488</v>
      </c>
      <c r="AF2361">
        <v>41813</v>
      </c>
      <c r="AG2361" t="s">
        <v>842</v>
      </c>
      <c r="AH2361" t="s">
        <v>6183</v>
      </c>
      <c r="AI2361">
        <v>2213677</v>
      </c>
    </row>
    <row r="2362" spans="1:35" hidden="1">
      <c r="A2362" t="s">
        <v>5013</v>
      </c>
      <c r="B2362" t="s">
        <v>27</v>
      </c>
      <c r="C2362" t="s">
        <v>6184</v>
      </c>
      <c r="D2362" t="s">
        <v>6184</v>
      </c>
      <c r="E2362" t="s">
        <v>6185</v>
      </c>
      <c r="F2362" t="s">
        <v>792</v>
      </c>
      <c r="G2362" t="s">
        <v>793</v>
      </c>
      <c r="H2362" t="s">
        <v>794</v>
      </c>
      <c r="I2362" t="s">
        <v>795</v>
      </c>
      <c r="J2362" t="s">
        <v>682</v>
      </c>
      <c r="K2362">
        <v>5</v>
      </c>
      <c r="L2362">
        <v>60</v>
      </c>
      <c r="M2362">
        <v>112</v>
      </c>
      <c r="N2362">
        <v>61</v>
      </c>
      <c r="R2362">
        <v>800</v>
      </c>
      <c r="S2362">
        <v>11</v>
      </c>
      <c r="T2362">
        <v>72.7</v>
      </c>
      <c r="U2362" t="s">
        <v>782</v>
      </c>
      <c r="V2362">
        <v>25000</v>
      </c>
      <c r="W2362">
        <v>2700</v>
      </c>
      <c r="X2362">
        <v>93</v>
      </c>
      <c r="Y2362">
        <v>59</v>
      </c>
      <c r="Z2362">
        <v>0.9</v>
      </c>
      <c r="AA2362">
        <v>-30</v>
      </c>
      <c r="AB2362" t="s">
        <v>769</v>
      </c>
      <c r="AC2362">
        <v>0.05</v>
      </c>
      <c r="AD2362" t="s">
        <v>783</v>
      </c>
      <c r="AE2362">
        <v>41883</v>
      </c>
      <c r="AF2362">
        <v>41893</v>
      </c>
      <c r="AG2362" t="s">
        <v>842</v>
      </c>
      <c r="AH2362" t="s">
        <v>6186</v>
      </c>
      <c r="AI2362">
        <v>2219504</v>
      </c>
    </row>
    <row r="2363" spans="1:35" hidden="1">
      <c r="A2363" t="s">
        <v>5013</v>
      </c>
      <c r="B2363" t="s">
        <v>27</v>
      </c>
      <c r="C2363" t="s">
        <v>6187</v>
      </c>
      <c r="D2363" t="s">
        <v>6188</v>
      </c>
      <c r="E2363" t="s">
        <v>6189</v>
      </c>
      <c r="F2363" t="s">
        <v>731</v>
      </c>
      <c r="G2363" t="s">
        <v>780</v>
      </c>
      <c r="H2363" t="s">
        <v>794</v>
      </c>
      <c r="I2363" t="s">
        <v>726</v>
      </c>
      <c r="J2363" t="s">
        <v>682</v>
      </c>
      <c r="K2363">
        <v>3</v>
      </c>
      <c r="L2363">
        <v>75</v>
      </c>
      <c r="M2363">
        <v>89</v>
      </c>
      <c r="N2363">
        <v>97</v>
      </c>
      <c r="O2363">
        <v>2862</v>
      </c>
      <c r="Q2363">
        <v>25</v>
      </c>
      <c r="R2363">
        <v>800</v>
      </c>
      <c r="S2363">
        <v>12.1</v>
      </c>
      <c r="T2363">
        <v>66.099999999999994</v>
      </c>
      <c r="U2363" t="s">
        <v>782</v>
      </c>
      <c r="V2363">
        <v>25000</v>
      </c>
      <c r="W2363">
        <v>3000</v>
      </c>
      <c r="X2363">
        <v>82</v>
      </c>
      <c r="Y2363">
        <v>3</v>
      </c>
      <c r="Z2363">
        <v>0.9</v>
      </c>
      <c r="AA2363">
        <v>-30</v>
      </c>
      <c r="AB2363" t="s">
        <v>769</v>
      </c>
      <c r="AC2363">
        <v>0.05</v>
      </c>
      <c r="AD2363" t="s">
        <v>1308</v>
      </c>
      <c r="AE2363">
        <v>41488</v>
      </c>
      <c r="AF2363">
        <v>41890</v>
      </c>
      <c r="AG2363" t="s">
        <v>842</v>
      </c>
      <c r="AH2363" t="s">
        <v>6190</v>
      </c>
      <c r="AI2363">
        <v>2219022</v>
      </c>
    </row>
    <row r="2364" spans="1:35" hidden="1">
      <c r="A2364" t="s">
        <v>6029</v>
      </c>
      <c r="B2364" t="s">
        <v>6191</v>
      </c>
      <c r="C2364" t="s">
        <v>1009</v>
      </c>
      <c r="D2364" t="s">
        <v>6192</v>
      </c>
      <c r="F2364" t="s">
        <v>732</v>
      </c>
      <c r="G2364" t="s">
        <v>780</v>
      </c>
      <c r="H2364" t="s">
        <v>794</v>
      </c>
      <c r="I2364" t="s">
        <v>726</v>
      </c>
      <c r="J2364" t="s">
        <v>682</v>
      </c>
      <c r="K2364">
        <v>3</v>
      </c>
      <c r="L2364">
        <v>65</v>
      </c>
      <c r="M2364">
        <v>128.9</v>
      </c>
      <c r="N2364">
        <v>94.7</v>
      </c>
      <c r="R2364">
        <v>650</v>
      </c>
      <c r="S2364">
        <v>10</v>
      </c>
      <c r="T2364">
        <v>65</v>
      </c>
      <c r="U2364" t="s">
        <v>782</v>
      </c>
      <c r="V2364">
        <v>25000</v>
      </c>
      <c r="W2364">
        <v>2700</v>
      </c>
      <c r="X2364">
        <v>82</v>
      </c>
      <c r="Y2364">
        <v>17</v>
      </c>
      <c r="Z2364">
        <v>1</v>
      </c>
      <c r="AA2364">
        <v>-25</v>
      </c>
      <c r="AB2364" t="s">
        <v>769</v>
      </c>
      <c r="AC2364">
        <v>0.05</v>
      </c>
      <c r="AD2364" t="s">
        <v>783</v>
      </c>
      <c r="AE2364">
        <v>41929</v>
      </c>
      <c r="AF2364">
        <v>41933</v>
      </c>
      <c r="AG2364" t="s">
        <v>784</v>
      </c>
      <c r="AH2364" t="s">
        <v>6193</v>
      </c>
      <c r="AI2364">
        <v>2224545</v>
      </c>
    </row>
    <row r="2365" spans="1:35" hidden="1">
      <c r="A2365" t="s">
        <v>6194</v>
      </c>
      <c r="B2365" t="s">
        <v>6195</v>
      </c>
      <c r="C2365" t="s">
        <v>1943</v>
      </c>
      <c r="D2365">
        <v>113403</v>
      </c>
      <c r="F2365" t="s">
        <v>792</v>
      </c>
      <c r="G2365" t="s">
        <v>793</v>
      </c>
      <c r="H2365" t="s">
        <v>794</v>
      </c>
      <c r="I2365" t="s">
        <v>795</v>
      </c>
      <c r="J2365" t="s">
        <v>682</v>
      </c>
      <c r="K2365">
        <v>3</v>
      </c>
      <c r="L2365">
        <v>60</v>
      </c>
      <c r="M2365">
        <v>112</v>
      </c>
      <c r="N2365">
        <v>60</v>
      </c>
      <c r="R2365">
        <v>800</v>
      </c>
      <c r="S2365">
        <v>8.5</v>
      </c>
      <c r="T2365">
        <v>94.1</v>
      </c>
      <c r="U2365" t="s">
        <v>782</v>
      </c>
      <c r="V2365">
        <v>25000</v>
      </c>
      <c r="W2365">
        <v>3000</v>
      </c>
      <c r="X2365">
        <v>81</v>
      </c>
      <c r="Y2365">
        <v>6</v>
      </c>
      <c r="Z2365">
        <v>0.9</v>
      </c>
      <c r="AA2365">
        <v>-20</v>
      </c>
      <c r="AB2365" t="s">
        <v>769</v>
      </c>
      <c r="AC2365">
        <v>0.1</v>
      </c>
      <c r="AD2365" t="s">
        <v>783</v>
      </c>
      <c r="AE2365">
        <v>41760</v>
      </c>
      <c r="AF2365">
        <v>41850</v>
      </c>
      <c r="AG2365" t="s">
        <v>842</v>
      </c>
      <c r="AH2365" t="s">
        <v>6196</v>
      </c>
      <c r="AI2365">
        <v>2216933</v>
      </c>
    </row>
    <row r="2366" spans="1:35" hidden="1">
      <c r="A2366" t="s">
        <v>6194</v>
      </c>
      <c r="B2366" t="s">
        <v>6195</v>
      </c>
      <c r="C2366" t="s">
        <v>1943</v>
      </c>
      <c r="D2366">
        <v>113404</v>
      </c>
      <c r="F2366" t="s">
        <v>792</v>
      </c>
      <c r="G2366" t="s">
        <v>793</v>
      </c>
      <c r="H2366" t="s">
        <v>794</v>
      </c>
      <c r="I2366" t="s">
        <v>795</v>
      </c>
      <c r="J2366" t="s">
        <v>682</v>
      </c>
      <c r="K2366">
        <v>3</v>
      </c>
      <c r="L2366">
        <v>60</v>
      </c>
      <c r="M2366">
        <v>112</v>
      </c>
      <c r="N2366">
        <v>60</v>
      </c>
      <c r="R2366">
        <v>800</v>
      </c>
      <c r="S2366">
        <v>8.5</v>
      </c>
      <c r="T2366">
        <v>94.1</v>
      </c>
      <c r="U2366" t="s">
        <v>782</v>
      </c>
      <c r="V2366">
        <v>25000</v>
      </c>
      <c r="W2366">
        <v>2700</v>
      </c>
      <c r="X2366">
        <v>81</v>
      </c>
      <c r="Y2366">
        <v>5</v>
      </c>
      <c r="Z2366">
        <v>0.9</v>
      </c>
      <c r="AA2366">
        <v>-20</v>
      </c>
      <c r="AB2366" t="s">
        <v>769</v>
      </c>
      <c r="AC2366">
        <v>0.1</v>
      </c>
      <c r="AD2366" t="s">
        <v>783</v>
      </c>
      <c r="AE2366">
        <v>41760</v>
      </c>
      <c r="AF2366">
        <v>41850</v>
      </c>
      <c r="AG2366" t="s">
        <v>842</v>
      </c>
      <c r="AH2366" t="s">
        <v>6197</v>
      </c>
      <c r="AI2366">
        <v>2216932</v>
      </c>
    </row>
    <row r="2367" spans="1:35">
      <c r="A2367" t="s">
        <v>6194</v>
      </c>
      <c r="B2367" t="s">
        <v>6198</v>
      </c>
      <c r="C2367" t="s">
        <v>682</v>
      </c>
      <c r="D2367">
        <v>104003</v>
      </c>
      <c r="F2367" t="s">
        <v>787</v>
      </c>
      <c r="G2367" t="s">
        <v>723</v>
      </c>
      <c r="H2367" t="s">
        <v>788</v>
      </c>
      <c r="I2367" t="s">
        <v>723</v>
      </c>
      <c r="J2367" t="s">
        <v>682</v>
      </c>
      <c r="K2367">
        <v>3</v>
      </c>
      <c r="L2367">
        <v>40</v>
      </c>
      <c r="M2367">
        <v>103</v>
      </c>
      <c r="N2367">
        <v>35</v>
      </c>
      <c r="R2367">
        <v>315</v>
      </c>
      <c r="S2367">
        <v>5</v>
      </c>
      <c r="T2367">
        <v>64.3</v>
      </c>
      <c r="U2367" t="s">
        <v>782</v>
      </c>
      <c r="V2367">
        <v>40000</v>
      </c>
      <c r="W2367">
        <v>3000</v>
      </c>
      <c r="X2367">
        <v>84</v>
      </c>
      <c r="Y2367">
        <v>21</v>
      </c>
      <c r="Z2367">
        <v>0.7</v>
      </c>
      <c r="AA2367">
        <v>-20</v>
      </c>
      <c r="AB2367" t="s">
        <v>769</v>
      </c>
      <c r="AC2367">
        <v>0.1</v>
      </c>
      <c r="AD2367" t="s">
        <v>1203</v>
      </c>
      <c r="AE2367">
        <v>41861</v>
      </c>
      <c r="AF2367">
        <v>41856</v>
      </c>
      <c r="AG2367" t="s">
        <v>827</v>
      </c>
      <c r="AH2367" t="s">
        <v>6199</v>
      </c>
      <c r="AI2367">
        <v>2217997</v>
      </c>
    </row>
    <row r="2368" spans="1:35">
      <c r="A2368" t="s">
        <v>6194</v>
      </c>
      <c r="B2368" t="s">
        <v>6198</v>
      </c>
      <c r="C2368" t="s">
        <v>682</v>
      </c>
      <c r="D2368">
        <v>104004</v>
      </c>
      <c r="F2368" t="s">
        <v>787</v>
      </c>
      <c r="G2368" t="s">
        <v>723</v>
      </c>
      <c r="H2368" t="s">
        <v>788</v>
      </c>
      <c r="I2368" t="s">
        <v>723</v>
      </c>
      <c r="J2368" t="s">
        <v>682</v>
      </c>
      <c r="K2368">
        <v>3</v>
      </c>
      <c r="L2368">
        <v>40</v>
      </c>
      <c r="M2368">
        <v>103</v>
      </c>
      <c r="N2368">
        <v>35</v>
      </c>
      <c r="R2368">
        <v>315</v>
      </c>
      <c r="S2368">
        <v>5</v>
      </c>
      <c r="T2368">
        <v>64.3</v>
      </c>
      <c r="U2368" t="s">
        <v>782</v>
      </c>
      <c r="V2368">
        <v>40000</v>
      </c>
      <c r="W2368">
        <v>2700</v>
      </c>
      <c r="X2368">
        <v>82</v>
      </c>
      <c r="Y2368">
        <v>17</v>
      </c>
      <c r="Z2368">
        <v>0.7</v>
      </c>
      <c r="AA2368">
        <v>-20</v>
      </c>
      <c r="AB2368" t="s">
        <v>769</v>
      </c>
      <c r="AC2368">
        <v>0.1</v>
      </c>
      <c r="AD2368" t="s">
        <v>783</v>
      </c>
      <c r="AE2368">
        <v>41861</v>
      </c>
      <c r="AF2368">
        <v>41856</v>
      </c>
      <c r="AG2368" t="s">
        <v>827</v>
      </c>
      <c r="AH2368" t="s">
        <v>6200</v>
      </c>
      <c r="AI2368">
        <v>2217998</v>
      </c>
    </row>
    <row r="2369" spans="1:35" hidden="1">
      <c r="A2369" t="s">
        <v>6194</v>
      </c>
      <c r="B2369" t="s">
        <v>6198</v>
      </c>
      <c r="C2369" t="s">
        <v>682</v>
      </c>
      <c r="D2369">
        <v>200703</v>
      </c>
      <c r="F2369" t="s">
        <v>813</v>
      </c>
      <c r="G2369" t="s">
        <v>780</v>
      </c>
      <c r="H2369" t="s">
        <v>794</v>
      </c>
      <c r="I2369" t="s">
        <v>726</v>
      </c>
      <c r="J2369" t="s">
        <v>682</v>
      </c>
      <c r="K2369">
        <v>5</v>
      </c>
      <c r="L2369">
        <v>50</v>
      </c>
      <c r="M2369">
        <v>96</v>
      </c>
      <c r="N2369">
        <v>64</v>
      </c>
      <c r="Q2369">
        <v>120</v>
      </c>
      <c r="R2369">
        <v>480</v>
      </c>
      <c r="S2369">
        <v>7.8</v>
      </c>
      <c r="T2369">
        <v>64</v>
      </c>
      <c r="U2369" t="s">
        <v>782</v>
      </c>
      <c r="V2369">
        <v>25000</v>
      </c>
      <c r="W2369">
        <v>3000</v>
      </c>
      <c r="X2369">
        <v>82</v>
      </c>
      <c r="Y2369">
        <v>18</v>
      </c>
      <c r="Z2369">
        <v>0.9</v>
      </c>
      <c r="AA2369">
        <v>-20</v>
      </c>
      <c r="AB2369" t="s">
        <v>769</v>
      </c>
      <c r="AC2369">
        <v>0.1</v>
      </c>
      <c r="AD2369" t="s">
        <v>1143</v>
      </c>
      <c r="AE2369">
        <v>41861</v>
      </c>
      <c r="AF2369">
        <v>41856</v>
      </c>
      <c r="AG2369" t="s">
        <v>842</v>
      </c>
      <c r="AH2369" t="s">
        <v>6201</v>
      </c>
      <c r="AI2369">
        <v>2217993</v>
      </c>
    </row>
    <row r="2370" spans="1:35" hidden="1">
      <c r="A2370" t="s">
        <v>6194</v>
      </c>
      <c r="B2370" t="s">
        <v>6198</v>
      </c>
      <c r="C2370" t="s">
        <v>682</v>
      </c>
      <c r="D2370">
        <v>200704</v>
      </c>
      <c r="F2370" t="s">
        <v>813</v>
      </c>
      <c r="G2370" t="s">
        <v>780</v>
      </c>
      <c r="H2370" t="s">
        <v>794</v>
      </c>
      <c r="I2370" t="s">
        <v>726</v>
      </c>
      <c r="J2370" t="s">
        <v>682</v>
      </c>
      <c r="K2370">
        <v>5</v>
      </c>
      <c r="L2370">
        <v>50</v>
      </c>
      <c r="M2370">
        <v>95</v>
      </c>
      <c r="N2370">
        <v>64</v>
      </c>
      <c r="Q2370">
        <v>120</v>
      </c>
      <c r="R2370">
        <v>500</v>
      </c>
      <c r="S2370">
        <v>7.8</v>
      </c>
      <c r="T2370">
        <v>66.7</v>
      </c>
      <c r="U2370" t="s">
        <v>782</v>
      </c>
      <c r="V2370">
        <v>25000</v>
      </c>
      <c r="W2370">
        <v>2700</v>
      </c>
      <c r="X2370">
        <v>82</v>
      </c>
      <c r="Y2370">
        <v>16</v>
      </c>
      <c r="Z2370">
        <v>0.9</v>
      </c>
      <c r="AA2370">
        <v>-20</v>
      </c>
      <c r="AB2370" t="s">
        <v>769</v>
      </c>
      <c r="AC2370">
        <v>0.1</v>
      </c>
      <c r="AD2370" t="s">
        <v>1143</v>
      </c>
      <c r="AE2370">
        <v>41861</v>
      </c>
      <c r="AF2370">
        <v>41856</v>
      </c>
      <c r="AG2370" t="s">
        <v>842</v>
      </c>
      <c r="AH2370" t="s">
        <v>6202</v>
      </c>
      <c r="AI2370">
        <v>2217994</v>
      </c>
    </row>
    <row r="2371" spans="1:35">
      <c r="A2371" t="s">
        <v>6194</v>
      </c>
      <c r="B2371" t="s">
        <v>6198</v>
      </c>
      <c r="C2371" t="s">
        <v>682</v>
      </c>
      <c r="D2371">
        <v>300123</v>
      </c>
      <c r="F2371" t="s">
        <v>732</v>
      </c>
      <c r="G2371" t="s">
        <v>780</v>
      </c>
      <c r="H2371" t="s">
        <v>794</v>
      </c>
      <c r="I2371" t="s">
        <v>726</v>
      </c>
      <c r="J2371" t="s">
        <v>682</v>
      </c>
      <c r="K2371">
        <v>5</v>
      </c>
      <c r="L2371">
        <v>65</v>
      </c>
      <c r="M2371">
        <v>133</v>
      </c>
      <c r="N2371">
        <v>95</v>
      </c>
      <c r="Q2371">
        <v>120</v>
      </c>
      <c r="R2371">
        <v>865</v>
      </c>
      <c r="S2371">
        <v>12</v>
      </c>
      <c r="T2371">
        <v>72.099999999999994</v>
      </c>
      <c r="U2371" t="s">
        <v>782</v>
      </c>
      <c r="V2371">
        <v>40000</v>
      </c>
      <c r="W2371">
        <v>3000</v>
      </c>
      <c r="X2371">
        <v>84</v>
      </c>
      <c r="Y2371">
        <v>24</v>
      </c>
      <c r="Z2371">
        <v>0.9</v>
      </c>
      <c r="AA2371">
        <v>-20</v>
      </c>
      <c r="AB2371" t="s">
        <v>769</v>
      </c>
      <c r="AC2371">
        <v>0.1</v>
      </c>
      <c r="AD2371" t="s">
        <v>1143</v>
      </c>
      <c r="AE2371">
        <v>41861</v>
      </c>
      <c r="AF2371">
        <v>41856</v>
      </c>
      <c r="AG2371" t="s">
        <v>842</v>
      </c>
      <c r="AH2371" t="s">
        <v>6203</v>
      </c>
      <c r="AI2371">
        <v>2217991</v>
      </c>
    </row>
    <row r="2372" spans="1:35">
      <c r="A2372" t="s">
        <v>6194</v>
      </c>
      <c r="B2372" t="s">
        <v>6198</v>
      </c>
      <c r="C2372" t="s">
        <v>682</v>
      </c>
      <c r="D2372">
        <v>300124</v>
      </c>
      <c r="F2372" t="s">
        <v>732</v>
      </c>
      <c r="G2372" t="s">
        <v>780</v>
      </c>
      <c r="H2372" t="s">
        <v>794</v>
      </c>
      <c r="I2372" t="s">
        <v>726</v>
      </c>
      <c r="J2372" t="s">
        <v>682</v>
      </c>
      <c r="K2372">
        <v>5</v>
      </c>
      <c r="L2372">
        <v>65</v>
      </c>
      <c r="M2372">
        <v>133</v>
      </c>
      <c r="N2372">
        <v>95</v>
      </c>
      <c r="Q2372">
        <v>120</v>
      </c>
      <c r="R2372">
        <v>865</v>
      </c>
      <c r="S2372">
        <v>12.1</v>
      </c>
      <c r="T2372">
        <v>72.099999999999994</v>
      </c>
      <c r="U2372" t="s">
        <v>782</v>
      </c>
      <c r="V2372">
        <v>40000</v>
      </c>
      <c r="W2372">
        <v>2700</v>
      </c>
      <c r="X2372">
        <v>83</v>
      </c>
      <c r="Y2372">
        <v>21</v>
      </c>
      <c r="Z2372">
        <v>0.9</v>
      </c>
      <c r="AA2372">
        <v>-20</v>
      </c>
      <c r="AB2372" t="s">
        <v>769</v>
      </c>
      <c r="AC2372">
        <v>0.1</v>
      </c>
      <c r="AD2372" t="s">
        <v>1143</v>
      </c>
      <c r="AE2372">
        <v>41861</v>
      </c>
      <c r="AF2372">
        <v>41856</v>
      </c>
      <c r="AG2372" t="s">
        <v>842</v>
      </c>
      <c r="AH2372" t="s">
        <v>6204</v>
      </c>
      <c r="AI2372">
        <v>2217992</v>
      </c>
    </row>
    <row r="2373" spans="1:35">
      <c r="A2373" t="s">
        <v>6194</v>
      </c>
      <c r="B2373" t="s">
        <v>6198</v>
      </c>
      <c r="C2373" t="s">
        <v>682</v>
      </c>
      <c r="D2373">
        <v>400174</v>
      </c>
      <c r="F2373" t="s">
        <v>733</v>
      </c>
      <c r="G2373" t="s">
        <v>780</v>
      </c>
      <c r="H2373" t="s">
        <v>794</v>
      </c>
      <c r="I2373" t="s">
        <v>726</v>
      </c>
      <c r="J2373" t="s">
        <v>682</v>
      </c>
      <c r="K2373">
        <v>5</v>
      </c>
      <c r="L2373">
        <v>75</v>
      </c>
      <c r="M2373">
        <v>152</v>
      </c>
      <c r="N2373">
        <v>125</v>
      </c>
      <c r="Q2373">
        <v>120</v>
      </c>
      <c r="R2373">
        <v>1200</v>
      </c>
      <c r="S2373">
        <v>17.100000000000001</v>
      </c>
      <c r="T2373">
        <v>70.599999999999994</v>
      </c>
      <c r="U2373" t="s">
        <v>782</v>
      </c>
      <c r="V2373">
        <v>40000</v>
      </c>
      <c r="W2373">
        <v>2700</v>
      </c>
      <c r="X2373">
        <v>83</v>
      </c>
      <c r="Y2373">
        <v>19</v>
      </c>
      <c r="Z2373">
        <v>1</v>
      </c>
      <c r="AA2373">
        <v>-20</v>
      </c>
      <c r="AB2373" t="s">
        <v>769</v>
      </c>
      <c r="AC2373">
        <v>0.1</v>
      </c>
      <c r="AD2373" t="s">
        <v>1143</v>
      </c>
      <c r="AE2373">
        <v>41861</v>
      </c>
      <c r="AF2373">
        <v>41856</v>
      </c>
      <c r="AG2373" t="s">
        <v>842</v>
      </c>
      <c r="AH2373" t="s">
        <v>6205</v>
      </c>
      <c r="AI2373">
        <v>2217990</v>
      </c>
    </row>
    <row r="2374" spans="1:35" hidden="1">
      <c r="A2374" t="s">
        <v>6206</v>
      </c>
      <c r="B2374" t="s">
        <v>6207</v>
      </c>
      <c r="C2374" t="s">
        <v>1943</v>
      </c>
      <c r="D2374" t="s">
        <v>6208</v>
      </c>
      <c r="F2374" t="s">
        <v>792</v>
      </c>
      <c r="G2374" t="s">
        <v>793</v>
      </c>
      <c r="H2374" t="s">
        <v>794</v>
      </c>
      <c r="I2374" t="s">
        <v>795</v>
      </c>
      <c r="J2374" t="s">
        <v>682</v>
      </c>
      <c r="K2374">
        <v>3</v>
      </c>
      <c r="L2374">
        <v>60</v>
      </c>
      <c r="M2374">
        <v>111</v>
      </c>
      <c r="N2374">
        <v>61</v>
      </c>
      <c r="R2374">
        <v>800</v>
      </c>
      <c r="S2374">
        <v>11.5</v>
      </c>
      <c r="T2374">
        <v>69.599999999999994</v>
      </c>
      <c r="U2374" t="s">
        <v>782</v>
      </c>
      <c r="V2374">
        <v>25000</v>
      </c>
      <c r="W2374">
        <v>3000</v>
      </c>
      <c r="X2374">
        <v>82</v>
      </c>
      <c r="Y2374">
        <v>18</v>
      </c>
      <c r="Z2374">
        <v>1</v>
      </c>
      <c r="AA2374">
        <v>-20</v>
      </c>
      <c r="AB2374" t="s">
        <v>769</v>
      </c>
      <c r="AC2374">
        <v>0.1</v>
      </c>
      <c r="AD2374" t="s">
        <v>826</v>
      </c>
      <c r="AE2374">
        <v>41640</v>
      </c>
      <c r="AF2374">
        <v>41950</v>
      </c>
      <c r="AG2374" t="s">
        <v>842</v>
      </c>
      <c r="AH2374" t="s">
        <v>6209</v>
      </c>
      <c r="AI2374">
        <v>2225255</v>
      </c>
    </row>
    <row r="2375" spans="1:35" hidden="1">
      <c r="A2375" t="s">
        <v>6206</v>
      </c>
      <c r="B2375" t="s">
        <v>6207</v>
      </c>
      <c r="C2375" t="s">
        <v>1943</v>
      </c>
      <c r="D2375" t="s">
        <v>6210</v>
      </c>
      <c r="F2375" t="s">
        <v>792</v>
      </c>
      <c r="G2375" t="s">
        <v>793</v>
      </c>
      <c r="H2375" t="s">
        <v>794</v>
      </c>
      <c r="I2375" t="s">
        <v>795</v>
      </c>
      <c r="J2375" t="s">
        <v>682</v>
      </c>
      <c r="K2375">
        <v>3</v>
      </c>
      <c r="L2375">
        <v>60</v>
      </c>
      <c r="M2375">
        <v>111</v>
      </c>
      <c r="N2375">
        <v>61</v>
      </c>
      <c r="R2375">
        <v>800</v>
      </c>
      <c r="S2375">
        <v>11.5</v>
      </c>
      <c r="T2375">
        <v>69.599999999999994</v>
      </c>
      <c r="U2375" t="s">
        <v>782</v>
      </c>
      <c r="V2375">
        <v>25000</v>
      </c>
      <c r="W2375">
        <v>4000</v>
      </c>
      <c r="X2375">
        <v>83</v>
      </c>
      <c r="Y2375">
        <v>11</v>
      </c>
      <c r="Z2375">
        <v>1</v>
      </c>
      <c r="AA2375">
        <v>-20</v>
      </c>
      <c r="AB2375" t="s">
        <v>769</v>
      </c>
      <c r="AC2375">
        <v>0.1</v>
      </c>
      <c r="AD2375" t="s">
        <v>826</v>
      </c>
      <c r="AE2375">
        <v>41640</v>
      </c>
      <c r="AF2375">
        <v>41950</v>
      </c>
      <c r="AG2375" t="s">
        <v>842</v>
      </c>
      <c r="AH2375" t="s">
        <v>6211</v>
      </c>
      <c r="AI2375">
        <v>2225256</v>
      </c>
    </row>
    <row r="2376" spans="1:35" hidden="1">
      <c r="A2376" t="s">
        <v>6206</v>
      </c>
      <c r="B2376" t="s">
        <v>6207</v>
      </c>
      <c r="C2376" t="s">
        <v>1943</v>
      </c>
      <c r="D2376" t="s">
        <v>6212</v>
      </c>
      <c r="F2376" t="s">
        <v>792</v>
      </c>
      <c r="G2376" t="s">
        <v>793</v>
      </c>
      <c r="H2376" t="s">
        <v>794</v>
      </c>
      <c r="I2376" t="s">
        <v>795</v>
      </c>
      <c r="J2376" t="s">
        <v>682</v>
      </c>
      <c r="K2376">
        <v>3</v>
      </c>
      <c r="L2376">
        <v>75</v>
      </c>
      <c r="M2376">
        <v>110</v>
      </c>
      <c r="N2376">
        <v>60</v>
      </c>
      <c r="R2376">
        <v>1100</v>
      </c>
      <c r="S2376">
        <v>16</v>
      </c>
      <c r="T2376">
        <v>68.8</v>
      </c>
      <c r="U2376" t="s">
        <v>782</v>
      </c>
      <c r="V2376">
        <v>25000</v>
      </c>
      <c r="W2376">
        <v>3000</v>
      </c>
      <c r="X2376">
        <v>81</v>
      </c>
      <c r="Y2376">
        <v>15</v>
      </c>
      <c r="Z2376">
        <v>0.9</v>
      </c>
      <c r="AA2376">
        <v>-20</v>
      </c>
      <c r="AB2376" t="s">
        <v>769</v>
      </c>
      <c r="AC2376">
        <v>0.1</v>
      </c>
      <c r="AD2376" t="s">
        <v>826</v>
      </c>
      <c r="AE2376">
        <v>41365</v>
      </c>
      <c r="AF2376">
        <v>41955</v>
      </c>
      <c r="AG2376" t="s">
        <v>842</v>
      </c>
      <c r="AH2376" t="s">
        <v>6213</v>
      </c>
      <c r="AI2376">
        <v>2225537</v>
      </c>
    </row>
    <row r="2377" spans="1:35" hidden="1">
      <c r="A2377" t="s">
        <v>6206</v>
      </c>
      <c r="B2377" t="s">
        <v>6207</v>
      </c>
      <c r="C2377" t="s">
        <v>1943</v>
      </c>
      <c r="D2377" t="s">
        <v>6214</v>
      </c>
      <c r="F2377" t="s">
        <v>792</v>
      </c>
      <c r="G2377" t="s">
        <v>793</v>
      </c>
      <c r="H2377" t="s">
        <v>794</v>
      </c>
      <c r="I2377" t="s">
        <v>795</v>
      </c>
      <c r="J2377" t="s">
        <v>682</v>
      </c>
      <c r="K2377">
        <v>3</v>
      </c>
      <c r="L2377">
        <v>75</v>
      </c>
      <c r="M2377">
        <v>110</v>
      </c>
      <c r="N2377">
        <v>60</v>
      </c>
      <c r="R2377">
        <v>1100</v>
      </c>
      <c r="S2377">
        <v>16</v>
      </c>
      <c r="T2377">
        <v>68.8</v>
      </c>
      <c r="U2377" t="s">
        <v>782</v>
      </c>
      <c r="V2377">
        <v>25000</v>
      </c>
      <c r="W2377">
        <v>4000</v>
      </c>
      <c r="X2377">
        <v>82</v>
      </c>
      <c r="Y2377">
        <v>9</v>
      </c>
      <c r="Z2377">
        <v>0.9</v>
      </c>
      <c r="AA2377">
        <v>-20</v>
      </c>
      <c r="AB2377" t="s">
        <v>769</v>
      </c>
      <c r="AC2377">
        <v>0.1</v>
      </c>
      <c r="AD2377" t="s">
        <v>826</v>
      </c>
      <c r="AE2377">
        <v>41365</v>
      </c>
      <c r="AF2377">
        <v>41955</v>
      </c>
      <c r="AG2377" t="s">
        <v>842</v>
      </c>
      <c r="AH2377" t="s">
        <v>6215</v>
      </c>
      <c r="AI2377">
        <v>2225538</v>
      </c>
    </row>
    <row r="2378" spans="1:35" hidden="1">
      <c r="A2378" t="s">
        <v>6206</v>
      </c>
      <c r="B2378" t="s">
        <v>6207</v>
      </c>
      <c r="C2378" t="s">
        <v>1943</v>
      </c>
      <c r="D2378" t="s">
        <v>6216</v>
      </c>
      <c r="F2378" t="s">
        <v>792</v>
      </c>
      <c r="G2378" t="s">
        <v>793</v>
      </c>
      <c r="H2378" t="s">
        <v>794</v>
      </c>
      <c r="I2378" t="s">
        <v>795</v>
      </c>
      <c r="J2378" t="s">
        <v>682</v>
      </c>
      <c r="K2378">
        <v>3</v>
      </c>
      <c r="L2378">
        <v>100</v>
      </c>
      <c r="M2378">
        <v>110</v>
      </c>
      <c r="N2378">
        <v>60</v>
      </c>
      <c r="R2378">
        <v>1600</v>
      </c>
      <c r="S2378">
        <v>22.5</v>
      </c>
      <c r="T2378">
        <v>71.099999999999994</v>
      </c>
      <c r="U2378" t="s">
        <v>782</v>
      </c>
      <c r="V2378">
        <v>25000</v>
      </c>
      <c r="W2378">
        <v>3000</v>
      </c>
      <c r="X2378">
        <v>81</v>
      </c>
      <c r="Y2378">
        <v>15</v>
      </c>
      <c r="Z2378">
        <v>0.9</v>
      </c>
      <c r="AA2378">
        <v>-20</v>
      </c>
      <c r="AB2378" t="s">
        <v>769</v>
      </c>
      <c r="AC2378">
        <v>0.1</v>
      </c>
      <c r="AD2378" t="s">
        <v>826</v>
      </c>
      <c r="AE2378">
        <v>41365</v>
      </c>
      <c r="AF2378">
        <v>41955</v>
      </c>
      <c r="AG2378" t="s">
        <v>842</v>
      </c>
      <c r="AH2378" t="s">
        <v>6217</v>
      </c>
      <c r="AI2378">
        <v>2225535</v>
      </c>
    </row>
    <row r="2379" spans="1:35" hidden="1">
      <c r="A2379" t="s">
        <v>6206</v>
      </c>
      <c r="B2379" t="s">
        <v>6207</v>
      </c>
      <c r="C2379" t="s">
        <v>1943</v>
      </c>
      <c r="D2379" t="s">
        <v>6218</v>
      </c>
      <c r="F2379" t="s">
        <v>792</v>
      </c>
      <c r="G2379" t="s">
        <v>793</v>
      </c>
      <c r="H2379" t="s">
        <v>794</v>
      </c>
      <c r="I2379" t="s">
        <v>795</v>
      </c>
      <c r="J2379" t="s">
        <v>682</v>
      </c>
      <c r="K2379">
        <v>3</v>
      </c>
      <c r="L2379">
        <v>100</v>
      </c>
      <c r="M2379">
        <v>110</v>
      </c>
      <c r="N2379">
        <v>60</v>
      </c>
      <c r="R2379">
        <v>1600</v>
      </c>
      <c r="S2379">
        <v>22.5</v>
      </c>
      <c r="T2379">
        <v>71.099999999999994</v>
      </c>
      <c r="U2379" t="s">
        <v>782</v>
      </c>
      <c r="V2379">
        <v>25000</v>
      </c>
      <c r="W2379">
        <v>4000</v>
      </c>
      <c r="X2379">
        <v>83</v>
      </c>
      <c r="Y2379">
        <v>10</v>
      </c>
      <c r="Z2379">
        <v>0.9</v>
      </c>
      <c r="AA2379">
        <v>-20</v>
      </c>
      <c r="AB2379" t="s">
        <v>769</v>
      </c>
      <c r="AC2379">
        <v>0.1</v>
      </c>
      <c r="AD2379" t="s">
        <v>826</v>
      </c>
      <c r="AE2379">
        <v>41365</v>
      </c>
      <c r="AF2379">
        <v>41955</v>
      </c>
      <c r="AG2379" t="s">
        <v>842</v>
      </c>
      <c r="AH2379" t="s">
        <v>6219</v>
      </c>
      <c r="AI2379">
        <v>2225536</v>
      </c>
    </row>
    <row r="2380" spans="1:35" hidden="1">
      <c r="A2380" t="s">
        <v>6206</v>
      </c>
      <c r="B2380" t="s">
        <v>6207</v>
      </c>
      <c r="C2380" t="s">
        <v>1943</v>
      </c>
      <c r="D2380" t="s">
        <v>6220</v>
      </c>
      <c r="F2380" t="s">
        <v>792</v>
      </c>
      <c r="G2380" t="s">
        <v>793</v>
      </c>
      <c r="H2380" t="s">
        <v>794</v>
      </c>
      <c r="I2380" t="s">
        <v>795</v>
      </c>
      <c r="J2380" t="s">
        <v>682</v>
      </c>
      <c r="K2380">
        <v>3</v>
      </c>
      <c r="L2380">
        <v>40</v>
      </c>
      <c r="M2380">
        <v>110</v>
      </c>
      <c r="N2380">
        <v>60</v>
      </c>
      <c r="R2380">
        <v>450</v>
      </c>
      <c r="S2380">
        <v>7</v>
      </c>
      <c r="T2380">
        <v>64.2</v>
      </c>
      <c r="U2380" t="s">
        <v>782</v>
      </c>
      <c r="V2380">
        <v>25000</v>
      </c>
      <c r="W2380">
        <v>3000</v>
      </c>
      <c r="X2380">
        <v>82</v>
      </c>
      <c r="Y2380">
        <v>17</v>
      </c>
      <c r="Z2380">
        <v>1</v>
      </c>
      <c r="AA2380">
        <v>-20</v>
      </c>
      <c r="AB2380" t="s">
        <v>769</v>
      </c>
      <c r="AC2380">
        <v>0.1</v>
      </c>
      <c r="AD2380" t="s">
        <v>826</v>
      </c>
      <c r="AE2380">
        <v>41365</v>
      </c>
      <c r="AF2380">
        <v>41955</v>
      </c>
      <c r="AG2380" t="s">
        <v>842</v>
      </c>
      <c r="AH2380" t="s">
        <v>6221</v>
      </c>
      <c r="AI2380">
        <v>2225539</v>
      </c>
    </row>
    <row r="2381" spans="1:35" hidden="1">
      <c r="A2381" t="s">
        <v>6206</v>
      </c>
      <c r="B2381" t="s">
        <v>6207</v>
      </c>
      <c r="C2381" t="s">
        <v>1943</v>
      </c>
      <c r="D2381" t="s">
        <v>6222</v>
      </c>
      <c r="F2381" t="s">
        <v>792</v>
      </c>
      <c r="G2381" t="s">
        <v>793</v>
      </c>
      <c r="H2381" t="s">
        <v>794</v>
      </c>
      <c r="I2381" t="s">
        <v>795</v>
      </c>
      <c r="J2381" t="s">
        <v>682</v>
      </c>
      <c r="K2381">
        <v>3</v>
      </c>
      <c r="L2381">
        <v>40</v>
      </c>
      <c r="M2381">
        <v>110</v>
      </c>
      <c r="N2381">
        <v>60</v>
      </c>
      <c r="R2381">
        <v>450</v>
      </c>
      <c r="S2381">
        <v>7</v>
      </c>
      <c r="T2381">
        <v>64.2</v>
      </c>
      <c r="U2381" t="s">
        <v>782</v>
      </c>
      <c r="V2381">
        <v>25000</v>
      </c>
      <c r="W2381">
        <v>4000</v>
      </c>
      <c r="X2381">
        <v>85</v>
      </c>
      <c r="Y2381">
        <v>24</v>
      </c>
      <c r="Z2381">
        <v>1</v>
      </c>
      <c r="AA2381">
        <v>-20</v>
      </c>
      <c r="AB2381" t="s">
        <v>769</v>
      </c>
      <c r="AC2381">
        <v>0.1</v>
      </c>
      <c r="AD2381" t="s">
        <v>826</v>
      </c>
      <c r="AE2381">
        <v>41365</v>
      </c>
      <c r="AF2381">
        <v>41955</v>
      </c>
      <c r="AG2381" t="s">
        <v>842</v>
      </c>
      <c r="AH2381" t="s">
        <v>6223</v>
      </c>
      <c r="AI2381">
        <v>2225540</v>
      </c>
    </row>
    <row r="2382" spans="1:35" hidden="1">
      <c r="A2382" t="s">
        <v>6206</v>
      </c>
      <c r="B2382" t="s">
        <v>6207</v>
      </c>
      <c r="C2382" t="s">
        <v>863</v>
      </c>
      <c r="D2382" t="s">
        <v>6224</v>
      </c>
      <c r="F2382" t="s">
        <v>738</v>
      </c>
      <c r="G2382" t="s">
        <v>780</v>
      </c>
      <c r="H2382" t="s">
        <v>794</v>
      </c>
      <c r="I2382" t="s">
        <v>726</v>
      </c>
      <c r="J2382" t="s">
        <v>682</v>
      </c>
      <c r="K2382">
        <v>3</v>
      </c>
      <c r="L2382">
        <v>50</v>
      </c>
      <c r="M2382">
        <v>87.9</v>
      </c>
      <c r="N2382">
        <v>63</v>
      </c>
      <c r="O2382">
        <v>4396</v>
      </c>
      <c r="R2382">
        <v>500</v>
      </c>
      <c r="S2382">
        <v>8</v>
      </c>
      <c r="T2382">
        <v>62.5</v>
      </c>
      <c r="U2382" t="s">
        <v>782</v>
      </c>
      <c r="V2382">
        <v>25000</v>
      </c>
      <c r="W2382">
        <v>3000</v>
      </c>
      <c r="X2382">
        <v>82</v>
      </c>
      <c r="Y2382">
        <v>16</v>
      </c>
      <c r="Z2382">
        <v>0.9</v>
      </c>
      <c r="AA2382">
        <v>-20</v>
      </c>
      <c r="AB2382" t="s">
        <v>769</v>
      </c>
      <c r="AC2382">
        <v>0.1</v>
      </c>
      <c r="AD2382" t="s">
        <v>826</v>
      </c>
      <c r="AE2382">
        <v>41640</v>
      </c>
      <c r="AF2382">
        <v>41955</v>
      </c>
      <c r="AG2382" t="s">
        <v>842</v>
      </c>
      <c r="AH2382" t="s">
        <v>6225</v>
      </c>
      <c r="AI2382">
        <v>2225036</v>
      </c>
    </row>
    <row r="2383" spans="1:35" hidden="1">
      <c r="A2383" t="s">
        <v>6206</v>
      </c>
      <c r="B2383" t="s">
        <v>6207</v>
      </c>
      <c r="C2383" t="s">
        <v>863</v>
      </c>
      <c r="D2383" t="s">
        <v>6226</v>
      </c>
      <c r="F2383" t="s">
        <v>738</v>
      </c>
      <c r="G2383" t="s">
        <v>780</v>
      </c>
      <c r="H2383" t="s">
        <v>794</v>
      </c>
      <c r="I2383" t="s">
        <v>726</v>
      </c>
      <c r="J2383" t="s">
        <v>682</v>
      </c>
      <c r="K2383">
        <v>3</v>
      </c>
      <c r="L2383">
        <v>50</v>
      </c>
      <c r="M2383">
        <v>87.9</v>
      </c>
      <c r="N2383">
        <v>63</v>
      </c>
      <c r="O2383">
        <v>4396</v>
      </c>
      <c r="R2383">
        <v>500</v>
      </c>
      <c r="S2383">
        <v>8</v>
      </c>
      <c r="T2383">
        <v>62.5</v>
      </c>
      <c r="U2383" t="s">
        <v>782</v>
      </c>
      <c r="V2383">
        <v>25000</v>
      </c>
      <c r="W2383">
        <v>3000</v>
      </c>
      <c r="X2383">
        <v>82</v>
      </c>
      <c r="Y2383">
        <v>16</v>
      </c>
      <c r="Z2383">
        <v>0.9</v>
      </c>
      <c r="AA2383">
        <v>-20</v>
      </c>
      <c r="AB2383" t="s">
        <v>769</v>
      </c>
      <c r="AC2383">
        <v>0.1</v>
      </c>
      <c r="AD2383" t="s">
        <v>826</v>
      </c>
      <c r="AE2383">
        <v>41640</v>
      </c>
      <c r="AF2383">
        <v>41955</v>
      </c>
      <c r="AG2383" t="s">
        <v>842</v>
      </c>
      <c r="AH2383" t="s">
        <v>6227</v>
      </c>
      <c r="AI2383">
        <v>2225035</v>
      </c>
    </row>
    <row r="2384" spans="1:35" hidden="1">
      <c r="A2384" t="s">
        <v>6206</v>
      </c>
      <c r="B2384" t="s">
        <v>6207</v>
      </c>
      <c r="C2384" t="s">
        <v>863</v>
      </c>
      <c r="D2384" t="s">
        <v>6228</v>
      </c>
      <c r="F2384" t="s">
        <v>738</v>
      </c>
      <c r="G2384" t="s">
        <v>780</v>
      </c>
      <c r="H2384" t="s">
        <v>794</v>
      </c>
      <c r="I2384" t="s">
        <v>726</v>
      </c>
      <c r="J2384" t="s">
        <v>682</v>
      </c>
      <c r="K2384">
        <v>3</v>
      </c>
      <c r="L2384">
        <v>50</v>
      </c>
      <c r="M2384">
        <v>87.9</v>
      </c>
      <c r="N2384">
        <v>63</v>
      </c>
      <c r="O2384">
        <v>4396</v>
      </c>
      <c r="R2384">
        <v>500</v>
      </c>
      <c r="S2384">
        <v>8</v>
      </c>
      <c r="T2384">
        <v>62.5</v>
      </c>
      <c r="U2384" t="s">
        <v>782</v>
      </c>
      <c r="V2384">
        <v>25000</v>
      </c>
      <c r="W2384">
        <v>3000</v>
      </c>
      <c r="X2384">
        <v>82</v>
      </c>
      <c r="Y2384">
        <v>16</v>
      </c>
      <c r="Z2384">
        <v>0.9</v>
      </c>
      <c r="AA2384">
        <v>-20</v>
      </c>
      <c r="AB2384" t="s">
        <v>769</v>
      </c>
      <c r="AC2384">
        <v>0.1</v>
      </c>
      <c r="AD2384" t="s">
        <v>826</v>
      </c>
      <c r="AE2384">
        <v>41640</v>
      </c>
      <c r="AF2384">
        <v>41955</v>
      </c>
      <c r="AG2384" t="s">
        <v>842</v>
      </c>
      <c r="AH2384" t="s">
        <v>6229</v>
      </c>
      <c r="AI2384">
        <v>2225037</v>
      </c>
    </row>
    <row r="2385" spans="1:35" hidden="1">
      <c r="A2385" t="s">
        <v>6068</v>
      </c>
      <c r="B2385" t="s">
        <v>6069</v>
      </c>
      <c r="C2385" t="s">
        <v>6230</v>
      </c>
      <c r="D2385" t="s">
        <v>6230</v>
      </c>
      <c r="F2385" t="s">
        <v>733</v>
      </c>
      <c r="G2385" t="s">
        <v>780</v>
      </c>
      <c r="H2385" t="s">
        <v>794</v>
      </c>
      <c r="I2385" t="s">
        <v>726</v>
      </c>
      <c r="J2385" t="s">
        <v>682</v>
      </c>
      <c r="K2385">
        <v>3</v>
      </c>
      <c r="L2385">
        <v>100</v>
      </c>
      <c r="M2385">
        <v>160.1</v>
      </c>
      <c r="N2385">
        <v>119.8</v>
      </c>
      <c r="Q2385">
        <v>111</v>
      </c>
      <c r="R2385">
        <v>1400</v>
      </c>
      <c r="S2385">
        <v>17</v>
      </c>
      <c r="T2385">
        <v>82.4</v>
      </c>
      <c r="U2385" t="s">
        <v>782</v>
      </c>
      <c r="V2385">
        <v>25000</v>
      </c>
      <c r="W2385">
        <v>2700</v>
      </c>
      <c r="X2385">
        <v>82</v>
      </c>
      <c r="Y2385">
        <v>12</v>
      </c>
      <c r="Z2385">
        <v>0.9</v>
      </c>
      <c r="AA2385">
        <v>-20</v>
      </c>
      <c r="AB2385" t="s">
        <v>769</v>
      </c>
      <c r="AC2385">
        <v>0.1</v>
      </c>
      <c r="AD2385" t="s">
        <v>826</v>
      </c>
      <c r="AE2385">
        <v>41744</v>
      </c>
      <c r="AF2385">
        <v>41744</v>
      </c>
      <c r="AG2385" t="s">
        <v>784</v>
      </c>
      <c r="AH2385" t="s">
        <v>6231</v>
      </c>
      <c r="AI2385">
        <v>2208839</v>
      </c>
    </row>
    <row r="2386" spans="1:35" hidden="1">
      <c r="A2386" t="s">
        <v>6068</v>
      </c>
      <c r="B2386" t="s">
        <v>6069</v>
      </c>
      <c r="C2386" t="s">
        <v>6232</v>
      </c>
      <c r="D2386" t="s">
        <v>6232</v>
      </c>
      <c r="F2386" t="s">
        <v>792</v>
      </c>
      <c r="G2386" t="s">
        <v>793</v>
      </c>
      <c r="H2386" t="s">
        <v>794</v>
      </c>
      <c r="I2386" t="s">
        <v>795</v>
      </c>
      <c r="J2386" t="s">
        <v>682</v>
      </c>
      <c r="K2386">
        <v>3</v>
      </c>
      <c r="L2386">
        <v>40</v>
      </c>
      <c r="M2386">
        <v>112</v>
      </c>
      <c r="N2386">
        <v>60</v>
      </c>
      <c r="R2386">
        <v>500</v>
      </c>
      <c r="S2386">
        <v>7.2</v>
      </c>
      <c r="T2386">
        <v>69.400000000000006</v>
      </c>
      <c r="U2386" t="s">
        <v>782</v>
      </c>
      <c r="V2386">
        <v>25000</v>
      </c>
      <c r="W2386">
        <v>2700</v>
      </c>
      <c r="X2386">
        <v>81</v>
      </c>
      <c r="Y2386">
        <v>7</v>
      </c>
      <c r="Z2386">
        <v>1</v>
      </c>
      <c r="AA2386">
        <v>-20</v>
      </c>
      <c r="AB2386" t="s">
        <v>769</v>
      </c>
      <c r="AC2386">
        <v>0.1</v>
      </c>
      <c r="AD2386" t="s">
        <v>783</v>
      </c>
      <c r="AE2386">
        <v>41912</v>
      </c>
      <c r="AF2386">
        <v>41928</v>
      </c>
      <c r="AG2386" t="s">
        <v>842</v>
      </c>
      <c r="AH2386" t="s">
        <v>6233</v>
      </c>
      <c r="AI2386">
        <v>2223160</v>
      </c>
    </row>
    <row r="2387" spans="1:35" hidden="1">
      <c r="A2387" t="s">
        <v>6068</v>
      </c>
      <c r="B2387" t="s">
        <v>6069</v>
      </c>
      <c r="C2387" t="s">
        <v>6234</v>
      </c>
      <c r="D2387" t="s">
        <v>6234</v>
      </c>
      <c r="F2387" t="s">
        <v>792</v>
      </c>
      <c r="G2387" t="s">
        <v>793</v>
      </c>
      <c r="H2387" t="s">
        <v>794</v>
      </c>
      <c r="I2387" t="s">
        <v>795</v>
      </c>
      <c r="J2387" t="s">
        <v>682</v>
      </c>
      <c r="K2387">
        <v>3</v>
      </c>
      <c r="L2387">
        <v>40</v>
      </c>
      <c r="M2387">
        <v>112</v>
      </c>
      <c r="N2387">
        <v>60</v>
      </c>
      <c r="R2387">
        <v>500</v>
      </c>
      <c r="S2387">
        <v>7.3</v>
      </c>
      <c r="T2387">
        <v>69.400000000000006</v>
      </c>
      <c r="U2387" t="s">
        <v>782</v>
      </c>
      <c r="V2387">
        <v>25000</v>
      </c>
      <c r="W2387">
        <v>3000</v>
      </c>
      <c r="X2387">
        <v>83</v>
      </c>
      <c r="Y2387">
        <v>13</v>
      </c>
      <c r="Z2387">
        <v>1</v>
      </c>
      <c r="AA2387">
        <v>-20</v>
      </c>
      <c r="AB2387" t="s">
        <v>769</v>
      </c>
      <c r="AC2387">
        <v>0.1</v>
      </c>
      <c r="AD2387" t="s">
        <v>783</v>
      </c>
      <c r="AE2387">
        <v>41912</v>
      </c>
      <c r="AF2387">
        <v>41928</v>
      </c>
      <c r="AG2387" t="s">
        <v>842</v>
      </c>
      <c r="AH2387" t="s">
        <v>6235</v>
      </c>
      <c r="AI2387">
        <v>2223161</v>
      </c>
    </row>
    <row r="2388" spans="1:35" hidden="1">
      <c r="A2388" t="s">
        <v>6068</v>
      </c>
      <c r="B2388" t="s">
        <v>6069</v>
      </c>
      <c r="C2388" t="s">
        <v>6236</v>
      </c>
      <c r="D2388" t="s">
        <v>6236</v>
      </c>
      <c r="F2388" t="s">
        <v>792</v>
      </c>
      <c r="G2388" t="s">
        <v>793</v>
      </c>
      <c r="H2388" t="s">
        <v>794</v>
      </c>
      <c r="I2388" t="s">
        <v>795</v>
      </c>
      <c r="J2388" t="s">
        <v>682</v>
      </c>
      <c r="K2388">
        <v>3</v>
      </c>
      <c r="L2388">
        <v>40</v>
      </c>
      <c r="M2388">
        <v>112</v>
      </c>
      <c r="N2388">
        <v>60</v>
      </c>
      <c r="R2388">
        <v>500</v>
      </c>
      <c r="S2388">
        <v>7.9</v>
      </c>
      <c r="T2388">
        <v>69.400000000000006</v>
      </c>
      <c r="U2388" t="s">
        <v>782</v>
      </c>
      <c r="V2388">
        <v>25000</v>
      </c>
      <c r="W2388">
        <v>4000</v>
      </c>
      <c r="X2388">
        <v>84</v>
      </c>
      <c r="Y2388">
        <v>19</v>
      </c>
      <c r="Z2388">
        <v>1</v>
      </c>
      <c r="AA2388">
        <v>-20</v>
      </c>
      <c r="AB2388" t="s">
        <v>769</v>
      </c>
      <c r="AC2388">
        <v>0.1</v>
      </c>
      <c r="AD2388" t="s">
        <v>783</v>
      </c>
      <c r="AE2388">
        <v>41912</v>
      </c>
      <c r="AF2388">
        <v>41928</v>
      </c>
      <c r="AG2388" t="s">
        <v>842</v>
      </c>
      <c r="AH2388" t="s">
        <v>6237</v>
      </c>
      <c r="AI2388">
        <v>2223162</v>
      </c>
    </row>
    <row r="2389" spans="1:35" hidden="1">
      <c r="A2389" t="s">
        <v>6068</v>
      </c>
      <c r="B2389" t="s">
        <v>6069</v>
      </c>
      <c r="C2389" t="s">
        <v>6238</v>
      </c>
      <c r="D2389" t="s">
        <v>6238</v>
      </c>
      <c r="F2389" t="s">
        <v>792</v>
      </c>
      <c r="G2389" t="s">
        <v>793</v>
      </c>
      <c r="H2389" t="s">
        <v>794</v>
      </c>
      <c r="I2389" t="s">
        <v>795</v>
      </c>
      <c r="J2389" t="s">
        <v>682</v>
      </c>
      <c r="K2389">
        <v>3</v>
      </c>
      <c r="L2389">
        <v>40</v>
      </c>
      <c r="M2389">
        <v>112</v>
      </c>
      <c r="N2389">
        <v>60</v>
      </c>
      <c r="R2389">
        <v>500</v>
      </c>
      <c r="S2389">
        <v>7.9</v>
      </c>
      <c r="T2389">
        <v>69.400000000000006</v>
      </c>
      <c r="U2389" t="s">
        <v>782</v>
      </c>
      <c r="V2389">
        <v>25000</v>
      </c>
      <c r="W2389">
        <v>5000</v>
      </c>
      <c r="X2389">
        <v>85</v>
      </c>
      <c r="Y2389">
        <v>22</v>
      </c>
      <c r="Z2389">
        <v>1</v>
      </c>
      <c r="AA2389">
        <v>-20</v>
      </c>
      <c r="AB2389" t="s">
        <v>769</v>
      </c>
      <c r="AC2389">
        <v>0.1</v>
      </c>
      <c r="AD2389" t="s">
        <v>783</v>
      </c>
      <c r="AE2389">
        <v>41912</v>
      </c>
      <c r="AF2389">
        <v>41928</v>
      </c>
      <c r="AG2389" t="s">
        <v>842</v>
      </c>
      <c r="AH2389" t="s">
        <v>6239</v>
      </c>
      <c r="AI2389">
        <v>2223163</v>
      </c>
    </row>
    <row r="2390" spans="1:35" hidden="1">
      <c r="A2390" t="s">
        <v>6068</v>
      </c>
      <c r="B2390" t="s">
        <v>6069</v>
      </c>
      <c r="C2390" t="s">
        <v>6240</v>
      </c>
      <c r="D2390" t="s">
        <v>6240</v>
      </c>
      <c r="F2390" t="s">
        <v>821</v>
      </c>
      <c r="G2390" t="s">
        <v>736</v>
      </c>
      <c r="H2390" t="s">
        <v>794</v>
      </c>
      <c r="I2390" t="s">
        <v>795</v>
      </c>
      <c r="J2390" t="s">
        <v>682</v>
      </c>
      <c r="K2390">
        <v>3</v>
      </c>
      <c r="L2390">
        <v>40</v>
      </c>
      <c r="M2390">
        <v>123</v>
      </c>
      <c r="N2390">
        <v>79.900000000000006</v>
      </c>
      <c r="R2390">
        <v>450</v>
      </c>
      <c r="S2390">
        <v>6</v>
      </c>
      <c r="T2390">
        <v>75</v>
      </c>
      <c r="U2390" t="s">
        <v>782</v>
      </c>
      <c r="V2390">
        <v>15000</v>
      </c>
      <c r="W2390">
        <v>2700</v>
      </c>
      <c r="X2390">
        <v>82</v>
      </c>
      <c r="Y2390">
        <v>16</v>
      </c>
      <c r="Z2390">
        <v>0.7</v>
      </c>
      <c r="AA2390">
        <v>-20</v>
      </c>
      <c r="AB2390" t="s">
        <v>769</v>
      </c>
      <c r="AC2390">
        <v>0.09</v>
      </c>
      <c r="AD2390" t="s">
        <v>826</v>
      </c>
      <c r="AE2390">
        <v>41736</v>
      </c>
      <c r="AF2390">
        <v>41863</v>
      </c>
      <c r="AG2390" t="s">
        <v>784</v>
      </c>
      <c r="AH2390" t="s">
        <v>6241</v>
      </c>
      <c r="AI2390">
        <v>2217361</v>
      </c>
    </row>
    <row r="2391" spans="1:35" hidden="1">
      <c r="A2391" t="s">
        <v>6068</v>
      </c>
      <c r="B2391" t="s">
        <v>6069</v>
      </c>
      <c r="C2391" t="s">
        <v>6242</v>
      </c>
      <c r="D2391" t="s">
        <v>6242</v>
      </c>
      <c r="F2391" t="s">
        <v>703</v>
      </c>
      <c r="G2391" t="s">
        <v>780</v>
      </c>
      <c r="H2391" t="s">
        <v>781</v>
      </c>
      <c r="I2391" t="s">
        <v>726</v>
      </c>
      <c r="J2391" t="s">
        <v>682</v>
      </c>
      <c r="K2391">
        <v>3</v>
      </c>
      <c r="L2391">
        <v>42</v>
      </c>
      <c r="M2391">
        <v>50.4</v>
      </c>
      <c r="N2391">
        <v>50</v>
      </c>
      <c r="O2391">
        <v>950</v>
      </c>
      <c r="Q2391">
        <v>40</v>
      </c>
      <c r="R2391">
        <v>400</v>
      </c>
      <c r="S2391">
        <v>7</v>
      </c>
      <c r="T2391">
        <v>57.1</v>
      </c>
      <c r="U2391" t="s">
        <v>782</v>
      </c>
      <c r="V2391">
        <v>25000</v>
      </c>
      <c r="W2391">
        <v>3000</v>
      </c>
      <c r="X2391">
        <v>82</v>
      </c>
      <c r="Y2391">
        <v>14</v>
      </c>
      <c r="Z2391">
        <v>0.7</v>
      </c>
      <c r="AA2391">
        <v>-20</v>
      </c>
      <c r="AD2391" t="s">
        <v>783</v>
      </c>
      <c r="AE2391">
        <v>41735</v>
      </c>
      <c r="AF2391">
        <v>41758</v>
      </c>
      <c r="AG2391" t="s">
        <v>784</v>
      </c>
      <c r="AH2391" t="s">
        <v>6243</v>
      </c>
      <c r="AI2391">
        <v>2209986</v>
      </c>
    </row>
    <row r="2392" spans="1:35" hidden="1">
      <c r="A2392" t="s">
        <v>6068</v>
      </c>
      <c r="B2392" t="s">
        <v>6069</v>
      </c>
      <c r="C2392" t="s">
        <v>6244</v>
      </c>
      <c r="D2392" t="s">
        <v>6244</v>
      </c>
      <c r="F2392" t="s">
        <v>703</v>
      </c>
      <c r="G2392" t="s">
        <v>780</v>
      </c>
      <c r="H2392" t="s">
        <v>1239</v>
      </c>
      <c r="I2392" t="s">
        <v>726</v>
      </c>
      <c r="J2392" t="s">
        <v>682</v>
      </c>
      <c r="K2392">
        <v>3</v>
      </c>
      <c r="L2392">
        <v>50</v>
      </c>
      <c r="M2392">
        <v>54.2</v>
      </c>
      <c r="N2392">
        <v>50.2</v>
      </c>
      <c r="O2392">
        <v>1139</v>
      </c>
      <c r="Q2392">
        <v>40</v>
      </c>
      <c r="R2392">
        <v>450</v>
      </c>
      <c r="S2392">
        <v>7</v>
      </c>
      <c r="T2392">
        <v>64.3</v>
      </c>
      <c r="U2392" t="s">
        <v>782</v>
      </c>
      <c r="V2392">
        <v>25000</v>
      </c>
      <c r="W2392">
        <v>3000</v>
      </c>
      <c r="X2392">
        <v>82</v>
      </c>
      <c r="Y2392">
        <v>18</v>
      </c>
      <c r="Z2392">
        <v>0.7</v>
      </c>
      <c r="AA2392">
        <v>-20</v>
      </c>
      <c r="AB2392" t="s">
        <v>769</v>
      </c>
      <c r="AC2392">
        <v>0.1</v>
      </c>
      <c r="AD2392" t="s">
        <v>974</v>
      </c>
      <c r="AE2392">
        <v>41953</v>
      </c>
      <c r="AF2392">
        <v>41983</v>
      </c>
      <c r="AG2392" t="s">
        <v>842</v>
      </c>
      <c r="AH2392" t="s">
        <v>6245</v>
      </c>
      <c r="AI2392">
        <v>2229146</v>
      </c>
    </row>
    <row r="2393" spans="1:35" hidden="1">
      <c r="A2393" t="s">
        <v>6068</v>
      </c>
      <c r="B2393" t="s">
        <v>6069</v>
      </c>
      <c r="C2393" t="s">
        <v>6246</v>
      </c>
      <c r="D2393" t="s">
        <v>6246</v>
      </c>
      <c r="F2393" t="s">
        <v>813</v>
      </c>
      <c r="G2393" t="s">
        <v>780</v>
      </c>
      <c r="H2393" t="s">
        <v>794</v>
      </c>
      <c r="I2393" t="s">
        <v>726</v>
      </c>
      <c r="J2393" t="s">
        <v>682</v>
      </c>
      <c r="K2393">
        <v>3</v>
      </c>
      <c r="L2393">
        <v>50</v>
      </c>
      <c r="M2393">
        <v>98</v>
      </c>
      <c r="N2393">
        <v>64</v>
      </c>
      <c r="R2393">
        <v>550</v>
      </c>
      <c r="S2393">
        <v>7</v>
      </c>
      <c r="T2393">
        <v>78.599999999999994</v>
      </c>
      <c r="U2393" t="s">
        <v>782</v>
      </c>
      <c r="V2393">
        <v>25000</v>
      </c>
      <c r="W2393">
        <v>2700</v>
      </c>
      <c r="X2393">
        <v>82</v>
      </c>
      <c r="Y2393">
        <v>13</v>
      </c>
      <c r="AA2393">
        <v>-20</v>
      </c>
      <c r="AB2393" t="s">
        <v>769</v>
      </c>
      <c r="AD2393" t="s">
        <v>826</v>
      </c>
      <c r="AE2393">
        <v>41744</v>
      </c>
      <c r="AF2393">
        <v>41744</v>
      </c>
      <c r="AG2393" t="s">
        <v>784</v>
      </c>
      <c r="AH2393" t="s">
        <v>6247</v>
      </c>
      <c r="AI2393">
        <v>2208837</v>
      </c>
    </row>
    <row r="2394" spans="1:35" hidden="1">
      <c r="A2394" t="s">
        <v>6068</v>
      </c>
      <c r="B2394" t="s">
        <v>6069</v>
      </c>
      <c r="C2394" t="s">
        <v>6248</v>
      </c>
      <c r="D2394" t="s">
        <v>6248</v>
      </c>
      <c r="F2394" t="s">
        <v>732</v>
      </c>
      <c r="G2394" t="s">
        <v>780</v>
      </c>
      <c r="H2394" t="s">
        <v>794</v>
      </c>
      <c r="I2394" t="s">
        <v>726</v>
      </c>
      <c r="J2394" t="s">
        <v>682</v>
      </c>
      <c r="K2394">
        <v>3</v>
      </c>
      <c r="L2394">
        <v>55</v>
      </c>
      <c r="M2394">
        <v>127.8</v>
      </c>
      <c r="N2394">
        <v>94.8</v>
      </c>
      <c r="Q2394">
        <v>112</v>
      </c>
      <c r="R2394">
        <v>650</v>
      </c>
      <c r="S2394">
        <v>8</v>
      </c>
      <c r="T2394">
        <v>81.3</v>
      </c>
      <c r="U2394" t="s">
        <v>782</v>
      </c>
      <c r="V2394">
        <v>25000</v>
      </c>
      <c r="W2394">
        <v>2700</v>
      </c>
      <c r="X2394">
        <v>82</v>
      </c>
      <c r="Y2394">
        <v>14</v>
      </c>
      <c r="Z2394">
        <v>0.9</v>
      </c>
      <c r="AA2394">
        <v>-20</v>
      </c>
      <c r="AB2394" t="s">
        <v>769</v>
      </c>
      <c r="AC2394">
        <v>0.1</v>
      </c>
      <c r="AD2394" t="s">
        <v>826</v>
      </c>
      <c r="AE2394">
        <v>41736</v>
      </c>
      <c r="AF2394">
        <v>41843</v>
      </c>
      <c r="AG2394" t="s">
        <v>784</v>
      </c>
      <c r="AH2394" t="s">
        <v>6249</v>
      </c>
      <c r="AI2394">
        <v>2216278</v>
      </c>
    </row>
    <row r="2395" spans="1:35" hidden="1">
      <c r="A2395" t="s">
        <v>6068</v>
      </c>
      <c r="B2395" t="s">
        <v>6069</v>
      </c>
      <c r="C2395" t="s">
        <v>6250</v>
      </c>
      <c r="D2395" t="s">
        <v>6250</v>
      </c>
      <c r="F2395" t="s">
        <v>821</v>
      </c>
      <c r="G2395" t="s">
        <v>736</v>
      </c>
      <c r="H2395" t="s">
        <v>794</v>
      </c>
      <c r="I2395" t="s">
        <v>723</v>
      </c>
      <c r="J2395" t="s">
        <v>682</v>
      </c>
      <c r="K2395">
        <v>3</v>
      </c>
      <c r="L2395">
        <v>60</v>
      </c>
      <c r="M2395">
        <v>117</v>
      </c>
      <c r="N2395">
        <v>79</v>
      </c>
      <c r="R2395">
        <v>550</v>
      </c>
      <c r="S2395">
        <v>8</v>
      </c>
      <c r="T2395">
        <v>68.8</v>
      </c>
      <c r="U2395" t="s">
        <v>782</v>
      </c>
      <c r="V2395">
        <v>25000</v>
      </c>
      <c r="W2395">
        <v>2700</v>
      </c>
      <c r="X2395">
        <v>81</v>
      </c>
      <c r="Y2395">
        <v>7</v>
      </c>
      <c r="Z2395">
        <v>0.8</v>
      </c>
      <c r="AA2395">
        <v>-20</v>
      </c>
      <c r="AB2395" t="s">
        <v>769</v>
      </c>
      <c r="AC2395">
        <v>0.1</v>
      </c>
      <c r="AD2395" t="s">
        <v>783</v>
      </c>
      <c r="AE2395">
        <v>41720</v>
      </c>
      <c r="AF2395">
        <v>41724</v>
      </c>
      <c r="AG2395" t="s">
        <v>827</v>
      </c>
      <c r="AH2395" t="s">
        <v>6251</v>
      </c>
      <c r="AI2395">
        <v>2207482</v>
      </c>
    </row>
    <row r="2396" spans="1:35" hidden="1">
      <c r="A2396" t="s">
        <v>6068</v>
      </c>
      <c r="B2396" t="s">
        <v>6069</v>
      </c>
      <c r="C2396" t="s">
        <v>6252</v>
      </c>
      <c r="D2396" t="s">
        <v>6252</v>
      </c>
      <c r="F2396" t="s">
        <v>792</v>
      </c>
      <c r="G2396" t="s">
        <v>793</v>
      </c>
      <c r="H2396" t="s">
        <v>794</v>
      </c>
      <c r="I2396" t="s">
        <v>795</v>
      </c>
      <c r="J2396" t="s">
        <v>682</v>
      </c>
      <c r="K2396">
        <v>3</v>
      </c>
      <c r="L2396">
        <v>60</v>
      </c>
      <c r="M2396">
        <v>116</v>
      </c>
      <c r="N2396">
        <v>60</v>
      </c>
      <c r="R2396">
        <v>810</v>
      </c>
      <c r="S2396">
        <v>9.5</v>
      </c>
      <c r="T2396">
        <v>85.3</v>
      </c>
      <c r="U2396" t="s">
        <v>782</v>
      </c>
      <c r="V2396">
        <v>25000</v>
      </c>
      <c r="W2396">
        <v>2700</v>
      </c>
      <c r="X2396">
        <v>82</v>
      </c>
      <c r="Y2396">
        <v>7</v>
      </c>
      <c r="Z2396">
        <v>1</v>
      </c>
      <c r="AA2396">
        <v>-20</v>
      </c>
      <c r="AB2396" t="s">
        <v>769</v>
      </c>
      <c r="AC2396">
        <v>0.1</v>
      </c>
      <c r="AD2396" t="s">
        <v>789</v>
      </c>
      <c r="AE2396">
        <v>41907</v>
      </c>
      <c r="AF2396">
        <v>41911</v>
      </c>
      <c r="AG2396" t="s">
        <v>784</v>
      </c>
      <c r="AH2396" t="s">
        <v>6253</v>
      </c>
      <c r="AI2396">
        <v>2221088</v>
      </c>
    </row>
    <row r="2397" spans="1:35" hidden="1">
      <c r="A2397" t="s">
        <v>6068</v>
      </c>
      <c r="B2397" t="s">
        <v>6069</v>
      </c>
      <c r="C2397" t="s">
        <v>6254</v>
      </c>
      <c r="D2397" t="s">
        <v>6254</v>
      </c>
      <c r="F2397" t="s">
        <v>792</v>
      </c>
      <c r="G2397" t="s">
        <v>793</v>
      </c>
      <c r="H2397" t="s">
        <v>794</v>
      </c>
      <c r="I2397" t="s">
        <v>795</v>
      </c>
      <c r="J2397" t="s">
        <v>682</v>
      </c>
      <c r="K2397">
        <v>3</v>
      </c>
      <c r="L2397">
        <v>60</v>
      </c>
      <c r="M2397">
        <v>116</v>
      </c>
      <c r="N2397">
        <v>60</v>
      </c>
      <c r="R2397">
        <v>820</v>
      </c>
      <c r="S2397">
        <v>9.5</v>
      </c>
      <c r="T2397">
        <v>86.3</v>
      </c>
      <c r="U2397" t="s">
        <v>782</v>
      </c>
      <c r="V2397">
        <v>25000</v>
      </c>
      <c r="W2397">
        <v>3000</v>
      </c>
      <c r="X2397">
        <v>83</v>
      </c>
      <c r="Y2397">
        <v>12</v>
      </c>
      <c r="Z2397">
        <v>1</v>
      </c>
      <c r="AA2397">
        <v>-20</v>
      </c>
      <c r="AB2397" t="s">
        <v>769</v>
      </c>
      <c r="AC2397">
        <v>0.1</v>
      </c>
      <c r="AD2397" t="s">
        <v>789</v>
      </c>
      <c r="AE2397">
        <v>41907</v>
      </c>
      <c r="AF2397">
        <v>41911</v>
      </c>
      <c r="AG2397" t="s">
        <v>784</v>
      </c>
      <c r="AH2397" t="s">
        <v>6255</v>
      </c>
      <c r="AI2397">
        <v>2221089</v>
      </c>
    </row>
    <row r="2398" spans="1:35" hidden="1">
      <c r="A2398" t="s">
        <v>6068</v>
      </c>
      <c r="B2398" t="s">
        <v>6069</v>
      </c>
      <c r="C2398" t="s">
        <v>6256</v>
      </c>
      <c r="D2398" t="s">
        <v>6256</v>
      </c>
      <c r="F2398" t="s">
        <v>792</v>
      </c>
      <c r="G2398" t="s">
        <v>793</v>
      </c>
      <c r="H2398" t="s">
        <v>794</v>
      </c>
      <c r="I2398" t="s">
        <v>795</v>
      </c>
      <c r="J2398" t="s">
        <v>682</v>
      </c>
      <c r="K2398">
        <v>3</v>
      </c>
      <c r="L2398">
        <v>60</v>
      </c>
      <c r="M2398">
        <v>116</v>
      </c>
      <c r="N2398">
        <v>60</v>
      </c>
      <c r="R2398">
        <v>870</v>
      </c>
      <c r="S2398">
        <v>9.5</v>
      </c>
      <c r="T2398">
        <v>91.6</v>
      </c>
      <c r="U2398" t="s">
        <v>782</v>
      </c>
      <c r="V2398">
        <v>25000</v>
      </c>
      <c r="W2398">
        <v>4000</v>
      </c>
      <c r="X2398">
        <v>84</v>
      </c>
      <c r="Y2398">
        <v>17</v>
      </c>
      <c r="Z2398">
        <v>1</v>
      </c>
      <c r="AA2398">
        <v>-20</v>
      </c>
      <c r="AB2398" t="s">
        <v>769</v>
      </c>
      <c r="AC2398">
        <v>0.1</v>
      </c>
      <c r="AD2398" t="s">
        <v>789</v>
      </c>
      <c r="AE2398">
        <v>41907</v>
      </c>
      <c r="AF2398">
        <v>41911</v>
      </c>
      <c r="AG2398" t="s">
        <v>784</v>
      </c>
      <c r="AH2398" t="s">
        <v>6257</v>
      </c>
      <c r="AI2398">
        <v>2221090</v>
      </c>
    </row>
    <row r="2399" spans="1:35" hidden="1">
      <c r="A2399" t="s">
        <v>6068</v>
      </c>
      <c r="B2399" t="s">
        <v>6069</v>
      </c>
      <c r="C2399" t="s">
        <v>6258</v>
      </c>
      <c r="D2399" t="s">
        <v>6258</v>
      </c>
      <c r="F2399" t="s">
        <v>792</v>
      </c>
      <c r="G2399" t="s">
        <v>793</v>
      </c>
      <c r="H2399" t="s">
        <v>794</v>
      </c>
      <c r="I2399" t="s">
        <v>795</v>
      </c>
      <c r="J2399" t="s">
        <v>682</v>
      </c>
      <c r="K2399">
        <v>3</v>
      </c>
      <c r="L2399">
        <v>60</v>
      </c>
      <c r="M2399">
        <v>116</v>
      </c>
      <c r="N2399">
        <v>60</v>
      </c>
      <c r="R2399">
        <v>880</v>
      </c>
      <c r="S2399">
        <v>9.5</v>
      </c>
      <c r="T2399">
        <v>92.6</v>
      </c>
      <c r="U2399" t="s">
        <v>782</v>
      </c>
      <c r="V2399">
        <v>25000</v>
      </c>
      <c r="W2399">
        <v>5000</v>
      </c>
      <c r="X2399">
        <v>87</v>
      </c>
      <c r="Y2399">
        <v>30</v>
      </c>
      <c r="Z2399">
        <v>1</v>
      </c>
      <c r="AA2399">
        <v>-20</v>
      </c>
      <c r="AB2399" t="s">
        <v>769</v>
      </c>
      <c r="AC2399">
        <v>0.1</v>
      </c>
      <c r="AD2399" t="s">
        <v>789</v>
      </c>
      <c r="AE2399">
        <v>41907</v>
      </c>
      <c r="AF2399">
        <v>41911</v>
      </c>
      <c r="AG2399" t="s">
        <v>784</v>
      </c>
      <c r="AH2399" t="s">
        <v>6259</v>
      </c>
      <c r="AI2399">
        <v>2221091</v>
      </c>
    </row>
    <row r="2400" spans="1:35" hidden="1">
      <c r="A2400" t="s">
        <v>6068</v>
      </c>
      <c r="B2400" t="s">
        <v>6069</v>
      </c>
      <c r="C2400" t="s">
        <v>6260</v>
      </c>
      <c r="D2400" t="s">
        <v>6261</v>
      </c>
      <c r="F2400" t="s">
        <v>732</v>
      </c>
      <c r="G2400" t="s">
        <v>780</v>
      </c>
      <c r="H2400" t="s">
        <v>794</v>
      </c>
      <c r="I2400" t="s">
        <v>726</v>
      </c>
      <c r="J2400" t="s">
        <v>682</v>
      </c>
      <c r="K2400">
        <v>5</v>
      </c>
      <c r="L2400">
        <v>65</v>
      </c>
      <c r="M2400">
        <v>130.19999999999999</v>
      </c>
      <c r="N2400">
        <v>95.3</v>
      </c>
      <c r="Q2400">
        <v>108</v>
      </c>
      <c r="R2400">
        <v>750</v>
      </c>
      <c r="S2400">
        <v>11</v>
      </c>
      <c r="T2400">
        <v>68.2</v>
      </c>
      <c r="U2400" t="s">
        <v>782</v>
      </c>
      <c r="V2400">
        <v>25000</v>
      </c>
      <c r="W2400">
        <v>3000</v>
      </c>
      <c r="X2400">
        <v>82</v>
      </c>
      <c r="Y2400">
        <v>14</v>
      </c>
      <c r="Z2400">
        <v>0.7</v>
      </c>
      <c r="AA2400">
        <v>-20</v>
      </c>
      <c r="AB2400" t="s">
        <v>769</v>
      </c>
      <c r="AC2400">
        <v>0.05</v>
      </c>
      <c r="AD2400" t="s">
        <v>850</v>
      </c>
      <c r="AE2400">
        <v>41913</v>
      </c>
      <c r="AF2400">
        <v>41913</v>
      </c>
      <c r="AG2400" t="s">
        <v>784</v>
      </c>
      <c r="AH2400" t="s">
        <v>6262</v>
      </c>
      <c r="AI2400">
        <v>2221146</v>
      </c>
    </row>
    <row r="2401" spans="1:35" hidden="1">
      <c r="A2401" t="s">
        <v>6068</v>
      </c>
      <c r="B2401" t="s">
        <v>6069</v>
      </c>
      <c r="C2401" t="s">
        <v>6263</v>
      </c>
      <c r="D2401" t="s">
        <v>6263</v>
      </c>
      <c r="F2401" t="s">
        <v>792</v>
      </c>
      <c r="G2401" t="s">
        <v>793</v>
      </c>
      <c r="H2401" t="s">
        <v>794</v>
      </c>
      <c r="I2401" t="s">
        <v>795</v>
      </c>
      <c r="J2401" t="s">
        <v>682</v>
      </c>
      <c r="K2401">
        <v>3</v>
      </c>
      <c r="L2401">
        <v>60</v>
      </c>
      <c r="M2401">
        <v>112.7</v>
      </c>
      <c r="N2401">
        <v>59.9</v>
      </c>
      <c r="R2401">
        <v>810</v>
      </c>
      <c r="S2401">
        <v>12</v>
      </c>
      <c r="T2401">
        <v>67.5</v>
      </c>
      <c r="U2401" t="s">
        <v>782</v>
      </c>
      <c r="V2401">
        <v>25000</v>
      </c>
      <c r="W2401">
        <v>2700</v>
      </c>
      <c r="X2401">
        <v>82</v>
      </c>
      <c r="Y2401">
        <v>14</v>
      </c>
      <c r="Z2401">
        <v>0.9</v>
      </c>
      <c r="AA2401">
        <v>-20</v>
      </c>
      <c r="AB2401" t="s">
        <v>769</v>
      </c>
      <c r="AC2401">
        <v>0.09</v>
      </c>
      <c r="AD2401" t="s">
        <v>783</v>
      </c>
      <c r="AE2401">
        <v>41702</v>
      </c>
      <c r="AF2401">
        <v>41726</v>
      </c>
      <c r="AG2401" t="s">
        <v>784</v>
      </c>
      <c r="AH2401" t="s">
        <v>6264</v>
      </c>
      <c r="AI2401">
        <v>2207217</v>
      </c>
    </row>
    <row r="2402" spans="1:35" hidden="1">
      <c r="A2402" t="s">
        <v>6068</v>
      </c>
      <c r="B2402" t="s">
        <v>6069</v>
      </c>
      <c r="C2402" t="s">
        <v>6265</v>
      </c>
      <c r="D2402" t="s">
        <v>6266</v>
      </c>
      <c r="F2402" t="s">
        <v>733</v>
      </c>
      <c r="G2402" t="s">
        <v>780</v>
      </c>
      <c r="H2402" t="s">
        <v>794</v>
      </c>
      <c r="I2402" t="s">
        <v>726</v>
      </c>
      <c r="J2402" t="s">
        <v>682</v>
      </c>
      <c r="K2402">
        <v>5</v>
      </c>
      <c r="L2402">
        <v>70</v>
      </c>
      <c r="M2402">
        <v>166.1</v>
      </c>
      <c r="N2402">
        <v>126.5</v>
      </c>
      <c r="Q2402">
        <v>105</v>
      </c>
      <c r="R2402">
        <v>880</v>
      </c>
      <c r="S2402">
        <v>13.6</v>
      </c>
      <c r="T2402">
        <v>64.7</v>
      </c>
      <c r="U2402" t="s">
        <v>782</v>
      </c>
      <c r="V2402">
        <v>25000</v>
      </c>
      <c r="W2402">
        <v>3000</v>
      </c>
      <c r="X2402">
        <v>82</v>
      </c>
      <c r="Y2402">
        <v>15</v>
      </c>
      <c r="Z2402">
        <v>0.9</v>
      </c>
      <c r="AA2402">
        <v>-20</v>
      </c>
      <c r="AB2402" t="s">
        <v>769</v>
      </c>
      <c r="AC2402">
        <v>0.05</v>
      </c>
      <c r="AD2402" t="s">
        <v>850</v>
      </c>
      <c r="AE2402">
        <v>41913</v>
      </c>
      <c r="AF2402">
        <v>41913</v>
      </c>
      <c r="AG2402" t="s">
        <v>784</v>
      </c>
      <c r="AH2402" t="s">
        <v>6267</v>
      </c>
      <c r="AI2402">
        <v>2221151</v>
      </c>
    </row>
    <row r="2403" spans="1:35" hidden="1">
      <c r="A2403" t="s">
        <v>6068</v>
      </c>
      <c r="B2403" t="s">
        <v>6069</v>
      </c>
      <c r="C2403" t="s">
        <v>6268</v>
      </c>
      <c r="D2403" t="s">
        <v>6269</v>
      </c>
      <c r="F2403" t="s">
        <v>733</v>
      </c>
      <c r="G2403" t="s">
        <v>780</v>
      </c>
      <c r="H2403" t="s">
        <v>794</v>
      </c>
      <c r="I2403" t="s">
        <v>726</v>
      </c>
      <c r="J2403" t="s">
        <v>682</v>
      </c>
      <c r="K2403">
        <v>5</v>
      </c>
      <c r="L2403">
        <v>85</v>
      </c>
      <c r="M2403">
        <v>164.2</v>
      </c>
      <c r="N2403">
        <v>126.2</v>
      </c>
      <c r="Q2403">
        <v>105</v>
      </c>
      <c r="R2403">
        <v>1230</v>
      </c>
      <c r="S2403">
        <v>18</v>
      </c>
      <c r="T2403">
        <v>68.3</v>
      </c>
      <c r="U2403" t="s">
        <v>782</v>
      </c>
      <c r="V2403">
        <v>25000</v>
      </c>
      <c r="W2403">
        <v>3000</v>
      </c>
      <c r="X2403">
        <v>83</v>
      </c>
      <c r="Y2403">
        <v>14</v>
      </c>
      <c r="Z2403">
        <v>0.9</v>
      </c>
      <c r="AA2403">
        <v>-20</v>
      </c>
      <c r="AB2403" t="s">
        <v>769</v>
      </c>
      <c r="AC2403">
        <v>0.05</v>
      </c>
      <c r="AD2403" t="s">
        <v>850</v>
      </c>
      <c r="AE2403">
        <v>41913</v>
      </c>
      <c r="AF2403">
        <v>41913</v>
      </c>
      <c r="AG2403" t="s">
        <v>784</v>
      </c>
      <c r="AH2403" t="s">
        <v>6270</v>
      </c>
      <c r="AI2403">
        <v>2221147</v>
      </c>
    </row>
    <row r="2404" spans="1:35" hidden="1">
      <c r="A2404" t="s">
        <v>6068</v>
      </c>
      <c r="B2404" t="s">
        <v>6069</v>
      </c>
      <c r="C2404" t="s">
        <v>6271</v>
      </c>
      <c r="D2404" t="s">
        <v>6271</v>
      </c>
      <c r="F2404" t="s">
        <v>792</v>
      </c>
      <c r="G2404" t="s">
        <v>793</v>
      </c>
      <c r="H2404" t="s">
        <v>794</v>
      </c>
      <c r="I2404" t="s">
        <v>795</v>
      </c>
      <c r="J2404" t="s">
        <v>682</v>
      </c>
      <c r="K2404">
        <v>3</v>
      </c>
      <c r="L2404">
        <v>40</v>
      </c>
      <c r="M2404">
        <v>108.9</v>
      </c>
      <c r="N2404">
        <v>59.8</v>
      </c>
      <c r="R2404">
        <v>500</v>
      </c>
      <c r="S2404">
        <v>7</v>
      </c>
      <c r="T2404">
        <v>72.8</v>
      </c>
      <c r="U2404" t="s">
        <v>782</v>
      </c>
      <c r="V2404">
        <v>25000</v>
      </c>
      <c r="W2404">
        <v>2700</v>
      </c>
      <c r="X2404">
        <v>81</v>
      </c>
      <c r="Y2404">
        <v>10</v>
      </c>
      <c r="Z2404">
        <v>0.9</v>
      </c>
      <c r="AA2404">
        <v>-20</v>
      </c>
      <c r="AB2404" t="s">
        <v>769</v>
      </c>
      <c r="AC2404">
        <v>0.112</v>
      </c>
      <c r="AD2404" t="s">
        <v>783</v>
      </c>
      <c r="AE2404">
        <v>41702</v>
      </c>
      <c r="AF2404">
        <v>41708</v>
      </c>
      <c r="AG2404" t="s">
        <v>784</v>
      </c>
      <c r="AH2404" t="s">
        <v>6272</v>
      </c>
      <c r="AI2404">
        <v>2207188</v>
      </c>
    </row>
    <row r="2405" spans="1:35" hidden="1">
      <c r="A2405" t="s">
        <v>6068</v>
      </c>
      <c r="B2405" t="s">
        <v>6069</v>
      </c>
      <c r="C2405" t="s">
        <v>6273</v>
      </c>
      <c r="D2405" t="s">
        <v>6274</v>
      </c>
      <c r="F2405" t="s">
        <v>813</v>
      </c>
      <c r="G2405" t="s">
        <v>780</v>
      </c>
      <c r="H2405" t="s">
        <v>794</v>
      </c>
      <c r="I2405" t="s">
        <v>726</v>
      </c>
      <c r="J2405" t="s">
        <v>682</v>
      </c>
      <c r="K2405">
        <v>5</v>
      </c>
      <c r="L2405">
        <v>50</v>
      </c>
      <c r="M2405">
        <v>99.3</v>
      </c>
      <c r="N2405">
        <v>63.2</v>
      </c>
      <c r="R2405">
        <v>540</v>
      </c>
      <c r="S2405">
        <v>8</v>
      </c>
      <c r="T2405">
        <v>67.5</v>
      </c>
      <c r="U2405" t="s">
        <v>782</v>
      </c>
      <c r="V2405">
        <v>25000</v>
      </c>
      <c r="W2405">
        <v>3000</v>
      </c>
      <c r="X2405">
        <v>82</v>
      </c>
      <c r="Y2405">
        <v>15</v>
      </c>
      <c r="Z2405">
        <v>0.7</v>
      </c>
      <c r="AA2405">
        <v>-20</v>
      </c>
      <c r="AB2405" t="s">
        <v>769</v>
      </c>
      <c r="AC2405">
        <v>0.05</v>
      </c>
      <c r="AD2405" t="s">
        <v>1159</v>
      </c>
      <c r="AE2405">
        <v>41913</v>
      </c>
      <c r="AF2405">
        <v>41913</v>
      </c>
      <c r="AG2405" t="s">
        <v>784</v>
      </c>
      <c r="AH2405" t="s">
        <v>6275</v>
      </c>
      <c r="AI2405">
        <v>2221145</v>
      </c>
    </row>
    <row r="2406" spans="1:35" hidden="1">
      <c r="A2406" t="s">
        <v>6068</v>
      </c>
      <c r="B2406" t="s">
        <v>6069</v>
      </c>
      <c r="C2406" t="s">
        <v>984</v>
      </c>
      <c r="D2406" t="s">
        <v>6276</v>
      </c>
      <c r="E2406" t="s">
        <v>6276</v>
      </c>
      <c r="F2406" t="s">
        <v>731</v>
      </c>
      <c r="G2406" t="s">
        <v>780</v>
      </c>
      <c r="H2406" t="s">
        <v>794</v>
      </c>
      <c r="I2406" t="s">
        <v>726</v>
      </c>
      <c r="J2406" t="s">
        <v>682</v>
      </c>
      <c r="K2406">
        <v>3</v>
      </c>
      <c r="L2406">
        <v>75</v>
      </c>
      <c r="M2406">
        <v>91.5</v>
      </c>
      <c r="N2406">
        <v>94</v>
      </c>
      <c r="O2406">
        <v>1375</v>
      </c>
      <c r="Q2406">
        <v>40</v>
      </c>
      <c r="R2406">
        <v>800</v>
      </c>
      <c r="S2406">
        <v>14</v>
      </c>
      <c r="T2406">
        <v>57.1</v>
      </c>
      <c r="U2406" t="s">
        <v>782</v>
      </c>
      <c r="V2406">
        <v>25000</v>
      </c>
      <c r="W2406">
        <v>3000</v>
      </c>
      <c r="X2406">
        <v>84</v>
      </c>
      <c r="Y2406">
        <v>20</v>
      </c>
      <c r="Z2406">
        <v>1</v>
      </c>
      <c r="AA2406">
        <v>-20</v>
      </c>
      <c r="AB2406" t="s">
        <v>769</v>
      </c>
      <c r="AC2406">
        <v>0.1</v>
      </c>
      <c r="AD2406" t="s">
        <v>826</v>
      </c>
      <c r="AE2406">
        <v>41699</v>
      </c>
      <c r="AF2406">
        <v>41677</v>
      </c>
      <c r="AG2406" t="s">
        <v>842</v>
      </c>
      <c r="AH2406" t="s">
        <v>6277</v>
      </c>
      <c r="AI2406">
        <v>2205621</v>
      </c>
    </row>
    <row r="2407" spans="1:35" hidden="1">
      <c r="A2407" t="s">
        <v>6068</v>
      </c>
      <c r="B2407" t="s">
        <v>6069</v>
      </c>
      <c r="C2407" t="s">
        <v>984</v>
      </c>
      <c r="D2407" t="s">
        <v>6278</v>
      </c>
      <c r="E2407" t="s">
        <v>6278</v>
      </c>
      <c r="F2407" t="s">
        <v>731</v>
      </c>
      <c r="G2407" t="s">
        <v>780</v>
      </c>
      <c r="H2407" t="s">
        <v>794</v>
      </c>
      <c r="I2407" t="s">
        <v>726</v>
      </c>
      <c r="J2407" t="s">
        <v>682</v>
      </c>
      <c r="K2407">
        <v>3</v>
      </c>
      <c r="L2407">
        <v>75</v>
      </c>
      <c r="M2407">
        <v>91.5</v>
      </c>
      <c r="N2407">
        <v>94</v>
      </c>
      <c r="O2407">
        <v>3054</v>
      </c>
      <c r="Q2407">
        <v>25</v>
      </c>
      <c r="R2407">
        <v>880</v>
      </c>
      <c r="S2407">
        <v>14</v>
      </c>
      <c r="T2407">
        <v>62.9</v>
      </c>
      <c r="U2407" t="s">
        <v>782</v>
      </c>
      <c r="V2407">
        <v>25000</v>
      </c>
      <c r="W2407">
        <v>3000</v>
      </c>
      <c r="X2407">
        <v>84</v>
      </c>
      <c r="Y2407">
        <v>20</v>
      </c>
      <c r="Z2407">
        <v>1</v>
      </c>
      <c r="AA2407">
        <v>-20</v>
      </c>
      <c r="AB2407" t="s">
        <v>769</v>
      </c>
      <c r="AC2407">
        <v>0.1</v>
      </c>
      <c r="AD2407" t="s">
        <v>826</v>
      </c>
      <c r="AE2407">
        <v>41699</v>
      </c>
      <c r="AF2407">
        <v>41677</v>
      </c>
      <c r="AG2407" t="s">
        <v>842</v>
      </c>
      <c r="AH2407" t="s">
        <v>6279</v>
      </c>
      <c r="AI2407">
        <v>2205622</v>
      </c>
    </row>
    <row r="2408" spans="1:35" hidden="1">
      <c r="A2408" t="s">
        <v>6280</v>
      </c>
      <c r="B2408" t="s">
        <v>6281</v>
      </c>
      <c r="C2408" t="s">
        <v>3816</v>
      </c>
      <c r="D2408" t="s">
        <v>6282</v>
      </c>
      <c r="F2408" t="s">
        <v>738</v>
      </c>
      <c r="G2408" t="s">
        <v>780</v>
      </c>
      <c r="H2408" t="s">
        <v>794</v>
      </c>
      <c r="I2408" t="s">
        <v>726</v>
      </c>
      <c r="J2408" t="s">
        <v>682</v>
      </c>
      <c r="K2408">
        <v>3</v>
      </c>
      <c r="L2408">
        <v>50</v>
      </c>
      <c r="M2408">
        <v>85.8</v>
      </c>
      <c r="N2408">
        <v>63.2</v>
      </c>
      <c r="O2408">
        <v>1057</v>
      </c>
      <c r="Q2408">
        <v>35</v>
      </c>
      <c r="R2408">
        <v>510</v>
      </c>
      <c r="S2408">
        <v>10</v>
      </c>
      <c r="T2408">
        <v>51</v>
      </c>
      <c r="U2408" t="s">
        <v>782</v>
      </c>
      <c r="V2408">
        <v>25000</v>
      </c>
      <c r="W2408">
        <v>2700</v>
      </c>
      <c r="X2408">
        <v>81</v>
      </c>
      <c r="Y2408">
        <v>9</v>
      </c>
      <c r="Z2408">
        <v>0.8</v>
      </c>
      <c r="AA2408">
        <v>-20</v>
      </c>
      <c r="AB2408" t="s">
        <v>769</v>
      </c>
      <c r="AC2408">
        <v>0.1</v>
      </c>
      <c r="AD2408" t="s">
        <v>6283</v>
      </c>
      <c r="AE2408">
        <v>41937</v>
      </c>
      <c r="AF2408">
        <v>41935</v>
      </c>
      <c r="AG2408" t="s">
        <v>842</v>
      </c>
      <c r="AH2408" t="s">
        <v>6284</v>
      </c>
      <c r="AI2408">
        <v>2224412</v>
      </c>
    </row>
    <row r="2409" spans="1:35" hidden="1">
      <c r="A2409" t="s">
        <v>6280</v>
      </c>
      <c r="B2409" t="s">
        <v>6281</v>
      </c>
      <c r="C2409" t="s">
        <v>3816</v>
      </c>
      <c r="D2409" t="s">
        <v>6285</v>
      </c>
      <c r="F2409" t="s">
        <v>738</v>
      </c>
      <c r="G2409" t="s">
        <v>780</v>
      </c>
      <c r="H2409" t="s">
        <v>794</v>
      </c>
      <c r="I2409" t="s">
        <v>726</v>
      </c>
      <c r="J2409" t="s">
        <v>682</v>
      </c>
      <c r="K2409">
        <v>3</v>
      </c>
      <c r="L2409">
        <v>50</v>
      </c>
      <c r="M2409">
        <v>84.2</v>
      </c>
      <c r="N2409">
        <v>63.6</v>
      </c>
      <c r="O2409">
        <v>1455</v>
      </c>
      <c r="Q2409">
        <v>35</v>
      </c>
      <c r="R2409">
        <v>510</v>
      </c>
      <c r="S2409">
        <v>10</v>
      </c>
      <c r="T2409">
        <v>51</v>
      </c>
      <c r="U2409" t="s">
        <v>782</v>
      </c>
      <c r="V2409">
        <v>25000</v>
      </c>
      <c r="W2409">
        <v>3000</v>
      </c>
      <c r="X2409">
        <v>82</v>
      </c>
      <c r="Y2409">
        <v>11</v>
      </c>
      <c r="Z2409">
        <v>0.8</v>
      </c>
      <c r="AA2409">
        <v>-20</v>
      </c>
      <c r="AB2409" t="s">
        <v>769</v>
      </c>
      <c r="AC2409">
        <v>0.1</v>
      </c>
      <c r="AD2409" t="s">
        <v>6283</v>
      </c>
      <c r="AE2409">
        <v>41937</v>
      </c>
      <c r="AF2409">
        <v>41935</v>
      </c>
      <c r="AG2409" t="s">
        <v>842</v>
      </c>
      <c r="AH2409" t="s">
        <v>6286</v>
      </c>
      <c r="AI2409">
        <v>2224413</v>
      </c>
    </row>
    <row r="2410" spans="1:35" hidden="1">
      <c r="A2410" t="s">
        <v>6280</v>
      </c>
      <c r="B2410" t="s">
        <v>6281</v>
      </c>
      <c r="C2410" t="s">
        <v>3816</v>
      </c>
      <c r="D2410" t="s">
        <v>6287</v>
      </c>
      <c r="F2410" t="s">
        <v>830</v>
      </c>
      <c r="G2410" t="s">
        <v>780</v>
      </c>
      <c r="H2410" t="s">
        <v>794</v>
      </c>
      <c r="I2410" t="s">
        <v>726</v>
      </c>
      <c r="J2410" t="s">
        <v>682</v>
      </c>
      <c r="K2410">
        <v>3</v>
      </c>
      <c r="L2410">
        <v>75</v>
      </c>
      <c r="M2410">
        <v>118.3</v>
      </c>
      <c r="N2410">
        <v>94.3</v>
      </c>
      <c r="O2410">
        <v>2369</v>
      </c>
      <c r="Q2410">
        <v>30</v>
      </c>
      <c r="R2410">
        <v>880</v>
      </c>
      <c r="S2410">
        <v>16</v>
      </c>
      <c r="T2410">
        <v>55</v>
      </c>
      <c r="U2410" t="s">
        <v>782</v>
      </c>
      <c r="V2410">
        <v>25000</v>
      </c>
      <c r="W2410">
        <v>2700</v>
      </c>
      <c r="X2410">
        <v>81</v>
      </c>
      <c r="Y2410">
        <v>8</v>
      </c>
      <c r="Z2410">
        <v>1</v>
      </c>
      <c r="AA2410">
        <v>-20</v>
      </c>
      <c r="AB2410" t="s">
        <v>769</v>
      </c>
      <c r="AC2410">
        <v>0.05</v>
      </c>
      <c r="AD2410" t="s">
        <v>6283</v>
      </c>
      <c r="AE2410">
        <v>41937</v>
      </c>
      <c r="AF2410">
        <v>41935</v>
      </c>
      <c r="AG2410" t="s">
        <v>842</v>
      </c>
      <c r="AH2410" t="s">
        <v>6288</v>
      </c>
      <c r="AI2410">
        <v>2224414</v>
      </c>
    </row>
    <row r="2411" spans="1:35" hidden="1">
      <c r="A2411" t="s">
        <v>6280</v>
      </c>
      <c r="B2411" t="s">
        <v>6281</v>
      </c>
      <c r="C2411" t="s">
        <v>3816</v>
      </c>
      <c r="D2411" t="s">
        <v>6289</v>
      </c>
      <c r="F2411" t="s">
        <v>830</v>
      </c>
      <c r="G2411" t="s">
        <v>780</v>
      </c>
      <c r="H2411" t="s">
        <v>794</v>
      </c>
      <c r="I2411" t="s">
        <v>726</v>
      </c>
      <c r="J2411" t="s">
        <v>682</v>
      </c>
      <c r="K2411">
        <v>3</v>
      </c>
      <c r="L2411">
        <v>75</v>
      </c>
      <c r="M2411">
        <v>117</v>
      </c>
      <c r="N2411">
        <v>94.2</v>
      </c>
      <c r="O2411">
        <v>2155</v>
      </c>
      <c r="Q2411">
        <v>30</v>
      </c>
      <c r="R2411">
        <v>880</v>
      </c>
      <c r="S2411">
        <v>16</v>
      </c>
      <c r="T2411">
        <v>55</v>
      </c>
      <c r="U2411" t="s">
        <v>782</v>
      </c>
      <c r="V2411">
        <v>25000</v>
      </c>
      <c r="W2411">
        <v>3000</v>
      </c>
      <c r="X2411">
        <v>82</v>
      </c>
      <c r="Y2411">
        <v>11</v>
      </c>
      <c r="Z2411">
        <v>1</v>
      </c>
      <c r="AA2411">
        <v>-20</v>
      </c>
      <c r="AB2411" t="s">
        <v>769</v>
      </c>
      <c r="AC2411">
        <v>0.05</v>
      </c>
      <c r="AD2411" t="s">
        <v>6283</v>
      </c>
      <c r="AE2411">
        <v>41937</v>
      </c>
      <c r="AF2411">
        <v>41935</v>
      </c>
      <c r="AG2411" t="s">
        <v>842</v>
      </c>
      <c r="AH2411" t="s">
        <v>6290</v>
      </c>
      <c r="AI2411">
        <v>2224415</v>
      </c>
    </row>
    <row r="2412" spans="1:35" hidden="1">
      <c r="A2412" t="s">
        <v>6280</v>
      </c>
      <c r="B2412" t="s">
        <v>6281</v>
      </c>
      <c r="C2412" t="s">
        <v>3816</v>
      </c>
      <c r="D2412" t="s">
        <v>6291</v>
      </c>
      <c r="F2412" t="s">
        <v>735</v>
      </c>
      <c r="G2412" t="s">
        <v>780</v>
      </c>
      <c r="H2412" t="s">
        <v>794</v>
      </c>
      <c r="I2412" t="s">
        <v>726</v>
      </c>
      <c r="J2412" t="s">
        <v>682</v>
      </c>
      <c r="K2412">
        <v>3</v>
      </c>
      <c r="L2412">
        <v>90</v>
      </c>
      <c r="M2412">
        <v>132.69999999999999</v>
      </c>
      <c r="N2412">
        <v>121.8</v>
      </c>
      <c r="O2412">
        <v>1667</v>
      </c>
      <c r="Q2412">
        <v>40</v>
      </c>
      <c r="R2412">
        <v>1155</v>
      </c>
      <c r="S2412">
        <v>24</v>
      </c>
      <c r="T2412">
        <v>48.1</v>
      </c>
      <c r="U2412" t="s">
        <v>782</v>
      </c>
      <c r="V2412">
        <v>25000</v>
      </c>
      <c r="W2412">
        <v>2700</v>
      </c>
      <c r="X2412">
        <v>81</v>
      </c>
      <c r="Y2412">
        <v>9</v>
      </c>
      <c r="Z2412">
        <v>0.7</v>
      </c>
      <c r="AA2412">
        <v>-20</v>
      </c>
      <c r="AB2412" t="s">
        <v>769</v>
      </c>
      <c r="AC2412">
        <v>0.05</v>
      </c>
      <c r="AD2412" t="s">
        <v>6283</v>
      </c>
      <c r="AE2412">
        <v>41937</v>
      </c>
      <c r="AF2412">
        <v>41935</v>
      </c>
      <c r="AG2412" t="s">
        <v>842</v>
      </c>
      <c r="AH2412" t="s">
        <v>6292</v>
      </c>
      <c r="AI2412">
        <v>2224416</v>
      </c>
    </row>
    <row r="2413" spans="1:35" hidden="1">
      <c r="A2413" t="s">
        <v>6280</v>
      </c>
      <c r="B2413" t="s">
        <v>6281</v>
      </c>
      <c r="C2413" t="s">
        <v>3816</v>
      </c>
      <c r="D2413" t="s">
        <v>6293</v>
      </c>
      <c r="F2413" t="s">
        <v>735</v>
      </c>
      <c r="G2413" t="s">
        <v>780</v>
      </c>
      <c r="H2413" t="s">
        <v>794</v>
      </c>
      <c r="I2413" t="s">
        <v>726</v>
      </c>
      <c r="J2413" t="s">
        <v>682</v>
      </c>
      <c r="K2413">
        <v>3</v>
      </c>
      <c r="L2413">
        <v>90</v>
      </c>
      <c r="M2413">
        <v>131.69999999999999</v>
      </c>
      <c r="N2413">
        <v>121.6</v>
      </c>
      <c r="O2413">
        <v>1925</v>
      </c>
      <c r="Q2413">
        <v>40</v>
      </c>
      <c r="R2413">
        <v>1155</v>
      </c>
      <c r="S2413">
        <v>24</v>
      </c>
      <c r="T2413">
        <v>48.1</v>
      </c>
      <c r="U2413" t="s">
        <v>782</v>
      </c>
      <c r="V2413">
        <v>25000</v>
      </c>
      <c r="W2413">
        <v>3000</v>
      </c>
      <c r="X2413">
        <v>82</v>
      </c>
      <c r="Y2413">
        <v>10</v>
      </c>
      <c r="Z2413">
        <v>0.7</v>
      </c>
      <c r="AA2413">
        <v>-20</v>
      </c>
      <c r="AB2413" t="s">
        <v>769</v>
      </c>
      <c r="AC2413">
        <v>0.05</v>
      </c>
      <c r="AD2413" t="s">
        <v>6283</v>
      </c>
      <c r="AE2413">
        <v>41937</v>
      </c>
      <c r="AF2413">
        <v>41935</v>
      </c>
      <c r="AG2413" t="s">
        <v>842</v>
      </c>
      <c r="AH2413" t="s">
        <v>6294</v>
      </c>
      <c r="AI2413">
        <v>2224417</v>
      </c>
    </row>
    <row r="2414" spans="1:35" hidden="1">
      <c r="A2414" t="s">
        <v>6295</v>
      </c>
      <c r="B2414" t="s">
        <v>6296</v>
      </c>
      <c r="C2414" t="s">
        <v>6297</v>
      </c>
      <c r="D2414" t="s">
        <v>6297</v>
      </c>
      <c r="F2414" t="s">
        <v>703</v>
      </c>
      <c r="G2414" t="s">
        <v>780</v>
      </c>
      <c r="H2414" t="s">
        <v>781</v>
      </c>
      <c r="I2414" t="s">
        <v>726</v>
      </c>
      <c r="J2414" t="s">
        <v>682</v>
      </c>
      <c r="K2414">
        <v>3</v>
      </c>
      <c r="L2414">
        <v>30</v>
      </c>
      <c r="M2414">
        <v>46</v>
      </c>
      <c r="N2414">
        <v>50</v>
      </c>
      <c r="O2414">
        <v>5143</v>
      </c>
      <c r="Q2414">
        <v>10</v>
      </c>
      <c r="R2414">
        <v>320</v>
      </c>
      <c r="S2414">
        <v>8</v>
      </c>
      <c r="T2414">
        <v>40</v>
      </c>
      <c r="U2414" t="s">
        <v>782</v>
      </c>
      <c r="V2414">
        <v>25000</v>
      </c>
      <c r="W2414">
        <v>2700</v>
      </c>
      <c r="X2414">
        <v>95</v>
      </c>
      <c r="Y2414">
        <v>96</v>
      </c>
      <c r="Z2414">
        <v>0.9</v>
      </c>
      <c r="AA2414">
        <v>-40</v>
      </c>
      <c r="AB2414" t="s">
        <v>769</v>
      </c>
      <c r="AC2414">
        <v>0.13</v>
      </c>
      <c r="AD2414" t="s">
        <v>796</v>
      </c>
      <c r="AE2414">
        <v>41456</v>
      </c>
      <c r="AF2414">
        <v>41810</v>
      </c>
      <c r="AG2414" t="s">
        <v>6298</v>
      </c>
      <c r="AH2414" t="s">
        <v>6299</v>
      </c>
      <c r="AI2414">
        <v>2213461</v>
      </c>
    </row>
    <row r="2415" spans="1:35" hidden="1">
      <c r="A2415" t="s">
        <v>6295</v>
      </c>
      <c r="B2415" t="s">
        <v>6296</v>
      </c>
      <c r="C2415" t="s">
        <v>6300</v>
      </c>
      <c r="D2415" t="s">
        <v>6300</v>
      </c>
      <c r="F2415" t="s">
        <v>703</v>
      </c>
      <c r="G2415" t="s">
        <v>780</v>
      </c>
      <c r="H2415" t="s">
        <v>781</v>
      </c>
      <c r="I2415" t="s">
        <v>726</v>
      </c>
      <c r="J2415" t="s">
        <v>682</v>
      </c>
      <c r="K2415">
        <v>3</v>
      </c>
      <c r="L2415">
        <v>30</v>
      </c>
      <c r="M2415">
        <v>46</v>
      </c>
      <c r="N2415">
        <v>50</v>
      </c>
      <c r="O2415">
        <v>4983</v>
      </c>
      <c r="Q2415">
        <v>10</v>
      </c>
      <c r="R2415">
        <v>340</v>
      </c>
      <c r="S2415">
        <v>8</v>
      </c>
      <c r="T2415">
        <v>42.5</v>
      </c>
      <c r="U2415" t="s">
        <v>782</v>
      </c>
      <c r="V2415">
        <v>25000</v>
      </c>
      <c r="W2415">
        <v>3000</v>
      </c>
      <c r="X2415">
        <v>96</v>
      </c>
      <c r="Y2415">
        <v>97</v>
      </c>
      <c r="Z2415">
        <v>0.9</v>
      </c>
      <c r="AA2415">
        <v>-40</v>
      </c>
      <c r="AB2415" t="s">
        <v>769</v>
      </c>
      <c r="AC2415">
        <v>0.13</v>
      </c>
      <c r="AD2415" t="s">
        <v>796</v>
      </c>
      <c r="AE2415">
        <v>41456</v>
      </c>
      <c r="AF2415">
        <v>41810</v>
      </c>
      <c r="AG2415" t="s">
        <v>6298</v>
      </c>
      <c r="AH2415" t="s">
        <v>6301</v>
      </c>
      <c r="AI2415">
        <v>2213462</v>
      </c>
    </row>
    <row r="2416" spans="1:35" hidden="1">
      <c r="A2416" t="s">
        <v>6295</v>
      </c>
      <c r="B2416" t="s">
        <v>6296</v>
      </c>
      <c r="C2416" t="s">
        <v>6302</v>
      </c>
      <c r="D2416" t="s">
        <v>6302</v>
      </c>
      <c r="F2416" t="s">
        <v>703</v>
      </c>
      <c r="G2416" t="s">
        <v>780</v>
      </c>
      <c r="H2416" t="s">
        <v>781</v>
      </c>
      <c r="I2416" t="s">
        <v>726</v>
      </c>
      <c r="J2416" t="s">
        <v>682</v>
      </c>
      <c r="K2416">
        <v>3</v>
      </c>
      <c r="L2416">
        <v>40</v>
      </c>
      <c r="M2416">
        <v>46</v>
      </c>
      <c r="N2416">
        <v>50</v>
      </c>
      <c r="O2416">
        <v>6326</v>
      </c>
      <c r="Q2416">
        <v>10</v>
      </c>
      <c r="R2416">
        <v>420</v>
      </c>
      <c r="S2416">
        <v>10.4</v>
      </c>
      <c r="T2416">
        <v>40</v>
      </c>
      <c r="U2416" t="s">
        <v>782</v>
      </c>
      <c r="V2416">
        <v>25000</v>
      </c>
      <c r="W2416">
        <v>2700</v>
      </c>
      <c r="X2416">
        <v>96</v>
      </c>
      <c r="Y2416">
        <v>91</v>
      </c>
      <c r="Z2416">
        <v>0.9</v>
      </c>
      <c r="AA2416">
        <v>-40</v>
      </c>
      <c r="AB2416" t="s">
        <v>769</v>
      </c>
      <c r="AC2416">
        <v>0.13</v>
      </c>
      <c r="AD2416" t="s">
        <v>796</v>
      </c>
      <c r="AE2416">
        <v>41456</v>
      </c>
      <c r="AF2416">
        <v>41969</v>
      </c>
      <c r="AG2416" t="s">
        <v>6298</v>
      </c>
      <c r="AH2416" t="s">
        <v>6303</v>
      </c>
      <c r="AI2416">
        <v>2225987</v>
      </c>
    </row>
    <row r="2417" spans="1:35" hidden="1">
      <c r="A2417" t="s">
        <v>6295</v>
      </c>
      <c r="B2417" t="s">
        <v>6296</v>
      </c>
      <c r="C2417" t="s">
        <v>6304</v>
      </c>
      <c r="D2417" t="s">
        <v>6304</v>
      </c>
      <c r="F2417" t="s">
        <v>703</v>
      </c>
      <c r="G2417" t="s">
        <v>780</v>
      </c>
      <c r="H2417" t="s">
        <v>781</v>
      </c>
      <c r="I2417" t="s">
        <v>726</v>
      </c>
      <c r="J2417" t="s">
        <v>682</v>
      </c>
      <c r="K2417">
        <v>3</v>
      </c>
      <c r="L2417">
        <v>40</v>
      </c>
      <c r="M2417">
        <v>46</v>
      </c>
      <c r="N2417">
        <v>50</v>
      </c>
      <c r="O2417">
        <v>6949</v>
      </c>
      <c r="Q2417">
        <v>10</v>
      </c>
      <c r="R2417">
        <v>420</v>
      </c>
      <c r="S2417">
        <v>10.7</v>
      </c>
      <c r="T2417">
        <v>40</v>
      </c>
      <c r="U2417" t="s">
        <v>782</v>
      </c>
      <c r="V2417">
        <v>25000</v>
      </c>
      <c r="W2417">
        <v>3000</v>
      </c>
      <c r="X2417">
        <v>97</v>
      </c>
      <c r="Y2417">
        <v>92</v>
      </c>
      <c r="Z2417">
        <v>0.9</v>
      </c>
      <c r="AA2417">
        <v>-40</v>
      </c>
      <c r="AB2417" t="s">
        <v>769</v>
      </c>
      <c r="AC2417">
        <v>0.13</v>
      </c>
      <c r="AD2417" t="s">
        <v>796</v>
      </c>
      <c r="AE2417">
        <v>41456</v>
      </c>
      <c r="AF2417">
        <v>41969</v>
      </c>
      <c r="AG2417" t="s">
        <v>6298</v>
      </c>
      <c r="AH2417" t="s">
        <v>6305</v>
      </c>
      <c r="AI2417">
        <v>2225988</v>
      </c>
    </row>
    <row r="2418" spans="1:35" hidden="1">
      <c r="A2418" t="s">
        <v>6295</v>
      </c>
      <c r="B2418" t="s">
        <v>6296</v>
      </c>
      <c r="C2418" t="s">
        <v>6306</v>
      </c>
      <c r="D2418" t="s">
        <v>6306</v>
      </c>
      <c r="F2418" t="s">
        <v>703</v>
      </c>
      <c r="G2418" t="s">
        <v>780</v>
      </c>
      <c r="H2418" t="s">
        <v>781</v>
      </c>
      <c r="I2418" t="s">
        <v>726</v>
      </c>
      <c r="J2418" t="s">
        <v>682</v>
      </c>
      <c r="K2418">
        <v>3</v>
      </c>
      <c r="L2418">
        <v>45</v>
      </c>
      <c r="M2418">
        <v>46</v>
      </c>
      <c r="N2418">
        <v>50</v>
      </c>
      <c r="O2418">
        <v>7457</v>
      </c>
      <c r="Q2418">
        <v>10</v>
      </c>
      <c r="R2418">
        <v>500</v>
      </c>
      <c r="S2418">
        <v>10.6</v>
      </c>
      <c r="T2418">
        <v>45</v>
      </c>
      <c r="U2418" t="s">
        <v>782</v>
      </c>
      <c r="V2418">
        <v>25000</v>
      </c>
      <c r="W2418">
        <v>2700</v>
      </c>
      <c r="X2418">
        <v>81</v>
      </c>
      <c r="Y2418">
        <v>3</v>
      </c>
      <c r="Z2418">
        <v>0.9</v>
      </c>
      <c r="AA2418">
        <v>-40</v>
      </c>
      <c r="AB2418" t="s">
        <v>769</v>
      </c>
      <c r="AC2418">
        <v>0.13</v>
      </c>
      <c r="AD2418" t="s">
        <v>796</v>
      </c>
      <c r="AE2418">
        <v>41456</v>
      </c>
      <c r="AF2418">
        <v>41969</v>
      </c>
      <c r="AG2418" t="s">
        <v>6298</v>
      </c>
      <c r="AH2418" t="s">
        <v>6307</v>
      </c>
      <c r="AI2418">
        <v>2225985</v>
      </c>
    </row>
    <row r="2419" spans="1:35" hidden="1">
      <c r="A2419" t="s">
        <v>6295</v>
      </c>
      <c r="B2419" t="s">
        <v>6296</v>
      </c>
      <c r="C2419" t="s">
        <v>6308</v>
      </c>
      <c r="D2419" t="s">
        <v>6308</v>
      </c>
      <c r="F2419" t="s">
        <v>703</v>
      </c>
      <c r="G2419" t="s">
        <v>780</v>
      </c>
      <c r="H2419" t="s">
        <v>781</v>
      </c>
      <c r="I2419" t="s">
        <v>726</v>
      </c>
      <c r="J2419" t="s">
        <v>682</v>
      </c>
      <c r="K2419">
        <v>3</v>
      </c>
      <c r="L2419">
        <v>45</v>
      </c>
      <c r="M2419">
        <v>46</v>
      </c>
      <c r="N2419">
        <v>50</v>
      </c>
      <c r="O2419">
        <v>7970</v>
      </c>
      <c r="Q2419">
        <v>10</v>
      </c>
      <c r="R2419">
        <v>500</v>
      </c>
      <c r="S2419">
        <v>10.6</v>
      </c>
      <c r="T2419">
        <v>45</v>
      </c>
      <c r="U2419" t="s">
        <v>782</v>
      </c>
      <c r="V2419">
        <v>25000</v>
      </c>
      <c r="W2419">
        <v>3000</v>
      </c>
      <c r="X2419">
        <v>83</v>
      </c>
      <c r="Y2419">
        <v>10</v>
      </c>
      <c r="Z2419">
        <v>0.9</v>
      </c>
      <c r="AA2419">
        <v>-40</v>
      </c>
      <c r="AB2419" t="s">
        <v>769</v>
      </c>
      <c r="AC2419">
        <v>0.13</v>
      </c>
      <c r="AD2419" t="s">
        <v>796</v>
      </c>
      <c r="AE2419">
        <v>41456</v>
      </c>
      <c r="AF2419">
        <v>41969</v>
      </c>
      <c r="AG2419" t="s">
        <v>6298</v>
      </c>
      <c r="AH2419" t="s">
        <v>6309</v>
      </c>
      <c r="AI2419">
        <v>2225986</v>
      </c>
    </row>
    <row r="2420" spans="1:35" hidden="1">
      <c r="A2420" t="s">
        <v>6295</v>
      </c>
      <c r="B2420" t="s">
        <v>6310</v>
      </c>
      <c r="C2420" t="s">
        <v>703</v>
      </c>
      <c r="D2420" t="s">
        <v>6311</v>
      </c>
      <c r="F2420" t="s">
        <v>703</v>
      </c>
      <c r="G2420" t="s">
        <v>780</v>
      </c>
      <c r="H2420" t="s">
        <v>781</v>
      </c>
      <c r="I2420" t="s">
        <v>726</v>
      </c>
      <c r="J2420" t="s">
        <v>682</v>
      </c>
      <c r="K2420">
        <v>3</v>
      </c>
      <c r="L2420">
        <v>50</v>
      </c>
      <c r="M2420">
        <v>45.6</v>
      </c>
      <c r="N2420">
        <v>50</v>
      </c>
      <c r="O2420">
        <v>2378</v>
      </c>
      <c r="Q2420">
        <v>25</v>
      </c>
      <c r="S2420">
        <v>9.8000000000000007</v>
      </c>
      <c r="T2420">
        <v>40.799999999999997</v>
      </c>
      <c r="U2420" t="s">
        <v>782</v>
      </c>
      <c r="V2420">
        <v>25000</v>
      </c>
      <c r="W2420">
        <v>2700</v>
      </c>
      <c r="X2420">
        <v>96</v>
      </c>
      <c r="Y2420">
        <v>93</v>
      </c>
      <c r="Z2420">
        <v>0.9</v>
      </c>
      <c r="AA2420">
        <v>-40</v>
      </c>
      <c r="AB2420" t="s">
        <v>769</v>
      </c>
      <c r="AC2420">
        <v>0.2</v>
      </c>
      <c r="AD2420" t="s">
        <v>796</v>
      </c>
      <c r="AE2420">
        <v>41760</v>
      </c>
      <c r="AF2420">
        <v>41765</v>
      </c>
      <c r="AG2420" t="s">
        <v>842</v>
      </c>
      <c r="AH2420" t="s">
        <v>6312</v>
      </c>
      <c r="AI2420">
        <v>2210180</v>
      </c>
    </row>
    <row r="2421" spans="1:35" hidden="1">
      <c r="A2421" t="s">
        <v>6295</v>
      </c>
      <c r="B2421" t="s">
        <v>6310</v>
      </c>
      <c r="C2421" t="s">
        <v>703</v>
      </c>
      <c r="D2421" t="s">
        <v>6313</v>
      </c>
      <c r="F2421" t="s">
        <v>703</v>
      </c>
      <c r="G2421" t="s">
        <v>780</v>
      </c>
      <c r="H2421" t="s">
        <v>781</v>
      </c>
      <c r="I2421" t="s">
        <v>726</v>
      </c>
      <c r="J2421" t="s">
        <v>682</v>
      </c>
      <c r="K2421">
        <v>3</v>
      </c>
      <c r="L2421">
        <v>50</v>
      </c>
      <c r="M2421">
        <v>45.6</v>
      </c>
      <c r="N2421">
        <v>50</v>
      </c>
      <c r="O2421">
        <v>1349</v>
      </c>
      <c r="Q2421">
        <v>36</v>
      </c>
      <c r="R2421">
        <v>392</v>
      </c>
      <c r="S2421">
        <v>9.8000000000000007</v>
      </c>
      <c r="T2421">
        <v>40</v>
      </c>
      <c r="U2421" t="s">
        <v>782</v>
      </c>
      <c r="V2421">
        <v>25000</v>
      </c>
      <c r="W2421">
        <v>2700</v>
      </c>
      <c r="X2421">
        <v>96</v>
      </c>
      <c r="Y2421">
        <v>93</v>
      </c>
      <c r="Z2421">
        <v>0.9</v>
      </c>
      <c r="AA2421">
        <v>-20</v>
      </c>
      <c r="AB2421" t="s">
        <v>769</v>
      </c>
      <c r="AC2421">
        <v>0.2</v>
      </c>
      <c r="AD2421" t="s">
        <v>1043</v>
      </c>
      <c r="AE2421">
        <v>41395</v>
      </c>
      <c r="AF2421">
        <v>41820</v>
      </c>
      <c r="AG2421" t="s">
        <v>842</v>
      </c>
      <c r="AH2421" t="s">
        <v>6314</v>
      </c>
      <c r="AI2421">
        <v>2214549</v>
      </c>
    </row>
    <row r="2422" spans="1:35" hidden="1">
      <c r="A2422" t="s">
        <v>6295</v>
      </c>
      <c r="B2422" t="s">
        <v>6310</v>
      </c>
      <c r="C2422" t="s">
        <v>703</v>
      </c>
      <c r="D2422" t="s">
        <v>6315</v>
      </c>
      <c r="F2422" t="s">
        <v>703</v>
      </c>
      <c r="G2422" t="s">
        <v>780</v>
      </c>
      <c r="H2422" t="s">
        <v>781</v>
      </c>
      <c r="I2422" t="s">
        <v>726</v>
      </c>
      <c r="J2422" t="s">
        <v>682</v>
      </c>
      <c r="K2422">
        <v>3</v>
      </c>
      <c r="L2422">
        <v>50</v>
      </c>
      <c r="M2422">
        <v>45.6</v>
      </c>
      <c r="N2422">
        <v>50</v>
      </c>
      <c r="O2422">
        <v>2377</v>
      </c>
      <c r="Q2422">
        <v>25</v>
      </c>
      <c r="S2422">
        <v>9.8000000000000007</v>
      </c>
      <c r="T2422">
        <v>42.6</v>
      </c>
      <c r="U2422" t="s">
        <v>782</v>
      </c>
      <c r="V2422">
        <v>25000</v>
      </c>
      <c r="W2422">
        <v>3000</v>
      </c>
      <c r="X2422">
        <v>95</v>
      </c>
      <c r="Y2422">
        <v>98</v>
      </c>
      <c r="Z2422">
        <v>0.9</v>
      </c>
      <c r="AA2422">
        <v>-40</v>
      </c>
      <c r="AB2422" t="s">
        <v>769</v>
      </c>
      <c r="AC2422">
        <v>0.2</v>
      </c>
      <c r="AD2422" t="s">
        <v>796</v>
      </c>
      <c r="AE2422">
        <v>41765</v>
      </c>
      <c r="AF2422">
        <v>41765</v>
      </c>
      <c r="AG2422" t="s">
        <v>842</v>
      </c>
      <c r="AH2422" t="s">
        <v>6316</v>
      </c>
      <c r="AI2422">
        <v>2210179</v>
      </c>
    </row>
    <row r="2423" spans="1:35" hidden="1">
      <c r="A2423" t="s">
        <v>6295</v>
      </c>
      <c r="B2423" t="s">
        <v>6310</v>
      </c>
      <c r="C2423" t="s">
        <v>703</v>
      </c>
      <c r="D2423" t="s">
        <v>6317</v>
      </c>
      <c r="F2423" t="s">
        <v>703</v>
      </c>
      <c r="G2423" t="s">
        <v>780</v>
      </c>
      <c r="H2423" t="s">
        <v>781</v>
      </c>
      <c r="I2423" t="s">
        <v>726</v>
      </c>
      <c r="J2423" t="s">
        <v>682</v>
      </c>
      <c r="K2423">
        <v>3</v>
      </c>
      <c r="M2423">
        <v>45.6</v>
      </c>
      <c r="N2423">
        <v>50</v>
      </c>
      <c r="O2423">
        <v>1349</v>
      </c>
      <c r="Q2423">
        <v>36</v>
      </c>
      <c r="S2423">
        <v>9.8000000000000007</v>
      </c>
      <c r="T2423">
        <v>42.6</v>
      </c>
      <c r="U2423" t="s">
        <v>782</v>
      </c>
      <c r="V2423">
        <v>25000</v>
      </c>
      <c r="W2423">
        <v>3000</v>
      </c>
      <c r="X2423">
        <v>95</v>
      </c>
      <c r="Y2423">
        <v>98</v>
      </c>
      <c r="Z2423">
        <v>0.9</v>
      </c>
      <c r="AA2423">
        <v>-20</v>
      </c>
      <c r="AB2423" t="s">
        <v>769</v>
      </c>
      <c r="AC2423">
        <v>0.15</v>
      </c>
      <c r="AD2423" t="s">
        <v>1043</v>
      </c>
      <c r="AE2423">
        <v>41760</v>
      </c>
      <c r="AF2423">
        <v>41779</v>
      </c>
      <c r="AG2423" t="s">
        <v>842</v>
      </c>
      <c r="AH2423" t="s">
        <v>6318</v>
      </c>
      <c r="AI2423">
        <v>2211236</v>
      </c>
    </row>
    <row r="2424" spans="1:35" hidden="1">
      <c r="A2424" t="s">
        <v>5013</v>
      </c>
      <c r="B2424" t="s">
        <v>27</v>
      </c>
      <c r="C2424" t="s">
        <v>6319</v>
      </c>
      <c r="D2424" t="s">
        <v>6319</v>
      </c>
      <c r="F2424" t="s">
        <v>732</v>
      </c>
      <c r="G2424" t="s">
        <v>780</v>
      </c>
      <c r="H2424" t="s">
        <v>794</v>
      </c>
      <c r="I2424" t="s">
        <v>726</v>
      </c>
      <c r="J2424" t="s">
        <v>682</v>
      </c>
      <c r="K2424">
        <v>5</v>
      </c>
      <c r="L2424">
        <v>65</v>
      </c>
      <c r="M2424">
        <v>135</v>
      </c>
      <c r="N2424">
        <v>122</v>
      </c>
      <c r="R2424">
        <v>850</v>
      </c>
      <c r="S2424">
        <v>12</v>
      </c>
      <c r="T2424">
        <v>70.8</v>
      </c>
      <c r="U2424" t="s">
        <v>782</v>
      </c>
      <c r="V2424">
        <v>25000</v>
      </c>
      <c r="W2424">
        <v>2700</v>
      </c>
      <c r="X2424">
        <v>83</v>
      </c>
      <c r="Y2424">
        <v>18</v>
      </c>
      <c r="Z2424">
        <v>0.7</v>
      </c>
      <c r="AA2424">
        <v>-30</v>
      </c>
      <c r="AD2424" t="s">
        <v>1308</v>
      </c>
      <c r="AE2424">
        <v>41341</v>
      </c>
      <c r="AF2424">
        <v>41801</v>
      </c>
      <c r="AG2424" t="s">
        <v>842</v>
      </c>
      <c r="AH2424" t="s">
        <v>6320</v>
      </c>
      <c r="AI2424">
        <v>2213291</v>
      </c>
    </row>
    <row r="2425" spans="1:35" hidden="1">
      <c r="A2425" t="s">
        <v>5013</v>
      </c>
      <c r="B2425" t="s">
        <v>27</v>
      </c>
      <c r="C2425" t="s">
        <v>6321</v>
      </c>
      <c r="D2425" t="s">
        <v>6321</v>
      </c>
      <c r="F2425" t="s">
        <v>732</v>
      </c>
      <c r="G2425" t="s">
        <v>780</v>
      </c>
      <c r="H2425" t="s">
        <v>794</v>
      </c>
      <c r="I2425" t="s">
        <v>726</v>
      </c>
      <c r="J2425" t="s">
        <v>682</v>
      </c>
      <c r="K2425">
        <v>5</v>
      </c>
      <c r="L2425">
        <v>85</v>
      </c>
      <c r="M2425">
        <v>135</v>
      </c>
      <c r="N2425">
        <v>122</v>
      </c>
      <c r="R2425">
        <v>875</v>
      </c>
      <c r="S2425">
        <v>12</v>
      </c>
      <c r="T2425">
        <v>72.900000000000006</v>
      </c>
      <c r="U2425" t="s">
        <v>782</v>
      </c>
      <c r="V2425">
        <v>25000</v>
      </c>
      <c r="W2425">
        <v>3000</v>
      </c>
      <c r="X2425">
        <v>83</v>
      </c>
      <c r="Y2425">
        <v>21</v>
      </c>
      <c r="Z2425">
        <v>0.8</v>
      </c>
      <c r="AA2425">
        <v>-30</v>
      </c>
      <c r="AD2425" t="s">
        <v>1308</v>
      </c>
      <c r="AE2425">
        <v>41488</v>
      </c>
      <c r="AF2425">
        <v>41801</v>
      </c>
      <c r="AG2425" t="s">
        <v>842</v>
      </c>
      <c r="AH2425" t="s">
        <v>6322</v>
      </c>
      <c r="AI2425">
        <v>2213292</v>
      </c>
    </row>
    <row r="2426" spans="1:35" hidden="1">
      <c r="A2426" t="s">
        <v>5013</v>
      </c>
      <c r="B2426" t="s">
        <v>27</v>
      </c>
      <c r="C2426" t="s">
        <v>6323</v>
      </c>
      <c r="D2426" t="s">
        <v>6323</v>
      </c>
      <c r="F2426" t="s">
        <v>732</v>
      </c>
      <c r="G2426" t="s">
        <v>780</v>
      </c>
      <c r="H2426" t="s">
        <v>794</v>
      </c>
      <c r="I2426" t="s">
        <v>726</v>
      </c>
      <c r="J2426" t="s">
        <v>682</v>
      </c>
      <c r="K2426">
        <v>5</v>
      </c>
      <c r="M2426">
        <v>135</v>
      </c>
      <c r="N2426">
        <v>122</v>
      </c>
      <c r="R2426">
        <v>900</v>
      </c>
      <c r="S2426">
        <v>12</v>
      </c>
      <c r="T2426">
        <v>75</v>
      </c>
      <c r="U2426" t="s">
        <v>782</v>
      </c>
      <c r="V2426">
        <v>25000</v>
      </c>
      <c r="W2426">
        <v>4000</v>
      </c>
      <c r="X2426">
        <v>83</v>
      </c>
      <c r="Y2426">
        <v>23</v>
      </c>
      <c r="Z2426">
        <v>0.8</v>
      </c>
      <c r="AA2426">
        <v>-30</v>
      </c>
      <c r="AD2426" t="s">
        <v>1308</v>
      </c>
      <c r="AE2426">
        <v>41488</v>
      </c>
      <c r="AF2426">
        <v>41815</v>
      </c>
      <c r="AG2426" t="s">
        <v>842</v>
      </c>
      <c r="AH2426" t="s">
        <v>6324</v>
      </c>
      <c r="AI2426">
        <v>2213848</v>
      </c>
    </row>
    <row r="2427" spans="1:35" hidden="1">
      <c r="A2427" t="s">
        <v>5013</v>
      </c>
      <c r="B2427" t="s">
        <v>27</v>
      </c>
      <c r="C2427" t="s">
        <v>6325</v>
      </c>
      <c r="D2427" t="s">
        <v>6325</v>
      </c>
      <c r="F2427" t="s">
        <v>732</v>
      </c>
      <c r="G2427" t="s">
        <v>780</v>
      </c>
      <c r="H2427" t="s">
        <v>794</v>
      </c>
      <c r="I2427" t="s">
        <v>726</v>
      </c>
      <c r="J2427" t="s">
        <v>682</v>
      </c>
      <c r="K2427">
        <v>5</v>
      </c>
      <c r="M2427">
        <v>135</v>
      </c>
      <c r="N2427">
        <v>122</v>
      </c>
      <c r="R2427">
        <v>850</v>
      </c>
      <c r="S2427">
        <v>12</v>
      </c>
      <c r="T2427">
        <v>73.8</v>
      </c>
      <c r="U2427" t="s">
        <v>782</v>
      </c>
      <c r="V2427">
        <v>25000</v>
      </c>
      <c r="W2427">
        <v>2700</v>
      </c>
      <c r="X2427">
        <v>83</v>
      </c>
      <c r="Y2427">
        <v>21</v>
      </c>
      <c r="Z2427">
        <v>0.9</v>
      </c>
      <c r="AA2427">
        <v>-30</v>
      </c>
      <c r="AB2427" t="s">
        <v>769</v>
      </c>
      <c r="AC2427">
        <v>0.05</v>
      </c>
      <c r="AD2427" t="s">
        <v>1308</v>
      </c>
      <c r="AE2427">
        <v>41446</v>
      </c>
      <c r="AF2427">
        <v>41815</v>
      </c>
      <c r="AG2427" t="s">
        <v>842</v>
      </c>
      <c r="AH2427" t="s">
        <v>6326</v>
      </c>
      <c r="AI2427">
        <v>2213838</v>
      </c>
    </row>
    <row r="2428" spans="1:35" hidden="1">
      <c r="A2428" t="s">
        <v>5013</v>
      </c>
      <c r="B2428" t="s">
        <v>27</v>
      </c>
      <c r="C2428" t="s">
        <v>6327</v>
      </c>
      <c r="D2428" t="s">
        <v>6327</v>
      </c>
      <c r="F2428" t="s">
        <v>732</v>
      </c>
      <c r="G2428" t="s">
        <v>780</v>
      </c>
      <c r="H2428" t="s">
        <v>794</v>
      </c>
      <c r="I2428" t="s">
        <v>726</v>
      </c>
      <c r="J2428" t="s">
        <v>682</v>
      </c>
      <c r="K2428">
        <v>5</v>
      </c>
      <c r="L2428">
        <v>85</v>
      </c>
      <c r="M2428">
        <v>135</v>
      </c>
      <c r="N2428">
        <v>122</v>
      </c>
      <c r="R2428">
        <v>850</v>
      </c>
      <c r="S2428">
        <v>12</v>
      </c>
      <c r="T2428">
        <v>70.8</v>
      </c>
      <c r="U2428" t="s">
        <v>782</v>
      </c>
      <c r="V2428">
        <v>25000</v>
      </c>
      <c r="W2428">
        <v>2700</v>
      </c>
      <c r="X2428">
        <v>90</v>
      </c>
      <c r="Y2428">
        <v>61</v>
      </c>
      <c r="Z2428">
        <v>0.9</v>
      </c>
      <c r="AA2428">
        <v>-30</v>
      </c>
      <c r="AB2428" t="s">
        <v>769</v>
      </c>
      <c r="AC2428">
        <v>0.5</v>
      </c>
      <c r="AD2428" t="s">
        <v>1308</v>
      </c>
      <c r="AE2428">
        <v>41446</v>
      </c>
      <c r="AF2428">
        <v>41907</v>
      </c>
      <c r="AG2428" t="s">
        <v>842</v>
      </c>
      <c r="AH2428" t="s">
        <v>6328</v>
      </c>
      <c r="AI2428">
        <v>2220342</v>
      </c>
    </row>
    <row r="2429" spans="1:35" hidden="1">
      <c r="A2429" t="s">
        <v>5013</v>
      </c>
      <c r="B2429" t="s">
        <v>27</v>
      </c>
      <c r="C2429" t="s">
        <v>6329</v>
      </c>
      <c r="D2429" t="s">
        <v>6329</v>
      </c>
      <c r="F2429" t="s">
        <v>732</v>
      </c>
      <c r="G2429" t="s">
        <v>780</v>
      </c>
      <c r="H2429" t="s">
        <v>794</v>
      </c>
      <c r="I2429" t="s">
        <v>726</v>
      </c>
      <c r="J2429" t="s">
        <v>682</v>
      </c>
      <c r="K2429">
        <v>5</v>
      </c>
      <c r="M2429">
        <v>135</v>
      </c>
      <c r="N2429">
        <v>122</v>
      </c>
      <c r="R2429">
        <v>875</v>
      </c>
      <c r="S2429">
        <v>12</v>
      </c>
      <c r="T2429">
        <v>83</v>
      </c>
      <c r="U2429" t="s">
        <v>782</v>
      </c>
      <c r="V2429">
        <v>25000</v>
      </c>
      <c r="W2429">
        <v>3000</v>
      </c>
      <c r="X2429">
        <v>83</v>
      </c>
      <c r="Y2429">
        <v>19</v>
      </c>
      <c r="Z2429">
        <v>0.9</v>
      </c>
      <c r="AA2429">
        <v>-30</v>
      </c>
      <c r="AB2429" t="s">
        <v>769</v>
      </c>
      <c r="AC2429">
        <v>0.05</v>
      </c>
      <c r="AD2429" t="s">
        <v>1308</v>
      </c>
      <c r="AE2429">
        <v>41446</v>
      </c>
      <c r="AF2429">
        <v>41815</v>
      </c>
      <c r="AG2429" t="s">
        <v>842</v>
      </c>
      <c r="AH2429" t="s">
        <v>6330</v>
      </c>
      <c r="AI2429">
        <v>2213840</v>
      </c>
    </row>
    <row r="2430" spans="1:35" hidden="1">
      <c r="A2430" t="s">
        <v>5013</v>
      </c>
      <c r="B2430" t="s">
        <v>27</v>
      </c>
      <c r="C2430" t="s">
        <v>6331</v>
      </c>
      <c r="D2430" t="s">
        <v>6331</v>
      </c>
      <c r="F2430" t="s">
        <v>732</v>
      </c>
      <c r="G2430" t="s">
        <v>780</v>
      </c>
      <c r="H2430" t="s">
        <v>794</v>
      </c>
      <c r="I2430" t="s">
        <v>726</v>
      </c>
      <c r="J2430" t="s">
        <v>682</v>
      </c>
      <c r="K2430">
        <v>5</v>
      </c>
      <c r="L2430">
        <v>85</v>
      </c>
      <c r="M2430">
        <v>133.69999999999999</v>
      </c>
      <c r="N2430">
        <v>95.1</v>
      </c>
      <c r="R2430">
        <v>875</v>
      </c>
      <c r="S2430">
        <v>12</v>
      </c>
      <c r="T2430">
        <v>73</v>
      </c>
      <c r="U2430" t="s">
        <v>782</v>
      </c>
      <c r="V2430">
        <v>25000</v>
      </c>
      <c r="W2430">
        <v>3000</v>
      </c>
      <c r="X2430">
        <v>96</v>
      </c>
      <c r="Y2430">
        <v>71</v>
      </c>
      <c r="Z2430">
        <v>0.9</v>
      </c>
      <c r="AA2430">
        <v>-29</v>
      </c>
      <c r="AB2430" t="s">
        <v>769</v>
      </c>
      <c r="AC2430">
        <v>0.05</v>
      </c>
      <c r="AD2430" t="s">
        <v>1308</v>
      </c>
      <c r="AE2430">
        <v>41852</v>
      </c>
      <c r="AF2430">
        <v>41940</v>
      </c>
      <c r="AG2430" t="s">
        <v>842</v>
      </c>
      <c r="AH2430" t="s">
        <v>6332</v>
      </c>
      <c r="AI2430">
        <v>2223810</v>
      </c>
    </row>
    <row r="2431" spans="1:35" hidden="1">
      <c r="A2431" t="s">
        <v>5013</v>
      </c>
      <c r="B2431" t="s">
        <v>27</v>
      </c>
      <c r="C2431" t="s">
        <v>6333</v>
      </c>
      <c r="D2431" t="s">
        <v>6333</v>
      </c>
      <c r="F2431" t="s">
        <v>732</v>
      </c>
      <c r="G2431" t="s">
        <v>780</v>
      </c>
      <c r="H2431" t="s">
        <v>794</v>
      </c>
      <c r="I2431" t="s">
        <v>726</v>
      </c>
      <c r="J2431" t="s">
        <v>682</v>
      </c>
      <c r="K2431">
        <v>5</v>
      </c>
      <c r="M2431">
        <v>135</v>
      </c>
      <c r="N2431">
        <v>122</v>
      </c>
      <c r="R2431">
        <v>900</v>
      </c>
      <c r="S2431">
        <v>12</v>
      </c>
      <c r="T2431">
        <v>75</v>
      </c>
      <c r="U2431" t="s">
        <v>782</v>
      </c>
      <c r="V2431">
        <v>25000</v>
      </c>
      <c r="W2431">
        <v>4000</v>
      </c>
      <c r="X2431">
        <v>84</v>
      </c>
      <c r="Y2431">
        <v>25</v>
      </c>
      <c r="Z2431">
        <v>0.9</v>
      </c>
      <c r="AA2431">
        <v>-30</v>
      </c>
      <c r="AB2431" t="s">
        <v>769</v>
      </c>
      <c r="AC2431">
        <v>0.05</v>
      </c>
      <c r="AD2431" t="s">
        <v>1308</v>
      </c>
      <c r="AE2431">
        <v>41446</v>
      </c>
      <c r="AF2431">
        <v>41815</v>
      </c>
      <c r="AG2431" t="s">
        <v>842</v>
      </c>
      <c r="AH2431" t="s">
        <v>6334</v>
      </c>
      <c r="AI2431">
        <v>2213839</v>
      </c>
    </row>
    <row r="2432" spans="1:35" hidden="1">
      <c r="A2432" t="s">
        <v>5013</v>
      </c>
      <c r="B2432" t="s">
        <v>27</v>
      </c>
      <c r="C2432" t="s">
        <v>6335</v>
      </c>
      <c r="D2432" t="s">
        <v>6335</v>
      </c>
      <c r="F2432" t="s">
        <v>733</v>
      </c>
      <c r="G2432" t="s">
        <v>780</v>
      </c>
      <c r="H2432" t="s">
        <v>794</v>
      </c>
      <c r="I2432" t="s">
        <v>726</v>
      </c>
      <c r="J2432" t="s">
        <v>682</v>
      </c>
      <c r="K2432">
        <v>5</v>
      </c>
      <c r="M2432">
        <v>135</v>
      </c>
      <c r="N2432">
        <v>122</v>
      </c>
      <c r="R2432">
        <v>850</v>
      </c>
      <c r="S2432">
        <v>12</v>
      </c>
      <c r="T2432">
        <v>71</v>
      </c>
      <c r="U2432" t="s">
        <v>782</v>
      </c>
      <c r="V2432">
        <v>25000</v>
      </c>
      <c r="W2432">
        <v>2700</v>
      </c>
      <c r="X2432">
        <v>83</v>
      </c>
      <c r="Y2432">
        <v>19</v>
      </c>
      <c r="Z2432">
        <v>0.7</v>
      </c>
      <c r="AA2432">
        <v>-30</v>
      </c>
      <c r="AD2432" t="s">
        <v>1308</v>
      </c>
      <c r="AE2432">
        <v>41435</v>
      </c>
      <c r="AF2432">
        <v>41848</v>
      </c>
      <c r="AG2432" t="s">
        <v>842</v>
      </c>
      <c r="AH2432" t="s">
        <v>6336</v>
      </c>
      <c r="AI2432">
        <v>2217046</v>
      </c>
    </row>
    <row r="2433" spans="1:35" hidden="1">
      <c r="A2433" t="s">
        <v>5013</v>
      </c>
      <c r="B2433" t="s">
        <v>27</v>
      </c>
      <c r="C2433" t="s">
        <v>6337</v>
      </c>
      <c r="D2433" t="s">
        <v>6337</v>
      </c>
      <c r="F2433" t="s">
        <v>733</v>
      </c>
      <c r="G2433" t="s">
        <v>780</v>
      </c>
      <c r="H2433" t="s">
        <v>794</v>
      </c>
      <c r="I2433" t="s">
        <v>726</v>
      </c>
      <c r="J2433" t="s">
        <v>682</v>
      </c>
      <c r="K2433">
        <v>5</v>
      </c>
      <c r="M2433">
        <v>135</v>
      </c>
      <c r="N2433">
        <v>122</v>
      </c>
      <c r="R2433">
        <v>850</v>
      </c>
      <c r="S2433">
        <v>12</v>
      </c>
      <c r="T2433">
        <v>70.8</v>
      </c>
      <c r="U2433" t="s">
        <v>782</v>
      </c>
      <c r="V2433">
        <v>25000</v>
      </c>
      <c r="W2433">
        <v>3000</v>
      </c>
      <c r="X2433">
        <v>82</v>
      </c>
      <c r="Y2433">
        <v>20</v>
      </c>
      <c r="Z2433">
        <v>0.7</v>
      </c>
      <c r="AA2433">
        <v>-30</v>
      </c>
      <c r="AD2433" t="s">
        <v>1308</v>
      </c>
      <c r="AE2433">
        <v>41435</v>
      </c>
      <c r="AF2433">
        <v>41890</v>
      </c>
      <c r="AG2433" t="s">
        <v>842</v>
      </c>
      <c r="AH2433" t="s">
        <v>6338</v>
      </c>
      <c r="AI2433">
        <v>2219003</v>
      </c>
    </row>
    <row r="2434" spans="1:35" hidden="1">
      <c r="A2434" t="s">
        <v>5013</v>
      </c>
      <c r="B2434" t="s">
        <v>27</v>
      </c>
      <c r="C2434" t="s">
        <v>6339</v>
      </c>
      <c r="D2434" t="s">
        <v>6339</v>
      </c>
      <c r="F2434" t="s">
        <v>733</v>
      </c>
      <c r="G2434" t="s">
        <v>780</v>
      </c>
      <c r="H2434" t="s">
        <v>794</v>
      </c>
      <c r="I2434" t="s">
        <v>726</v>
      </c>
      <c r="J2434" t="s">
        <v>682</v>
      </c>
      <c r="K2434">
        <v>5</v>
      </c>
      <c r="M2434">
        <v>135</v>
      </c>
      <c r="N2434">
        <v>122</v>
      </c>
      <c r="R2434">
        <v>800</v>
      </c>
      <c r="S2434">
        <v>12</v>
      </c>
      <c r="T2434">
        <v>66.599999999999994</v>
      </c>
      <c r="U2434" t="s">
        <v>782</v>
      </c>
      <c r="V2434">
        <v>25000</v>
      </c>
      <c r="W2434">
        <v>2700</v>
      </c>
      <c r="X2434">
        <v>83</v>
      </c>
      <c r="Y2434">
        <v>19</v>
      </c>
      <c r="Z2434">
        <v>0.7</v>
      </c>
      <c r="AA2434">
        <v>-29</v>
      </c>
      <c r="AD2434" t="s">
        <v>1308</v>
      </c>
      <c r="AE2434">
        <v>41435</v>
      </c>
      <c r="AF2434">
        <v>41880</v>
      </c>
      <c r="AG2434" t="s">
        <v>842</v>
      </c>
      <c r="AH2434" t="s">
        <v>6340</v>
      </c>
      <c r="AI2434">
        <v>2218104</v>
      </c>
    </row>
    <row r="2435" spans="1:35" hidden="1">
      <c r="A2435" t="s">
        <v>5013</v>
      </c>
      <c r="B2435" t="s">
        <v>27</v>
      </c>
      <c r="C2435" t="s">
        <v>6341</v>
      </c>
      <c r="D2435" t="s">
        <v>6341</v>
      </c>
      <c r="F2435" t="s">
        <v>733</v>
      </c>
      <c r="G2435" t="s">
        <v>780</v>
      </c>
      <c r="H2435" t="s">
        <v>794</v>
      </c>
      <c r="I2435" t="s">
        <v>726</v>
      </c>
      <c r="J2435" t="s">
        <v>682</v>
      </c>
      <c r="K2435">
        <v>5</v>
      </c>
      <c r="M2435">
        <v>135</v>
      </c>
      <c r="N2435">
        <v>122</v>
      </c>
      <c r="R2435">
        <v>850</v>
      </c>
      <c r="S2435">
        <v>12</v>
      </c>
      <c r="T2435">
        <v>70.8</v>
      </c>
      <c r="U2435" t="s">
        <v>782</v>
      </c>
      <c r="V2435">
        <v>25000</v>
      </c>
      <c r="W2435">
        <v>2700</v>
      </c>
      <c r="X2435">
        <v>82</v>
      </c>
      <c r="Y2435">
        <v>16</v>
      </c>
      <c r="Z2435">
        <v>0.9</v>
      </c>
      <c r="AA2435">
        <v>-30</v>
      </c>
      <c r="AB2435" t="s">
        <v>769</v>
      </c>
      <c r="AC2435">
        <v>0.05</v>
      </c>
      <c r="AD2435" t="s">
        <v>1308</v>
      </c>
      <c r="AE2435">
        <v>41446</v>
      </c>
      <c r="AF2435">
        <v>41815</v>
      </c>
      <c r="AG2435" t="s">
        <v>842</v>
      </c>
      <c r="AH2435" t="s">
        <v>6342</v>
      </c>
      <c r="AI2435">
        <v>2213842</v>
      </c>
    </row>
    <row r="2436" spans="1:35" hidden="1">
      <c r="A2436" t="s">
        <v>5013</v>
      </c>
      <c r="B2436" t="s">
        <v>27</v>
      </c>
      <c r="C2436" t="s">
        <v>6343</v>
      </c>
      <c r="D2436" t="s">
        <v>6343</v>
      </c>
      <c r="F2436" t="s">
        <v>733</v>
      </c>
      <c r="G2436" t="s">
        <v>780</v>
      </c>
      <c r="H2436" t="s">
        <v>794</v>
      </c>
      <c r="I2436" t="s">
        <v>726</v>
      </c>
      <c r="J2436" t="s">
        <v>682</v>
      </c>
      <c r="K2436">
        <v>5</v>
      </c>
      <c r="M2436">
        <v>135</v>
      </c>
      <c r="N2436">
        <v>122</v>
      </c>
      <c r="R2436">
        <v>900</v>
      </c>
      <c r="S2436">
        <v>12</v>
      </c>
      <c r="T2436">
        <v>75</v>
      </c>
      <c r="U2436" t="s">
        <v>782</v>
      </c>
      <c r="V2436">
        <v>25000</v>
      </c>
      <c r="W2436">
        <v>4000</v>
      </c>
      <c r="X2436">
        <v>84</v>
      </c>
      <c r="Y2436">
        <v>23</v>
      </c>
      <c r="Z2436">
        <v>0.9</v>
      </c>
      <c r="AA2436">
        <v>-30</v>
      </c>
      <c r="AB2436" t="s">
        <v>769</v>
      </c>
      <c r="AD2436" t="s">
        <v>1308</v>
      </c>
      <c r="AE2436">
        <v>41488</v>
      </c>
      <c r="AF2436">
        <v>41815</v>
      </c>
      <c r="AG2436" t="s">
        <v>842</v>
      </c>
      <c r="AH2436" t="s">
        <v>6344</v>
      </c>
      <c r="AI2436">
        <v>2213849</v>
      </c>
    </row>
    <row r="2437" spans="1:35" hidden="1">
      <c r="A2437" t="s">
        <v>5013</v>
      </c>
      <c r="B2437" t="s">
        <v>27</v>
      </c>
      <c r="C2437" t="s">
        <v>6345</v>
      </c>
      <c r="D2437" t="s">
        <v>6345</v>
      </c>
      <c r="F2437" t="s">
        <v>731</v>
      </c>
      <c r="G2437" t="s">
        <v>780</v>
      </c>
      <c r="H2437" t="s">
        <v>794</v>
      </c>
      <c r="I2437" t="s">
        <v>726</v>
      </c>
      <c r="J2437" t="s">
        <v>682</v>
      </c>
      <c r="K2437">
        <v>5</v>
      </c>
      <c r="L2437">
        <v>75</v>
      </c>
      <c r="M2437">
        <v>121.9</v>
      </c>
      <c r="N2437">
        <v>96.5</v>
      </c>
      <c r="O2437">
        <v>4941</v>
      </c>
      <c r="Q2437">
        <v>40</v>
      </c>
      <c r="R2437">
        <v>825</v>
      </c>
      <c r="S2437">
        <v>12</v>
      </c>
      <c r="T2437">
        <v>72.8</v>
      </c>
      <c r="U2437" t="s">
        <v>782</v>
      </c>
      <c r="V2437">
        <v>25000</v>
      </c>
      <c r="W2437">
        <v>2700</v>
      </c>
      <c r="X2437">
        <v>81</v>
      </c>
      <c r="Y2437">
        <v>2</v>
      </c>
      <c r="Z2437">
        <v>0.8</v>
      </c>
      <c r="AA2437">
        <v>-20</v>
      </c>
      <c r="AD2437" t="s">
        <v>1308</v>
      </c>
      <c r="AE2437">
        <v>41482</v>
      </c>
      <c r="AF2437">
        <v>41751</v>
      </c>
      <c r="AG2437" t="s">
        <v>842</v>
      </c>
      <c r="AH2437" t="s">
        <v>6346</v>
      </c>
      <c r="AI2437">
        <v>2209461</v>
      </c>
    </row>
    <row r="2438" spans="1:35" hidden="1">
      <c r="A2438" t="s">
        <v>5013</v>
      </c>
      <c r="B2438" t="s">
        <v>27</v>
      </c>
      <c r="C2438" t="s">
        <v>6347</v>
      </c>
      <c r="D2438" t="s">
        <v>6347</v>
      </c>
      <c r="F2438" t="s">
        <v>731</v>
      </c>
      <c r="G2438" t="s">
        <v>780</v>
      </c>
      <c r="H2438" t="s">
        <v>794</v>
      </c>
      <c r="I2438" t="s">
        <v>726</v>
      </c>
      <c r="J2438" t="s">
        <v>682</v>
      </c>
      <c r="K2438">
        <v>5</v>
      </c>
      <c r="L2438">
        <v>75</v>
      </c>
      <c r="M2438">
        <v>121.9</v>
      </c>
      <c r="N2438">
        <v>96.5</v>
      </c>
      <c r="O2438">
        <v>4941</v>
      </c>
      <c r="Q2438">
        <v>25</v>
      </c>
      <c r="R2438">
        <v>750</v>
      </c>
      <c r="S2438">
        <v>12</v>
      </c>
      <c r="T2438">
        <v>62.5</v>
      </c>
      <c r="U2438" t="s">
        <v>782</v>
      </c>
      <c r="V2438">
        <v>25000</v>
      </c>
      <c r="W2438">
        <v>2700</v>
      </c>
      <c r="X2438">
        <v>82</v>
      </c>
      <c r="Y2438">
        <v>4</v>
      </c>
      <c r="Z2438">
        <v>0.8</v>
      </c>
      <c r="AA2438">
        <v>-20</v>
      </c>
      <c r="AD2438" t="s">
        <v>1308</v>
      </c>
      <c r="AE2438">
        <v>41482</v>
      </c>
      <c r="AF2438">
        <v>41747</v>
      </c>
      <c r="AG2438" t="s">
        <v>842</v>
      </c>
      <c r="AH2438" t="s">
        <v>6348</v>
      </c>
      <c r="AI2438">
        <v>2209388</v>
      </c>
    </row>
    <row r="2439" spans="1:35" hidden="1">
      <c r="A2439" t="s">
        <v>5013</v>
      </c>
      <c r="B2439" t="s">
        <v>27</v>
      </c>
      <c r="C2439" t="s">
        <v>6349</v>
      </c>
      <c r="D2439" t="s">
        <v>6349</v>
      </c>
      <c r="F2439" t="s">
        <v>731</v>
      </c>
      <c r="G2439" t="s">
        <v>780</v>
      </c>
      <c r="H2439" t="s">
        <v>794</v>
      </c>
      <c r="I2439" t="s">
        <v>726</v>
      </c>
      <c r="J2439" t="s">
        <v>682</v>
      </c>
      <c r="K2439">
        <v>5</v>
      </c>
      <c r="L2439">
        <v>75</v>
      </c>
      <c r="M2439">
        <v>121.9</v>
      </c>
      <c r="N2439">
        <v>96.5</v>
      </c>
      <c r="O2439">
        <v>1923</v>
      </c>
      <c r="Q2439">
        <v>40</v>
      </c>
      <c r="R2439">
        <v>825</v>
      </c>
      <c r="S2439">
        <v>12</v>
      </c>
      <c r="T2439">
        <v>73.7</v>
      </c>
      <c r="U2439" t="s">
        <v>782</v>
      </c>
      <c r="V2439">
        <v>25000</v>
      </c>
      <c r="W2439">
        <v>3000</v>
      </c>
      <c r="X2439">
        <v>81</v>
      </c>
      <c r="Y2439">
        <v>4</v>
      </c>
      <c r="Z2439">
        <v>0.8</v>
      </c>
      <c r="AA2439">
        <v>-20</v>
      </c>
      <c r="AD2439" t="s">
        <v>1308</v>
      </c>
      <c r="AE2439">
        <v>41453</v>
      </c>
      <c r="AF2439">
        <v>41747</v>
      </c>
      <c r="AG2439" t="s">
        <v>842</v>
      </c>
      <c r="AH2439" t="s">
        <v>6350</v>
      </c>
      <c r="AI2439">
        <v>2209389</v>
      </c>
    </row>
    <row r="2440" spans="1:35" hidden="1">
      <c r="A2440" t="s">
        <v>5013</v>
      </c>
      <c r="B2440" t="s">
        <v>27</v>
      </c>
      <c r="C2440" t="s">
        <v>6351</v>
      </c>
      <c r="D2440" t="s">
        <v>6351</v>
      </c>
      <c r="F2440" t="s">
        <v>731</v>
      </c>
      <c r="G2440" t="s">
        <v>780</v>
      </c>
      <c r="H2440" t="s">
        <v>794</v>
      </c>
      <c r="I2440" t="s">
        <v>726</v>
      </c>
      <c r="J2440" t="s">
        <v>682</v>
      </c>
      <c r="K2440">
        <v>5</v>
      </c>
      <c r="L2440">
        <v>75</v>
      </c>
      <c r="M2440">
        <v>121.9</v>
      </c>
      <c r="N2440">
        <v>96.5</v>
      </c>
      <c r="O2440">
        <v>5817</v>
      </c>
      <c r="Q2440">
        <v>25</v>
      </c>
      <c r="R2440">
        <v>825</v>
      </c>
      <c r="S2440">
        <v>12</v>
      </c>
      <c r="T2440">
        <v>75.599999999999994</v>
      </c>
      <c r="U2440" t="s">
        <v>782</v>
      </c>
      <c r="V2440">
        <v>25000</v>
      </c>
      <c r="W2440">
        <v>3000</v>
      </c>
      <c r="X2440">
        <v>81</v>
      </c>
      <c r="Y2440">
        <v>2</v>
      </c>
      <c r="Z2440">
        <v>0.8</v>
      </c>
      <c r="AA2440">
        <v>-20</v>
      </c>
      <c r="AD2440" t="s">
        <v>1308</v>
      </c>
      <c r="AE2440">
        <v>41453</v>
      </c>
      <c r="AF2440">
        <v>41747</v>
      </c>
      <c r="AG2440" t="s">
        <v>842</v>
      </c>
      <c r="AH2440" t="s">
        <v>6352</v>
      </c>
      <c r="AI2440">
        <v>2209390</v>
      </c>
    </row>
    <row r="2441" spans="1:35" hidden="1">
      <c r="A2441" t="s">
        <v>5013</v>
      </c>
      <c r="B2441" t="s">
        <v>27</v>
      </c>
      <c r="C2441" t="s">
        <v>6353</v>
      </c>
      <c r="D2441" t="s">
        <v>6353</v>
      </c>
      <c r="F2441" t="s">
        <v>731</v>
      </c>
      <c r="G2441" t="s">
        <v>780</v>
      </c>
      <c r="H2441" t="s">
        <v>794</v>
      </c>
      <c r="I2441" t="s">
        <v>726</v>
      </c>
      <c r="J2441" t="s">
        <v>682</v>
      </c>
      <c r="K2441">
        <v>5</v>
      </c>
      <c r="L2441">
        <v>75</v>
      </c>
      <c r="M2441">
        <v>121.9</v>
      </c>
      <c r="N2441">
        <v>96.5</v>
      </c>
      <c r="O2441">
        <v>6546</v>
      </c>
      <c r="Q2441">
        <v>15</v>
      </c>
      <c r="R2441">
        <v>935</v>
      </c>
      <c r="S2441">
        <v>12</v>
      </c>
      <c r="T2441">
        <v>85.3</v>
      </c>
      <c r="U2441" t="s">
        <v>782</v>
      </c>
      <c r="V2441">
        <v>25000</v>
      </c>
      <c r="W2441">
        <v>3000</v>
      </c>
      <c r="X2441">
        <v>82</v>
      </c>
      <c r="Y2441">
        <v>3</v>
      </c>
      <c r="Z2441">
        <v>0.8</v>
      </c>
      <c r="AA2441">
        <v>-20</v>
      </c>
      <c r="AD2441" t="s">
        <v>1308</v>
      </c>
      <c r="AE2441">
        <v>41453</v>
      </c>
      <c r="AF2441">
        <v>41751</v>
      </c>
      <c r="AG2441" t="s">
        <v>842</v>
      </c>
      <c r="AH2441" t="s">
        <v>6354</v>
      </c>
      <c r="AI2441">
        <v>2209462</v>
      </c>
    </row>
    <row r="2442" spans="1:35" hidden="1">
      <c r="A2442" t="s">
        <v>5013</v>
      </c>
      <c r="B2442" t="s">
        <v>27</v>
      </c>
      <c r="C2442" t="s">
        <v>6355</v>
      </c>
      <c r="D2442" t="s">
        <v>6355</v>
      </c>
      <c r="F2442" t="s">
        <v>731</v>
      </c>
      <c r="G2442" t="s">
        <v>780</v>
      </c>
      <c r="H2442" t="s">
        <v>794</v>
      </c>
      <c r="I2442" t="s">
        <v>726</v>
      </c>
      <c r="J2442" t="s">
        <v>682</v>
      </c>
      <c r="K2442">
        <v>5</v>
      </c>
      <c r="L2442">
        <v>75</v>
      </c>
      <c r="M2442">
        <v>121.9</v>
      </c>
      <c r="N2442">
        <v>96.5</v>
      </c>
      <c r="O2442">
        <v>7615</v>
      </c>
      <c r="Q2442">
        <v>40</v>
      </c>
      <c r="R2442">
        <v>950</v>
      </c>
      <c r="S2442">
        <v>12</v>
      </c>
      <c r="T2442">
        <v>79.2</v>
      </c>
      <c r="U2442" t="s">
        <v>782</v>
      </c>
      <c r="V2442">
        <v>25000</v>
      </c>
      <c r="W2442">
        <v>3500</v>
      </c>
      <c r="X2442">
        <v>82</v>
      </c>
      <c r="Y2442">
        <v>8</v>
      </c>
      <c r="Z2442">
        <v>0.8</v>
      </c>
      <c r="AA2442">
        <v>-20</v>
      </c>
      <c r="AD2442" t="s">
        <v>1308</v>
      </c>
      <c r="AE2442">
        <v>41453</v>
      </c>
      <c r="AF2442">
        <v>41747</v>
      </c>
      <c r="AG2442" t="s">
        <v>842</v>
      </c>
      <c r="AH2442" t="s">
        <v>6356</v>
      </c>
      <c r="AI2442">
        <v>2209391</v>
      </c>
    </row>
    <row r="2443" spans="1:35" hidden="1">
      <c r="A2443" t="s">
        <v>5013</v>
      </c>
      <c r="B2443" t="s">
        <v>27</v>
      </c>
      <c r="C2443" t="s">
        <v>6357</v>
      </c>
      <c r="D2443" t="s">
        <v>6357</v>
      </c>
      <c r="F2443" t="s">
        <v>731</v>
      </c>
      <c r="G2443" t="s">
        <v>780</v>
      </c>
      <c r="H2443" t="s">
        <v>794</v>
      </c>
      <c r="I2443" t="s">
        <v>726</v>
      </c>
      <c r="J2443" t="s">
        <v>682</v>
      </c>
      <c r="K2443">
        <v>5</v>
      </c>
      <c r="L2443">
        <v>75</v>
      </c>
      <c r="M2443">
        <v>121.9</v>
      </c>
      <c r="N2443">
        <v>96.5</v>
      </c>
      <c r="O2443">
        <v>6769</v>
      </c>
      <c r="Q2443">
        <v>25</v>
      </c>
      <c r="R2443">
        <v>1000</v>
      </c>
      <c r="S2443">
        <v>12</v>
      </c>
      <c r="T2443">
        <v>82.9</v>
      </c>
      <c r="U2443" t="s">
        <v>782</v>
      </c>
      <c r="V2443">
        <v>25000</v>
      </c>
      <c r="W2443">
        <v>3500</v>
      </c>
      <c r="X2443">
        <v>82</v>
      </c>
      <c r="Y2443">
        <v>8</v>
      </c>
      <c r="Z2443">
        <v>0.8</v>
      </c>
      <c r="AA2443">
        <v>-20</v>
      </c>
      <c r="AD2443" t="s">
        <v>1308</v>
      </c>
      <c r="AE2443">
        <v>41453</v>
      </c>
      <c r="AF2443">
        <v>41747</v>
      </c>
      <c r="AG2443" t="s">
        <v>842</v>
      </c>
      <c r="AH2443" t="s">
        <v>6358</v>
      </c>
      <c r="AI2443">
        <v>2209392</v>
      </c>
    </row>
    <row r="2444" spans="1:35" hidden="1">
      <c r="A2444" t="s">
        <v>5013</v>
      </c>
      <c r="B2444" t="s">
        <v>27</v>
      </c>
      <c r="C2444" t="s">
        <v>6359</v>
      </c>
      <c r="D2444" t="s">
        <v>6359</v>
      </c>
      <c r="F2444" t="s">
        <v>731</v>
      </c>
      <c r="G2444" t="s">
        <v>780</v>
      </c>
      <c r="H2444" t="s">
        <v>794</v>
      </c>
      <c r="I2444" t="s">
        <v>726</v>
      </c>
      <c r="J2444" t="s">
        <v>682</v>
      </c>
      <c r="K2444">
        <v>5</v>
      </c>
      <c r="L2444">
        <v>75</v>
      </c>
      <c r="M2444">
        <v>121.9</v>
      </c>
      <c r="N2444">
        <v>96.5</v>
      </c>
      <c r="O2444">
        <v>7318</v>
      </c>
      <c r="Q2444">
        <v>15</v>
      </c>
      <c r="R2444">
        <v>900</v>
      </c>
      <c r="S2444">
        <v>12</v>
      </c>
      <c r="T2444">
        <v>75</v>
      </c>
      <c r="U2444" t="s">
        <v>782</v>
      </c>
      <c r="V2444">
        <v>25000</v>
      </c>
      <c r="W2444">
        <v>3500</v>
      </c>
      <c r="X2444">
        <v>83</v>
      </c>
      <c r="Y2444">
        <v>10</v>
      </c>
      <c r="Z2444">
        <v>0.8</v>
      </c>
      <c r="AA2444">
        <v>-20</v>
      </c>
      <c r="AD2444" t="s">
        <v>1308</v>
      </c>
      <c r="AE2444">
        <v>41453</v>
      </c>
      <c r="AF2444">
        <v>41747</v>
      </c>
      <c r="AG2444" t="s">
        <v>842</v>
      </c>
      <c r="AH2444" t="s">
        <v>6360</v>
      </c>
      <c r="AI2444">
        <v>2209381</v>
      </c>
    </row>
    <row r="2445" spans="1:35" hidden="1">
      <c r="A2445" t="s">
        <v>5013</v>
      </c>
      <c r="B2445" t="s">
        <v>27</v>
      </c>
      <c r="C2445" t="s">
        <v>6361</v>
      </c>
      <c r="D2445" t="s">
        <v>6361</v>
      </c>
      <c r="F2445" t="s">
        <v>731</v>
      </c>
      <c r="G2445" t="s">
        <v>780</v>
      </c>
      <c r="H2445" t="s">
        <v>794</v>
      </c>
      <c r="I2445" t="s">
        <v>726</v>
      </c>
      <c r="J2445" t="s">
        <v>682</v>
      </c>
      <c r="K2445">
        <v>5</v>
      </c>
      <c r="L2445">
        <v>75</v>
      </c>
      <c r="M2445">
        <v>121.9</v>
      </c>
      <c r="N2445">
        <v>96.5</v>
      </c>
      <c r="O2445">
        <v>2138</v>
      </c>
      <c r="Q2445">
        <v>40</v>
      </c>
      <c r="R2445">
        <v>1000</v>
      </c>
      <c r="S2445">
        <v>12</v>
      </c>
      <c r="T2445">
        <v>85.6</v>
      </c>
      <c r="U2445" t="s">
        <v>782</v>
      </c>
      <c r="V2445">
        <v>25000</v>
      </c>
      <c r="W2445">
        <v>4000</v>
      </c>
      <c r="X2445">
        <v>84</v>
      </c>
      <c r="Y2445">
        <v>14</v>
      </c>
      <c r="Z2445">
        <v>0.8</v>
      </c>
      <c r="AA2445">
        <v>-20</v>
      </c>
      <c r="AD2445" t="s">
        <v>1308</v>
      </c>
      <c r="AE2445">
        <v>41453</v>
      </c>
      <c r="AF2445">
        <v>41747</v>
      </c>
      <c r="AG2445" t="s">
        <v>842</v>
      </c>
      <c r="AH2445" t="s">
        <v>6362</v>
      </c>
      <c r="AI2445">
        <v>2209382</v>
      </c>
    </row>
    <row r="2446" spans="1:35" hidden="1">
      <c r="A2446" t="s">
        <v>6206</v>
      </c>
      <c r="B2446" t="s">
        <v>6207</v>
      </c>
      <c r="C2446" t="s">
        <v>863</v>
      </c>
      <c r="D2446" t="s">
        <v>6363</v>
      </c>
      <c r="F2446" t="s">
        <v>731</v>
      </c>
      <c r="G2446" t="s">
        <v>780</v>
      </c>
      <c r="H2446" t="s">
        <v>794</v>
      </c>
      <c r="I2446" t="s">
        <v>726</v>
      </c>
      <c r="J2446" t="s">
        <v>682</v>
      </c>
      <c r="K2446">
        <v>3</v>
      </c>
      <c r="L2446">
        <v>75</v>
      </c>
      <c r="M2446">
        <v>95</v>
      </c>
      <c r="N2446">
        <v>88</v>
      </c>
      <c r="O2446">
        <v>1863</v>
      </c>
      <c r="S2446">
        <v>12.7</v>
      </c>
      <c r="T2446">
        <v>68</v>
      </c>
      <c r="U2446" t="s">
        <v>782</v>
      </c>
      <c r="V2446">
        <v>25000</v>
      </c>
      <c r="W2446">
        <v>3000</v>
      </c>
      <c r="X2446">
        <v>82</v>
      </c>
      <c r="Y2446">
        <v>17</v>
      </c>
      <c r="Z2446">
        <v>0.9</v>
      </c>
      <c r="AA2446">
        <v>-20</v>
      </c>
      <c r="AB2446" t="s">
        <v>769</v>
      </c>
      <c r="AC2446">
        <v>0.1</v>
      </c>
      <c r="AD2446" t="s">
        <v>783</v>
      </c>
      <c r="AE2446">
        <v>41640</v>
      </c>
      <c r="AF2446">
        <v>41948</v>
      </c>
      <c r="AG2446" t="s">
        <v>842</v>
      </c>
      <c r="AH2446" t="s">
        <v>6364</v>
      </c>
      <c r="AI2446">
        <v>2224377</v>
      </c>
    </row>
    <row r="2447" spans="1:35" hidden="1">
      <c r="A2447" t="s">
        <v>6206</v>
      </c>
      <c r="B2447" t="s">
        <v>6207</v>
      </c>
      <c r="C2447" t="s">
        <v>863</v>
      </c>
      <c r="D2447" t="s">
        <v>6365</v>
      </c>
      <c r="F2447" t="s">
        <v>830</v>
      </c>
      <c r="G2447" t="s">
        <v>780</v>
      </c>
      <c r="H2447" t="s">
        <v>794</v>
      </c>
      <c r="I2447" t="s">
        <v>726</v>
      </c>
      <c r="J2447" t="s">
        <v>682</v>
      </c>
      <c r="K2447">
        <v>3</v>
      </c>
      <c r="L2447">
        <v>75</v>
      </c>
      <c r="M2447">
        <v>112</v>
      </c>
      <c r="N2447">
        <v>95</v>
      </c>
      <c r="O2447">
        <v>1781</v>
      </c>
      <c r="S2447">
        <v>12.7</v>
      </c>
      <c r="T2447">
        <v>68</v>
      </c>
      <c r="U2447" t="s">
        <v>782</v>
      </c>
      <c r="V2447">
        <v>25000</v>
      </c>
      <c r="W2447">
        <v>3000</v>
      </c>
      <c r="X2447">
        <v>83</v>
      </c>
      <c r="Y2447">
        <v>19</v>
      </c>
      <c r="Z2447">
        <v>0.9</v>
      </c>
      <c r="AA2447">
        <v>-20</v>
      </c>
      <c r="AB2447" t="s">
        <v>769</v>
      </c>
      <c r="AC2447">
        <v>0.1</v>
      </c>
      <c r="AD2447" t="s">
        <v>783</v>
      </c>
      <c r="AE2447">
        <v>41640</v>
      </c>
      <c r="AF2447">
        <v>41948</v>
      </c>
      <c r="AG2447" t="s">
        <v>842</v>
      </c>
      <c r="AH2447" t="s">
        <v>6366</v>
      </c>
      <c r="AI2447">
        <v>2224378</v>
      </c>
    </row>
    <row r="2448" spans="1:35" hidden="1">
      <c r="A2448" t="s">
        <v>6206</v>
      </c>
      <c r="B2448" t="s">
        <v>6207</v>
      </c>
      <c r="C2448" t="s">
        <v>863</v>
      </c>
      <c r="D2448" t="s">
        <v>6367</v>
      </c>
      <c r="F2448" t="s">
        <v>735</v>
      </c>
      <c r="G2448" t="s">
        <v>780</v>
      </c>
      <c r="H2448" t="s">
        <v>794</v>
      </c>
      <c r="I2448" t="s">
        <v>726</v>
      </c>
      <c r="J2448" t="s">
        <v>682</v>
      </c>
      <c r="K2448">
        <v>3</v>
      </c>
      <c r="L2448">
        <v>100</v>
      </c>
      <c r="M2448">
        <v>130</v>
      </c>
      <c r="N2448">
        <v>121</v>
      </c>
      <c r="O2448">
        <v>2772</v>
      </c>
      <c r="S2448">
        <v>20.5</v>
      </c>
      <c r="T2448">
        <v>71</v>
      </c>
      <c r="U2448" t="s">
        <v>782</v>
      </c>
      <c r="V2448">
        <v>25000</v>
      </c>
      <c r="W2448">
        <v>3000</v>
      </c>
      <c r="X2448">
        <v>82</v>
      </c>
      <c r="Y2448">
        <v>19</v>
      </c>
      <c r="Z2448">
        <v>1</v>
      </c>
      <c r="AA2448">
        <v>-20</v>
      </c>
      <c r="AB2448" t="s">
        <v>769</v>
      </c>
      <c r="AC2448">
        <v>0.1</v>
      </c>
      <c r="AD2448" t="s">
        <v>783</v>
      </c>
      <c r="AE2448">
        <v>41640</v>
      </c>
      <c r="AF2448">
        <v>41948</v>
      </c>
      <c r="AG2448" t="s">
        <v>842</v>
      </c>
      <c r="AH2448" t="s">
        <v>6368</v>
      </c>
      <c r="AI2448">
        <v>2224376</v>
      </c>
    </row>
    <row r="2449" spans="1:35" hidden="1">
      <c r="A2449" t="s">
        <v>6206</v>
      </c>
      <c r="B2449" t="s">
        <v>6207</v>
      </c>
      <c r="C2449" t="s">
        <v>1058</v>
      </c>
      <c r="D2449" t="s">
        <v>6369</v>
      </c>
      <c r="E2449">
        <v>17822200013</v>
      </c>
      <c r="F2449" t="s">
        <v>731</v>
      </c>
      <c r="G2449" t="s">
        <v>780</v>
      </c>
      <c r="H2449" t="s">
        <v>794</v>
      </c>
      <c r="I2449" t="s">
        <v>726</v>
      </c>
      <c r="J2449" t="s">
        <v>682</v>
      </c>
      <c r="K2449">
        <v>3</v>
      </c>
      <c r="L2449">
        <v>75</v>
      </c>
      <c r="M2449">
        <v>95</v>
      </c>
      <c r="N2449">
        <v>88</v>
      </c>
      <c r="O2449">
        <v>3167</v>
      </c>
      <c r="Q2449">
        <v>25</v>
      </c>
      <c r="R2449">
        <v>850</v>
      </c>
      <c r="S2449">
        <v>12.5</v>
      </c>
      <c r="T2449">
        <v>68</v>
      </c>
      <c r="U2449" t="s">
        <v>782</v>
      </c>
      <c r="V2449">
        <v>25000</v>
      </c>
      <c r="W2449">
        <v>3000</v>
      </c>
      <c r="X2449">
        <v>82</v>
      </c>
      <c r="Y2449">
        <v>17</v>
      </c>
      <c r="Z2449">
        <v>0.9</v>
      </c>
      <c r="AA2449">
        <v>-20</v>
      </c>
      <c r="AB2449" t="s">
        <v>769</v>
      </c>
      <c r="AC2449">
        <v>0.1</v>
      </c>
      <c r="AD2449" t="s">
        <v>826</v>
      </c>
      <c r="AE2449">
        <v>41640</v>
      </c>
      <c r="AF2449">
        <v>41715</v>
      </c>
      <c r="AG2449" t="s">
        <v>842</v>
      </c>
      <c r="AH2449" t="s">
        <v>6370</v>
      </c>
      <c r="AI2449">
        <v>2206643</v>
      </c>
    </row>
    <row r="2450" spans="1:35" hidden="1">
      <c r="A2450" t="s">
        <v>6206</v>
      </c>
      <c r="B2450" t="s">
        <v>6207</v>
      </c>
      <c r="C2450" t="s">
        <v>1058</v>
      </c>
      <c r="D2450" t="s">
        <v>6371</v>
      </c>
      <c r="E2450">
        <v>17822180018</v>
      </c>
      <c r="F2450" t="s">
        <v>830</v>
      </c>
      <c r="G2450" t="s">
        <v>780</v>
      </c>
      <c r="H2450" t="s">
        <v>794</v>
      </c>
      <c r="I2450" t="s">
        <v>726</v>
      </c>
      <c r="J2450" t="s">
        <v>682</v>
      </c>
      <c r="K2450">
        <v>3</v>
      </c>
      <c r="L2450">
        <v>75</v>
      </c>
      <c r="M2450">
        <v>112</v>
      </c>
      <c r="N2450">
        <v>95</v>
      </c>
      <c r="O2450">
        <v>3162</v>
      </c>
      <c r="Q2450">
        <v>25</v>
      </c>
      <c r="R2450">
        <v>850</v>
      </c>
      <c r="S2450">
        <v>12.5</v>
      </c>
      <c r="T2450">
        <v>68</v>
      </c>
      <c r="U2450" t="s">
        <v>782</v>
      </c>
      <c r="V2450">
        <v>25000</v>
      </c>
      <c r="W2450">
        <v>3000</v>
      </c>
      <c r="X2450">
        <v>83</v>
      </c>
      <c r="Y2450">
        <v>19</v>
      </c>
      <c r="Z2450">
        <v>0.9</v>
      </c>
      <c r="AA2450">
        <v>-20</v>
      </c>
      <c r="AB2450" t="s">
        <v>769</v>
      </c>
      <c r="AC2450">
        <v>0.1</v>
      </c>
      <c r="AD2450" t="s">
        <v>826</v>
      </c>
      <c r="AE2450">
        <v>41640</v>
      </c>
      <c r="AF2450">
        <v>41724</v>
      </c>
      <c r="AG2450" t="s">
        <v>784</v>
      </c>
      <c r="AH2450" t="s">
        <v>6372</v>
      </c>
      <c r="AI2450">
        <v>2207600</v>
      </c>
    </row>
    <row r="2451" spans="1:35" hidden="1">
      <c r="A2451" t="s">
        <v>6206</v>
      </c>
      <c r="B2451" t="s">
        <v>6207</v>
      </c>
      <c r="C2451" t="s">
        <v>1058</v>
      </c>
      <c r="D2451" t="s">
        <v>6373</v>
      </c>
      <c r="F2451" t="s">
        <v>735</v>
      </c>
      <c r="G2451" t="s">
        <v>780</v>
      </c>
      <c r="H2451" t="s">
        <v>794</v>
      </c>
      <c r="I2451" t="s">
        <v>726</v>
      </c>
      <c r="J2451" t="s">
        <v>682</v>
      </c>
      <c r="K2451">
        <v>3</v>
      </c>
      <c r="L2451">
        <v>100</v>
      </c>
      <c r="M2451">
        <v>130</v>
      </c>
      <c r="N2451">
        <v>120.9</v>
      </c>
      <c r="O2451">
        <v>2772</v>
      </c>
      <c r="Q2451">
        <v>25</v>
      </c>
      <c r="R2451">
        <v>1350</v>
      </c>
      <c r="S2451">
        <v>19.5</v>
      </c>
      <c r="T2451">
        <v>69.2</v>
      </c>
      <c r="U2451" t="s">
        <v>782</v>
      </c>
      <c r="V2451">
        <v>25000</v>
      </c>
      <c r="W2451">
        <v>3000</v>
      </c>
      <c r="X2451">
        <v>82</v>
      </c>
      <c r="Y2451">
        <v>19</v>
      </c>
      <c r="Z2451">
        <v>1</v>
      </c>
      <c r="AA2451">
        <v>-20</v>
      </c>
      <c r="AB2451" t="s">
        <v>769</v>
      </c>
      <c r="AC2451">
        <v>0.1</v>
      </c>
      <c r="AD2451" t="s">
        <v>783</v>
      </c>
      <c r="AE2451">
        <v>41640</v>
      </c>
      <c r="AF2451">
        <v>41969</v>
      </c>
      <c r="AG2451" t="s">
        <v>842</v>
      </c>
      <c r="AH2451" t="s">
        <v>6374</v>
      </c>
      <c r="AI2451">
        <v>2226001</v>
      </c>
    </row>
    <row r="2452" spans="1:35" hidden="1">
      <c r="A2452" t="s">
        <v>6206</v>
      </c>
      <c r="B2452" t="s">
        <v>6207</v>
      </c>
      <c r="C2452" t="s">
        <v>4076</v>
      </c>
      <c r="D2452" t="s">
        <v>6375</v>
      </c>
      <c r="F2452" t="s">
        <v>830</v>
      </c>
      <c r="G2452" t="s">
        <v>780</v>
      </c>
      <c r="H2452" t="s">
        <v>794</v>
      </c>
      <c r="I2452" t="s">
        <v>726</v>
      </c>
      <c r="J2452" t="s">
        <v>682</v>
      </c>
      <c r="K2452">
        <v>3</v>
      </c>
      <c r="L2452">
        <v>75</v>
      </c>
      <c r="M2452">
        <v>112.4</v>
      </c>
      <c r="N2452">
        <v>94.8</v>
      </c>
      <c r="O2452">
        <v>1726</v>
      </c>
      <c r="Q2452">
        <v>40</v>
      </c>
      <c r="R2452">
        <v>820</v>
      </c>
      <c r="S2452">
        <v>13</v>
      </c>
      <c r="T2452">
        <v>63.1</v>
      </c>
      <c r="U2452" t="s">
        <v>782</v>
      </c>
      <c r="V2452">
        <v>25000</v>
      </c>
      <c r="W2452">
        <v>3000</v>
      </c>
      <c r="X2452">
        <v>83</v>
      </c>
      <c r="Y2452">
        <v>12</v>
      </c>
      <c r="Z2452">
        <v>0.9</v>
      </c>
      <c r="AA2452">
        <v>-20</v>
      </c>
      <c r="AB2452" t="s">
        <v>769</v>
      </c>
      <c r="AC2452">
        <v>0.15</v>
      </c>
      <c r="AD2452" t="s">
        <v>4088</v>
      </c>
      <c r="AE2452">
        <v>41978</v>
      </c>
      <c r="AF2452">
        <v>41976</v>
      </c>
      <c r="AG2452" t="s">
        <v>827</v>
      </c>
      <c r="AH2452" t="s">
        <v>6376</v>
      </c>
      <c r="AI2452">
        <v>2226869</v>
      </c>
    </row>
    <row r="2453" spans="1:35" hidden="1">
      <c r="A2453" t="s">
        <v>6206</v>
      </c>
      <c r="B2453" t="s">
        <v>6207</v>
      </c>
      <c r="C2453" t="s">
        <v>4076</v>
      </c>
      <c r="D2453" t="s">
        <v>6377</v>
      </c>
      <c r="F2453" t="s">
        <v>735</v>
      </c>
      <c r="G2453" t="s">
        <v>780</v>
      </c>
      <c r="H2453" t="s">
        <v>794</v>
      </c>
      <c r="I2453" t="s">
        <v>726</v>
      </c>
      <c r="J2453" t="s">
        <v>682</v>
      </c>
      <c r="K2453">
        <v>3</v>
      </c>
      <c r="L2453">
        <v>120</v>
      </c>
      <c r="M2453">
        <v>130.80000000000001</v>
      </c>
      <c r="N2453">
        <v>118</v>
      </c>
      <c r="O2453">
        <v>2765</v>
      </c>
      <c r="Q2453">
        <v>40</v>
      </c>
      <c r="R2453">
        <v>1200</v>
      </c>
      <c r="S2453">
        <v>17</v>
      </c>
      <c r="T2453">
        <v>70.599999999999994</v>
      </c>
      <c r="U2453" t="s">
        <v>782</v>
      </c>
      <c r="V2453">
        <v>25000</v>
      </c>
      <c r="W2453">
        <v>2700</v>
      </c>
      <c r="X2453">
        <v>81</v>
      </c>
      <c r="Y2453">
        <v>4</v>
      </c>
      <c r="Z2453">
        <v>1</v>
      </c>
      <c r="AA2453">
        <v>-20</v>
      </c>
      <c r="AB2453" t="s">
        <v>769</v>
      </c>
      <c r="AC2453">
        <v>0.15</v>
      </c>
      <c r="AD2453" t="s">
        <v>831</v>
      </c>
      <c r="AE2453">
        <v>41948</v>
      </c>
      <c r="AF2453">
        <v>41942</v>
      </c>
      <c r="AG2453" t="s">
        <v>827</v>
      </c>
      <c r="AH2453" t="s">
        <v>6378</v>
      </c>
      <c r="AI2453">
        <v>2224375</v>
      </c>
    </row>
    <row r="2454" spans="1:35" hidden="1">
      <c r="A2454" t="s">
        <v>6206</v>
      </c>
      <c r="B2454" t="s">
        <v>6207</v>
      </c>
      <c r="C2454" t="s">
        <v>4076</v>
      </c>
      <c r="D2454" t="s">
        <v>6379</v>
      </c>
      <c r="F2454" t="s">
        <v>735</v>
      </c>
      <c r="G2454" t="s">
        <v>780</v>
      </c>
      <c r="H2454" t="s">
        <v>794</v>
      </c>
      <c r="I2454" t="s">
        <v>726</v>
      </c>
      <c r="J2454" t="s">
        <v>682</v>
      </c>
      <c r="K2454">
        <v>3</v>
      </c>
      <c r="L2454">
        <v>120</v>
      </c>
      <c r="M2454">
        <v>131.9</v>
      </c>
      <c r="N2454">
        <v>117.6</v>
      </c>
      <c r="O2454">
        <v>2753</v>
      </c>
      <c r="Q2454">
        <v>40</v>
      </c>
      <c r="R2454">
        <v>1150</v>
      </c>
      <c r="S2454">
        <v>17</v>
      </c>
      <c r="T2454">
        <v>67.599999999999994</v>
      </c>
      <c r="U2454" t="s">
        <v>782</v>
      </c>
      <c r="V2454">
        <v>25000</v>
      </c>
      <c r="W2454">
        <v>3000</v>
      </c>
      <c r="X2454">
        <v>82</v>
      </c>
      <c r="Y2454">
        <v>8</v>
      </c>
      <c r="Z2454">
        <v>1</v>
      </c>
      <c r="AA2454">
        <v>-20</v>
      </c>
      <c r="AB2454" t="s">
        <v>769</v>
      </c>
      <c r="AC2454">
        <v>0.15</v>
      </c>
      <c r="AD2454" t="s">
        <v>6380</v>
      </c>
      <c r="AE2454">
        <v>41978</v>
      </c>
      <c r="AF2454">
        <v>41976</v>
      </c>
      <c r="AG2454" t="s">
        <v>827</v>
      </c>
      <c r="AH2454" t="s">
        <v>6381</v>
      </c>
      <c r="AI2454">
        <v>2226868</v>
      </c>
    </row>
    <row r="2455" spans="1:35" hidden="1">
      <c r="A2455" t="s">
        <v>6206</v>
      </c>
      <c r="B2455" t="s">
        <v>6207</v>
      </c>
      <c r="C2455" t="s">
        <v>6382</v>
      </c>
      <c r="D2455" t="s">
        <v>6383</v>
      </c>
      <c r="F2455" t="s">
        <v>737</v>
      </c>
      <c r="G2455" t="s">
        <v>780</v>
      </c>
      <c r="H2455" t="s">
        <v>794</v>
      </c>
      <c r="I2455" t="s">
        <v>726</v>
      </c>
      <c r="J2455" t="s">
        <v>682</v>
      </c>
      <c r="K2455">
        <v>3</v>
      </c>
      <c r="L2455">
        <v>60</v>
      </c>
      <c r="M2455">
        <v>70.400000000000006</v>
      </c>
      <c r="N2455">
        <v>50.1</v>
      </c>
      <c r="O2455">
        <v>2112</v>
      </c>
      <c r="Q2455">
        <v>25</v>
      </c>
      <c r="R2455">
        <v>450</v>
      </c>
      <c r="S2455">
        <v>7</v>
      </c>
      <c r="T2455">
        <v>64.3</v>
      </c>
      <c r="U2455" t="s">
        <v>782</v>
      </c>
      <c r="V2455">
        <v>25000</v>
      </c>
      <c r="W2455">
        <v>2700</v>
      </c>
      <c r="X2455">
        <v>81</v>
      </c>
      <c r="Y2455">
        <v>5</v>
      </c>
      <c r="Z2455">
        <v>0.9</v>
      </c>
      <c r="AA2455">
        <v>-20</v>
      </c>
      <c r="AB2455" t="s">
        <v>769</v>
      </c>
      <c r="AC2455">
        <v>0.15</v>
      </c>
      <c r="AD2455" t="s">
        <v>831</v>
      </c>
      <c r="AE2455">
        <v>41948</v>
      </c>
      <c r="AF2455">
        <v>41942</v>
      </c>
      <c r="AG2455" t="s">
        <v>827</v>
      </c>
      <c r="AH2455" t="s">
        <v>6384</v>
      </c>
      <c r="AI2455">
        <v>2224374</v>
      </c>
    </row>
    <row r="2456" spans="1:35" hidden="1">
      <c r="A2456" t="s">
        <v>6206</v>
      </c>
      <c r="B2456" t="s">
        <v>6207</v>
      </c>
      <c r="C2456" t="s">
        <v>6382</v>
      </c>
      <c r="D2456" t="s">
        <v>6385</v>
      </c>
      <c r="F2456" t="s">
        <v>737</v>
      </c>
      <c r="G2456" t="s">
        <v>780</v>
      </c>
      <c r="H2456" t="s">
        <v>794</v>
      </c>
      <c r="I2456" t="s">
        <v>726</v>
      </c>
      <c r="J2456" t="s">
        <v>682</v>
      </c>
      <c r="K2456">
        <v>3</v>
      </c>
      <c r="L2456">
        <v>60</v>
      </c>
      <c r="M2456">
        <v>70.2</v>
      </c>
      <c r="N2456">
        <v>50.1</v>
      </c>
      <c r="O2456">
        <v>2143</v>
      </c>
      <c r="Q2456">
        <v>25</v>
      </c>
      <c r="R2456">
        <v>450</v>
      </c>
      <c r="S2456">
        <v>7</v>
      </c>
      <c r="T2456">
        <v>64.3</v>
      </c>
      <c r="U2456" t="s">
        <v>782</v>
      </c>
      <c r="V2456">
        <v>25000</v>
      </c>
      <c r="W2456">
        <v>3000</v>
      </c>
      <c r="X2456">
        <v>83</v>
      </c>
      <c r="Y2456">
        <v>11</v>
      </c>
      <c r="Z2456">
        <v>0.9</v>
      </c>
      <c r="AA2456">
        <v>-20</v>
      </c>
      <c r="AB2456" t="s">
        <v>769</v>
      </c>
      <c r="AC2456">
        <v>0.15</v>
      </c>
      <c r="AD2456" t="s">
        <v>831</v>
      </c>
      <c r="AE2456">
        <v>41948</v>
      </c>
      <c r="AF2456">
        <v>41942</v>
      </c>
      <c r="AG2456" t="s">
        <v>827</v>
      </c>
      <c r="AH2456" t="s">
        <v>6386</v>
      </c>
      <c r="AI2456">
        <v>2224373</v>
      </c>
    </row>
    <row r="2457" spans="1:35" hidden="1">
      <c r="A2457" t="s">
        <v>6206</v>
      </c>
      <c r="B2457" t="s">
        <v>6207</v>
      </c>
      <c r="C2457" t="s">
        <v>6387</v>
      </c>
      <c r="D2457" t="s">
        <v>6388</v>
      </c>
      <c r="F2457" t="s">
        <v>737</v>
      </c>
      <c r="G2457" t="s">
        <v>780</v>
      </c>
      <c r="H2457" t="s">
        <v>794</v>
      </c>
      <c r="I2457" t="s">
        <v>726</v>
      </c>
      <c r="J2457" t="s">
        <v>682</v>
      </c>
      <c r="K2457">
        <v>3</v>
      </c>
      <c r="L2457">
        <v>60</v>
      </c>
      <c r="M2457">
        <v>70.400000000000006</v>
      </c>
      <c r="N2457">
        <v>50.1</v>
      </c>
      <c r="O2457">
        <v>1125</v>
      </c>
      <c r="Q2457">
        <v>40</v>
      </c>
      <c r="R2457">
        <v>450</v>
      </c>
      <c r="S2457">
        <v>7</v>
      </c>
      <c r="T2457">
        <v>64.3</v>
      </c>
      <c r="U2457" t="s">
        <v>782</v>
      </c>
      <c r="V2457">
        <v>25000</v>
      </c>
      <c r="W2457">
        <v>2700</v>
      </c>
      <c r="X2457">
        <v>81</v>
      </c>
      <c r="Y2457">
        <v>5</v>
      </c>
      <c r="Z2457">
        <v>0.9</v>
      </c>
      <c r="AA2457">
        <v>-20</v>
      </c>
      <c r="AB2457" t="s">
        <v>769</v>
      </c>
      <c r="AC2457">
        <v>0.15</v>
      </c>
      <c r="AD2457" t="s">
        <v>831</v>
      </c>
      <c r="AE2457">
        <v>41883</v>
      </c>
      <c r="AF2457">
        <v>41873</v>
      </c>
      <c r="AG2457" t="s">
        <v>827</v>
      </c>
      <c r="AH2457" t="s">
        <v>6389</v>
      </c>
      <c r="AI2457">
        <v>2218477</v>
      </c>
    </row>
    <row r="2458" spans="1:35" hidden="1">
      <c r="A2458" t="s">
        <v>6206</v>
      </c>
      <c r="B2458" t="s">
        <v>6207</v>
      </c>
      <c r="C2458" t="s">
        <v>6387</v>
      </c>
      <c r="D2458" t="s">
        <v>6390</v>
      </c>
      <c r="F2458" t="s">
        <v>737</v>
      </c>
      <c r="G2458" t="s">
        <v>780</v>
      </c>
      <c r="H2458" t="s">
        <v>794</v>
      </c>
      <c r="I2458" t="s">
        <v>726</v>
      </c>
      <c r="J2458" t="s">
        <v>682</v>
      </c>
      <c r="K2458">
        <v>3</v>
      </c>
      <c r="L2458">
        <v>60</v>
      </c>
      <c r="M2458">
        <v>70.3</v>
      </c>
      <c r="N2458">
        <v>50</v>
      </c>
      <c r="O2458">
        <v>1210</v>
      </c>
      <c r="Q2458">
        <v>40</v>
      </c>
      <c r="R2458">
        <v>450</v>
      </c>
      <c r="S2458">
        <v>7</v>
      </c>
      <c r="T2458">
        <v>64.3</v>
      </c>
      <c r="U2458" t="s">
        <v>782</v>
      </c>
      <c r="V2458">
        <v>25000</v>
      </c>
      <c r="W2458">
        <v>3000</v>
      </c>
      <c r="X2458">
        <v>83</v>
      </c>
      <c r="Y2458">
        <v>11</v>
      </c>
      <c r="Z2458">
        <v>0.9</v>
      </c>
      <c r="AA2458">
        <v>-20</v>
      </c>
      <c r="AB2458" t="s">
        <v>769</v>
      </c>
      <c r="AC2458">
        <v>0.15</v>
      </c>
      <c r="AD2458" t="s">
        <v>831</v>
      </c>
      <c r="AE2458">
        <v>41883</v>
      </c>
      <c r="AF2458">
        <v>41873</v>
      </c>
      <c r="AG2458" t="s">
        <v>842</v>
      </c>
      <c r="AH2458" t="s">
        <v>6391</v>
      </c>
      <c r="AI2458">
        <v>2218478</v>
      </c>
    </row>
    <row r="2459" spans="1:35" hidden="1">
      <c r="A2459" t="s">
        <v>6206</v>
      </c>
      <c r="B2459" t="s">
        <v>6207</v>
      </c>
      <c r="C2459" t="s">
        <v>6392</v>
      </c>
      <c r="D2459" t="s">
        <v>6393</v>
      </c>
      <c r="E2459" t="s">
        <v>6394</v>
      </c>
      <c r="F2459" t="s">
        <v>703</v>
      </c>
      <c r="G2459" t="s">
        <v>780</v>
      </c>
      <c r="H2459" t="s">
        <v>781</v>
      </c>
      <c r="I2459" t="s">
        <v>726</v>
      </c>
      <c r="J2459" t="s">
        <v>682</v>
      </c>
      <c r="K2459">
        <v>3</v>
      </c>
      <c r="L2459">
        <v>50</v>
      </c>
      <c r="M2459">
        <v>50.3</v>
      </c>
      <c r="N2459">
        <v>50.2</v>
      </c>
      <c r="O2459">
        <v>1202</v>
      </c>
      <c r="Q2459">
        <v>40</v>
      </c>
      <c r="R2459">
        <v>450</v>
      </c>
      <c r="S2459">
        <v>7</v>
      </c>
      <c r="T2459">
        <v>64.3</v>
      </c>
      <c r="U2459" t="s">
        <v>782</v>
      </c>
      <c r="V2459">
        <v>25000</v>
      </c>
      <c r="W2459">
        <v>2700</v>
      </c>
      <c r="X2459">
        <v>82</v>
      </c>
      <c r="Y2459">
        <v>6</v>
      </c>
      <c r="Z2459">
        <v>0.7</v>
      </c>
      <c r="AA2459">
        <v>-20</v>
      </c>
      <c r="AB2459" t="s">
        <v>769</v>
      </c>
      <c r="AC2459">
        <v>0.15</v>
      </c>
      <c r="AD2459" t="s">
        <v>831</v>
      </c>
      <c r="AE2459">
        <v>41883</v>
      </c>
      <c r="AF2459">
        <v>41873</v>
      </c>
      <c r="AG2459" t="s">
        <v>827</v>
      </c>
      <c r="AH2459" t="s">
        <v>6395</v>
      </c>
      <c r="AI2459">
        <v>2218476</v>
      </c>
    </row>
    <row r="2460" spans="1:35" hidden="1">
      <c r="A2460" t="s">
        <v>6206</v>
      </c>
      <c r="B2460" t="s">
        <v>6207</v>
      </c>
      <c r="C2460" t="s">
        <v>6392</v>
      </c>
      <c r="D2460" t="s">
        <v>6396</v>
      </c>
      <c r="E2460" t="s">
        <v>6397</v>
      </c>
      <c r="F2460" t="s">
        <v>703</v>
      </c>
      <c r="G2460" t="s">
        <v>780</v>
      </c>
      <c r="H2460" t="s">
        <v>781</v>
      </c>
      <c r="I2460" t="s">
        <v>726</v>
      </c>
      <c r="J2460" t="s">
        <v>682</v>
      </c>
      <c r="K2460">
        <v>3</v>
      </c>
      <c r="L2460">
        <v>50</v>
      </c>
      <c r="M2460">
        <v>50.4</v>
      </c>
      <c r="N2460">
        <v>50.2</v>
      </c>
      <c r="O2460">
        <v>1058</v>
      </c>
      <c r="Q2460">
        <v>40</v>
      </c>
      <c r="R2460">
        <v>450</v>
      </c>
      <c r="S2460">
        <v>7</v>
      </c>
      <c r="T2460">
        <v>64.3</v>
      </c>
      <c r="U2460" t="s">
        <v>782</v>
      </c>
      <c r="V2460">
        <v>25000</v>
      </c>
      <c r="W2460">
        <v>3000</v>
      </c>
      <c r="X2460">
        <v>83</v>
      </c>
      <c r="Y2460">
        <v>12</v>
      </c>
      <c r="Z2460">
        <v>0.7</v>
      </c>
      <c r="AA2460">
        <v>-20</v>
      </c>
      <c r="AB2460" t="s">
        <v>769</v>
      </c>
      <c r="AC2460">
        <v>0.15</v>
      </c>
      <c r="AD2460" t="s">
        <v>831</v>
      </c>
      <c r="AE2460">
        <v>41883</v>
      </c>
      <c r="AF2460">
        <v>41873</v>
      </c>
      <c r="AG2460" t="s">
        <v>827</v>
      </c>
      <c r="AH2460" t="s">
        <v>6398</v>
      </c>
      <c r="AI2460">
        <v>2218479</v>
      </c>
    </row>
    <row r="2461" spans="1:35" hidden="1">
      <c r="A2461" t="s">
        <v>6399</v>
      </c>
      <c r="B2461" t="s">
        <v>6399</v>
      </c>
      <c r="C2461" t="s">
        <v>3754</v>
      </c>
      <c r="D2461" t="s">
        <v>3754</v>
      </c>
      <c r="F2461" t="s">
        <v>792</v>
      </c>
      <c r="G2461" t="s">
        <v>793</v>
      </c>
      <c r="H2461" t="s">
        <v>794</v>
      </c>
      <c r="I2461" t="s">
        <v>795</v>
      </c>
      <c r="J2461" t="s">
        <v>682</v>
      </c>
      <c r="K2461">
        <v>3</v>
      </c>
      <c r="L2461">
        <v>40</v>
      </c>
      <c r="M2461">
        <v>108</v>
      </c>
      <c r="N2461">
        <v>61</v>
      </c>
      <c r="R2461">
        <v>500</v>
      </c>
      <c r="S2461">
        <v>7</v>
      </c>
      <c r="T2461">
        <v>71.400000000000006</v>
      </c>
      <c r="U2461" t="s">
        <v>782</v>
      </c>
      <c r="V2461">
        <v>25000</v>
      </c>
      <c r="W2461">
        <v>2700</v>
      </c>
      <c r="X2461">
        <v>81</v>
      </c>
      <c r="Y2461">
        <v>13</v>
      </c>
      <c r="Z2461">
        <v>1</v>
      </c>
      <c r="AA2461">
        <v>-20</v>
      </c>
      <c r="AB2461" t="s">
        <v>769</v>
      </c>
      <c r="AC2461">
        <v>0.2</v>
      </c>
      <c r="AD2461" t="s">
        <v>900</v>
      </c>
      <c r="AE2461">
        <v>41912</v>
      </c>
      <c r="AF2461">
        <v>41962</v>
      </c>
      <c r="AG2461" t="s">
        <v>842</v>
      </c>
      <c r="AH2461" t="s">
        <v>6400</v>
      </c>
      <c r="AI2461">
        <v>2225565</v>
      </c>
    </row>
    <row r="2462" spans="1:35" hidden="1">
      <c r="A2462" t="s">
        <v>6399</v>
      </c>
      <c r="B2462" t="s">
        <v>6399</v>
      </c>
      <c r="C2462" t="s">
        <v>3756</v>
      </c>
      <c r="D2462" t="s">
        <v>3756</v>
      </c>
      <c r="F2462" t="s">
        <v>3757</v>
      </c>
      <c r="G2462" t="s">
        <v>723</v>
      </c>
      <c r="H2462" t="s">
        <v>788</v>
      </c>
      <c r="I2462" t="s">
        <v>723</v>
      </c>
      <c r="J2462" t="s">
        <v>682</v>
      </c>
      <c r="K2462">
        <v>3</v>
      </c>
      <c r="L2462">
        <v>25</v>
      </c>
      <c r="M2462">
        <v>93.5</v>
      </c>
      <c r="N2462">
        <v>36.299999999999997</v>
      </c>
      <c r="R2462">
        <v>275</v>
      </c>
      <c r="S2462">
        <v>4</v>
      </c>
      <c r="T2462">
        <v>68.8</v>
      </c>
      <c r="U2462" t="s">
        <v>782</v>
      </c>
      <c r="V2462">
        <v>25000</v>
      </c>
      <c r="W2462">
        <v>2700</v>
      </c>
      <c r="X2462">
        <v>84</v>
      </c>
      <c r="Y2462">
        <v>26</v>
      </c>
      <c r="Z2462">
        <v>0.9</v>
      </c>
      <c r="AA2462">
        <v>-20</v>
      </c>
      <c r="AB2462" t="s">
        <v>769</v>
      </c>
      <c r="AC2462">
        <v>0.2</v>
      </c>
      <c r="AD2462" t="s">
        <v>900</v>
      </c>
      <c r="AE2462">
        <v>41942</v>
      </c>
      <c r="AF2462">
        <v>41972</v>
      </c>
      <c r="AG2462" t="s">
        <v>784</v>
      </c>
      <c r="AH2462" t="s">
        <v>6401</v>
      </c>
      <c r="AI2462">
        <v>2226181</v>
      </c>
    </row>
    <row r="2463" spans="1:35" hidden="1">
      <c r="A2463" t="s">
        <v>6399</v>
      </c>
      <c r="B2463" t="s">
        <v>6399</v>
      </c>
      <c r="C2463" t="s">
        <v>3759</v>
      </c>
      <c r="D2463" t="s">
        <v>3759</v>
      </c>
      <c r="F2463" t="s">
        <v>703</v>
      </c>
      <c r="G2463" t="s">
        <v>780</v>
      </c>
      <c r="H2463" t="s">
        <v>1239</v>
      </c>
      <c r="I2463" t="s">
        <v>726</v>
      </c>
      <c r="J2463" t="s">
        <v>682</v>
      </c>
      <c r="K2463">
        <v>3</v>
      </c>
      <c r="L2463">
        <v>50</v>
      </c>
      <c r="M2463">
        <v>56</v>
      </c>
      <c r="N2463">
        <v>50</v>
      </c>
      <c r="O2463">
        <v>1299</v>
      </c>
      <c r="Q2463">
        <v>36</v>
      </c>
      <c r="R2463">
        <v>525</v>
      </c>
      <c r="S2463">
        <v>7</v>
      </c>
      <c r="T2463">
        <v>75</v>
      </c>
      <c r="U2463" t="s">
        <v>782</v>
      </c>
      <c r="V2463">
        <v>25000</v>
      </c>
      <c r="W2463">
        <v>2700</v>
      </c>
      <c r="X2463">
        <v>82</v>
      </c>
      <c r="Y2463">
        <v>18</v>
      </c>
      <c r="Z2463">
        <v>0.9</v>
      </c>
      <c r="AA2463">
        <v>-20</v>
      </c>
      <c r="AB2463" t="s">
        <v>769</v>
      </c>
      <c r="AC2463">
        <v>0.2</v>
      </c>
      <c r="AD2463" t="s">
        <v>900</v>
      </c>
      <c r="AE2463">
        <v>41912</v>
      </c>
      <c r="AF2463">
        <v>41962</v>
      </c>
      <c r="AG2463" t="s">
        <v>784</v>
      </c>
      <c r="AH2463" t="s">
        <v>6402</v>
      </c>
      <c r="AI2463">
        <v>2225564</v>
      </c>
    </row>
    <row r="2464" spans="1:35" hidden="1">
      <c r="A2464" t="s">
        <v>6399</v>
      </c>
      <c r="B2464" t="s">
        <v>6399</v>
      </c>
      <c r="C2464" t="s">
        <v>3761</v>
      </c>
      <c r="D2464" t="s">
        <v>3761</v>
      </c>
      <c r="F2464" t="s">
        <v>821</v>
      </c>
      <c r="G2464" t="s">
        <v>736</v>
      </c>
      <c r="H2464" t="s">
        <v>794</v>
      </c>
      <c r="I2464" t="s">
        <v>723</v>
      </c>
      <c r="J2464" t="s">
        <v>682</v>
      </c>
      <c r="K2464">
        <v>3</v>
      </c>
      <c r="L2464">
        <v>60</v>
      </c>
      <c r="M2464">
        <v>110.3</v>
      </c>
      <c r="N2464">
        <v>79.2</v>
      </c>
      <c r="R2464">
        <v>550</v>
      </c>
      <c r="S2464">
        <v>7</v>
      </c>
      <c r="T2464">
        <v>78.599999999999994</v>
      </c>
      <c r="U2464" t="s">
        <v>782</v>
      </c>
      <c r="V2464">
        <v>25000</v>
      </c>
      <c r="W2464">
        <v>2700</v>
      </c>
      <c r="X2464">
        <v>82</v>
      </c>
      <c r="Y2464">
        <v>19</v>
      </c>
      <c r="Z2464">
        <v>0.9</v>
      </c>
      <c r="AA2464">
        <v>-20</v>
      </c>
      <c r="AB2464" t="s">
        <v>769</v>
      </c>
      <c r="AC2464">
        <v>0.2</v>
      </c>
      <c r="AD2464" t="s">
        <v>900</v>
      </c>
      <c r="AE2464">
        <v>41942</v>
      </c>
      <c r="AF2464">
        <v>41972</v>
      </c>
      <c r="AG2464" t="s">
        <v>784</v>
      </c>
      <c r="AH2464" t="s">
        <v>6403</v>
      </c>
      <c r="AI2464">
        <v>2226183</v>
      </c>
    </row>
    <row r="2465" spans="1:35">
      <c r="A2465" t="s">
        <v>6399</v>
      </c>
      <c r="B2465" t="s">
        <v>6399</v>
      </c>
      <c r="C2465" t="s">
        <v>682</v>
      </c>
      <c r="D2465" t="s">
        <v>6404</v>
      </c>
      <c r="F2465" t="s">
        <v>732</v>
      </c>
      <c r="G2465" t="s">
        <v>780</v>
      </c>
      <c r="H2465" t="s">
        <v>794</v>
      </c>
      <c r="I2465" t="s">
        <v>726</v>
      </c>
      <c r="J2465" t="s">
        <v>682</v>
      </c>
      <c r="K2465">
        <v>3</v>
      </c>
      <c r="L2465">
        <v>65</v>
      </c>
      <c r="M2465">
        <v>133</v>
      </c>
      <c r="N2465">
        <v>95</v>
      </c>
      <c r="R2465">
        <v>685</v>
      </c>
      <c r="S2465">
        <v>10</v>
      </c>
      <c r="T2465">
        <v>68.5</v>
      </c>
      <c r="U2465" t="s">
        <v>782</v>
      </c>
      <c r="V2465">
        <v>40000</v>
      </c>
      <c r="W2465">
        <v>3000</v>
      </c>
      <c r="X2465">
        <v>84</v>
      </c>
      <c r="Y2465">
        <v>24</v>
      </c>
      <c r="Z2465">
        <v>0.9</v>
      </c>
      <c r="AA2465">
        <v>-40</v>
      </c>
      <c r="AB2465" t="s">
        <v>769</v>
      </c>
      <c r="AC2465">
        <v>0.1</v>
      </c>
      <c r="AD2465" t="s">
        <v>1043</v>
      </c>
      <c r="AE2465">
        <v>41805</v>
      </c>
      <c r="AF2465">
        <v>41800</v>
      </c>
      <c r="AG2465" t="s">
        <v>784</v>
      </c>
      <c r="AH2465" t="s">
        <v>6405</v>
      </c>
      <c r="AI2465">
        <v>2213558</v>
      </c>
    </row>
    <row r="2466" spans="1:35" hidden="1">
      <c r="A2466" t="s">
        <v>6068</v>
      </c>
      <c r="B2466" t="s">
        <v>6069</v>
      </c>
      <c r="C2466" t="s">
        <v>984</v>
      </c>
      <c r="D2466" t="s">
        <v>6406</v>
      </c>
      <c r="E2466" t="s">
        <v>6406</v>
      </c>
      <c r="F2466" t="s">
        <v>830</v>
      </c>
      <c r="G2466" t="s">
        <v>780</v>
      </c>
      <c r="H2466" t="s">
        <v>794</v>
      </c>
      <c r="I2466" t="s">
        <v>726</v>
      </c>
      <c r="J2466" t="s">
        <v>682</v>
      </c>
      <c r="K2466">
        <v>3</v>
      </c>
      <c r="L2466">
        <v>75</v>
      </c>
      <c r="M2466">
        <v>114.3</v>
      </c>
      <c r="N2466">
        <v>96.5</v>
      </c>
      <c r="O2466">
        <v>1526</v>
      </c>
      <c r="Q2466">
        <v>40</v>
      </c>
      <c r="R2466">
        <v>850</v>
      </c>
      <c r="S2466">
        <v>14</v>
      </c>
      <c r="T2466">
        <v>60.7</v>
      </c>
      <c r="U2466" t="s">
        <v>782</v>
      </c>
      <c r="V2466">
        <v>25000</v>
      </c>
      <c r="W2466">
        <v>3000</v>
      </c>
      <c r="X2466">
        <v>84</v>
      </c>
      <c r="Y2466">
        <v>20</v>
      </c>
      <c r="Z2466">
        <v>1</v>
      </c>
      <c r="AA2466">
        <v>-20</v>
      </c>
      <c r="AB2466" t="s">
        <v>769</v>
      </c>
      <c r="AC2466">
        <v>0.1</v>
      </c>
      <c r="AD2466" t="s">
        <v>826</v>
      </c>
      <c r="AE2466">
        <v>41699</v>
      </c>
      <c r="AF2466">
        <v>41677</v>
      </c>
      <c r="AG2466" t="s">
        <v>842</v>
      </c>
      <c r="AH2466" t="s">
        <v>6407</v>
      </c>
      <c r="AI2466">
        <v>2205617</v>
      </c>
    </row>
    <row r="2467" spans="1:35" hidden="1">
      <c r="A2467" t="s">
        <v>6068</v>
      </c>
      <c r="B2467" t="s">
        <v>6069</v>
      </c>
      <c r="C2467" t="s">
        <v>984</v>
      </c>
      <c r="D2467" t="s">
        <v>6408</v>
      </c>
      <c r="E2467" t="s">
        <v>6408</v>
      </c>
      <c r="F2467" t="s">
        <v>830</v>
      </c>
      <c r="G2467" t="s">
        <v>780</v>
      </c>
      <c r="H2467" t="s">
        <v>794</v>
      </c>
      <c r="I2467" t="s">
        <v>726</v>
      </c>
      <c r="J2467" t="s">
        <v>682</v>
      </c>
      <c r="K2467">
        <v>3</v>
      </c>
      <c r="L2467">
        <v>75</v>
      </c>
      <c r="M2467">
        <v>114.3</v>
      </c>
      <c r="N2467">
        <v>96.5</v>
      </c>
      <c r="O2467">
        <v>3074</v>
      </c>
      <c r="Q2467">
        <v>25</v>
      </c>
      <c r="R2467">
        <v>900</v>
      </c>
      <c r="S2467">
        <v>14</v>
      </c>
      <c r="T2467">
        <v>64.3</v>
      </c>
      <c r="U2467" t="s">
        <v>782</v>
      </c>
      <c r="V2467">
        <v>25000</v>
      </c>
      <c r="W2467">
        <v>3000</v>
      </c>
      <c r="X2467">
        <v>84</v>
      </c>
      <c r="Y2467">
        <v>20</v>
      </c>
      <c r="Z2467">
        <v>1</v>
      </c>
      <c r="AA2467">
        <v>-20</v>
      </c>
      <c r="AB2467" t="s">
        <v>769</v>
      </c>
      <c r="AC2467">
        <v>0.1</v>
      </c>
      <c r="AD2467" t="s">
        <v>826</v>
      </c>
      <c r="AE2467">
        <v>41699</v>
      </c>
      <c r="AF2467">
        <v>41677</v>
      </c>
      <c r="AG2467" t="s">
        <v>842</v>
      </c>
      <c r="AH2467" t="s">
        <v>6409</v>
      </c>
      <c r="AI2467">
        <v>2205618</v>
      </c>
    </row>
    <row r="2468" spans="1:35" hidden="1">
      <c r="A2468" t="s">
        <v>6068</v>
      </c>
      <c r="B2468" t="s">
        <v>6069</v>
      </c>
      <c r="C2468" t="s">
        <v>984</v>
      </c>
      <c r="D2468" t="s">
        <v>6410</v>
      </c>
      <c r="E2468" t="s">
        <v>6410</v>
      </c>
      <c r="F2468" t="s">
        <v>735</v>
      </c>
      <c r="G2468" t="s">
        <v>780</v>
      </c>
      <c r="H2468" t="s">
        <v>794</v>
      </c>
      <c r="I2468" t="s">
        <v>726</v>
      </c>
      <c r="J2468" t="s">
        <v>682</v>
      </c>
      <c r="K2468">
        <v>3</v>
      </c>
      <c r="L2468">
        <v>100</v>
      </c>
      <c r="M2468">
        <v>129.5</v>
      </c>
      <c r="N2468">
        <v>119.4</v>
      </c>
      <c r="O2468">
        <v>1869</v>
      </c>
      <c r="Q2468">
        <v>40</v>
      </c>
      <c r="R2468">
        <v>1110</v>
      </c>
      <c r="S2468">
        <v>20</v>
      </c>
      <c r="T2468">
        <v>55.5</v>
      </c>
      <c r="U2468" t="s">
        <v>782</v>
      </c>
      <c r="V2468">
        <v>25000</v>
      </c>
      <c r="W2468">
        <v>3000</v>
      </c>
      <c r="X2468">
        <v>83</v>
      </c>
      <c r="Y2468">
        <v>15</v>
      </c>
      <c r="Z2468">
        <v>1</v>
      </c>
      <c r="AA2468">
        <v>-20</v>
      </c>
      <c r="AB2468" t="s">
        <v>769</v>
      </c>
      <c r="AC2468">
        <v>0.1</v>
      </c>
      <c r="AD2468" t="s">
        <v>826</v>
      </c>
      <c r="AE2468">
        <v>41699</v>
      </c>
      <c r="AF2468">
        <v>41677</v>
      </c>
      <c r="AG2468" t="s">
        <v>842</v>
      </c>
      <c r="AH2468" t="s">
        <v>6411</v>
      </c>
      <c r="AI2468">
        <v>2205623</v>
      </c>
    </row>
    <row r="2469" spans="1:35" hidden="1">
      <c r="A2469" t="s">
        <v>6068</v>
      </c>
      <c r="B2469" t="s">
        <v>6069</v>
      </c>
      <c r="C2469" t="s">
        <v>984</v>
      </c>
      <c r="D2469" t="s">
        <v>6412</v>
      </c>
      <c r="E2469" t="s">
        <v>6412</v>
      </c>
      <c r="F2469" t="s">
        <v>735</v>
      </c>
      <c r="G2469" t="s">
        <v>780</v>
      </c>
      <c r="H2469" t="s">
        <v>794</v>
      </c>
      <c r="I2469" t="s">
        <v>726</v>
      </c>
      <c r="J2469" t="s">
        <v>682</v>
      </c>
      <c r="K2469">
        <v>3</v>
      </c>
      <c r="L2469">
        <v>100</v>
      </c>
      <c r="M2469">
        <v>129.5</v>
      </c>
      <c r="N2469">
        <v>119.4</v>
      </c>
      <c r="O2469">
        <v>4295</v>
      </c>
      <c r="Q2469">
        <v>25</v>
      </c>
      <c r="R2469">
        <v>1160</v>
      </c>
      <c r="S2469">
        <v>20</v>
      </c>
      <c r="T2469">
        <v>58</v>
      </c>
      <c r="U2469" t="s">
        <v>782</v>
      </c>
      <c r="V2469">
        <v>25000</v>
      </c>
      <c r="W2469">
        <v>3000</v>
      </c>
      <c r="X2469">
        <v>83</v>
      </c>
      <c r="Y2469">
        <v>15</v>
      </c>
      <c r="Z2469">
        <v>1</v>
      </c>
      <c r="AA2469">
        <v>-20</v>
      </c>
      <c r="AB2469" t="s">
        <v>769</v>
      </c>
      <c r="AC2469">
        <v>0.1</v>
      </c>
      <c r="AD2469" t="s">
        <v>826</v>
      </c>
      <c r="AE2469">
        <v>41699</v>
      </c>
      <c r="AF2469">
        <v>41677</v>
      </c>
      <c r="AG2469" t="s">
        <v>842</v>
      </c>
      <c r="AH2469" t="s">
        <v>6413</v>
      </c>
      <c r="AI2469">
        <v>2205624</v>
      </c>
    </row>
    <row r="2470" spans="1:35" hidden="1">
      <c r="A2470" t="s">
        <v>6068</v>
      </c>
      <c r="B2470" t="s">
        <v>6069</v>
      </c>
      <c r="C2470" t="s">
        <v>984</v>
      </c>
      <c r="D2470" t="s">
        <v>6414</v>
      </c>
      <c r="E2470" t="s">
        <v>6414</v>
      </c>
      <c r="F2470" t="s">
        <v>738</v>
      </c>
      <c r="G2470" t="s">
        <v>780</v>
      </c>
      <c r="H2470" t="s">
        <v>794</v>
      </c>
      <c r="I2470" t="s">
        <v>726</v>
      </c>
      <c r="J2470" t="s">
        <v>682</v>
      </c>
      <c r="K2470">
        <v>3</v>
      </c>
      <c r="L2470">
        <v>50</v>
      </c>
      <c r="M2470">
        <v>84</v>
      </c>
      <c r="N2470">
        <v>63</v>
      </c>
      <c r="O2470">
        <v>870</v>
      </c>
      <c r="Q2470">
        <v>40</v>
      </c>
      <c r="R2470">
        <v>500</v>
      </c>
      <c r="S2470">
        <v>9.5</v>
      </c>
      <c r="T2470">
        <v>52.6</v>
      </c>
      <c r="U2470" t="s">
        <v>782</v>
      </c>
      <c r="V2470">
        <v>25000</v>
      </c>
      <c r="W2470">
        <v>3000</v>
      </c>
      <c r="X2470">
        <v>85</v>
      </c>
      <c r="Y2470">
        <v>22</v>
      </c>
      <c r="Z2470">
        <v>1</v>
      </c>
      <c r="AA2470">
        <v>-20</v>
      </c>
      <c r="AB2470" t="s">
        <v>769</v>
      </c>
      <c r="AC2470">
        <v>0.1</v>
      </c>
      <c r="AD2470" t="s">
        <v>826</v>
      </c>
      <c r="AE2470">
        <v>41716</v>
      </c>
      <c r="AF2470">
        <v>41710</v>
      </c>
      <c r="AG2470" t="s">
        <v>842</v>
      </c>
      <c r="AH2470" t="s">
        <v>6415</v>
      </c>
      <c r="AI2470">
        <v>2206656</v>
      </c>
    </row>
    <row r="2471" spans="1:35" hidden="1">
      <c r="A2471" t="s">
        <v>6068</v>
      </c>
      <c r="B2471" t="s">
        <v>6069</v>
      </c>
      <c r="C2471" t="s">
        <v>984</v>
      </c>
      <c r="D2471" t="s">
        <v>6416</v>
      </c>
      <c r="E2471" t="s">
        <v>6416</v>
      </c>
      <c r="F2471" t="s">
        <v>738</v>
      </c>
      <c r="G2471" t="s">
        <v>780</v>
      </c>
      <c r="H2471" t="s">
        <v>794</v>
      </c>
      <c r="I2471" t="s">
        <v>726</v>
      </c>
      <c r="J2471" t="s">
        <v>682</v>
      </c>
      <c r="K2471">
        <v>3</v>
      </c>
      <c r="L2471">
        <v>50</v>
      </c>
      <c r="M2471">
        <v>84</v>
      </c>
      <c r="N2471">
        <v>63</v>
      </c>
      <c r="O2471">
        <v>1691</v>
      </c>
      <c r="Q2471">
        <v>25</v>
      </c>
      <c r="R2471">
        <v>500</v>
      </c>
      <c r="S2471">
        <v>9.5</v>
      </c>
      <c r="T2471">
        <v>52.6</v>
      </c>
      <c r="U2471" t="s">
        <v>782</v>
      </c>
      <c r="V2471">
        <v>25000</v>
      </c>
      <c r="W2471">
        <v>3000</v>
      </c>
      <c r="X2471">
        <v>85</v>
      </c>
      <c r="Y2471">
        <v>22</v>
      </c>
      <c r="Z2471">
        <v>1</v>
      </c>
      <c r="AA2471">
        <v>-20</v>
      </c>
      <c r="AB2471" t="s">
        <v>769</v>
      </c>
      <c r="AC2471">
        <v>0.1</v>
      </c>
      <c r="AD2471" t="s">
        <v>826</v>
      </c>
      <c r="AE2471">
        <v>41716</v>
      </c>
      <c r="AF2471">
        <v>41710</v>
      </c>
      <c r="AG2471" t="s">
        <v>842</v>
      </c>
      <c r="AH2471" t="s">
        <v>6417</v>
      </c>
      <c r="AI2471">
        <v>2206655</v>
      </c>
    </row>
    <row r="2472" spans="1:35" hidden="1">
      <c r="A2472" t="s">
        <v>6418</v>
      </c>
      <c r="B2472" t="s">
        <v>6419</v>
      </c>
      <c r="C2472" t="s">
        <v>6420</v>
      </c>
      <c r="D2472" t="s">
        <v>6421</v>
      </c>
      <c r="F2472" t="s">
        <v>792</v>
      </c>
      <c r="G2472" t="s">
        <v>793</v>
      </c>
      <c r="H2472" t="s">
        <v>794</v>
      </c>
      <c r="I2472" t="s">
        <v>795</v>
      </c>
      <c r="J2472" t="s">
        <v>682</v>
      </c>
      <c r="K2472">
        <v>3</v>
      </c>
      <c r="L2472">
        <v>60</v>
      </c>
      <c r="M2472">
        <v>112</v>
      </c>
      <c r="N2472">
        <v>63.5</v>
      </c>
      <c r="R2472">
        <v>800</v>
      </c>
      <c r="S2472">
        <v>10.199999999999999</v>
      </c>
      <c r="T2472">
        <v>78.400000000000006</v>
      </c>
      <c r="U2472" t="s">
        <v>782</v>
      </c>
      <c r="V2472">
        <v>25000</v>
      </c>
      <c r="W2472">
        <v>2700</v>
      </c>
      <c r="X2472">
        <v>81</v>
      </c>
      <c r="Y2472">
        <v>10</v>
      </c>
      <c r="Z2472">
        <v>0.9</v>
      </c>
      <c r="AA2472">
        <v>-20</v>
      </c>
      <c r="AD2472" t="s">
        <v>783</v>
      </c>
      <c r="AE2472">
        <v>41871</v>
      </c>
      <c r="AF2472">
        <v>41914</v>
      </c>
      <c r="AG2472" t="s">
        <v>784</v>
      </c>
      <c r="AH2472" t="s">
        <v>6422</v>
      </c>
      <c r="AI2472">
        <v>2221142</v>
      </c>
    </row>
    <row r="2473" spans="1:35" hidden="1">
      <c r="A2473" t="s">
        <v>6418</v>
      </c>
      <c r="B2473" t="s">
        <v>6419</v>
      </c>
      <c r="C2473" t="s">
        <v>6423</v>
      </c>
      <c r="D2473" t="s">
        <v>6424</v>
      </c>
      <c r="F2473" t="s">
        <v>732</v>
      </c>
      <c r="G2473" t="s">
        <v>780</v>
      </c>
      <c r="H2473" t="s">
        <v>794</v>
      </c>
      <c r="I2473" t="s">
        <v>726</v>
      </c>
      <c r="J2473" t="s">
        <v>682</v>
      </c>
      <c r="K2473">
        <v>3</v>
      </c>
      <c r="L2473">
        <v>65</v>
      </c>
      <c r="M2473">
        <v>130</v>
      </c>
      <c r="N2473">
        <v>95</v>
      </c>
      <c r="Q2473">
        <v>110</v>
      </c>
      <c r="R2473">
        <v>850</v>
      </c>
      <c r="S2473">
        <v>11</v>
      </c>
      <c r="T2473">
        <v>77.3</v>
      </c>
      <c r="U2473" t="s">
        <v>782</v>
      </c>
      <c r="V2473">
        <v>25000</v>
      </c>
      <c r="W2473">
        <v>2700</v>
      </c>
      <c r="X2473">
        <v>82</v>
      </c>
      <c r="Y2473">
        <v>14</v>
      </c>
      <c r="Z2473">
        <v>0.9</v>
      </c>
      <c r="AA2473">
        <v>-20</v>
      </c>
      <c r="AB2473" t="s">
        <v>769</v>
      </c>
      <c r="AC2473">
        <v>0.1</v>
      </c>
      <c r="AD2473" t="s">
        <v>783</v>
      </c>
      <c r="AE2473">
        <v>41871</v>
      </c>
      <c r="AF2473">
        <v>41914</v>
      </c>
      <c r="AG2473" t="s">
        <v>784</v>
      </c>
      <c r="AH2473" t="s">
        <v>6425</v>
      </c>
      <c r="AI2473">
        <v>2221150</v>
      </c>
    </row>
    <row r="2474" spans="1:35" hidden="1">
      <c r="A2474" t="s">
        <v>6418</v>
      </c>
      <c r="B2474" t="s">
        <v>6419</v>
      </c>
      <c r="C2474" t="s">
        <v>6426</v>
      </c>
      <c r="D2474" t="s">
        <v>6427</v>
      </c>
      <c r="F2474" t="s">
        <v>835</v>
      </c>
      <c r="G2474" t="s">
        <v>723</v>
      </c>
      <c r="H2474" t="s">
        <v>788</v>
      </c>
      <c r="I2474" t="s">
        <v>723</v>
      </c>
      <c r="J2474" t="s">
        <v>682</v>
      </c>
      <c r="K2474">
        <v>3</v>
      </c>
      <c r="L2474">
        <v>40</v>
      </c>
      <c r="M2474">
        <v>97</v>
      </c>
      <c r="N2474">
        <v>35</v>
      </c>
      <c r="R2474">
        <v>325</v>
      </c>
      <c r="S2474">
        <v>5.3</v>
      </c>
      <c r="T2474">
        <v>61.3</v>
      </c>
      <c r="U2474" t="s">
        <v>782</v>
      </c>
      <c r="V2474">
        <v>25000</v>
      </c>
      <c r="W2474">
        <v>2700</v>
      </c>
      <c r="X2474">
        <v>83</v>
      </c>
      <c r="Y2474">
        <v>21</v>
      </c>
      <c r="Z2474">
        <v>0.9</v>
      </c>
      <c r="AA2474">
        <v>-20</v>
      </c>
      <c r="AB2474" t="s">
        <v>769</v>
      </c>
      <c r="AC2474">
        <v>0.09</v>
      </c>
      <c r="AD2474" t="s">
        <v>783</v>
      </c>
      <c r="AE2474">
        <v>41871</v>
      </c>
      <c r="AF2474">
        <v>41914</v>
      </c>
      <c r="AG2474" t="s">
        <v>784</v>
      </c>
      <c r="AH2474" t="s">
        <v>6428</v>
      </c>
      <c r="AI2474">
        <v>2221143</v>
      </c>
    </row>
    <row r="2475" spans="1:35" hidden="1">
      <c r="A2475" t="s">
        <v>6418</v>
      </c>
      <c r="B2475" t="s">
        <v>6419</v>
      </c>
      <c r="C2475" t="s">
        <v>6429</v>
      </c>
      <c r="D2475" t="s">
        <v>6429</v>
      </c>
      <c r="F2475" t="s">
        <v>792</v>
      </c>
      <c r="G2475" t="s">
        <v>793</v>
      </c>
      <c r="H2475" t="s">
        <v>794</v>
      </c>
      <c r="I2475" t="s">
        <v>795</v>
      </c>
      <c r="J2475" t="s">
        <v>682</v>
      </c>
      <c r="K2475">
        <v>3</v>
      </c>
      <c r="L2475">
        <v>60</v>
      </c>
      <c r="M2475">
        <v>112.6</v>
      </c>
      <c r="N2475">
        <v>63.5</v>
      </c>
      <c r="R2475">
        <v>800</v>
      </c>
      <c r="S2475">
        <v>11</v>
      </c>
      <c r="T2475">
        <v>72.7</v>
      </c>
      <c r="U2475" t="s">
        <v>782</v>
      </c>
      <c r="V2475">
        <v>25000</v>
      </c>
      <c r="W2475">
        <v>3000</v>
      </c>
      <c r="X2475">
        <v>85</v>
      </c>
      <c r="Y2475">
        <v>24</v>
      </c>
      <c r="Z2475">
        <v>1</v>
      </c>
      <c r="AA2475">
        <v>-20</v>
      </c>
      <c r="AB2475" t="s">
        <v>769</v>
      </c>
      <c r="AC2475">
        <v>0.09</v>
      </c>
      <c r="AD2475" t="s">
        <v>783</v>
      </c>
      <c r="AE2475">
        <v>41800</v>
      </c>
      <c r="AF2475">
        <v>41835</v>
      </c>
      <c r="AG2475" t="s">
        <v>784</v>
      </c>
      <c r="AH2475" t="s">
        <v>6430</v>
      </c>
      <c r="AI2475">
        <v>2215673</v>
      </c>
    </row>
    <row r="2476" spans="1:35" hidden="1">
      <c r="A2476" t="s">
        <v>6418</v>
      </c>
      <c r="B2476" t="s">
        <v>6419</v>
      </c>
      <c r="C2476" t="s">
        <v>6431</v>
      </c>
      <c r="D2476" t="s">
        <v>6431</v>
      </c>
      <c r="F2476" t="s">
        <v>792</v>
      </c>
      <c r="G2476" t="s">
        <v>793</v>
      </c>
      <c r="H2476" t="s">
        <v>794</v>
      </c>
      <c r="I2476" t="s">
        <v>795</v>
      </c>
      <c r="J2476" t="s">
        <v>682</v>
      </c>
      <c r="K2476">
        <v>3</v>
      </c>
      <c r="M2476">
        <v>112</v>
      </c>
      <c r="N2476">
        <v>63.5</v>
      </c>
      <c r="R2476">
        <v>800</v>
      </c>
      <c r="S2476">
        <v>9.8000000000000007</v>
      </c>
      <c r="T2476">
        <v>81.599999999999994</v>
      </c>
      <c r="U2476" t="s">
        <v>782</v>
      </c>
      <c r="V2476">
        <v>25000</v>
      </c>
      <c r="W2476">
        <v>3000</v>
      </c>
      <c r="X2476">
        <v>82</v>
      </c>
      <c r="Y2476">
        <v>12</v>
      </c>
      <c r="Z2476">
        <v>0.9</v>
      </c>
      <c r="AA2476">
        <v>-20</v>
      </c>
      <c r="AD2476" t="s">
        <v>783</v>
      </c>
      <c r="AE2476">
        <v>41800</v>
      </c>
      <c r="AF2476">
        <v>41835</v>
      </c>
      <c r="AG2476" t="s">
        <v>784</v>
      </c>
      <c r="AH2476" t="s">
        <v>6432</v>
      </c>
      <c r="AI2476">
        <v>2215672</v>
      </c>
    </row>
    <row r="2477" spans="1:35" hidden="1">
      <c r="A2477" t="s">
        <v>6418</v>
      </c>
      <c r="B2477" t="s">
        <v>6419</v>
      </c>
      <c r="C2477" t="s">
        <v>6433</v>
      </c>
      <c r="D2477" t="s">
        <v>6433</v>
      </c>
      <c r="F2477" t="s">
        <v>732</v>
      </c>
      <c r="G2477" t="s">
        <v>780</v>
      </c>
      <c r="H2477" t="s">
        <v>794</v>
      </c>
      <c r="I2477" t="s">
        <v>726</v>
      </c>
      <c r="J2477" t="s">
        <v>682</v>
      </c>
      <c r="K2477">
        <v>3</v>
      </c>
      <c r="L2477">
        <v>65</v>
      </c>
      <c r="M2477">
        <v>130</v>
      </c>
      <c r="N2477">
        <v>95</v>
      </c>
      <c r="Q2477">
        <v>110</v>
      </c>
      <c r="R2477">
        <v>850</v>
      </c>
      <c r="S2477">
        <v>11</v>
      </c>
      <c r="T2477">
        <v>77.3</v>
      </c>
      <c r="U2477" t="s">
        <v>782</v>
      </c>
      <c r="V2477">
        <v>25000</v>
      </c>
      <c r="W2477">
        <v>3000</v>
      </c>
      <c r="X2477">
        <v>83</v>
      </c>
      <c r="Y2477">
        <v>17</v>
      </c>
      <c r="Z2477">
        <v>0.9</v>
      </c>
      <c r="AA2477">
        <v>-20</v>
      </c>
      <c r="AB2477" t="s">
        <v>769</v>
      </c>
      <c r="AC2477">
        <v>0.1</v>
      </c>
      <c r="AD2477" t="s">
        <v>783</v>
      </c>
      <c r="AE2477">
        <v>41800</v>
      </c>
      <c r="AF2477">
        <v>41835</v>
      </c>
      <c r="AG2477" t="s">
        <v>784</v>
      </c>
      <c r="AH2477" t="s">
        <v>6434</v>
      </c>
      <c r="AI2477">
        <v>2215668</v>
      </c>
    </row>
    <row r="2478" spans="1:35" hidden="1">
      <c r="A2478" t="s">
        <v>6418</v>
      </c>
      <c r="B2478" t="s">
        <v>6419</v>
      </c>
      <c r="C2478" t="s">
        <v>6435</v>
      </c>
      <c r="D2478" t="s">
        <v>6435</v>
      </c>
      <c r="F2478" t="s">
        <v>733</v>
      </c>
      <c r="G2478" t="s">
        <v>780</v>
      </c>
      <c r="H2478" t="s">
        <v>794</v>
      </c>
      <c r="I2478" t="s">
        <v>726</v>
      </c>
      <c r="J2478" t="s">
        <v>682</v>
      </c>
      <c r="K2478">
        <v>3</v>
      </c>
      <c r="L2478">
        <v>75</v>
      </c>
      <c r="M2478">
        <v>160</v>
      </c>
      <c r="N2478">
        <v>120</v>
      </c>
      <c r="Q2478">
        <v>110</v>
      </c>
      <c r="R2478">
        <v>1050</v>
      </c>
      <c r="S2478">
        <v>13</v>
      </c>
      <c r="T2478">
        <v>80.8</v>
      </c>
      <c r="U2478" t="s">
        <v>782</v>
      </c>
      <c r="V2478">
        <v>25000</v>
      </c>
      <c r="W2478">
        <v>3000</v>
      </c>
      <c r="X2478">
        <v>83</v>
      </c>
      <c r="Y2478">
        <v>17</v>
      </c>
      <c r="Z2478">
        <v>0.9</v>
      </c>
      <c r="AA2478">
        <v>-20</v>
      </c>
      <c r="AB2478" t="s">
        <v>769</v>
      </c>
      <c r="AC2478">
        <v>0.1</v>
      </c>
      <c r="AD2478" t="s">
        <v>783</v>
      </c>
      <c r="AE2478">
        <v>41800</v>
      </c>
      <c r="AF2478">
        <v>41835</v>
      </c>
      <c r="AG2478" t="s">
        <v>784</v>
      </c>
      <c r="AH2478" t="s">
        <v>6436</v>
      </c>
      <c r="AI2478">
        <v>2215669</v>
      </c>
    </row>
    <row r="2479" spans="1:35" hidden="1">
      <c r="A2479" t="s">
        <v>6418</v>
      </c>
      <c r="B2479" t="s">
        <v>6419</v>
      </c>
      <c r="C2479" t="s">
        <v>6437</v>
      </c>
      <c r="D2479" t="s">
        <v>6437</v>
      </c>
      <c r="F2479" t="s">
        <v>703</v>
      </c>
      <c r="G2479" t="s">
        <v>780</v>
      </c>
      <c r="H2479" t="s">
        <v>781</v>
      </c>
      <c r="I2479" t="s">
        <v>726</v>
      </c>
      <c r="J2479" t="s">
        <v>682</v>
      </c>
      <c r="K2479">
        <v>3</v>
      </c>
      <c r="M2479">
        <v>50.4</v>
      </c>
      <c r="N2479">
        <v>50</v>
      </c>
      <c r="O2479">
        <v>950</v>
      </c>
      <c r="Q2479">
        <v>40</v>
      </c>
      <c r="R2479">
        <v>400</v>
      </c>
      <c r="S2479">
        <v>7</v>
      </c>
      <c r="T2479">
        <v>57.1</v>
      </c>
      <c r="U2479" t="s">
        <v>782</v>
      </c>
      <c r="V2479">
        <v>25000</v>
      </c>
      <c r="W2479">
        <v>3000</v>
      </c>
      <c r="X2479">
        <v>82</v>
      </c>
      <c r="Y2479">
        <v>14</v>
      </c>
      <c r="Z2479">
        <v>0.7</v>
      </c>
      <c r="AA2479">
        <v>-20</v>
      </c>
      <c r="AD2479" t="s">
        <v>783</v>
      </c>
      <c r="AE2479">
        <v>41800</v>
      </c>
      <c r="AF2479">
        <v>41835</v>
      </c>
      <c r="AG2479" t="s">
        <v>784</v>
      </c>
      <c r="AH2479" t="s">
        <v>6438</v>
      </c>
      <c r="AI2479">
        <v>2215666</v>
      </c>
    </row>
    <row r="2480" spans="1:35" hidden="1">
      <c r="A2480" t="s">
        <v>6418</v>
      </c>
      <c r="B2480" t="s">
        <v>6419</v>
      </c>
      <c r="C2480" t="s">
        <v>6439</v>
      </c>
      <c r="D2480" t="s">
        <v>6439</v>
      </c>
      <c r="F2480" t="s">
        <v>813</v>
      </c>
      <c r="G2480" t="s">
        <v>780</v>
      </c>
      <c r="H2480" t="s">
        <v>794</v>
      </c>
      <c r="I2480" t="s">
        <v>726</v>
      </c>
      <c r="J2480" t="s">
        <v>682</v>
      </c>
      <c r="K2480">
        <v>3</v>
      </c>
      <c r="L2480">
        <v>50</v>
      </c>
      <c r="M2480">
        <v>98</v>
      </c>
      <c r="N2480">
        <v>64</v>
      </c>
      <c r="Q2480">
        <v>110</v>
      </c>
      <c r="R2480">
        <v>550</v>
      </c>
      <c r="S2480">
        <v>7</v>
      </c>
      <c r="T2480">
        <v>78.599999999999994</v>
      </c>
      <c r="U2480" t="s">
        <v>782</v>
      </c>
      <c r="V2480">
        <v>25000</v>
      </c>
      <c r="W2480">
        <v>3000</v>
      </c>
      <c r="X2480">
        <v>83</v>
      </c>
      <c r="Y2480">
        <v>17</v>
      </c>
      <c r="Z2480">
        <v>0.9</v>
      </c>
      <c r="AA2480">
        <v>-20</v>
      </c>
      <c r="AB2480" t="s">
        <v>769</v>
      </c>
      <c r="AC2480">
        <v>0.09</v>
      </c>
      <c r="AD2480" t="s">
        <v>783</v>
      </c>
      <c r="AE2480">
        <v>41800</v>
      </c>
      <c r="AF2480">
        <v>41835</v>
      </c>
      <c r="AG2480" t="s">
        <v>784</v>
      </c>
      <c r="AH2480" t="s">
        <v>6440</v>
      </c>
      <c r="AI2480">
        <v>2215667</v>
      </c>
    </row>
    <row r="2481" spans="1:35" hidden="1">
      <c r="A2481" t="s">
        <v>5013</v>
      </c>
      <c r="B2481" t="s">
        <v>27</v>
      </c>
      <c r="C2481" t="s">
        <v>6441</v>
      </c>
      <c r="D2481" t="s">
        <v>6441</v>
      </c>
      <c r="F2481" t="s">
        <v>731</v>
      </c>
      <c r="G2481" t="s">
        <v>780</v>
      </c>
      <c r="H2481" t="s">
        <v>794</v>
      </c>
      <c r="I2481" t="s">
        <v>726</v>
      </c>
      <c r="J2481" t="s">
        <v>682</v>
      </c>
      <c r="K2481">
        <v>5</v>
      </c>
      <c r="L2481">
        <v>75</v>
      </c>
      <c r="M2481">
        <v>121.9</v>
      </c>
      <c r="N2481">
        <v>96.5</v>
      </c>
      <c r="O2481">
        <v>6680</v>
      </c>
      <c r="Q2481">
        <v>25</v>
      </c>
      <c r="R2481">
        <v>1000</v>
      </c>
      <c r="S2481">
        <v>12</v>
      </c>
      <c r="T2481">
        <v>83.3</v>
      </c>
      <c r="U2481" t="s">
        <v>782</v>
      </c>
      <c r="V2481">
        <v>25000</v>
      </c>
      <c r="W2481">
        <v>4000</v>
      </c>
      <c r="X2481">
        <v>84</v>
      </c>
      <c r="Y2481">
        <v>14</v>
      </c>
      <c r="Z2481">
        <v>0.8</v>
      </c>
      <c r="AA2481">
        <v>-29</v>
      </c>
      <c r="AD2481" t="s">
        <v>1308</v>
      </c>
      <c r="AE2481">
        <v>41453</v>
      </c>
      <c r="AF2481">
        <v>41858</v>
      </c>
      <c r="AG2481" t="s">
        <v>842</v>
      </c>
      <c r="AH2481" t="s">
        <v>6442</v>
      </c>
      <c r="AI2481">
        <v>2217159</v>
      </c>
    </row>
    <row r="2482" spans="1:35" hidden="1">
      <c r="A2482" t="s">
        <v>5013</v>
      </c>
      <c r="B2482" t="s">
        <v>27</v>
      </c>
      <c r="C2482" t="s">
        <v>6443</v>
      </c>
      <c r="D2482" t="s">
        <v>6443</v>
      </c>
      <c r="F2482" t="s">
        <v>731</v>
      </c>
      <c r="G2482" t="s">
        <v>780</v>
      </c>
      <c r="H2482" t="s">
        <v>794</v>
      </c>
      <c r="I2482" t="s">
        <v>726</v>
      </c>
      <c r="J2482" t="s">
        <v>682</v>
      </c>
      <c r="K2482">
        <v>5</v>
      </c>
      <c r="L2482">
        <v>75</v>
      </c>
      <c r="M2482">
        <v>121.9</v>
      </c>
      <c r="N2482">
        <v>96.5</v>
      </c>
      <c r="O2482">
        <v>6933</v>
      </c>
      <c r="Q2482">
        <v>15</v>
      </c>
      <c r="R2482">
        <v>1000</v>
      </c>
      <c r="S2482">
        <v>12</v>
      </c>
      <c r="T2482">
        <v>87.1</v>
      </c>
      <c r="U2482" t="s">
        <v>782</v>
      </c>
      <c r="V2482">
        <v>25000</v>
      </c>
      <c r="W2482">
        <v>4000</v>
      </c>
      <c r="X2482">
        <v>84</v>
      </c>
      <c r="Y2482">
        <v>14</v>
      </c>
      <c r="Z2482">
        <v>0.8</v>
      </c>
      <c r="AA2482">
        <v>-20</v>
      </c>
      <c r="AD2482" t="s">
        <v>1308</v>
      </c>
      <c r="AE2482">
        <v>41453</v>
      </c>
      <c r="AF2482">
        <v>41747</v>
      </c>
      <c r="AG2482" t="s">
        <v>842</v>
      </c>
      <c r="AH2482" t="s">
        <v>6444</v>
      </c>
      <c r="AI2482">
        <v>2209393</v>
      </c>
    </row>
    <row r="2483" spans="1:35" hidden="1">
      <c r="A2483" t="s">
        <v>5013</v>
      </c>
      <c r="B2483" t="s">
        <v>27</v>
      </c>
      <c r="C2483" t="s">
        <v>6445</v>
      </c>
      <c r="D2483" t="s">
        <v>6445</v>
      </c>
      <c r="E2483" t="s">
        <v>6446</v>
      </c>
      <c r="F2483" t="s">
        <v>731</v>
      </c>
      <c r="G2483" t="s">
        <v>780</v>
      </c>
      <c r="H2483" t="s">
        <v>794</v>
      </c>
      <c r="I2483" t="s">
        <v>726</v>
      </c>
      <c r="J2483" t="s">
        <v>682</v>
      </c>
      <c r="K2483">
        <v>5</v>
      </c>
      <c r="L2483">
        <v>75</v>
      </c>
      <c r="M2483">
        <v>122</v>
      </c>
      <c r="N2483">
        <v>97</v>
      </c>
      <c r="O2483">
        <v>2078</v>
      </c>
      <c r="Q2483">
        <v>40</v>
      </c>
      <c r="R2483">
        <v>750</v>
      </c>
      <c r="S2483">
        <v>12</v>
      </c>
      <c r="T2483">
        <v>63</v>
      </c>
      <c r="U2483" t="s">
        <v>782</v>
      </c>
      <c r="V2483">
        <v>25000</v>
      </c>
      <c r="W2483">
        <v>2700</v>
      </c>
      <c r="X2483">
        <v>81</v>
      </c>
      <c r="Y2483">
        <v>1</v>
      </c>
      <c r="Z2483">
        <v>0.9</v>
      </c>
      <c r="AA2483">
        <v>-29</v>
      </c>
      <c r="AB2483" t="s">
        <v>769</v>
      </c>
      <c r="AC2483">
        <v>0.05</v>
      </c>
      <c r="AD2483" t="s">
        <v>1308</v>
      </c>
      <c r="AE2483">
        <v>41435</v>
      </c>
      <c r="AF2483">
        <v>41835</v>
      </c>
      <c r="AG2483" t="s">
        <v>842</v>
      </c>
      <c r="AH2483" t="s">
        <v>6447</v>
      </c>
      <c r="AI2483">
        <v>2215542</v>
      </c>
    </row>
    <row r="2484" spans="1:35" hidden="1">
      <c r="A2484" t="s">
        <v>5013</v>
      </c>
      <c r="B2484" t="s">
        <v>27</v>
      </c>
      <c r="C2484" t="s">
        <v>6448</v>
      </c>
      <c r="D2484" t="s">
        <v>6448</v>
      </c>
      <c r="E2484" t="s">
        <v>6449</v>
      </c>
      <c r="F2484" t="s">
        <v>731</v>
      </c>
      <c r="G2484" t="s">
        <v>780</v>
      </c>
      <c r="H2484" t="s">
        <v>794</v>
      </c>
      <c r="I2484" t="s">
        <v>726</v>
      </c>
      <c r="J2484" t="s">
        <v>682</v>
      </c>
      <c r="K2484">
        <v>5</v>
      </c>
      <c r="L2484">
        <v>75</v>
      </c>
      <c r="M2484">
        <v>122</v>
      </c>
      <c r="N2484">
        <v>97</v>
      </c>
      <c r="O2484">
        <v>2078</v>
      </c>
      <c r="Q2484">
        <v>25</v>
      </c>
      <c r="R2484">
        <v>750</v>
      </c>
      <c r="S2484">
        <v>12</v>
      </c>
      <c r="T2484">
        <v>62</v>
      </c>
      <c r="U2484" t="s">
        <v>782</v>
      </c>
      <c r="V2484">
        <v>25000</v>
      </c>
      <c r="W2484">
        <v>2700</v>
      </c>
      <c r="X2484">
        <v>82</v>
      </c>
      <c r="Y2484">
        <v>4</v>
      </c>
      <c r="Z2484">
        <v>0.9</v>
      </c>
      <c r="AA2484">
        <v>-29</v>
      </c>
      <c r="AB2484" t="s">
        <v>769</v>
      </c>
      <c r="AC2484">
        <v>0.05</v>
      </c>
      <c r="AD2484" t="s">
        <v>1308</v>
      </c>
      <c r="AE2484">
        <v>41435</v>
      </c>
      <c r="AF2484">
        <v>41835</v>
      </c>
      <c r="AG2484" t="s">
        <v>842</v>
      </c>
      <c r="AH2484" t="s">
        <v>6450</v>
      </c>
      <c r="AI2484">
        <v>2215543</v>
      </c>
    </row>
    <row r="2485" spans="1:35" hidden="1">
      <c r="A2485" t="s">
        <v>5013</v>
      </c>
      <c r="B2485" t="s">
        <v>27</v>
      </c>
      <c r="C2485" t="s">
        <v>6451</v>
      </c>
      <c r="D2485" t="s">
        <v>6451</v>
      </c>
      <c r="E2485" t="s">
        <v>6452</v>
      </c>
      <c r="F2485" t="s">
        <v>731</v>
      </c>
      <c r="G2485" t="s">
        <v>780</v>
      </c>
      <c r="H2485" t="s">
        <v>794</v>
      </c>
      <c r="I2485" t="s">
        <v>726</v>
      </c>
      <c r="J2485" t="s">
        <v>682</v>
      </c>
      <c r="K2485">
        <v>5</v>
      </c>
      <c r="L2485">
        <v>75</v>
      </c>
      <c r="M2485">
        <v>122</v>
      </c>
      <c r="N2485">
        <v>97</v>
      </c>
      <c r="O2485">
        <v>6264</v>
      </c>
      <c r="Q2485">
        <v>15</v>
      </c>
      <c r="R2485">
        <v>750</v>
      </c>
      <c r="S2485">
        <v>12.2</v>
      </c>
      <c r="T2485">
        <v>61.4</v>
      </c>
      <c r="U2485" t="s">
        <v>782</v>
      </c>
      <c r="V2485">
        <v>25000</v>
      </c>
      <c r="W2485">
        <v>2700</v>
      </c>
      <c r="X2485">
        <v>82</v>
      </c>
      <c r="Y2485">
        <v>4</v>
      </c>
      <c r="Z2485">
        <v>0.9</v>
      </c>
      <c r="AA2485">
        <v>-29</v>
      </c>
      <c r="AB2485" t="s">
        <v>769</v>
      </c>
      <c r="AC2485">
        <v>0.05</v>
      </c>
      <c r="AD2485" t="s">
        <v>1308</v>
      </c>
      <c r="AE2485">
        <v>41640</v>
      </c>
      <c r="AF2485">
        <v>41908</v>
      </c>
      <c r="AG2485" t="s">
        <v>842</v>
      </c>
      <c r="AH2485" t="s">
        <v>6453</v>
      </c>
      <c r="AI2485">
        <v>2222279</v>
      </c>
    </row>
    <row r="2486" spans="1:35" hidden="1">
      <c r="A2486" t="s">
        <v>5013</v>
      </c>
      <c r="B2486" t="s">
        <v>27</v>
      </c>
      <c r="C2486" t="s">
        <v>6454</v>
      </c>
      <c r="D2486" t="s">
        <v>6454</v>
      </c>
      <c r="F2486" t="s">
        <v>731</v>
      </c>
      <c r="G2486" t="s">
        <v>780</v>
      </c>
      <c r="H2486" t="s">
        <v>794</v>
      </c>
      <c r="I2486" t="s">
        <v>726</v>
      </c>
      <c r="J2486" t="s">
        <v>682</v>
      </c>
      <c r="K2486">
        <v>5</v>
      </c>
      <c r="L2486">
        <v>75</v>
      </c>
      <c r="M2486">
        <v>122</v>
      </c>
      <c r="N2486">
        <v>97</v>
      </c>
      <c r="O2486">
        <v>2302</v>
      </c>
      <c r="Q2486">
        <v>40</v>
      </c>
      <c r="R2486">
        <v>875</v>
      </c>
      <c r="S2486">
        <v>12.2</v>
      </c>
      <c r="T2486">
        <v>72.900000000000006</v>
      </c>
      <c r="U2486" t="s">
        <v>782</v>
      </c>
      <c r="V2486">
        <v>25000</v>
      </c>
      <c r="W2486">
        <v>3000</v>
      </c>
      <c r="X2486">
        <v>82</v>
      </c>
      <c r="Y2486">
        <v>5</v>
      </c>
      <c r="Z2486">
        <v>0.9</v>
      </c>
      <c r="AA2486">
        <v>-30</v>
      </c>
      <c r="AB2486" t="s">
        <v>769</v>
      </c>
      <c r="AC2486">
        <v>0.05</v>
      </c>
      <c r="AD2486" t="s">
        <v>1308</v>
      </c>
      <c r="AE2486">
        <v>41435</v>
      </c>
      <c r="AF2486">
        <v>41907</v>
      </c>
      <c r="AG2486" t="s">
        <v>842</v>
      </c>
      <c r="AH2486" t="s">
        <v>6455</v>
      </c>
      <c r="AI2486">
        <v>2220343</v>
      </c>
    </row>
    <row r="2487" spans="1:35" hidden="1">
      <c r="A2487" t="s">
        <v>5013</v>
      </c>
      <c r="B2487" t="s">
        <v>27</v>
      </c>
      <c r="C2487" t="s">
        <v>6456</v>
      </c>
      <c r="D2487" t="s">
        <v>6456</v>
      </c>
      <c r="E2487" t="s">
        <v>6457</v>
      </c>
      <c r="F2487" t="s">
        <v>731</v>
      </c>
      <c r="G2487" t="s">
        <v>780</v>
      </c>
      <c r="H2487" t="s">
        <v>794</v>
      </c>
      <c r="I2487" t="s">
        <v>726</v>
      </c>
      <c r="J2487" t="s">
        <v>682</v>
      </c>
      <c r="K2487">
        <v>5</v>
      </c>
      <c r="L2487">
        <v>75</v>
      </c>
      <c r="M2487">
        <v>122</v>
      </c>
      <c r="N2487">
        <v>97</v>
      </c>
      <c r="O2487">
        <v>4553</v>
      </c>
      <c r="Q2487">
        <v>25</v>
      </c>
      <c r="R2487">
        <v>875</v>
      </c>
      <c r="S2487">
        <v>12</v>
      </c>
      <c r="T2487">
        <v>72.900000000000006</v>
      </c>
      <c r="U2487" t="s">
        <v>782</v>
      </c>
      <c r="V2487">
        <v>25000</v>
      </c>
      <c r="W2487">
        <v>3000</v>
      </c>
      <c r="X2487">
        <v>81</v>
      </c>
      <c r="Y2487">
        <v>3</v>
      </c>
      <c r="Z2487">
        <v>0.9</v>
      </c>
      <c r="AA2487">
        <v>-29</v>
      </c>
      <c r="AB2487" t="s">
        <v>769</v>
      </c>
      <c r="AC2487">
        <v>0.05</v>
      </c>
      <c r="AD2487" t="s">
        <v>1308</v>
      </c>
      <c r="AE2487">
        <v>41435</v>
      </c>
      <c r="AF2487">
        <v>41842</v>
      </c>
      <c r="AG2487" t="s">
        <v>842</v>
      </c>
      <c r="AH2487" t="s">
        <v>6458</v>
      </c>
      <c r="AI2487">
        <v>2216145</v>
      </c>
    </row>
    <row r="2488" spans="1:35" hidden="1">
      <c r="A2488" t="s">
        <v>5013</v>
      </c>
      <c r="B2488" t="s">
        <v>27</v>
      </c>
      <c r="C2488" t="s">
        <v>6459</v>
      </c>
      <c r="D2488" t="s">
        <v>6459</v>
      </c>
      <c r="F2488" t="s">
        <v>731</v>
      </c>
      <c r="G2488" t="s">
        <v>780</v>
      </c>
      <c r="H2488" t="s">
        <v>794</v>
      </c>
      <c r="I2488" t="s">
        <v>726</v>
      </c>
      <c r="J2488" t="s">
        <v>682</v>
      </c>
      <c r="K2488">
        <v>5</v>
      </c>
      <c r="L2488">
        <v>75</v>
      </c>
      <c r="M2488">
        <v>122</v>
      </c>
      <c r="N2488">
        <v>97</v>
      </c>
      <c r="O2488">
        <v>7702</v>
      </c>
      <c r="Q2488">
        <v>15</v>
      </c>
      <c r="R2488">
        <v>825</v>
      </c>
      <c r="S2488">
        <v>12.4</v>
      </c>
      <c r="T2488">
        <v>68.7</v>
      </c>
      <c r="U2488" t="s">
        <v>782</v>
      </c>
      <c r="V2488">
        <v>25000</v>
      </c>
      <c r="W2488">
        <v>3000</v>
      </c>
      <c r="X2488">
        <v>81</v>
      </c>
      <c r="Y2488">
        <v>2</v>
      </c>
      <c r="Z2488">
        <v>0.9</v>
      </c>
      <c r="AA2488">
        <v>-30</v>
      </c>
      <c r="AB2488" t="s">
        <v>769</v>
      </c>
      <c r="AC2488">
        <v>0.05</v>
      </c>
      <c r="AD2488" t="s">
        <v>1308</v>
      </c>
      <c r="AE2488">
        <v>41435</v>
      </c>
      <c r="AF2488">
        <v>41907</v>
      </c>
      <c r="AG2488" t="s">
        <v>842</v>
      </c>
      <c r="AH2488" t="s">
        <v>6460</v>
      </c>
      <c r="AI2488">
        <v>2220344</v>
      </c>
    </row>
    <row r="2489" spans="1:35" hidden="1">
      <c r="A2489" t="s">
        <v>5013</v>
      </c>
      <c r="B2489" t="s">
        <v>27</v>
      </c>
      <c r="C2489" t="s">
        <v>6461</v>
      </c>
      <c r="D2489" t="s">
        <v>6461</v>
      </c>
      <c r="F2489" t="s">
        <v>731</v>
      </c>
      <c r="G2489" t="s">
        <v>780</v>
      </c>
      <c r="H2489" t="s">
        <v>794</v>
      </c>
      <c r="I2489" t="s">
        <v>726</v>
      </c>
      <c r="J2489" t="s">
        <v>682</v>
      </c>
      <c r="K2489">
        <v>5</v>
      </c>
      <c r="L2489">
        <v>75</v>
      </c>
      <c r="M2489">
        <v>122</v>
      </c>
      <c r="N2489">
        <v>97</v>
      </c>
      <c r="O2489">
        <v>2207</v>
      </c>
      <c r="Q2489">
        <v>40</v>
      </c>
      <c r="R2489">
        <v>850</v>
      </c>
      <c r="S2489">
        <v>12</v>
      </c>
      <c r="T2489">
        <v>70.8</v>
      </c>
      <c r="U2489" t="s">
        <v>782</v>
      </c>
      <c r="V2489">
        <v>25000</v>
      </c>
      <c r="W2489">
        <v>3500</v>
      </c>
      <c r="X2489">
        <v>82</v>
      </c>
      <c r="Y2489">
        <v>11</v>
      </c>
      <c r="Z2489">
        <v>0.9</v>
      </c>
      <c r="AA2489">
        <v>-30</v>
      </c>
      <c r="AB2489" t="s">
        <v>769</v>
      </c>
      <c r="AC2489">
        <v>0.05</v>
      </c>
      <c r="AD2489" t="s">
        <v>1308</v>
      </c>
      <c r="AE2489">
        <v>41435</v>
      </c>
      <c r="AF2489">
        <v>41899</v>
      </c>
      <c r="AG2489" t="s">
        <v>842</v>
      </c>
      <c r="AH2489" t="s">
        <v>6462</v>
      </c>
      <c r="AI2489">
        <v>2220609</v>
      </c>
    </row>
    <row r="2490" spans="1:35" hidden="1">
      <c r="A2490" t="s">
        <v>5013</v>
      </c>
      <c r="B2490" t="s">
        <v>27</v>
      </c>
      <c r="C2490" t="s">
        <v>6463</v>
      </c>
      <c r="D2490" t="s">
        <v>6463</v>
      </c>
      <c r="F2490" t="s">
        <v>731</v>
      </c>
      <c r="G2490" t="s">
        <v>780</v>
      </c>
      <c r="H2490" t="s">
        <v>794</v>
      </c>
      <c r="I2490" t="s">
        <v>726</v>
      </c>
      <c r="J2490" t="s">
        <v>682</v>
      </c>
      <c r="K2490">
        <v>5</v>
      </c>
      <c r="L2490">
        <v>75</v>
      </c>
      <c r="M2490">
        <v>122</v>
      </c>
      <c r="N2490">
        <v>97</v>
      </c>
      <c r="O2490">
        <v>5321</v>
      </c>
      <c r="Q2490">
        <v>25</v>
      </c>
      <c r="R2490">
        <v>850</v>
      </c>
      <c r="S2490">
        <v>12</v>
      </c>
      <c r="T2490">
        <v>70.8</v>
      </c>
      <c r="U2490" t="s">
        <v>782</v>
      </c>
      <c r="V2490">
        <v>25000</v>
      </c>
      <c r="W2490">
        <v>3500</v>
      </c>
      <c r="X2490">
        <v>84</v>
      </c>
      <c r="Y2490">
        <v>11</v>
      </c>
      <c r="Z2490">
        <v>0.9</v>
      </c>
      <c r="AA2490">
        <v>-30</v>
      </c>
      <c r="AB2490" t="s">
        <v>769</v>
      </c>
      <c r="AC2490">
        <v>0.05</v>
      </c>
      <c r="AD2490" t="s">
        <v>1308</v>
      </c>
      <c r="AE2490">
        <v>41640</v>
      </c>
      <c r="AF2490">
        <v>41890</v>
      </c>
      <c r="AG2490" t="s">
        <v>842</v>
      </c>
      <c r="AH2490" t="s">
        <v>6464</v>
      </c>
      <c r="AI2490">
        <v>2219005</v>
      </c>
    </row>
    <row r="2491" spans="1:35" hidden="1">
      <c r="A2491" t="s">
        <v>5013</v>
      </c>
      <c r="B2491" t="s">
        <v>27</v>
      </c>
      <c r="C2491" t="s">
        <v>6465</v>
      </c>
      <c r="D2491" t="s">
        <v>6465</v>
      </c>
      <c r="F2491" t="s">
        <v>731</v>
      </c>
      <c r="G2491" t="s">
        <v>780</v>
      </c>
      <c r="H2491" t="s">
        <v>794</v>
      </c>
      <c r="I2491" t="s">
        <v>726</v>
      </c>
      <c r="J2491" t="s">
        <v>682</v>
      </c>
      <c r="K2491">
        <v>5</v>
      </c>
      <c r="L2491">
        <v>75</v>
      </c>
      <c r="M2491">
        <v>122</v>
      </c>
      <c r="N2491">
        <v>97</v>
      </c>
      <c r="O2491">
        <v>8692</v>
      </c>
      <c r="Q2491">
        <v>15</v>
      </c>
      <c r="R2491">
        <v>850</v>
      </c>
      <c r="S2491">
        <v>12</v>
      </c>
      <c r="T2491">
        <v>70.8</v>
      </c>
      <c r="U2491" t="s">
        <v>782</v>
      </c>
      <c r="V2491">
        <v>25000</v>
      </c>
      <c r="W2491">
        <v>3500</v>
      </c>
      <c r="X2491">
        <v>84</v>
      </c>
      <c r="Y2491">
        <v>13</v>
      </c>
      <c r="Z2491">
        <v>0.9</v>
      </c>
      <c r="AA2491">
        <v>-30</v>
      </c>
      <c r="AB2491" t="s">
        <v>769</v>
      </c>
      <c r="AC2491">
        <v>0.05</v>
      </c>
      <c r="AD2491" t="s">
        <v>1308</v>
      </c>
      <c r="AE2491">
        <v>41640</v>
      </c>
      <c r="AF2491">
        <v>41890</v>
      </c>
      <c r="AG2491" t="s">
        <v>842</v>
      </c>
      <c r="AH2491" t="s">
        <v>6466</v>
      </c>
      <c r="AI2491">
        <v>2219006</v>
      </c>
    </row>
    <row r="2492" spans="1:35" hidden="1">
      <c r="A2492" t="s">
        <v>5013</v>
      </c>
      <c r="B2492" t="s">
        <v>27</v>
      </c>
      <c r="C2492" t="s">
        <v>6467</v>
      </c>
      <c r="D2492" t="s">
        <v>6467</v>
      </c>
      <c r="F2492" t="s">
        <v>731</v>
      </c>
      <c r="G2492" t="s">
        <v>780</v>
      </c>
      <c r="H2492" t="s">
        <v>794</v>
      </c>
      <c r="I2492" t="s">
        <v>726</v>
      </c>
      <c r="J2492" t="s">
        <v>682</v>
      </c>
      <c r="K2492">
        <v>5</v>
      </c>
      <c r="L2492">
        <v>75</v>
      </c>
      <c r="M2492">
        <v>122</v>
      </c>
      <c r="N2492">
        <v>97</v>
      </c>
      <c r="O2492">
        <v>1945</v>
      </c>
      <c r="Q2492">
        <v>40</v>
      </c>
      <c r="R2492">
        <v>800</v>
      </c>
      <c r="S2492">
        <v>12.4</v>
      </c>
      <c r="T2492">
        <v>64.5</v>
      </c>
      <c r="U2492" t="s">
        <v>782</v>
      </c>
      <c r="V2492">
        <v>25000</v>
      </c>
      <c r="W2492">
        <v>4000</v>
      </c>
      <c r="X2492">
        <v>86</v>
      </c>
      <c r="Y2492">
        <v>25</v>
      </c>
      <c r="Z2492">
        <v>0.9</v>
      </c>
      <c r="AA2492">
        <v>-29</v>
      </c>
      <c r="AB2492" t="s">
        <v>769</v>
      </c>
      <c r="AC2492">
        <v>0.05</v>
      </c>
      <c r="AD2492" t="s">
        <v>1308</v>
      </c>
      <c r="AE2492">
        <v>41640</v>
      </c>
      <c r="AF2492">
        <v>41957</v>
      </c>
      <c r="AG2492" t="s">
        <v>842</v>
      </c>
      <c r="AH2492" t="s">
        <v>6468</v>
      </c>
      <c r="AI2492">
        <v>2225133</v>
      </c>
    </row>
    <row r="2493" spans="1:35" hidden="1">
      <c r="A2493" t="s">
        <v>5013</v>
      </c>
      <c r="B2493" t="s">
        <v>27</v>
      </c>
      <c r="C2493" t="s">
        <v>6469</v>
      </c>
      <c r="D2493" t="s">
        <v>6469</v>
      </c>
      <c r="E2493" t="s">
        <v>6470</v>
      </c>
      <c r="F2493" t="s">
        <v>731</v>
      </c>
      <c r="G2493" t="s">
        <v>780</v>
      </c>
      <c r="H2493" t="s">
        <v>794</v>
      </c>
      <c r="I2493" t="s">
        <v>726</v>
      </c>
      <c r="J2493" t="s">
        <v>682</v>
      </c>
      <c r="K2493">
        <v>5</v>
      </c>
      <c r="L2493">
        <v>75</v>
      </c>
      <c r="M2493">
        <v>122</v>
      </c>
      <c r="N2493">
        <v>97</v>
      </c>
      <c r="O2493">
        <v>6371</v>
      </c>
      <c r="Q2493">
        <v>25</v>
      </c>
      <c r="R2493">
        <v>1000</v>
      </c>
      <c r="S2493">
        <v>12.3</v>
      </c>
      <c r="T2493">
        <v>83</v>
      </c>
      <c r="U2493" t="s">
        <v>782</v>
      </c>
      <c r="V2493">
        <v>25000</v>
      </c>
      <c r="W2493">
        <v>4000</v>
      </c>
      <c r="X2493">
        <v>82</v>
      </c>
      <c r="Y2493">
        <v>12</v>
      </c>
      <c r="Z2493">
        <v>0.9</v>
      </c>
      <c r="AA2493">
        <v>-30</v>
      </c>
      <c r="AB2493" t="s">
        <v>769</v>
      </c>
      <c r="AC2493">
        <v>0.05</v>
      </c>
      <c r="AD2493" t="s">
        <v>1308</v>
      </c>
      <c r="AE2493">
        <v>41435</v>
      </c>
      <c r="AF2493">
        <v>41907</v>
      </c>
      <c r="AG2493" t="s">
        <v>842</v>
      </c>
      <c r="AH2493" t="s">
        <v>6471</v>
      </c>
      <c r="AI2493">
        <v>2220345</v>
      </c>
    </row>
    <row r="2494" spans="1:35" hidden="1">
      <c r="A2494" t="s">
        <v>5013</v>
      </c>
      <c r="B2494" t="s">
        <v>27</v>
      </c>
      <c r="C2494" t="s">
        <v>6472</v>
      </c>
      <c r="D2494" t="s">
        <v>6472</v>
      </c>
      <c r="F2494" t="s">
        <v>731</v>
      </c>
      <c r="G2494" t="s">
        <v>780</v>
      </c>
      <c r="H2494" t="s">
        <v>794</v>
      </c>
      <c r="I2494" t="s">
        <v>726</v>
      </c>
      <c r="J2494" t="s">
        <v>682</v>
      </c>
      <c r="K2494">
        <v>5</v>
      </c>
      <c r="L2494">
        <v>75</v>
      </c>
      <c r="M2494">
        <v>122</v>
      </c>
      <c r="N2494">
        <v>97</v>
      </c>
      <c r="O2494">
        <v>7743</v>
      </c>
      <c r="Q2494">
        <v>15</v>
      </c>
      <c r="R2494">
        <v>1000</v>
      </c>
      <c r="S2494">
        <v>12.3</v>
      </c>
      <c r="T2494">
        <v>81.3</v>
      </c>
      <c r="U2494" t="s">
        <v>782</v>
      </c>
      <c r="V2494">
        <v>25000</v>
      </c>
      <c r="W2494">
        <v>4000</v>
      </c>
      <c r="X2494">
        <v>82</v>
      </c>
      <c r="Y2494">
        <v>10</v>
      </c>
      <c r="Z2494">
        <v>0.9</v>
      </c>
      <c r="AA2494">
        <v>-30</v>
      </c>
      <c r="AB2494" t="s">
        <v>769</v>
      </c>
      <c r="AC2494">
        <v>0.05</v>
      </c>
      <c r="AD2494" t="s">
        <v>1308</v>
      </c>
      <c r="AE2494">
        <v>41435</v>
      </c>
      <c r="AF2494">
        <v>41899</v>
      </c>
      <c r="AG2494" t="s">
        <v>842</v>
      </c>
      <c r="AH2494" t="s">
        <v>6473</v>
      </c>
      <c r="AI2494">
        <v>2220610</v>
      </c>
    </row>
    <row r="2495" spans="1:35" hidden="1">
      <c r="A2495" t="s">
        <v>5013</v>
      </c>
      <c r="B2495" t="s">
        <v>27</v>
      </c>
      <c r="C2495" t="s">
        <v>6474</v>
      </c>
      <c r="D2495" t="s">
        <v>6474</v>
      </c>
      <c r="F2495" t="s">
        <v>731</v>
      </c>
      <c r="G2495" t="s">
        <v>780</v>
      </c>
      <c r="H2495" t="s">
        <v>794</v>
      </c>
      <c r="I2495" t="s">
        <v>726</v>
      </c>
      <c r="J2495" t="s">
        <v>682</v>
      </c>
      <c r="K2495">
        <v>5</v>
      </c>
      <c r="L2495">
        <v>75</v>
      </c>
      <c r="M2495">
        <v>89</v>
      </c>
      <c r="N2495">
        <v>97</v>
      </c>
      <c r="O2495">
        <v>1751</v>
      </c>
      <c r="Q2495">
        <v>40</v>
      </c>
      <c r="R2495">
        <v>750</v>
      </c>
      <c r="S2495">
        <v>12</v>
      </c>
      <c r="T2495">
        <v>62.5</v>
      </c>
      <c r="U2495" t="s">
        <v>782</v>
      </c>
      <c r="V2495">
        <v>25000</v>
      </c>
      <c r="W2495">
        <v>2700</v>
      </c>
      <c r="X2495">
        <v>81</v>
      </c>
      <c r="Y2495">
        <v>2</v>
      </c>
      <c r="Z2495">
        <v>0.7</v>
      </c>
      <c r="AA2495">
        <v>-29</v>
      </c>
      <c r="AD2495" t="s">
        <v>1308</v>
      </c>
      <c r="AE2495">
        <v>41275</v>
      </c>
      <c r="AF2495">
        <v>41957</v>
      </c>
      <c r="AG2495" t="s">
        <v>842</v>
      </c>
      <c r="AH2495" t="s">
        <v>6475</v>
      </c>
      <c r="AI2495">
        <v>2225134</v>
      </c>
    </row>
    <row r="2496" spans="1:35" hidden="1">
      <c r="A2496" t="s">
        <v>5013</v>
      </c>
      <c r="B2496" t="s">
        <v>27</v>
      </c>
      <c r="C2496" t="s">
        <v>6476</v>
      </c>
      <c r="D2496" t="s">
        <v>6476</v>
      </c>
      <c r="F2496" t="s">
        <v>731</v>
      </c>
      <c r="G2496" t="s">
        <v>780</v>
      </c>
      <c r="H2496" t="s">
        <v>794</v>
      </c>
      <c r="I2496" t="s">
        <v>726</v>
      </c>
      <c r="J2496" t="s">
        <v>682</v>
      </c>
      <c r="K2496">
        <v>5</v>
      </c>
      <c r="L2496">
        <v>75</v>
      </c>
      <c r="M2496">
        <v>121.9</v>
      </c>
      <c r="N2496">
        <v>96.5</v>
      </c>
      <c r="O2496">
        <v>2987</v>
      </c>
      <c r="Q2496">
        <v>25</v>
      </c>
      <c r="R2496">
        <v>700</v>
      </c>
      <c r="S2496">
        <v>12</v>
      </c>
      <c r="T2496">
        <v>58.3</v>
      </c>
      <c r="U2496" t="s">
        <v>782</v>
      </c>
      <c r="V2496">
        <v>25000</v>
      </c>
      <c r="W2496">
        <v>2700</v>
      </c>
      <c r="X2496">
        <v>81</v>
      </c>
      <c r="Y2496">
        <v>2</v>
      </c>
      <c r="Z2496">
        <v>0.9</v>
      </c>
      <c r="AA2496">
        <v>-20</v>
      </c>
      <c r="AB2496" t="s">
        <v>769</v>
      </c>
      <c r="AC2496">
        <v>0.05</v>
      </c>
      <c r="AD2496" t="s">
        <v>1308</v>
      </c>
      <c r="AE2496">
        <v>41453</v>
      </c>
      <c r="AF2496">
        <v>41751</v>
      </c>
      <c r="AG2496" t="s">
        <v>842</v>
      </c>
      <c r="AH2496" t="s">
        <v>6477</v>
      </c>
      <c r="AI2496">
        <v>2209463</v>
      </c>
    </row>
    <row r="2497" spans="1:35" hidden="1">
      <c r="A2497" t="s">
        <v>5013</v>
      </c>
      <c r="B2497" t="s">
        <v>27</v>
      </c>
      <c r="C2497" t="s">
        <v>6478</v>
      </c>
      <c r="D2497" t="s">
        <v>6478</v>
      </c>
      <c r="F2497" t="s">
        <v>731</v>
      </c>
      <c r="G2497" t="s">
        <v>780</v>
      </c>
      <c r="H2497" t="s">
        <v>794</v>
      </c>
      <c r="I2497" t="s">
        <v>726</v>
      </c>
      <c r="J2497" t="s">
        <v>682</v>
      </c>
      <c r="K2497">
        <v>5</v>
      </c>
      <c r="L2497">
        <v>75</v>
      </c>
      <c r="M2497">
        <v>121.9</v>
      </c>
      <c r="N2497">
        <v>96.5</v>
      </c>
      <c r="O2497">
        <v>6046</v>
      </c>
      <c r="Q2497">
        <v>15</v>
      </c>
      <c r="R2497">
        <v>725</v>
      </c>
      <c r="S2497">
        <v>12</v>
      </c>
      <c r="T2497">
        <v>60</v>
      </c>
      <c r="U2497" t="s">
        <v>782</v>
      </c>
      <c r="V2497">
        <v>25000</v>
      </c>
      <c r="W2497">
        <v>2700</v>
      </c>
      <c r="X2497">
        <v>81</v>
      </c>
      <c r="Y2497">
        <v>2</v>
      </c>
      <c r="Z2497">
        <v>0.9</v>
      </c>
      <c r="AA2497">
        <v>-20</v>
      </c>
      <c r="AB2497" t="s">
        <v>769</v>
      </c>
      <c r="AC2497">
        <v>0.05</v>
      </c>
      <c r="AD2497" t="s">
        <v>1308</v>
      </c>
      <c r="AE2497">
        <v>41453</v>
      </c>
      <c r="AF2497">
        <v>41751</v>
      </c>
      <c r="AG2497" t="s">
        <v>842</v>
      </c>
      <c r="AH2497" t="s">
        <v>6479</v>
      </c>
      <c r="AI2497">
        <v>2209464</v>
      </c>
    </row>
    <row r="2498" spans="1:35" hidden="1">
      <c r="A2498" t="s">
        <v>5013</v>
      </c>
      <c r="B2498" t="s">
        <v>27</v>
      </c>
      <c r="C2498" t="s">
        <v>6480</v>
      </c>
      <c r="D2498" t="s">
        <v>6480</v>
      </c>
      <c r="F2498" t="s">
        <v>731</v>
      </c>
      <c r="G2498" t="s">
        <v>780</v>
      </c>
      <c r="H2498" t="s">
        <v>794</v>
      </c>
      <c r="I2498" t="s">
        <v>726</v>
      </c>
      <c r="J2498" t="s">
        <v>682</v>
      </c>
      <c r="K2498">
        <v>5</v>
      </c>
      <c r="L2498">
        <v>75</v>
      </c>
      <c r="M2498">
        <v>121.9</v>
      </c>
      <c r="N2498">
        <v>96.5</v>
      </c>
      <c r="O2498">
        <v>1899</v>
      </c>
      <c r="Q2498">
        <v>40</v>
      </c>
      <c r="R2498">
        <v>800</v>
      </c>
      <c r="S2498">
        <v>12</v>
      </c>
      <c r="T2498">
        <v>66.7</v>
      </c>
      <c r="U2498" t="s">
        <v>782</v>
      </c>
      <c r="V2498">
        <v>25000</v>
      </c>
      <c r="W2498">
        <v>3000</v>
      </c>
      <c r="X2498">
        <v>81</v>
      </c>
      <c r="Y2498">
        <v>3</v>
      </c>
      <c r="Z2498">
        <v>0.9</v>
      </c>
      <c r="AA2498">
        <v>-20</v>
      </c>
      <c r="AB2498" t="s">
        <v>769</v>
      </c>
      <c r="AC2498">
        <v>0.05</v>
      </c>
      <c r="AD2498" t="s">
        <v>1308</v>
      </c>
      <c r="AE2498">
        <v>41453</v>
      </c>
      <c r="AF2498">
        <v>41751</v>
      </c>
      <c r="AG2498" t="s">
        <v>842</v>
      </c>
      <c r="AH2498" t="s">
        <v>6481</v>
      </c>
      <c r="AI2498">
        <v>2209465</v>
      </c>
    </row>
    <row r="2499" spans="1:35" hidden="1">
      <c r="A2499" t="s">
        <v>5013</v>
      </c>
      <c r="B2499" t="s">
        <v>27</v>
      </c>
      <c r="C2499" t="s">
        <v>6482</v>
      </c>
      <c r="D2499" t="s">
        <v>6482</v>
      </c>
      <c r="F2499" t="s">
        <v>731</v>
      </c>
      <c r="G2499" t="s">
        <v>780</v>
      </c>
      <c r="H2499" t="s">
        <v>794</v>
      </c>
      <c r="I2499" t="s">
        <v>726</v>
      </c>
      <c r="J2499" t="s">
        <v>682</v>
      </c>
      <c r="K2499">
        <v>5</v>
      </c>
      <c r="L2499">
        <v>75</v>
      </c>
      <c r="M2499">
        <v>121.9</v>
      </c>
      <c r="N2499">
        <v>96.5</v>
      </c>
      <c r="O2499">
        <v>6810</v>
      </c>
      <c r="Q2499">
        <v>15</v>
      </c>
      <c r="R2499">
        <v>900</v>
      </c>
      <c r="S2499">
        <v>12</v>
      </c>
      <c r="T2499">
        <v>75.7</v>
      </c>
      <c r="U2499" t="s">
        <v>782</v>
      </c>
      <c r="V2499">
        <v>25000</v>
      </c>
      <c r="W2499">
        <v>3000</v>
      </c>
      <c r="X2499">
        <v>81</v>
      </c>
      <c r="Y2499">
        <v>3</v>
      </c>
      <c r="Z2499">
        <v>0.9</v>
      </c>
      <c r="AA2499">
        <v>-20</v>
      </c>
      <c r="AB2499" t="s">
        <v>769</v>
      </c>
      <c r="AC2499">
        <v>0.05</v>
      </c>
      <c r="AD2499" t="s">
        <v>1308</v>
      </c>
      <c r="AE2499">
        <v>41453</v>
      </c>
      <c r="AF2499">
        <v>41751</v>
      </c>
      <c r="AG2499" t="s">
        <v>842</v>
      </c>
      <c r="AH2499" t="s">
        <v>6483</v>
      </c>
      <c r="AI2499">
        <v>2209466</v>
      </c>
    </row>
    <row r="2500" spans="1:35" hidden="1">
      <c r="A2500" t="s">
        <v>5013</v>
      </c>
      <c r="B2500" t="s">
        <v>27</v>
      </c>
      <c r="C2500" t="s">
        <v>6484</v>
      </c>
      <c r="D2500" t="s">
        <v>6484</v>
      </c>
      <c r="F2500" t="s">
        <v>731</v>
      </c>
      <c r="G2500" t="s">
        <v>780</v>
      </c>
      <c r="H2500" t="s">
        <v>794</v>
      </c>
      <c r="I2500" t="s">
        <v>726</v>
      </c>
      <c r="J2500" t="s">
        <v>682</v>
      </c>
      <c r="K2500">
        <v>5</v>
      </c>
      <c r="L2500">
        <v>75</v>
      </c>
      <c r="M2500">
        <v>121.9</v>
      </c>
      <c r="N2500">
        <v>96.5</v>
      </c>
      <c r="O2500">
        <v>2032</v>
      </c>
      <c r="Q2500">
        <v>40</v>
      </c>
      <c r="R2500">
        <v>900</v>
      </c>
      <c r="S2500">
        <v>12</v>
      </c>
      <c r="T2500">
        <v>79.3</v>
      </c>
      <c r="U2500" t="s">
        <v>782</v>
      </c>
      <c r="V2500">
        <v>25000</v>
      </c>
      <c r="W2500">
        <v>3500</v>
      </c>
      <c r="X2500">
        <v>83</v>
      </c>
      <c r="Y2500">
        <v>10</v>
      </c>
      <c r="Z2500">
        <v>0.9</v>
      </c>
      <c r="AA2500">
        <v>-20</v>
      </c>
      <c r="AB2500" t="s">
        <v>769</v>
      </c>
      <c r="AC2500">
        <v>0.05</v>
      </c>
      <c r="AD2500" t="s">
        <v>1308</v>
      </c>
      <c r="AE2500">
        <v>41453</v>
      </c>
      <c r="AF2500">
        <v>41751</v>
      </c>
      <c r="AG2500" t="s">
        <v>842</v>
      </c>
      <c r="AH2500" t="s">
        <v>6485</v>
      </c>
      <c r="AI2500">
        <v>2209467</v>
      </c>
    </row>
    <row r="2501" spans="1:35" hidden="1">
      <c r="A2501" t="s">
        <v>5013</v>
      </c>
      <c r="B2501" t="s">
        <v>27</v>
      </c>
      <c r="C2501" t="s">
        <v>6486</v>
      </c>
      <c r="D2501" t="s">
        <v>6486</v>
      </c>
      <c r="F2501" t="s">
        <v>731</v>
      </c>
      <c r="G2501" t="s">
        <v>780</v>
      </c>
      <c r="H2501" t="s">
        <v>794</v>
      </c>
      <c r="I2501" t="s">
        <v>726</v>
      </c>
      <c r="J2501" t="s">
        <v>682</v>
      </c>
      <c r="K2501">
        <v>5</v>
      </c>
      <c r="L2501">
        <v>75</v>
      </c>
      <c r="M2501">
        <v>121.9</v>
      </c>
      <c r="N2501">
        <v>96.5</v>
      </c>
      <c r="O2501">
        <v>5832</v>
      </c>
      <c r="Q2501">
        <v>25</v>
      </c>
      <c r="R2501">
        <v>850</v>
      </c>
      <c r="S2501">
        <v>12</v>
      </c>
      <c r="T2501">
        <v>70.8</v>
      </c>
      <c r="U2501" t="s">
        <v>782</v>
      </c>
      <c r="V2501">
        <v>25000</v>
      </c>
      <c r="W2501">
        <v>3500</v>
      </c>
      <c r="X2501">
        <v>82</v>
      </c>
      <c r="Y2501">
        <v>7</v>
      </c>
      <c r="Z2501">
        <v>0.9</v>
      </c>
      <c r="AA2501">
        <v>-20</v>
      </c>
      <c r="AB2501" t="s">
        <v>769</v>
      </c>
      <c r="AC2501">
        <v>0.05</v>
      </c>
      <c r="AD2501" t="s">
        <v>1308</v>
      </c>
      <c r="AE2501">
        <v>41453</v>
      </c>
      <c r="AF2501">
        <v>41751</v>
      </c>
      <c r="AG2501" t="s">
        <v>842</v>
      </c>
      <c r="AH2501" t="s">
        <v>6487</v>
      </c>
      <c r="AI2501">
        <v>2209468</v>
      </c>
    </row>
    <row r="2502" spans="1:35">
      <c r="A2502" t="s">
        <v>6399</v>
      </c>
      <c r="B2502" t="s">
        <v>6399</v>
      </c>
      <c r="C2502" t="s">
        <v>682</v>
      </c>
      <c r="D2502" t="s">
        <v>6488</v>
      </c>
      <c r="F2502" t="s">
        <v>792</v>
      </c>
      <c r="G2502" t="s">
        <v>793</v>
      </c>
      <c r="H2502" t="s">
        <v>794</v>
      </c>
      <c r="I2502" t="s">
        <v>795</v>
      </c>
      <c r="J2502" t="s">
        <v>682</v>
      </c>
      <c r="K2502">
        <v>3</v>
      </c>
      <c r="M2502">
        <v>106.7</v>
      </c>
      <c r="N2502">
        <v>55.9</v>
      </c>
      <c r="R2502">
        <v>800</v>
      </c>
      <c r="S2502">
        <v>11.5</v>
      </c>
      <c r="T2502">
        <v>69.599999999999994</v>
      </c>
      <c r="U2502" t="s">
        <v>782</v>
      </c>
      <c r="V2502">
        <v>40000</v>
      </c>
      <c r="W2502">
        <v>3000</v>
      </c>
      <c r="X2502">
        <v>84</v>
      </c>
      <c r="Y2502">
        <v>22</v>
      </c>
      <c r="Z2502">
        <v>0.9</v>
      </c>
      <c r="AA2502">
        <v>-40</v>
      </c>
      <c r="AB2502" t="s">
        <v>769</v>
      </c>
      <c r="AC2502">
        <v>0.1</v>
      </c>
      <c r="AD2502" t="s">
        <v>783</v>
      </c>
      <c r="AE2502">
        <v>41694</v>
      </c>
      <c r="AF2502">
        <v>41682</v>
      </c>
      <c r="AG2502" t="s">
        <v>784</v>
      </c>
      <c r="AH2502" t="s">
        <v>6489</v>
      </c>
      <c r="AI2502">
        <v>2205005</v>
      </c>
    </row>
    <row r="2503" spans="1:35" hidden="1">
      <c r="A2503" t="s">
        <v>6399</v>
      </c>
      <c r="B2503" t="s">
        <v>6399</v>
      </c>
      <c r="C2503" t="s">
        <v>3763</v>
      </c>
      <c r="D2503" t="s">
        <v>3763</v>
      </c>
      <c r="F2503" t="s">
        <v>703</v>
      </c>
      <c r="G2503" t="s">
        <v>780</v>
      </c>
      <c r="H2503" t="s">
        <v>781</v>
      </c>
      <c r="I2503" t="s">
        <v>726</v>
      </c>
      <c r="J2503" t="s">
        <v>682</v>
      </c>
      <c r="K2503">
        <v>3</v>
      </c>
      <c r="L2503">
        <v>35</v>
      </c>
      <c r="M2503">
        <v>46</v>
      </c>
      <c r="N2503">
        <v>50</v>
      </c>
      <c r="O2503">
        <v>2037</v>
      </c>
      <c r="Q2503">
        <v>25</v>
      </c>
      <c r="R2503">
        <v>400</v>
      </c>
      <c r="S2503">
        <v>5</v>
      </c>
      <c r="T2503">
        <v>80</v>
      </c>
      <c r="U2503" t="s">
        <v>782</v>
      </c>
      <c r="V2503">
        <v>25000</v>
      </c>
      <c r="W2503">
        <v>2700</v>
      </c>
      <c r="X2503">
        <v>81</v>
      </c>
      <c r="Y2503">
        <v>13</v>
      </c>
      <c r="Z2503">
        <v>0.9</v>
      </c>
      <c r="AA2503">
        <v>-20</v>
      </c>
      <c r="AB2503" t="s">
        <v>769</v>
      </c>
      <c r="AC2503">
        <v>0.2</v>
      </c>
      <c r="AD2503" t="s">
        <v>900</v>
      </c>
      <c r="AE2503">
        <v>41912</v>
      </c>
      <c r="AF2503">
        <v>41962</v>
      </c>
      <c r="AG2503" t="s">
        <v>784</v>
      </c>
      <c r="AH2503" t="s">
        <v>6490</v>
      </c>
      <c r="AI2503">
        <v>2225562</v>
      </c>
    </row>
    <row r="2504" spans="1:35" hidden="1">
      <c r="A2504" t="s">
        <v>6399</v>
      </c>
      <c r="B2504" t="s">
        <v>6399</v>
      </c>
      <c r="C2504" t="s">
        <v>3765</v>
      </c>
      <c r="D2504" t="s">
        <v>3765</v>
      </c>
      <c r="F2504" t="s">
        <v>703</v>
      </c>
      <c r="G2504" t="s">
        <v>780</v>
      </c>
      <c r="H2504" t="s">
        <v>781</v>
      </c>
      <c r="I2504" t="s">
        <v>726</v>
      </c>
      <c r="J2504" t="s">
        <v>682</v>
      </c>
      <c r="K2504">
        <v>3</v>
      </c>
      <c r="L2504">
        <v>35</v>
      </c>
      <c r="M2504">
        <v>46</v>
      </c>
      <c r="N2504">
        <v>50</v>
      </c>
      <c r="O2504">
        <v>957</v>
      </c>
      <c r="Q2504">
        <v>36</v>
      </c>
      <c r="R2504">
        <v>400</v>
      </c>
      <c r="S2504">
        <v>5</v>
      </c>
      <c r="T2504">
        <v>80</v>
      </c>
      <c r="U2504" t="s">
        <v>782</v>
      </c>
      <c r="V2504">
        <v>25000</v>
      </c>
      <c r="W2504">
        <v>2700</v>
      </c>
      <c r="X2504">
        <v>81</v>
      </c>
      <c r="Y2504">
        <v>13</v>
      </c>
      <c r="Z2504">
        <v>0.9</v>
      </c>
      <c r="AA2504">
        <v>-20</v>
      </c>
      <c r="AB2504" t="s">
        <v>769</v>
      </c>
      <c r="AC2504">
        <v>0.2</v>
      </c>
      <c r="AD2504" t="s">
        <v>900</v>
      </c>
      <c r="AE2504">
        <v>41912</v>
      </c>
      <c r="AF2504">
        <v>41962</v>
      </c>
      <c r="AG2504" t="s">
        <v>784</v>
      </c>
      <c r="AH2504" t="s">
        <v>6491</v>
      </c>
      <c r="AI2504">
        <v>2225563</v>
      </c>
    </row>
    <row r="2505" spans="1:35" hidden="1">
      <c r="A2505" t="s">
        <v>6399</v>
      </c>
      <c r="B2505" t="s">
        <v>6399</v>
      </c>
      <c r="C2505" t="s">
        <v>3444</v>
      </c>
      <c r="D2505" t="s">
        <v>3444</v>
      </c>
      <c r="F2505" t="s">
        <v>703</v>
      </c>
      <c r="G2505" t="s">
        <v>780</v>
      </c>
      <c r="H2505" t="s">
        <v>781</v>
      </c>
      <c r="I2505" t="s">
        <v>726</v>
      </c>
      <c r="J2505" t="s">
        <v>682</v>
      </c>
      <c r="K2505">
        <v>3</v>
      </c>
      <c r="L2505">
        <v>50</v>
      </c>
      <c r="M2505">
        <v>44.2</v>
      </c>
      <c r="N2505">
        <v>49.5</v>
      </c>
      <c r="O2505">
        <v>2472</v>
      </c>
      <c r="Q2505">
        <v>25</v>
      </c>
      <c r="R2505">
        <v>550</v>
      </c>
      <c r="S2505">
        <v>7</v>
      </c>
      <c r="T2505">
        <v>78.599999999999994</v>
      </c>
      <c r="U2505" t="s">
        <v>782</v>
      </c>
      <c r="V2505">
        <v>25000</v>
      </c>
      <c r="W2505">
        <v>2700</v>
      </c>
      <c r="X2505">
        <v>81</v>
      </c>
      <c r="Y2505">
        <v>15</v>
      </c>
      <c r="Z2505">
        <v>1</v>
      </c>
      <c r="AA2505">
        <v>-20</v>
      </c>
      <c r="AB2505" t="s">
        <v>769</v>
      </c>
      <c r="AC2505">
        <v>0.2</v>
      </c>
      <c r="AD2505" t="s">
        <v>900</v>
      </c>
      <c r="AE2505">
        <v>41942</v>
      </c>
      <c r="AF2505">
        <v>41972</v>
      </c>
      <c r="AG2505" t="s">
        <v>784</v>
      </c>
      <c r="AH2505" t="s">
        <v>6492</v>
      </c>
      <c r="AI2505">
        <v>2226182</v>
      </c>
    </row>
    <row r="2506" spans="1:35" hidden="1">
      <c r="A2506" t="s">
        <v>6399</v>
      </c>
      <c r="B2506" t="s">
        <v>6399</v>
      </c>
      <c r="C2506" t="s">
        <v>3446</v>
      </c>
      <c r="D2506" t="s">
        <v>3446</v>
      </c>
      <c r="F2506" t="s">
        <v>703</v>
      </c>
      <c r="G2506" t="s">
        <v>780</v>
      </c>
      <c r="H2506" t="s">
        <v>781</v>
      </c>
      <c r="I2506" t="s">
        <v>726</v>
      </c>
      <c r="J2506" t="s">
        <v>682</v>
      </c>
      <c r="K2506">
        <v>3</v>
      </c>
      <c r="L2506">
        <v>50</v>
      </c>
      <c r="M2506">
        <v>50</v>
      </c>
      <c r="N2506">
        <v>47</v>
      </c>
      <c r="O2506">
        <v>1261</v>
      </c>
      <c r="R2506">
        <v>550</v>
      </c>
      <c r="S2506">
        <v>7</v>
      </c>
      <c r="T2506">
        <v>80</v>
      </c>
      <c r="U2506" t="s">
        <v>782</v>
      </c>
      <c r="V2506">
        <v>25000</v>
      </c>
      <c r="W2506">
        <v>2700</v>
      </c>
      <c r="X2506">
        <v>81</v>
      </c>
      <c r="Y2506">
        <v>15</v>
      </c>
      <c r="Z2506">
        <v>1</v>
      </c>
      <c r="AA2506">
        <v>-20</v>
      </c>
      <c r="AB2506" t="s">
        <v>769</v>
      </c>
      <c r="AC2506">
        <v>0.2</v>
      </c>
      <c r="AD2506" t="s">
        <v>900</v>
      </c>
      <c r="AE2506">
        <v>41852</v>
      </c>
      <c r="AF2506">
        <v>41870</v>
      </c>
      <c r="AG2506" t="s">
        <v>784</v>
      </c>
      <c r="AH2506" t="s">
        <v>6493</v>
      </c>
      <c r="AI2506">
        <v>2217629</v>
      </c>
    </row>
    <row r="2507" spans="1:35" hidden="1">
      <c r="A2507" t="s">
        <v>6399</v>
      </c>
      <c r="B2507" t="s">
        <v>6399</v>
      </c>
      <c r="C2507" t="s">
        <v>3448</v>
      </c>
      <c r="D2507" t="s">
        <v>3448</v>
      </c>
      <c r="F2507" t="s">
        <v>792</v>
      </c>
      <c r="G2507" t="s">
        <v>793</v>
      </c>
      <c r="H2507" t="s">
        <v>794</v>
      </c>
      <c r="I2507" t="s">
        <v>795</v>
      </c>
      <c r="J2507" t="s">
        <v>682</v>
      </c>
      <c r="K2507">
        <v>3</v>
      </c>
      <c r="L2507">
        <v>40</v>
      </c>
      <c r="M2507">
        <v>110</v>
      </c>
      <c r="N2507">
        <v>60</v>
      </c>
      <c r="R2507">
        <v>450</v>
      </c>
      <c r="S2507">
        <v>7</v>
      </c>
      <c r="T2507">
        <v>64.3</v>
      </c>
      <c r="U2507" t="s">
        <v>782</v>
      </c>
      <c r="V2507">
        <v>25000</v>
      </c>
      <c r="W2507">
        <v>2700</v>
      </c>
      <c r="X2507">
        <v>83</v>
      </c>
      <c r="Y2507">
        <v>23</v>
      </c>
      <c r="Z2507">
        <v>0.9</v>
      </c>
      <c r="AA2507">
        <v>-20</v>
      </c>
      <c r="AB2507" t="s">
        <v>769</v>
      </c>
      <c r="AC2507">
        <v>0.2</v>
      </c>
      <c r="AD2507" t="s">
        <v>850</v>
      </c>
      <c r="AE2507">
        <v>41852</v>
      </c>
      <c r="AF2507">
        <v>41891</v>
      </c>
      <c r="AG2507" t="s">
        <v>784</v>
      </c>
      <c r="AH2507" t="s">
        <v>6494</v>
      </c>
      <c r="AI2507">
        <v>2218932</v>
      </c>
    </row>
    <row r="2508" spans="1:35" hidden="1">
      <c r="A2508" t="s">
        <v>6399</v>
      </c>
      <c r="B2508" t="s">
        <v>6399</v>
      </c>
      <c r="C2508" t="s">
        <v>3450</v>
      </c>
      <c r="D2508" t="s">
        <v>3450</v>
      </c>
      <c r="F2508" t="s">
        <v>792</v>
      </c>
      <c r="G2508" t="s">
        <v>793</v>
      </c>
      <c r="H2508" t="s">
        <v>1011</v>
      </c>
      <c r="I2508" t="s">
        <v>795</v>
      </c>
      <c r="J2508" t="s">
        <v>682</v>
      </c>
      <c r="K2508">
        <v>3</v>
      </c>
      <c r="L2508">
        <v>40</v>
      </c>
      <c r="M2508">
        <v>110</v>
      </c>
      <c r="N2508">
        <v>60</v>
      </c>
      <c r="R2508">
        <v>450</v>
      </c>
      <c r="S2508">
        <v>7</v>
      </c>
      <c r="T2508">
        <v>64.3</v>
      </c>
      <c r="U2508" t="s">
        <v>782</v>
      </c>
      <c r="V2508">
        <v>25000</v>
      </c>
      <c r="W2508">
        <v>2700</v>
      </c>
      <c r="X2508">
        <v>83</v>
      </c>
      <c r="Y2508">
        <v>23</v>
      </c>
      <c r="Z2508">
        <v>0.9</v>
      </c>
      <c r="AA2508">
        <v>-20</v>
      </c>
      <c r="AB2508" t="s">
        <v>769</v>
      </c>
      <c r="AC2508">
        <v>0.2</v>
      </c>
      <c r="AD2508" t="s">
        <v>850</v>
      </c>
      <c r="AE2508">
        <v>41852</v>
      </c>
      <c r="AF2508">
        <v>41891</v>
      </c>
      <c r="AG2508" t="s">
        <v>784</v>
      </c>
      <c r="AH2508" t="s">
        <v>6495</v>
      </c>
      <c r="AI2508">
        <v>2218933</v>
      </c>
    </row>
    <row r="2509" spans="1:35" hidden="1">
      <c r="A2509" t="s">
        <v>6399</v>
      </c>
      <c r="B2509" t="s">
        <v>6399</v>
      </c>
      <c r="C2509" t="s">
        <v>3454</v>
      </c>
      <c r="D2509" t="s">
        <v>3454</v>
      </c>
      <c r="F2509" t="s">
        <v>792</v>
      </c>
      <c r="G2509" t="s">
        <v>793</v>
      </c>
      <c r="H2509" t="s">
        <v>794</v>
      </c>
      <c r="I2509" t="s">
        <v>795</v>
      </c>
      <c r="J2509" t="s">
        <v>682</v>
      </c>
      <c r="K2509">
        <v>3</v>
      </c>
      <c r="L2509">
        <v>60</v>
      </c>
      <c r="M2509">
        <v>110</v>
      </c>
      <c r="N2509">
        <v>60</v>
      </c>
      <c r="R2509">
        <v>800</v>
      </c>
      <c r="S2509">
        <v>10</v>
      </c>
      <c r="T2509">
        <v>80</v>
      </c>
      <c r="U2509" t="s">
        <v>782</v>
      </c>
      <c r="V2509">
        <v>25000</v>
      </c>
      <c r="W2509">
        <v>2700</v>
      </c>
      <c r="X2509">
        <v>84</v>
      </c>
      <c r="Y2509">
        <v>24</v>
      </c>
      <c r="Z2509">
        <v>0.9</v>
      </c>
      <c r="AA2509">
        <v>-20</v>
      </c>
      <c r="AB2509" t="s">
        <v>769</v>
      </c>
      <c r="AC2509">
        <v>0.2</v>
      </c>
      <c r="AD2509" t="s">
        <v>850</v>
      </c>
      <c r="AE2509">
        <v>41852</v>
      </c>
      <c r="AF2509">
        <v>41891</v>
      </c>
      <c r="AG2509" t="s">
        <v>784</v>
      </c>
      <c r="AH2509" t="s">
        <v>6496</v>
      </c>
      <c r="AI2509">
        <v>2218935</v>
      </c>
    </row>
    <row r="2510" spans="1:35" hidden="1">
      <c r="A2510" t="s">
        <v>6399</v>
      </c>
      <c r="B2510" t="s">
        <v>6399</v>
      </c>
      <c r="C2510" t="s">
        <v>3456</v>
      </c>
      <c r="D2510" t="s">
        <v>3456</v>
      </c>
      <c r="F2510" t="s">
        <v>792</v>
      </c>
      <c r="G2510" t="s">
        <v>793</v>
      </c>
      <c r="H2510" t="s">
        <v>1011</v>
      </c>
      <c r="I2510" t="s">
        <v>795</v>
      </c>
      <c r="J2510" t="s">
        <v>682</v>
      </c>
      <c r="K2510">
        <v>3</v>
      </c>
      <c r="L2510">
        <v>60</v>
      </c>
      <c r="M2510">
        <v>110</v>
      </c>
      <c r="N2510">
        <v>60</v>
      </c>
      <c r="R2510">
        <v>800</v>
      </c>
      <c r="S2510">
        <v>10</v>
      </c>
      <c r="T2510">
        <v>80</v>
      </c>
      <c r="U2510" t="s">
        <v>782</v>
      </c>
      <c r="V2510">
        <v>25000</v>
      </c>
      <c r="W2510">
        <v>2700</v>
      </c>
      <c r="X2510">
        <v>84</v>
      </c>
      <c r="Y2510">
        <v>24</v>
      </c>
      <c r="Z2510">
        <v>0.9</v>
      </c>
      <c r="AA2510">
        <v>-20</v>
      </c>
      <c r="AB2510" t="s">
        <v>769</v>
      </c>
      <c r="AC2510">
        <v>0.2</v>
      </c>
      <c r="AD2510" t="s">
        <v>850</v>
      </c>
      <c r="AE2510">
        <v>41852</v>
      </c>
      <c r="AF2510">
        <v>41891</v>
      </c>
      <c r="AG2510" t="s">
        <v>784</v>
      </c>
      <c r="AH2510" t="s">
        <v>6497</v>
      </c>
      <c r="AI2510">
        <v>2218934</v>
      </c>
    </row>
    <row r="2511" spans="1:35" hidden="1">
      <c r="A2511" t="s">
        <v>6399</v>
      </c>
      <c r="B2511" t="s">
        <v>6399</v>
      </c>
      <c r="C2511" t="s">
        <v>3460</v>
      </c>
      <c r="D2511" t="s">
        <v>3460</v>
      </c>
      <c r="F2511" t="s">
        <v>738</v>
      </c>
      <c r="G2511" t="s">
        <v>780</v>
      </c>
      <c r="H2511" t="s">
        <v>794</v>
      </c>
      <c r="I2511" t="s">
        <v>726</v>
      </c>
      <c r="J2511" t="s">
        <v>682</v>
      </c>
      <c r="K2511">
        <v>3</v>
      </c>
      <c r="L2511">
        <v>50</v>
      </c>
      <c r="M2511">
        <v>86</v>
      </c>
      <c r="N2511">
        <v>63</v>
      </c>
      <c r="O2511">
        <v>798</v>
      </c>
      <c r="Q2511">
        <v>40</v>
      </c>
      <c r="R2511">
        <v>525</v>
      </c>
      <c r="S2511">
        <v>7</v>
      </c>
      <c r="T2511">
        <v>75</v>
      </c>
      <c r="U2511" t="s">
        <v>782</v>
      </c>
      <c r="V2511">
        <v>25000</v>
      </c>
      <c r="W2511">
        <v>3000</v>
      </c>
      <c r="X2511">
        <v>84</v>
      </c>
      <c r="Y2511">
        <v>11</v>
      </c>
      <c r="Z2511">
        <v>0.9</v>
      </c>
      <c r="AA2511">
        <v>-20</v>
      </c>
      <c r="AB2511" t="s">
        <v>769</v>
      </c>
      <c r="AC2511">
        <v>0.2</v>
      </c>
      <c r="AD2511" t="s">
        <v>900</v>
      </c>
      <c r="AE2511">
        <v>41852</v>
      </c>
      <c r="AF2511">
        <v>41899</v>
      </c>
      <c r="AG2511" t="s">
        <v>784</v>
      </c>
      <c r="AH2511" t="s">
        <v>6498</v>
      </c>
      <c r="AI2511">
        <v>2219693</v>
      </c>
    </row>
    <row r="2512" spans="1:35" hidden="1">
      <c r="A2512" t="s">
        <v>6399</v>
      </c>
      <c r="B2512" t="s">
        <v>6399</v>
      </c>
      <c r="C2512" t="s">
        <v>3462</v>
      </c>
      <c r="D2512" t="s">
        <v>3462</v>
      </c>
      <c r="F2512" t="s">
        <v>731</v>
      </c>
      <c r="G2512" t="s">
        <v>780</v>
      </c>
      <c r="H2512" t="s">
        <v>794</v>
      </c>
      <c r="I2512" t="s">
        <v>726</v>
      </c>
      <c r="J2512" t="s">
        <v>682</v>
      </c>
      <c r="K2512">
        <v>3</v>
      </c>
      <c r="L2512">
        <v>75</v>
      </c>
      <c r="M2512">
        <v>118</v>
      </c>
      <c r="N2512">
        <v>95</v>
      </c>
      <c r="O2512">
        <v>1763</v>
      </c>
      <c r="Q2512">
        <v>40</v>
      </c>
      <c r="R2512">
        <v>950</v>
      </c>
      <c r="S2512">
        <v>12</v>
      </c>
      <c r="T2512">
        <v>79.2</v>
      </c>
      <c r="U2512" t="s">
        <v>782</v>
      </c>
      <c r="V2512">
        <v>25000</v>
      </c>
      <c r="W2512">
        <v>3000</v>
      </c>
      <c r="X2512">
        <v>83</v>
      </c>
      <c r="Y2512">
        <v>6</v>
      </c>
      <c r="Z2512">
        <v>0.9</v>
      </c>
      <c r="AA2512">
        <v>-20</v>
      </c>
      <c r="AB2512" t="s">
        <v>769</v>
      </c>
      <c r="AC2512">
        <v>0.2</v>
      </c>
      <c r="AD2512" t="s">
        <v>900</v>
      </c>
      <c r="AE2512">
        <v>41852</v>
      </c>
      <c r="AF2512">
        <v>41899</v>
      </c>
      <c r="AG2512" t="s">
        <v>784</v>
      </c>
      <c r="AH2512" t="s">
        <v>6499</v>
      </c>
      <c r="AI2512">
        <v>2219694</v>
      </c>
    </row>
    <row r="2513" spans="1:35" hidden="1">
      <c r="A2513" t="s">
        <v>6399</v>
      </c>
      <c r="B2513" t="s">
        <v>6399</v>
      </c>
      <c r="C2513" t="s">
        <v>3464</v>
      </c>
      <c r="D2513" t="s">
        <v>3464</v>
      </c>
      <c r="F2513" t="s">
        <v>731</v>
      </c>
      <c r="G2513" t="s">
        <v>780</v>
      </c>
      <c r="H2513" t="s">
        <v>794</v>
      </c>
      <c r="I2513" t="s">
        <v>726</v>
      </c>
      <c r="J2513" t="s">
        <v>682</v>
      </c>
      <c r="K2513">
        <v>3</v>
      </c>
      <c r="L2513">
        <v>75</v>
      </c>
      <c r="M2513">
        <v>91</v>
      </c>
      <c r="N2513">
        <v>95</v>
      </c>
      <c r="O2513">
        <v>1678</v>
      </c>
      <c r="Q2513">
        <v>40</v>
      </c>
      <c r="R2513">
        <v>950</v>
      </c>
      <c r="S2513">
        <v>12</v>
      </c>
      <c r="T2513">
        <v>79.2</v>
      </c>
      <c r="U2513" t="s">
        <v>782</v>
      </c>
      <c r="V2513">
        <v>25000</v>
      </c>
      <c r="W2513">
        <v>3000</v>
      </c>
      <c r="X2513">
        <v>84</v>
      </c>
      <c r="Y2513">
        <v>11</v>
      </c>
      <c r="Z2513">
        <v>0.9</v>
      </c>
      <c r="AA2513">
        <v>-20</v>
      </c>
      <c r="AB2513" t="s">
        <v>769</v>
      </c>
      <c r="AC2513">
        <v>0.2</v>
      </c>
      <c r="AD2513" t="s">
        <v>900</v>
      </c>
      <c r="AE2513">
        <v>41883</v>
      </c>
      <c r="AF2513">
        <v>41905</v>
      </c>
      <c r="AG2513" t="s">
        <v>784</v>
      </c>
      <c r="AH2513" t="s">
        <v>6500</v>
      </c>
      <c r="AI2513">
        <v>2220030</v>
      </c>
    </row>
    <row r="2514" spans="1:35" hidden="1">
      <c r="A2514" t="s">
        <v>6399</v>
      </c>
      <c r="B2514" t="s">
        <v>6399</v>
      </c>
      <c r="C2514" t="s">
        <v>3466</v>
      </c>
      <c r="D2514" t="s">
        <v>3466</v>
      </c>
      <c r="F2514" t="s">
        <v>735</v>
      </c>
      <c r="G2514" t="s">
        <v>780</v>
      </c>
      <c r="H2514" t="s">
        <v>794</v>
      </c>
      <c r="I2514" t="s">
        <v>726</v>
      </c>
      <c r="J2514" t="s">
        <v>682</v>
      </c>
      <c r="K2514">
        <v>3</v>
      </c>
      <c r="L2514">
        <v>95</v>
      </c>
      <c r="M2514">
        <v>131</v>
      </c>
      <c r="N2514">
        <v>119</v>
      </c>
      <c r="O2514">
        <v>2655</v>
      </c>
      <c r="Q2514">
        <v>40</v>
      </c>
      <c r="R2514">
        <v>1260</v>
      </c>
      <c r="S2514">
        <v>16</v>
      </c>
      <c r="T2514">
        <v>78.8</v>
      </c>
      <c r="U2514" t="s">
        <v>782</v>
      </c>
      <c r="V2514">
        <v>25000</v>
      </c>
      <c r="W2514">
        <v>3000</v>
      </c>
      <c r="X2514">
        <v>84</v>
      </c>
      <c r="Y2514">
        <v>14</v>
      </c>
      <c r="Z2514">
        <v>0.9</v>
      </c>
      <c r="AA2514">
        <v>-20</v>
      </c>
      <c r="AB2514" t="s">
        <v>769</v>
      </c>
      <c r="AC2514">
        <v>0.2</v>
      </c>
      <c r="AD2514" t="s">
        <v>900</v>
      </c>
      <c r="AE2514">
        <v>41852</v>
      </c>
      <c r="AF2514">
        <v>41899</v>
      </c>
      <c r="AG2514" t="s">
        <v>784</v>
      </c>
      <c r="AH2514" t="s">
        <v>6501</v>
      </c>
      <c r="AI2514">
        <v>2219695</v>
      </c>
    </row>
    <row r="2515" spans="1:35" hidden="1">
      <c r="A2515" t="s">
        <v>6399</v>
      </c>
      <c r="B2515" t="s">
        <v>6399</v>
      </c>
      <c r="C2515" t="s">
        <v>3468</v>
      </c>
      <c r="D2515" t="s">
        <v>3468</v>
      </c>
      <c r="F2515" t="s">
        <v>813</v>
      </c>
      <c r="G2515" t="s">
        <v>780</v>
      </c>
      <c r="H2515" t="s">
        <v>794</v>
      </c>
      <c r="I2515" t="s">
        <v>726</v>
      </c>
      <c r="J2515" t="s">
        <v>682</v>
      </c>
      <c r="K2515">
        <v>3</v>
      </c>
      <c r="L2515">
        <v>45</v>
      </c>
      <c r="M2515">
        <v>95</v>
      </c>
      <c r="N2515">
        <v>64</v>
      </c>
      <c r="Q2515">
        <v>120</v>
      </c>
      <c r="R2515">
        <v>500</v>
      </c>
      <c r="S2515">
        <v>7</v>
      </c>
      <c r="T2515">
        <v>71.400000000000006</v>
      </c>
      <c r="U2515" t="s">
        <v>782</v>
      </c>
      <c r="V2515">
        <v>25000</v>
      </c>
      <c r="W2515">
        <v>2700</v>
      </c>
      <c r="X2515">
        <v>82</v>
      </c>
      <c r="Y2515">
        <v>19</v>
      </c>
      <c r="Z2515">
        <v>1</v>
      </c>
      <c r="AA2515">
        <v>-20</v>
      </c>
      <c r="AB2515" t="s">
        <v>769</v>
      </c>
      <c r="AC2515">
        <v>0.2</v>
      </c>
      <c r="AD2515" t="s">
        <v>900</v>
      </c>
      <c r="AE2515">
        <v>41852</v>
      </c>
      <c r="AF2515">
        <v>41899</v>
      </c>
      <c r="AG2515" t="s">
        <v>784</v>
      </c>
      <c r="AH2515" t="s">
        <v>6502</v>
      </c>
      <c r="AI2515">
        <v>2219696</v>
      </c>
    </row>
    <row r="2516" spans="1:35" hidden="1">
      <c r="A2516" t="s">
        <v>6399</v>
      </c>
      <c r="B2516" t="s">
        <v>6399</v>
      </c>
      <c r="C2516" t="s">
        <v>3470</v>
      </c>
      <c r="D2516" t="s">
        <v>3470</v>
      </c>
      <c r="F2516" t="s">
        <v>732</v>
      </c>
      <c r="G2516" t="s">
        <v>780</v>
      </c>
      <c r="H2516" t="s">
        <v>794</v>
      </c>
      <c r="I2516" t="s">
        <v>726</v>
      </c>
      <c r="J2516" t="s">
        <v>682</v>
      </c>
      <c r="K2516">
        <v>3</v>
      </c>
      <c r="L2516">
        <v>75</v>
      </c>
      <c r="M2516">
        <v>132</v>
      </c>
      <c r="N2516">
        <v>96</v>
      </c>
      <c r="R2516">
        <v>950</v>
      </c>
      <c r="S2516">
        <v>12.7</v>
      </c>
      <c r="T2516">
        <v>80</v>
      </c>
      <c r="U2516" t="s">
        <v>782</v>
      </c>
      <c r="V2516">
        <v>25000</v>
      </c>
      <c r="W2516">
        <v>2700</v>
      </c>
      <c r="X2516">
        <v>81</v>
      </c>
      <c r="Y2516">
        <v>14</v>
      </c>
      <c r="Z2516">
        <v>1</v>
      </c>
      <c r="AA2516">
        <v>-20</v>
      </c>
      <c r="AB2516" t="s">
        <v>769</v>
      </c>
      <c r="AC2516">
        <v>0.2</v>
      </c>
      <c r="AD2516" t="s">
        <v>900</v>
      </c>
      <c r="AE2516">
        <v>41852</v>
      </c>
      <c r="AF2516">
        <v>41870</v>
      </c>
      <c r="AG2516" t="s">
        <v>784</v>
      </c>
      <c r="AH2516" t="s">
        <v>6503</v>
      </c>
      <c r="AI2516">
        <v>2217628</v>
      </c>
    </row>
    <row r="2517" spans="1:35" hidden="1">
      <c r="A2517" t="s">
        <v>6399</v>
      </c>
      <c r="B2517" t="s">
        <v>6399</v>
      </c>
      <c r="C2517" t="s">
        <v>3472</v>
      </c>
      <c r="D2517" t="s">
        <v>3472</v>
      </c>
      <c r="F2517" t="s">
        <v>733</v>
      </c>
      <c r="G2517" t="s">
        <v>780</v>
      </c>
      <c r="H2517" t="s">
        <v>794</v>
      </c>
      <c r="I2517" t="s">
        <v>726</v>
      </c>
      <c r="J2517" t="s">
        <v>682</v>
      </c>
      <c r="K2517">
        <v>3</v>
      </c>
      <c r="L2517">
        <v>85</v>
      </c>
      <c r="M2517">
        <v>158</v>
      </c>
      <c r="N2517">
        <v>125</v>
      </c>
      <c r="Q2517">
        <v>120</v>
      </c>
      <c r="R2517">
        <v>1200</v>
      </c>
      <c r="S2517">
        <v>16</v>
      </c>
      <c r="T2517">
        <v>75</v>
      </c>
      <c r="U2517" t="s">
        <v>782</v>
      </c>
      <c r="V2517">
        <v>25000</v>
      </c>
      <c r="W2517">
        <v>2700</v>
      </c>
      <c r="X2517">
        <v>82</v>
      </c>
      <c r="Y2517">
        <v>18</v>
      </c>
      <c r="Z2517">
        <v>1</v>
      </c>
      <c r="AA2517">
        <v>-20</v>
      </c>
      <c r="AB2517" t="s">
        <v>769</v>
      </c>
      <c r="AC2517">
        <v>0.2</v>
      </c>
      <c r="AD2517" t="s">
        <v>3473</v>
      </c>
      <c r="AE2517">
        <v>41883</v>
      </c>
      <c r="AF2517">
        <v>41905</v>
      </c>
      <c r="AG2517" t="s">
        <v>784</v>
      </c>
      <c r="AH2517" t="s">
        <v>6504</v>
      </c>
      <c r="AI2517">
        <v>2220029</v>
      </c>
    </row>
    <row r="2518" spans="1:35">
      <c r="A2518" t="s">
        <v>6505</v>
      </c>
      <c r="B2518" t="s">
        <v>6506</v>
      </c>
      <c r="C2518">
        <v>90515</v>
      </c>
      <c r="D2518">
        <v>90515</v>
      </c>
      <c r="F2518" t="s">
        <v>735</v>
      </c>
      <c r="G2518" t="s">
        <v>780</v>
      </c>
      <c r="H2518" t="s">
        <v>794</v>
      </c>
      <c r="I2518" t="s">
        <v>726</v>
      </c>
      <c r="J2518" t="s">
        <v>682</v>
      </c>
      <c r="K2518">
        <v>3</v>
      </c>
      <c r="L2518">
        <v>90</v>
      </c>
      <c r="M2518">
        <v>129.30000000000001</v>
      </c>
      <c r="N2518">
        <v>118.5</v>
      </c>
      <c r="O2518">
        <v>1824</v>
      </c>
      <c r="Q2518">
        <v>40</v>
      </c>
      <c r="R2518">
        <v>950</v>
      </c>
      <c r="S2518">
        <v>16</v>
      </c>
      <c r="T2518">
        <v>59.4</v>
      </c>
      <c r="U2518" t="s">
        <v>782</v>
      </c>
      <c r="V2518">
        <v>30000</v>
      </c>
      <c r="W2518">
        <v>3000</v>
      </c>
      <c r="X2518">
        <v>87</v>
      </c>
      <c r="Y2518">
        <v>32</v>
      </c>
      <c r="Z2518">
        <v>1</v>
      </c>
      <c r="AA2518">
        <v>-20</v>
      </c>
      <c r="AB2518" t="s">
        <v>769</v>
      </c>
      <c r="AC2518">
        <v>0.1</v>
      </c>
      <c r="AD2518" t="s">
        <v>789</v>
      </c>
      <c r="AE2518">
        <v>41708</v>
      </c>
      <c r="AF2518">
        <v>41933</v>
      </c>
      <c r="AG2518" t="s">
        <v>784</v>
      </c>
      <c r="AH2518" t="s">
        <v>6507</v>
      </c>
      <c r="AI2518">
        <v>2222912</v>
      </c>
    </row>
    <row r="2519" spans="1:35">
      <c r="A2519" t="s">
        <v>6505</v>
      </c>
      <c r="B2519" t="s">
        <v>6508</v>
      </c>
      <c r="C2519">
        <v>90501</v>
      </c>
      <c r="D2519">
        <v>90501</v>
      </c>
      <c r="F2519" t="s">
        <v>738</v>
      </c>
      <c r="G2519" t="s">
        <v>780</v>
      </c>
      <c r="H2519" t="s">
        <v>794</v>
      </c>
      <c r="I2519" t="s">
        <v>726</v>
      </c>
      <c r="J2519" t="s">
        <v>682</v>
      </c>
      <c r="K2519">
        <v>3</v>
      </c>
      <c r="L2519">
        <v>50</v>
      </c>
      <c r="M2519">
        <v>85.2</v>
      </c>
      <c r="N2519">
        <v>62</v>
      </c>
      <c r="O2519">
        <v>1568</v>
      </c>
      <c r="Q2519">
        <v>25</v>
      </c>
      <c r="R2519">
        <v>500</v>
      </c>
      <c r="S2519">
        <v>8</v>
      </c>
      <c r="T2519">
        <v>62.5</v>
      </c>
      <c r="U2519" t="s">
        <v>782</v>
      </c>
      <c r="V2519">
        <v>30000</v>
      </c>
      <c r="W2519">
        <v>3000</v>
      </c>
      <c r="X2519">
        <v>86</v>
      </c>
      <c r="Y2519">
        <v>30</v>
      </c>
      <c r="Z2519">
        <v>1</v>
      </c>
      <c r="AA2519">
        <v>-20</v>
      </c>
      <c r="AB2519" t="s">
        <v>769</v>
      </c>
      <c r="AC2519">
        <v>0.1</v>
      </c>
      <c r="AD2519" t="s">
        <v>789</v>
      </c>
      <c r="AE2519">
        <v>41713</v>
      </c>
      <c r="AF2519">
        <v>41933</v>
      </c>
      <c r="AG2519" t="s">
        <v>784</v>
      </c>
      <c r="AH2519" t="s">
        <v>6509</v>
      </c>
      <c r="AI2519">
        <v>2222911</v>
      </c>
    </row>
    <row r="2520" spans="1:35">
      <c r="A2520" t="s">
        <v>6505</v>
      </c>
      <c r="B2520" t="s">
        <v>6508</v>
      </c>
      <c r="C2520">
        <v>90514</v>
      </c>
      <c r="D2520">
        <v>90514</v>
      </c>
      <c r="F2520" t="s">
        <v>731</v>
      </c>
      <c r="G2520" t="s">
        <v>780</v>
      </c>
      <c r="H2520" t="s">
        <v>794</v>
      </c>
      <c r="I2520" t="s">
        <v>726</v>
      </c>
      <c r="J2520" t="s">
        <v>682</v>
      </c>
      <c r="K2520">
        <v>3</v>
      </c>
      <c r="M2520">
        <v>114.3</v>
      </c>
      <c r="N2520">
        <v>96.5</v>
      </c>
      <c r="O2520">
        <v>1890</v>
      </c>
      <c r="Q2520">
        <v>40</v>
      </c>
      <c r="R2520">
        <v>800</v>
      </c>
      <c r="S2520">
        <v>15.3</v>
      </c>
      <c r="T2520">
        <v>52.3</v>
      </c>
      <c r="U2520" t="s">
        <v>782</v>
      </c>
      <c r="V2520">
        <v>30000</v>
      </c>
      <c r="W2520">
        <v>3000</v>
      </c>
      <c r="X2520">
        <v>86</v>
      </c>
      <c r="Y2520">
        <v>28</v>
      </c>
      <c r="Z2520">
        <v>1</v>
      </c>
      <c r="AA2520">
        <v>-20</v>
      </c>
      <c r="AB2520" t="s">
        <v>769</v>
      </c>
      <c r="AC2520">
        <v>0.1</v>
      </c>
      <c r="AD2520" t="s">
        <v>974</v>
      </c>
      <c r="AE2520">
        <v>41708</v>
      </c>
      <c r="AF2520">
        <v>41942</v>
      </c>
      <c r="AG2520" t="s">
        <v>784</v>
      </c>
      <c r="AH2520" t="s">
        <v>6510</v>
      </c>
      <c r="AI2520">
        <v>2223939</v>
      </c>
    </row>
    <row r="2521" spans="1:35">
      <c r="A2521" t="s">
        <v>6505</v>
      </c>
      <c r="B2521" t="s">
        <v>6508</v>
      </c>
      <c r="C2521">
        <v>90517</v>
      </c>
      <c r="D2521">
        <v>90517</v>
      </c>
      <c r="F2521" t="s">
        <v>731</v>
      </c>
      <c r="G2521" t="s">
        <v>780</v>
      </c>
      <c r="H2521" t="s">
        <v>794</v>
      </c>
      <c r="I2521" t="s">
        <v>726</v>
      </c>
      <c r="J2521" t="s">
        <v>682</v>
      </c>
      <c r="K2521">
        <v>3</v>
      </c>
      <c r="M2521">
        <v>114.3</v>
      </c>
      <c r="N2521">
        <v>96.5</v>
      </c>
      <c r="O2521">
        <v>3431</v>
      </c>
      <c r="Q2521">
        <v>25</v>
      </c>
      <c r="R2521">
        <v>800</v>
      </c>
      <c r="S2521">
        <v>15.3</v>
      </c>
      <c r="T2521">
        <v>52.3</v>
      </c>
      <c r="U2521" t="s">
        <v>782</v>
      </c>
      <c r="V2521">
        <v>30000</v>
      </c>
      <c r="W2521">
        <v>3000</v>
      </c>
      <c r="X2521">
        <v>86</v>
      </c>
      <c r="Y2521">
        <v>28</v>
      </c>
      <c r="Z2521">
        <v>1</v>
      </c>
      <c r="AA2521">
        <v>-20</v>
      </c>
      <c r="AB2521" t="s">
        <v>769</v>
      </c>
      <c r="AC2521">
        <v>0.1</v>
      </c>
      <c r="AD2521" t="s">
        <v>974</v>
      </c>
      <c r="AE2521">
        <v>41708</v>
      </c>
      <c r="AF2521">
        <v>41942</v>
      </c>
      <c r="AG2521" t="s">
        <v>784</v>
      </c>
      <c r="AH2521" t="s">
        <v>6511</v>
      </c>
      <c r="AI2521">
        <v>2223940</v>
      </c>
    </row>
    <row r="2522" spans="1:35">
      <c r="A2522" t="s">
        <v>6505</v>
      </c>
      <c r="B2522" t="s">
        <v>6508</v>
      </c>
      <c r="C2522">
        <v>90521</v>
      </c>
      <c r="D2522">
        <v>90521</v>
      </c>
      <c r="F2522" t="s">
        <v>735</v>
      </c>
      <c r="G2522" t="s">
        <v>780</v>
      </c>
      <c r="H2522" t="s">
        <v>794</v>
      </c>
      <c r="I2522" t="s">
        <v>726</v>
      </c>
      <c r="J2522" t="s">
        <v>682</v>
      </c>
      <c r="K2522">
        <v>3</v>
      </c>
      <c r="M2522">
        <v>129.5</v>
      </c>
      <c r="N2522">
        <v>121.9</v>
      </c>
      <c r="O2522">
        <v>3717</v>
      </c>
      <c r="Q2522">
        <v>25</v>
      </c>
      <c r="R2522">
        <v>950</v>
      </c>
      <c r="S2522">
        <v>16</v>
      </c>
      <c r="T2522">
        <v>59.4</v>
      </c>
      <c r="U2522" t="s">
        <v>782</v>
      </c>
      <c r="V2522">
        <v>30000</v>
      </c>
      <c r="W2522">
        <v>3000</v>
      </c>
      <c r="X2522">
        <v>87</v>
      </c>
      <c r="Y2522">
        <v>32</v>
      </c>
      <c r="Z2522">
        <v>1</v>
      </c>
      <c r="AA2522">
        <v>-20</v>
      </c>
      <c r="AB2522" t="s">
        <v>769</v>
      </c>
      <c r="AC2522">
        <v>0.1</v>
      </c>
      <c r="AD2522" t="s">
        <v>974</v>
      </c>
      <c r="AE2522">
        <v>41708</v>
      </c>
      <c r="AF2522">
        <v>41942</v>
      </c>
      <c r="AG2522" t="s">
        <v>784</v>
      </c>
      <c r="AH2522" t="s">
        <v>6512</v>
      </c>
      <c r="AI2522">
        <v>2223945</v>
      </c>
    </row>
    <row r="2523" spans="1:35">
      <c r="A2523" t="s">
        <v>6505</v>
      </c>
      <c r="B2523" t="s">
        <v>6513</v>
      </c>
      <c r="C2523">
        <v>90766</v>
      </c>
      <c r="D2523">
        <v>90766</v>
      </c>
      <c r="F2523" t="s">
        <v>792</v>
      </c>
      <c r="G2523" t="s">
        <v>793</v>
      </c>
      <c r="H2523" t="s">
        <v>794</v>
      </c>
      <c r="I2523" t="s">
        <v>795</v>
      </c>
      <c r="J2523" t="s">
        <v>682</v>
      </c>
      <c r="K2523">
        <v>3</v>
      </c>
      <c r="L2523">
        <v>40</v>
      </c>
      <c r="M2523">
        <v>110</v>
      </c>
      <c r="N2523">
        <v>65</v>
      </c>
      <c r="R2523">
        <v>500</v>
      </c>
      <c r="S2523">
        <v>8</v>
      </c>
      <c r="T2523">
        <v>62.5</v>
      </c>
      <c r="U2523" t="s">
        <v>782</v>
      </c>
      <c r="V2523">
        <v>30000</v>
      </c>
      <c r="W2523">
        <v>3000</v>
      </c>
      <c r="X2523">
        <v>83</v>
      </c>
      <c r="Y2523">
        <v>17</v>
      </c>
      <c r="Z2523">
        <v>0.8</v>
      </c>
      <c r="AA2523">
        <v>-20</v>
      </c>
      <c r="AB2523" t="s">
        <v>769</v>
      </c>
      <c r="AC2523">
        <v>0.1</v>
      </c>
      <c r="AD2523" t="s">
        <v>974</v>
      </c>
      <c r="AE2523">
        <v>41869</v>
      </c>
      <c r="AF2523">
        <v>41943</v>
      </c>
      <c r="AG2523" t="s">
        <v>784</v>
      </c>
      <c r="AH2523" t="s">
        <v>6514</v>
      </c>
      <c r="AI2523">
        <v>2223985</v>
      </c>
    </row>
    <row r="2524" spans="1:35">
      <c r="A2524" t="s">
        <v>6505</v>
      </c>
      <c r="B2524" t="s">
        <v>6513</v>
      </c>
      <c r="C2524">
        <v>90835</v>
      </c>
      <c r="D2524">
        <v>90835</v>
      </c>
      <c r="F2524" t="s">
        <v>731</v>
      </c>
      <c r="G2524" t="s">
        <v>780</v>
      </c>
      <c r="H2524" t="s">
        <v>794</v>
      </c>
      <c r="I2524" t="s">
        <v>726</v>
      </c>
      <c r="J2524" t="s">
        <v>682</v>
      </c>
      <c r="K2524">
        <v>3</v>
      </c>
      <c r="L2524">
        <v>75</v>
      </c>
      <c r="M2524">
        <v>95</v>
      </c>
      <c r="N2524">
        <v>85</v>
      </c>
      <c r="O2524">
        <v>1386</v>
      </c>
      <c r="Q2524">
        <v>25</v>
      </c>
      <c r="R2524">
        <v>850</v>
      </c>
      <c r="S2524">
        <v>14.7</v>
      </c>
      <c r="T2524">
        <v>57.7</v>
      </c>
      <c r="U2524" t="s">
        <v>782</v>
      </c>
      <c r="V2524">
        <v>40000</v>
      </c>
      <c r="W2524">
        <v>3000</v>
      </c>
      <c r="X2524">
        <v>83</v>
      </c>
      <c r="Y2524">
        <v>3</v>
      </c>
      <c r="Z2524">
        <v>0.9</v>
      </c>
      <c r="AA2524">
        <v>-40</v>
      </c>
      <c r="AB2524" t="s">
        <v>769</v>
      </c>
      <c r="AC2524">
        <v>0.1</v>
      </c>
      <c r="AD2524" t="s">
        <v>974</v>
      </c>
      <c r="AE2524">
        <v>41805</v>
      </c>
      <c r="AF2524">
        <v>41943</v>
      </c>
      <c r="AG2524" t="s">
        <v>784</v>
      </c>
      <c r="AH2524" t="s">
        <v>6515</v>
      </c>
      <c r="AI2524">
        <v>2223987</v>
      </c>
    </row>
    <row r="2525" spans="1:35">
      <c r="A2525" t="s">
        <v>6505</v>
      </c>
      <c r="B2525" t="s">
        <v>6513</v>
      </c>
      <c r="C2525">
        <v>90839</v>
      </c>
      <c r="D2525">
        <v>90839</v>
      </c>
      <c r="F2525" t="s">
        <v>731</v>
      </c>
      <c r="G2525" t="s">
        <v>780</v>
      </c>
      <c r="H2525" t="s">
        <v>794</v>
      </c>
      <c r="I2525" t="s">
        <v>726</v>
      </c>
      <c r="J2525" t="s">
        <v>682</v>
      </c>
      <c r="K2525">
        <v>3</v>
      </c>
      <c r="M2525">
        <v>118</v>
      </c>
      <c r="N2525">
        <v>95</v>
      </c>
      <c r="O2525">
        <v>3025</v>
      </c>
      <c r="Q2525">
        <v>25</v>
      </c>
      <c r="R2525">
        <v>835</v>
      </c>
      <c r="S2525">
        <v>14.2</v>
      </c>
      <c r="T2525">
        <v>58.8</v>
      </c>
      <c r="U2525" t="s">
        <v>782</v>
      </c>
      <c r="V2525">
        <v>40000</v>
      </c>
      <c r="W2525">
        <v>3000</v>
      </c>
      <c r="X2525">
        <v>83</v>
      </c>
      <c r="Y2525">
        <v>3</v>
      </c>
      <c r="Z2525">
        <v>1</v>
      </c>
      <c r="AA2525">
        <v>-40</v>
      </c>
      <c r="AB2525" t="s">
        <v>769</v>
      </c>
      <c r="AC2525">
        <v>0.1</v>
      </c>
      <c r="AD2525" t="s">
        <v>974</v>
      </c>
      <c r="AE2525">
        <v>41795</v>
      </c>
      <c r="AF2525">
        <v>41943</v>
      </c>
      <c r="AG2525" t="s">
        <v>784</v>
      </c>
      <c r="AH2525" t="s">
        <v>6516</v>
      </c>
      <c r="AI2525">
        <v>2223988</v>
      </c>
    </row>
    <row r="2526" spans="1:35">
      <c r="A2526" t="s">
        <v>6505</v>
      </c>
      <c r="B2526" t="s">
        <v>6513</v>
      </c>
      <c r="C2526">
        <v>90843</v>
      </c>
      <c r="D2526">
        <v>90843</v>
      </c>
      <c r="F2526" t="s">
        <v>735</v>
      </c>
      <c r="G2526" t="s">
        <v>780</v>
      </c>
      <c r="H2526" t="s">
        <v>794</v>
      </c>
      <c r="I2526" t="s">
        <v>726</v>
      </c>
      <c r="J2526" t="s">
        <v>682</v>
      </c>
      <c r="K2526">
        <v>3</v>
      </c>
      <c r="M2526">
        <v>128</v>
      </c>
      <c r="N2526">
        <v>120</v>
      </c>
      <c r="O2526">
        <v>4617</v>
      </c>
      <c r="Q2526">
        <v>25</v>
      </c>
      <c r="R2526">
        <v>1020</v>
      </c>
      <c r="S2526">
        <v>18</v>
      </c>
      <c r="T2526">
        <v>56.7</v>
      </c>
      <c r="U2526" t="s">
        <v>782</v>
      </c>
      <c r="V2526">
        <v>40000</v>
      </c>
      <c r="W2526">
        <v>3000</v>
      </c>
      <c r="X2526">
        <v>84</v>
      </c>
      <c r="Y2526">
        <v>18</v>
      </c>
      <c r="Z2526">
        <v>0.9</v>
      </c>
      <c r="AA2526">
        <v>-40</v>
      </c>
      <c r="AB2526" t="s">
        <v>769</v>
      </c>
      <c r="AC2526">
        <v>0.1</v>
      </c>
      <c r="AD2526" t="s">
        <v>1707</v>
      </c>
      <c r="AE2526">
        <v>41798</v>
      </c>
      <c r="AF2526">
        <v>41948</v>
      </c>
      <c r="AG2526" t="s">
        <v>784</v>
      </c>
      <c r="AH2526" t="s">
        <v>6517</v>
      </c>
      <c r="AI2526">
        <v>2224334</v>
      </c>
    </row>
    <row r="2527" spans="1:35">
      <c r="A2527" t="s">
        <v>6505</v>
      </c>
      <c r="B2527" t="s">
        <v>6513</v>
      </c>
      <c r="C2527">
        <v>90851</v>
      </c>
      <c r="D2527">
        <v>90851</v>
      </c>
      <c r="F2527" t="s">
        <v>813</v>
      </c>
      <c r="G2527" t="s">
        <v>780</v>
      </c>
      <c r="H2527" t="s">
        <v>794</v>
      </c>
      <c r="I2527" t="s">
        <v>726</v>
      </c>
      <c r="J2527" t="s">
        <v>682</v>
      </c>
      <c r="K2527">
        <v>3</v>
      </c>
      <c r="L2527">
        <v>40</v>
      </c>
      <c r="M2527">
        <v>95.5</v>
      </c>
      <c r="N2527">
        <v>63.5</v>
      </c>
      <c r="Q2527">
        <v>120</v>
      </c>
      <c r="R2527">
        <v>480</v>
      </c>
      <c r="S2527">
        <v>7.7</v>
      </c>
      <c r="T2527">
        <v>62.3</v>
      </c>
      <c r="U2527" t="s">
        <v>782</v>
      </c>
      <c r="V2527">
        <v>40000</v>
      </c>
      <c r="W2527">
        <v>3000</v>
      </c>
      <c r="X2527">
        <v>82</v>
      </c>
      <c r="Y2527">
        <v>18</v>
      </c>
      <c r="Z2527">
        <v>0.9</v>
      </c>
      <c r="AA2527">
        <v>-40</v>
      </c>
      <c r="AB2527" t="s">
        <v>769</v>
      </c>
      <c r="AC2527">
        <v>0.1</v>
      </c>
      <c r="AD2527" t="s">
        <v>789</v>
      </c>
      <c r="AE2527">
        <v>41942</v>
      </c>
      <c r="AF2527">
        <v>41977</v>
      </c>
      <c r="AG2527" t="s">
        <v>784</v>
      </c>
      <c r="AH2527" t="s">
        <v>6518</v>
      </c>
      <c r="AI2527">
        <v>2226442</v>
      </c>
    </row>
    <row r="2528" spans="1:35">
      <c r="A2528" t="s">
        <v>6505</v>
      </c>
      <c r="B2528" t="s">
        <v>6513</v>
      </c>
      <c r="C2528">
        <v>90853</v>
      </c>
      <c r="D2528">
        <v>90853</v>
      </c>
      <c r="F2528" t="s">
        <v>732</v>
      </c>
      <c r="G2528" t="s">
        <v>780</v>
      </c>
      <c r="H2528" t="s">
        <v>794</v>
      </c>
      <c r="I2528" t="s">
        <v>726</v>
      </c>
      <c r="J2528" t="s">
        <v>682</v>
      </c>
      <c r="K2528">
        <v>3</v>
      </c>
      <c r="M2528">
        <v>133</v>
      </c>
      <c r="N2528">
        <v>95</v>
      </c>
      <c r="R2528">
        <v>685</v>
      </c>
      <c r="S2528">
        <v>10</v>
      </c>
      <c r="T2528">
        <v>68.5</v>
      </c>
      <c r="U2528" t="s">
        <v>782</v>
      </c>
      <c r="V2528">
        <v>40000</v>
      </c>
      <c r="W2528">
        <v>3000</v>
      </c>
      <c r="X2528">
        <v>84</v>
      </c>
      <c r="Y2528">
        <v>24</v>
      </c>
      <c r="Z2528">
        <v>0.9</v>
      </c>
      <c r="AA2528">
        <v>-40</v>
      </c>
      <c r="AB2528" t="s">
        <v>769</v>
      </c>
      <c r="AC2528">
        <v>0.1</v>
      </c>
      <c r="AD2528" t="s">
        <v>6519</v>
      </c>
      <c r="AE2528">
        <v>41818</v>
      </c>
      <c r="AF2528">
        <v>41946</v>
      </c>
      <c r="AG2528" t="s">
        <v>784</v>
      </c>
      <c r="AH2528" t="s">
        <v>6520</v>
      </c>
      <c r="AI2528">
        <v>2224250</v>
      </c>
    </row>
    <row r="2529" spans="1:35">
      <c r="A2529" t="s">
        <v>6505</v>
      </c>
      <c r="B2529" t="s">
        <v>6513</v>
      </c>
      <c r="C2529">
        <v>90855</v>
      </c>
      <c r="D2529">
        <v>90855</v>
      </c>
      <c r="F2529" t="s">
        <v>732</v>
      </c>
      <c r="G2529" t="s">
        <v>780</v>
      </c>
      <c r="H2529" t="s">
        <v>794</v>
      </c>
      <c r="I2529" t="s">
        <v>726</v>
      </c>
      <c r="J2529" t="s">
        <v>682</v>
      </c>
      <c r="K2529">
        <v>3</v>
      </c>
      <c r="M2529">
        <v>133</v>
      </c>
      <c r="N2529">
        <v>95</v>
      </c>
      <c r="R2529">
        <v>865</v>
      </c>
      <c r="S2529">
        <v>12</v>
      </c>
      <c r="T2529">
        <v>72.099999999999994</v>
      </c>
      <c r="U2529" t="s">
        <v>782</v>
      </c>
      <c r="V2529">
        <v>40000</v>
      </c>
      <c r="W2529">
        <v>3000</v>
      </c>
      <c r="X2529">
        <v>84</v>
      </c>
      <c r="Y2529">
        <v>24</v>
      </c>
      <c r="Z2529">
        <v>0.9</v>
      </c>
      <c r="AA2529">
        <v>-40</v>
      </c>
      <c r="AB2529" t="s">
        <v>769</v>
      </c>
      <c r="AC2529">
        <v>0.1</v>
      </c>
      <c r="AD2529" t="s">
        <v>974</v>
      </c>
      <c r="AE2529">
        <v>41795</v>
      </c>
      <c r="AF2529">
        <v>41946</v>
      </c>
      <c r="AG2529" t="s">
        <v>784</v>
      </c>
      <c r="AH2529" t="s">
        <v>6521</v>
      </c>
      <c r="AI2529">
        <v>2224249</v>
      </c>
    </row>
    <row r="2530" spans="1:35">
      <c r="A2530" t="s">
        <v>6505</v>
      </c>
      <c r="B2530" t="s">
        <v>6513</v>
      </c>
      <c r="C2530">
        <v>90857</v>
      </c>
      <c r="D2530">
        <v>90857</v>
      </c>
      <c r="F2530" t="s">
        <v>733</v>
      </c>
      <c r="G2530" t="s">
        <v>780</v>
      </c>
      <c r="H2530" t="s">
        <v>794</v>
      </c>
      <c r="I2530" t="s">
        <v>726</v>
      </c>
      <c r="J2530" t="s">
        <v>682</v>
      </c>
      <c r="K2530">
        <v>3</v>
      </c>
      <c r="M2530">
        <v>160</v>
      </c>
      <c r="N2530">
        <v>125</v>
      </c>
      <c r="R2530">
        <v>685</v>
      </c>
      <c r="S2530">
        <v>10.3</v>
      </c>
      <c r="T2530">
        <v>66.5</v>
      </c>
      <c r="U2530" t="s">
        <v>782</v>
      </c>
      <c r="V2530">
        <v>40000</v>
      </c>
      <c r="W2530">
        <v>3000</v>
      </c>
      <c r="X2530">
        <v>82</v>
      </c>
      <c r="Y2530">
        <v>17</v>
      </c>
      <c r="Z2530">
        <v>0.9</v>
      </c>
      <c r="AA2530">
        <v>-40</v>
      </c>
      <c r="AB2530" t="s">
        <v>769</v>
      </c>
      <c r="AC2530">
        <v>0.1</v>
      </c>
      <c r="AD2530" t="s">
        <v>974</v>
      </c>
      <c r="AE2530">
        <v>41795</v>
      </c>
      <c r="AF2530">
        <v>41946</v>
      </c>
      <c r="AG2530" t="s">
        <v>784</v>
      </c>
      <c r="AH2530" t="s">
        <v>6522</v>
      </c>
      <c r="AI2530">
        <v>2224222</v>
      </c>
    </row>
    <row r="2531" spans="1:35">
      <c r="A2531" t="s">
        <v>6505</v>
      </c>
      <c r="B2531" t="s">
        <v>6513</v>
      </c>
      <c r="C2531">
        <v>90861</v>
      </c>
      <c r="D2531">
        <v>90861</v>
      </c>
      <c r="F2531" t="s">
        <v>733</v>
      </c>
      <c r="G2531" t="s">
        <v>780</v>
      </c>
      <c r="H2531" t="s">
        <v>794</v>
      </c>
      <c r="I2531" t="s">
        <v>726</v>
      </c>
      <c r="J2531" t="s">
        <v>682</v>
      </c>
      <c r="K2531">
        <v>3</v>
      </c>
      <c r="L2531">
        <v>75</v>
      </c>
      <c r="M2531">
        <v>157</v>
      </c>
      <c r="N2531">
        <v>125</v>
      </c>
      <c r="R2531">
        <v>1200</v>
      </c>
      <c r="S2531">
        <v>17.100000000000001</v>
      </c>
      <c r="T2531">
        <v>70.2</v>
      </c>
      <c r="U2531" t="s">
        <v>782</v>
      </c>
      <c r="V2531">
        <v>40000</v>
      </c>
      <c r="W2531">
        <v>3000</v>
      </c>
      <c r="X2531">
        <v>83</v>
      </c>
      <c r="Y2531">
        <v>19</v>
      </c>
      <c r="Z2531">
        <v>1</v>
      </c>
      <c r="AA2531">
        <v>-40</v>
      </c>
      <c r="AB2531" t="s">
        <v>769</v>
      </c>
      <c r="AC2531">
        <v>0.1</v>
      </c>
      <c r="AD2531" t="s">
        <v>974</v>
      </c>
      <c r="AE2531">
        <v>41795</v>
      </c>
      <c r="AF2531">
        <v>41943</v>
      </c>
      <c r="AG2531" t="s">
        <v>784</v>
      </c>
      <c r="AH2531" t="s">
        <v>6523</v>
      </c>
      <c r="AI2531">
        <v>2223986</v>
      </c>
    </row>
    <row r="2532" spans="1:35" hidden="1">
      <c r="A2532" t="s">
        <v>6524</v>
      </c>
      <c r="B2532" t="s">
        <v>6525</v>
      </c>
      <c r="C2532" t="s">
        <v>6526</v>
      </c>
      <c r="D2532" t="s">
        <v>6526</v>
      </c>
      <c r="F2532" t="s">
        <v>813</v>
      </c>
      <c r="G2532" t="s">
        <v>780</v>
      </c>
      <c r="H2532" t="s">
        <v>794</v>
      </c>
      <c r="I2532" t="s">
        <v>726</v>
      </c>
      <c r="J2532" t="s">
        <v>682</v>
      </c>
      <c r="K2532">
        <v>3</v>
      </c>
      <c r="L2532">
        <v>50</v>
      </c>
      <c r="M2532">
        <v>98</v>
      </c>
      <c r="N2532">
        <v>64</v>
      </c>
      <c r="Q2532">
        <v>120</v>
      </c>
      <c r="R2532">
        <v>500</v>
      </c>
      <c r="S2532">
        <v>7.4</v>
      </c>
      <c r="T2532">
        <v>67.599999999999994</v>
      </c>
      <c r="U2532" t="s">
        <v>782</v>
      </c>
      <c r="V2532">
        <v>25000</v>
      </c>
      <c r="W2532">
        <v>3000</v>
      </c>
      <c r="X2532">
        <v>83</v>
      </c>
      <c r="Y2532">
        <v>17</v>
      </c>
      <c r="Z2532">
        <v>0.9</v>
      </c>
      <c r="AA2532">
        <v>-20</v>
      </c>
      <c r="AB2532" t="s">
        <v>769</v>
      </c>
      <c r="AC2532">
        <v>0.09</v>
      </c>
      <c r="AD2532" t="s">
        <v>783</v>
      </c>
      <c r="AE2532">
        <v>41908</v>
      </c>
      <c r="AF2532">
        <v>41908</v>
      </c>
      <c r="AG2532" t="s">
        <v>784</v>
      </c>
      <c r="AH2532" t="s">
        <v>6527</v>
      </c>
      <c r="AI2532">
        <v>2220884</v>
      </c>
    </row>
    <row r="2533" spans="1:35" hidden="1">
      <c r="A2533" t="s">
        <v>6524</v>
      </c>
      <c r="B2533" t="s">
        <v>6525</v>
      </c>
      <c r="C2533" t="s">
        <v>6528</v>
      </c>
      <c r="D2533" t="s">
        <v>6528</v>
      </c>
      <c r="F2533" t="s">
        <v>732</v>
      </c>
      <c r="G2533" t="s">
        <v>780</v>
      </c>
      <c r="H2533" t="s">
        <v>794</v>
      </c>
      <c r="I2533" t="s">
        <v>726</v>
      </c>
      <c r="J2533" t="s">
        <v>682</v>
      </c>
      <c r="K2533">
        <v>3</v>
      </c>
      <c r="M2533">
        <v>130</v>
      </c>
      <c r="N2533">
        <v>95</v>
      </c>
      <c r="Q2533">
        <v>120</v>
      </c>
      <c r="R2533">
        <v>800</v>
      </c>
      <c r="S2533">
        <v>11.1</v>
      </c>
      <c r="T2533">
        <v>72.7</v>
      </c>
      <c r="U2533" t="s">
        <v>782</v>
      </c>
      <c r="V2533">
        <v>25000</v>
      </c>
      <c r="W2533">
        <v>3000</v>
      </c>
      <c r="X2533">
        <v>83</v>
      </c>
      <c r="Y2533">
        <v>17</v>
      </c>
      <c r="Z2533">
        <v>0.9</v>
      </c>
      <c r="AA2533">
        <v>-20</v>
      </c>
      <c r="AB2533" t="s">
        <v>769</v>
      </c>
      <c r="AC2533">
        <v>0.1</v>
      </c>
      <c r="AD2533" t="s">
        <v>789</v>
      </c>
      <c r="AE2533">
        <v>41911</v>
      </c>
      <c r="AF2533">
        <v>41911</v>
      </c>
      <c r="AG2533" t="s">
        <v>784</v>
      </c>
      <c r="AH2533" t="s">
        <v>6529</v>
      </c>
      <c r="AI2533">
        <v>2220885</v>
      </c>
    </row>
    <row r="2534" spans="1:35" hidden="1">
      <c r="A2534" t="s">
        <v>6524</v>
      </c>
      <c r="B2534" t="s">
        <v>6525</v>
      </c>
      <c r="C2534" t="s">
        <v>6530</v>
      </c>
      <c r="D2534" t="s">
        <v>6530</v>
      </c>
      <c r="F2534" t="s">
        <v>733</v>
      </c>
      <c r="G2534" t="s">
        <v>780</v>
      </c>
      <c r="H2534" t="s">
        <v>794</v>
      </c>
      <c r="I2534" t="s">
        <v>726</v>
      </c>
      <c r="J2534" t="s">
        <v>682</v>
      </c>
      <c r="K2534">
        <v>3</v>
      </c>
      <c r="M2534">
        <v>160.1</v>
      </c>
      <c r="N2534">
        <v>119.9</v>
      </c>
      <c r="Q2534">
        <v>120</v>
      </c>
      <c r="R2534">
        <v>1400</v>
      </c>
      <c r="S2534">
        <v>17</v>
      </c>
      <c r="T2534">
        <v>82.4</v>
      </c>
      <c r="U2534" t="s">
        <v>782</v>
      </c>
      <c r="V2534">
        <v>25000</v>
      </c>
      <c r="W2534">
        <v>3000</v>
      </c>
      <c r="X2534">
        <v>83</v>
      </c>
      <c r="Y2534">
        <v>17</v>
      </c>
      <c r="Z2534">
        <v>0.9</v>
      </c>
      <c r="AA2534">
        <v>-20</v>
      </c>
      <c r="AB2534" t="s">
        <v>769</v>
      </c>
      <c r="AC2534">
        <v>0.1</v>
      </c>
      <c r="AD2534" t="s">
        <v>789</v>
      </c>
      <c r="AE2534">
        <v>41911</v>
      </c>
      <c r="AF2534">
        <v>41912</v>
      </c>
      <c r="AG2534" t="s">
        <v>784</v>
      </c>
      <c r="AH2534" t="s">
        <v>6531</v>
      </c>
      <c r="AI2534">
        <v>2220886</v>
      </c>
    </row>
    <row r="2535" spans="1:35" hidden="1">
      <c r="A2535" t="s">
        <v>6524</v>
      </c>
      <c r="B2535" t="s">
        <v>6525</v>
      </c>
      <c r="C2535" t="s">
        <v>6532</v>
      </c>
      <c r="D2535" t="s">
        <v>6532</v>
      </c>
      <c r="F2535" t="s">
        <v>738</v>
      </c>
      <c r="G2535" t="s">
        <v>780</v>
      </c>
      <c r="H2535" t="s">
        <v>794</v>
      </c>
      <c r="I2535" t="s">
        <v>726</v>
      </c>
      <c r="J2535" t="s">
        <v>682</v>
      </c>
      <c r="K2535">
        <v>3</v>
      </c>
      <c r="L2535">
        <v>50</v>
      </c>
      <c r="M2535">
        <v>84</v>
      </c>
      <c r="N2535">
        <v>63</v>
      </c>
      <c r="O2535">
        <v>1750</v>
      </c>
      <c r="Q2535">
        <v>25</v>
      </c>
      <c r="R2535">
        <v>470</v>
      </c>
      <c r="S2535">
        <v>7.7</v>
      </c>
      <c r="T2535">
        <v>61</v>
      </c>
      <c r="U2535" t="s">
        <v>782</v>
      </c>
      <c r="V2535">
        <v>25000</v>
      </c>
      <c r="W2535">
        <v>3000</v>
      </c>
      <c r="X2535">
        <v>82</v>
      </c>
      <c r="Y2535">
        <v>12</v>
      </c>
      <c r="Z2535">
        <v>0.9</v>
      </c>
      <c r="AA2535">
        <v>-20</v>
      </c>
      <c r="AB2535" t="s">
        <v>769</v>
      </c>
      <c r="AC2535">
        <v>0.1</v>
      </c>
      <c r="AD2535" t="s">
        <v>783</v>
      </c>
      <c r="AE2535">
        <v>41911</v>
      </c>
      <c r="AF2535">
        <v>41911</v>
      </c>
      <c r="AG2535" t="s">
        <v>784</v>
      </c>
      <c r="AH2535" t="s">
        <v>6533</v>
      </c>
      <c r="AI2535">
        <v>2220882</v>
      </c>
    </row>
    <row r="2536" spans="1:35" hidden="1">
      <c r="A2536" t="s">
        <v>6524</v>
      </c>
      <c r="B2536" t="s">
        <v>6525</v>
      </c>
      <c r="C2536" t="s">
        <v>6534</v>
      </c>
      <c r="D2536" t="s">
        <v>6534</v>
      </c>
      <c r="F2536" t="s">
        <v>738</v>
      </c>
      <c r="G2536" t="s">
        <v>780</v>
      </c>
      <c r="H2536" t="s">
        <v>794</v>
      </c>
      <c r="I2536" t="s">
        <v>726</v>
      </c>
      <c r="J2536" t="s">
        <v>682</v>
      </c>
      <c r="K2536">
        <v>3</v>
      </c>
      <c r="L2536">
        <v>50</v>
      </c>
      <c r="M2536">
        <v>84</v>
      </c>
      <c r="N2536">
        <v>63</v>
      </c>
      <c r="O2536">
        <v>1127</v>
      </c>
      <c r="Q2536">
        <v>40</v>
      </c>
      <c r="R2536">
        <v>470</v>
      </c>
      <c r="S2536">
        <v>7.7</v>
      </c>
      <c r="T2536">
        <v>60.1</v>
      </c>
      <c r="U2536" t="s">
        <v>782</v>
      </c>
      <c r="V2536">
        <v>25000</v>
      </c>
      <c r="W2536">
        <v>3000</v>
      </c>
      <c r="X2536">
        <v>82</v>
      </c>
      <c r="Y2536">
        <v>11</v>
      </c>
      <c r="Z2536">
        <v>0.9</v>
      </c>
      <c r="AA2536">
        <v>-20</v>
      </c>
      <c r="AB2536" t="s">
        <v>769</v>
      </c>
      <c r="AC2536">
        <v>0.1</v>
      </c>
      <c r="AD2536" t="s">
        <v>826</v>
      </c>
      <c r="AE2536">
        <v>41911</v>
      </c>
      <c r="AF2536">
        <v>41911</v>
      </c>
      <c r="AG2536" t="s">
        <v>784</v>
      </c>
      <c r="AH2536" t="s">
        <v>6535</v>
      </c>
      <c r="AI2536">
        <v>2220883</v>
      </c>
    </row>
    <row r="2537" spans="1:35" hidden="1">
      <c r="A2537" t="s">
        <v>6524</v>
      </c>
      <c r="B2537" t="s">
        <v>6525</v>
      </c>
      <c r="C2537" t="s">
        <v>6536</v>
      </c>
      <c r="D2537" t="s">
        <v>6536</v>
      </c>
      <c r="F2537" t="s">
        <v>731</v>
      </c>
      <c r="G2537" t="s">
        <v>780</v>
      </c>
      <c r="H2537" t="s">
        <v>794</v>
      </c>
      <c r="I2537" t="s">
        <v>726</v>
      </c>
      <c r="J2537" t="s">
        <v>682</v>
      </c>
      <c r="K2537">
        <v>3</v>
      </c>
      <c r="M2537">
        <v>115.5</v>
      </c>
      <c r="N2537">
        <v>94.5</v>
      </c>
      <c r="O2537">
        <v>4662</v>
      </c>
      <c r="Q2537">
        <v>25</v>
      </c>
      <c r="R2537">
        <v>850</v>
      </c>
      <c r="S2537">
        <v>12</v>
      </c>
      <c r="T2537">
        <v>70.8</v>
      </c>
      <c r="U2537" t="s">
        <v>782</v>
      </c>
      <c r="V2537">
        <v>25000</v>
      </c>
      <c r="W2537">
        <v>3000</v>
      </c>
      <c r="X2537">
        <v>81</v>
      </c>
      <c r="Y2537">
        <v>13</v>
      </c>
      <c r="Z2537">
        <v>0.9</v>
      </c>
      <c r="AA2537">
        <v>-20</v>
      </c>
      <c r="AB2537" t="s">
        <v>769</v>
      </c>
      <c r="AC2537">
        <v>0.1</v>
      </c>
      <c r="AD2537" t="s">
        <v>789</v>
      </c>
      <c r="AE2537">
        <v>41912</v>
      </c>
      <c r="AF2537">
        <v>41912</v>
      </c>
      <c r="AG2537" t="s">
        <v>784</v>
      </c>
      <c r="AH2537" t="s">
        <v>6537</v>
      </c>
      <c r="AI2537">
        <v>2220887</v>
      </c>
    </row>
    <row r="2538" spans="1:35" hidden="1">
      <c r="A2538" t="s">
        <v>6524</v>
      </c>
      <c r="B2538" t="s">
        <v>6525</v>
      </c>
      <c r="C2538" t="s">
        <v>6538</v>
      </c>
      <c r="D2538" t="s">
        <v>6538</v>
      </c>
      <c r="F2538" t="s">
        <v>731</v>
      </c>
      <c r="G2538" t="s">
        <v>780</v>
      </c>
      <c r="H2538" t="s">
        <v>794</v>
      </c>
      <c r="I2538" t="s">
        <v>726</v>
      </c>
      <c r="J2538" t="s">
        <v>682</v>
      </c>
      <c r="K2538">
        <v>3</v>
      </c>
      <c r="L2538">
        <v>75</v>
      </c>
      <c r="M2538">
        <v>115.5</v>
      </c>
      <c r="N2538">
        <v>94.5</v>
      </c>
      <c r="O2538">
        <v>2140</v>
      </c>
      <c r="Q2538">
        <v>40</v>
      </c>
      <c r="R2538">
        <v>850</v>
      </c>
      <c r="S2538">
        <v>12.1</v>
      </c>
      <c r="T2538">
        <v>70.900000000000006</v>
      </c>
      <c r="U2538" t="s">
        <v>782</v>
      </c>
      <c r="V2538">
        <v>25000</v>
      </c>
      <c r="W2538">
        <v>3000</v>
      </c>
      <c r="X2538">
        <v>81</v>
      </c>
      <c r="Y2538">
        <v>12</v>
      </c>
      <c r="Z2538">
        <v>0.9</v>
      </c>
      <c r="AA2538">
        <v>-20</v>
      </c>
      <c r="AB2538" t="s">
        <v>769</v>
      </c>
      <c r="AC2538">
        <v>0.1</v>
      </c>
      <c r="AD2538" t="s">
        <v>783</v>
      </c>
      <c r="AE2538">
        <v>41912</v>
      </c>
      <c r="AF2538">
        <v>41912</v>
      </c>
      <c r="AG2538" t="s">
        <v>784</v>
      </c>
      <c r="AH2538" t="s">
        <v>6539</v>
      </c>
      <c r="AI2538">
        <v>2220888</v>
      </c>
    </row>
    <row r="2539" spans="1:35" hidden="1">
      <c r="A2539" t="s">
        <v>6524</v>
      </c>
      <c r="B2539" t="s">
        <v>6525</v>
      </c>
      <c r="C2539" t="s">
        <v>6540</v>
      </c>
      <c r="D2539" t="s">
        <v>6540</v>
      </c>
      <c r="F2539" t="s">
        <v>735</v>
      </c>
      <c r="G2539" t="s">
        <v>780</v>
      </c>
      <c r="H2539" t="s">
        <v>794</v>
      </c>
      <c r="I2539" t="s">
        <v>726</v>
      </c>
      <c r="J2539" t="s">
        <v>682</v>
      </c>
      <c r="K2539">
        <v>3</v>
      </c>
      <c r="L2539">
        <v>150</v>
      </c>
      <c r="M2539">
        <v>130.80000000000001</v>
      </c>
      <c r="N2539">
        <v>120.1</v>
      </c>
      <c r="O2539">
        <v>7181</v>
      </c>
      <c r="Q2539">
        <v>25</v>
      </c>
      <c r="R2539">
        <v>1300</v>
      </c>
      <c r="S2539">
        <v>17</v>
      </c>
      <c r="T2539">
        <v>76.5</v>
      </c>
      <c r="U2539" t="s">
        <v>782</v>
      </c>
      <c r="V2539">
        <v>25000</v>
      </c>
      <c r="W2539">
        <v>3000</v>
      </c>
      <c r="X2539">
        <v>81</v>
      </c>
      <c r="Y2539">
        <v>12</v>
      </c>
      <c r="Z2539">
        <v>0.9</v>
      </c>
      <c r="AA2539">
        <v>-20</v>
      </c>
      <c r="AB2539" t="s">
        <v>769</v>
      </c>
      <c r="AC2539">
        <v>0.1</v>
      </c>
      <c r="AD2539" t="s">
        <v>3213</v>
      </c>
      <c r="AE2539">
        <v>41912</v>
      </c>
      <c r="AF2539">
        <v>41912</v>
      </c>
      <c r="AG2539" t="s">
        <v>784</v>
      </c>
      <c r="AH2539" t="s">
        <v>6541</v>
      </c>
      <c r="AI2539">
        <v>2220889</v>
      </c>
    </row>
    <row r="2540" spans="1:35" hidden="1">
      <c r="A2540" t="s">
        <v>6542</v>
      </c>
      <c r="B2540" t="s">
        <v>6543</v>
      </c>
      <c r="C2540" t="s">
        <v>682</v>
      </c>
      <c r="D2540">
        <v>62462</v>
      </c>
      <c r="E2540" t="s">
        <v>6544</v>
      </c>
      <c r="F2540" t="s">
        <v>703</v>
      </c>
      <c r="G2540" t="s">
        <v>780</v>
      </c>
      <c r="H2540" t="s">
        <v>1216</v>
      </c>
      <c r="I2540" t="s">
        <v>726</v>
      </c>
      <c r="J2540" t="s">
        <v>682</v>
      </c>
      <c r="K2540">
        <v>3</v>
      </c>
      <c r="L2540">
        <v>35</v>
      </c>
      <c r="M2540">
        <v>48</v>
      </c>
      <c r="N2540">
        <v>50</v>
      </c>
      <c r="O2540">
        <v>1734</v>
      </c>
      <c r="Q2540">
        <v>25</v>
      </c>
      <c r="R2540">
        <v>360</v>
      </c>
      <c r="S2540">
        <v>6</v>
      </c>
      <c r="T2540">
        <v>60</v>
      </c>
      <c r="U2540" t="s">
        <v>782</v>
      </c>
      <c r="V2540">
        <v>25000</v>
      </c>
      <c r="W2540">
        <v>2700</v>
      </c>
      <c r="X2540">
        <v>83</v>
      </c>
      <c r="Y2540">
        <v>20</v>
      </c>
      <c r="Z2540">
        <v>0.7</v>
      </c>
      <c r="AA2540">
        <v>-25</v>
      </c>
      <c r="AB2540" t="s">
        <v>769</v>
      </c>
      <c r="AC2540">
        <v>0.1</v>
      </c>
      <c r="AD2540" t="s">
        <v>1143</v>
      </c>
      <c r="AE2540">
        <v>41881</v>
      </c>
      <c r="AF2540">
        <v>41893</v>
      </c>
      <c r="AG2540" t="s">
        <v>827</v>
      </c>
      <c r="AH2540" t="s">
        <v>6545</v>
      </c>
      <c r="AI2540">
        <v>2220235</v>
      </c>
    </row>
    <row r="2541" spans="1:35" hidden="1">
      <c r="A2541" t="s">
        <v>6542</v>
      </c>
      <c r="B2541" t="s">
        <v>6543</v>
      </c>
      <c r="C2541" t="s">
        <v>682</v>
      </c>
      <c r="D2541">
        <v>62463</v>
      </c>
      <c r="E2541" t="s">
        <v>6546</v>
      </c>
      <c r="F2541" t="s">
        <v>703</v>
      </c>
      <c r="G2541" t="s">
        <v>780</v>
      </c>
      <c r="H2541" t="s">
        <v>1216</v>
      </c>
      <c r="I2541" t="s">
        <v>726</v>
      </c>
      <c r="J2541" t="s">
        <v>682</v>
      </c>
      <c r="K2541">
        <v>3</v>
      </c>
      <c r="L2541">
        <v>35</v>
      </c>
      <c r="M2541">
        <v>48</v>
      </c>
      <c r="N2541">
        <v>50</v>
      </c>
      <c r="O2541">
        <v>1714</v>
      </c>
      <c r="Q2541">
        <v>25</v>
      </c>
      <c r="R2541">
        <v>360</v>
      </c>
      <c r="S2541">
        <v>6</v>
      </c>
      <c r="T2541">
        <v>60</v>
      </c>
      <c r="U2541" t="s">
        <v>782</v>
      </c>
      <c r="V2541">
        <v>25000</v>
      </c>
      <c r="W2541">
        <v>3000</v>
      </c>
      <c r="X2541">
        <v>84</v>
      </c>
      <c r="Y2541">
        <v>27</v>
      </c>
      <c r="Z2541">
        <v>0.7</v>
      </c>
      <c r="AA2541">
        <v>-25</v>
      </c>
      <c r="AB2541" t="s">
        <v>769</v>
      </c>
      <c r="AC2541">
        <v>0.1</v>
      </c>
      <c r="AD2541" t="s">
        <v>1143</v>
      </c>
      <c r="AE2541">
        <v>41881</v>
      </c>
      <c r="AF2541">
        <v>41893</v>
      </c>
      <c r="AG2541" t="s">
        <v>827</v>
      </c>
      <c r="AH2541" t="s">
        <v>6547</v>
      </c>
      <c r="AI2541">
        <v>2220237</v>
      </c>
    </row>
    <row r="2542" spans="1:35" hidden="1">
      <c r="A2542" t="s">
        <v>6542</v>
      </c>
      <c r="B2542" t="s">
        <v>6543</v>
      </c>
      <c r="C2542" t="s">
        <v>682</v>
      </c>
      <c r="D2542">
        <v>62464</v>
      </c>
      <c r="E2542" t="s">
        <v>6546</v>
      </c>
      <c r="F2542" t="s">
        <v>703</v>
      </c>
      <c r="G2542" t="s">
        <v>780</v>
      </c>
      <c r="H2542" t="s">
        <v>1216</v>
      </c>
      <c r="I2542" t="s">
        <v>726</v>
      </c>
      <c r="J2542" t="s">
        <v>682</v>
      </c>
      <c r="K2542">
        <v>3</v>
      </c>
      <c r="L2542">
        <v>35</v>
      </c>
      <c r="M2542">
        <v>48</v>
      </c>
      <c r="N2542">
        <v>50</v>
      </c>
      <c r="O2542">
        <v>1913</v>
      </c>
      <c r="Q2542">
        <v>25</v>
      </c>
      <c r="R2542">
        <v>360</v>
      </c>
      <c r="S2542">
        <v>6</v>
      </c>
      <c r="T2542">
        <v>60</v>
      </c>
      <c r="U2542" t="s">
        <v>782</v>
      </c>
      <c r="V2542">
        <v>25000</v>
      </c>
      <c r="W2542">
        <v>4000</v>
      </c>
      <c r="X2542">
        <v>85</v>
      </c>
      <c r="Y2542">
        <v>20</v>
      </c>
      <c r="Z2542">
        <v>0.7</v>
      </c>
      <c r="AA2542">
        <v>-25</v>
      </c>
      <c r="AB2542" t="s">
        <v>769</v>
      </c>
      <c r="AC2542">
        <v>0.1</v>
      </c>
      <c r="AD2542" t="s">
        <v>1143</v>
      </c>
      <c r="AE2542">
        <v>41881</v>
      </c>
      <c r="AF2542">
        <v>41893</v>
      </c>
      <c r="AG2542" t="s">
        <v>827</v>
      </c>
      <c r="AH2542" t="s">
        <v>6548</v>
      </c>
      <c r="AI2542">
        <v>2220239</v>
      </c>
    </row>
    <row r="2543" spans="1:35" hidden="1">
      <c r="A2543" t="s">
        <v>6542</v>
      </c>
      <c r="B2543" t="s">
        <v>6543</v>
      </c>
      <c r="C2543" t="s">
        <v>682</v>
      </c>
      <c r="D2543">
        <v>62465</v>
      </c>
      <c r="E2543" t="s">
        <v>6549</v>
      </c>
      <c r="F2543" t="s">
        <v>703</v>
      </c>
      <c r="G2543" t="s">
        <v>780</v>
      </c>
      <c r="H2543" t="s">
        <v>1216</v>
      </c>
      <c r="I2543" t="s">
        <v>726</v>
      </c>
      <c r="J2543" t="s">
        <v>682</v>
      </c>
      <c r="K2543">
        <v>3</v>
      </c>
      <c r="L2543">
        <v>35</v>
      </c>
      <c r="M2543">
        <v>48</v>
      </c>
      <c r="N2543">
        <v>50</v>
      </c>
      <c r="O2543">
        <v>1006</v>
      </c>
      <c r="Q2543">
        <v>38</v>
      </c>
      <c r="R2543">
        <v>360</v>
      </c>
      <c r="S2543">
        <v>6</v>
      </c>
      <c r="T2543">
        <v>60</v>
      </c>
      <c r="U2543" t="s">
        <v>782</v>
      </c>
      <c r="V2543">
        <v>25000</v>
      </c>
      <c r="W2543">
        <v>2700</v>
      </c>
      <c r="X2543">
        <v>83</v>
      </c>
      <c r="Y2543">
        <v>20</v>
      </c>
      <c r="Z2543">
        <v>0.7</v>
      </c>
      <c r="AA2543">
        <v>-25</v>
      </c>
      <c r="AB2543" t="s">
        <v>769</v>
      </c>
      <c r="AC2543">
        <v>0.1</v>
      </c>
      <c r="AD2543" t="s">
        <v>1143</v>
      </c>
      <c r="AE2543">
        <v>41881</v>
      </c>
      <c r="AF2543">
        <v>41893</v>
      </c>
      <c r="AG2543" t="s">
        <v>827</v>
      </c>
      <c r="AH2543" t="s">
        <v>6550</v>
      </c>
      <c r="AI2543">
        <v>2220236</v>
      </c>
    </row>
    <row r="2544" spans="1:35" hidden="1">
      <c r="A2544" t="s">
        <v>6542</v>
      </c>
      <c r="B2544" t="s">
        <v>6543</v>
      </c>
      <c r="C2544" t="s">
        <v>682</v>
      </c>
      <c r="D2544">
        <v>62466</v>
      </c>
      <c r="E2544" t="s">
        <v>6551</v>
      </c>
      <c r="F2544" t="s">
        <v>703</v>
      </c>
      <c r="G2544" t="s">
        <v>780</v>
      </c>
      <c r="H2544" t="s">
        <v>1216</v>
      </c>
      <c r="I2544" t="s">
        <v>726</v>
      </c>
      <c r="J2544" t="s">
        <v>682</v>
      </c>
      <c r="K2544">
        <v>3</v>
      </c>
      <c r="L2544">
        <v>35</v>
      </c>
      <c r="M2544">
        <v>48</v>
      </c>
      <c r="N2544">
        <v>50</v>
      </c>
      <c r="O2544">
        <v>1006</v>
      </c>
      <c r="Q2544">
        <v>38</v>
      </c>
      <c r="R2544">
        <v>360</v>
      </c>
      <c r="S2544">
        <v>6</v>
      </c>
      <c r="T2544">
        <v>60</v>
      </c>
      <c r="U2544" t="s">
        <v>782</v>
      </c>
      <c r="V2544">
        <v>25000</v>
      </c>
      <c r="W2544">
        <v>2700</v>
      </c>
      <c r="X2544">
        <v>83</v>
      </c>
      <c r="Y2544">
        <v>20</v>
      </c>
      <c r="Z2544">
        <v>0.7</v>
      </c>
      <c r="AA2544">
        <v>-25</v>
      </c>
      <c r="AB2544" t="s">
        <v>769</v>
      </c>
      <c r="AC2544">
        <v>0.1</v>
      </c>
      <c r="AD2544" t="s">
        <v>1143</v>
      </c>
      <c r="AE2544">
        <v>41881</v>
      </c>
      <c r="AF2544">
        <v>41893</v>
      </c>
      <c r="AG2544" t="s">
        <v>827</v>
      </c>
      <c r="AH2544" t="s">
        <v>6552</v>
      </c>
      <c r="AI2544">
        <v>2220238</v>
      </c>
    </row>
    <row r="2545" spans="1:35" hidden="1">
      <c r="A2545" t="s">
        <v>6542</v>
      </c>
      <c r="B2545" t="s">
        <v>6543</v>
      </c>
      <c r="C2545" t="s">
        <v>682</v>
      </c>
      <c r="D2545">
        <v>62467</v>
      </c>
      <c r="E2545" t="s">
        <v>6551</v>
      </c>
      <c r="F2545" t="s">
        <v>703</v>
      </c>
      <c r="G2545" t="s">
        <v>780</v>
      </c>
      <c r="H2545" t="s">
        <v>1216</v>
      </c>
      <c r="I2545" t="s">
        <v>726</v>
      </c>
      <c r="J2545" t="s">
        <v>682</v>
      </c>
      <c r="K2545">
        <v>3</v>
      </c>
      <c r="L2545">
        <v>35</v>
      </c>
      <c r="M2545">
        <v>48</v>
      </c>
      <c r="N2545">
        <v>50</v>
      </c>
      <c r="O2545">
        <v>1006</v>
      </c>
      <c r="Q2545">
        <v>38</v>
      </c>
      <c r="R2545">
        <v>360</v>
      </c>
      <c r="S2545">
        <v>6</v>
      </c>
      <c r="T2545">
        <v>60</v>
      </c>
      <c r="U2545" t="s">
        <v>782</v>
      </c>
      <c r="V2545">
        <v>25000</v>
      </c>
      <c r="W2545">
        <v>2700</v>
      </c>
      <c r="X2545">
        <v>83</v>
      </c>
      <c r="Y2545">
        <v>20</v>
      </c>
      <c r="Z2545">
        <v>0.7</v>
      </c>
      <c r="AA2545">
        <v>-25</v>
      </c>
      <c r="AB2545" t="s">
        <v>769</v>
      </c>
      <c r="AC2545">
        <v>0.1</v>
      </c>
      <c r="AD2545" t="s">
        <v>1143</v>
      </c>
      <c r="AE2545">
        <v>41881</v>
      </c>
      <c r="AF2545">
        <v>41893</v>
      </c>
      <c r="AG2545" t="s">
        <v>827</v>
      </c>
      <c r="AH2545" t="s">
        <v>6553</v>
      </c>
      <c r="AI2545">
        <v>2220240</v>
      </c>
    </row>
    <row r="2546" spans="1:35" hidden="1">
      <c r="A2546" t="s">
        <v>6542</v>
      </c>
      <c r="B2546" t="s">
        <v>6543</v>
      </c>
      <c r="C2546" t="s">
        <v>682</v>
      </c>
      <c r="D2546">
        <v>62474</v>
      </c>
      <c r="F2546" t="s">
        <v>738</v>
      </c>
      <c r="G2546" t="s">
        <v>780</v>
      </c>
      <c r="H2546" t="s">
        <v>794</v>
      </c>
      <c r="I2546" t="s">
        <v>726</v>
      </c>
      <c r="J2546" t="s">
        <v>682</v>
      </c>
      <c r="K2546">
        <v>5</v>
      </c>
      <c r="L2546">
        <v>50</v>
      </c>
      <c r="M2546">
        <v>86</v>
      </c>
      <c r="N2546">
        <v>63</v>
      </c>
      <c r="O2546">
        <v>1667</v>
      </c>
      <c r="Q2546">
        <v>25</v>
      </c>
      <c r="R2546">
        <v>490</v>
      </c>
      <c r="S2546">
        <v>8.1</v>
      </c>
      <c r="T2546">
        <v>61.2</v>
      </c>
      <c r="U2546" t="s">
        <v>782</v>
      </c>
      <c r="V2546">
        <v>25000</v>
      </c>
      <c r="W2546">
        <v>2700</v>
      </c>
      <c r="X2546">
        <v>83</v>
      </c>
      <c r="Y2546">
        <v>4</v>
      </c>
      <c r="Z2546">
        <v>0.9</v>
      </c>
      <c r="AA2546">
        <v>-25</v>
      </c>
      <c r="AB2546" t="s">
        <v>769</v>
      </c>
      <c r="AC2546">
        <v>0.1</v>
      </c>
      <c r="AD2546" t="s">
        <v>783</v>
      </c>
      <c r="AE2546">
        <v>41912</v>
      </c>
      <c r="AF2546">
        <v>41912</v>
      </c>
      <c r="AG2546" t="s">
        <v>827</v>
      </c>
      <c r="AH2546" t="s">
        <v>6554</v>
      </c>
      <c r="AI2546">
        <v>2221003</v>
      </c>
    </row>
    <row r="2547" spans="1:35" hidden="1">
      <c r="A2547" t="s">
        <v>6542</v>
      </c>
      <c r="B2547" t="s">
        <v>6543</v>
      </c>
      <c r="C2547" t="s">
        <v>682</v>
      </c>
      <c r="D2547">
        <v>62475</v>
      </c>
      <c r="E2547" t="s">
        <v>6555</v>
      </c>
      <c r="F2547" t="s">
        <v>738</v>
      </c>
      <c r="G2547" t="s">
        <v>780</v>
      </c>
      <c r="H2547" t="s">
        <v>794</v>
      </c>
      <c r="I2547" t="s">
        <v>726</v>
      </c>
      <c r="J2547" t="s">
        <v>682</v>
      </c>
      <c r="K2547">
        <v>5</v>
      </c>
      <c r="L2547">
        <v>50</v>
      </c>
      <c r="M2547">
        <v>86</v>
      </c>
      <c r="N2547">
        <v>63</v>
      </c>
      <c r="O2547">
        <v>870</v>
      </c>
      <c r="Q2547">
        <v>25</v>
      </c>
      <c r="R2547">
        <v>500</v>
      </c>
      <c r="S2547">
        <v>8.1</v>
      </c>
      <c r="T2547">
        <v>62.2</v>
      </c>
      <c r="U2547" t="s">
        <v>782</v>
      </c>
      <c r="V2547">
        <v>25000</v>
      </c>
      <c r="W2547">
        <v>3000</v>
      </c>
      <c r="X2547">
        <v>84</v>
      </c>
      <c r="Y2547">
        <v>6</v>
      </c>
      <c r="Z2547">
        <v>0.9</v>
      </c>
      <c r="AA2547">
        <v>-25</v>
      </c>
      <c r="AB2547" t="s">
        <v>769</v>
      </c>
      <c r="AC2547">
        <v>0.1</v>
      </c>
      <c r="AD2547" t="s">
        <v>783</v>
      </c>
      <c r="AE2547">
        <v>41912</v>
      </c>
      <c r="AF2547">
        <v>41912</v>
      </c>
      <c r="AG2547" t="s">
        <v>827</v>
      </c>
      <c r="AH2547" t="s">
        <v>6556</v>
      </c>
      <c r="AI2547">
        <v>2221005</v>
      </c>
    </row>
    <row r="2548" spans="1:35" hidden="1">
      <c r="A2548" t="s">
        <v>6542</v>
      </c>
      <c r="B2548" t="s">
        <v>6543</v>
      </c>
      <c r="C2548" t="s">
        <v>682</v>
      </c>
      <c r="D2548">
        <v>62476</v>
      </c>
      <c r="E2548" t="s">
        <v>6557</v>
      </c>
      <c r="F2548" t="s">
        <v>738</v>
      </c>
      <c r="G2548" t="s">
        <v>780</v>
      </c>
      <c r="H2548" t="s">
        <v>794</v>
      </c>
      <c r="I2548" t="s">
        <v>726</v>
      </c>
      <c r="J2548" t="s">
        <v>682</v>
      </c>
      <c r="K2548">
        <v>5</v>
      </c>
      <c r="L2548">
        <v>50</v>
      </c>
      <c r="M2548">
        <v>86</v>
      </c>
      <c r="N2548">
        <v>63</v>
      </c>
      <c r="O2548">
        <v>896</v>
      </c>
      <c r="Q2548">
        <v>25</v>
      </c>
      <c r="R2548">
        <v>550</v>
      </c>
      <c r="S2548">
        <v>8.1</v>
      </c>
      <c r="T2548">
        <v>68.8</v>
      </c>
      <c r="U2548" t="s">
        <v>782</v>
      </c>
      <c r="V2548">
        <v>25000</v>
      </c>
      <c r="W2548">
        <v>4000</v>
      </c>
      <c r="X2548">
        <v>83</v>
      </c>
      <c r="Y2548">
        <v>10</v>
      </c>
      <c r="Z2548">
        <v>0.9</v>
      </c>
      <c r="AA2548">
        <v>-25</v>
      </c>
      <c r="AB2548" t="s">
        <v>769</v>
      </c>
      <c r="AC2548">
        <v>0.1</v>
      </c>
      <c r="AD2548" t="s">
        <v>783</v>
      </c>
      <c r="AE2548">
        <v>41912</v>
      </c>
      <c r="AF2548">
        <v>41912</v>
      </c>
      <c r="AG2548" t="s">
        <v>827</v>
      </c>
      <c r="AH2548" t="s">
        <v>6558</v>
      </c>
      <c r="AI2548">
        <v>2221007</v>
      </c>
    </row>
    <row r="2549" spans="1:35" hidden="1">
      <c r="A2549" t="s">
        <v>6542</v>
      </c>
      <c r="B2549" t="s">
        <v>6543</v>
      </c>
      <c r="C2549" t="s">
        <v>682</v>
      </c>
      <c r="D2549">
        <v>62477</v>
      </c>
      <c r="E2549" t="s">
        <v>6559</v>
      </c>
      <c r="F2549" t="s">
        <v>738</v>
      </c>
      <c r="G2549" t="s">
        <v>780</v>
      </c>
      <c r="H2549" t="s">
        <v>794</v>
      </c>
      <c r="I2549" t="s">
        <v>726</v>
      </c>
      <c r="J2549" t="s">
        <v>682</v>
      </c>
      <c r="K2549">
        <v>5</v>
      </c>
      <c r="L2549">
        <v>50</v>
      </c>
      <c r="M2549">
        <v>86</v>
      </c>
      <c r="N2549">
        <v>63</v>
      </c>
      <c r="O2549">
        <v>739</v>
      </c>
      <c r="Q2549">
        <v>40</v>
      </c>
      <c r="R2549">
        <v>490</v>
      </c>
      <c r="S2549">
        <v>8.1</v>
      </c>
      <c r="T2549">
        <v>61.2</v>
      </c>
      <c r="U2549" t="s">
        <v>782</v>
      </c>
      <c r="V2549">
        <v>25000</v>
      </c>
      <c r="W2549">
        <v>2700</v>
      </c>
      <c r="X2549">
        <v>83</v>
      </c>
      <c r="Y2549">
        <v>4</v>
      </c>
      <c r="Z2549">
        <v>0.9</v>
      </c>
      <c r="AA2549">
        <v>-25</v>
      </c>
      <c r="AB2549" t="s">
        <v>769</v>
      </c>
      <c r="AC2549">
        <v>0.1</v>
      </c>
      <c r="AD2549" t="s">
        <v>783</v>
      </c>
      <c r="AE2549">
        <v>41912</v>
      </c>
      <c r="AF2549">
        <v>41912</v>
      </c>
      <c r="AG2549" t="s">
        <v>827</v>
      </c>
      <c r="AH2549" t="s">
        <v>6560</v>
      </c>
      <c r="AI2549">
        <v>2221002</v>
      </c>
    </row>
    <row r="2550" spans="1:35" hidden="1">
      <c r="A2550" t="s">
        <v>6542</v>
      </c>
      <c r="B2550" t="s">
        <v>6543</v>
      </c>
      <c r="C2550" t="s">
        <v>682</v>
      </c>
      <c r="D2550">
        <v>62478</v>
      </c>
      <c r="E2550" t="s">
        <v>6561</v>
      </c>
      <c r="F2550" t="s">
        <v>738</v>
      </c>
      <c r="G2550" t="s">
        <v>780</v>
      </c>
      <c r="H2550" t="s">
        <v>794</v>
      </c>
      <c r="I2550" t="s">
        <v>726</v>
      </c>
      <c r="J2550" t="s">
        <v>682</v>
      </c>
      <c r="K2550">
        <v>5</v>
      </c>
      <c r="L2550">
        <v>50</v>
      </c>
      <c r="M2550">
        <v>86</v>
      </c>
      <c r="N2550">
        <v>63</v>
      </c>
      <c r="O2550">
        <v>870</v>
      </c>
      <c r="Q2550">
        <v>40</v>
      </c>
      <c r="R2550">
        <v>500</v>
      </c>
      <c r="S2550">
        <v>8.1</v>
      </c>
      <c r="T2550">
        <v>62.2</v>
      </c>
      <c r="U2550" t="s">
        <v>782</v>
      </c>
      <c r="V2550">
        <v>25000</v>
      </c>
      <c r="W2550">
        <v>3000</v>
      </c>
      <c r="X2550">
        <v>84</v>
      </c>
      <c r="Y2550">
        <v>6</v>
      </c>
      <c r="Z2550">
        <v>0.9</v>
      </c>
      <c r="AA2550">
        <v>-25</v>
      </c>
      <c r="AB2550" t="s">
        <v>769</v>
      </c>
      <c r="AC2550">
        <v>0.1</v>
      </c>
      <c r="AD2550" t="s">
        <v>783</v>
      </c>
      <c r="AE2550">
        <v>41912</v>
      </c>
      <c r="AF2550">
        <v>41912</v>
      </c>
      <c r="AG2550" t="s">
        <v>827</v>
      </c>
      <c r="AH2550" t="s">
        <v>6562</v>
      </c>
      <c r="AI2550">
        <v>2221004</v>
      </c>
    </row>
    <row r="2551" spans="1:35" hidden="1">
      <c r="A2551" t="s">
        <v>6542</v>
      </c>
      <c r="B2551" t="s">
        <v>6543</v>
      </c>
      <c r="C2551" t="s">
        <v>682</v>
      </c>
      <c r="D2551">
        <v>62479</v>
      </c>
      <c r="E2551" t="s">
        <v>6563</v>
      </c>
      <c r="F2551" t="s">
        <v>738</v>
      </c>
      <c r="G2551" t="s">
        <v>780</v>
      </c>
      <c r="H2551" t="s">
        <v>794</v>
      </c>
      <c r="I2551" t="s">
        <v>726</v>
      </c>
      <c r="J2551" t="s">
        <v>682</v>
      </c>
      <c r="K2551">
        <v>5</v>
      </c>
      <c r="L2551">
        <v>50</v>
      </c>
      <c r="M2551">
        <v>86</v>
      </c>
      <c r="N2551">
        <v>63</v>
      </c>
      <c r="O2551">
        <v>896</v>
      </c>
      <c r="Q2551">
        <v>40</v>
      </c>
      <c r="R2551">
        <v>550</v>
      </c>
      <c r="S2551">
        <v>8.1</v>
      </c>
      <c r="T2551">
        <v>68.8</v>
      </c>
      <c r="U2551" t="s">
        <v>782</v>
      </c>
      <c r="V2551">
        <v>25000</v>
      </c>
      <c r="W2551">
        <v>4000</v>
      </c>
      <c r="X2551">
        <v>83</v>
      </c>
      <c r="Y2551">
        <v>10</v>
      </c>
      <c r="Z2551">
        <v>0.9</v>
      </c>
      <c r="AA2551">
        <v>-25</v>
      </c>
      <c r="AB2551" t="s">
        <v>769</v>
      </c>
      <c r="AC2551">
        <v>0.1</v>
      </c>
      <c r="AD2551" t="s">
        <v>783</v>
      </c>
      <c r="AE2551">
        <v>41912</v>
      </c>
      <c r="AF2551">
        <v>41912</v>
      </c>
      <c r="AG2551" t="s">
        <v>827</v>
      </c>
      <c r="AH2551" t="s">
        <v>6564</v>
      </c>
      <c r="AI2551">
        <v>2221006</v>
      </c>
    </row>
    <row r="2552" spans="1:35" hidden="1">
      <c r="A2552" t="s">
        <v>6542</v>
      </c>
      <c r="B2552" t="s">
        <v>6543</v>
      </c>
      <c r="C2552" t="s">
        <v>682</v>
      </c>
      <c r="D2552">
        <v>62480</v>
      </c>
      <c r="E2552" t="s">
        <v>6565</v>
      </c>
      <c r="F2552" t="s">
        <v>731</v>
      </c>
      <c r="G2552" t="s">
        <v>780</v>
      </c>
      <c r="H2552" t="s">
        <v>794</v>
      </c>
      <c r="I2552" t="s">
        <v>726</v>
      </c>
      <c r="J2552" t="s">
        <v>682</v>
      </c>
      <c r="K2552">
        <v>5</v>
      </c>
      <c r="L2552">
        <v>75</v>
      </c>
      <c r="M2552">
        <v>85</v>
      </c>
      <c r="N2552">
        <v>95</v>
      </c>
      <c r="O2552">
        <v>3078</v>
      </c>
      <c r="Q2552">
        <v>25</v>
      </c>
      <c r="R2552">
        <v>850</v>
      </c>
      <c r="S2552">
        <v>14.9</v>
      </c>
      <c r="T2552">
        <v>58.6</v>
      </c>
      <c r="U2552" t="s">
        <v>782</v>
      </c>
      <c r="V2552">
        <v>25000</v>
      </c>
      <c r="W2552">
        <v>2700</v>
      </c>
      <c r="X2552">
        <v>83</v>
      </c>
      <c r="Y2552">
        <v>2</v>
      </c>
      <c r="Z2552">
        <v>0.9</v>
      </c>
      <c r="AA2552">
        <v>-25</v>
      </c>
      <c r="AB2552" t="s">
        <v>769</v>
      </c>
      <c r="AC2552">
        <v>0.1</v>
      </c>
      <c r="AD2552" t="s">
        <v>1143</v>
      </c>
      <c r="AE2552">
        <v>41881</v>
      </c>
      <c r="AF2552">
        <v>41893</v>
      </c>
      <c r="AG2552" t="s">
        <v>827</v>
      </c>
      <c r="AH2552" t="s">
        <v>6566</v>
      </c>
      <c r="AI2552">
        <v>2220248</v>
      </c>
    </row>
    <row r="2553" spans="1:35" hidden="1">
      <c r="A2553" t="s">
        <v>6542</v>
      </c>
      <c r="B2553" t="s">
        <v>6543</v>
      </c>
      <c r="C2553" t="s">
        <v>682</v>
      </c>
      <c r="D2553">
        <v>62481</v>
      </c>
      <c r="E2553" t="s">
        <v>6567</v>
      </c>
      <c r="F2553" t="s">
        <v>731</v>
      </c>
      <c r="G2553" t="s">
        <v>780</v>
      </c>
      <c r="H2553" t="s">
        <v>794</v>
      </c>
      <c r="I2553" t="s">
        <v>726</v>
      </c>
      <c r="J2553" t="s">
        <v>682</v>
      </c>
      <c r="K2553">
        <v>5</v>
      </c>
      <c r="L2553">
        <v>75</v>
      </c>
      <c r="M2553">
        <v>85</v>
      </c>
      <c r="N2553">
        <v>95</v>
      </c>
      <c r="O2553">
        <v>3078</v>
      </c>
      <c r="Q2553">
        <v>25</v>
      </c>
      <c r="R2553">
        <v>850</v>
      </c>
      <c r="S2553">
        <v>14.9</v>
      </c>
      <c r="T2553">
        <v>58.6</v>
      </c>
      <c r="U2553" t="s">
        <v>782</v>
      </c>
      <c r="V2553">
        <v>25000</v>
      </c>
      <c r="W2553">
        <v>2700</v>
      </c>
      <c r="X2553">
        <v>83</v>
      </c>
      <c r="Y2553">
        <v>2</v>
      </c>
      <c r="Z2553">
        <v>0.9</v>
      </c>
      <c r="AA2553">
        <v>-25</v>
      </c>
      <c r="AB2553" t="s">
        <v>769</v>
      </c>
      <c r="AC2553">
        <v>0.1</v>
      </c>
      <c r="AD2553" t="s">
        <v>1143</v>
      </c>
      <c r="AE2553">
        <v>41881</v>
      </c>
      <c r="AF2553">
        <v>41893</v>
      </c>
      <c r="AG2553" t="s">
        <v>827</v>
      </c>
      <c r="AH2553" t="s">
        <v>6568</v>
      </c>
      <c r="AI2553">
        <v>2220250</v>
      </c>
    </row>
    <row r="2554" spans="1:35" hidden="1">
      <c r="A2554" t="s">
        <v>6542</v>
      </c>
      <c r="B2554" t="s">
        <v>6543</v>
      </c>
      <c r="C2554" t="s">
        <v>682</v>
      </c>
      <c r="D2554">
        <v>62482</v>
      </c>
      <c r="E2554" t="s">
        <v>6569</v>
      </c>
      <c r="F2554" t="s">
        <v>731</v>
      </c>
      <c r="G2554" t="s">
        <v>780</v>
      </c>
      <c r="H2554" t="s">
        <v>794</v>
      </c>
      <c r="I2554" t="s">
        <v>726</v>
      </c>
      <c r="J2554" t="s">
        <v>682</v>
      </c>
      <c r="K2554">
        <v>5</v>
      </c>
      <c r="L2554">
        <v>75</v>
      </c>
      <c r="M2554">
        <v>85</v>
      </c>
      <c r="N2554">
        <v>95</v>
      </c>
      <c r="O2554">
        <v>3078</v>
      </c>
      <c r="Q2554">
        <v>25</v>
      </c>
      <c r="R2554">
        <v>850</v>
      </c>
      <c r="S2554">
        <v>14.9</v>
      </c>
      <c r="T2554">
        <v>58.6</v>
      </c>
      <c r="U2554" t="s">
        <v>782</v>
      </c>
      <c r="V2554">
        <v>25000</v>
      </c>
      <c r="W2554">
        <v>2700</v>
      </c>
      <c r="X2554">
        <v>83</v>
      </c>
      <c r="Y2554">
        <v>2</v>
      </c>
      <c r="Z2554">
        <v>0.9</v>
      </c>
      <c r="AA2554">
        <v>-25</v>
      </c>
      <c r="AB2554" t="s">
        <v>769</v>
      </c>
      <c r="AC2554">
        <v>0.1</v>
      </c>
      <c r="AD2554" t="s">
        <v>1143</v>
      </c>
      <c r="AE2554">
        <v>41881</v>
      </c>
      <c r="AF2554">
        <v>41893</v>
      </c>
      <c r="AG2554" t="s">
        <v>827</v>
      </c>
      <c r="AH2554" t="s">
        <v>6570</v>
      </c>
      <c r="AI2554">
        <v>2220252</v>
      </c>
    </row>
    <row r="2555" spans="1:35" hidden="1">
      <c r="A2555" t="s">
        <v>6542</v>
      </c>
      <c r="B2555" t="s">
        <v>6543</v>
      </c>
      <c r="C2555" t="s">
        <v>682</v>
      </c>
      <c r="D2555">
        <v>62483</v>
      </c>
      <c r="E2555" t="s">
        <v>6571</v>
      </c>
      <c r="F2555" t="s">
        <v>731</v>
      </c>
      <c r="G2555" t="s">
        <v>780</v>
      </c>
      <c r="H2555" t="s">
        <v>794</v>
      </c>
      <c r="I2555" t="s">
        <v>726</v>
      </c>
      <c r="J2555" t="s">
        <v>682</v>
      </c>
      <c r="K2555">
        <v>5</v>
      </c>
      <c r="L2555">
        <v>75</v>
      </c>
      <c r="M2555">
        <v>85</v>
      </c>
      <c r="N2555">
        <v>95</v>
      </c>
      <c r="O2555">
        <v>1403</v>
      </c>
      <c r="Q2555">
        <v>40</v>
      </c>
      <c r="R2555">
        <v>850</v>
      </c>
      <c r="S2555">
        <v>14.9</v>
      </c>
      <c r="T2555">
        <v>58.6</v>
      </c>
      <c r="U2555" t="s">
        <v>782</v>
      </c>
      <c r="V2555">
        <v>25000</v>
      </c>
      <c r="W2555">
        <v>2700</v>
      </c>
      <c r="X2555">
        <v>83</v>
      </c>
      <c r="Y2555">
        <v>2</v>
      </c>
      <c r="Z2555">
        <v>0.9</v>
      </c>
      <c r="AA2555">
        <v>-25</v>
      </c>
      <c r="AB2555" t="s">
        <v>769</v>
      </c>
      <c r="AC2555">
        <v>0.1</v>
      </c>
      <c r="AD2555" t="s">
        <v>1143</v>
      </c>
      <c r="AE2555">
        <v>41881</v>
      </c>
      <c r="AF2555">
        <v>41893</v>
      </c>
      <c r="AG2555" t="s">
        <v>827</v>
      </c>
      <c r="AH2555" t="s">
        <v>6572</v>
      </c>
      <c r="AI2555">
        <v>2220247</v>
      </c>
    </row>
    <row r="2556" spans="1:35" hidden="1">
      <c r="A2556" t="s">
        <v>6542</v>
      </c>
      <c r="B2556" t="s">
        <v>6543</v>
      </c>
      <c r="C2556" t="s">
        <v>682</v>
      </c>
      <c r="D2556">
        <v>62484</v>
      </c>
      <c r="E2556" t="s">
        <v>6573</v>
      </c>
      <c r="F2556" t="s">
        <v>731</v>
      </c>
      <c r="G2556" t="s">
        <v>780</v>
      </c>
      <c r="H2556" t="s">
        <v>794</v>
      </c>
      <c r="I2556" t="s">
        <v>726</v>
      </c>
      <c r="J2556" t="s">
        <v>682</v>
      </c>
      <c r="K2556">
        <v>5</v>
      </c>
      <c r="L2556">
        <v>75</v>
      </c>
      <c r="M2556">
        <v>85</v>
      </c>
      <c r="N2556">
        <v>95</v>
      </c>
      <c r="O2556">
        <v>1341</v>
      </c>
      <c r="Q2556">
        <v>40</v>
      </c>
      <c r="R2556">
        <v>850</v>
      </c>
      <c r="S2556">
        <v>14.7</v>
      </c>
      <c r="T2556">
        <v>58.6</v>
      </c>
      <c r="U2556" t="s">
        <v>782</v>
      </c>
      <c r="V2556">
        <v>25000</v>
      </c>
      <c r="W2556">
        <v>3000</v>
      </c>
      <c r="X2556">
        <v>83</v>
      </c>
      <c r="Y2556">
        <v>5</v>
      </c>
      <c r="Z2556">
        <v>1</v>
      </c>
      <c r="AA2556">
        <v>-25</v>
      </c>
      <c r="AB2556" t="s">
        <v>769</v>
      </c>
      <c r="AC2556">
        <v>0.1</v>
      </c>
      <c r="AD2556" t="s">
        <v>1143</v>
      </c>
      <c r="AE2556">
        <v>41881</v>
      </c>
      <c r="AF2556">
        <v>41893</v>
      </c>
      <c r="AG2556" t="s">
        <v>827</v>
      </c>
      <c r="AH2556" t="s">
        <v>6574</v>
      </c>
      <c r="AI2556">
        <v>2220249</v>
      </c>
    </row>
    <row r="2557" spans="1:35" hidden="1">
      <c r="A2557" t="s">
        <v>6542</v>
      </c>
      <c r="B2557" t="s">
        <v>6543</v>
      </c>
      <c r="C2557" t="s">
        <v>682</v>
      </c>
      <c r="D2557">
        <v>62485</v>
      </c>
      <c r="E2557" t="s">
        <v>6575</v>
      </c>
      <c r="F2557" t="s">
        <v>731</v>
      </c>
      <c r="G2557" t="s">
        <v>780</v>
      </c>
      <c r="H2557" t="s">
        <v>794</v>
      </c>
      <c r="I2557" t="s">
        <v>726</v>
      </c>
      <c r="J2557" t="s">
        <v>682</v>
      </c>
      <c r="K2557">
        <v>5</v>
      </c>
      <c r="L2557">
        <v>75</v>
      </c>
      <c r="M2557">
        <v>85</v>
      </c>
      <c r="N2557">
        <v>95</v>
      </c>
      <c r="O2557">
        <v>1388</v>
      </c>
      <c r="Q2557">
        <v>40</v>
      </c>
      <c r="R2557">
        <v>850</v>
      </c>
      <c r="S2557">
        <v>14.9</v>
      </c>
      <c r="T2557">
        <v>58.6</v>
      </c>
      <c r="U2557" t="s">
        <v>782</v>
      </c>
      <c r="V2557">
        <v>25000</v>
      </c>
      <c r="W2557">
        <v>4000</v>
      </c>
      <c r="X2557">
        <v>84</v>
      </c>
      <c r="Y2557">
        <v>13</v>
      </c>
      <c r="Z2557">
        <v>0.9</v>
      </c>
      <c r="AA2557">
        <v>-25</v>
      </c>
      <c r="AB2557" t="s">
        <v>769</v>
      </c>
      <c r="AC2557">
        <v>0.1</v>
      </c>
      <c r="AD2557" t="s">
        <v>1143</v>
      </c>
      <c r="AE2557">
        <v>41881</v>
      </c>
      <c r="AF2557">
        <v>41893</v>
      </c>
      <c r="AG2557" t="s">
        <v>827</v>
      </c>
      <c r="AH2557" t="s">
        <v>6576</v>
      </c>
      <c r="AI2557">
        <v>2220251</v>
      </c>
    </row>
    <row r="2558" spans="1:35" hidden="1">
      <c r="A2558" t="s">
        <v>6542</v>
      </c>
      <c r="B2558" t="s">
        <v>6543</v>
      </c>
      <c r="C2558" t="s">
        <v>682</v>
      </c>
      <c r="D2558">
        <v>62498</v>
      </c>
      <c r="E2558" t="s">
        <v>6577</v>
      </c>
      <c r="F2558" t="s">
        <v>830</v>
      </c>
      <c r="G2558" t="s">
        <v>780</v>
      </c>
      <c r="H2558" t="s">
        <v>794</v>
      </c>
      <c r="I2558" t="s">
        <v>726</v>
      </c>
      <c r="J2558" t="s">
        <v>682</v>
      </c>
      <c r="K2558">
        <v>5</v>
      </c>
      <c r="L2558">
        <v>75</v>
      </c>
      <c r="M2558">
        <v>118</v>
      </c>
      <c r="N2558">
        <v>95</v>
      </c>
      <c r="O2558">
        <v>3732</v>
      </c>
      <c r="Q2558">
        <v>25</v>
      </c>
      <c r="R2558">
        <v>850</v>
      </c>
      <c r="S2558">
        <v>14.3</v>
      </c>
      <c r="T2558">
        <v>60.7</v>
      </c>
      <c r="U2558" t="s">
        <v>782</v>
      </c>
      <c r="V2558">
        <v>25000</v>
      </c>
      <c r="W2558">
        <v>2700</v>
      </c>
      <c r="X2558">
        <v>83</v>
      </c>
      <c r="Y2558">
        <v>3</v>
      </c>
      <c r="Z2558">
        <v>1</v>
      </c>
      <c r="AA2558">
        <v>-25</v>
      </c>
      <c r="AB2558" t="s">
        <v>769</v>
      </c>
      <c r="AC2558">
        <v>0.1</v>
      </c>
      <c r="AD2558" t="s">
        <v>783</v>
      </c>
      <c r="AE2558">
        <v>41881</v>
      </c>
      <c r="AF2558">
        <v>41870</v>
      </c>
      <c r="AG2558" t="s">
        <v>827</v>
      </c>
      <c r="AH2558" t="s">
        <v>6578</v>
      </c>
      <c r="AI2558">
        <v>2218519</v>
      </c>
    </row>
    <row r="2559" spans="1:35" hidden="1">
      <c r="A2559" t="s">
        <v>6542</v>
      </c>
      <c r="B2559" t="s">
        <v>6543</v>
      </c>
      <c r="C2559" t="s">
        <v>682</v>
      </c>
      <c r="D2559">
        <v>62499</v>
      </c>
      <c r="E2559" t="s">
        <v>6579</v>
      </c>
      <c r="F2559" t="s">
        <v>830</v>
      </c>
      <c r="G2559" t="s">
        <v>780</v>
      </c>
      <c r="H2559" t="s">
        <v>794</v>
      </c>
      <c r="I2559" t="s">
        <v>726</v>
      </c>
      <c r="J2559" t="s">
        <v>682</v>
      </c>
      <c r="K2559">
        <v>5</v>
      </c>
      <c r="L2559">
        <v>75</v>
      </c>
      <c r="M2559">
        <v>118</v>
      </c>
      <c r="N2559">
        <v>95</v>
      </c>
      <c r="O2559">
        <v>3732</v>
      </c>
      <c r="Q2559">
        <v>25</v>
      </c>
      <c r="R2559">
        <v>850</v>
      </c>
      <c r="S2559">
        <v>14.3</v>
      </c>
      <c r="T2559">
        <v>60.7</v>
      </c>
      <c r="U2559" t="s">
        <v>782</v>
      </c>
      <c r="V2559">
        <v>25000</v>
      </c>
      <c r="W2559">
        <v>2700</v>
      </c>
      <c r="X2559">
        <v>83</v>
      </c>
      <c r="Y2559">
        <v>3</v>
      </c>
      <c r="Z2559">
        <v>1</v>
      </c>
      <c r="AA2559">
        <v>-25</v>
      </c>
      <c r="AB2559" t="s">
        <v>769</v>
      </c>
      <c r="AC2559">
        <v>0.1</v>
      </c>
      <c r="AD2559" t="s">
        <v>783</v>
      </c>
      <c r="AE2559">
        <v>41881</v>
      </c>
      <c r="AF2559">
        <v>41870</v>
      </c>
      <c r="AG2559" t="s">
        <v>827</v>
      </c>
      <c r="AH2559" t="s">
        <v>6580</v>
      </c>
      <c r="AI2559">
        <v>2218521</v>
      </c>
    </row>
    <row r="2560" spans="1:35" hidden="1">
      <c r="A2560" t="s">
        <v>5013</v>
      </c>
      <c r="B2560" t="s">
        <v>27</v>
      </c>
      <c r="C2560" t="s">
        <v>6581</v>
      </c>
      <c r="D2560" t="s">
        <v>6581</v>
      </c>
      <c r="F2560" t="s">
        <v>731</v>
      </c>
      <c r="G2560" t="s">
        <v>780</v>
      </c>
      <c r="H2560" t="s">
        <v>794</v>
      </c>
      <c r="I2560" t="s">
        <v>726</v>
      </c>
      <c r="J2560" t="s">
        <v>682</v>
      </c>
      <c r="K2560">
        <v>5</v>
      </c>
      <c r="L2560">
        <v>75</v>
      </c>
      <c r="M2560">
        <v>121.9</v>
      </c>
      <c r="N2560">
        <v>96.5</v>
      </c>
      <c r="O2560">
        <v>6914</v>
      </c>
      <c r="Q2560">
        <v>15</v>
      </c>
      <c r="R2560">
        <v>850</v>
      </c>
      <c r="S2560">
        <v>12</v>
      </c>
      <c r="T2560">
        <v>70.8</v>
      </c>
      <c r="U2560" t="s">
        <v>782</v>
      </c>
      <c r="V2560">
        <v>25000</v>
      </c>
      <c r="W2560">
        <v>3500</v>
      </c>
      <c r="X2560">
        <v>82</v>
      </c>
      <c r="Y2560">
        <v>7</v>
      </c>
      <c r="Z2560">
        <v>0.9</v>
      </c>
      <c r="AA2560">
        <v>-20</v>
      </c>
      <c r="AB2560" t="s">
        <v>769</v>
      </c>
      <c r="AC2560">
        <v>0.05</v>
      </c>
      <c r="AD2560" t="s">
        <v>1308</v>
      </c>
      <c r="AE2560">
        <v>41453</v>
      </c>
      <c r="AF2560">
        <v>41751</v>
      </c>
      <c r="AG2560" t="s">
        <v>842</v>
      </c>
      <c r="AH2560" t="s">
        <v>6582</v>
      </c>
      <c r="AI2560">
        <v>2209469</v>
      </c>
    </row>
    <row r="2561" spans="1:35" hidden="1">
      <c r="A2561" t="s">
        <v>5013</v>
      </c>
      <c r="B2561" t="s">
        <v>27</v>
      </c>
      <c r="C2561" t="s">
        <v>6583</v>
      </c>
      <c r="D2561" t="s">
        <v>6583</v>
      </c>
      <c r="F2561" t="s">
        <v>731</v>
      </c>
      <c r="G2561" t="s">
        <v>780</v>
      </c>
      <c r="H2561" t="s">
        <v>794</v>
      </c>
      <c r="I2561" t="s">
        <v>726</v>
      </c>
      <c r="J2561" t="s">
        <v>682</v>
      </c>
      <c r="K2561">
        <v>5</v>
      </c>
      <c r="L2561">
        <v>75</v>
      </c>
      <c r="M2561">
        <v>121.9</v>
      </c>
      <c r="N2561">
        <v>96.5</v>
      </c>
      <c r="O2561">
        <v>2235</v>
      </c>
      <c r="Q2561">
        <v>40</v>
      </c>
      <c r="R2561">
        <v>1000</v>
      </c>
      <c r="S2561">
        <v>12</v>
      </c>
      <c r="T2561">
        <v>71.8</v>
      </c>
      <c r="U2561" t="s">
        <v>782</v>
      </c>
      <c r="V2561">
        <v>25000</v>
      </c>
      <c r="W2561">
        <v>4000</v>
      </c>
      <c r="X2561">
        <v>83</v>
      </c>
      <c r="Y2561">
        <v>11</v>
      </c>
      <c r="Z2561">
        <v>0.9</v>
      </c>
      <c r="AA2561">
        <v>-20</v>
      </c>
      <c r="AB2561" t="s">
        <v>769</v>
      </c>
      <c r="AC2561">
        <v>0.05</v>
      </c>
      <c r="AD2561" t="s">
        <v>1308</v>
      </c>
      <c r="AE2561">
        <v>41453</v>
      </c>
      <c r="AF2561">
        <v>41751</v>
      </c>
      <c r="AG2561" t="s">
        <v>842</v>
      </c>
      <c r="AH2561" t="s">
        <v>6584</v>
      </c>
      <c r="AI2561">
        <v>2209470</v>
      </c>
    </row>
    <row r="2562" spans="1:35" hidden="1">
      <c r="A2562" t="s">
        <v>5013</v>
      </c>
      <c r="B2562" t="s">
        <v>27</v>
      </c>
      <c r="C2562" t="s">
        <v>6585</v>
      </c>
      <c r="D2562" t="s">
        <v>6585</v>
      </c>
      <c r="F2562" t="s">
        <v>731</v>
      </c>
      <c r="G2562" t="s">
        <v>780</v>
      </c>
      <c r="H2562" t="s">
        <v>794</v>
      </c>
      <c r="I2562" t="s">
        <v>726</v>
      </c>
      <c r="J2562" t="s">
        <v>682</v>
      </c>
      <c r="K2562">
        <v>5</v>
      </c>
      <c r="L2562">
        <v>75</v>
      </c>
      <c r="M2562">
        <v>121.9</v>
      </c>
      <c r="N2562">
        <v>96.5</v>
      </c>
      <c r="O2562">
        <v>7159</v>
      </c>
      <c r="Q2562">
        <v>25</v>
      </c>
      <c r="R2562">
        <v>1000</v>
      </c>
      <c r="S2562">
        <v>12</v>
      </c>
      <c r="T2562">
        <v>85.7</v>
      </c>
      <c r="U2562" t="s">
        <v>782</v>
      </c>
      <c r="V2562">
        <v>25000</v>
      </c>
      <c r="W2562">
        <v>4000</v>
      </c>
      <c r="X2562">
        <v>82</v>
      </c>
      <c r="Y2562">
        <v>9</v>
      </c>
      <c r="Z2562">
        <v>0.9</v>
      </c>
      <c r="AA2562">
        <v>-20</v>
      </c>
      <c r="AB2562" t="s">
        <v>769</v>
      </c>
      <c r="AC2562">
        <v>0.05</v>
      </c>
      <c r="AD2562" t="s">
        <v>1308</v>
      </c>
      <c r="AE2562">
        <v>41453</v>
      </c>
      <c r="AF2562">
        <v>41751</v>
      </c>
      <c r="AG2562" t="s">
        <v>842</v>
      </c>
      <c r="AH2562" t="s">
        <v>6586</v>
      </c>
      <c r="AI2562">
        <v>2209471</v>
      </c>
    </row>
    <row r="2563" spans="1:35" hidden="1">
      <c r="A2563" t="s">
        <v>5013</v>
      </c>
      <c r="B2563" t="s">
        <v>27</v>
      </c>
      <c r="C2563" t="s">
        <v>6587</v>
      </c>
      <c r="D2563" t="s">
        <v>6587</v>
      </c>
      <c r="F2563" t="s">
        <v>731</v>
      </c>
      <c r="G2563" t="s">
        <v>780</v>
      </c>
      <c r="H2563" t="s">
        <v>794</v>
      </c>
      <c r="I2563" t="s">
        <v>726</v>
      </c>
      <c r="J2563" t="s">
        <v>682</v>
      </c>
      <c r="K2563">
        <v>5</v>
      </c>
      <c r="L2563">
        <v>75</v>
      </c>
      <c r="M2563">
        <v>121.9</v>
      </c>
      <c r="N2563">
        <v>96.5</v>
      </c>
      <c r="O2563">
        <v>7159</v>
      </c>
      <c r="Q2563">
        <v>25</v>
      </c>
      <c r="R2563">
        <v>1000</v>
      </c>
      <c r="S2563">
        <v>12</v>
      </c>
      <c r="T2563">
        <v>83.3</v>
      </c>
      <c r="U2563" t="s">
        <v>782</v>
      </c>
      <c r="V2563">
        <v>25000</v>
      </c>
      <c r="W2563">
        <v>4000</v>
      </c>
      <c r="X2563">
        <v>82</v>
      </c>
      <c r="Y2563">
        <v>9</v>
      </c>
      <c r="Z2563">
        <v>0.9</v>
      </c>
      <c r="AA2563">
        <v>-20</v>
      </c>
      <c r="AB2563" t="s">
        <v>769</v>
      </c>
      <c r="AC2563">
        <v>0.05</v>
      </c>
      <c r="AD2563" t="s">
        <v>1308</v>
      </c>
      <c r="AE2563">
        <v>41453</v>
      </c>
      <c r="AF2563">
        <v>41858</v>
      </c>
      <c r="AG2563" t="s">
        <v>842</v>
      </c>
      <c r="AH2563" t="s">
        <v>6588</v>
      </c>
      <c r="AI2563">
        <v>2217158</v>
      </c>
    </row>
    <row r="2564" spans="1:35" hidden="1">
      <c r="A2564" t="s">
        <v>5013</v>
      </c>
      <c r="B2564" t="s">
        <v>27</v>
      </c>
      <c r="C2564" t="s">
        <v>6589</v>
      </c>
      <c r="D2564" t="s">
        <v>6589</v>
      </c>
      <c r="F2564" t="s">
        <v>731</v>
      </c>
      <c r="G2564" t="s">
        <v>780</v>
      </c>
      <c r="H2564" t="s">
        <v>794</v>
      </c>
      <c r="I2564" t="s">
        <v>726</v>
      </c>
      <c r="J2564" t="s">
        <v>682</v>
      </c>
      <c r="K2564">
        <v>5</v>
      </c>
      <c r="L2564">
        <v>75</v>
      </c>
      <c r="M2564">
        <v>121.9</v>
      </c>
      <c r="N2564">
        <v>96.5</v>
      </c>
      <c r="O2564">
        <v>6136</v>
      </c>
      <c r="Q2564">
        <v>15</v>
      </c>
      <c r="R2564">
        <v>800</v>
      </c>
      <c r="S2564">
        <v>12</v>
      </c>
      <c r="T2564">
        <v>66.5</v>
      </c>
      <c r="U2564" t="s">
        <v>782</v>
      </c>
      <c r="V2564">
        <v>25000</v>
      </c>
      <c r="W2564">
        <v>4000</v>
      </c>
      <c r="X2564">
        <v>87</v>
      </c>
      <c r="Y2564">
        <v>25</v>
      </c>
      <c r="Z2564">
        <v>0.9</v>
      </c>
      <c r="AA2564">
        <v>-20</v>
      </c>
      <c r="AB2564" t="s">
        <v>769</v>
      </c>
      <c r="AC2564">
        <v>0.05</v>
      </c>
      <c r="AD2564" t="s">
        <v>1308</v>
      </c>
      <c r="AE2564">
        <v>41453</v>
      </c>
      <c r="AF2564">
        <v>41751</v>
      </c>
      <c r="AG2564" t="s">
        <v>842</v>
      </c>
      <c r="AH2564" t="s">
        <v>6590</v>
      </c>
      <c r="AI2564">
        <v>2209472</v>
      </c>
    </row>
    <row r="2565" spans="1:35" hidden="1">
      <c r="A2565" t="s">
        <v>5013</v>
      </c>
      <c r="B2565" t="s">
        <v>27</v>
      </c>
      <c r="C2565" t="s">
        <v>6591</v>
      </c>
      <c r="D2565" t="s">
        <v>6591</v>
      </c>
      <c r="F2565" t="s">
        <v>792</v>
      </c>
      <c r="G2565" t="s">
        <v>793</v>
      </c>
      <c r="H2565" t="s">
        <v>794</v>
      </c>
      <c r="I2565" t="s">
        <v>795</v>
      </c>
      <c r="J2565" t="s">
        <v>682</v>
      </c>
      <c r="K2565">
        <v>5</v>
      </c>
      <c r="L2565">
        <v>75</v>
      </c>
      <c r="M2565">
        <v>135</v>
      </c>
      <c r="N2565">
        <v>78</v>
      </c>
      <c r="R2565">
        <v>1100</v>
      </c>
      <c r="S2565">
        <v>13.3</v>
      </c>
      <c r="T2565">
        <v>83</v>
      </c>
      <c r="U2565" t="s">
        <v>782</v>
      </c>
      <c r="V2565">
        <v>25000</v>
      </c>
      <c r="W2565">
        <v>2700</v>
      </c>
      <c r="X2565">
        <v>83</v>
      </c>
      <c r="Y2565">
        <v>22</v>
      </c>
      <c r="Z2565">
        <v>0.9</v>
      </c>
      <c r="AA2565">
        <v>-29</v>
      </c>
      <c r="AB2565" t="s">
        <v>769</v>
      </c>
      <c r="AC2565">
        <v>0.05</v>
      </c>
      <c r="AD2565" t="s">
        <v>1308</v>
      </c>
      <c r="AE2565">
        <v>41852</v>
      </c>
      <c r="AF2565">
        <v>41932</v>
      </c>
      <c r="AG2565" t="s">
        <v>842</v>
      </c>
      <c r="AH2565" t="s">
        <v>6592</v>
      </c>
      <c r="AI2565">
        <v>2222833</v>
      </c>
    </row>
    <row r="2566" spans="1:35" hidden="1">
      <c r="A2566" t="s">
        <v>5013</v>
      </c>
      <c r="B2566" t="s">
        <v>27</v>
      </c>
      <c r="C2566" t="s">
        <v>6593</v>
      </c>
      <c r="D2566" t="s">
        <v>6593</v>
      </c>
      <c r="F2566" t="s">
        <v>792</v>
      </c>
      <c r="G2566" t="s">
        <v>793</v>
      </c>
      <c r="H2566" t="s">
        <v>794</v>
      </c>
      <c r="I2566" t="s">
        <v>795</v>
      </c>
      <c r="J2566" t="s">
        <v>682</v>
      </c>
      <c r="K2566">
        <v>5</v>
      </c>
      <c r="L2566">
        <v>75</v>
      </c>
      <c r="M2566">
        <v>135</v>
      </c>
      <c r="N2566">
        <v>78</v>
      </c>
      <c r="R2566">
        <v>1175</v>
      </c>
      <c r="S2566">
        <v>13.3</v>
      </c>
      <c r="T2566">
        <v>88</v>
      </c>
      <c r="U2566" t="s">
        <v>782</v>
      </c>
      <c r="V2566">
        <v>25000</v>
      </c>
      <c r="W2566">
        <v>5000</v>
      </c>
      <c r="X2566">
        <v>83</v>
      </c>
      <c r="Y2566">
        <v>9</v>
      </c>
      <c r="Z2566">
        <v>0.9</v>
      </c>
      <c r="AA2566">
        <v>-29</v>
      </c>
      <c r="AB2566" t="s">
        <v>769</v>
      </c>
      <c r="AC2566">
        <v>0.05</v>
      </c>
      <c r="AD2566" t="s">
        <v>6594</v>
      </c>
      <c r="AE2566">
        <v>41852</v>
      </c>
      <c r="AF2566">
        <v>41932</v>
      </c>
      <c r="AG2566" t="s">
        <v>842</v>
      </c>
      <c r="AH2566" t="s">
        <v>6595</v>
      </c>
      <c r="AI2566">
        <v>2222835</v>
      </c>
    </row>
    <row r="2567" spans="1:35" hidden="1">
      <c r="A2567" t="s">
        <v>5013</v>
      </c>
      <c r="B2567" t="s">
        <v>27</v>
      </c>
      <c r="C2567" t="s">
        <v>6596</v>
      </c>
      <c r="D2567" t="s">
        <v>6596</v>
      </c>
      <c r="F2567" t="s">
        <v>731</v>
      </c>
      <c r="G2567" t="s">
        <v>780</v>
      </c>
      <c r="H2567" t="s">
        <v>794</v>
      </c>
      <c r="I2567" t="s">
        <v>726</v>
      </c>
      <c r="J2567" t="s">
        <v>682</v>
      </c>
      <c r="K2567">
        <v>5</v>
      </c>
      <c r="L2567">
        <v>90</v>
      </c>
      <c r="M2567">
        <v>121.9</v>
      </c>
      <c r="N2567">
        <v>96.5</v>
      </c>
      <c r="O2567">
        <v>2322</v>
      </c>
      <c r="Q2567">
        <v>40</v>
      </c>
      <c r="R2567">
        <v>850</v>
      </c>
      <c r="S2567">
        <v>14</v>
      </c>
      <c r="T2567">
        <v>62.1</v>
      </c>
      <c r="U2567" t="s">
        <v>782</v>
      </c>
      <c r="V2567">
        <v>25000</v>
      </c>
      <c r="W2567">
        <v>2700</v>
      </c>
      <c r="X2567">
        <v>85</v>
      </c>
      <c r="Y2567">
        <v>13</v>
      </c>
      <c r="Z2567">
        <v>0.8</v>
      </c>
      <c r="AA2567">
        <v>-20</v>
      </c>
      <c r="AD2567" t="s">
        <v>1308</v>
      </c>
      <c r="AE2567">
        <v>41452</v>
      </c>
      <c r="AF2567">
        <v>41747</v>
      </c>
      <c r="AG2567" t="s">
        <v>842</v>
      </c>
      <c r="AH2567" t="s">
        <v>6597</v>
      </c>
      <c r="AI2567">
        <v>2209394</v>
      </c>
    </row>
    <row r="2568" spans="1:35" hidden="1">
      <c r="A2568" t="s">
        <v>5013</v>
      </c>
      <c r="B2568" t="s">
        <v>27</v>
      </c>
      <c r="C2568" t="s">
        <v>6598</v>
      </c>
      <c r="D2568" t="s">
        <v>6598</v>
      </c>
      <c r="F2568" t="s">
        <v>731</v>
      </c>
      <c r="G2568" t="s">
        <v>780</v>
      </c>
      <c r="H2568" t="s">
        <v>794</v>
      </c>
      <c r="I2568" t="s">
        <v>726</v>
      </c>
      <c r="J2568" t="s">
        <v>682</v>
      </c>
      <c r="K2568">
        <v>5</v>
      </c>
      <c r="L2568">
        <v>90</v>
      </c>
      <c r="M2568">
        <v>122</v>
      </c>
      <c r="N2568">
        <v>97</v>
      </c>
      <c r="O2568">
        <v>5266</v>
      </c>
      <c r="Q2568">
        <v>25</v>
      </c>
      <c r="R2568">
        <v>900</v>
      </c>
      <c r="S2568">
        <v>14</v>
      </c>
      <c r="T2568">
        <v>64.2</v>
      </c>
      <c r="U2568" t="s">
        <v>782</v>
      </c>
      <c r="V2568">
        <v>25000</v>
      </c>
      <c r="W2568">
        <v>2700</v>
      </c>
      <c r="X2568">
        <v>82</v>
      </c>
      <c r="Y2568">
        <v>13</v>
      </c>
      <c r="Z2568">
        <v>0.9</v>
      </c>
      <c r="AA2568">
        <v>-30</v>
      </c>
      <c r="AD2568" t="s">
        <v>1308</v>
      </c>
      <c r="AE2568">
        <v>41435</v>
      </c>
      <c r="AF2568">
        <v>41890</v>
      </c>
      <c r="AG2568" t="s">
        <v>842</v>
      </c>
      <c r="AH2568" t="s">
        <v>6599</v>
      </c>
      <c r="AI2568">
        <v>2219497</v>
      </c>
    </row>
    <row r="2569" spans="1:35" hidden="1">
      <c r="A2569" t="s">
        <v>5013</v>
      </c>
      <c r="B2569" t="s">
        <v>27</v>
      </c>
      <c r="C2569" t="s">
        <v>6600</v>
      </c>
      <c r="D2569" t="s">
        <v>6600</v>
      </c>
      <c r="F2569" t="s">
        <v>731</v>
      </c>
      <c r="G2569" t="s">
        <v>780</v>
      </c>
      <c r="H2569" t="s">
        <v>794</v>
      </c>
      <c r="I2569" t="s">
        <v>726</v>
      </c>
      <c r="J2569" t="s">
        <v>682</v>
      </c>
      <c r="K2569">
        <v>5</v>
      </c>
      <c r="L2569">
        <v>90</v>
      </c>
      <c r="M2569">
        <v>121.9</v>
      </c>
      <c r="N2569">
        <v>96.5</v>
      </c>
      <c r="O2569">
        <v>7068</v>
      </c>
      <c r="Q2569">
        <v>15</v>
      </c>
      <c r="R2569">
        <v>1050</v>
      </c>
      <c r="S2569">
        <v>14</v>
      </c>
      <c r="T2569">
        <v>83</v>
      </c>
      <c r="U2569" t="s">
        <v>782</v>
      </c>
      <c r="V2569">
        <v>25000</v>
      </c>
      <c r="W2569">
        <v>2700</v>
      </c>
      <c r="X2569">
        <v>84</v>
      </c>
      <c r="Y2569">
        <v>12</v>
      </c>
      <c r="Z2569">
        <v>0.8</v>
      </c>
      <c r="AA2569">
        <v>-20</v>
      </c>
      <c r="AD2569" t="s">
        <v>1308</v>
      </c>
      <c r="AE2569">
        <v>41452</v>
      </c>
      <c r="AF2569">
        <v>41747</v>
      </c>
      <c r="AG2569" t="s">
        <v>842</v>
      </c>
      <c r="AH2569" t="s">
        <v>6601</v>
      </c>
      <c r="AI2569">
        <v>2209383</v>
      </c>
    </row>
    <row r="2570" spans="1:35" hidden="1">
      <c r="A2570" t="s">
        <v>5013</v>
      </c>
      <c r="B2570" t="s">
        <v>27</v>
      </c>
      <c r="C2570" t="s">
        <v>6602</v>
      </c>
      <c r="D2570" t="s">
        <v>6602</v>
      </c>
      <c r="F2570" t="s">
        <v>731</v>
      </c>
      <c r="G2570" t="s">
        <v>780</v>
      </c>
      <c r="H2570" t="s">
        <v>794</v>
      </c>
      <c r="I2570" t="s">
        <v>726</v>
      </c>
      <c r="J2570" t="s">
        <v>682</v>
      </c>
      <c r="K2570">
        <v>5</v>
      </c>
      <c r="L2570">
        <v>90</v>
      </c>
      <c r="M2570">
        <v>121.9</v>
      </c>
      <c r="N2570">
        <v>96.5</v>
      </c>
      <c r="O2570">
        <v>2211</v>
      </c>
      <c r="Q2570">
        <v>40</v>
      </c>
      <c r="R2570">
        <v>1070</v>
      </c>
      <c r="S2570">
        <v>14</v>
      </c>
      <c r="T2570">
        <v>76.400000000000006</v>
      </c>
      <c r="U2570" t="s">
        <v>782</v>
      </c>
      <c r="V2570">
        <v>25000</v>
      </c>
      <c r="W2570">
        <v>3000</v>
      </c>
      <c r="X2570">
        <v>81</v>
      </c>
      <c r="Y2570">
        <v>2</v>
      </c>
      <c r="Z2570">
        <v>0.8</v>
      </c>
      <c r="AA2570">
        <v>-20</v>
      </c>
      <c r="AD2570" t="s">
        <v>1308</v>
      </c>
      <c r="AE2570">
        <v>41452</v>
      </c>
      <c r="AF2570">
        <v>41747</v>
      </c>
      <c r="AG2570" t="s">
        <v>842</v>
      </c>
      <c r="AH2570" t="s">
        <v>6603</v>
      </c>
      <c r="AI2570">
        <v>2209395</v>
      </c>
    </row>
    <row r="2571" spans="1:35" hidden="1">
      <c r="A2571" t="s">
        <v>5013</v>
      </c>
      <c r="B2571" t="s">
        <v>27</v>
      </c>
      <c r="C2571" t="s">
        <v>6604</v>
      </c>
      <c r="D2571" t="s">
        <v>6604</v>
      </c>
      <c r="F2571" t="s">
        <v>731</v>
      </c>
      <c r="G2571" t="s">
        <v>780</v>
      </c>
      <c r="H2571" t="s">
        <v>794</v>
      </c>
      <c r="I2571" t="s">
        <v>726</v>
      </c>
      <c r="J2571" t="s">
        <v>682</v>
      </c>
      <c r="K2571">
        <v>5</v>
      </c>
      <c r="L2571">
        <v>90</v>
      </c>
      <c r="M2571">
        <v>121.9</v>
      </c>
      <c r="N2571">
        <v>96.5</v>
      </c>
      <c r="O2571">
        <v>3898</v>
      </c>
      <c r="Q2571">
        <v>25</v>
      </c>
      <c r="R2571">
        <v>1070</v>
      </c>
      <c r="S2571">
        <v>14</v>
      </c>
      <c r="T2571">
        <v>76.400000000000006</v>
      </c>
      <c r="U2571" t="s">
        <v>782</v>
      </c>
      <c r="V2571">
        <v>25000</v>
      </c>
      <c r="W2571">
        <v>3000</v>
      </c>
      <c r="X2571">
        <v>82</v>
      </c>
      <c r="Y2571">
        <v>4</v>
      </c>
      <c r="Z2571">
        <v>0.8</v>
      </c>
      <c r="AA2571">
        <v>-20</v>
      </c>
      <c r="AD2571" t="s">
        <v>1308</v>
      </c>
      <c r="AE2571">
        <v>41452</v>
      </c>
      <c r="AF2571">
        <v>41747</v>
      </c>
      <c r="AG2571" t="s">
        <v>842</v>
      </c>
      <c r="AH2571" t="s">
        <v>6605</v>
      </c>
      <c r="AI2571">
        <v>2209384</v>
      </c>
    </row>
    <row r="2572" spans="1:35" hidden="1">
      <c r="A2572" t="s">
        <v>5013</v>
      </c>
      <c r="B2572" t="s">
        <v>27</v>
      </c>
      <c r="C2572" t="s">
        <v>6606</v>
      </c>
      <c r="D2572" t="s">
        <v>6606</v>
      </c>
      <c r="F2572" t="s">
        <v>731</v>
      </c>
      <c r="G2572" t="s">
        <v>780</v>
      </c>
      <c r="H2572" t="s">
        <v>794</v>
      </c>
      <c r="I2572" t="s">
        <v>726</v>
      </c>
      <c r="J2572" t="s">
        <v>682</v>
      </c>
      <c r="K2572">
        <v>5</v>
      </c>
      <c r="L2572">
        <v>90</v>
      </c>
      <c r="M2572">
        <v>121.9</v>
      </c>
      <c r="N2572">
        <v>96.5</v>
      </c>
      <c r="O2572">
        <v>5857</v>
      </c>
      <c r="Q2572">
        <v>15</v>
      </c>
      <c r="R2572">
        <v>1100</v>
      </c>
      <c r="S2572">
        <v>14</v>
      </c>
      <c r="T2572">
        <v>82</v>
      </c>
      <c r="U2572" t="s">
        <v>782</v>
      </c>
      <c r="V2572">
        <v>25000</v>
      </c>
      <c r="W2572">
        <v>3000</v>
      </c>
      <c r="X2572">
        <v>81</v>
      </c>
      <c r="Y2572">
        <v>1</v>
      </c>
      <c r="Z2572">
        <v>0.8</v>
      </c>
      <c r="AA2572">
        <v>-20</v>
      </c>
      <c r="AD2572" t="s">
        <v>1308</v>
      </c>
      <c r="AE2572">
        <v>41452</v>
      </c>
      <c r="AF2572">
        <v>41747</v>
      </c>
      <c r="AG2572" t="s">
        <v>842</v>
      </c>
      <c r="AH2572" t="s">
        <v>6607</v>
      </c>
      <c r="AI2572">
        <v>2209385</v>
      </c>
    </row>
    <row r="2573" spans="1:35" hidden="1">
      <c r="A2573" t="s">
        <v>5013</v>
      </c>
      <c r="B2573" t="s">
        <v>27</v>
      </c>
      <c r="C2573" t="s">
        <v>6608</v>
      </c>
      <c r="D2573" t="s">
        <v>6608</v>
      </c>
      <c r="F2573" t="s">
        <v>731</v>
      </c>
      <c r="G2573" t="s">
        <v>780</v>
      </c>
      <c r="H2573" t="s">
        <v>794</v>
      </c>
      <c r="I2573" t="s">
        <v>726</v>
      </c>
      <c r="J2573" t="s">
        <v>682</v>
      </c>
      <c r="K2573">
        <v>5</v>
      </c>
      <c r="L2573">
        <v>90</v>
      </c>
      <c r="M2573">
        <v>121.9</v>
      </c>
      <c r="N2573">
        <v>96.5</v>
      </c>
      <c r="O2573">
        <v>7177</v>
      </c>
      <c r="Q2573">
        <v>40</v>
      </c>
      <c r="R2573">
        <v>1125</v>
      </c>
      <c r="S2573">
        <v>14</v>
      </c>
      <c r="T2573">
        <v>81.599999999999994</v>
      </c>
      <c r="U2573" t="s">
        <v>782</v>
      </c>
      <c r="V2573">
        <v>25000</v>
      </c>
      <c r="W2573">
        <v>3500</v>
      </c>
      <c r="X2573">
        <v>82</v>
      </c>
      <c r="Y2573">
        <v>8</v>
      </c>
      <c r="Z2573">
        <v>0.8</v>
      </c>
      <c r="AA2573">
        <v>-20</v>
      </c>
      <c r="AD2573" t="s">
        <v>1308</v>
      </c>
      <c r="AE2573">
        <v>41452</v>
      </c>
      <c r="AF2573">
        <v>41747</v>
      </c>
      <c r="AG2573" t="s">
        <v>842</v>
      </c>
      <c r="AH2573" t="s">
        <v>6609</v>
      </c>
      <c r="AI2573">
        <v>2209396</v>
      </c>
    </row>
    <row r="2574" spans="1:35" hidden="1">
      <c r="A2574" t="s">
        <v>5013</v>
      </c>
      <c r="B2574" t="s">
        <v>27</v>
      </c>
      <c r="C2574" t="s">
        <v>6610</v>
      </c>
      <c r="D2574" t="s">
        <v>6610</v>
      </c>
      <c r="F2574" t="s">
        <v>731</v>
      </c>
      <c r="G2574" t="s">
        <v>780</v>
      </c>
      <c r="H2574" t="s">
        <v>794</v>
      </c>
      <c r="I2574" t="s">
        <v>726</v>
      </c>
      <c r="J2574" t="s">
        <v>682</v>
      </c>
      <c r="K2574">
        <v>5</v>
      </c>
      <c r="L2574">
        <v>90</v>
      </c>
      <c r="M2574">
        <v>121.9</v>
      </c>
      <c r="N2574">
        <v>96.5</v>
      </c>
      <c r="O2574">
        <v>2425</v>
      </c>
      <c r="Q2574">
        <v>25</v>
      </c>
      <c r="R2574">
        <v>1125</v>
      </c>
      <c r="S2574">
        <v>14</v>
      </c>
      <c r="T2574">
        <v>80.900000000000006</v>
      </c>
      <c r="U2574" t="s">
        <v>782</v>
      </c>
      <c r="V2574">
        <v>25000</v>
      </c>
      <c r="W2574">
        <v>3500</v>
      </c>
      <c r="X2574">
        <v>82</v>
      </c>
      <c r="Y2574">
        <v>7</v>
      </c>
      <c r="Z2574">
        <v>0.8</v>
      </c>
      <c r="AA2574">
        <v>-20</v>
      </c>
      <c r="AD2574" t="s">
        <v>1308</v>
      </c>
      <c r="AE2574">
        <v>41452</v>
      </c>
      <c r="AF2574">
        <v>41747</v>
      </c>
      <c r="AG2574" t="s">
        <v>842</v>
      </c>
      <c r="AH2574" t="s">
        <v>6611</v>
      </c>
      <c r="AI2574">
        <v>2209386</v>
      </c>
    </row>
    <row r="2575" spans="1:35" hidden="1">
      <c r="A2575" t="s">
        <v>5013</v>
      </c>
      <c r="B2575" t="s">
        <v>27</v>
      </c>
      <c r="C2575" t="s">
        <v>6612</v>
      </c>
      <c r="D2575" t="s">
        <v>6612</v>
      </c>
      <c r="F2575" t="s">
        <v>731</v>
      </c>
      <c r="G2575" t="s">
        <v>780</v>
      </c>
      <c r="H2575" t="s">
        <v>794</v>
      </c>
      <c r="I2575" t="s">
        <v>726</v>
      </c>
      <c r="J2575" t="s">
        <v>682</v>
      </c>
      <c r="K2575">
        <v>5</v>
      </c>
      <c r="L2575">
        <v>90</v>
      </c>
      <c r="M2575">
        <v>121.9</v>
      </c>
      <c r="N2575">
        <v>96.5</v>
      </c>
      <c r="O2575">
        <v>8575</v>
      </c>
      <c r="Q2575">
        <v>15</v>
      </c>
      <c r="R2575">
        <v>1125</v>
      </c>
      <c r="S2575">
        <v>14</v>
      </c>
      <c r="T2575">
        <v>82.2</v>
      </c>
      <c r="U2575" t="s">
        <v>782</v>
      </c>
      <c r="V2575">
        <v>25000</v>
      </c>
      <c r="W2575">
        <v>3500</v>
      </c>
      <c r="X2575">
        <v>83</v>
      </c>
      <c r="Y2575">
        <v>10</v>
      </c>
      <c r="Z2575">
        <v>0.8</v>
      </c>
      <c r="AA2575">
        <v>-20</v>
      </c>
      <c r="AD2575" t="s">
        <v>1308</v>
      </c>
      <c r="AE2575">
        <v>41452</v>
      </c>
      <c r="AF2575">
        <v>41747</v>
      </c>
      <c r="AG2575" t="s">
        <v>842</v>
      </c>
      <c r="AH2575" t="s">
        <v>6613</v>
      </c>
      <c r="AI2575">
        <v>2209408</v>
      </c>
    </row>
    <row r="2576" spans="1:35" hidden="1">
      <c r="A2576" t="s">
        <v>5013</v>
      </c>
      <c r="B2576" t="s">
        <v>27</v>
      </c>
      <c r="C2576" t="s">
        <v>6614</v>
      </c>
      <c r="D2576" t="s">
        <v>6614</v>
      </c>
      <c r="F2576" t="s">
        <v>731</v>
      </c>
      <c r="G2576" t="s">
        <v>780</v>
      </c>
      <c r="H2576" t="s">
        <v>794</v>
      </c>
      <c r="I2576" t="s">
        <v>726</v>
      </c>
      <c r="J2576" t="s">
        <v>682</v>
      </c>
      <c r="K2576">
        <v>5</v>
      </c>
      <c r="L2576">
        <v>90</v>
      </c>
      <c r="M2576">
        <v>121.9</v>
      </c>
      <c r="N2576">
        <v>96.5</v>
      </c>
      <c r="O2576">
        <v>6938</v>
      </c>
      <c r="Q2576">
        <v>25</v>
      </c>
      <c r="R2576">
        <v>1150</v>
      </c>
      <c r="S2576">
        <v>14</v>
      </c>
      <c r="T2576">
        <v>83</v>
      </c>
      <c r="U2576" t="s">
        <v>782</v>
      </c>
      <c r="V2576">
        <v>25000</v>
      </c>
      <c r="W2576">
        <v>4000</v>
      </c>
      <c r="X2576">
        <v>84</v>
      </c>
      <c r="Y2576">
        <v>15</v>
      </c>
      <c r="Z2576">
        <v>0.8</v>
      </c>
      <c r="AA2576">
        <v>-20</v>
      </c>
      <c r="AD2576" t="s">
        <v>1308</v>
      </c>
      <c r="AE2576">
        <v>41452</v>
      </c>
      <c r="AF2576">
        <v>41747</v>
      </c>
      <c r="AG2576" t="s">
        <v>842</v>
      </c>
      <c r="AH2576" t="s">
        <v>6615</v>
      </c>
      <c r="AI2576">
        <v>2209397</v>
      </c>
    </row>
    <row r="2577" spans="1:35" hidden="1">
      <c r="A2577" t="s">
        <v>5013</v>
      </c>
      <c r="B2577" t="s">
        <v>27</v>
      </c>
      <c r="C2577" t="s">
        <v>6616</v>
      </c>
      <c r="D2577" t="s">
        <v>6616</v>
      </c>
      <c r="F2577" t="s">
        <v>731</v>
      </c>
      <c r="G2577" t="s">
        <v>780</v>
      </c>
      <c r="H2577" t="s">
        <v>794</v>
      </c>
      <c r="I2577" t="s">
        <v>726</v>
      </c>
      <c r="J2577" t="s">
        <v>682</v>
      </c>
      <c r="K2577">
        <v>5</v>
      </c>
      <c r="L2577">
        <v>90</v>
      </c>
      <c r="M2577">
        <v>121.9</v>
      </c>
      <c r="N2577">
        <v>96.5</v>
      </c>
      <c r="O2577">
        <v>7466</v>
      </c>
      <c r="Q2577">
        <v>15</v>
      </c>
      <c r="R2577">
        <v>1150</v>
      </c>
      <c r="S2577">
        <v>14</v>
      </c>
      <c r="T2577">
        <v>83</v>
      </c>
      <c r="U2577" t="s">
        <v>782</v>
      </c>
      <c r="V2577">
        <v>25000</v>
      </c>
      <c r="W2577">
        <v>4000</v>
      </c>
      <c r="X2577">
        <v>84</v>
      </c>
      <c r="Y2577">
        <v>13</v>
      </c>
      <c r="Z2577">
        <v>0.8</v>
      </c>
      <c r="AA2577">
        <v>-20</v>
      </c>
      <c r="AD2577" t="s">
        <v>1308</v>
      </c>
      <c r="AE2577">
        <v>41452</v>
      </c>
      <c r="AF2577">
        <v>41747</v>
      </c>
      <c r="AG2577" t="s">
        <v>842</v>
      </c>
      <c r="AH2577" t="s">
        <v>6617</v>
      </c>
      <c r="AI2577">
        <v>2209398</v>
      </c>
    </row>
    <row r="2578" spans="1:35" hidden="1">
      <c r="A2578" t="s">
        <v>5013</v>
      </c>
      <c r="B2578" t="s">
        <v>27</v>
      </c>
      <c r="C2578" t="s">
        <v>6618</v>
      </c>
      <c r="D2578" t="s">
        <v>6618</v>
      </c>
      <c r="F2578" t="s">
        <v>731</v>
      </c>
      <c r="G2578" t="s">
        <v>780</v>
      </c>
      <c r="H2578" t="s">
        <v>794</v>
      </c>
      <c r="I2578" t="s">
        <v>726</v>
      </c>
      <c r="J2578" t="s">
        <v>682</v>
      </c>
      <c r="K2578">
        <v>5</v>
      </c>
      <c r="L2578">
        <v>75</v>
      </c>
      <c r="M2578">
        <v>122</v>
      </c>
      <c r="N2578">
        <v>97</v>
      </c>
      <c r="O2578">
        <v>2125</v>
      </c>
      <c r="Q2578">
        <v>40</v>
      </c>
      <c r="R2578">
        <v>900</v>
      </c>
      <c r="S2578">
        <v>14</v>
      </c>
      <c r="T2578">
        <v>64.2</v>
      </c>
      <c r="U2578" t="s">
        <v>782</v>
      </c>
      <c r="V2578">
        <v>25000</v>
      </c>
      <c r="W2578">
        <v>2700</v>
      </c>
      <c r="X2578">
        <v>82</v>
      </c>
      <c r="Y2578">
        <v>14</v>
      </c>
      <c r="Z2578">
        <v>0.9</v>
      </c>
      <c r="AA2578">
        <v>-30</v>
      </c>
      <c r="AB2578" t="s">
        <v>769</v>
      </c>
      <c r="AC2578">
        <v>0.05</v>
      </c>
      <c r="AD2578" t="s">
        <v>1308</v>
      </c>
      <c r="AE2578">
        <v>41435</v>
      </c>
      <c r="AF2578">
        <v>41890</v>
      </c>
      <c r="AG2578" t="s">
        <v>842</v>
      </c>
      <c r="AH2578" t="s">
        <v>6619</v>
      </c>
      <c r="AI2578">
        <v>2219007</v>
      </c>
    </row>
    <row r="2579" spans="1:35" hidden="1">
      <c r="A2579" t="s">
        <v>5013</v>
      </c>
      <c r="B2579" t="s">
        <v>27</v>
      </c>
      <c r="C2579" t="s">
        <v>6620</v>
      </c>
      <c r="D2579" t="s">
        <v>6620</v>
      </c>
      <c r="F2579" t="s">
        <v>731</v>
      </c>
      <c r="G2579" t="s">
        <v>780</v>
      </c>
      <c r="H2579" t="s">
        <v>794</v>
      </c>
      <c r="I2579" t="s">
        <v>726</v>
      </c>
      <c r="J2579" t="s">
        <v>682</v>
      </c>
      <c r="K2579">
        <v>5</v>
      </c>
      <c r="L2579">
        <v>75</v>
      </c>
      <c r="M2579">
        <v>122</v>
      </c>
      <c r="N2579">
        <v>97</v>
      </c>
      <c r="O2579">
        <v>4960</v>
      </c>
      <c r="Q2579">
        <v>25</v>
      </c>
      <c r="R2579">
        <v>900</v>
      </c>
      <c r="S2579">
        <v>14</v>
      </c>
      <c r="T2579">
        <v>64.2</v>
      </c>
      <c r="U2579" t="s">
        <v>782</v>
      </c>
      <c r="V2579">
        <v>25000</v>
      </c>
      <c r="W2579">
        <v>2700</v>
      </c>
      <c r="X2579">
        <v>85</v>
      </c>
      <c r="Y2579">
        <v>14</v>
      </c>
      <c r="Z2579">
        <v>0.9</v>
      </c>
      <c r="AA2579">
        <v>-29</v>
      </c>
      <c r="AB2579" t="s">
        <v>769</v>
      </c>
      <c r="AC2579">
        <v>0.05</v>
      </c>
      <c r="AD2579" t="s">
        <v>1308</v>
      </c>
      <c r="AE2579">
        <v>41435</v>
      </c>
      <c r="AF2579">
        <v>41849</v>
      </c>
      <c r="AG2579" t="s">
        <v>842</v>
      </c>
      <c r="AH2579" t="s">
        <v>6621</v>
      </c>
      <c r="AI2579">
        <v>2216495</v>
      </c>
    </row>
    <row r="2580" spans="1:35" hidden="1">
      <c r="A2580" t="s">
        <v>5013</v>
      </c>
      <c r="B2580" t="s">
        <v>27</v>
      </c>
      <c r="C2580" t="s">
        <v>6622</v>
      </c>
      <c r="D2580" t="s">
        <v>6622</v>
      </c>
      <c r="F2580" t="s">
        <v>731</v>
      </c>
      <c r="G2580" t="s">
        <v>780</v>
      </c>
      <c r="H2580" t="s">
        <v>794</v>
      </c>
      <c r="I2580" t="s">
        <v>726</v>
      </c>
      <c r="J2580" t="s">
        <v>682</v>
      </c>
      <c r="K2580">
        <v>5</v>
      </c>
      <c r="L2580">
        <v>75</v>
      </c>
      <c r="M2580">
        <v>122</v>
      </c>
      <c r="N2580">
        <v>97</v>
      </c>
      <c r="O2580">
        <v>2491</v>
      </c>
      <c r="Q2580">
        <v>40</v>
      </c>
      <c r="R2580">
        <v>1000</v>
      </c>
      <c r="S2580">
        <v>14</v>
      </c>
      <c r="T2580">
        <v>71.400000000000006</v>
      </c>
      <c r="U2580" t="s">
        <v>782</v>
      </c>
      <c r="V2580">
        <v>25000</v>
      </c>
      <c r="W2580">
        <v>3000</v>
      </c>
      <c r="X2580">
        <v>81</v>
      </c>
      <c r="Y2580">
        <v>14</v>
      </c>
      <c r="Z2580">
        <v>0.9</v>
      </c>
      <c r="AA2580">
        <v>-29</v>
      </c>
      <c r="AB2580" t="s">
        <v>769</v>
      </c>
      <c r="AC2580">
        <v>0.05</v>
      </c>
      <c r="AD2580" t="s">
        <v>1308</v>
      </c>
      <c r="AE2580">
        <v>41435</v>
      </c>
      <c r="AF2580">
        <v>41900</v>
      </c>
      <c r="AG2580" t="s">
        <v>842</v>
      </c>
      <c r="AH2580" t="s">
        <v>6623</v>
      </c>
      <c r="AI2580">
        <v>2220670</v>
      </c>
    </row>
    <row r="2581" spans="1:35" hidden="1">
      <c r="A2581" t="s">
        <v>5013</v>
      </c>
      <c r="B2581" t="s">
        <v>27</v>
      </c>
      <c r="C2581" t="s">
        <v>6624</v>
      </c>
      <c r="D2581" t="s">
        <v>6624</v>
      </c>
      <c r="F2581" t="s">
        <v>731</v>
      </c>
      <c r="G2581" t="s">
        <v>780</v>
      </c>
      <c r="H2581" t="s">
        <v>794</v>
      </c>
      <c r="I2581" t="s">
        <v>726</v>
      </c>
      <c r="J2581" t="s">
        <v>682</v>
      </c>
      <c r="K2581">
        <v>5</v>
      </c>
      <c r="L2581">
        <v>75</v>
      </c>
      <c r="M2581">
        <v>122</v>
      </c>
      <c r="N2581">
        <v>97</v>
      </c>
      <c r="O2581">
        <v>7664</v>
      </c>
      <c r="Q2581">
        <v>15</v>
      </c>
      <c r="R2581">
        <v>1000</v>
      </c>
      <c r="S2581">
        <v>14</v>
      </c>
      <c r="T2581">
        <v>71.400000000000006</v>
      </c>
      <c r="U2581" t="s">
        <v>782</v>
      </c>
      <c r="V2581">
        <v>25000</v>
      </c>
      <c r="W2581">
        <v>3000</v>
      </c>
      <c r="X2581">
        <v>81</v>
      </c>
      <c r="Y2581">
        <v>14</v>
      </c>
      <c r="Z2581">
        <v>0.9</v>
      </c>
      <c r="AA2581">
        <v>-29</v>
      </c>
      <c r="AB2581" t="s">
        <v>769</v>
      </c>
      <c r="AC2581">
        <v>0.05</v>
      </c>
      <c r="AD2581" t="s">
        <v>1308</v>
      </c>
      <c r="AE2581">
        <v>41435</v>
      </c>
      <c r="AF2581">
        <v>41900</v>
      </c>
      <c r="AG2581" t="s">
        <v>842</v>
      </c>
      <c r="AH2581" t="s">
        <v>6625</v>
      </c>
      <c r="AI2581">
        <v>2220690</v>
      </c>
    </row>
    <row r="2582" spans="1:35" hidden="1">
      <c r="A2582" t="s">
        <v>6626</v>
      </c>
      <c r="B2582" t="s">
        <v>6627</v>
      </c>
      <c r="C2582" t="s">
        <v>6628</v>
      </c>
      <c r="D2582" t="s">
        <v>6628</v>
      </c>
      <c r="F2582" t="s">
        <v>792</v>
      </c>
      <c r="G2582" t="s">
        <v>793</v>
      </c>
      <c r="H2582" t="s">
        <v>794</v>
      </c>
      <c r="I2582" t="s">
        <v>795</v>
      </c>
      <c r="J2582" t="s">
        <v>682</v>
      </c>
      <c r="K2582">
        <v>3</v>
      </c>
      <c r="L2582">
        <v>60</v>
      </c>
      <c r="M2582">
        <v>112.6</v>
      </c>
      <c r="N2582">
        <v>63.5</v>
      </c>
      <c r="R2582">
        <v>800</v>
      </c>
      <c r="S2582">
        <v>11</v>
      </c>
      <c r="T2582">
        <v>72.7</v>
      </c>
      <c r="U2582" t="s">
        <v>782</v>
      </c>
      <c r="V2582">
        <v>25000</v>
      </c>
      <c r="W2582">
        <v>3000</v>
      </c>
      <c r="X2582">
        <v>85</v>
      </c>
      <c r="Y2582">
        <v>24</v>
      </c>
      <c r="Z2582">
        <v>1</v>
      </c>
      <c r="AA2582">
        <v>-20</v>
      </c>
      <c r="AB2582" t="s">
        <v>769</v>
      </c>
      <c r="AC2582">
        <v>0.09</v>
      </c>
      <c r="AD2582" t="s">
        <v>789</v>
      </c>
      <c r="AE2582">
        <v>41922</v>
      </c>
      <c r="AF2582">
        <v>41922</v>
      </c>
      <c r="AG2582" t="s">
        <v>784</v>
      </c>
      <c r="AH2582" t="s">
        <v>6629</v>
      </c>
      <c r="AI2582">
        <v>2222108</v>
      </c>
    </row>
    <row r="2583" spans="1:35" hidden="1">
      <c r="A2583" t="s">
        <v>6626</v>
      </c>
      <c r="B2583" t="s">
        <v>6627</v>
      </c>
      <c r="C2583" t="s">
        <v>6630</v>
      </c>
      <c r="D2583" t="s">
        <v>6630</v>
      </c>
      <c r="F2583" t="s">
        <v>792</v>
      </c>
      <c r="G2583" t="s">
        <v>793</v>
      </c>
      <c r="H2583" t="s">
        <v>794</v>
      </c>
      <c r="I2583" t="s">
        <v>795</v>
      </c>
      <c r="J2583" t="s">
        <v>682</v>
      </c>
      <c r="K2583">
        <v>3</v>
      </c>
      <c r="L2583">
        <v>60</v>
      </c>
      <c r="M2583">
        <v>112.3</v>
      </c>
      <c r="N2583">
        <v>63.3</v>
      </c>
      <c r="R2583">
        <v>800</v>
      </c>
      <c r="S2583">
        <v>9.8000000000000007</v>
      </c>
      <c r="T2583">
        <v>81.599999999999994</v>
      </c>
      <c r="U2583" t="s">
        <v>782</v>
      </c>
      <c r="V2583">
        <v>25000</v>
      </c>
      <c r="W2583">
        <v>2700</v>
      </c>
      <c r="X2583">
        <v>83</v>
      </c>
      <c r="Y2583">
        <v>16</v>
      </c>
      <c r="Z2583">
        <v>0.9</v>
      </c>
      <c r="AA2583">
        <v>-20</v>
      </c>
      <c r="AB2583" t="s">
        <v>769</v>
      </c>
      <c r="AC2583">
        <v>0.1</v>
      </c>
      <c r="AD2583" t="s">
        <v>783</v>
      </c>
      <c r="AE2583">
        <v>41838</v>
      </c>
      <c r="AF2583">
        <v>41838</v>
      </c>
      <c r="AG2583" t="s">
        <v>784</v>
      </c>
      <c r="AH2583" t="s">
        <v>6631</v>
      </c>
      <c r="AI2583">
        <v>2215759</v>
      </c>
    </row>
    <row r="2584" spans="1:35" hidden="1">
      <c r="A2584" t="s">
        <v>6626</v>
      </c>
      <c r="B2584" t="s">
        <v>6627</v>
      </c>
      <c r="C2584" t="s">
        <v>6632</v>
      </c>
      <c r="D2584" t="s">
        <v>6632</v>
      </c>
      <c r="F2584" t="s">
        <v>792</v>
      </c>
      <c r="G2584" t="s">
        <v>793</v>
      </c>
      <c r="H2584" t="s">
        <v>794</v>
      </c>
      <c r="I2584" t="s">
        <v>795</v>
      </c>
      <c r="J2584" t="s">
        <v>682</v>
      </c>
      <c r="K2584">
        <v>3</v>
      </c>
      <c r="L2584">
        <v>60</v>
      </c>
      <c r="M2584">
        <v>112.3</v>
      </c>
      <c r="N2584">
        <v>60.9</v>
      </c>
      <c r="R2584">
        <v>800</v>
      </c>
      <c r="S2584">
        <v>9.8000000000000007</v>
      </c>
      <c r="T2584">
        <v>81.599999999999994</v>
      </c>
      <c r="U2584" t="s">
        <v>782</v>
      </c>
      <c r="V2584">
        <v>25000</v>
      </c>
      <c r="W2584">
        <v>2700</v>
      </c>
      <c r="X2584">
        <v>81</v>
      </c>
      <c r="Y2584">
        <v>5</v>
      </c>
      <c r="Z2584">
        <v>0.9</v>
      </c>
      <c r="AA2584">
        <v>-20</v>
      </c>
      <c r="AB2584" t="s">
        <v>769</v>
      </c>
      <c r="AC2584">
        <v>0.1</v>
      </c>
      <c r="AD2584" t="s">
        <v>974</v>
      </c>
      <c r="AE2584">
        <v>41984</v>
      </c>
      <c r="AF2584">
        <v>41984</v>
      </c>
      <c r="AG2584" t="s">
        <v>784</v>
      </c>
      <c r="AH2584" t="s">
        <v>6633</v>
      </c>
      <c r="AI2584">
        <v>2229150</v>
      </c>
    </row>
    <row r="2585" spans="1:35" hidden="1">
      <c r="A2585" t="s">
        <v>6626</v>
      </c>
      <c r="B2585" t="s">
        <v>6627</v>
      </c>
      <c r="C2585" t="s">
        <v>6634</v>
      </c>
      <c r="D2585" t="s">
        <v>6634</v>
      </c>
      <c r="F2585" t="s">
        <v>792</v>
      </c>
      <c r="G2585" t="s">
        <v>793</v>
      </c>
      <c r="H2585" t="s">
        <v>794</v>
      </c>
      <c r="I2585" t="s">
        <v>795</v>
      </c>
      <c r="J2585" t="s">
        <v>682</v>
      </c>
      <c r="K2585">
        <v>3</v>
      </c>
      <c r="L2585">
        <v>40</v>
      </c>
      <c r="M2585">
        <v>112.3</v>
      </c>
      <c r="N2585">
        <v>64</v>
      </c>
      <c r="R2585">
        <v>450</v>
      </c>
      <c r="S2585">
        <v>7.1</v>
      </c>
      <c r="T2585">
        <v>63.4</v>
      </c>
      <c r="U2585" t="s">
        <v>782</v>
      </c>
      <c r="V2585">
        <v>25000</v>
      </c>
      <c r="W2585">
        <v>3000</v>
      </c>
      <c r="X2585">
        <v>83</v>
      </c>
      <c r="Y2585">
        <v>19</v>
      </c>
      <c r="Z2585">
        <v>1</v>
      </c>
      <c r="AA2585">
        <v>-20</v>
      </c>
      <c r="AB2585" t="s">
        <v>769</v>
      </c>
      <c r="AC2585">
        <v>0.1</v>
      </c>
      <c r="AD2585" t="s">
        <v>783</v>
      </c>
      <c r="AE2585">
        <v>41922</v>
      </c>
      <c r="AF2585">
        <v>41922</v>
      </c>
      <c r="AG2585" t="s">
        <v>784</v>
      </c>
      <c r="AH2585" t="s">
        <v>6635</v>
      </c>
      <c r="AI2585">
        <v>2222109</v>
      </c>
    </row>
    <row r="2586" spans="1:35" hidden="1">
      <c r="A2586" t="s">
        <v>6626</v>
      </c>
      <c r="B2586" t="s">
        <v>6627</v>
      </c>
      <c r="C2586" t="s">
        <v>6636</v>
      </c>
      <c r="D2586" t="s">
        <v>6636</v>
      </c>
      <c r="F2586" t="s">
        <v>792</v>
      </c>
      <c r="G2586" t="s">
        <v>793</v>
      </c>
      <c r="H2586" t="s">
        <v>794</v>
      </c>
      <c r="I2586" t="s">
        <v>795</v>
      </c>
      <c r="J2586" t="s">
        <v>682</v>
      </c>
      <c r="K2586">
        <v>3</v>
      </c>
      <c r="L2586">
        <v>40</v>
      </c>
      <c r="M2586">
        <v>112</v>
      </c>
      <c r="N2586">
        <v>63.5</v>
      </c>
      <c r="R2586">
        <v>470</v>
      </c>
      <c r="S2586">
        <v>7</v>
      </c>
      <c r="T2586">
        <v>67.099999999999994</v>
      </c>
      <c r="U2586" t="s">
        <v>782</v>
      </c>
      <c r="V2586">
        <v>25000</v>
      </c>
      <c r="W2586">
        <v>2700</v>
      </c>
      <c r="X2586">
        <v>83</v>
      </c>
      <c r="Y2586">
        <v>17</v>
      </c>
      <c r="Z2586">
        <v>0.9</v>
      </c>
      <c r="AA2586">
        <v>-20</v>
      </c>
      <c r="AB2586" t="s">
        <v>769</v>
      </c>
      <c r="AC2586">
        <v>0.09</v>
      </c>
      <c r="AD2586" t="s">
        <v>783</v>
      </c>
      <c r="AE2586">
        <v>41840</v>
      </c>
      <c r="AF2586">
        <v>41841</v>
      </c>
      <c r="AG2586" t="s">
        <v>784</v>
      </c>
      <c r="AH2586" t="s">
        <v>6637</v>
      </c>
      <c r="AI2586">
        <v>2216142</v>
      </c>
    </row>
    <row r="2587" spans="1:35" hidden="1">
      <c r="A2587" t="s">
        <v>6626</v>
      </c>
      <c r="B2587" t="s">
        <v>6627</v>
      </c>
      <c r="C2587" t="s">
        <v>6638</v>
      </c>
      <c r="D2587" t="s">
        <v>6638</v>
      </c>
      <c r="F2587" t="s">
        <v>732</v>
      </c>
      <c r="G2587" t="s">
        <v>780</v>
      </c>
      <c r="H2587" t="s">
        <v>794</v>
      </c>
      <c r="I2587" t="s">
        <v>726</v>
      </c>
      <c r="J2587" t="s">
        <v>682</v>
      </c>
      <c r="K2587">
        <v>3</v>
      </c>
      <c r="L2587">
        <v>65</v>
      </c>
      <c r="M2587">
        <v>130</v>
      </c>
      <c r="N2587">
        <v>95</v>
      </c>
      <c r="Q2587">
        <v>113</v>
      </c>
      <c r="R2587">
        <v>850</v>
      </c>
      <c r="S2587">
        <v>11</v>
      </c>
      <c r="T2587">
        <v>77.2</v>
      </c>
      <c r="U2587" t="s">
        <v>782</v>
      </c>
      <c r="V2587">
        <v>25000</v>
      </c>
      <c r="W2587">
        <v>2700</v>
      </c>
      <c r="X2587">
        <v>82</v>
      </c>
      <c r="Y2587">
        <v>14</v>
      </c>
      <c r="Z2587">
        <v>0.9</v>
      </c>
      <c r="AA2587">
        <v>-20</v>
      </c>
      <c r="AB2587" t="s">
        <v>769</v>
      </c>
      <c r="AC2587">
        <v>0.1</v>
      </c>
      <c r="AD2587" t="s">
        <v>783</v>
      </c>
      <c r="AE2587">
        <v>41984</v>
      </c>
      <c r="AF2587">
        <v>41984</v>
      </c>
      <c r="AG2587" t="s">
        <v>784</v>
      </c>
      <c r="AH2587" t="s">
        <v>6639</v>
      </c>
      <c r="AI2587">
        <v>2229147</v>
      </c>
    </row>
    <row r="2588" spans="1:35" hidden="1">
      <c r="A2588" t="s">
        <v>6626</v>
      </c>
      <c r="B2588" t="s">
        <v>6627</v>
      </c>
      <c r="C2588" t="s">
        <v>6640</v>
      </c>
      <c r="D2588" t="s">
        <v>6640</v>
      </c>
      <c r="F2588" t="s">
        <v>732</v>
      </c>
      <c r="G2588" t="s">
        <v>780</v>
      </c>
      <c r="H2588" t="s">
        <v>794</v>
      </c>
      <c r="I2588" t="s">
        <v>726</v>
      </c>
      <c r="J2588" t="s">
        <v>682</v>
      </c>
      <c r="K2588">
        <v>3</v>
      </c>
      <c r="L2588">
        <v>65</v>
      </c>
      <c r="M2588">
        <v>127.8</v>
      </c>
      <c r="N2588">
        <v>94.8</v>
      </c>
      <c r="Q2588">
        <v>112</v>
      </c>
      <c r="R2588">
        <v>650</v>
      </c>
      <c r="S2588">
        <v>8</v>
      </c>
      <c r="T2588">
        <v>81.3</v>
      </c>
      <c r="U2588" t="s">
        <v>782</v>
      </c>
      <c r="V2588">
        <v>25000</v>
      </c>
      <c r="W2588">
        <v>2700</v>
      </c>
      <c r="X2588">
        <v>82</v>
      </c>
      <c r="Y2588">
        <v>14</v>
      </c>
      <c r="Z2588">
        <v>0.9</v>
      </c>
      <c r="AA2588">
        <v>-20</v>
      </c>
      <c r="AB2588" t="s">
        <v>769</v>
      </c>
      <c r="AC2588">
        <v>0.1</v>
      </c>
      <c r="AD2588" t="s">
        <v>974</v>
      </c>
      <c r="AE2588">
        <v>41984</v>
      </c>
      <c r="AF2588">
        <v>41984</v>
      </c>
      <c r="AG2588" t="s">
        <v>784</v>
      </c>
      <c r="AH2588" t="s">
        <v>6641</v>
      </c>
      <c r="AI2588">
        <v>2229148</v>
      </c>
    </row>
    <row r="2589" spans="1:35" hidden="1">
      <c r="A2589" t="s">
        <v>6626</v>
      </c>
      <c r="B2589" t="s">
        <v>6627</v>
      </c>
      <c r="C2589" t="s">
        <v>6642</v>
      </c>
      <c r="D2589" t="s">
        <v>6642</v>
      </c>
      <c r="F2589" t="s">
        <v>821</v>
      </c>
      <c r="G2589" t="s">
        <v>736</v>
      </c>
      <c r="H2589" t="s">
        <v>794</v>
      </c>
      <c r="I2589" t="s">
        <v>795</v>
      </c>
      <c r="J2589" t="s">
        <v>682</v>
      </c>
      <c r="K2589">
        <v>3</v>
      </c>
      <c r="L2589">
        <v>40</v>
      </c>
      <c r="M2589">
        <v>123</v>
      </c>
      <c r="N2589">
        <v>79.900000000000006</v>
      </c>
      <c r="R2589">
        <v>450</v>
      </c>
      <c r="S2589">
        <v>6</v>
      </c>
      <c r="T2589">
        <v>75</v>
      </c>
      <c r="U2589" t="s">
        <v>782</v>
      </c>
      <c r="V2589">
        <v>25000</v>
      </c>
      <c r="W2589">
        <v>2700</v>
      </c>
      <c r="X2589">
        <v>82</v>
      </c>
      <c r="Y2589">
        <v>16</v>
      </c>
      <c r="Z2589">
        <v>0.7</v>
      </c>
      <c r="AA2589">
        <v>-20</v>
      </c>
      <c r="AB2589" t="s">
        <v>769</v>
      </c>
      <c r="AC2589">
        <v>0.09</v>
      </c>
      <c r="AD2589" t="s">
        <v>783</v>
      </c>
      <c r="AE2589">
        <v>41822</v>
      </c>
      <c r="AF2589">
        <v>41822</v>
      </c>
      <c r="AG2589" t="s">
        <v>784</v>
      </c>
      <c r="AH2589" t="s">
        <v>6643</v>
      </c>
      <c r="AI2589">
        <v>2214553</v>
      </c>
    </row>
    <row r="2590" spans="1:35" hidden="1">
      <c r="A2590" t="s">
        <v>6626</v>
      </c>
      <c r="B2590" t="s">
        <v>6627</v>
      </c>
      <c r="C2590" t="s">
        <v>6644</v>
      </c>
      <c r="D2590" t="s">
        <v>6644</v>
      </c>
      <c r="F2590" t="s">
        <v>703</v>
      </c>
      <c r="G2590" t="s">
        <v>780</v>
      </c>
      <c r="H2590" t="s">
        <v>781</v>
      </c>
      <c r="I2590" t="s">
        <v>726</v>
      </c>
      <c r="J2590" t="s">
        <v>682</v>
      </c>
      <c r="K2590">
        <v>3</v>
      </c>
      <c r="L2590">
        <v>30</v>
      </c>
      <c r="M2590">
        <v>50.4</v>
      </c>
      <c r="N2590">
        <v>50.3</v>
      </c>
      <c r="O2590">
        <v>1343</v>
      </c>
      <c r="Q2590">
        <v>28</v>
      </c>
      <c r="R2590">
        <v>300</v>
      </c>
      <c r="S2590">
        <v>6.5</v>
      </c>
      <c r="T2590">
        <v>46.2</v>
      </c>
      <c r="U2590" t="s">
        <v>782</v>
      </c>
      <c r="V2590">
        <v>25000</v>
      </c>
      <c r="W2590">
        <v>3000</v>
      </c>
      <c r="X2590">
        <v>83</v>
      </c>
      <c r="Y2590">
        <v>16</v>
      </c>
      <c r="Z2590">
        <v>0.7</v>
      </c>
      <c r="AA2590">
        <v>-20</v>
      </c>
      <c r="AD2590" t="s">
        <v>783</v>
      </c>
      <c r="AE2590">
        <v>41822</v>
      </c>
      <c r="AF2590">
        <v>41828</v>
      </c>
      <c r="AG2590" t="s">
        <v>784</v>
      </c>
      <c r="AH2590" t="s">
        <v>6645</v>
      </c>
      <c r="AI2590">
        <v>2214717</v>
      </c>
    </row>
    <row r="2591" spans="1:35" hidden="1">
      <c r="A2591" t="s">
        <v>6646</v>
      </c>
      <c r="B2591" t="s">
        <v>6647</v>
      </c>
      <c r="C2591" t="s">
        <v>6082</v>
      </c>
      <c r="D2591" t="s">
        <v>6648</v>
      </c>
      <c r="F2591" t="s">
        <v>738</v>
      </c>
      <c r="G2591" t="s">
        <v>780</v>
      </c>
      <c r="H2591" t="s">
        <v>794</v>
      </c>
      <c r="I2591" t="s">
        <v>726</v>
      </c>
      <c r="J2591" t="s">
        <v>682</v>
      </c>
      <c r="K2591">
        <v>3</v>
      </c>
      <c r="M2591">
        <v>88.8</v>
      </c>
      <c r="N2591">
        <v>62.3</v>
      </c>
      <c r="O2591">
        <v>849</v>
      </c>
      <c r="Q2591">
        <v>36</v>
      </c>
      <c r="R2591">
        <v>480</v>
      </c>
      <c r="S2591">
        <v>8</v>
      </c>
      <c r="T2591">
        <v>60</v>
      </c>
      <c r="U2591" t="s">
        <v>782</v>
      </c>
      <c r="V2591">
        <v>25000</v>
      </c>
      <c r="W2591">
        <v>2700</v>
      </c>
      <c r="X2591">
        <v>83</v>
      </c>
      <c r="Y2591">
        <v>16</v>
      </c>
      <c r="Z2591">
        <v>1</v>
      </c>
      <c r="AA2591">
        <v>-35</v>
      </c>
      <c r="AD2591" t="s">
        <v>783</v>
      </c>
      <c r="AE2591">
        <v>41852</v>
      </c>
      <c r="AF2591">
        <v>41975</v>
      </c>
      <c r="AG2591" t="s">
        <v>784</v>
      </c>
      <c r="AH2591" t="s">
        <v>6649</v>
      </c>
      <c r="AI2591">
        <v>2226572</v>
      </c>
    </row>
    <row r="2592" spans="1:35" hidden="1">
      <c r="A2592" t="s">
        <v>6646</v>
      </c>
      <c r="B2592" t="s">
        <v>6647</v>
      </c>
      <c r="C2592" t="s">
        <v>6082</v>
      </c>
      <c r="D2592" t="s">
        <v>6650</v>
      </c>
      <c r="F2592" t="s">
        <v>738</v>
      </c>
      <c r="G2592" t="s">
        <v>780</v>
      </c>
      <c r="H2592" t="s">
        <v>794</v>
      </c>
      <c r="I2592" t="s">
        <v>726</v>
      </c>
      <c r="J2592" t="s">
        <v>682</v>
      </c>
      <c r="K2592">
        <v>3</v>
      </c>
      <c r="M2592">
        <v>88.8</v>
      </c>
      <c r="N2592">
        <v>62.3</v>
      </c>
      <c r="O2592">
        <v>856</v>
      </c>
      <c r="Q2592">
        <v>36</v>
      </c>
      <c r="R2592">
        <v>530</v>
      </c>
      <c r="S2592">
        <v>8</v>
      </c>
      <c r="T2592">
        <v>66.2</v>
      </c>
      <c r="U2592" t="s">
        <v>782</v>
      </c>
      <c r="V2592">
        <v>25000</v>
      </c>
      <c r="W2592">
        <v>3000</v>
      </c>
      <c r="X2592">
        <v>82</v>
      </c>
      <c r="Y2592">
        <v>12</v>
      </c>
      <c r="Z2592">
        <v>1</v>
      </c>
      <c r="AA2592">
        <v>-35</v>
      </c>
      <c r="AD2592" t="s">
        <v>783</v>
      </c>
      <c r="AE2592">
        <v>41852</v>
      </c>
      <c r="AF2592">
        <v>41975</v>
      </c>
      <c r="AG2592" t="s">
        <v>784</v>
      </c>
      <c r="AH2592" t="s">
        <v>6651</v>
      </c>
      <c r="AI2592">
        <v>2226573</v>
      </c>
    </row>
    <row r="2593" spans="1:35" hidden="1">
      <c r="A2593" t="s">
        <v>6646</v>
      </c>
      <c r="B2593" t="s">
        <v>6647</v>
      </c>
      <c r="C2593" t="s">
        <v>6082</v>
      </c>
      <c r="D2593" t="s">
        <v>6652</v>
      </c>
      <c r="F2593" t="s">
        <v>738</v>
      </c>
      <c r="G2593" t="s">
        <v>780</v>
      </c>
      <c r="H2593" t="s">
        <v>794</v>
      </c>
      <c r="I2593" t="s">
        <v>726</v>
      </c>
      <c r="J2593" t="s">
        <v>682</v>
      </c>
      <c r="K2593">
        <v>3</v>
      </c>
      <c r="M2593">
        <v>88.8</v>
      </c>
      <c r="N2593">
        <v>62.3</v>
      </c>
      <c r="O2593">
        <v>894</v>
      </c>
      <c r="Q2593">
        <v>36</v>
      </c>
      <c r="R2593">
        <v>550</v>
      </c>
      <c r="S2593">
        <v>8</v>
      </c>
      <c r="T2593">
        <v>68.8</v>
      </c>
      <c r="U2593" t="s">
        <v>782</v>
      </c>
      <c r="V2593">
        <v>25000</v>
      </c>
      <c r="W2593">
        <v>4000</v>
      </c>
      <c r="X2593">
        <v>82</v>
      </c>
      <c r="Y2593">
        <v>8</v>
      </c>
      <c r="Z2593">
        <v>0.9</v>
      </c>
      <c r="AA2593">
        <v>-35</v>
      </c>
      <c r="AD2593" t="s">
        <v>783</v>
      </c>
      <c r="AE2593">
        <v>41852</v>
      </c>
      <c r="AF2593">
        <v>41975</v>
      </c>
      <c r="AG2593" t="s">
        <v>784</v>
      </c>
      <c r="AH2593" t="s">
        <v>6653</v>
      </c>
      <c r="AI2593">
        <v>2226574</v>
      </c>
    </row>
    <row r="2594" spans="1:35" hidden="1">
      <c r="A2594" t="s">
        <v>6646</v>
      </c>
      <c r="B2594" t="s">
        <v>6647</v>
      </c>
      <c r="C2594" t="s">
        <v>6082</v>
      </c>
      <c r="D2594" t="s">
        <v>6654</v>
      </c>
      <c r="F2594" t="s">
        <v>738</v>
      </c>
      <c r="G2594" t="s">
        <v>780</v>
      </c>
      <c r="H2594" t="s">
        <v>794</v>
      </c>
      <c r="I2594" t="s">
        <v>726</v>
      </c>
      <c r="J2594" t="s">
        <v>682</v>
      </c>
      <c r="K2594">
        <v>3</v>
      </c>
      <c r="M2594">
        <v>88.8</v>
      </c>
      <c r="N2594">
        <v>62.3</v>
      </c>
      <c r="O2594">
        <v>926</v>
      </c>
      <c r="Q2594">
        <v>36</v>
      </c>
      <c r="R2594">
        <v>550</v>
      </c>
      <c r="S2594">
        <v>8.1</v>
      </c>
      <c r="T2594">
        <v>68.8</v>
      </c>
      <c r="U2594" t="s">
        <v>782</v>
      </c>
      <c r="V2594">
        <v>25000</v>
      </c>
      <c r="W2594">
        <v>5000</v>
      </c>
      <c r="X2594">
        <v>81</v>
      </c>
      <c r="Y2594">
        <v>8</v>
      </c>
      <c r="Z2594">
        <v>1</v>
      </c>
      <c r="AA2594">
        <v>-35</v>
      </c>
      <c r="AD2594" t="s">
        <v>783</v>
      </c>
      <c r="AE2594">
        <v>41852</v>
      </c>
      <c r="AF2594">
        <v>41975</v>
      </c>
      <c r="AG2594" t="s">
        <v>784</v>
      </c>
      <c r="AH2594" t="s">
        <v>6655</v>
      </c>
      <c r="AI2594">
        <v>2226575</v>
      </c>
    </row>
    <row r="2595" spans="1:35" hidden="1">
      <c r="A2595" t="s">
        <v>6646</v>
      </c>
      <c r="B2595" t="s">
        <v>6647</v>
      </c>
      <c r="C2595" t="s">
        <v>6656</v>
      </c>
      <c r="D2595" t="s">
        <v>6657</v>
      </c>
      <c r="F2595" t="s">
        <v>731</v>
      </c>
      <c r="G2595" t="s">
        <v>780</v>
      </c>
      <c r="H2595" t="s">
        <v>794</v>
      </c>
      <c r="I2595" t="s">
        <v>726</v>
      </c>
      <c r="J2595" t="s">
        <v>682</v>
      </c>
      <c r="K2595">
        <v>3</v>
      </c>
      <c r="L2595">
        <v>50</v>
      </c>
      <c r="M2595">
        <v>119.8</v>
      </c>
      <c r="N2595">
        <v>91.7</v>
      </c>
      <c r="O2595">
        <v>821</v>
      </c>
      <c r="Q2595">
        <v>60</v>
      </c>
      <c r="R2595">
        <v>780</v>
      </c>
      <c r="S2595">
        <v>13</v>
      </c>
      <c r="T2595">
        <v>60</v>
      </c>
      <c r="U2595" t="s">
        <v>782</v>
      </c>
      <c r="V2595">
        <v>25000</v>
      </c>
      <c r="W2595">
        <v>2700</v>
      </c>
      <c r="X2595">
        <v>82</v>
      </c>
      <c r="Y2595">
        <v>12</v>
      </c>
      <c r="Z2595">
        <v>1</v>
      </c>
      <c r="AA2595">
        <v>-35</v>
      </c>
      <c r="AD2595" t="s">
        <v>783</v>
      </c>
      <c r="AE2595">
        <v>41852</v>
      </c>
      <c r="AF2595">
        <v>41974</v>
      </c>
      <c r="AG2595" t="s">
        <v>784</v>
      </c>
      <c r="AH2595" t="s">
        <v>6658</v>
      </c>
      <c r="AI2595">
        <v>2226568</v>
      </c>
    </row>
    <row r="2596" spans="1:35" hidden="1">
      <c r="A2596" t="s">
        <v>6646</v>
      </c>
      <c r="B2596" t="s">
        <v>6647</v>
      </c>
      <c r="C2596" t="s">
        <v>6656</v>
      </c>
      <c r="D2596" t="s">
        <v>6659</v>
      </c>
      <c r="F2596" t="s">
        <v>731</v>
      </c>
      <c r="G2596" t="s">
        <v>780</v>
      </c>
      <c r="H2596" t="s">
        <v>794</v>
      </c>
      <c r="I2596" t="s">
        <v>726</v>
      </c>
      <c r="J2596" t="s">
        <v>682</v>
      </c>
      <c r="K2596">
        <v>3</v>
      </c>
      <c r="L2596">
        <v>50</v>
      </c>
      <c r="M2596">
        <v>119.8</v>
      </c>
      <c r="N2596">
        <v>91.7</v>
      </c>
      <c r="O2596">
        <v>783</v>
      </c>
      <c r="Q2596">
        <v>60</v>
      </c>
      <c r="R2596">
        <v>800</v>
      </c>
      <c r="S2596">
        <v>13.2</v>
      </c>
      <c r="T2596">
        <v>60.5</v>
      </c>
      <c r="U2596" t="s">
        <v>782</v>
      </c>
      <c r="V2596">
        <v>25000</v>
      </c>
      <c r="W2596">
        <v>3000</v>
      </c>
      <c r="X2596">
        <v>81</v>
      </c>
      <c r="Y2596">
        <v>11</v>
      </c>
      <c r="Z2596">
        <v>1</v>
      </c>
      <c r="AA2596">
        <v>-35</v>
      </c>
      <c r="AD2596" t="s">
        <v>783</v>
      </c>
      <c r="AE2596">
        <v>41852</v>
      </c>
      <c r="AF2596">
        <v>41974</v>
      </c>
      <c r="AG2596" t="s">
        <v>784</v>
      </c>
      <c r="AH2596" t="s">
        <v>6660</v>
      </c>
      <c r="AI2596">
        <v>2226569</v>
      </c>
    </row>
    <row r="2597" spans="1:35" hidden="1">
      <c r="A2597" t="s">
        <v>6646</v>
      </c>
      <c r="B2597" t="s">
        <v>6647</v>
      </c>
      <c r="C2597" t="s">
        <v>6656</v>
      </c>
      <c r="D2597" t="s">
        <v>6661</v>
      </c>
      <c r="F2597" t="s">
        <v>731</v>
      </c>
      <c r="G2597" t="s">
        <v>780</v>
      </c>
      <c r="H2597" t="s">
        <v>794</v>
      </c>
      <c r="I2597" t="s">
        <v>726</v>
      </c>
      <c r="J2597" t="s">
        <v>682</v>
      </c>
      <c r="K2597">
        <v>3</v>
      </c>
      <c r="L2597">
        <v>75</v>
      </c>
      <c r="M2597">
        <v>119.8</v>
      </c>
      <c r="N2597">
        <v>91.7</v>
      </c>
      <c r="O2597">
        <v>873</v>
      </c>
      <c r="Q2597">
        <v>60</v>
      </c>
      <c r="R2597">
        <v>880</v>
      </c>
      <c r="S2597">
        <v>13.4</v>
      </c>
      <c r="T2597">
        <v>65.599999999999994</v>
      </c>
      <c r="U2597" t="s">
        <v>782</v>
      </c>
      <c r="V2597">
        <v>25000</v>
      </c>
      <c r="W2597">
        <v>4000</v>
      </c>
      <c r="X2597">
        <v>82</v>
      </c>
      <c r="Y2597">
        <v>9</v>
      </c>
      <c r="Z2597">
        <v>1</v>
      </c>
      <c r="AA2597">
        <v>-35</v>
      </c>
      <c r="AD2597" t="s">
        <v>783</v>
      </c>
      <c r="AE2597">
        <v>41852</v>
      </c>
      <c r="AF2597">
        <v>41974</v>
      </c>
      <c r="AG2597" t="s">
        <v>784</v>
      </c>
      <c r="AH2597" t="s">
        <v>6662</v>
      </c>
      <c r="AI2597">
        <v>2226570</v>
      </c>
    </row>
    <row r="2598" spans="1:35" hidden="1">
      <c r="A2598" t="s">
        <v>6646</v>
      </c>
      <c r="B2598" t="s">
        <v>6647</v>
      </c>
      <c r="C2598" t="s">
        <v>6656</v>
      </c>
      <c r="D2598" t="s">
        <v>6663</v>
      </c>
      <c r="F2598" t="s">
        <v>731</v>
      </c>
      <c r="G2598" t="s">
        <v>780</v>
      </c>
      <c r="H2598" t="s">
        <v>794</v>
      </c>
      <c r="I2598" t="s">
        <v>726</v>
      </c>
      <c r="J2598" t="s">
        <v>682</v>
      </c>
      <c r="K2598">
        <v>3</v>
      </c>
      <c r="L2598">
        <v>75</v>
      </c>
      <c r="M2598">
        <v>119.8</v>
      </c>
      <c r="N2598">
        <v>91.7</v>
      </c>
      <c r="O2598">
        <v>844</v>
      </c>
      <c r="Q2598">
        <v>60</v>
      </c>
      <c r="R2598">
        <v>880</v>
      </c>
      <c r="S2598">
        <v>13</v>
      </c>
      <c r="T2598">
        <v>67.7</v>
      </c>
      <c r="U2598" t="s">
        <v>782</v>
      </c>
      <c r="V2598">
        <v>25000</v>
      </c>
      <c r="W2598">
        <v>5000</v>
      </c>
      <c r="X2598">
        <v>83</v>
      </c>
      <c r="Y2598">
        <v>12</v>
      </c>
      <c r="Z2598">
        <v>1</v>
      </c>
      <c r="AA2598">
        <v>-35</v>
      </c>
      <c r="AD2598" t="s">
        <v>783</v>
      </c>
      <c r="AE2598">
        <v>41852</v>
      </c>
      <c r="AF2598">
        <v>41974</v>
      </c>
      <c r="AG2598" t="s">
        <v>784</v>
      </c>
      <c r="AH2598" t="s">
        <v>6664</v>
      </c>
      <c r="AI2598">
        <v>2226571</v>
      </c>
    </row>
    <row r="2599" spans="1:35" hidden="1">
      <c r="A2599" t="s">
        <v>6646</v>
      </c>
      <c r="B2599" t="s">
        <v>6647</v>
      </c>
      <c r="C2599" t="s">
        <v>6656</v>
      </c>
      <c r="D2599" t="s">
        <v>6665</v>
      </c>
      <c r="F2599" t="s">
        <v>735</v>
      </c>
      <c r="G2599" t="s">
        <v>780</v>
      </c>
      <c r="H2599" t="s">
        <v>794</v>
      </c>
      <c r="I2599" t="s">
        <v>726</v>
      </c>
      <c r="J2599" t="s">
        <v>682</v>
      </c>
      <c r="K2599">
        <v>3</v>
      </c>
      <c r="M2599">
        <v>134.30000000000001</v>
      </c>
      <c r="N2599">
        <v>119.1</v>
      </c>
      <c r="O2599">
        <v>1716</v>
      </c>
      <c r="Q2599">
        <v>50</v>
      </c>
      <c r="R2599">
        <v>1250</v>
      </c>
      <c r="S2599">
        <v>18.399999999999999</v>
      </c>
      <c r="T2599">
        <v>68.099999999999994</v>
      </c>
      <c r="U2599" t="s">
        <v>782</v>
      </c>
      <c r="V2599">
        <v>25000</v>
      </c>
      <c r="W2599">
        <v>2700</v>
      </c>
      <c r="X2599">
        <v>81</v>
      </c>
      <c r="Y2599">
        <v>8</v>
      </c>
      <c r="Z2599">
        <v>1</v>
      </c>
      <c r="AA2599">
        <v>-35</v>
      </c>
      <c r="AD2599" t="s">
        <v>783</v>
      </c>
      <c r="AE2599">
        <v>41852</v>
      </c>
      <c r="AF2599">
        <v>41974</v>
      </c>
      <c r="AG2599" t="s">
        <v>784</v>
      </c>
      <c r="AH2599" t="s">
        <v>6666</v>
      </c>
      <c r="AI2599">
        <v>2226564</v>
      </c>
    </row>
    <row r="2600" spans="1:35" hidden="1">
      <c r="A2600" t="s">
        <v>6646</v>
      </c>
      <c r="B2600" t="s">
        <v>6647</v>
      </c>
      <c r="C2600" t="s">
        <v>6656</v>
      </c>
      <c r="D2600" t="s">
        <v>6667</v>
      </c>
      <c r="F2600" t="s">
        <v>735</v>
      </c>
      <c r="G2600" t="s">
        <v>780</v>
      </c>
      <c r="H2600" t="s">
        <v>794</v>
      </c>
      <c r="I2600" t="s">
        <v>726</v>
      </c>
      <c r="J2600" t="s">
        <v>682</v>
      </c>
      <c r="K2600">
        <v>3</v>
      </c>
      <c r="M2600">
        <v>134.30000000000001</v>
      </c>
      <c r="N2600">
        <v>119.1</v>
      </c>
      <c r="O2600">
        <v>1797</v>
      </c>
      <c r="Q2600">
        <v>50</v>
      </c>
      <c r="R2600">
        <v>1400</v>
      </c>
      <c r="S2600">
        <v>18.399999999999999</v>
      </c>
      <c r="T2600">
        <v>76.2</v>
      </c>
      <c r="U2600" t="s">
        <v>782</v>
      </c>
      <c r="V2600">
        <v>25000</v>
      </c>
      <c r="W2600">
        <v>3000</v>
      </c>
      <c r="X2600">
        <v>82</v>
      </c>
      <c r="Y2600">
        <v>12</v>
      </c>
      <c r="Z2600">
        <v>1</v>
      </c>
      <c r="AA2600">
        <v>-35</v>
      </c>
      <c r="AD2600" t="s">
        <v>783</v>
      </c>
      <c r="AE2600">
        <v>41852</v>
      </c>
      <c r="AF2600">
        <v>41974</v>
      </c>
      <c r="AG2600" t="s">
        <v>784</v>
      </c>
      <c r="AH2600" t="s">
        <v>6668</v>
      </c>
      <c r="AI2600">
        <v>2226565</v>
      </c>
    </row>
    <row r="2601" spans="1:35" hidden="1">
      <c r="A2601" t="s">
        <v>6646</v>
      </c>
      <c r="B2601" t="s">
        <v>6647</v>
      </c>
      <c r="C2601" t="s">
        <v>6656</v>
      </c>
      <c r="D2601" t="s">
        <v>6669</v>
      </c>
      <c r="F2601" t="s">
        <v>735</v>
      </c>
      <c r="G2601" t="s">
        <v>780</v>
      </c>
      <c r="H2601" t="s">
        <v>794</v>
      </c>
      <c r="I2601" t="s">
        <v>726</v>
      </c>
      <c r="J2601" t="s">
        <v>682</v>
      </c>
      <c r="K2601">
        <v>3</v>
      </c>
      <c r="M2601">
        <v>134.30000000000001</v>
      </c>
      <c r="N2601">
        <v>119.1</v>
      </c>
      <c r="O2601">
        <v>2091</v>
      </c>
      <c r="Q2601">
        <v>50</v>
      </c>
      <c r="R2601">
        <v>1400</v>
      </c>
      <c r="S2601">
        <v>18.600000000000001</v>
      </c>
      <c r="T2601">
        <v>75.099999999999994</v>
      </c>
      <c r="U2601" t="s">
        <v>782</v>
      </c>
      <c r="V2601">
        <v>25000</v>
      </c>
      <c r="W2601">
        <v>4000</v>
      </c>
      <c r="X2601">
        <v>81</v>
      </c>
      <c r="Y2601">
        <v>11</v>
      </c>
      <c r="Z2601">
        <v>1</v>
      </c>
      <c r="AA2601">
        <v>-35</v>
      </c>
      <c r="AD2601" t="s">
        <v>783</v>
      </c>
      <c r="AE2601">
        <v>41852</v>
      </c>
      <c r="AF2601">
        <v>41974</v>
      </c>
      <c r="AG2601" t="s">
        <v>784</v>
      </c>
      <c r="AH2601" t="s">
        <v>6670</v>
      </c>
      <c r="AI2601">
        <v>2226566</v>
      </c>
    </row>
    <row r="2602" spans="1:35" hidden="1">
      <c r="A2602" t="s">
        <v>6524</v>
      </c>
      <c r="B2602" t="s">
        <v>6525</v>
      </c>
      <c r="C2602" t="s">
        <v>6671</v>
      </c>
      <c r="D2602" t="s">
        <v>6671</v>
      </c>
      <c r="F2602" t="s">
        <v>735</v>
      </c>
      <c r="G2602" t="s">
        <v>780</v>
      </c>
      <c r="H2602" t="s">
        <v>794</v>
      </c>
      <c r="I2602" t="s">
        <v>726</v>
      </c>
      <c r="J2602" t="s">
        <v>682</v>
      </c>
      <c r="K2602">
        <v>3</v>
      </c>
      <c r="L2602">
        <v>150</v>
      </c>
      <c r="M2602">
        <v>130.80000000000001</v>
      </c>
      <c r="N2602">
        <v>120.1</v>
      </c>
      <c r="O2602">
        <v>3256</v>
      </c>
      <c r="Q2602">
        <v>40</v>
      </c>
      <c r="R2602">
        <v>1300</v>
      </c>
      <c r="S2602">
        <v>17</v>
      </c>
      <c r="T2602">
        <v>76.5</v>
      </c>
      <c r="U2602" t="s">
        <v>782</v>
      </c>
      <c r="V2602">
        <v>25000</v>
      </c>
      <c r="W2602">
        <v>3000</v>
      </c>
      <c r="X2602">
        <v>80</v>
      </c>
      <c r="Y2602">
        <v>10</v>
      </c>
      <c r="Z2602">
        <v>0.9</v>
      </c>
      <c r="AA2602">
        <v>-20</v>
      </c>
      <c r="AB2602" t="s">
        <v>769</v>
      </c>
      <c r="AC2602">
        <v>0.1</v>
      </c>
      <c r="AD2602" t="s">
        <v>3213</v>
      </c>
      <c r="AE2602">
        <v>41912</v>
      </c>
      <c r="AF2602">
        <v>41912</v>
      </c>
      <c r="AG2602" t="s">
        <v>784</v>
      </c>
      <c r="AH2602" t="s">
        <v>6672</v>
      </c>
      <c r="AI2602">
        <v>2220890</v>
      </c>
    </row>
    <row r="2603" spans="1:35" hidden="1">
      <c r="A2603" t="s">
        <v>6673</v>
      </c>
      <c r="B2603" t="s">
        <v>6674</v>
      </c>
      <c r="C2603" t="s">
        <v>682</v>
      </c>
      <c r="D2603" t="s">
        <v>6675</v>
      </c>
      <c r="F2603" t="s">
        <v>792</v>
      </c>
      <c r="G2603" t="s">
        <v>793</v>
      </c>
      <c r="H2603" t="s">
        <v>794</v>
      </c>
      <c r="I2603" t="s">
        <v>795</v>
      </c>
      <c r="J2603" t="s">
        <v>682</v>
      </c>
      <c r="K2603">
        <v>5</v>
      </c>
      <c r="L2603">
        <v>60</v>
      </c>
      <c r="M2603">
        <v>106.7</v>
      </c>
      <c r="N2603">
        <v>55.9</v>
      </c>
      <c r="R2603">
        <v>800</v>
      </c>
      <c r="S2603">
        <v>11.5</v>
      </c>
      <c r="T2603">
        <v>69.599999999999994</v>
      </c>
      <c r="U2603" t="s">
        <v>782</v>
      </c>
      <c r="V2603">
        <v>25000</v>
      </c>
      <c r="W2603">
        <v>3000</v>
      </c>
      <c r="X2603">
        <v>84</v>
      </c>
      <c r="Y2603">
        <v>22</v>
      </c>
      <c r="Z2603">
        <v>1</v>
      </c>
      <c r="AA2603">
        <v>-40</v>
      </c>
      <c r="AB2603" t="s">
        <v>769</v>
      </c>
      <c r="AC2603">
        <v>0.1</v>
      </c>
      <c r="AD2603" t="s">
        <v>783</v>
      </c>
      <c r="AE2603">
        <v>41753</v>
      </c>
      <c r="AF2603">
        <v>41746</v>
      </c>
      <c r="AG2603" t="s">
        <v>784</v>
      </c>
      <c r="AH2603" t="s">
        <v>6676</v>
      </c>
      <c r="AI2603">
        <v>2210318</v>
      </c>
    </row>
    <row r="2604" spans="1:35">
      <c r="A2604" t="s">
        <v>6673</v>
      </c>
      <c r="B2604" t="s">
        <v>6674</v>
      </c>
      <c r="C2604" t="s">
        <v>682</v>
      </c>
      <c r="D2604" t="s">
        <v>6677</v>
      </c>
      <c r="F2604" t="s">
        <v>787</v>
      </c>
      <c r="G2604" t="s">
        <v>723</v>
      </c>
      <c r="H2604" t="s">
        <v>788</v>
      </c>
      <c r="I2604" t="s">
        <v>723</v>
      </c>
      <c r="J2604" t="s">
        <v>682</v>
      </c>
      <c r="K2604">
        <v>5</v>
      </c>
      <c r="L2604">
        <v>40</v>
      </c>
      <c r="M2604">
        <v>103</v>
      </c>
      <c r="N2604">
        <v>35</v>
      </c>
      <c r="R2604">
        <v>315</v>
      </c>
      <c r="S2604">
        <v>5</v>
      </c>
      <c r="T2604">
        <v>64.3</v>
      </c>
      <c r="U2604" t="s">
        <v>782</v>
      </c>
      <c r="V2604">
        <v>40000</v>
      </c>
      <c r="W2604">
        <v>3000</v>
      </c>
      <c r="X2604">
        <v>83</v>
      </c>
      <c r="Y2604">
        <v>21</v>
      </c>
      <c r="Z2604">
        <v>0.7</v>
      </c>
      <c r="AA2604">
        <v>-40</v>
      </c>
      <c r="AB2604" t="s">
        <v>769</v>
      </c>
      <c r="AC2604">
        <v>0.1</v>
      </c>
      <c r="AD2604" t="s">
        <v>783</v>
      </c>
      <c r="AE2604">
        <v>41792</v>
      </c>
      <c r="AF2604">
        <v>41787</v>
      </c>
      <c r="AG2604" t="s">
        <v>784</v>
      </c>
      <c r="AH2604" t="s">
        <v>6678</v>
      </c>
      <c r="AI2604">
        <v>2212489</v>
      </c>
    </row>
    <row r="2605" spans="1:35">
      <c r="A2605" t="s">
        <v>6673</v>
      </c>
      <c r="B2605" t="s">
        <v>6674</v>
      </c>
      <c r="C2605" t="s">
        <v>682</v>
      </c>
      <c r="D2605" t="s">
        <v>6679</v>
      </c>
      <c r="F2605" t="s">
        <v>732</v>
      </c>
      <c r="G2605" t="s">
        <v>780</v>
      </c>
      <c r="H2605" t="s">
        <v>794</v>
      </c>
      <c r="I2605" t="s">
        <v>726</v>
      </c>
      <c r="J2605" t="s">
        <v>682</v>
      </c>
      <c r="K2605">
        <v>5</v>
      </c>
      <c r="L2605">
        <v>65</v>
      </c>
      <c r="M2605">
        <v>133</v>
      </c>
      <c r="N2605">
        <v>95</v>
      </c>
      <c r="Q2605">
        <v>113</v>
      </c>
      <c r="R2605">
        <v>865</v>
      </c>
      <c r="S2605">
        <v>12</v>
      </c>
      <c r="T2605">
        <v>72.099999999999994</v>
      </c>
      <c r="U2605" t="s">
        <v>782</v>
      </c>
      <c r="V2605">
        <v>40000</v>
      </c>
      <c r="W2605">
        <v>3000</v>
      </c>
      <c r="X2605">
        <v>84</v>
      </c>
      <c r="Y2605">
        <v>24</v>
      </c>
      <c r="Z2605">
        <v>0.9</v>
      </c>
      <c r="AA2605">
        <v>-40</v>
      </c>
      <c r="AB2605" t="s">
        <v>769</v>
      </c>
      <c r="AC2605">
        <v>0.1</v>
      </c>
      <c r="AD2605" t="s">
        <v>783</v>
      </c>
      <c r="AE2605">
        <v>41810</v>
      </c>
      <c r="AF2605">
        <v>41814</v>
      </c>
      <c r="AG2605" t="s">
        <v>842</v>
      </c>
      <c r="AH2605" t="s">
        <v>6680</v>
      </c>
      <c r="AI2605">
        <v>2214835</v>
      </c>
    </row>
    <row r="2606" spans="1:35">
      <c r="A2606" t="s">
        <v>6673</v>
      </c>
      <c r="B2606" t="s">
        <v>6674</v>
      </c>
      <c r="C2606" t="s">
        <v>682</v>
      </c>
      <c r="D2606" t="s">
        <v>6681</v>
      </c>
      <c r="F2606" t="s">
        <v>733</v>
      </c>
      <c r="G2606" t="s">
        <v>780</v>
      </c>
      <c r="H2606" t="s">
        <v>794</v>
      </c>
      <c r="I2606" t="s">
        <v>726</v>
      </c>
      <c r="J2606" t="s">
        <v>682</v>
      </c>
      <c r="K2606">
        <v>5</v>
      </c>
      <c r="L2606">
        <v>75</v>
      </c>
      <c r="M2606">
        <v>157</v>
      </c>
      <c r="N2606">
        <v>125</v>
      </c>
      <c r="R2606">
        <v>1200</v>
      </c>
      <c r="S2606">
        <v>17</v>
      </c>
      <c r="T2606">
        <v>71</v>
      </c>
      <c r="U2606" t="s">
        <v>782</v>
      </c>
      <c r="V2606">
        <v>40000</v>
      </c>
      <c r="W2606">
        <v>3000</v>
      </c>
      <c r="X2606">
        <v>83</v>
      </c>
      <c r="Y2606">
        <v>19</v>
      </c>
      <c r="Z2606">
        <v>1</v>
      </c>
      <c r="AA2606">
        <v>-40</v>
      </c>
      <c r="AB2606" t="s">
        <v>769</v>
      </c>
      <c r="AC2606">
        <v>0.1</v>
      </c>
      <c r="AD2606" t="s">
        <v>783</v>
      </c>
      <c r="AE2606">
        <v>41818</v>
      </c>
      <c r="AF2606">
        <v>41810</v>
      </c>
      <c r="AG2606" t="s">
        <v>784</v>
      </c>
      <c r="AH2606" t="s">
        <v>6682</v>
      </c>
      <c r="AI2606">
        <v>2214815</v>
      </c>
    </row>
    <row r="2607" spans="1:35">
      <c r="A2607" t="s">
        <v>6673</v>
      </c>
      <c r="B2607" t="s">
        <v>6674</v>
      </c>
      <c r="C2607" t="s">
        <v>682</v>
      </c>
      <c r="D2607" t="s">
        <v>6683</v>
      </c>
      <c r="F2607" t="s">
        <v>703</v>
      </c>
      <c r="G2607" t="s">
        <v>780</v>
      </c>
      <c r="H2607" t="s">
        <v>781</v>
      </c>
      <c r="I2607" t="s">
        <v>726</v>
      </c>
      <c r="J2607" t="s">
        <v>682</v>
      </c>
      <c r="K2607">
        <v>3</v>
      </c>
      <c r="L2607">
        <v>50</v>
      </c>
      <c r="M2607">
        <v>49</v>
      </c>
      <c r="N2607">
        <v>50</v>
      </c>
      <c r="O2607">
        <v>1201</v>
      </c>
      <c r="Q2607">
        <v>38</v>
      </c>
      <c r="R2607">
        <v>500</v>
      </c>
      <c r="S2607">
        <v>8</v>
      </c>
      <c r="T2607">
        <v>62.5</v>
      </c>
      <c r="U2607" t="s">
        <v>782</v>
      </c>
      <c r="V2607">
        <v>40000</v>
      </c>
      <c r="W2607">
        <v>3000</v>
      </c>
      <c r="X2607">
        <v>82</v>
      </c>
      <c r="Y2607">
        <v>12</v>
      </c>
      <c r="Z2607">
        <v>0.7</v>
      </c>
      <c r="AA2607">
        <v>-40</v>
      </c>
      <c r="AB2607" t="s">
        <v>769</v>
      </c>
      <c r="AC2607">
        <v>0.1</v>
      </c>
      <c r="AD2607" t="s">
        <v>1043</v>
      </c>
      <c r="AE2607">
        <v>41808</v>
      </c>
      <c r="AF2607">
        <v>41800</v>
      </c>
      <c r="AG2607" t="s">
        <v>784</v>
      </c>
      <c r="AH2607" t="s">
        <v>6684</v>
      </c>
      <c r="AI2607">
        <v>2213557</v>
      </c>
    </row>
    <row r="2608" spans="1:35">
      <c r="A2608" t="s">
        <v>6673</v>
      </c>
      <c r="B2608" t="s">
        <v>6674</v>
      </c>
      <c r="C2608" t="s">
        <v>682</v>
      </c>
      <c r="D2608" t="s">
        <v>6685</v>
      </c>
      <c r="F2608" t="s">
        <v>731</v>
      </c>
      <c r="G2608" t="s">
        <v>780</v>
      </c>
      <c r="H2608" t="s">
        <v>794</v>
      </c>
      <c r="I2608" t="s">
        <v>726</v>
      </c>
      <c r="J2608" t="s">
        <v>682</v>
      </c>
      <c r="K2608">
        <v>5</v>
      </c>
      <c r="L2608">
        <v>75</v>
      </c>
      <c r="M2608">
        <v>95</v>
      </c>
      <c r="N2608">
        <v>85</v>
      </c>
      <c r="O2608">
        <v>1332</v>
      </c>
      <c r="Q2608">
        <v>40</v>
      </c>
      <c r="R2608">
        <v>850</v>
      </c>
      <c r="S2608">
        <v>14.5</v>
      </c>
      <c r="T2608">
        <v>58.6</v>
      </c>
      <c r="U2608" t="s">
        <v>782</v>
      </c>
      <c r="V2608">
        <v>40000</v>
      </c>
      <c r="W2608">
        <v>3000</v>
      </c>
      <c r="X2608">
        <v>83</v>
      </c>
      <c r="Y2608">
        <v>3</v>
      </c>
      <c r="Z2608">
        <v>0.9</v>
      </c>
      <c r="AA2608">
        <v>-40</v>
      </c>
      <c r="AB2608" t="s">
        <v>769</v>
      </c>
      <c r="AC2608">
        <v>0.1</v>
      </c>
      <c r="AD2608" t="s">
        <v>783</v>
      </c>
      <c r="AE2608">
        <v>41818</v>
      </c>
      <c r="AF2608">
        <v>41810</v>
      </c>
      <c r="AG2608" t="s">
        <v>784</v>
      </c>
      <c r="AH2608" t="s">
        <v>6686</v>
      </c>
      <c r="AI2608">
        <v>2214863</v>
      </c>
    </row>
    <row r="2609" spans="1:35">
      <c r="A2609" t="s">
        <v>6673</v>
      </c>
      <c r="B2609" t="s">
        <v>6674</v>
      </c>
      <c r="C2609" t="s">
        <v>682</v>
      </c>
      <c r="D2609" t="s">
        <v>6687</v>
      </c>
      <c r="F2609" t="s">
        <v>830</v>
      </c>
      <c r="G2609" t="s">
        <v>780</v>
      </c>
      <c r="H2609" t="s">
        <v>794</v>
      </c>
      <c r="I2609" t="s">
        <v>726</v>
      </c>
      <c r="J2609" t="s">
        <v>682</v>
      </c>
      <c r="K2609">
        <v>5</v>
      </c>
      <c r="L2609">
        <v>75</v>
      </c>
      <c r="M2609">
        <v>118</v>
      </c>
      <c r="N2609">
        <v>95</v>
      </c>
      <c r="O2609">
        <v>1648</v>
      </c>
      <c r="Q2609">
        <v>40</v>
      </c>
      <c r="R2609">
        <v>850</v>
      </c>
      <c r="S2609">
        <v>14</v>
      </c>
      <c r="T2609">
        <v>60.7</v>
      </c>
      <c r="U2609" t="s">
        <v>782</v>
      </c>
      <c r="V2609">
        <v>40000</v>
      </c>
      <c r="W2609">
        <v>3000</v>
      </c>
      <c r="X2609">
        <v>83</v>
      </c>
      <c r="Y2609">
        <v>3</v>
      </c>
      <c r="Z2609">
        <v>1</v>
      </c>
      <c r="AA2609">
        <v>-40</v>
      </c>
      <c r="AB2609" t="s">
        <v>769</v>
      </c>
      <c r="AC2609">
        <v>0.1</v>
      </c>
      <c r="AD2609" t="s">
        <v>783</v>
      </c>
      <c r="AE2609">
        <v>41818</v>
      </c>
      <c r="AF2609">
        <v>41810</v>
      </c>
      <c r="AG2609" t="s">
        <v>784</v>
      </c>
      <c r="AH2609" t="s">
        <v>6688</v>
      </c>
      <c r="AI2609">
        <v>2214814</v>
      </c>
    </row>
    <row r="2610" spans="1:35">
      <c r="A2610" t="s">
        <v>6673</v>
      </c>
      <c r="B2610" t="s">
        <v>6674</v>
      </c>
      <c r="C2610" t="s">
        <v>682</v>
      </c>
      <c r="D2610" t="s">
        <v>6689</v>
      </c>
      <c r="F2610" t="s">
        <v>735</v>
      </c>
      <c r="G2610" t="s">
        <v>780</v>
      </c>
      <c r="H2610" t="s">
        <v>794</v>
      </c>
      <c r="I2610" t="s">
        <v>726</v>
      </c>
      <c r="J2610" t="s">
        <v>682</v>
      </c>
      <c r="K2610">
        <v>5</v>
      </c>
      <c r="L2610">
        <v>120</v>
      </c>
      <c r="M2610">
        <v>128</v>
      </c>
      <c r="N2610">
        <v>120</v>
      </c>
      <c r="O2610">
        <v>2665</v>
      </c>
      <c r="Q2610">
        <v>40</v>
      </c>
      <c r="R2610">
        <v>1250</v>
      </c>
      <c r="S2610">
        <v>19</v>
      </c>
      <c r="T2610">
        <v>65.8</v>
      </c>
      <c r="U2610" t="s">
        <v>782</v>
      </c>
      <c r="V2610">
        <v>40000</v>
      </c>
      <c r="W2610">
        <v>3000</v>
      </c>
      <c r="X2610">
        <v>83</v>
      </c>
      <c r="Y2610">
        <v>5</v>
      </c>
      <c r="Z2610">
        <v>1</v>
      </c>
      <c r="AA2610">
        <v>-40</v>
      </c>
      <c r="AB2610" t="s">
        <v>769</v>
      </c>
      <c r="AC2610">
        <v>0.1</v>
      </c>
      <c r="AD2610" t="s">
        <v>783</v>
      </c>
      <c r="AE2610">
        <v>41818</v>
      </c>
      <c r="AF2610">
        <v>41810</v>
      </c>
      <c r="AG2610" t="s">
        <v>784</v>
      </c>
      <c r="AH2610" t="s">
        <v>6690</v>
      </c>
      <c r="AI2610">
        <v>2214813</v>
      </c>
    </row>
    <row r="2611" spans="1:35" hidden="1">
      <c r="A2611" t="s">
        <v>6673</v>
      </c>
      <c r="B2611" t="s">
        <v>6674</v>
      </c>
      <c r="C2611" t="s">
        <v>682</v>
      </c>
      <c r="D2611" t="s">
        <v>6691</v>
      </c>
      <c r="F2611" t="s">
        <v>787</v>
      </c>
      <c r="G2611" t="s">
        <v>723</v>
      </c>
      <c r="H2611" t="s">
        <v>788</v>
      </c>
      <c r="I2611" t="s">
        <v>723</v>
      </c>
      <c r="J2611" t="s">
        <v>682</v>
      </c>
      <c r="K2611">
        <v>3</v>
      </c>
      <c r="L2611">
        <v>40</v>
      </c>
      <c r="M2611">
        <v>103</v>
      </c>
      <c r="N2611">
        <v>35</v>
      </c>
      <c r="R2611">
        <v>300</v>
      </c>
      <c r="S2611">
        <v>5</v>
      </c>
      <c r="T2611">
        <v>59.5</v>
      </c>
      <c r="U2611" t="s">
        <v>782</v>
      </c>
      <c r="V2611">
        <v>25000</v>
      </c>
      <c r="W2611">
        <v>3000</v>
      </c>
      <c r="X2611">
        <v>84</v>
      </c>
      <c r="Y2611">
        <v>21</v>
      </c>
      <c r="Z2611">
        <v>0.7</v>
      </c>
      <c r="AA2611">
        <v>-40</v>
      </c>
      <c r="AB2611" t="s">
        <v>769</v>
      </c>
      <c r="AC2611">
        <v>0.1</v>
      </c>
      <c r="AD2611" t="s">
        <v>783</v>
      </c>
      <c r="AE2611">
        <v>41973</v>
      </c>
      <c r="AF2611">
        <v>41975</v>
      </c>
      <c r="AG2611" t="s">
        <v>842</v>
      </c>
      <c r="AH2611" t="s">
        <v>6692</v>
      </c>
      <c r="AI2611">
        <v>2226667</v>
      </c>
    </row>
    <row r="2612" spans="1:35" hidden="1">
      <c r="A2612" t="s">
        <v>6673</v>
      </c>
      <c r="B2612" t="s">
        <v>6674</v>
      </c>
      <c r="C2612" t="s">
        <v>682</v>
      </c>
      <c r="D2612" t="s">
        <v>6693</v>
      </c>
      <c r="F2612" t="s">
        <v>813</v>
      </c>
      <c r="G2612" t="s">
        <v>780</v>
      </c>
      <c r="H2612" t="s">
        <v>794</v>
      </c>
      <c r="I2612" t="s">
        <v>726</v>
      </c>
      <c r="J2612" t="s">
        <v>682</v>
      </c>
      <c r="K2612">
        <v>5</v>
      </c>
      <c r="L2612">
        <v>50</v>
      </c>
      <c r="M2612">
        <v>96</v>
      </c>
      <c r="N2612">
        <v>64</v>
      </c>
      <c r="Q2612">
        <v>110</v>
      </c>
      <c r="S2612">
        <v>8</v>
      </c>
      <c r="T2612">
        <v>62.5</v>
      </c>
      <c r="U2612" t="s">
        <v>782</v>
      </c>
      <c r="V2612">
        <v>25000</v>
      </c>
      <c r="W2612">
        <v>3000</v>
      </c>
      <c r="X2612">
        <v>82</v>
      </c>
      <c r="Y2612">
        <v>18</v>
      </c>
      <c r="Z2612">
        <v>0.9</v>
      </c>
      <c r="AA2612">
        <v>-40</v>
      </c>
      <c r="AB2612" t="s">
        <v>769</v>
      </c>
      <c r="AC2612">
        <v>0.1</v>
      </c>
      <c r="AD2612" t="s">
        <v>783</v>
      </c>
      <c r="AE2612">
        <v>41973</v>
      </c>
      <c r="AF2612">
        <v>41975</v>
      </c>
      <c r="AG2612" t="s">
        <v>842</v>
      </c>
      <c r="AH2612" t="s">
        <v>6694</v>
      </c>
      <c r="AI2612">
        <v>2226551</v>
      </c>
    </row>
    <row r="2613" spans="1:35">
      <c r="A2613" t="s">
        <v>6673</v>
      </c>
      <c r="B2613" t="s">
        <v>6674</v>
      </c>
      <c r="C2613" t="s">
        <v>682</v>
      </c>
      <c r="D2613" t="s">
        <v>6695</v>
      </c>
      <c r="F2613" t="s">
        <v>703</v>
      </c>
      <c r="G2613" t="s">
        <v>780</v>
      </c>
      <c r="H2613" t="s">
        <v>781</v>
      </c>
      <c r="I2613" t="s">
        <v>726</v>
      </c>
      <c r="J2613" t="s">
        <v>682</v>
      </c>
      <c r="K2613">
        <v>3</v>
      </c>
      <c r="L2613">
        <v>35</v>
      </c>
      <c r="M2613">
        <v>48</v>
      </c>
      <c r="N2613">
        <v>50</v>
      </c>
      <c r="O2613">
        <v>981</v>
      </c>
      <c r="Q2613">
        <v>38</v>
      </c>
      <c r="R2613">
        <v>320</v>
      </c>
      <c r="S2613">
        <v>6.5</v>
      </c>
      <c r="T2613">
        <v>49.2</v>
      </c>
      <c r="U2613" t="s">
        <v>782</v>
      </c>
      <c r="V2613">
        <v>40000</v>
      </c>
      <c r="W2613">
        <v>3000</v>
      </c>
      <c r="X2613">
        <v>84</v>
      </c>
      <c r="Y2613">
        <v>25</v>
      </c>
      <c r="Z2613">
        <v>0.7</v>
      </c>
      <c r="AA2613">
        <v>-40</v>
      </c>
      <c r="AB2613" t="s">
        <v>769</v>
      </c>
      <c r="AC2613">
        <v>0.1</v>
      </c>
      <c r="AD2613" t="s">
        <v>783</v>
      </c>
      <c r="AE2613">
        <v>41973</v>
      </c>
      <c r="AF2613">
        <v>41975</v>
      </c>
      <c r="AG2613" t="s">
        <v>842</v>
      </c>
      <c r="AH2613" t="s">
        <v>6696</v>
      </c>
      <c r="AI2613">
        <v>2226552</v>
      </c>
    </row>
    <row r="2614" spans="1:35" hidden="1">
      <c r="A2614" t="s">
        <v>6673</v>
      </c>
      <c r="B2614" t="s">
        <v>6674</v>
      </c>
      <c r="C2614" t="s">
        <v>682</v>
      </c>
      <c r="D2614" t="s">
        <v>6697</v>
      </c>
      <c r="F2614" t="s">
        <v>737</v>
      </c>
      <c r="G2614" t="s">
        <v>780</v>
      </c>
      <c r="H2614" t="s">
        <v>794</v>
      </c>
      <c r="I2614" t="s">
        <v>726</v>
      </c>
      <c r="J2614" t="s">
        <v>682</v>
      </c>
      <c r="K2614">
        <v>3</v>
      </c>
      <c r="L2614">
        <v>60</v>
      </c>
      <c r="M2614">
        <v>71</v>
      </c>
      <c r="N2614">
        <v>49</v>
      </c>
      <c r="O2614">
        <v>1063</v>
      </c>
      <c r="Q2614">
        <v>38</v>
      </c>
      <c r="R2614">
        <v>320</v>
      </c>
      <c r="S2614">
        <v>6.5</v>
      </c>
      <c r="T2614">
        <v>49.2</v>
      </c>
      <c r="U2614" t="s">
        <v>782</v>
      </c>
      <c r="V2614">
        <v>25000</v>
      </c>
      <c r="W2614">
        <v>3000</v>
      </c>
      <c r="X2614">
        <v>84</v>
      </c>
      <c r="Y2614">
        <v>25</v>
      </c>
      <c r="Z2614">
        <v>0.7</v>
      </c>
      <c r="AA2614">
        <v>-40</v>
      </c>
      <c r="AB2614" t="s">
        <v>769</v>
      </c>
      <c r="AC2614">
        <v>0.1</v>
      </c>
      <c r="AD2614" t="s">
        <v>783</v>
      </c>
      <c r="AE2614">
        <v>41973</v>
      </c>
      <c r="AF2614">
        <v>41975</v>
      </c>
      <c r="AG2614" t="s">
        <v>842</v>
      </c>
      <c r="AH2614" t="s">
        <v>6698</v>
      </c>
      <c r="AI2614">
        <v>2226550</v>
      </c>
    </row>
    <row r="2615" spans="1:35" hidden="1">
      <c r="A2615" t="s">
        <v>6699</v>
      </c>
      <c r="B2615" t="s">
        <v>6700</v>
      </c>
      <c r="C2615" t="s">
        <v>3506</v>
      </c>
      <c r="D2615">
        <v>15735000</v>
      </c>
      <c r="F2615" t="s">
        <v>738</v>
      </c>
      <c r="G2615" t="s">
        <v>780</v>
      </c>
      <c r="H2615" t="s">
        <v>794</v>
      </c>
      <c r="I2615" t="s">
        <v>726</v>
      </c>
      <c r="J2615" t="s">
        <v>682</v>
      </c>
      <c r="K2615">
        <v>3</v>
      </c>
      <c r="L2615">
        <v>50</v>
      </c>
      <c r="M2615">
        <v>83.3</v>
      </c>
      <c r="N2615">
        <v>63</v>
      </c>
      <c r="O2615">
        <v>522</v>
      </c>
      <c r="Q2615">
        <v>60</v>
      </c>
      <c r="R2615">
        <v>415</v>
      </c>
      <c r="S2615">
        <v>7</v>
      </c>
      <c r="T2615">
        <v>59.3</v>
      </c>
      <c r="U2615" t="s">
        <v>782</v>
      </c>
      <c r="V2615">
        <v>25000</v>
      </c>
      <c r="W2615">
        <v>2700</v>
      </c>
      <c r="X2615">
        <v>82</v>
      </c>
      <c r="Y2615">
        <v>10</v>
      </c>
      <c r="Z2615">
        <v>0.8</v>
      </c>
      <c r="AA2615">
        <v>-25</v>
      </c>
      <c r="AB2615" t="s">
        <v>769</v>
      </c>
      <c r="AC2615">
        <v>0.2</v>
      </c>
      <c r="AD2615" t="s">
        <v>1308</v>
      </c>
      <c r="AE2615">
        <v>41480</v>
      </c>
      <c r="AF2615">
        <v>41848</v>
      </c>
      <c r="AG2615" t="s">
        <v>842</v>
      </c>
      <c r="AH2615" t="s">
        <v>6701</v>
      </c>
      <c r="AI2615">
        <v>2216529</v>
      </c>
    </row>
    <row r="2616" spans="1:35" hidden="1">
      <c r="A2616" t="s">
        <v>6699</v>
      </c>
      <c r="B2616" t="s">
        <v>6700</v>
      </c>
      <c r="C2616" t="s">
        <v>3506</v>
      </c>
      <c r="D2616">
        <v>15735001</v>
      </c>
      <c r="F2616" t="s">
        <v>792</v>
      </c>
      <c r="G2616" t="s">
        <v>793</v>
      </c>
      <c r="H2616" t="s">
        <v>794</v>
      </c>
      <c r="I2616" t="s">
        <v>795</v>
      </c>
      <c r="J2616" t="s">
        <v>682</v>
      </c>
      <c r="K2616">
        <v>3</v>
      </c>
      <c r="L2616">
        <v>60</v>
      </c>
      <c r="M2616">
        <v>109.4</v>
      </c>
      <c r="N2616">
        <v>59.7</v>
      </c>
      <c r="R2616">
        <v>800</v>
      </c>
      <c r="S2616">
        <v>9.8000000000000007</v>
      </c>
      <c r="T2616">
        <v>81.599999999999994</v>
      </c>
      <c r="U2616" t="s">
        <v>782</v>
      </c>
      <c r="V2616">
        <v>25000</v>
      </c>
      <c r="W2616">
        <v>2700</v>
      </c>
      <c r="X2616">
        <v>80</v>
      </c>
      <c r="Y2616">
        <v>1</v>
      </c>
      <c r="Z2616">
        <v>0.9</v>
      </c>
      <c r="AA2616">
        <v>-20</v>
      </c>
      <c r="AB2616" t="s">
        <v>769</v>
      </c>
      <c r="AC2616">
        <v>0.2</v>
      </c>
      <c r="AD2616" t="s">
        <v>1308</v>
      </c>
      <c r="AE2616">
        <v>41480</v>
      </c>
      <c r="AF2616">
        <v>41848</v>
      </c>
      <c r="AG2616" t="s">
        <v>827</v>
      </c>
      <c r="AH2616" t="s">
        <v>6702</v>
      </c>
      <c r="AI2616">
        <v>2216479</v>
      </c>
    </row>
    <row r="2617" spans="1:35" hidden="1">
      <c r="A2617" t="s">
        <v>6699</v>
      </c>
      <c r="B2617" t="s">
        <v>6700</v>
      </c>
      <c r="C2617" t="s">
        <v>3506</v>
      </c>
      <c r="D2617">
        <v>15735001</v>
      </c>
      <c r="F2617" t="s">
        <v>792</v>
      </c>
      <c r="G2617" t="s">
        <v>793</v>
      </c>
      <c r="H2617" t="s">
        <v>794</v>
      </c>
      <c r="I2617" t="s">
        <v>795</v>
      </c>
      <c r="J2617" t="s">
        <v>682</v>
      </c>
      <c r="K2617">
        <v>3</v>
      </c>
      <c r="L2617">
        <v>60</v>
      </c>
      <c r="M2617">
        <v>109.4</v>
      </c>
      <c r="N2617">
        <v>59.7</v>
      </c>
      <c r="R2617">
        <v>800</v>
      </c>
      <c r="S2617">
        <v>9.8000000000000007</v>
      </c>
      <c r="T2617">
        <v>81.599999999999994</v>
      </c>
      <c r="U2617" t="s">
        <v>782</v>
      </c>
      <c r="V2617">
        <v>25000</v>
      </c>
      <c r="W2617">
        <v>2700</v>
      </c>
      <c r="X2617">
        <v>80</v>
      </c>
      <c r="Y2617">
        <v>1</v>
      </c>
      <c r="Z2617">
        <v>0.9</v>
      </c>
      <c r="AA2617">
        <v>-20</v>
      </c>
      <c r="AB2617" t="s">
        <v>769</v>
      </c>
      <c r="AC2617">
        <v>0.2</v>
      </c>
      <c r="AD2617" t="s">
        <v>1308</v>
      </c>
      <c r="AE2617">
        <v>41480</v>
      </c>
      <c r="AF2617">
        <v>41848</v>
      </c>
      <c r="AG2617" t="s">
        <v>784</v>
      </c>
      <c r="AH2617" t="s">
        <v>6703</v>
      </c>
      <c r="AI2617">
        <v>2216480</v>
      </c>
    </row>
    <row r="2618" spans="1:35" hidden="1">
      <c r="A2618" t="s">
        <v>6699</v>
      </c>
      <c r="B2618" t="s">
        <v>6700</v>
      </c>
      <c r="C2618" t="s">
        <v>3506</v>
      </c>
      <c r="D2618">
        <v>15735001</v>
      </c>
      <c r="F2618" t="s">
        <v>792</v>
      </c>
      <c r="G2618" t="s">
        <v>793</v>
      </c>
      <c r="H2618" t="s">
        <v>794</v>
      </c>
      <c r="I2618" t="s">
        <v>795</v>
      </c>
      <c r="J2618" t="s">
        <v>682</v>
      </c>
      <c r="K2618">
        <v>3</v>
      </c>
      <c r="L2618">
        <v>60</v>
      </c>
      <c r="M2618">
        <v>109.4</v>
      </c>
      <c r="N2618">
        <v>59.7</v>
      </c>
      <c r="R2618">
        <v>800</v>
      </c>
      <c r="S2618">
        <v>9.8000000000000007</v>
      </c>
      <c r="T2618">
        <v>81.599999999999994</v>
      </c>
      <c r="U2618" t="s">
        <v>782</v>
      </c>
      <c r="V2618">
        <v>25000</v>
      </c>
      <c r="W2618">
        <v>2700</v>
      </c>
      <c r="X2618">
        <v>80</v>
      </c>
      <c r="Y2618">
        <v>1</v>
      </c>
      <c r="Z2618">
        <v>0.9</v>
      </c>
      <c r="AA2618">
        <v>-20</v>
      </c>
      <c r="AB2618" t="s">
        <v>769</v>
      </c>
      <c r="AC2618">
        <v>0.2</v>
      </c>
      <c r="AD2618" t="s">
        <v>1308</v>
      </c>
      <c r="AE2618">
        <v>41480</v>
      </c>
      <c r="AF2618">
        <v>41848</v>
      </c>
      <c r="AG2618" t="s">
        <v>784</v>
      </c>
      <c r="AH2618" t="s">
        <v>6704</v>
      </c>
      <c r="AI2618">
        <v>2216478</v>
      </c>
    </row>
    <row r="2619" spans="1:35" hidden="1">
      <c r="A2619" t="s">
        <v>6699</v>
      </c>
      <c r="B2619" t="s">
        <v>6700</v>
      </c>
      <c r="C2619" t="s">
        <v>3506</v>
      </c>
      <c r="D2619">
        <v>15735002</v>
      </c>
      <c r="F2619" t="s">
        <v>792</v>
      </c>
      <c r="G2619" t="s">
        <v>793</v>
      </c>
      <c r="H2619" t="s">
        <v>794</v>
      </c>
      <c r="I2619" t="s">
        <v>795</v>
      </c>
      <c r="J2619" t="s">
        <v>682</v>
      </c>
      <c r="K2619">
        <v>3</v>
      </c>
      <c r="L2619">
        <v>40</v>
      </c>
      <c r="M2619">
        <v>109</v>
      </c>
      <c r="N2619">
        <v>60.3</v>
      </c>
      <c r="R2619">
        <v>450</v>
      </c>
      <c r="S2619">
        <v>7</v>
      </c>
      <c r="T2619">
        <v>64.2</v>
      </c>
      <c r="U2619" t="s">
        <v>782</v>
      </c>
      <c r="V2619">
        <v>25000</v>
      </c>
      <c r="W2619">
        <v>2700</v>
      </c>
      <c r="X2619">
        <v>80</v>
      </c>
      <c r="Y2619">
        <v>1</v>
      </c>
      <c r="Z2619">
        <v>0.9</v>
      </c>
      <c r="AA2619">
        <v>-20</v>
      </c>
      <c r="AB2619" t="s">
        <v>769</v>
      </c>
      <c r="AC2619">
        <v>0.2</v>
      </c>
      <c r="AD2619" t="s">
        <v>1308</v>
      </c>
      <c r="AE2619">
        <v>41480</v>
      </c>
      <c r="AF2619">
        <v>41848</v>
      </c>
      <c r="AG2619" t="s">
        <v>827</v>
      </c>
      <c r="AH2619" t="s">
        <v>6705</v>
      </c>
      <c r="AI2619">
        <v>2216476</v>
      </c>
    </row>
    <row r="2620" spans="1:35" hidden="1">
      <c r="A2620" t="s">
        <v>6699</v>
      </c>
      <c r="B2620" t="s">
        <v>6700</v>
      </c>
      <c r="C2620" t="s">
        <v>3506</v>
      </c>
      <c r="D2620">
        <v>15735002</v>
      </c>
      <c r="F2620" t="s">
        <v>792</v>
      </c>
      <c r="G2620" t="s">
        <v>793</v>
      </c>
      <c r="H2620" t="s">
        <v>794</v>
      </c>
      <c r="I2620" t="s">
        <v>795</v>
      </c>
      <c r="J2620" t="s">
        <v>682</v>
      </c>
      <c r="K2620">
        <v>3</v>
      </c>
      <c r="L2620">
        <v>40</v>
      </c>
      <c r="M2620">
        <v>109</v>
      </c>
      <c r="N2620">
        <v>60.3</v>
      </c>
      <c r="R2620">
        <v>450</v>
      </c>
      <c r="S2620">
        <v>7</v>
      </c>
      <c r="T2620">
        <v>64.2</v>
      </c>
      <c r="U2620" t="s">
        <v>782</v>
      </c>
      <c r="V2620">
        <v>25000</v>
      </c>
      <c r="W2620">
        <v>2700</v>
      </c>
      <c r="X2620">
        <v>80</v>
      </c>
      <c r="Y2620">
        <v>1</v>
      </c>
      <c r="Z2620">
        <v>0.9</v>
      </c>
      <c r="AA2620">
        <v>-20</v>
      </c>
      <c r="AB2620" t="s">
        <v>769</v>
      </c>
      <c r="AC2620">
        <v>0.2</v>
      </c>
      <c r="AD2620" t="s">
        <v>1308</v>
      </c>
      <c r="AE2620">
        <v>41480</v>
      </c>
      <c r="AF2620">
        <v>41848</v>
      </c>
      <c r="AG2620" t="s">
        <v>784</v>
      </c>
      <c r="AH2620" t="s">
        <v>6706</v>
      </c>
      <c r="AI2620">
        <v>2216477</v>
      </c>
    </row>
    <row r="2621" spans="1:35" hidden="1">
      <c r="A2621" t="s">
        <v>6699</v>
      </c>
      <c r="B2621" t="s">
        <v>6700</v>
      </c>
      <c r="C2621" t="s">
        <v>3506</v>
      </c>
      <c r="D2621">
        <v>15735002</v>
      </c>
      <c r="F2621" t="s">
        <v>792</v>
      </c>
      <c r="G2621" t="s">
        <v>793</v>
      </c>
      <c r="H2621" t="s">
        <v>794</v>
      </c>
      <c r="I2621" t="s">
        <v>795</v>
      </c>
      <c r="J2621" t="s">
        <v>682</v>
      </c>
      <c r="K2621">
        <v>3</v>
      </c>
      <c r="L2621">
        <v>40</v>
      </c>
      <c r="M2621">
        <v>109</v>
      </c>
      <c r="N2621">
        <v>60.3</v>
      </c>
      <c r="R2621">
        <v>450</v>
      </c>
      <c r="S2621">
        <v>7</v>
      </c>
      <c r="T2621">
        <v>64.2</v>
      </c>
      <c r="U2621" t="s">
        <v>782</v>
      </c>
      <c r="V2621">
        <v>25000</v>
      </c>
      <c r="W2621">
        <v>2700</v>
      </c>
      <c r="X2621">
        <v>80</v>
      </c>
      <c r="Y2621">
        <v>1</v>
      </c>
      <c r="Z2621">
        <v>0.9</v>
      </c>
      <c r="AA2621">
        <v>-20</v>
      </c>
      <c r="AB2621" t="s">
        <v>769</v>
      </c>
      <c r="AC2621">
        <v>0.2</v>
      </c>
      <c r="AD2621" t="s">
        <v>1308</v>
      </c>
      <c r="AE2621">
        <v>41480</v>
      </c>
      <c r="AF2621">
        <v>41848</v>
      </c>
      <c r="AG2621" t="s">
        <v>784</v>
      </c>
      <c r="AH2621" t="s">
        <v>6707</v>
      </c>
      <c r="AI2621">
        <v>2216475</v>
      </c>
    </row>
    <row r="2622" spans="1:35" hidden="1">
      <c r="A2622" t="s">
        <v>6542</v>
      </c>
      <c r="B2622" t="s">
        <v>6543</v>
      </c>
      <c r="C2622" t="s">
        <v>682</v>
      </c>
      <c r="D2622">
        <v>62500</v>
      </c>
      <c r="E2622" t="s">
        <v>6708</v>
      </c>
      <c r="F2622" t="s">
        <v>830</v>
      </c>
      <c r="G2622" t="s">
        <v>780</v>
      </c>
      <c r="H2622" t="s">
        <v>794</v>
      </c>
      <c r="I2622" t="s">
        <v>726</v>
      </c>
      <c r="J2622" t="s">
        <v>682</v>
      </c>
      <c r="K2622">
        <v>5</v>
      </c>
      <c r="L2622">
        <v>75</v>
      </c>
      <c r="M2622">
        <v>118</v>
      </c>
      <c r="N2622">
        <v>95</v>
      </c>
      <c r="O2622">
        <v>3732</v>
      </c>
      <c r="Q2622">
        <v>25</v>
      </c>
      <c r="R2622">
        <v>850</v>
      </c>
      <c r="S2622">
        <v>14.3</v>
      </c>
      <c r="T2622">
        <v>60.7</v>
      </c>
      <c r="U2622" t="s">
        <v>782</v>
      </c>
      <c r="V2622">
        <v>25000</v>
      </c>
      <c r="W2622">
        <v>2700</v>
      </c>
      <c r="X2622">
        <v>83</v>
      </c>
      <c r="Y2622">
        <v>3</v>
      </c>
      <c r="Z2622">
        <v>1</v>
      </c>
      <c r="AA2622">
        <v>-25</v>
      </c>
      <c r="AB2622" t="s">
        <v>769</v>
      </c>
      <c r="AC2622">
        <v>0.1</v>
      </c>
      <c r="AD2622" t="s">
        <v>783</v>
      </c>
      <c r="AE2622">
        <v>41881</v>
      </c>
      <c r="AF2622">
        <v>41870</v>
      </c>
      <c r="AG2622" t="s">
        <v>827</v>
      </c>
      <c r="AH2622" t="s">
        <v>6709</v>
      </c>
      <c r="AI2622">
        <v>2218523</v>
      </c>
    </row>
    <row r="2623" spans="1:35" hidden="1">
      <c r="A2623" t="s">
        <v>6542</v>
      </c>
      <c r="B2623" t="s">
        <v>6543</v>
      </c>
      <c r="C2623" t="s">
        <v>682</v>
      </c>
      <c r="D2623">
        <v>62501</v>
      </c>
      <c r="E2623" t="s">
        <v>6710</v>
      </c>
      <c r="F2623" t="s">
        <v>830</v>
      </c>
      <c r="G2623" t="s">
        <v>780</v>
      </c>
      <c r="H2623" t="s">
        <v>794</v>
      </c>
      <c r="I2623" t="s">
        <v>726</v>
      </c>
      <c r="J2623" t="s">
        <v>682</v>
      </c>
      <c r="K2623">
        <v>5</v>
      </c>
      <c r="L2623">
        <v>75</v>
      </c>
      <c r="M2623">
        <v>118</v>
      </c>
      <c r="N2623">
        <v>95</v>
      </c>
      <c r="O2623">
        <v>1448</v>
      </c>
      <c r="Q2623">
        <v>40</v>
      </c>
      <c r="R2623">
        <v>850</v>
      </c>
      <c r="S2623">
        <v>14.3</v>
      </c>
      <c r="T2623">
        <v>60.7</v>
      </c>
      <c r="U2623" t="s">
        <v>782</v>
      </c>
      <c r="V2623">
        <v>25000</v>
      </c>
      <c r="W2623">
        <v>2700</v>
      </c>
      <c r="X2623">
        <v>83</v>
      </c>
      <c r="Y2623">
        <v>3</v>
      </c>
      <c r="Z2623">
        <v>1</v>
      </c>
      <c r="AA2623">
        <v>-25</v>
      </c>
      <c r="AB2623" t="s">
        <v>769</v>
      </c>
      <c r="AC2623">
        <v>0.1</v>
      </c>
      <c r="AD2623" t="s">
        <v>783</v>
      </c>
      <c r="AE2623">
        <v>41881</v>
      </c>
      <c r="AF2623">
        <v>41870</v>
      </c>
      <c r="AG2623" t="s">
        <v>827</v>
      </c>
      <c r="AH2623" t="s">
        <v>6711</v>
      </c>
      <c r="AI2623">
        <v>2218518</v>
      </c>
    </row>
    <row r="2624" spans="1:35" hidden="1">
      <c r="A2624" t="s">
        <v>6542</v>
      </c>
      <c r="B2624" t="s">
        <v>6543</v>
      </c>
      <c r="C2624" t="s">
        <v>682</v>
      </c>
      <c r="D2624">
        <v>62502</v>
      </c>
      <c r="E2624" t="s">
        <v>6712</v>
      </c>
      <c r="F2624" t="s">
        <v>830</v>
      </c>
      <c r="G2624" t="s">
        <v>780</v>
      </c>
      <c r="H2624" t="s">
        <v>794</v>
      </c>
      <c r="I2624" t="s">
        <v>726</v>
      </c>
      <c r="J2624" t="s">
        <v>682</v>
      </c>
      <c r="K2624">
        <v>5</v>
      </c>
      <c r="L2624">
        <v>75</v>
      </c>
      <c r="M2624">
        <v>118</v>
      </c>
      <c r="N2624">
        <v>95</v>
      </c>
      <c r="O2624">
        <v>1418</v>
      </c>
      <c r="Q2624">
        <v>40</v>
      </c>
      <c r="R2624">
        <v>850</v>
      </c>
      <c r="S2624">
        <v>14.1</v>
      </c>
      <c r="T2624">
        <v>60.7</v>
      </c>
      <c r="U2624" t="s">
        <v>782</v>
      </c>
      <c r="V2624">
        <v>25000</v>
      </c>
      <c r="W2624">
        <v>3000</v>
      </c>
      <c r="X2624">
        <v>84</v>
      </c>
      <c r="Y2624">
        <v>6</v>
      </c>
      <c r="Z2624">
        <v>1</v>
      </c>
      <c r="AA2624">
        <v>-25</v>
      </c>
      <c r="AB2624" t="s">
        <v>769</v>
      </c>
      <c r="AC2624">
        <v>0.1</v>
      </c>
      <c r="AD2624" t="s">
        <v>783</v>
      </c>
      <c r="AE2624">
        <v>41881</v>
      </c>
      <c r="AF2624">
        <v>41870</v>
      </c>
      <c r="AG2624" t="s">
        <v>827</v>
      </c>
      <c r="AH2624" t="s">
        <v>6713</v>
      </c>
      <c r="AI2624">
        <v>2218520</v>
      </c>
    </row>
    <row r="2625" spans="1:35" hidden="1">
      <c r="A2625" t="s">
        <v>6542</v>
      </c>
      <c r="B2625" t="s">
        <v>6543</v>
      </c>
      <c r="C2625" t="s">
        <v>682</v>
      </c>
      <c r="D2625">
        <v>62503</v>
      </c>
      <c r="E2625" t="s">
        <v>6714</v>
      </c>
      <c r="F2625" t="s">
        <v>830</v>
      </c>
      <c r="G2625" t="s">
        <v>780</v>
      </c>
      <c r="H2625" t="s">
        <v>794</v>
      </c>
      <c r="I2625" t="s">
        <v>726</v>
      </c>
      <c r="J2625" t="s">
        <v>682</v>
      </c>
      <c r="K2625">
        <v>5</v>
      </c>
      <c r="L2625">
        <v>75</v>
      </c>
      <c r="M2625">
        <v>118</v>
      </c>
      <c r="N2625">
        <v>95</v>
      </c>
      <c r="O2625">
        <v>1585</v>
      </c>
      <c r="Q2625">
        <v>40</v>
      </c>
      <c r="R2625">
        <v>850</v>
      </c>
      <c r="S2625">
        <v>14</v>
      </c>
      <c r="T2625">
        <v>60.7</v>
      </c>
      <c r="U2625" t="s">
        <v>782</v>
      </c>
      <c r="V2625">
        <v>25000</v>
      </c>
      <c r="W2625">
        <v>4000</v>
      </c>
      <c r="X2625">
        <v>83</v>
      </c>
      <c r="Y2625">
        <v>14</v>
      </c>
      <c r="Z2625">
        <v>1</v>
      </c>
      <c r="AA2625">
        <v>-25</v>
      </c>
      <c r="AB2625" t="s">
        <v>769</v>
      </c>
      <c r="AC2625">
        <v>0.1</v>
      </c>
      <c r="AD2625" t="s">
        <v>783</v>
      </c>
      <c r="AE2625">
        <v>41881</v>
      </c>
      <c r="AF2625">
        <v>41870</v>
      </c>
      <c r="AG2625" t="s">
        <v>827</v>
      </c>
      <c r="AH2625" t="s">
        <v>6715</v>
      </c>
      <c r="AI2625">
        <v>2218522</v>
      </c>
    </row>
    <row r="2626" spans="1:35" hidden="1">
      <c r="A2626" t="s">
        <v>6542</v>
      </c>
      <c r="B2626" t="s">
        <v>6543</v>
      </c>
      <c r="C2626" t="s">
        <v>682</v>
      </c>
      <c r="D2626">
        <v>62504</v>
      </c>
      <c r="E2626" t="s">
        <v>6716</v>
      </c>
      <c r="F2626" t="s">
        <v>735</v>
      </c>
      <c r="G2626" t="s">
        <v>780</v>
      </c>
      <c r="H2626" t="s">
        <v>794</v>
      </c>
      <c r="I2626" t="s">
        <v>726</v>
      </c>
      <c r="J2626" t="s">
        <v>682</v>
      </c>
      <c r="K2626">
        <v>5</v>
      </c>
      <c r="L2626">
        <v>90</v>
      </c>
      <c r="M2626">
        <v>120</v>
      </c>
      <c r="N2626">
        <v>95</v>
      </c>
      <c r="O2626">
        <v>4727</v>
      </c>
      <c r="Q2626">
        <v>25</v>
      </c>
      <c r="R2626">
        <v>1020</v>
      </c>
      <c r="S2626">
        <v>17.8</v>
      </c>
      <c r="T2626">
        <v>63.8</v>
      </c>
      <c r="U2626" t="s">
        <v>782</v>
      </c>
      <c r="V2626">
        <v>25000</v>
      </c>
      <c r="W2626">
        <v>2700</v>
      </c>
      <c r="X2626">
        <v>82</v>
      </c>
      <c r="Y2626">
        <v>17</v>
      </c>
      <c r="Z2626">
        <v>0.9</v>
      </c>
      <c r="AA2626">
        <v>-25</v>
      </c>
      <c r="AB2626" t="s">
        <v>769</v>
      </c>
      <c r="AC2626">
        <v>0.1</v>
      </c>
      <c r="AD2626" t="s">
        <v>1143</v>
      </c>
      <c r="AE2626">
        <v>41881</v>
      </c>
      <c r="AF2626">
        <v>41893</v>
      </c>
      <c r="AG2626" t="s">
        <v>827</v>
      </c>
      <c r="AH2626" t="s">
        <v>6717</v>
      </c>
      <c r="AI2626">
        <v>2220242</v>
      </c>
    </row>
    <row r="2627" spans="1:35" hidden="1">
      <c r="A2627" t="s">
        <v>6542</v>
      </c>
      <c r="B2627" t="s">
        <v>6543</v>
      </c>
      <c r="C2627" t="s">
        <v>682</v>
      </c>
      <c r="D2627">
        <v>62505</v>
      </c>
      <c r="E2627" t="s">
        <v>6718</v>
      </c>
      <c r="F2627" t="s">
        <v>735</v>
      </c>
      <c r="G2627" t="s">
        <v>780</v>
      </c>
      <c r="H2627" t="s">
        <v>794</v>
      </c>
      <c r="I2627" t="s">
        <v>726</v>
      </c>
      <c r="J2627" t="s">
        <v>682</v>
      </c>
      <c r="K2627">
        <v>5</v>
      </c>
      <c r="L2627">
        <v>90</v>
      </c>
      <c r="M2627">
        <v>120</v>
      </c>
      <c r="N2627">
        <v>95</v>
      </c>
      <c r="O2627">
        <v>4727</v>
      </c>
      <c r="Q2627">
        <v>25</v>
      </c>
      <c r="R2627">
        <v>1020</v>
      </c>
      <c r="S2627">
        <v>17.8</v>
      </c>
      <c r="T2627">
        <v>63.8</v>
      </c>
      <c r="U2627" t="s">
        <v>782</v>
      </c>
      <c r="V2627">
        <v>25000</v>
      </c>
      <c r="W2627">
        <v>2700</v>
      </c>
      <c r="X2627">
        <v>82</v>
      </c>
      <c r="Y2627">
        <v>17</v>
      </c>
      <c r="Z2627">
        <v>0.9</v>
      </c>
      <c r="AA2627">
        <v>-25</v>
      </c>
      <c r="AB2627" t="s">
        <v>769</v>
      </c>
      <c r="AC2627">
        <v>0.1</v>
      </c>
      <c r="AD2627" t="s">
        <v>1143</v>
      </c>
      <c r="AE2627">
        <v>41881</v>
      </c>
      <c r="AF2627">
        <v>41893</v>
      </c>
      <c r="AG2627" t="s">
        <v>827</v>
      </c>
      <c r="AH2627" t="s">
        <v>6719</v>
      </c>
      <c r="AI2627">
        <v>2220244</v>
      </c>
    </row>
    <row r="2628" spans="1:35" hidden="1">
      <c r="A2628" t="s">
        <v>6542</v>
      </c>
      <c r="B2628" t="s">
        <v>6543</v>
      </c>
      <c r="C2628" t="s">
        <v>682</v>
      </c>
      <c r="D2628">
        <v>62506</v>
      </c>
      <c r="E2628" t="s">
        <v>6720</v>
      </c>
      <c r="F2628" t="s">
        <v>735</v>
      </c>
      <c r="G2628" t="s">
        <v>780</v>
      </c>
      <c r="H2628" t="s">
        <v>794</v>
      </c>
      <c r="I2628" t="s">
        <v>726</v>
      </c>
      <c r="J2628" t="s">
        <v>682</v>
      </c>
      <c r="K2628">
        <v>5</v>
      </c>
      <c r="L2628">
        <v>90</v>
      </c>
      <c r="M2628">
        <v>120</v>
      </c>
      <c r="N2628">
        <v>95</v>
      </c>
      <c r="O2628">
        <v>4727</v>
      </c>
      <c r="Q2628">
        <v>25</v>
      </c>
      <c r="R2628">
        <v>1020</v>
      </c>
      <c r="S2628">
        <v>17.8</v>
      </c>
      <c r="T2628">
        <v>63.8</v>
      </c>
      <c r="U2628" t="s">
        <v>782</v>
      </c>
      <c r="V2628">
        <v>25000</v>
      </c>
      <c r="W2628">
        <v>2700</v>
      </c>
      <c r="X2628">
        <v>82</v>
      </c>
      <c r="Y2628">
        <v>17</v>
      </c>
      <c r="Z2628">
        <v>0.9</v>
      </c>
      <c r="AA2628">
        <v>-25</v>
      </c>
      <c r="AB2628" t="s">
        <v>769</v>
      </c>
      <c r="AC2628">
        <v>0.1</v>
      </c>
      <c r="AD2628" t="s">
        <v>1143</v>
      </c>
      <c r="AE2628">
        <v>41881</v>
      </c>
      <c r="AF2628">
        <v>41893</v>
      </c>
      <c r="AG2628" t="s">
        <v>827</v>
      </c>
      <c r="AH2628" t="s">
        <v>6721</v>
      </c>
      <c r="AI2628">
        <v>2220246</v>
      </c>
    </row>
    <row r="2629" spans="1:35" hidden="1">
      <c r="A2629" t="s">
        <v>6542</v>
      </c>
      <c r="B2629" t="s">
        <v>6543</v>
      </c>
      <c r="C2629" t="s">
        <v>682</v>
      </c>
      <c r="D2629">
        <v>62507</v>
      </c>
      <c r="E2629" t="s">
        <v>6722</v>
      </c>
      <c r="F2629" t="s">
        <v>735</v>
      </c>
      <c r="G2629" t="s">
        <v>780</v>
      </c>
      <c r="H2629" t="s">
        <v>794</v>
      </c>
      <c r="I2629" t="s">
        <v>726</v>
      </c>
      <c r="J2629" t="s">
        <v>682</v>
      </c>
      <c r="K2629">
        <v>5</v>
      </c>
      <c r="L2629">
        <v>90</v>
      </c>
      <c r="M2629">
        <v>120</v>
      </c>
      <c r="N2629">
        <v>95</v>
      </c>
      <c r="O2629">
        <v>1675</v>
      </c>
      <c r="Q2629">
        <v>40</v>
      </c>
      <c r="R2629">
        <v>1020</v>
      </c>
      <c r="S2629">
        <v>17.8</v>
      </c>
      <c r="T2629">
        <v>63.8</v>
      </c>
      <c r="U2629" t="s">
        <v>782</v>
      </c>
      <c r="V2629">
        <v>25000</v>
      </c>
      <c r="W2629">
        <v>2700</v>
      </c>
      <c r="X2629">
        <v>82</v>
      </c>
      <c r="Y2629">
        <v>17</v>
      </c>
      <c r="Z2629">
        <v>0.9</v>
      </c>
      <c r="AA2629">
        <v>-25</v>
      </c>
      <c r="AB2629" t="s">
        <v>769</v>
      </c>
      <c r="AC2629">
        <v>0.1</v>
      </c>
      <c r="AD2629" t="s">
        <v>1143</v>
      </c>
      <c r="AE2629">
        <v>41881</v>
      </c>
      <c r="AF2629">
        <v>41893</v>
      </c>
      <c r="AG2629" t="s">
        <v>827</v>
      </c>
      <c r="AH2629" t="s">
        <v>6723</v>
      </c>
      <c r="AI2629">
        <v>2220241</v>
      </c>
    </row>
    <row r="2630" spans="1:35" hidden="1">
      <c r="A2630" t="s">
        <v>6542</v>
      </c>
      <c r="B2630" t="s">
        <v>6543</v>
      </c>
      <c r="C2630" t="s">
        <v>682</v>
      </c>
      <c r="D2630">
        <v>62508</v>
      </c>
      <c r="E2630" t="s">
        <v>6724</v>
      </c>
      <c r="F2630" t="s">
        <v>735</v>
      </c>
      <c r="G2630" t="s">
        <v>780</v>
      </c>
      <c r="H2630" t="s">
        <v>794</v>
      </c>
      <c r="I2630" t="s">
        <v>726</v>
      </c>
      <c r="J2630" t="s">
        <v>682</v>
      </c>
      <c r="K2630">
        <v>5</v>
      </c>
      <c r="L2630">
        <v>90</v>
      </c>
      <c r="M2630">
        <v>120</v>
      </c>
      <c r="N2630">
        <v>95</v>
      </c>
      <c r="O2630">
        <v>1683</v>
      </c>
      <c r="Q2630">
        <v>40</v>
      </c>
      <c r="R2630">
        <v>1020</v>
      </c>
      <c r="S2630">
        <v>17.7</v>
      </c>
      <c r="T2630">
        <v>63.8</v>
      </c>
      <c r="U2630" t="s">
        <v>782</v>
      </c>
      <c r="V2630">
        <v>25000</v>
      </c>
      <c r="W2630">
        <v>3000</v>
      </c>
      <c r="X2630">
        <v>84</v>
      </c>
      <c r="Y2630">
        <v>19</v>
      </c>
      <c r="Z2630">
        <v>0.9</v>
      </c>
      <c r="AA2630">
        <v>-25</v>
      </c>
      <c r="AB2630" t="s">
        <v>769</v>
      </c>
      <c r="AC2630">
        <v>0.1</v>
      </c>
      <c r="AD2630" t="s">
        <v>1143</v>
      </c>
      <c r="AE2630">
        <v>41881</v>
      </c>
      <c r="AF2630">
        <v>41893</v>
      </c>
      <c r="AG2630" t="s">
        <v>827</v>
      </c>
      <c r="AH2630" t="s">
        <v>6725</v>
      </c>
      <c r="AI2630">
        <v>2220243</v>
      </c>
    </row>
    <row r="2631" spans="1:35" hidden="1">
      <c r="A2631" t="s">
        <v>6542</v>
      </c>
      <c r="B2631" t="s">
        <v>6543</v>
      </c>
      <c r="C2631" t="s">
        <v>682</v>
      </c>
      <c r="D2631">
        <v>62509</v>
      </c>
      <c r="E2631" t="s">
        <v>6726</v>
      </c>
      <c r="F2631" t="s">
        <v>735</v>
      </c>
      <c r="G2631" t="s">
        <v>780</v>
      </c>
      <c r="H2631" t="s">
        <v>794</v>
      </c>
      <c r="I2631" t="s">
        <v>726</v>
      </c>
      <c r="J2631" t="s">
        <v>682</v>
      </c>
      <c r="K2631">
        <v>5</v>
      </c>
      <c r="L2631">
        <v>90</v>
      </c>
      <c r="M2631">
        <v>120</v>
      </c>
      <c r="N2631">
        <v>95</v>
      </c>
      <c r="O2631">
        <v>1829</v>
      </c>
      <c r="Q2631">
        <v>40</v>
      </c>
      <c r="R2631">
        <v>1020</v>
      </c>
      <c r="S2631">
        <v>17.8</v>
      </c>
      <c r="T2631">
        <v>63.8</v>
      </c>
      <c r="U2631" t="s">
        <v>782</v>
      </c>
      <c r="V2631">
        <v>25000</v>
      </c>
      <c r="W2631">
        <v>4000</v>
      </c>
      <c r="X2631">
        <v>82</v>
      </c>
      <c r="Y2631">
        <v>17</v>
      </c>
      <c r="Z2631">
        <v>0.9</v>
      </c>
      <c r="AA2631">
        <v>-25</v>
      </c>
      <c r="AB2631" t="s">
        <v>769</v>
      </c>
      <c r="AC2631">
        <v>0.1</v>
      </c>
      <c r="AD2631" t="s">
        <v>1143</v>
      </c>
      <c r="AE2631">
        <v>41881</v>
      </c>
      <c r="AF2631">
        <v>41893</v>
      </c>
      <c r="AG2631" t="s">
        <v>827</v>
      </c>
      <c r="AH2631" t="s">
        <v>6727</v>
      </c>
      <c r="AI2631">
        <v>2220245</v>
      </c>
    </row>
    <row r="2632" spans="1:35" hidden="1">
      <c r="A2632" t="s">
        <v>6542</v>
      </c>
      <c r="B2632" t="s">
        <v>6543</v>
      </c>
      <c r="C2632" t="s">
        <v>682</v>
      </c>
      <c r="D2632">
        <v>62660</v>
      </c>
      <c r="E2632" t="s">
        <v>6728</v>
      </c>
      <c r="F2632" t="s">
        <v>792</v>
      </c>
      <c r="G2632" t="s">
        <v>793</v>
      </c>
      <c r="H2632" t="s">
        <v>794</v>
      </c>
      <c r="I2632" t="s">
        <v>795</v>
      </c>
      <c r="J2632" t="s">
        <v>682</v>
      </c>
      <c r="K2632">
        <v>5</v>
      </c>
      <c r="M2632">
        <v>106.7</v>
      </c>
      <c r="N2632">
        <v>55.9</v>
      </c>
      <c r="R2632">
        <v>800</v>
      </c>
      <c r="S2632">
        <v>11.5</v>
      </c>
      <c r="T2632">
        <v>69.599999999999994</v>
      </c>
      <c r="U2632" t="s">
        <v>782</v>
      </c>
      <c r="V2632">
        <v>25000</v>
      </c>
      <c r="W2632">
        <v>2700</v>
      </c>
      <c r="X2632">
        <v>83</v>
      </c>
      <c r="Y2632">
        <v>18</v>
      </c>
      <c r="Z2632">
        <v>0.9</v>
      </c>
      <c r="AA2632">
        <v>-25</v>
      </c>
      <c r="AB2632" t="s">
        <v>769</v>
      </c>
      <c r="AC2632">
        <v>0.1</v>
      </c>
      <c r="AD2632" t="s">
        <v>783</v>
      </c>
      <c r="AE2632">
        <v>41694</v>
      </c>
      <c r="AF2632">
        <v>41682</v>
      </c>
      <c r="AG2632" t="s">
        <v>827</v>
      </c>
      <c r="AH2632" t="s">
        <v>6729</v>
      </c>
      <c r="AI2632">
        <v>2205007</v>
      </c>
    </row>
    <row r="2633" spans="1:35" hidden="1">
      <c r="A2633" t="s">
        <v>6542</v>
      </c>
      <c r="B2633" t="s">
        <v>6543</v>
      </c>
      <c r="C2633" t="s">
        <v>682</v>
      </c>
      <c r="D2633">
        <v>62661</v>
      </c>
      <c r="E2633" t="s">
        <v>6730</v>
      </c>
      <c r="F2633" t="s">
        <v>792</v>
      </c>
      <c r="G2633" t="s">
        <v>793</v>
      </c>
      <c r="H2633" t="s">
        <v>794</v>
      </c>
      <c r="I2633" t="s">
        <v>795</v>
      </c>
      <c r="J2633" t="s">
        <v>682</v>
      </c>
      <c r="K2633">
        <v>5</v>
      </c>
      <c r="M2633">
        <v>106.7</v>
      </c>
      <c r="N2633">
        <v>55.9</v>
      </c>
      <c r="R2633">
        <v>800</v>
      </c>
      <c r="S2633">
        <v>11.5</v>
      </c>
      <c r="T2633">
        <v>69.599999999999994</v>
      </c>
      <c r="U2633" t="s">
        <v>782</v>
      </c>
      <c r="V2633">
        <v>25000</v>
      </c>
      <c r="W2633">
        <v>3000</v>
      </c>
      <c r="X2633">
        <v>84</v>
      </c>
      <c r="Y2633">
        <v>22</v>
      </c>
      <c r="Z2633">
        <v>0.9</v>
      </c>
      <c r="AA2633">
        <v>-25</v>
      </c>
      <c r="AB2633" t="s">
        <v>769</v>
      </c>
      <c r="AC2633">
        <v>0.1</v>
      </c>
      <c r="AD2633" t="s">
        <v>783</v>
      </c>
      <c r="AE2633">
        <v>41694</v>
      </c>
      <c r="AF2633">
        <v>41682</v>
      </c>
      <c r="AG2633" t="s">
        <v>827</v>
      </c>
      <c r="AH2633" t="s">
        <v>6731</v>
      </c>
      <c r="AI2633">
        <v>2205006</v>
      </c>
    </row>
    <row r="2634" spans="1:35" hidden="1">
      <c r="A2634" t="s">
        <v>6542</v>
      </c>
      <c r="B2634" t="s">
        <v>6543</v>
      </c>
      <c r="C2634" t="s">
        <v>682</v>
      </c>
      <c r="D2634">
        <v>62773</v>
      </c>
      <c r="E2634" t="s">
        <v>6732</v>
      </c>
      <c r="F2634" t="s">
        <v>738</v>
      </c>
      <c r="G2634" t="s">
        <v>780</v>
      </c>
      <c r="H2634" t="s">
        <v>794</v>
      </c>
      <c r="I2634" t="s">
        <v>726</v>
      </c>
      <c r="J2634" t="s">
        <v>682</v>
      </c>
      <c r="K2634">
        <v>5</v>
      </c>
      <c r="L2634">
        <v>50</v>
      </c>
      <c r="M2634">
        <v>85</v>
      </c>
      <c r="N2634">
        <v>62</v>
      </c>
      <c r="O2634">
        <v>1626</v>
      </c>
      <c r="Q2634">
        <v>25</v>
      </c>
      <c r="S2634">
        <v>8</v>
      </c>
      <c r="T2634">
        <v>62.5</v>
      </c>
      <c r="U2634" t="s">
        <v>782</v>
      </c>
      <c r="V2634">
        <v>25000</v>
      </c>
      <c r="W2634">
        <v>3000</v>
      </c>
      <c r="X2634">
        <v>83</v>
      </c>
      <c r="Y2634">
        <v>5</v>
      </c>
      <c r="Z2634">
        <v>0.9</v>
      </c>
      <c r="AA2634">
        <v>-25</v>
      </c>
      <c r="AB2634" t="s">
        <v>769</v>
      </c>
      <c r="AC2634">
        <v>0.1</v>
      </c>
      <c r="AD2634" t="s">
        <v>783</v>
      </c>
      <c r="AE2634">
        <v>41942</v>
      </c>
      <c r="AF2634">
        <v>41934</v>
      </c>
      <c r="AG2634" t="s">
        <v>827</v>
      </c>
      <c r="AH2634" t="s">
        <v>6733</v>
      </c>
      <c r="AI2634">
        <v>2223589</v>
      </c>
    </row>
    <row r="2635" spans="1:35" hidden="1">
      <c r="A2635" t="s">
        <v>6542</v>
      </c>
      <c r="B2635" t="s">
        <v>6543</v>
      </c>
      <c r="C2635" t="s">
        <v>682</v>
      </c>
      <c r="D2635">
        <v>62774</v>
      </c>
      <c r="E2635" t="s">
        <v>6734</v>
      </c>
      <c r="F2635" t="s">
        <v>731</v>
      </c>
      <c r="G2635" t="s">
        <v>780</v>
      </c>
      <c r="H2635" t="s">
        <v>794</v>
      </c>
      <c r="I2635" t="s">
        <v>726</v>
      </c>
      <c r="J2635" t="s">
        <v>682</v>
      </c>
      <c r="K2635">
        <v>5</v>
      </c>
      <c r="L2635">
        <v>75</v>
      </c>
      <c r="M2635">
        <v>95</v>
      </c>
      <c r="N2635">
        <v>85</v>
      </c>
      <c r="O2635">
        <v>3254</v>
      </c>
      <c r="Q2635">
        <v>25</v>
      </c>
      <c r="S2635">
        <v>14.7</v>
      </c>
      <c r="T2635">
        <v>60.7</v>
      </c>
      <c r="U2635" t="s">
        <v>782</v>
      </c>
      <c r="V2635">
        <v>25000</v>
      </c>
      <c r="W2635">
        <v>3000</v>
      </c>
      <c r="X2635">
        <v>83</v>
      </c>
      <c r="Y2635">
        <v>3</v>
      </c>
      <c r="Z2635">
        <v>0.9</v>
      </c>
      <c r="AA2635">
        <v>-25</v>
      </c>
      <c r="AB2635" t="s">
        <v>769</v>
      </c>
      <c r="AC2635">
        <v>0.1</v>
      </c>
      <c r="AD2635" t="s">
        <v>783</v>
      </c>
      <c r="AE2635">
        <v>41942</v>
      </c>
      <c r="AF2635">
        <v>41934</v>
      </c>
      <c r="AG2635" t="s">
        <v>827</v>
      </c>
      <c r="AH2635" t="s">
        <v>6735</v>
      </c>
      <c r="AI2635">
        <v>2223588</v>
      </c>
    </row>
    <row r="2636" spans="1:35" hidden="1">
      <c r="A2636" t="s">
        <v>6542</v>
      </c>
      <c r="B2636" t="s">
        <v>6543</v>
      </c>
      <c r="C2636" t="s">
        <v>682</v>
      </c>
      <c r="D2636">
        <v>62783</v>
      </c>
      <c r="E2636" t="s">
        <v>6736</v>
      </c>
      <c r="F2636" t="s">
        <v>732</v>
      </c>
      <c r="G2636" t="s">
        <v>780</v>
      </c>
      <c r="H2636" t="s">
        <v>794</v>
      </c>
      <c r="I2636" t="s">
        <v>726</v>
      </c>
      <c r="J2636" t="s">
        <v>682</v>
      </c>
      <c r="K2636">
        <v>3</v>
      </c>
      <c r="L2636">
        <v>65</v>
      </c>
      <c r="M2636">
        <v>134</v>
      </c>
      <c r="N2636">
        <v>95</v>
      </c>
      <c r="R2636">
        <v>650</v>
      </c>
      <c r="S2636">
        <v>10</v>
      </c>
      <c r="T2636">
        <v>65</v>
      </c>
      <c r="U2636" t="s">
        <v>782</v>
      </c>
      <c r="V2636">
        <v>25000</v>
      </c>
      <c r="W2636">
        <v>2700</v>
      </c>
      <c r="X2636">
        <v>83</v>
      </c>
      <c r="Y2636">
        <v>21</v>
      </c>
      <c r="Z2636">
        <v>0.9</v>
      </c>
      <c r="AA2636">
        <v>-25</v>
      </c>
      <c r="AB2636" t="s">
        <v>769</v>
      </c>
      <c r="AC2636">
        <v>0.1</v>
      </c>
      <c r="AD2636" t="s">
        <v>783</v>
      </c>
      <c r="AE2636">
        <v>41915</v>
      </c>
      <c r="AF2636">
        <v>41926</v>
      </c>
      <c r="AG2636" t="s">
        <v>827</v>
      </c>
      <c r="AH2636" t="s">
        <v>6737</v>
      </c>
      <c r="AI2636">
        <v>2222714</v>
      </c>
    </row>
    <row r="2637" spans="1:35" hidden="1">
      <c r="A2637" t="s">
        <v>6542</v>
      </c>
      <c r="B2637" t="s">
        <v>6543</v>
      </c>
      <c r="C2637" t="s">
        <v>682</v>
      </c>
      <c r="D2637">
        <v>62784</v>
      </c>
      <c r="E2637" t="s">
        <v>6738</v>
      </c>
      <c r="F2637" t="s">
        <v>813</v>
      </c>
      <c r="G2637" t="s">
        <v>780</v>
      </c>
      <c r="H2637" t="s">
        <v>794</v>
      </c>
      <c r="I2637" t="s">
        <v>726</v>
      </c>
      <c r="J2637" t="s">
        <v>682</v>
      </c>
      <c r="K2637">
        <v>3</v>
      </c>
      <c r="L2637">
        <v>50</v>
      </c>
      <c r="M2637">
        <v>95</v>
      </c>
      <c r="N2637">
        <v>64</v>
      </c>
      <c r="R2637">
        <v>500</v>
      </c>
      <c r="S2637">
        <v>7.8</v>
      </c>
      <c r="T2637">
        <v>66.599999999999994</v>
      </c>
      <c r="U2637" t="s">
        <v>782</v>
      </c>
      <c r="V2637">
        <v>25000</v>
      </c>
      <c r="W2637">
        <v>2700</v>
      </c>
      <c r="X2637">
        <v>82</v>
      </c>
      <c r="Y2637">
        <v>16</v>
      </c>
      <c r="Z2637">
        <v>0.9</v>
      </c>
      <c r="AA2637">
        <v>-25</v>
      </c>
      <c r="AB2637" t="s">
        <v>769</v>
      </c>
      <c r="AC2637">
        <v>0.1</v>
      </c>
      <c r="AD2637" t="s">
        <v>783</v>
      </c>
      <c r="AE2637">
        <v>41922</v>
      </c>
      <c r="AF2637">
        <v>41933</v>
      </c>
      <c r="AG2637" t="s">
        <v>827</v>
      </c>
      <c r="AH2637" t="s">
        <v>6739</v>
      </c>
      <c r="AI2637">
        <v>2223088</v>
      </c>
    </row>
    <row r="2638" spans="1:35" hidden="1">
      <c r="A2638" t="s">
        <v>6542</v>
      </c>
      <c r="B2638" t="s">
        <v>6543</v>
      </c>
      <c r="C2638" t="s">
        <v>682</v>
      </c>
      <c r="D2638">
        <v>62786</v>
      </c>
      <c r="E2638" t="s">
        <v>6740</v>
      </c>
      <c r="F2638" t="s">
        <v>737</v>
      </c>
      <c r="G2638" t="s">
        <v>780</v>
      </c>
      <c r="H2638" t="s">
        <v>794</v>
      </c>
      <c r="I2638" t="s">
        <v>726</v>
      </c>
      <c r="J2638" t="s">
        <v>682</v>
      </c>
      <c r="K2638">
        <v>3</v>
      </c>
      <c r="L2638">
        <v>40</v>
      </c>
      <c r="M2638">
        <v>70</v>
      </c>
      <c r="N2638">
        <v>49</v>
      </c>
      <c r="O2638">
        <v>1002</v>
      </c>
      <c r="Q2638">
        <v>38</v>
      </c>
      <c r="S2638">
        <v>6.3</v>
      </c>
      <c r="T2638">
        <v>63.3</v>
      </c>
      <c r="U2638" t="s">
        <v>782</v>
      </c>
      <c r="V2638">
        <v>25000</v>
      </c>
      <c r="W2638">
        <v>3000</v>
      </c>
      <c r="X2638">
        <v>84</v>
      </c>
      <c r="Y2638">
        <v>24</v>
      </c>
      <c r="Z2638">
        <v>0.7</v>
      </c>
      <c r="AA2638">
        <v>-25</v>
      </c>
      <c r="AB2638" t="s">
        <v>769</v>
      </c>
      <c r="AC2638">
        <v>0.1</v>
      </c>
      <c r="AD2638" t="s">
        <v>783</v>
      </c>
      <c r="AE2638">
        <v>41912</v>
      </c>
      <c r="AF2638">
        <v>41912</v>
      </c>
      <c r="AG2638" t="s">
        <v>827</v>
      </c>
      <c r="AH2638" t="s">
        <v>6741</v>
      </c>
      <c r="AI2638">
        <v>2221001</v>
      </c>
    </row>
    <row r="2639" spans="1:35" hidden="1">
      <c r="A2639" t="s">
        <v>6542</v>
      </c>
      <c r="B2639" t="s">
        <v>6543</v>
      </c>
      <c r="C2639" t="s">
        <v>682</v>
      </c>
      <c r="D2639">
        <v>62863</v>
      </c>
      <c r="E2639" t="s">
        <v>6742</v>
      </c>
      <c r="F2639" t="s">
        <v>821</v>
      </c>
      <c r="G2639" t="s">
        <v>736</v>
      </c>
      <c r="H2639" t="s">
        <v>794</v>
      </c>
      <c r="I2639" t="s">
        <v>723</v>
      </c>
      <c r="J2639" t="s">
        <v>682</v>
      </c>
      <c r="K2639">
        <v>3</v>
      </c>
      <c r="L2639">
        <v>60</v>
      </c>
      <c r="M2639">
        <v>119</v>
      </c>
      <c r="N2639">
        <v>80</v>
      </c>
      <c r="R2639">
        <v>480</v>
      </c>
      <c r="S2639">
        <v>8</v>
      </c>
      <c r="T2639">
        <v>60</v>
      </c>
      <c r="U2639" t="s">
        <v>782</v>
      </c>
      <c r="V2639">
        <v>25000</v>
      </c>
      <c r="W2639">
        <v>3000</v>
      </c>
      <c r="X2639">
        <v>82</v>
      </c>
      <c r="Y2639">
        <v>15</v>
      </c>
      <c r="Z2639">
        <v>0.8</v>
      </c>
      <c r="AA2639">
        <v>-40</v>
      </c>
      <c r="AB2639" t="s">
        <v>769</v>
      </c>
      <c r="AC2639">
        <v>0.1</v>
      </c>
      <c r="AD2639" t="s">
        <v>783</v>
      </c>
      <c r="AE2639">
        <v>41818</v>
      </c>
      <c r="AF2639">
        <v>41810</v>
      </c>
      <c r="AG2639" t="s">
        <v>827</v>
      </c>
      <c r="AH2639" t="s">
        <v>6743</v>
      </c>
      <c r="AI2639">
        <v>2214876</v>
      </c>
    </row>
    <row r="2640" spans="1:35" hidden="1">
      <c r="A2640" t="s">
        <v>6542</v>
      </c>
      <c r="B2640" t="s">
        <v>6543</v>
      </c>
      <c r="C2640" t="s">
        <v>682</v>
      </c>
      <c r="D2640">
        <v>62864</v>
      </c>
      <c r="E2640" t="s">
        <v>6744</v>
      </c>
      <c r="F2640" t="s">
        <v>787</v>
      </c>
      <c r="G2640" t="s">
        <v>723</v>
      </c>
      <c r="H2640" t="s">
        <v>788</v>
      </c>
      <c r="I2640" t="s">
        <v>723</v>
      </c>
      <c r="J2640" t="s">
        <v>682</v>
      </c>
      <c r="K2640">
        <v>3</v>
      </c>
      <c r="L2640">
        <v>40</v>
      </c>
      <c r="M2640">
        <v>116</v>
      </c>
      <c r="N2640">
        <v>35</v>
      </c>
      <c r="R2640">
        <v>300</v>
      </c>
      <c r="S2640">
        <v>4.9000000000000004</v>
      </c>
      <c r="T2640">
        <v>61.2</v>
      </c>
      <c r="U2640" t="s">
        <v>782</v>
      </c>
      <c r="V2640">
        <v>25000</v>
      </c>
      <c r="W2640">
        <v>2700</v>
      </c>
      <c r="X2640">
        <v>82</v>
      </c>
      <c r="Y2640">
        <v>17</v>
      </c>
      <c r="Z2640">
        <v>0.7</v>
      </c>
      <c r="AA2640">
        <v>-40</v>
      </c>
      <c r="AB2640" t="s">
        <v>769</v>
      </c>
      <c r="AC2640">
        <v>0.1</v>
      </c>
      <c r="AD2640" t="s">
        <v>1308</v>
      </c>
      <c r="AE2640">
        <v>41815</v>
      </c>
      <c r="AF2640">
        <v>41813</v>
      </c>
      <c r="AG2640" t="s">
        <v>827</v>
      </c>
      <c r="AH2640" t="s">
        <v>6745</v>
      </c>
      <c r="AI2640">
        <v>2214875</v>
      </c>
    </row>
    <row r="2641" spans="1:35" hidden="1">
      <c r="A2641" t="s">
        <v>6542</v>
      </c>
      <c r="B2641" t="s">
        <v>6543</v>
      </c>
      <c r="C2641" t="s">
        <v>682</v>
      </c>
      <c r="D2641">
        <v>63040</v>
      </c>
      <c r="E2641" t="s">
        <v>6746</v>
      </c>
      <c r="F2641" t="s">
        <v>792</v>
      </c>
      <c r="G2641" t="s">
        <v>793</v>
      </c>
      <c r="H2641" t="s">
        <v>794</v>
      </c>
      <c r="I2641" t="s">
        <v>795</v>
      </c>
      <c r="J2641" t="s">
        <v>682</v>
      </c>
      <c r="K2641">
        <v>5</v>
      </c>
      <c r="L2641">
        <v>60</v>
      </c>
      <c r="M2641">
        <v>110</v>
      </c>
      <c r="N2641">
        <v>60</v>
      </c>
      <c r="R2641">
        <v>800</v>
      </c>
      <c r="S2641">
        <v>9.5</v>
      </c>
      <c r="T2641">
        <v>84.2</v>
      </c>
      <c r="U2641" t="s">
        <v>782</v>
      </c>
      <c r="V2641">
        <v>25000</v>
      </c>
      <c r="W2641">
        <v>2700</v>
      </c>
      <c r="X2641">
        <v>81</v>
      </c>
      <c r="Y2641">
        <v>3</v>
      </c>
      <c r="Z2641">
        <v>0.9</v>
      </c>
      <c r="AA2641">
        <v>-40</v>
      </c>
      <c r="AB2641" t="s">
        <v>769</v>
      </c>
      <c r="AC2641">
        <v>0.1</v>
      </c>
      <c r="AD2641" t="s">
        <v>783</v>
      </c>
      <c r="AE2641">
        <v>41942</v>
      </c>
      <c r="AF2641">
        <v>41943</v>
      </c>
      <c r="AG2641" t="s">
        <v>827</v>
      </c>
      <c r="AH2641" t="s">
        <v>6747</v>
      </c>
      <c r="AI2641">
        <v>2224103</v>
      </c>
    </row>
    <row r="2642" spans="1:35" hidden="1">
      <c r="A2642" t="s">
        <v>6542</v>
      </c>
      <c r="B2642" t="s">
        <v>6543</v>
      </c>
      <c r="C2642" t="s">
        <v>682</v>
      </c>
      <c r="D2642">
        <v>63041</v>
      </c>
      <c r="E2642" t="s">
        <v>6748</v>
      </c>
      <c r="F2642" t="s">
        <v>792</v>
      </c>
      <c r="G2642" t="s">
        <v>793</v>
      </c>
      <c r="H2642" t="s">
        <v>794</v>
      </c>
      <c r="I2642" t="s">
        <v>795</v>
      </c>
      <c r="J2642" t="s">
        <v>682</v>
      </c>
      <c r="K2642">
        <v>5</v>
      </c>
      <c r="L2642">
        <v>60</v>
      </c>
      <c r="M2642">
        <v>111</v>
      </c>
      <c r="N2642">
        <v>60</v>
      </c>
      <c r="R2642">
        <v>800</v>
      </c>
      <c r="S2642">
        <v>9.5</v>
      </c>
      <c r="T2642">
        <v>84.2</v>
      </c>
      <c r="U2642" t="s">
        <v>782</v>
      </c>
      <c r="V2642">
        <v>25000</v>
      </c>
      <c r="W2642">
        <v>3000</v>
      </c>
      <c r="X2642">
        <v>83</v>
      </c>
      <c r="Y2642">
        <v>9</v>
      </c>
      <c r="Z2642">
        <v>0.9</v>
      </c>
      <c r="AA2642">
        <v>-40</v>
      </c>
      <c r="AB2642" t="s">
        <v>769</v>
      </c>
      <c r="AC2642">
        <v>0.1</v>
      </c>
      <c r="AD2642" t="s">
        <v>783</v>
      </c>
      <c r="AE2642">
        <v>41942</v>
      </c>
      <c r="AF2642">
        <v>41948</v>
      </c>
      <c r="AG2642" t="s">
        <v>827</v>
      </c>
      <c r="AH2642" t="s">
        <v>6749</v>
      </c>
      <c r="AI2642">
        <v>2224368</v>
      </c>
    </row>
    <row r="2643" spans="1:35" hidden="1">
      <c r="A2643" t="s">
        <v>6542</v>
      </c>
      <c r="B2643" t="s">
        <v>6543</v>
      </c>
      <c r="C2643" t="s">
        <v>682</v>
      </c>
      <c r="D2643">
        <v>63042</v>
      </c>
      <c r="E2643" t="s">
        <v>6750</v>
      </c>
      <c r="F2643" t="s">
        <v>792</v>
      </c>
      <c r="G2643" t="s">
        <v>793</v>
      </c>
      <c r="H2643" t="s">
        <v>794</v>
      </c>
      <c r="I2643" t="s">
        <v>795</v>
      </c>
      <c r="J2643" t="s">
        <v>682</v>
      </c>
      <c r="K2643">
        <v>5</v>
      </c>
      <c r="L2643">
        <v>40</v>
      </c>
      <c r="M2643">
        <v>109</v>
      </c>
      <c r="N2643">
        <v>60</v>
      </c>
      <c r="R2643">
        <v>480</v>
      </c>
      <c r="S2643">
        <v>7</v>
      </c>
      <c r="T2643">
        <v>68.599999999999994</v>
      </c>
      <c r="U2643" t="s">
        <v>782</v>
      </c>
      <c r="V2643">
        <v>25000</v>
      </c>
      <c r="W2643">
        <v>2700</v>
      </c>
      <c r="X2643">
        <v>83</v>
      </c>
      <c r="Y2643">
        <v>9</v>
      </c>
      <c r="Z2643">
        <v>0.9</v>
      </c>
      <c r="AA2643">
        <v>-40</v>
      </c>
      <c r="AB2643" t="s">
        <v>769</v>
      </c>
      <c r="AC2643">
        <v>0.1</v>
      </c>
      <c r="AD2643" t="s">
        <v>783</v>
      </c>
      <c r="AE2643">
        <v>41942</v>
      </c>
      <c r="AF2643">
        <v>41943</v>
      </c>
      <c r="AG2643" t="s">
        <v>827</v>
      </c>
      <c r="AH2643" t="s">
        <v>6751</v>
      </c>
      <c r="AI2643">
        <v>2224101</v>
      </c>
    </row>
    <row r="2644" spans="1:35" hidden="1">
      <c r="A2644" t="s">
        <v>6542</v>
      </c>
      <c r="B2644" t="s">
        <v>6543</v>
      </c>
      <c r="C2644" t="s">
        <v>682</v>
      </c>
      <c r="D2644">
        <v>63043</v>
      </c>
      <c r="E2644" t="s">
        <v>6752</v>
      </c>
      <c r="F2644" t="s">
        <v>792</v>
      </c>
      <c r="G2644" t="s">
        <v>793</v>
      </c>
      <c r="H2644" t="s">
        <v>794</v>
      </c>
      <c r="I2644" t="s">
        <v>795</v>
      </c>
      <c r="J2644" t="s">
        <v>682</v>
      </c>
      <c r="K2644">
        <v>5</v>
      </c>
      <c r="L2644">
        <v>40</v>
      </c>
      <c r="M2644">
        <v>109</v>
      </c>
      <c r="N2644">
        <v>60</v>
      </c>
      <c r="R2644">
        <v>480</v>
      </c>
      <c r="S2644">
        <v>7.3</v>
      </c>
      <c r="T2644">
        <v>68.5</v>
      </c>
      <c r="U2644" t="s">
        <v>782</v>
      </c>
      <c r="V2644">
        <v>25000</v>
      </c>
      <c r="W2644">
        <v>3000</v>
      </c>
      <c r="X2644">
        <v>84</v>
      </c>
      <c r="Y2644">
        <v>21</v>
      </c>
      <c r="Z2644">
        <v>0.9</v>
      </c>
      <c r="AA2644">
        <v>-40</v>
      </c>
      <c r="AB2644" t="s">
        <v>769</v>
      </c>
      <c r="AC2644">
        <v>0.1</v>
      </c>
      <c r="AD2644" t="s">
        <v>783</v>
      </c>
      <c r="AE2644">
        <v>41942</v>
      </c>
      <c r="AF2644">
        <v>41943</v>
      </c>
      <c r="AG2644" t="s">
        <v>827</v>
      </c>
      <c r="AH2644" t="s">
        <v>6753</v>
      </c>
      <c r="AI2644">
        <v>2224102</v>
      </c>
    </row>
    <row r="2645" spans="1:35">
      <c r="A2645" t="s">
        <v>6754</v>
      </c>
      <c r="B2645" t="s">
        <v>6755</v>
      </c>
      <c r="C2645" t="s">
        <v>6756</v>
      </c>
      <c r="D2645" t="s">
        <v>6757</v>
      </c>
      <c r="F2645" t="s">
        <v>821</v>
      </c>
      <c r="G2645" t="s">
        <v>736</v>
      </c>
      <c r="H2645" t="s">
        <v>794</v>
      </c>
      <c r="I2645" t="s">
        <v>723</v>
      </c>
      <c r="J2645" t="s">
        <v>682</v>
      </c>
      <c r="K2645">
        <v>3</v>
      </c>
      <c r="L2645">
        <v>60</v>
      </c>
      <c r="M2645">
        <v>117</v>
      </c>
      <c r="N2645">
        <v>79</v>
      </c>
      <c r="R2645">
        <v>550</v>
      </c>
      <c r="S2645">
        <v>8.9</v>
      </c>
      <c r="T2645">
        <v>68.8</v>
      </c>
      <c r="U2645" t="s">
        <v>782</v>
      </c>
      <c r="V2645">
        <v>40000</v>
      </c>
      <c r="W2645">
        <v>2700</v>
      </c>
      <c r="X2645">
        <v>81</v>
      </c>
      <c r="Y2645">
        <v>7</v>
      </c>
      <c r="Z2645">
        <v>0.8</v>
      </c>
      <c r="AA2645">
        <v>-20</v>
      </c>
      <c r="AB2645" t="s">
        <v>769</v>
      </c>
      <c r="AC2645">
        <v>0.1</v>
      </c>
      <c r="AD2645" t="s">
        <v>783</v>
      </c>
      <c r="AE2645">
        <v>41942</v>
      </c>
      <c r="AF2645">
        <v>41948</v>
      </c>
      <c r="AG2645" t="s">
        <v>784</v>
      </c>
      <c r="AH2645" t="s">
        <v>6758</v>
      </c>
      <c r="AI2645">
        <v>2224370</v>
      </c>
    </row>
    <row r="2646" spans="1:35" hidden="1">
      <c r="A2646" t="s">
        <v>5013</v>
      </c>
      <c r="B2646" t="s">
        <v>27</v>
      </c>
      <c r="C2646" t="s">
        <v>6759</v>
      </c>
      <c r="D2646" t="s">
        <v>6759</v>
      </c>
      <c r="F2646" t="s">
        <v>731</v>
      </c>
      <c r="G2646" t="s">
        <v>780</v>
      </c>
      <c r="H2646" t="s">
        <v>794</v>
      </c>
      <c r="I2646" t="s">
        <v>726</v>
      </c>
      <c r="J2646" t="s">
        <v>682</v>
      </c>
      <c r="K2646">
        <v>5</v>
      </c>
      <c r="L2646">
        <v>75</v>
      </c>
      <c r="M2646">
        <v>122</v>
      </c>
      <c r="N2646">
        <v>97</v>
      </c>
      <c r="O2646">
        <v>6697</v>
      </c>
      <c r="Q2646">
        <v>25</v>
      </c>
      <c r="R2646">
        <v>1000</v>
      </c>
      <c r="S2646">
        <v>14</v>
      </c>
      <c r="T2646">
        <v>71.400000000000006</v>
      </c>
      <c r="U2646" t="s">
        <v>782</v>
      </c>
      <c r="V2646">
        <v>25000</v>
      </c>
      <c r="W2646">
        <v>3500</v>
      </c>
      <c r="X2646">
        <v>83</v>
      </c>
      <c r="Y2646">
        <v>14</v>
      </c>
      <c r="Z2646">
        <v>0.9</v>
      </c>
      <c r="AA2646">
        <v>-29</v>
      </c>
      <c r="AB2646" t="s">
        <v>769</v>
      </c>
      <c r="AC2646">
        <v>0.05</v>
      </c>
      <c r="AD2646" t="s">
        <v>1308</v>
      </c>
      <c r="AE2646">
        <v>41435</v>
      </c>
      <c r="AF2646">
        <v>41900</v>
      </c>
      <c r="AG2646" t="s">
        <v>842</v>
      </c>
      <c r="AH2646" t="s">
        <v>6760</v>
      </c>
      <c r="AI2646">
        <v>2220691</v>
      </c>
    </row>
    <row r="2647" spans="1:35" hidden="1">
      <c r="A2647" t="s">
        <v>5013</v>
      </c>
      <c r="B2647" t="s">
        <v>27</v>
      </c>
      <c r="C2647" t="s">
        <v>6761</v>
      </c>
      <c r="D2647" t="s">
        <v>6761</v>
      </c>
      <c r="F2647" t="s">
        <v>731</v>
      </c>
      <c r="G2647" t="s">
        <v>780</v>
      </c>
      <c r="H2647" t="s">
        <v>794</v>
      </c>
      <c r="I2647" t="s">
        <v>726</v>
      </c>
      <c r="J2647" t="s">
        <v>682</v>
      </c>
      <c r="K2647">
        <v>5</v>
      </c>
      <c r="L2647">
        <v>90</v>
      </c>
      <c r="M2647">
        <v>122</v>
      </c>
      <c r="N2647">
        <v>97</v>
      </c>
      <c r="O2647">
        <v>8590</v>
      </c>
      <c r="Q2647">
        <v>15</v>
      </c>
      <c r="R2647">
        <v>1050</v>
      </c>
      <c r="S2647">
        <v>14</v>
      </c>
      <c r="T2647">
        <v>75</v>
      </c>
      <c r="U2647" t="s">
        <v>782</v>
      </c>
      <c r="V2647">
        <v>25000</v>
      </c>
      <c r="W2647">
        <v>3500</v>
      </c>
      <c r="X2647">
        <v>82</v>
      </c>
      <c r="Y2647">
        <v>7</v>
      </c>
      <c r="Z2647">
        <v>0.9</v>
      </c>
      <c r="AA2647">
        <v>-29</v>
      </c>
      <c r="AB2647" t="s">
        <v>769</v>
      </c>
      <c r="AC2647">
        <v>0.05</v>
      </c>
      <c r="AD2647" t="s">
        <v>1308</v>
      </c>
      <c r="AE2647">
        <v>41640</v>
      </c>
      <c r="AF2647">
        <v>41911</v>
      </c>
      <c r="AG2647" t="s">
        <v>842</v>
      </c>
      <c r="AH2647" t="s">
        <v>6762</v>
      </c>
      <c r="AI2647">
        <v>2222294</v>
      </c>
    </row>
    <row r="2648" spans="1:35" hidden="1">
      <c r="A2648" t="s">
        <v>5013</v>
      </c>
      <c r="B2648" t="s">
        <v>27</v>
      </c>
      <c r="C2648" t="s">
        <v>6763</v>
      </c>
      <c r="D2648" t="s">
        <v>6763</v>
      </c>
      <c r="F2648" t="s">
        <v>731</v>
      </c>
      <c r="G2648" t="s">
        <v>780</v>
      </c>
      <c r="H2648" t="s">
        <v>794</v>
      </c>
      <c r="I2648" t="s">
        <v>726</v>
      </c>
      <c r="J2648" t="s">
        <v>682</v>
      </c>
      <c r="K2648">
        <v>5</v>
      </c>
      <c r="L2648">
        <v>75</v>
      </c>
      <c r="M2648">
        <v>122</v>
      </c>
      <c r="N2648">
        <v>97</v>
      </c>
      <c r="O2648">
        <v>2585</v>
      </c>
      <c r="Q2648">
        <v>40</v>
      </c>
      <c r="R2648">
        <v>1125</v>
      </c>
      <c r="S2648">
        <v>14</v>
      </c>
      <c r="T2648">
        <v>80.3</v>
      </c>
      <c r="U2648" t="s">
        <v>782</v>
      </c>
      <c r="V2648">
        <v>25000</v>
      </c>
      <c r="W2648">
        <v>4000</v>
      </c>
      <c r="X2648">
        <v>83</v>
      </c>
      <c r="Y2648">
        <v>14</v>
      </c>
      <c r="Z2648">
        <v>0.9</v>
      </c>
      <c r="AA2648">
        <v>-29</v>
      </c>
      <c r="AB2648" t="s">
        <v>769</v>
      </c>
      <c r="AC2648">
        <v>0.05</v>
      </c>
      <c r="AD2648" t="s">
        <v>1308</v>
      </c>
      <c r="AE2648">
        <v>41435</v>
      </c>
      <c r="AF2648">
        <v>41900</v>
      </c>
      <c r="AG2648" t="s">
        <v>842</v>
      </c>
      <c r="AH2648" t="s">
        <v>6764</v>
      </c>
      <c r="AI2648">
        <v>2220671</v>
      </c>
    </row>
    <row r="2649" spans="1:35" hidden="1">
      <c r="A2649" t="s">
        <v>5013</v>
      </c>
      <c r="B2649" t="s">
        <v>27</v>
      </c>
      <c r="C2649" t="s">
        <v>6765</v>
      </c>
      <c r="D2649" t="s">
        <v>6765</v>
      </c>
      <c r="F2649" t="s">
        <v>731</v>
      </c>
      <c r="G2649" t="s">
        <v>780</v>
      </c>
      <c r="H2649" t="s">
        <v>794</v>
      </c>
      <c r="I2649" t="s">
        <v>726</v>
      </c>
      <c r="J2649" t="s">
        <v>682</v>
      </c>
      <c r="K2649">
        <v>5</v>
      </c>
      <c r="L2649">
        <v>75</v>
      </c>
      <c r="M2649">
        <v>122</v>
      </c>
      <c r="N2649">
        <v>97</v>
      </c>
      <c r="O2649">
        <v>7615</v>
      </c>
      <c r="Q2649">
        <v>20</v>
      </c>
      <c r="R2649">
        <v>1125</v>
      </c>
      <c r="S2649">
        <v>14</v>
      </c>
      <c r="T2649">
        <v>80.3</v>
      </c>
      <c r="U2649" t="s">
        <v>782</v>
      </c>
      <c r="V2649">
        <v>25000</v>
      </c>
      <c r="W2649">
        <v>4000</v>
      </c>
      <c r="X2649">
        <v>83</v>
      </c>
      <c r="Y2649">
        <v>14</v>
      </c>
      <c r="Z2649">
        <v>25</v>
      </c>
      <c r="AA2649">
        <v>-29</v>
      </c>
      <c r="AB2649" t="s">
        <v>769</v>
      </c>
      <c r="AC2649">
        <v>0.05</v>
      </c>
      <c r="AD2649" t="s">
        <v>1308</v>
      </c>
      <c r="AE2649">
        <v>41435</v>
      </c>
      <c r="AF2649">
        <v>41900</v>
      </c>
      <c r="AG2649" t="s">
        <v>842</v>
      </c>
      <c r="AH2649" t="s">
        <v>6766</v>
      </c>
      <c r="AI2649">
        <v>2220674</v>
      </c>
    </row>
    <row r="2650" spans="1:35" hidden="1">
      <c r="A2650" t="s">
        <v>5013</v>
      </c>
      <c r="B2650" t="s">
        <v>27</v>
      </c>
      <c r="C2650" t="s">
        <v>6767</v>
      </c>
      <c r="D2650" t="s">
        <v>6767</v>
      </c>
      <c r="F2650" t="s">
        <v>735</v>
      </c>
      <c r="G2650" t="s">
        <v>780</v>
      </c>
      <c r="H2650" t="s">
        <v>794</v>
      </c>
      <c r="I2650" t="s">
        <v>726</v>
      </c>
      <c r="J2650" t="s">
        <v>682</v>
      </c>
      <c r="K2650">
        <v>5</v>
      </c>
      <c r="L2650">
        <v>90</v>
      </c>
      <c r="M2650">
        <v>134.6</v>
      </c>
      <c r="N2650">
        <v>121.9</v>
      </c>
      <c r="O2650">
        <v>4995</v>
      </c>
      <c r="Q2650">
        <v>25</v>
      </c>
      <c r="R2650">
        <v>900</v>
      </c>
      <c r="S2650">
        <v>14</v>
      </c>
      <c r="T2650">
        <v>66.7</v>
      </c>
      <c r="U2650" t="s">
        <v>782</v>
      </c>
      <c r="V2650">
        <v>25000</v>
      </c>
      <c r="W2650">
        <v>2700</v>
      </c>
      <c r="X2650">
        <v>85</v>
      </c>
      <c r="Y2650">
        <v>14</v>
      </c>
      <c r="Z2650">
        <v>0.8</v>
      </c>
      <c r="AA2650">
        <v>-20</v>
      </c>
      <c r="AD2650" t="s">
        <v>1308</v>
      </c>
      <c r="AE2650">
        <v>41618</v>
      </c>
      <c r="AF2650">
        <v>41719</v>
      </c>
      <c r="AG2650" t="s">
        <v>842</v>
      </c>
      <c r="AH2650" t="s">
        <v>6768</v>
      </c>
      <c r="AI2650">
        <v>2206703</v>
      </c>
    </row>
    <row r="2651" spans="1:35" hidden="1">
      <c r="A2651" t="s">
        <v>5013</v>
      </c>
      <c r="B2651" t="s">
        <v>27</v>
      </c>
      <c r="C2651" t="s">
        <v>6769</v>
      </c>
      <c r="D2651" t="s">
        <v>6769</v>
      </c>
      <c r="F2651" t="s">
        <v>735</v>
      </c>
      <c r="G2651" t="s">
        <v>780</v>
      </c>
      <c r="H2651" t="s">
        <v>794</v>
      </c>
      <c r="I2651" t="s">
        <v>726</v>
      </c>
      <c r="J2651" t="s">
        <v>682</v>
      </c>
      <c r="K2651">
        <v>5</v>
      </c>
      <c r="L2651">
        <v>90</v>
      </c>
      <c r="M2651">
        <v>135</v>
      </c>
      <c r="N2651">
        <v>122</v>
      </c>
      <c r="O2651">
        <v>6199</v>
      </c>
      <c r="Q2651">
        <v>25</v>
      </c>
      <c r="R2651">
        <v>900</v>
      </c>
      <c r="S2651">
        <v>14</v>
      </c>
      <c r="T2651">
        <v>64</v>
      </c>
      <c r="U2651" t="s">
        <v>782</v>
      </c>
      <c r="V2651">
        <v>25000</v>
      </c>
      <c r="W2651">
        <v>2700</v>
      </c>
      <c r="X2651">
        <v>93</v>
      </c>
      <c r="Y2651">
        <v>57</v>
      </c>
      <c r="Z2651">
        <v>0.8</v>
      </c>
      <c r="AA2651">
        <v>-29</v>
      </c>
      <c r="AD2651" t="s">
        <v>1308</v>
      </c>
      <c r="AE2651">
        <v>41618</v>
      </c>
      <c r="AF2651">
        <v>41940</v>
      </c>
      <c r="AG2651" t="s">
        <v>842</v>
      </c>
      <c r="AH2651" t="s">
        <v>6770</v>
      </c>
      <c r="AI2651">
        <v>2223812</v>
      </c>
    </row>
    <row r="2652" spans="1:35" hidden="1">
      <c r="A2652" t="s">
        <v>5013</v>
      </c>
      <c r="B2652" t="s">
        <v>27</v>
      </c>
      <c r="C2652" t="s">
        <v>6771</v>
      </c>
      <c r="D2652" t="s">
        <v>6771</v>
      </c>
      <c r="F2652" t="s">
        <v>735</v>
      </c>
      <c r="G2652" t="s">
        <v>780</v>
      </c>
      <c r="H2652" t="s">
        <v>794</v>
      </c>
      <c r="I2652" t="s">
        <v>726</v>
      </c>
      <c r="J2652" t="s">
        <v>682</v>
      </c>
      <c r="K2652">
        <v>5</v>
      </c>
      <c r="L2652">
        <v>90</v>
      </c>
      <c r="M2652">
        <v>134.6</v>
      </c>
      <c r="N2652">
        <v>121.9</v>
      </c>
      <c r="O2652">
        <v>4995</v>
      </c>
      <c r="Q2652">
        <v>25</v>
      </c>
      <c r="R2652">
        <v>900</v>
      </c>
      <c r="S2652">
        <v>14</v>
      </c>
      <c r="T2652">
        <v>66.7</v>
      </c>
      <c r="U2652" t="s">
        <v>782</v>
      </c>
      <c r="V2652">
        <v>25000</v>
      </c>
      <c r="W2652">
        <v>2700</v>
      </c>
      <c r="X2652">
        <v>85</v>
      </c>
      <c r="Y2652">
        <v>14</v>
      </c>
      <c r="Z2652">
        <v>0.8</v>
      </c>
      <c r="AA2652">
        <v>-20</v>
      </c>
      <c r="AD2652" t="s">
        <v>1308</v>
      </c>
      <c r="AE2652">
        <v>41618</v>
      </c>
      <c r="AF2652">
        <v>41719</v>
      </c>
      <c r="AG2652" t="s">
        <v>842</v>
      </c>
      <c r="AH2652" t="s">
        <v>6772</v>
      </c>
      <c r="AI2652">
        <v>2206702</v>
      </c>
    </row>
    <row r="2653" spans="1:35" hidden="1">
      <c r="A2653" t="s">
        <v>5013</v>
      </c>
      <c r="B2653" t="s">
        <v>27</v>
      </c>
      <c r="C2653" t="s">
        <v>6773</v>
      </c>
      <c r="D2653" t="s">
        <v>6773</v>
      </c>
      <c r="F2653" t="s">
        <v>735</v>
      </c>
      <c r="G2653" t="s">
        <v>780</v>
      </c>
      <c r="H2653" t="s">
        <v>794</v>
      </c>
      <c r="I2653" t="s">
        <v>726</v>
      </c>
      <c r="J2653" t="s">
        <v>682</v>
      </c>
      <c r="K2653">
        <v>3</v>
      </c>
      <c r="L2653">
        <v>90</v>
      </c>
      <c r="M2653">
        <v>134.6</v>
      </c>
      <c r="N2653">
        <v>121.9</v>
      </c>
      <c r="O2653">
        <v>2292</v>
      </c>
      <c r="Q2653">
        <v>40</v>
      </c>
      <c r="R2653">
        <v>1050</v>
      </c>
      <c r="S2653">
        <v>14</v>
      </c>
      <c r="T2653">
        <v>77.8</v>
      </c>
      <c r="U2653" t="s">
        <v>782</v>
      </c>
      <c r="V2653">
        <v>25000</v>
      </c>
      <c r="W2653">
        <v>3000</v>
      </c>
      <c r="X2653">
        <v>82</v>
      </c>
      <c r="Y2653">
        <v>4</v>
      </c>
      <c r="Z2653">
        <v>0.8</v>
      </c>
      <c r="AA2653">
        <v>-20</v>
      </c>
      <c r="AD2653" t="s">
        <v>1308</v>
      </c>
      <c r="AE2653">
        <v>41498</v>
      </c>
      <c r="AF2653">
        <v>41719</v>
      </c>
      <c r="AG2653" t="s">
        <v>842</v>
      </c>
      <c r="AH2653" t="s">
        <v>6774</v>
      </c>
      <c r="AI2653">
        <v>2206700</v>
      </c>
    </row>
    <row r="2654" spans="1:35" hidden="1">
      <c r="A2654" t="s">
        <v>5013</v>
      </c>
      <c r="B2654" t="s">
        <v>27</v>
      </c>
      <c r="C2654" t="s">
        <v>6775</v>
      </c>
      <c r="D2654" t="s">
        <v>6775</v>
      </c>
      <c r="F2654" t="s">
        <v>735</v>
      </c>
      <c r="G2654" t="s">
        <v>780</v>
      </c>
      <c r="H2654" t="s">
        <v>794</v>
      </c>
      <c r="I2654" t="s">
        <v>726</v>
      </c>
      <c r="J2654" t="s">
        <v>682</v>
      </c>
      <c r="K2654">
        <v>3</v>
      </c>
      <c r="L2654">
        <v>90</v>
      </c>
      <c r="M2654">
        <v>134.6</v>
      </c>
      <c r="N2654">
        <v>121.9</v>
      </c>
      <c r="O2654">
        <v>4446</v>
      </c>
      <c r="Q2654">
        <v>25</v>
      </c>
      <c r="R2654">
        <v>1050</v>
      </c>
      <c r="S2654">
        <v>14</v>
      </c>
      <c r="T2654">
        <v>77</v>
      </c>
      <c r="U2654" t="s">
        <v>782</v>
      </c>
      <c r="V2654">
        <v>25000</v>
      </c>
      <c r="W2654">
        <v>3000</v>
      </c>
      <c r="X2654">
        <v>82</v>
      </c>
      <c r="Y2654">
        <v>7</v>
      </c>
      <c r="Z2654">
        <v>0.8</v>
      </c>
      <c r="AA2654">
        <v>-20</v>
      </c>
      <c r="AD2654" t="s">
        <v>1308</v>
      </c>
      <c r="AE2654">
        <v>41498</v>
      </c>
      <c r="AF2654">
        <v>41719</v>
      </c>
      <c r="AG2654" t="s">
        <v>842</v>
      </c>
      <c r="AH2654" t="s">
        <v>6776</v>
      </c>
      <c r="AI2654">
        <v>2206701</v>
      </c>
    </row>
    <row r="2655" spans="1:35" hidden="1">
      <c r="A2655" t="s">
        <v>5013</v>
      </c>
      <c r="B2655" t="s">
        <v>27</v>
      </c>
      <c r="C2655" t="s">
        <v>6777</v>
      </c>
      <c r="D2655" t="s">
        <v>6777</v>
      </c>
      <c r="F2655" t="s">
        <v>735</v>
      </c>
      <c r="G2655" t="s">
        <v>780</v>
      </c>
      <c r="H2655" t="s">
        <v>794</v>
      </c>
      <c r="I2655" t="s">
        <v>726</v>
      </c>
      <c r="J2655" t="s">
        <v>682</v>
      </c>
      <c r="K2655">
        <v>3</v>
      </c>
      <c r="L2655">
        <v>90</v>
      </c>
      <c r="M2655">
        <v>134.6</v>
      </c>
      <c r="N2655">
        <v>121.9</v>
      </c>
      <c r="O2655">
        <v>5982</v>
      </c>
      <c r="Q2655">
        <v>15</v>
      </c>
      <c r="R2655">
        <v>1050</v>
      </c>
      <c r="S2655">
        <v>14</v>
      </c>
      <c r="T2655">
        <v>81.2</v>
      </c>
      <c r="U2655" t="s">
        <v>782</v>
      </c>
      <c r="V2655">
        <v>25000</v>
      </c>
      <c r="W2655">
        <v>3000</v>
      </c>
      <c r="X2655">
        <v>82</v>
      </c>
      <c r="Y2655">
        <v>3</v>
      </c>
      <c r="Z2655">
        <v>0.8</v>
      </c>
      <c r="AA2655">
        <v>-20</v>
      </c>
      <c r="AD2655" t="s">
        <v>1308</v>
      </c>
      <c r="AE2655">
        <v>41681</v>
      </c>
      <c r="AF2655">
        <v>41719</v>
      </c>
      <c r="AG2655" t="s">
        <v>842</v>
      </c>
      <c r="AH2655" t="s">
        <v>6778</v>
      </c>
      <c r="AI2655">
        <v>2206699</v>
      </c>
    </row>
    <row r="2656" spans="1:35" hidden="1">
      <c r="A2656" t="s">
        <v>5013</v>
      </c>
      <c r="B2656" t="s">
        <v>27</v>
      </c>
      <c r="C2656" t="s">
        <v>6779</v>
      </c>
      <c r="D2656" t="s">
        <v>6779</v>
      </c>
      <c r="F2656" t="s">
        <v>735</v>
      </c>
      <c r="G2656" t="s">
        <v>780</v>
      </c>
      <c r="H2656" t="s">
        <v>794</v>
      </c>
      <c r="I2656" t="s">
        <v>726</v>
      </c>
      <c r="J2656" t="s">
        <v>682</v>
      </c>
      <c r="K2656">
        <v>3</v>
      </c>
      <c r="L2656">
        <v>90</v>
      </c>
      <c r="M2656">
        <v>134.6</v>
      </c>
      <c r="N2656">
        <v>121.9</v>
      </c>
      <c r="O2656">
        <v>2341</v>
      </c>
      <c r="Q2656">
        <v>40</v>
      </c>
      <c r="R2656">
        <v>1025</v>
      </c>
      <c r="S2656">
        <v>14</v>
      </c>
      <c r="T2656">
        <v>75.7</v>
      </c>
      <c r="U2656" t="s">
        <v>782</v>
      </c>
      <c r="V2656">
        <v>25000</v>
      </c>
      <c r="W2656">
        <v>3500</v>
      </c>
      <c r="X2656">
        <v>82</v>
      </c>
      <c r="Y2656">
        <v>8</v>
      </c>
      <c r="Z2656">
        <v>0.8</v>
      </c>
      <c r="AA2656">
        <v>-20</v>
      </c>
      <c r="AD2656" t="s">
        <v>1308</v>
      </c>
      <c r="AE2656">
        <v>41702</v>
      </c>
      <c r="AF2656">
        <v>41719</v>
      </c>
      <c r="AG2656" t="s">
        <v>842</v>
      </c>
      <c r="AH2656" t="s">
        <v>6780</v>
      </c>
      <c r="AI2656">
        <v>2206704</v>
      </c>
    </row>
    <row r="2657" spans="1:35" hidden="1">
      <c r="A2657" t="s">
        <v>5013</v>
      </c>
      <c r="B2657" t="s">
        <v>27</v>
      </c>
      <c r="C2657" t="s">
        <v>6781</v>
      </c>
      <c r="D2657" t="s">
        <v>6781</v>
      </c>
      <c r="F2657" t="s">
        <v>735</v>
      </c>
      <c r="G2657" t="s">
        <v>780</v>
      </c>
      <c r="H2657" t="s">
        <v>794</v>
      </c>
      <c r="I2657" t="s">
        <v>726</v>
      </c>
      <c r="J2657" t="s">
        <v>682</v>
      </c>
      <c r="K2657">
        <v>5</v>
      </c>
      <c r="L2657">
        <v>90</v>
      </c>
      <c r="M2657">
        <v>134.6</v>
      </c>
      <c r="N2657">
        <v>121.9</v>
      </c>
      <c r="O2657">
        <v>6209</v>
      </c>
      <c r="Q2657">
        <v>25</v>
      </c>
      <c r="R2657">
        <v>1025</v>
      </c>
      <c r="S2657">
        <v>14</v>
      </c>
      <c r="T2657">
        <v>72.8</v>
      </c>
      <c r="U2657" t="s">
        <v>782</v>
      </c>
      <c r="V2657">
        <v>25000</v>
      </c>
      <c r="W2657">
        <v>3500</v>
      </c>
      <c r="X2657">
        <v>82</v>
      </c>
      <c r="Y2657">
        <v>7</v>
      </c>
      <c r="Z2657">
        <v>0.8</v>
      </c>
      <c r="AA2657">
        <v>-20</v>
      </c>
      <c r="AD2657" t="s">
        <v>1308</v>
      </c>
      <c r="AE2657">
        <v>41618</v>
      </c>
      <c r="AF2657">
        <v>41719</v>
      </c>
      <c r="AG2657" t="s">
        <v>842</v>
      </c>
      <c r="AH2657" t="s">
        <v>6782</v>
      </c>
      <c r="AI2657">
        <v>2206705</v>
      </c>
    </row>
    <row r="2658" spans="1:35" hidden="1">
      <c r="A2658" t="s">
        <v>5013</v>
      </c>
      <c r="B2658" t="s">
        <v>27</v>
      </c>
      <c r="C2658" t="s">
        <v>6783</v>
      </c>
      <c r="D2658" t="s">
        <v>6783</v>
      </c>
      <c r="F2658" t="s">
        <v>735</v>
      </c>
      <c r="G2658" t="s">
        <v>780</v>
      </c>
      <c r="H2658" t="s">
        <v>794</v>
      </c>
      <c r="I2658" t="s">
        <v>726</v>
      </c>
      <c r="J2658" t="s">
        <v>682</v>
      </c>
      <c r="K2658">
        <v>5</v>
      </c>
      <c r="L2658">
        <v>90</v>
      </c>
      <c r="M2658">
        <v>134.6</v>
      </c>
      <c r="N2658">
        <v>121.9</v>
      </c>
      <c r="O2658">
        <v>6982</v>
      </c>
      <c r="Q2658">
        <v>15</v>
      </c>
      <c r="R2658">
        <v>1025</v>
      </c>
      <c r="S2658">
        <v>14</v>
      </c>
      <c r="T2658">
        <v>73.2</v>
      </c>
      <c r="U2658" t="s">
        <v>782</v>
      </c>
      <c r="V2658">
        <v>25000</v>
      </c>
      <c r="W2658">
        <v>3500</v>
      </c>
      <c r="X2658">
        <v>83</v>
      </c>
      <c r="Y2658">
        <v>9</v>
      </c>
      <c r="Z2658">
        <v>0.8</v>
      </c>
      <c r="AA2658">
        <v>-20</v>
      </c>
      <c r="AD2658" t="s">
        <v>1308</v>
      </c>
      <c r="AE2658">
        <v>41618</v>
      </c>
      <c r="AF2658">
        <v>41719</v>
      </c>
      <c r="AG2658" t="s">
        <v>842</v>
      </c>
      <c r="AH2658" t="s">
        <v>6784</v>
      </c>
      <c r="AI2658">
        <v>2206706</v>
      </c>
    </row>
    <row r="2659" spans="1:35" hidden="1">
      <c r="A2659" t="s">
        <v>5013</v>
      </c>
      <c r="B2659" t="s">
        <v>27</v>
      </c>
      <c r="C2659" t="s">
        <v>6785</v>
      </c>
      <c r="D2659" t="s">
        <v>6785</v>
      </c>
      <c r="F2659" t="s">
        <v>735</v>
      </c>
      <c r="G2659" t="s">
        <v>780</v>
      </c>
      <c r="H2659" t="s">
        <v>794</v>
      </c>
      <c r="I2659" t="s">
        <v>726</v>
      </c>
      <c r="J2659" t="s">
        <v>682</v>
      </c>
      <c r="K2659">
        <v>5</v>
      </c>
      <c r="L2659">
        <v>90</v>
      </c>
      <c r="M2659">
        <v>134.6</v>
      </c>
      <c r="N2659">
        <v>121.9</v>
      </c>
      <c r="O2659">
        <v>2367</v>
      </c>
      <c r="Q2659">
        <v>40</v>
      </c>
      <c r="R2659">
        <v>1100</v>
      </c>
      <c r="S2659">
        <v>14</v>
      </c>
      <c r="T2659">
        <v>82.6</v>
      </c>
      <c r="U2659" t="s">
        <v>782</v>
      </c>
      <c r="V2659">
        <v>25000</v>
      </c>
      <c r="W2659">
        <v>4000</v>
      </c>
      <c r="X2659">
        <v>84</v>
      </c>
      <c r="Y2659">
        <v>13</v>
      </c>
      <c r="Z2659">
        <v>0.8</v>
      </c>
      <c r="AA2659">
        <v>-20</v>
      </c>
      <c r="AD2659" t="s">
        <v>1308</v>
      </c>
      <c r="AE2659">
        <v>41618</v>
      </c>
      <c r="AF2659">
        <v>41719</v>
      </c>
      <c r="AG2659" t="s">
        <v>842</v>
      </c>
      <c r="AH2659" t="s">
        <v>6786</v>
      </c>
      <c r="AI2659">
        <v>2206707</v>
      </c>
    </row>
    <row r="2660" spans="1:35" hidden="1">
      <c r="A2660" t="s">
        <v>5013</v>
      </c>
      <c r="B2660" t="s">
        <v>27</v>
      </c>
      <c r="C2660" t="s">
        <v>6787</v>
      </c>
      <c r="D2660" t="s">
        <v>6787</v>
      </c>
      <c r="F2660" t="s">
        <v>735</v>
      </c>
      <c r="G2660" t="s">
        <v>780</v>
      </c>
      <c r="H2660" t="s">
        <v>794</v>
      </c>
      <c r="I2660" t="s">
        <v>726</v>
      </c>
      <c r="J2660" t="s">
        <v>682</v>
      </c>
      <c r="K2660">
        <v>5</v>
      </c>
      <c r="L2660">
        <v>90</v>
      </c>
      <c r="M2660">
        <v>135</v>
      </c>
      <c r="N2660">
        <v>122</v>
      </c>
      <c r="O2660">
        <v>7495</v>
      </c>
      <c r="Q2660">
        <v>25</v>
      </c>
      <c r="R2660">
        <v>1100</v>
      </c>
      <c r="S2660">
        <v>14</v>
      </c>
      <c r="T2660">
        <v>79</v>
      </c>
      <c r="U2660" t="s">
        <v>782</v>
      </c>
      <c r="V2660">
        <v>25000</v>
      </c>
      <c r="W2660">
        <v>4000</v>
      </c>
      <c r="X2660">
        <v>82</v>
      </c>
      <c r="Y2660">
        <v>15</v>
      </c>
      <c r="Z2660">
        <v>0.8</v>
      </c>
      <c r="AA2660">
        <v>-30</v>
      </c>
      <c r="AD2660" t="s">
        <v>1308</v>
      </c>
      <c r="AE2660">
        <v>41701</v>
      </c>
      <c r="AF2660">
        <v>41864</v>
      </c>
      <c r="AG2660" t="s">
        <v>842</v>
      </c>
      <c r="AH2660" t="s">
        <v>6788</v>
      </c>
      <c r="AI2660">
        <v>2217309</v>
      </c>
    </row>
    <row r="2661" spans="1:35" hidden="1">
      <c r="A2661" t="s">
        <v>5013</v>
      </c>
      <c r="B2661" t="s">
        <v>27</v>
      </c>
      <c r="C2661" t="s">
        <v>6789</v>
      </c>
      <c r="D2661" t="s">
        <v>6789</v>
      </c>
      <c r="F2661" t="s">
        <v>735</v>
      </c>
      <c r="G2661" t="s">
        <v>780</v>
      </c>
      <c r="H2661" t="s">
        <v>794</v>
      </c>
      <c r="I2661" t="s">
        <v>726</v>
      </c>
      <c r="J2661" t="s">
        <v>682</v>
      </c>
      <c r="K2661">
        <v>5</v>
      </c>
      <c r="L2661">
        <v>90</v>
      </c>
      <c r="M2661">
        <v>134.6</v>
      </c>
      <c r="N2661">
        <v>121.9</v>
      </c>
      <c r="O2661">
        <v>7725</v>
      </c>
      <c r="Q2661">
        <v>15</v>
      </c>
      <c r="R2661">
        <v>1100</v>
      </c>
      <c r="S2661">
        <v>14</v>
      </c>
      <c r="T2661">
        <v>79.599999999999994</v>
      </c>
      <c r="U2661" t="s">
        <v>782</v>
      </c>
      <c r="V2661">
        <v>25000</v>
      </c>
      <c r="W2661">
        <v>4000</v>
      </c>
      <c r="X2661">
        <v>84</v>
      </c>
      <c r="Y2661">
        <v>13</v>
      </c>
      <c r="Z2661">
        <v>0.8</v>
      </c>
      <c r="AA2661">
        <v>-20</v>
      </c>
      <c r="AD2661" t="s">
        <v>1308</v>
      </c>
      <c r="AE2661">
        <v>41618</v>
      </c>
      <c r="AF2661">
        <v>41719</v>
      </c>
      <c r="AG2661" t="s">
        <v>842</v>
      </c>
      <c r="AH2661" t="s">
        <v>6790</v>
      </c>
      <c r="AI2661">
        <v>2206708</v>
      </c>
    </row>
    <row r="2662" spans="1:35" hidden="1">
      <c r="A2662" t="s">
        <v>5013</v>
      </c>
      <c r="B2662" t="s">
        <v>27</v>
      </c>
      <c r="C2662" t="s">
        <v>6791</v>
      </c>
      <c r="D2662" t="s">
        <v>6791</v>
      </c>
      <c r="F2662" t="s">
        <v>735</v>
      </c>
      <c r="G2662" t="s">
        <v>780</v>
      </c>
      <c r="H2662" t="s">
        <v>794</v>
      </c>
      <c r="I2662" t="s">
        <v>726</v>
      </c>
      <c r="J2662" t="s">
        <v>682</v>
      </c>
      <c r="K2662">
        <v>5</v>
      </c>
      <c r="L2662">
        <v>90</v>
      </c>
      <c r="M2662">
        <v>135</v>
      </c>
      <c r="N2662">
        <v>122</v>
      </c>
      <c r="O2662">
        <v>3502</v>
      </c>
      <c r="Q2662">
        <v>40</v>
      </c>
      <c r="R2662">
        <v>900</v>
      </c>
      <c r="S2662">
        <v>14</v>
      </c>
      <c r="T2662">
        <v>64.2</v>
      </c>
      <c r="U2662" t="s">
        <v>782</v>
      </c>
      <c r="V2662">
        <v>25000</v>
      </c>
      <c r="W2662">
        <v>2700</v>
      </c>
      <c r="X2662">
        <v>86</v>
      </c>
      <c r="Y2662">
        <v>17</v>
      </c>
      <c r="Z2662">
        <v>0.9</v>
      </c>
      <c r="AA2662">
        <v>-29</v>
      </c>
      <c r="AB2662" t="s">
        <v>769</v>
      </c>
      <c r="AC2662">
        <v>0.05</v>
      </c>
      <c r="AD2662" t="s">
        <v>1308</v>
      </c>
      <c r="AE2662">
        <v>41481</v>
      </c>
      <c r="AF2662">
        <v>41901</v>
      </c>
      <c r="AG2662" t="s">
        <v>842</v>
      </c>
      <c r="AH2662" t="s">
        <v>6792</v>
      </c>
      <c r="AI2662">
        <v>2219897</v>
      </c>
    </row>
    <row r="2663" spans="1:35" hidden="1">
      <c r="A2663" t="s">
        <v>5013</v>
      </c>
      <c r="B2663" t="s">
        <v>27</v>
      </c>
      <c r="C2663" t="s">
        <v>6793</v>
      </c>
      <c r="D2663" t="s">
        <v>6793</v>
      </c>
      <c r="F2663" t="s">
        <v>735</v>
      </c>
      <c r="G2663" t="s">
        <v>780</v>
      </c>
      <c r="H2663" t="s">
        <v>794</v>
      </c>
      <c r="I2663" t="s">
        <v>726</v>
      </c>
      <c r="J2663" t="s">
        <v>682</v>
      </c>
      <c r="K2663">
        <v>5</v>
      </c>
      <c r="L2663">
        <v>90</v>
      </c>
      <c r="M2663">
        <v>135</v>
      </c>
      <c r="N2663">
        <v>122</v>
      </c>
      <c r="O2663">
        <v>5241</v>
      </c>
      <c r="Q2663">
        <v>25</v>
      </c>
      <c r="R2663">
        <v>930</v>
      </c>
      <c r="S2663">
        <v>14</v>
      </c>
      <c r="T2663">
        <v>64.400000000000006</v>
      </c>
      <c r="U2663" t="s">
        <v>782</v>
      </c>
      <c r="V2663">
        <v>25000</v>
      </c>
      <c r="W2663">
        <v>2700</v>
      </c>
      <c r="X2663">
        <v>86</v>
      </c>
      <c r="Y2663">
        <v>14</v>
      </c>
      <c r="Z2663">
        <v>0.9</v>
      </c>
      <c r="AA2663">
        <v>-30</v>
      </c>
      <c r="AB2663" t="s">
        <v>769</v>
      </c>
      <c r="AC2663">
        <v>0.05</v>
      </c>
      <c r="AD2663" t="s">
        <v>1308</v>
      </c>
      <c r="AE2663">
        <v>41481</v>
      </c>
      <c r="AF2663">
        <v>41813</v>
      </c>
      <c r="AG2663" t="s">
        <v>842</v>
      </c>
      <c r="AH2663" t="s">
        <v>6794</v>
      </c>
      <c r="AI2663">
        <v>2213832</v>
      </c>
    </row>
    <row r="2664" spans="1:35" hidden="1">
      <c r="A2664" t="s">
        <v>5013</v>
      </c>
      <c r="B2664" t="s">
        <v>27</v>
      </c>
      <c r="C2664" t="s">
        <v>6795</v>
      </c>
      <c r="D2664" t="s">
        <v>6795</v>
      </c>
      <c r="F2664" t="s">
        <v>735</v>
      </c>
      <c r="G2664" t="s">
        <v>780</v>
      </c>
      <c r="H2664" t="s">
        <v>794</v>
      </c>
      <c r="I2664" t="s">
        <v>726</v>
      </c>
      <c r="J2664" t="s">
        <v>682</v>
      </c>
      <c r="K2664">
        <v>5</v>
      </c>
      <c r="L2664">
        <v>90</v>
      </c>
      <c r="M2664">
        <v>135</v>
      </c>
      <c r="N2664">
        <v>122</v>
      </c>
      <c r="O2664">
        <v>5241</v>
      </c>
      <c r="Q2664">
        <v>25</v>
      </c>
      <c r="R2664">
        <v>930</v>
      </c>
      <c r="S2664">
        <v>14</v>
      </c>
      <c r="T2664">
        <v>66.400000000000006</v>
      </c>
      <c r="U2664" t="s">
        <v>782</v>
      </c>
      <c r="V2664">
        <v>25000</v>
      </c>
      <c r="W2664">
        <v>2700</v>
      </c>
      <c r="X2664">
        <v>82</v>
      </c>
      <c r="Y2664">
        <v>14</v>
      </c>
      <c r="Z2664">
        <v>0.9</v>
      </c>
      <c r="AA2664">
        <v>-30</v>
      </c>
      <c r="AB2664" t="s">
        <v>769</v>
      </c>
      <c r="AC2664">
        <v>0.05</v>
      </c>
      <c r="AD2664" t="s">
        <v>1308</v>
      </c>
      <c r="AE2664">
        <v>41481</v>
      </c>
      <c r="AF2664">
        <v>41890</v>
      </c>
      <c r="AG2664" t="s">
        <v>842</v>
      </c>
      <c r="AH2664" t="s">
        <v>6796</v>
      </c>
      <c r="AI2664">
        <v>2219008</v>
      </c>
    </row>
    <row r="2665" spans="1:35" hidden="1">
      <c r="A2665" t="s">
        <v>5013</v>
      </c>
      <c r="B2665" t="s">
        <v>27</v>
      </c>
      <c r="C2665" t="s">
        <v>6797</v>
      </c>
      <c r="D2665" t="s">
        <v>6797</v>
      </c>
      <c r="F2665" t="s">
        <v>735</v>
      </c>
      <c r="G2665" t="s">
        <v>780</v>
      </c>
      <c r="H2665" t="s">
        <v>794</v>
      </c>
      <c r="I2665" t="s">
        <v>726</v>
      </c>
      <c r="J2665" t="s">
        <v>682</v>
      </c>
      <c r="K2665">
        <v>5</v>
      </c>
      <c r="L2665">
        <v>90</v>
      </c>
      <c r="M2665">
        <v>135</v>
      </c>
      <c r="N2665">
        <v>122</v>
      </c>
      <c r="O2665">
        <v>5228</v>
      </c>
      <c r="Q2665">
        <v>15</v>
      </c>
      <c r="R2665">
        <v>900</v>
      </c>
      <c r="S2665">
        <v>14</v>
      </c>
      <c r="T2665">
        <v>71</v>
      </c>
      <c r="U2665" t="s">
        <v>782</v>
      </c>
      <c r="V2665">
        <v>25000</v>
      </c>
      <c r="W2665">
        <v>2700</v>
      </c>
      <c r="X2665">
        <v>82</v>
      </c>
      <c r="Y2665">
        <v>12</v>
      </c>
      <c r="Z2665">
        <v>0.9</v>
      </c>
      <c r="AA2665">
        <v>-30</v>
      </c>
      <c r="AB2665" t="s">
        <v>769</v>
      </c>
      <c r="AC2665">
        <v>0.05</v>
      </c>
      <c r="AD2665" t="s">
        <v>1308</v>
      </c>
      <c r="AE2665">
        <v>41435</v>
      </c>
      <c r="AF2665">
        <v>41890</v>
      </c>
      <c r="AG2665" t="s">
        <v>842</v>
      </c>
      <c r="AH2665" t="s">
        <v>6798</v>
      </c>
      <c r="AI2665">
        <v>2219009</v>
      </c>
    </row>
    <row r="2666" spans="1:35" hidden="1">
      <c r="A2666" t="s">
        <v>5013</v>
      </c>
      <c r="B2666" t="s">
        <v>27</v>
      </c>
      <c r="C2666" t="s">
        <v>6799</v>
      </c>
      <c r="D2666" t="s">
        <v>6799</v>
      </c>
      <c r="F2666" t="s">
        <v>735</v>
      </c>
      <c r="G2666" t="s">
        <v>780</v>
      </c>
      <c r="H2666" t="s">
        <v>794</v>
      </c>
      <c r="I2666" t="s">
        <v>726</v>
      </c>
      <c r="J2666" t="s">
        <v>682</v>
      </c>
      <c r="K2666">
        <v>5</v>
      </c>
      <c r="M2666">
        <v>135</v>
      </c>
      <c r="N2666">
        <v>122</v>
      </c>
      <c r="O2666">
        <v>2208</v>
      </c>
      <c r="Q2666">
        <v>40</v>
      </c>
      <c r="R2666">
        <v>1000</v>
      </c>
      <c r="S2666">
        <v>14</v>
      </c>
      <c r="T2666">
        <v>71</v>
      </c>
      <c r="U2666" t="s">
        <v>782</v>
      </c>
      <c r="V2666">
        <v>25000</v>
      </c>
      <c r="W2666">
        <v>3000</v>
      </c>
      <c r="X2666">
        <v>82</v>
      </c>
      <c r="Y2666">
        <v>4</v>
      </c>
      <c r="Z2666">
        <v>0.9</v>
      </c>
      <c r="AA2666">
        <v>-30</v>
      </c>
      <c r="AB2666" t="s">
        <v>769</v>
      </c>
      <c r="AC2666">
        <v>0.05</v>
      </c>
      <c r="AD2666" t="s">
        <v>1308</v>
      </c>
      <c r="AE2666">
        <v>41435</v>
      </c>
      <c r="AF2666">
        <v>41890</v>
      </c>
      <c r="AG2666" t="s">
        <v>842</v>
      </c>
      <c r="AH2666" t="s">
        <v>6800</v>
      </c>
      <c r="AI2666">
        <v>2219010</v>
      </c>
    </row>
    <row r="2667" spans="1:35" hidden="1">
      <c r="A2667" t="s">
        <v>5013</v>
      </c>
      <c r="B2667" t="s">
        <v>27</v>
      </c>
      <c r="C2667" t="s">
        <v>6801</v>
      </c>
      <c r="D2667" t="s">
        <v>6801</v>
      </c>
      <c r="F2667" t="s">
        <v>735</v>
      </c>
      <c r="G2667" t="s">
        <v>780</v>
      </c>
      <c r="H2667" t="s">
        <v>794</v>
      </c>
      <c r="I2667" t="s">
        <v>726</v>
      </c>
      <c r="J2667" t="s">
        <v>682</v>
      </c>
      <c r="K2667">
        <v>5</v>
      </c>
      <c r="M2667">
        <v>135</v>
      </c>
      <c r="N2667">
        <v>122</v>
      </c>
      <c r="O2667">
        <v>4590</v>
      </c>
      <c r="Q2667">
        <v>25</v>
      </c>
      <c r="R2667">
        <v>1050</v>
      </c>
      <c r="S2667">
        <v>14</v>
      </c>
      <c r="T2667">
        <v>75</v>
      </c>
      <c r="U2667" t="s">
        <v>782</v>
      </c>
      <c r="V2667">
        <v>25000</v>
      </c>
      <c r="W2667">
        <v>3000</v>
      </c>
      <c r="X2667">
        <v>81</v>
      </c>
      <c r="Y2667">
        <v>4</v>
      </c>
      <c r="Z2667">
        <v>0.9</v>
      </c>
      <c r="AA2667">
        <v>-30</v>
      </c>
      <c r="AB2667" t="s">
        <v>769</v>
      </c>
      <c r="AC2667">
        <v>0.05</v>
      </c>
      <c r="AD2667" t="s">
        <v>1308</v>
      </c>
      <c r="AE2667">
        <v>41435</v>
      </c>
      <c r="AF2667">
        <v>41890</v>
      </c>
      <c r="AG2667" t="s">
        <v>842</v>
      </c>
      <c r="AH2667" t="s">
        <v>6802</v>
      </c>
      <c r="AI2667">
        <v>2219011</v>
      </c>
    </row>
    <row r="2668" spans="1:35" hidden="1">
      <c r="A2668" t="s">
        <v>6646</v>
      </c>
      <c r="B2668" t="s">
        <v>6647</v>
      </c>
      <c r="C2668" t="s">
        <v>6656</v>
      </c>
      <c r="D2668" t="s">
        <v>6803</v>
      </c>
      <c r="F2668" t="s">
        <v>735</v>
      </c>
      <c r="G2668" t="s">
        <v>780</v>
      </c>
      <c r="H2668" t="s">
        <v>794</v>
      </c>
      <c r="I2668" t="s">
        <v>726</v>
      </c>
      <c r="J2668" t="s">
        <v>682</v>
      </c>
      <c r="K2668">
        <v>3</v>
      </c>
      <c r="M2668">
        <v>134.30000000000001</v>
      </c>
      <c r="N2668">
        <v>119.1</v>
      </c>
      <c r="O2668">
        <v>1980</v>
      </c>
      <c r="Q2668">
        <v>50</v>
      </c>
      <c r="R2668">
        <v>1400</v>
      </c>
      <c r="S2668">
        <v>18.399999999999999</v>
      </c>
      <c r="T2668">
        <v>76.2</v>
      </c>
      <c r="U2668" t="s">
        <v>782</v>
      </c>
      <c r="V2668">
        <v>25000</v>
      </c>
      <c r="W2668">
        <v>5000</v>
      </c>
      <c r="X2668">
        <v>82</v>
      </c>
      <c r="Y2668">
        <v>12</v>
      </c>
      <c r="Z2668">
        <v>1</v>
      </c>
      <c r="AA2668">
        <v>-35</v>
      </c>
      <c r="AD2668" t="s">
        <v>783</v>
      </c>
      <c r="AE2668">
        <v>41852</v>
      </c>
      <c r="AF2668">
        <v>41974</v>
      </c>
      <c r="AG2668" t="s">
        <v>784</v>
      </c>
      <c r="AH2668" t="s">
        <v>6804</v>
      </c>
      <c r="AI2668">
        <v>2226567</v>
      </c>
    </row>
    <row r="2669" spans="1:35" hidden="1">
      <c r="A2669" t="s">
        <v>6805</v>
      </c>
      <c r="B2669" t="s">
        <v>6806</v>
      </c>
      <c r="C2669" t="s">
        <v>984</v>
      </c>
      <c r="D2669" t="s">
        <v>6807</v>
      </c>
      <c r="F2669" t="s">
        <v>792</v>
      </c>
      <c r="G2669" t="s">
        <v>793</v>
      </c>
      <c r="H2669" t="s">
        <v>794</v>
      </c>
      <c r="I2669" t="s">
        <v>795</v>
      </c>
      <c r="J2669" t="s">
        <v>682</v>
      </c>
      <c r="K2669">
        <v>3</v>
      </c>
      <c r="L2669">
        <v>40</v>
      </c>
      <c r="M2669">
        <v>112</v>
      </c>
      <c r="N2669">
        <v>60</v>
      </c>
      <c r="R2669">
        <v>530</v>
      </c>
      <c r="S2669">
        <v>6.8</v>
      </c>
      <c r="T2669">
        <v>77.900000000000006</v>
      </c>
      <c r="U2669" t="s">
        <v>782</v>
      </c>
      <c r="V2669">
        <v>25000</v>
      </c>
      <c r="W2669">
        <v>5000</v>
      </c>
      <c r="X2669">
        <v>85</v>
      </c>
      <c r="Y2669">
        <v>22</v>
      </c>
      <c r="Z2669">
        <v>1</v>
      </c>
      <c r="AA2669">
        <v>-20</v>
      </c>
      <c r="AB2669" t="s">
        <v>769</v>
      </c>
      <c r="AC2669">
        <v>0.1</v>
      </c>
      <c r="AD2669" t="s">
        <v>783</v>
      </c>
      <c r="AE2669">
        <v>41912</v>
      </c>
      <c r="AF2669">
        <v>41936</v>
      </c>
      <c r="AG2669" t="s">
        <v>784</v>
      </c>
      <c r="AH2669" t="s">
        <v>6808</v>
      </c>
      <c r="AI2669">
        <v>2223745</v>
      </c>
    </row>
    <row r="2670" spans="1:35" hidden="1">
      <c r="A2670" t="s">
        <v>6805</v>
      </c>
      <c r="B2670" t="s">
        <v>6806</v>
      </c>
      <c r="C2670" t="s">
        <v>984</v>
      </c>
      <c r="D2670" t="s">
        <v>6809</v>
      </c>
      <c r="F2670" t="s">
        <v>792</v>
      </c>
      <c r="G2670" t="s">
        <v>793</v>
      </c>
      <c r="H2670" t="s">
        <v>794</v>
      </c>
      <c r="I2670" t="s">
        <v>795</v>
      </c>
      <c r="J2670" t="s">
        <v>682</v>
      </c>
      <c r="K2670">
        <v>3</v>
      </c>
      <c r="L2670">
        <v>60</v>
      </c>
      <c r="M2670">
        <v>116</v>
      </c>
      <c r="N2670">
        <v>60</v>
      </c>
      <c r="R2670">
        <v>820</v>
      </c>
      <c r="S2670">
        <v>11</v>
      </c>
      <c r="T2670">
        <v>74.5</v>
      </c>
      <c r="U2670" t="s">
        <v>782</v>
      </c>
      <c r="V2670">
        <v>25000</v>
      </c>
      <c r="W2670">
        <v>3000</v>
      </c>
      <c r="X2670">
        <v>83</v>
      </c>
      <c r="Y2670">
        <v>15</v>
      </c>
      <c r="Z2670">
        <v>1</v>
      </c>
      <c r="AA2670">
        <v>-20</v>
      </c>
      <c r="AB2670" t="s">
        <v>769</v>
      </c>
      <c r="AC2670">
        <v>0.1</v>
      </c>
      <c r="AD2670" t="s">
        <v>783</v>
      </c>
      <c r="AE2670">
        <v>41912</v>
      </c>
      <c r="AF2670">
        <v>41919</v>
      </c>
      <c r="AG2670" t="s">
        <v>784</v>
      </c>
      <c r="AH2670" t="s">
        <v>6810</v>
      </c>
      <c r="AI2670">
        <v>2222041</v>
      </c>
    </row>
    <row r="2671" spans="1:35" hidden="1">
      <c r="A2671" t="s">
        <v>6805</v>
      </c>
      <c r="B2671" t="s">
        <v>6806</v>
      </c>
      <c r="C2671" t="s">
        <v>984</v>
      </c>
      <c r="D2671" t="s">
        <v>6811</v>
      </c>
      <c r="F2671" t="s">
        <v>792</v>
      </c>
      <c r="G2671" t="s">
        <v>793</v>
      </c>
      <c r="H2671" t="s">
        <v>794</v>
      </c>
      <c r="I2671" t="s">
        <v>795</v>
      </c>
      <c r="J2671" t="s">
        <v>682</v>
      </c>
      <c r="K2671">
        <v>3</v>
      </c>
      <c r="L2671">
        <v>60</v>
      </c>
      <c r="M2671">
        <v>116</v>
      </c>
      <c r="N2671">
        <v>60</v>
      </c>
      <c r="R2671">
        <v>880</v>
      </c>
      <c r="S2671">
        <v>11</v>
      </c>
      <c r="T2671">
        <v>80</v>
      </c>
      <c r="U2671" t="s">
        <v>782</v>
      </c>
      <c r="V2671">
        <v>25000</v>
      </c>
      <c r="W2671">
        <v>5000</v>
      </c>
      <c r="X2671">
        <v>84</v>
      </c>
      <c r="Y2671">
        <v>11</v>
      </c>
      <c r="Z2671">
        <v>1</v>
      </c>
      <c r="AA2671">
        <v>-20</v>
      </c>
      <c r="AB2671" t="s">
        <v>769</v>
      </c>
      <c r="AC2671">
        <v>0.1</v>
      </c>
      <c r="AD2671" t="s">
        <v>783</v>
      </c>
      <c r="AE2671">
        <v>41912</v>
      </c>
      <c r="AF2671">
        <v>41919</v>
      </c>
      <c r="AG2671" t="s">
        <v>784</v>
      </c>
      <c r="AH2671" t="s">
        <v>6812</v>
      </c>
      <c r="AI2671">
        <v>2222042</v>
      </c>
    </row>
    <row r="2672" spans="1:35" hidden="1">
      <c r="A2672" t="s">
        <v>6805</v>
      </c>
      <c r="B2672" t="s">
        <v>6806</v>
      </c>
      <c r="C2672" t="s">
        <v>984</v>
      </c>
      <c r="D2672" t="s">
        <v>985</v>
      </c>
      <c r="F2672" t="s">
        <v>735</v>
      </c>
      <c r="G2672" t="s">
        <v>780</v>
      </c>
      <c r="H2672" t="s">
        <v>794</v>
      </c>
      <c r="I2672" t="s">
        <v>726</v>
      </c>
      <c r="J2672" t="s">
        <v>682</v>
      </c>
      <c r="K2672">
        <v>5</v>
      </c>
      <c r="L2672">
        <v>100</v>
      </c>
      <c r="M2672">
        <v>129.5</v>
      </c>
      <c r="N2672">
        <v>119.4</v>
      </c>
      <c r="O2672">
        <v>1869</v>
      </c>
      <c r="Q2672">
        <v>40</v>
      </c>
      <c r="R2672">
        <v>1164</v>
      </c>
      <c r="S2672">
        <v>20</v>
      </c>
      <c r="T2672">
        <v>58.2</v>
      </c>
      <c r="U2672" t="s">
        <v>782</v>
      </c>
      <c r="V2672">
        <v>25000</v>
      </c>
      <c r="W2672">
        <v>3000</v>
      </c>
      <c r="X2672">
        <v>83</v>
      </c>
      <c r="Y2672">
        <v>15</v>
      </c>
      <c r="Z2672">
        <v>1</v>
      </c>
      <c r="AA2672">
        <v>-20</v>
      </c>
      <c r="AB2672" t="s">
        <v>769</v>
      </c>
      <c r="AC2672">
        <v>0.1</v>
      </c>
      <c r="AD2672" t="s">
        <v>783</v>
      </c>
      <c r="AE2672">
        <v>41754</v>
      </c>
      <c r="AF2672">
        <v>41767</v>
      </c>
      <c r="AG2672" t="s">
        <v>784</v>
      </c>
      <c r="AH2672" t="s">
        <v>6813</v>
      </c>
      <c r="AI2672">
        <v>2210718</v>
      </c>
    </row>
    <row r="2673" spans="1:35" hidden="1">
      <c r="A2673" t="s">
        <v>6805</v>
      </c>
      <c r="B2673" t="s">
        <v>6806</v>
      </c>
      <c r="C2673" t="s">
        <v>984</v>
      </c>
      <c r="D2673" t="s">
        <v>987</v>
      </c>
      <c r="F2673" t="s">
        <v>830</v>
      </c>
      <c r="G2673" t="s">
        <v>780</v>
      </c>
      <c r="H2673" t="s">
        <v>794</v>
      </c>
      <c r="I2673" t="s">
        <v>726</v>
      </c>
      <c r="J2673" t="s">
        <v>682</v>
      </c>
      <c r="K2673">
        <v>5</v>
      </c>
      <c r="L2673">
        <v>75</v>
      </c>
      <c r="M2673">
        <v>114.3</v>
      </c>
      <c r="N2673">
        <v>96.5</v>
      </c>
      <c r="O2673">
        <v>1526</v>
      </c>
      <c r="Q2673">
        <v>40</v>
      </c>
      <c r="R2673">
        <v>840</v>
      </c>
      <c r="S2673">
        <v>14</v>
      </c>
      <c r="T2673">
        <v>60</v>
      </c>
      <c r="U2673" t="s">
        <v>782</v>
      </c>
      <c r="V2673">
        <v>25000</v>
      </c>
      <c r="W2673">
        <v>3000</v>
      </c>
      <c r="X2673">
        <v>84</v>
      </c>
      <c r="Y2673">
        <v>20</v>
      </c>
      <c r="Z2673">
        <v>1</v>
      </c>
      <c r="AA2673">
        <v>-20</v>
      </c>
      <c r="AB2673" t="s">
        <v>769</v>
      </c>
      <c r="AC2673">
        <v>0.1</v>
      </c>
      <c r="AD2673" t="s">
        <v>783</v>
      </c>
      <c r="AE2673">
        <v>41754</v>
      </c>
      <c r="AF2673">
        <v>41767</v>
      </c>
      <c r="AG2673" t="s">
        <v>784</v>
      </c>
      <c r="AH2673" t="s">
        <v>6814</v>
      </c>
      <c r="AI2673">
        <v>2210719</v>
      </c>
    </row>
    <row r="2674" spans="1:35" hidden="1">
      <c r="A2674" t="s">
        <v>6805</v>
      </c>
      <c r="B2674" t="s">
        <v>6806</v>
      </c>
      <c r="C2674" t="s">
        <v>6815</v>
      </c>
      <c r="D2674" t="s">
        <v>6816</v>
      </c>
      <c r="F2674" t="s">
        <v>792</v>
      </c>
      <c r="G2674" t="s">
        <v>793</v>
      </c>
      <c r="H2674" t="s">
        <v>794</v>
      </c>
      <c r="I2674" t="s">
        <v>795</v>
      </c>
      <c r="J2674" t="s">
        <v>682</v>
      </c>
      <c r="K2674">
        <v>3</v>
      </c>
      <c r="L2674">
        <v>60</v>
      </c>
      <c r="M2674">
        <v>116</v>
      </c>
      <c r="N2674">
        <v>60</v>
      </c>
      <c r="R2674">
        <v>810</v>
      </c>
      <c r="S2674">
        <v>11</v>
      </c>
      <c r="T2674">
        <v>74</v>
      </c>
      <c r="U2674" t="s">
        <v>782</v>
      </c>
      <c r="V2674">
        <v>25000</v>
      </c>
      <c r="W2674">
        <v>2700</v>
      </c>
      <c r="X2674">
        <v>82</v>
      </c>
      <c r="Y2674">
        <v>7</v>
      </c>
      <c r="Z2674">
        <v>1</v>
      </c>
      <c r="AA2674">
        <v>-20</v>
      </c>
      <c r="AB2674" t="s">
        <v>769</v>
      </c>
      <c r="AC2674">
        <v>0.1</v>
      </c>
      <c r="AD2674" t="s">
        <v>783</v>
      </c>
      <c r="AE2674">
        <v>41873</v>
      </c>
      <c r="AF2674">
        <v>41872</v>
      </c>
      <c r="AG2674" t="s">
        <v>784</v>
      </c>
      <c r="AH2674" t="s">
        <v>6817</v>
      </c>
      <c r="AI2674">
        <v>2218525</v>
      </c>
    </row>
    <row r="2675" spans="1:35" hidden="1">
      <c r="A2675" t="s">
        <v>6805</v>
      </c>
      <c r="B2675" t="s">
        <v>6806</v>
      </c>
      <c r="C2675" t="s">
        <v>6815</v>
      </c>
      <c r="D2675" t="s">
        <v>6818</v>
      </c>
      <c r="F2675" t="s">
        <v>792</v>
      </c>
      <c r="G2675" t="s">
        <v>793</v>
      </c>
      <c r="H2675" t="s">
        <v>794</v>
      </c>
      <c r="I2675" t="s">
        <v>795</v>
      </c>
      <c r="J2675" t="s">
        <v>682</v>
      </c>
      <c r="K2675">
        <v>3</v>
      </c>
      <c r="L2675">
        <v>60</v>
      </c>
      <c r="M2675">
        <v>116</v>
      </c>
      <c r="N2675">
        <v>60</v>
      </c>
      <c r="R2675">
        <v>870</v>
      </c>
      <c r="S2675">
        <v>11</v>
      </c>
      <c r="T2675">
        <v>79</v>
      </c>
      <c r="U2675" t="s">
        <v>782</v>
      </c>
      <c r="V2675">
        <v>25000</v>
      </c>
      <c r="W2675">
        <v>4000</v>
      </c>
      <c r="X2675">
        <v>84</v>
      </c>
      <c r="Y2675">
        <v>16</v>
      </c>
      <c r="Z2675">
        <v>1</v>
      </c>
      <c r="AA2675">
        <v>-20</v>
      </c>
      <c r="AB2675" t="s">
        <v>769</v>
      </c>
      <c r="AC2675">
        <v>0.1</v>
      </c>
      <c r="AD2675" t="s">
        <v>783</v>
      </c>
      <c r="AE2675">
        <v>41873</v>
      </c>
      <c r="AF2675">
        <v>41872</v>
      </c>
      <c r="AG2675" t="s">
        <v>784</v>
      </c>
      <c r="AH2675" t="s">
        <v>6819</v>
      </c>
      <c r="AI2675">
        <v>2218526</v>
      </c>
    </row>
    <row r="2676" spans="1:35" hidden="1">
      <c r="A2676" t="s">
        <v>6805</v>
      </c>
      <c r="B2676" t="s">
        <v>6805</v>
      </c>
      <c r="C2676" t="s">
        <v>6820</v>
      </c>
      <c r="D2676" t="s">
        <v>6821</v>
      </c>
      <c r="F2676" t="s">
        <v>792</v>
      </c>
      <c r="G2676" t="s">
        <v>793</v>
      </c>
      <c r="H2676" t="s">
        <v>794</v>
      </c>
      <c r="I2676" t="s">
        <v>795</v>
      </c>
      <c r="J2676" t="s">
        <v>682</v>
      </c>
      <c r="K2676">
        <v>3</v>
      </c>
      <c r="L2676">
        <v>60</v>
      </c>
      <c r="M2676">
        <v>112.6</v>
      </c>
      <c r="N2676">
        <v>63.5</v>
      </c>
      <c r="R2676">
        <v>800</v>
      </c>
      <c r="S2676">
        <v>11</v>
      </c>
      <c r="T2676">
        <v>72.7</v>
      </c>
      <c r="U2676" t="s">
        <v>782</v>
      </c>
      <c r="V2676">
        <v>25000</v>
      </c>
      <c r="W2676">
        <v>4000</v>
      </c>
      <c r="X2676">
        <v>83</v>
      </c>
      <c r="Y2676">
        <v>21</v>
      </c>
      <c r="Z2676">
        <v>1</v>
      </c>
      <c r="AA2676">
        <v>-20</v>
      </c>
      <c r="AB2676" t="s">
        <v>769</v>
      </c>
      <c r="AC2676">
        <v>0.09</v>
      </c>
      <c r="AD2676" t="s">
        <v>783</v>
      </c>
      <c r="AE2676">
        <v>41769</v>
      </c>
      <c r="AF2676">
        <v>41802</v>
      </c>
      <c r="AG2676" t="s">
        <v>784</v>
      </c>
      <c r="AH2676" t="s">
        <v>6822</v>
      </c>
      <c r="AI2676">
        <v>2212897</v>
      </c>
    </row>
    <row r="2677" spans="1:35" hidden="1">
      <c r="A2677" t="s">
        <v>6805</v>
      </c>
      <c r="B2677" t="s">
        <v>6805</v>
      </c>
      <c r="C2677" t="s">
        <v>6823</v>
      </c>
      <c r="D2677" t="s">
        <v>6823</v>
      </c>
      <c r="F2677" t="s">
        <v>792</v>
      </c>
      <c r="G2677" t="s">
        <v>793</v>
      </c>
      <c r="H2677" t="s">
        <v>794</v>
      </c>
      <c r="I2677" t="s">
        <v>795</v>
      </c>
      <c r="J2677" t="s">
        <v>682</v>
      </c>
      <c r="K2677">
        <v>3</v>
      </c>
      <c r="M2677">
        <v>112.6</v>
      </c>
      <c r="N2677">
        <v>63.5</v>
      </c>
      <c r="R2677">
        <v>800</v>
      </c>
      <c r="S2677">
        <v>11</v>
      </c>
      <c r="T2677">
        <v>72.7</v>
      </c>
      <c r="U2677" t="s">
        <v>782</v>
      </c>
      <c r="V2677">
        <v>25000</v>
      </c>
      <c r="W2677">
        <v>3000</v>
      </c>
      <c r="X2677">
        <v>85</v>
      </c>
      <c r="Y2677">
        <v>24</v>
      </c>
      <c r="Z2677">
        <v>1</v>
      </c>
      <c r="AA2677">
        <v>-20</v>
      </c>
      <c r="AB2677" t="s">
        <v>769</v>
      </c>
      <c r="AC2677">
        <v>0.1</v>
      </c>
      <c r="AD2677" t="s">
        <v>974</v>
      </c>
      <c r="AE2677">
        <v>41932</v>
      </c>
      <c r="AF2677">
        <v>41936</v>
      </c>
      <c r="AG2677" t="s">
        <v>784</v>
      </c>
      <c r="AH2677" t="s">
        <v>6824</v>
      </c>
      <c r="AI2677">
        <v>2223504</v>
      </c>
    </row>
    <row r="2678" spans="1:35" hidden="1">
      <c r="A2678" t="s">
        <v>6805</v>
      </c>
      <c r="B2678" t="s">
        <v>6805</v>
      </c>
      <c r="C2678" t="s">
        <v>6825</v>
      </c>
      <c r="D2678" t="s">
        <v>6826</v>
      </c>
      <c r="F2678" t="s">
        <v>733</v>
      </c>
      <c r="G2678" t="s">
        <v>780</v>
      </c>
      <c r="H2678" t="s">
        <v>794</v>
      </c>
      <c r="I2678" t="s">
        <v>726</v>
      </c>
      <c r="J2678" t="s">
        <v>682</v>
      </c>
      <c r="K2678">
        <v>5</v>
      </c>
      <c r="M2678">
        <v>160.1</v>
      </c>
      <c r="N2678">
        <v>119.8</v>
      </c>
      <c r="Q2678">
        <v>111</v>
      </c>
      <c r="R2678">
        <v>1400</v>
      </c>
      <c r="S2678">
        <v>17</v>
      </c>
      <c r="T2678">
        <v>82.4</v>
      </c>
      <c r="U2678" t="s">
        <v>782</v>
      </c>
      <c r="V2678">
        <v>25000</v>
      </c>
      <c r="W2678">
        <v>2700</v>
      </c>
      <c r="X2678">
        <v>82</v>
      </c>
      <c r="Y2678">
        <v>12</v>
      </c>
      <c r="Z2678">
        <v>0.9</v>
      </c>
      <c r="AA2678">
        <v>-20</v>
      </c>
      <c r="AB2678" t="s">
        <v>769</v>
      </c>
      <c r="AC2678">
        <v>0.1</v>
      </c>
      <c r="AD2678" t="s">
        <v>783</v>
      </c>
      <c r="AE2678">
        <v>41800</v>
      </c>
      <c r="AF2678">
        <v>41816</v>
      </c>
      <c r="AG2678" t="s">
        <v>784</v>
      </c>
      <c r="AH2678" t="s">
        <v>6827</v>
      </c>
      <c r="AI2678">
        <v>2214147</v>
      </c>
    </row>
    <row r="2679" spans="1:35" hidden="1">
      <c r="A2679" t="s">
        <v>6805</v>
      </c>
      <c r="B2679" t="s">
        <v>6805</v>
      </c>
      <c r="C2679" t="s">
        <v>6828</v>
      </c>
      <c r="D2679" t="s">
        <v>6828</v>
      </c>
      <c r="F2679" t="s">
        <v>1051</v>
      </c>
      <c r="G2679" t="s">
        <v>793</v>
      </c>
      <c r="H2679" t="s">
        <v>794</v>
      </c>
      <c r="I2679" t="s">
        <v>795</v>
      </c>
      <c r="J2679" t="s">
        <v>682</v>
      </c>
      <c r="K2679">
        <v>3</v>
      </c>
      <c r="L2679">
        <v>100</v>
      </c>
      <c r="M2679">
        <v>130</v>
      </c>
      <c r="N2679">
        <v>70</v>
      </c>
      <c r="R2679">
        <v>1600</v>
      </c>
      <c r="S2679">
        <v>17</v>
      </c>
      <c r="T2679">
        <v>94.1</v>
      </c>
      <c r="U2679" t="s">
        <v>782</v>
      </c>
      <c r="V2679">
        <v>25000</v>
      </c>
      <c r="W2679">
        <v>3000</v>
      </c>
      <c r="X2679">
        <v>83</v>
      </c>
      <c r="Y2679">
        <v>15</v>
      </c>
      <c r="Z2679">
        <v>0.9</v>
      </c>
      <c r="AA2679">
        <v>-20</v>
      </c>
      <c r="AB2679" t="s">
        <v>769</v>
      </c>
      <c r="AC2679">
        <v>0.1</v>
      </c>
      <c r="AD2679" t="s">
        <v>826</v>
      </c>
      <c r="AE2679">
        <v>41840</v>
      </c>
      <c r="AF2679">
        <v>41852</v>
      </c>
      <c r="AG2679" t="s">
        <v>784</v>
      </c>
      <c r="AH2679" t="s">
        <v>6829</v>
      </c>
      <c r="AI2679">
        <v>2216860</v>
      </c>
    </row>
    <row r="2680" spans="1:35" hidden="1">
      <c r="A2680" t="s">
        <v>6805</v>
      </c>
      <c r="B2680" t="s">
        <v>6805</v>
      </c>
      <c r="C2680" t="s">
        <v>6830</v>
      </c>
      <c r="D2680" t="s">
        <v>6830</v>
      </c>
      <c r="F2680" t="s">
        <v>1051</v>
      </c>
      <c r="G2680" t="s">
        <v>793</v>
      </c>
      <c r="H2680" t="s">
        <v>794</v>
      </c>
      <c r="I2680" t="s">
        <v>795</v>
      </c>
      <c r="J2680" t="s">
        <v>682</v>
      </c>
      <c r="K2680">
        <v>3</v>
      </c>
      <c r="L2680">
        <v>100</v>
      </c>
      <c r="M2680">
        <v>130</v>
      </c>
      <c r="N2680">
        <v>70</v>
      </c>
      <c r="R2680">
        <v>1600</v>
      </c>
      <c r="S2680">
        <v>17</v>
      </c>
      <c r="T2680">
        <v>94.1</v>
      </c>
      <c r="U2680" t="s">
        <v>782</v>
      </c>
      <c r="V2680">
        <v>25000</v>
      </c>
      <c r="W2680">
        <v>4000</v>
      </c>
      <c r="X2680">
        <v>84</v>
      </c>
      <c r="Y2680">
        <v>14</v>
      </c>
      <c r="Z2680">
        <v>0.9</v>
      </c>
      <c r="AA2680">
        <v>-20</v>
      </c>
      <c r="AB2680" t="s">
        <v>769</v>
      </c>
      <c r="AC2680">
        <v>0.1</v>
      </c>
      <c r="AD2680" t="s">
        <v>826</v>
      </c>
      <c r="AE2680">
        <v>41840</v>
      </c>
      <c r="AF2680">
        <v>41852</v>
      </c>
      <c r="AG2680" t="s">
        <v>784</v>
      </c>
      <c r="AH2680" t="s">
        <v>6831</v>
      </c>
      <c r="AI2680">
        <v>2216859</v>
      </c>
    </row>
    <row r="2681" spans="1:35" hidden="1">
      <c r="A2681" t="s">
        <v>6805</v>
      </c>
      <c r="B2681" t="s">
        <v>6805</v>
      </c>
      <c r="C2681" t="s">
        <v>6830</v>
      </c>
      <c r="D2681" t="s">
        <v>6830</v>
      </c>
      <c r="F2681" t="s">
        <v>1051</v>
      </c>
      <c r="G2681" t="s">
        <v>793</v>
      </c>
      <c r="H2681" t="s">
        <v>794</v>
      </c>
      <c r="I2681" t="s">
        <v>795</v>
      </c>
      <c r="J2681" t="s">
        <v>682</v>
      </c>
      <c r="K2681">
        <v>3</v>
      </c>
      <c r="L2681">
        <v>100</v>
      </c>
      <c r="M2681">
        <v>130</v>
      </c>
      <c r="N2681">
        <v>70</v>
      </c>
      <c r="R2681">
        <v>1600</v>
      </c>
      <c r="S2681">
        <v>17</v>
      </c>
      <c r="T2681">
        <v>94.1</v>
      </c>
      <c r="U2681" t="s">
        <v>782</v>
      </c>
      <c r="V2681">
        <v>25000</v>
      </c>
      <c r="W2681">
        <v>4000</v>
      </c>
      <c r="X2681">
        <v>84</v>
      </c>
      <c r="Y2681">
        <v>14</v>
      </c>
      <c r="Z2681">
        <v>0.9</v>
      </c>
      <c r="AA2681">
        <v>-20</v>
      </c>
      <c r="AB2681" t="s">
        <v>769</v>
      </c>
      <c r="AC2681">
        <v>0.1</v>
      </c>
      <c r="AD2681" t="s">
        <v>826</v>
      </c>
      <c r="AE2681">
        <v>41840</v>
      </c>
      <c r="AF2681">
        <v>41880</v>
      </c>
      <c r="AG2681" t="s">
        <v>784</v>
      </c>
      <c r="AH2681" t="s">
        <v>6832</v>
      </c>
      <c r="AI2681">
        <v>2218095</v>
      </c>
    </row>
    <row r="2682" spans="1:35">
      <c r="A2682" t="s">
        <v>6833</v>
      </c>
      <c r="B2682" t="s">
        <v>6834</v>
      </c>
      <c r="C2682" t="s">
        <v>682</v>
      </c>
      <c r="D2682">
        <v>1003869</v>
      </c>
      <c r="F2682" t="s">
        <v>738</v>
      </c>
      <c r="G2682" t="s">
        <v>780</v>
      </c>
      <c r="H2682" t="s">
        <v>794</v>
      </c>
      <c r="I2682" t="s">
        <v>726</v>
      </c>
      <c r="J2682" t="s">
        <v>682</v>
      </c>
      <c r="K2682">
        <v>5</v>
      </c>
      <c r="L2682">
        <v>50</v>
      </c>
      <c r="M2682">
        <v>85</v>
      </c>
      <c r="N2682">
        <v>62</v>
      </c>
      <c r="O2682">
        <v>1626</v>
      </c>
      <c r="Q2682">
        <v>25</v>
      </c>
      <c r="S2682">
        <v>8</v>
      </c>
      <c r="T2682">
        <v>58.8</v>
      </c>
      <c r="U2682" t="s">
        <v>782</v>
      </c>
      <c r="V2682">
        <v>40000</v>
      </c>
      <c r="W2682">
        <v>3000</v>
      </c>
      <c r="X2682">
        <v>83</v>
      </c>
      <c r="Y2682">
        <v>5</v>
      </c>
      <c r="Z2682">
        <v>0.9</v>
      </c>
      <c r="AA2682">
        <v>-20</v>
      </c>
      <c r="AB2682" t="s">
        <v>769</v>
      </c>
      <c r="AC2682">
        <v>0.1</v>
      </c>
      <c r="AD2682" t="s">
        <v>783</v>
      </c>
      <c r="AE2682">
        <v>41942</v>
      </c>
      <c r="AF2682">
        <v>41948</v>
      </c>
      <c r="AG2682" t="s">
        <v>784</v>
      </c>
      <c r="AH2682" t="s">
        <v>6835</v>
      </c>
      <c r="AI2682">
        <v>2224382</v>
      </c>
    </row>
    <row r="2683" spans="1:35">
      <c r="A2683" t="s">
        <v>6833</v>
      </c>
      <c r="B2683" t="s">
        <v>6834</v>
      </c>
      <c r="C2683" t="s">
        <v>682</v>
      </c>
      <c r="D2683">
        <v>1003870</v>
      </c>
      <c r="F2683" t="s">
        <v>738</v>
      </c>
      <c r="G2683" t="s">
        <v>780</v>
      </c>
      <c r="H2683" t="s">
        <v>794</v>
      </c>
      <c r="I2683" t="s">
        <v>726</v>
      </c>
      <c r="J2683" t="s">
        <v>682</v>
      </c>
      <c r="K2683">
        <v>5</v>
      </c>
      <c r="L2683">
        <v>50</v>
      </c>
      <c r="M2683">
        <v>85</v>
      </c>
      <c r="N2683">
        <v>62</v>
      </c>
      <c r="O2683">
        <v>882</v>
      </c>
      <c r="Q2683">
        <v>40</v>
      </c>
      <c r="S2683">
        <v>8</v>
      </c>
      <c r="T2683">
        <v>61.2</v>
      </c>
      <c r="U2683" t="s">
        <v>782</v>
      </c>
      <c r="V2683">
        <v>40000</v>
      </c>
      <c r="W2683">
        <v>3000</v>
      </c>
      <c r="X2683">
        <v>83</v>
      </c>
      <c r="Y2683">
        <v>5</v>
      </c>
      <c r="Z2683">
        <v>0.9</v>
      </c>
      <c r="AA2683">
        <v>-20</v>
      </c>
      <c r="AB2683" t="s">
        <v>769</v>
      </c>
      <c r="AC2683">
        <v>0.1</v>
      </c>
      <c r="AD2683" t="s">
        <v>783</v>
      </c>
      <c r="AE2683">
        <v>41942</v>
      </c>
      <c r="AF2683">
        <v>41948</v>
      </c>
      <c r="AG2683" t="s">
        <v>784</v>
      </c>
      <c r="AH2683" t="s">
        <v>6836</v>
      </c>
      <c r="AI2683">
        <v>2224383</v>
      </c>
    </row>
    <row r="2684" spans="1:35">
      <c r="A2684" t="s">
        <v>6833</v>
      </c>
      <c r="B2684" t="s">
        <v>6834</v>
      </c>
      <c r="C2684" t="s">
        <v>682</v>
      </c>
      <c r="D2684">
        <v>1003871</v>
      </c>
      <c r="F2684" t="s">
        <v>830</v>
      </c>
      <c r="G2684" t="s">
        <v>780</v>
      </c>
      <c r="H2684" t="s">
        <v>794</v>
      </c>
      <c r="I2684" t="s">
        <v>726</v>
      </c>
      <c r="J2684" t="s">
        <v>682</v>
      </c>
      <c r="K2684">
        <v>5</v>
      </c>
      <c r="L2684">
        <v>75</v>
      </c>
      <c r="M2684">
        <v>118</v>
      </c>
      <c r="N2684">
        <v>95</v>
      </c>
      <c r="O2684">
        <v>3025</v>
      </c>
      <c r="Q2684">
        <v>25</v>
      </c>
      <c r="R2684">
        <v>835</v>
      </c>
      <c r="S2684">
        <v>14</v>
      </c>
      <c r="T2684">
        <v>59.6</v>
      </c>
      <c r="U2684" t="s">
        <v>782</v>
      </c>
      <c r="V2684">
        <v>40000</v>
      </c>
      <c r="W2684">
        <v>3000</v>
      </c>
      <c r="X2684">
        <v>83</v>
      </c>
      <c r="Y2684">
        <v>3</v>
      </c>
      <c r="Z2684">
        <v>1</v>
      </c>
      <c r="AA2684">
        <v>-20</v>
      </c>
      <c r="AB2684" t="s">
        <v>769</v>
      </c>
      <c r="AC2684">
        <v>0.1</v>
      </c>
      <c r="AD2684" t="s">
        <v>1043</v>
      </c>
      <c r="AE2684">
        <v>41798</v>
      </c>
      <c r="AF2684">
        <v>41789</v>
      </c>
      <c r="AG2684" t="s">
        <v>784</v>
      </c>
      <c r="AH2684" t="s">
        <v>6837</v>
      </c>
      <c r="AI2684">
        <v>2213585</v>
      </c>
    </row>
    <row r="2685" spans="1:35">
      <c r="A2685" t="s">
        <v>6833</v>
      </c>
      <c r="B2685" t="s">
        <v>6834</v>
      </c>
      <c r="C2685" t="s">
        <v>682</v>
      </c>
      <c r="D2685">
        <v>1003872</v>
      </c>
      <c r="F2685" t="s">
        <v>830</v>
      </c>
      <c r="G2685" t="s">
        <v>780</v>
      </c>
      <c r="H2685" t="s">
        <v>794</v>
      </c>
      <c r="I2685" t="s">
        <v>726</v>
      </c>
      <c r="J2685" t="s">
        <v>682</v>
      </c>
      <c r="K2685">
        <v>5</v>
      </c>
      <c r="L2685">
        <v>75</v>
      </c>
      <c r="M2685">
        <v>118</v>
      </c>
      <c r="N2685">
        <v>95</v>
      </c>
      <c r="O2685">
        <v>1648</v>
      </c>
      <c r="Q2685">
        <v>40</v>
      </c>
      <c r="R2685">
        <v>850</v>
      </c>
      <c r="S2685">
        <v>14</v>
      </c>
      <c r="T2685">
        <v>60.7</v>
      </c>
      <c r="U2685" t="s">
        <v>782</v>
      </c>
      <c r="V2685">
        <v>40000</v>
      </c>
      <c r="W2685">
        <v>3000</v>
      </c>
      <c r="X2685">
        <v>83</v>
      </c>
      <c r="Y2685">
        <v>3</v>
      </c>
      <c r="Z2685">
        <v>1</v>
      </c>
      <c r="AA2685">
        <v>-20</v>
      </c>
      <c r="AB2685" t="s">
        <v>769</v>
      </c>
      <c r="AC2685">
        <v>0.1</v>
      </c>
      <c r="AD2685" t="s">
        <v>1043</v>
      </c>
      <c r="AE2685">
        <v>41798</v>
      </c>
      <c r="AF2685">
        <v>41789</v>
      </c>
      <c r="AG2685" t="s">
        <v>784</v>
      </c>
      <c r="AH2685" t="s">
        <v>6838</v>
      </c>
      <c r="AI2685">
        <v>2213584</v>
      </c>
    </row>
    <row r="2686" spans="1:35">
      <c r="A2686" t="s">
        <v>6833</v>
      </c>
      <c r="B2686" t="s">
        <v>6834</v>
      </c>
      <c r="C2686" t="s">
        <v>682</v>
      </c>
      <c r="D2686">
        <v>1003873</v>
      </c>
      <c r="F2686" t="s">
        <v>731</v>
      </c>
      <c r="G2686" t="s">
        <v>780</v>
      </c>
      <c r="H2686" t="s">
        <v>794</v>
      </c>
      <c r="I2686" t="s">
        <v>726</v>
      </c>
      <c r="J2686" t="s">
        <v>682</v>
      </c>
      <c r="K2686">
        <v>5</v>
      </c>
      <c r="L2686">
        <v>75</v>
      </c>
      <c r="M2686">
        <v>95</v>
      </c>
      <c r="N2686">
        <v>85</v>
      </c>
      <c r="O2686">
        <v>3254</v>
      </c>
      <c r="Q2686">
        <v>40</v>
      </c>
      <c r="R2686">
        <v>850</v>
      </c>
      <c r="S2686">
        <v>14.5</v>
      </c>
      <c r="T2686">
        <v>58.6</v>
      </c>
      <c r="U2686" t="s">
        <v>782</v>
      </c>
      <c r="V2686">
        <v>40000</v>
      </c>
      <c r="W2686">
        <v>3000</v>
      </c>
      <c r="X2686">
        <v>83</v>
      </c>
      <c r="Y2686">
        <v>3</v>
      </c>
      <c r="Z2686">
        <v>0.9</v>
      </c>
      <c r="AA2686">
        <v>-20</v>
      </c>
      <c r="AB2686" t="s">
        <v>769</v>
      </c>
      <c r="AC2686">
        <v>0.1</v>
      </c>
      <c r="AD2686" t="s">
        <v>1043</v>
      </c>
      <c r="AE2686">
        <v>41798</v>
      </c>
      <c r="AF2686">
        <v>41789</v>
      </c>
      <c r="AG2686" t="s">
        <v>784</v>
      </c>
      <c r="AH2686" t="s">
        <v>6839</v>
      </c>
      <c r="AI2686">
        <v>2213583</v>
      </c>
    </row>
    <row r="2687" spans="1:35">
      <c r="A2687" t="s">
        <v>6833</v>
      </c>
      <c r="B2687" t="s">
        <v>6834</v>
      </c>
      <c r="C2687" t="s">
        <v>682</v>
      </c>
      <c r="D2687">
        <v>1003874</v>
      </c>
      <c r="F2687" t="s">
        <v>731</v>
      </c>
      <c r="G2687" t="s">
        <v>780</v>
      </c>
      <c r="H2687" t="s">
        <v>794</v>
      </c>
      <c r="I2687" t="s">
        <v>726</v>
      </c>
      <c r="J2687" t="s">
        <v>682</v>
      </c>
      <c r="K2687">
        <v>5</v>
      </c>
      <c r="L2687">
        <v>75</v>
      </c>
      <c r="M2687">
        <v>95</v>
      </c>
      <c r="N2687">
        <v>85</v>
      </c>
      <c r="O2687">
        <v>1332</v>
      </c>
      <c r="Q2687">
        <v>40</v>
      </c>
      <c r="R2687">
        <v>850</v>
      </c>
      <c r="S2687">
        <v>14.5</v>
      </c>
      <c r="T2687">
        <v>58.6</v>
      </c>
      <c r="U2687" t="s">
        <v>782</v>
      </c>
      <c r="V2687">
        <v>40000</v>
      </c>
      <c r="W2687">
        <v>3000</v>
      </c>
      <c r="X2687">
        <v>83</v>
      </c>
      <c r="Y2687">
        <v>3</v>
      </c>
      <c r="Z2687">
        <v>0.9</v>
      </c>
      <c r="AA2687">
        <v>-20</v>
      </c>
      <c r="AB2687" t="s">
        <v>769</v>
      </c>
      <c r="AC2687">
        <v>0.1</v>
      </c>
      <c r="AD2687" t="s">
        <v>1043</v>
      </c>
      <c r="AE2687">
        <v>41798</v>
      </c>
      <c r="AF2687">
        <v>41789</v>
      </c>
      <c r="AG2687" t="s">
        <v>784</v>
      </c>
      <c r="AH2687" t="s">
        <v>6840</v>
      </c>
      <c r="AI2687">
        <v>2213582</v>
      </c>
    </row>
    <row r="2688" spans="1:35">
      <c r="A2688" t="s">
        <v>6833</v>
      </c>
      <c r="B2688" t="s">
        <v>6834</v>
      </c>
      <c r="C2688" t="s">
        <v>682</v>
      </c>
      <c r="D2688">
        <v>1003875</v>
      </c>
      <c r="F2688" t="s">
        <v>735</v>
      </c>
      <c r="G2688" t="s">
        <v>780</v>
      </c>
      <c r="H2688" t="s">
        <v>794</v>
      </c>
      <c r="I2688" t="s">
        <v>726</v>
      </c>
      <c r="J2688" t="s">
        <v>682</v>
      </c>
      <c r="K2688">
        <v>5</v>
      </c>
      <c r="L2688">
        <v>90</v>
      </c>
      <c r="M2688">
        <v>128</v>
      </c>
      <c r="N2688">
        <v>120</v>
      </c>
      <c r="O2688">
        <v>4617</v>
      </c>
      <c r="Q2688">
        <v>25</v>
      </c>
      <c r="R2688">
        <v>1000</v>
      </c>
      <c r="S2688">
        <v>16</v>
      </c>
      <c r="T2688">
        <v>62.5</v>
      </c>
      <c r="U2688" t="s">
        <v>782</v>
      </c>
      <c r="V2688">
        <v>40000</v>
      </c>
      <c r="W2688">
        <v>3000</v>
      </c>
      <c r="X2688">
        <v>84</v>
      </c>
      <c r="Y2688">
        <v>18</v>
      </c>
      <c r="Z2688">
        <v>0.9</v>
      </c>
      <c r="AA2688">
        <v>-20</v>
      </c>
      <c r="AB2688" t="s">
        <v>769</v>
      </c>
      <c r="AC2688">
        <v>0.1</v>
      </c>
      <c r="AD2688" t="s">
        <v>1043</v>
      </c>
      <c r="AE2688">
        <v>41798</v>
      </c>
      <c r="AF2688">
        <v>41789</v>
      </c>
      <c r="AG2688" t="s">
        <v>784</v>
      </c>
      <c r="AH2688" t="s">
        <v>6841</v>
      </c>
      <c r="AI2688">
        <v>2213577</v>
      </c>
    </row>
    <row r="2689" spans="1:35">
      <c r="A2689" t="s">
        <v>6833</v>
      </c>
      <c r="B2689" t="s">
        <v>6834</v>
      </c>
      <c r="C2689" t="s">
        <v>682</v>
      </c>
      <c r="D2689">
        <v>1003876</v>
      </c>
      <c r="F2689" t="s">
        <v>735</v>
      </c>
      <c r="G2689" t="s">
        <v>780</v>
      </c>
      <c r="H2689" t="s">
        <v>794</v>
      </c>
      <c r="I2689" t="s">
        <v>726</v>
      </c>
      <c r="J2689" t="s">
        <v>682</v>
      </c>
      <c r="K2689">
        <v>5</v>
      </c>
      <c r="L2689">
        <v>90</v>
      </c>
      <c r="M2689">
        <v>128</v>
      </c>
      <c r="N2689">
        <v>120</v>
      </c>
      <c r="O2689">
        <v>1721</v>
      </c>
      <c r="Q2689">
        <v>40</v>
      </c>
      <c r="R2689">
        <v>970</v>
      </c>
      <c r="S2689">
        <v>16</v>
      </c>
      <c r="T2689">
        <v>60.6</v>
      </c>
      <c r="U2689" t="s">
        <v>782</v>
      </c>
      <c r="V2689">
        <v>40000</v>
      </c>
      <c r="W2689">
        <v>3000</v>
      </c>
      <c r="X2689">
        <v>84</v>
      </c>
      <c r="Y2689">
        <v>19</v>
      </c>
      <c r="Z2689">
        <v>0.9</v>
      </c>
      <c r="AA2689">
        <v>-20</v>
      </c>
      <c r="AB2689" t="s">
        <v>769</v>
      </c>
      <c r="AC2689">
        <v>0.1</v>
      </c>
      <c r="AD2689" t="s">
        <v>1043</v>
      </c>
      <c r="AE2689">
        <v>41798</v>
      </c>
      <c r="AF2689">
        <v>41789</v>
      </c>
      <c r="AG2689" t="s">
        <v>784</v>
      </c>
      <c r="AH2689" t="s">
        <v>6842</v>
      </c>
      <c r="AI2689">
        <v>2213576</v>
      </c>
    </row>
    <row r="2690" spans="1:35">
      <c r="A2690" t="s">
        <v>6833</v>
      </c>
      <c r="B2690" t="s">
        <v>6834</v>
      </c>
      <c r="C2690" t="s">
        <v>682</v>
      </c>
      <c r="D2690">
        <v>1003877</v>
      </c>
      <c r="F2690" t="s">
        <v>735</v>
      </c>
      <c r="G2690" t="s">
        <v>780</v>
      </c>
      <c r="H2690" t="s">
        <v>794</v>
      </c>
      <c r="I2690" t="s">
        <v>726</v>
      </c>
      <c r="J2690" t="s">
        <v>682</v>
      </c>
      <c r="K2690">
        <v>5</v>
      </c>
      <c r="L2690">
        <v>100</v>
      </c>
      <c r="M2690">
        <v>128</v>
      </c>
      <c r="N2690">
        <v>120</v>
      </c>
      <c r="O2690">
        <v>4424</v>
      </c>
      <c r="Q2690">
        <v>25</v>
      </c>
      <c r="R2690">
        <v>1250</v>
      </c>
      <c r="S2690">
        <v>19</v>
      </c>
      <c r="T2690">
        <v>65.8</v>
      </c>
      <c r="U2690" t="s">
        <v>782</v>
      </c>
      <c r="V2690">
        <v>40000</v>
      </c>
      <c r="W2690">
        <v>3000</v>
      </c>
      <c r="X2690">
        <v>83</v>
      </c>
      <c r="Y2690">
        <v>5</v>
      </c>
      <c r="Z2690">
        <v>1</v>
      </c>
      <c r="AA2690">
        <v>-20</v>
      </c>
      <c r="AB2690" t="s">
        <v>769</v>
      </c>
      <c r="AC2690">
        <v>0.1</v>
      </c>
      <c r="AD2690" t="s">
        <v>1043</v>
      </c>
      <c r="AE2690">
        <v>41798</v>
      </c>
      <c r="AF2690">
        <v>41789</v>
      </c>
      <c r="AG2690" t="s">
        <v>784</v>
      </c>
      <c r="AH2690" t="s">
        <v>6843</v>
      </c>
      <c r="AI2690">
        <v>2213579</v>
      </c>
    </row>
    <row r="2691" spans="1:35">
      <c r="A2691" t="s">
        <v>6833</v>
      </c>
      <c r="B2691" t="s">
        <v>6834</v>
      </c>
      <c r="C2691" t="s">
        <v>682</v>
      </c>
      <c r="D2691">
        <v>1003878</v>
      </c>
      <c r="F2691" t="s">
        <v>735</v>
      </c>
      <c r="G2691" t="s">
        <v>780</v>
      </c>
      <c r="H2691" t="s">
        <v>794</v>
      </c>
      <c r="I2691" t="s">
        <v>726</v>
      </c>
      <c r="J2691" t="s">
        <v>682</v>
      </c>
      <c r="K2691">
        <v>5</v>
      </c>
      <c r="L2691">
        <v>120</v>
      </c>
      <c r="M2691">
        <v>128</v>
      </c>
      <c r="N2691">
        <v>120</v>
      </c>
      <c r="O2691">
        <v>2665</v>
      </c>
      <c r="Q2691">
        <v>40</v>
      </c>
      <c r="R2691">
        <v>1250</v>
      </c>
      <c r="S2691">
        <v>19</v>
      </c>
      <c r="T2691">
        <v>65.8</v>
      </c>
      <c r="U2691" t="s">
        <v>782</v>
      </c>
      <c r="V2691">
        <v>40000</v>
      </c>
      <c r="W2691">
        <v>3000</v>
      </c>
      <c r="X2691">
        <v>83</v>
      </c>
      <c r="Y2691">
        <v>5</v>
      </c>
      <c r="Z2691">
        <v>1</v>
      </c>
      <c r="AA2691">
        <v>-20</v>
      </c>
      <c r="AB2691" t="s">
        <v>769</v>
      </c>
      <c r="AC2691">
        <v>0.1</v>
      </c>
      <c r="AD2691" t="s">
        <v>1043</v>
      </c>
      <c r="AE2691">
        <v>41798</v>
      </c>
      <c r="AF2691">
        <v>41789</v>
      </c>
      <c r="AG2691" t="s">
        <v>784</v>
      </c>
      <c r="AH2691" t="s">
        <v>6844</v>
      </c>
      <c r="AI2691">
        <v>2213578</v>
      </c>
    </row>
    <row r="2692" spans="1:35" hidden="1">
      <c r="A2692" t="s">
        <v>6845</v>
      </c>
      <c r="B2692" t="s">
        <v>6846</v>
      </c>
      <c r="C2692" t="s">
        <v>984</v>
      </c>
      <c r="D2692" t="s">
        <v>6847</v>
      </c>
      <c r="F2692" t="s">
        <v>738</v>
      </c>
      <c r="G2692" t="s">
        <v>780</v>
      </c>
      <c r="H2692" t="s">
        <v>794</v>
      </c>
      <c r="I2692" t="s">
        <v>726</v>
      </c>
      <c r="J2692" t="s">
        <v>682</v>
      </c>
      <c r="K2692">
        <v>5</v>
      </c>
      <c r="L2692">
        <v>50</v>
      </c>
      <c r="M2692">
        <v>83</v>
      </c>
      <c r="N2692">
        <v>63</v>
      </c>
      <c r="O2692">
        <v>1816</v>
      </c>
      <c r="Q2692">
        <v>25</v>
      </c>
      <c r="R2692">
        <v>550</v>
      </c>
      <c r="S2692">
        <v>7.6</v>
      </c>
      <c r="T2692">
        <v>72.400000000000006</v>
      </c>
      <c r="U2692" t="s">
        <v>782</v>
      </c>
      <c r="V2692">
        <v>25000</v>
      </c>
      <c r="W2692">
        <v>3000</v>
      </c>
      <c r="X2692">
        <v>84</v>
      </c>
      <c r="Y2692">
        <v>18</v>
      </c>
      <c r="Z2692">
        <v>1</v>
      </c>
      <c r="AA2692">
        <v>-20</v>
      </c>
      <c r="AB2692" t="s">
        <v>769</v>
      </c>
      <c r="AC2692">
        <v>0.15</v>
      </c>
      <c r="AD2692" t="s">
        <v>783</v>
      </c>
      <c r="AE2692">
        <v>41900</v>
      </c>
      <c r="AF2692">
        <v>41911</v>
      </c>
      <c r="AG2692" t="s">
        <v>842</v>
      </c>
      <c r="AH2692" t="s">
        <v>6848</v>
      </c>
      <c r="AI2692">
        <v>2221025</v>
      </c>
    </row>
    <row r="2693" spans="1:35" hidden="1">
      <c r="A2693" t="s">
        <v>6845</v>
      </c>
      <c r="B2693" t="s">
        <v>6846</v>
      </c>
      <c r="C2693" t="s">
        <v>984</v>
      </c>
      <c r="D2693" t="s">
        <v>6849</v>
      </c>
      <c r="F2693" t="s">
        <v>738</v>
      </c>
      <c r="G2693" t="s">
        <v>780</v>
      </c>
      <c r="H2693" t="s">
        <v>794</v>
      </c>
      <c r="I2693" t="s">
        <v>726</v>
      </c>
      <c r="J2693" t="s">
        <v>682</v>
      </c>
      <c r="K2693">
        <v>5</v>
      </c>
      <c r="L2693">
        <v>50</v>
      </c>
      <c r="M2693">
        <v>83</v>
      </c>
      <c r="N2693">
        <v>63</v>
      </c>
      <c r="O2693">
        <v>1220</v>
      </c>
      <c r="Q2693">
        <v>36</v>
      </c>
      <c r="R2693">
        <v>500</v>
      </c>
      <c r="S2693">
        <v>7.6</v>
      </c>
      <c r="T2693">
        <v>65.8</v>
      </c>
      <c r="U2693" t="s">
        <v>782</v>
      </c>
      <c r="V2693">
        <v>25000</v>
      </c>
      <c r="W2693">
        <v>3000</v>
      </c>
      <c r="X2693">
        <v>84</v>
      </c>
      <c r="Y2693">
        <v>18</v>
      </c>
      <c r="Z2693">
        <v>1</v>
      </c>
      <c r="AA2693">
        <v>-20</v>
      </c>
      <c r="AB2693" t="s">
        <v>769</v>
      </c>
      <c r="AC2693">
        <v>0.15</v>
      </c>
      <c r="AD2693" t="s">
        <v>783</v>
      </c>
      <c r="AE2693">
        <v>41900</v>
      </c>
      <c r="AF2693">
        <v>41911</v>
      </c>
      <c r="AG2693" t="s">
        <v>842</v>
      </c>
      <c r="AH2693" t="s">
        <v>6850</v>
      </c>
      <c r="AI2693">
        <v>2221026</v>
      </c>
    </row>
    <row r="2694" spans="1:35" hidden="1">
      <c r="A2694" t="s">
        <v>6845</v>
      </c>
      <c r="B2694" t="s">
        <v>6846</v>
      </c>
      <c r="C2694" t="s">
        <v>984</v>
      </c>
      <c r="D2694" t="s">
        <v>6851</v>
      </c>
      <c r="F2694" t="s">
        <v>738</v>
      </c>
      <c r="G2694" t="s">
        <v>780</v>
      </c>
      <c r="H2694" t="s">
        <v>794</v>
      </c>
      <c r="I2694" t="s">
        <v>726</v>
      </c>
      <c r="J2694" t="s">
        <v>682</v>
      </c>
      <c r="K2694">
        <v>5</v>
      </c>
      <c r="L2694">
        <v>50</v>
      </c>
      <c r="M2694">
        <v>83</v>
      </c>
      <c r="N2694">
        <v>63</v>
      </c>
      <c r="O2694">
        <v>1618</v>
      </c>
      <c r="Q2694">
        <v>25</v>
      </c>
      <c r="R2694">
        <v>500</v>
      </c>
      <c r="S2694">
        <v>7.6</v>
      </c>
      <c r="T2694">
        <v>65.8</v>
      </c>
      <c r="U2694" t="s">
        <v>782</v>
      </c>
      <c r="V2694">
        <v>25000</v>
      </c>
      <c r="W2694">
        <v>2700</v>
      </c>
      <c r="X2694">
        <v>83</v>
      </c>
      <c r="Y2694">
        <v>18</v>
      </c>
      <c r="Z2694">
        <v>1</v>
      </c>
      <c r="AA2694">
        <v>-20</v>
      </c>
      <c r="AB2694" t="s">
        <v>769</v>
      </c>
      <c r="AC2694">
        <v>0.15</v>
      </c>
      <c r="AD2694" t="s">
        <v>783</v>
      </c>
      <c r="AE2694">
        <v>41900</v>
      </c>
      <c r="AF2694">
        <v>41911</v>
      </c>
      <c r="AG2694" t="s">
        <v>842</v>
      </c>
      <c r="AH2694" t="s">
        <v>6852</v>
      </c>
      <c r="AI2694">
        <v>2221023</v>
      </c>
    </row>
    <row r="2695" spans="1:35" hidden="1">
      <c r="A2695" t="s">
        <v>6845</v>
      </c>
      <c r="B2695" t="s">
        <v>6846</v>
      </c>
      <c r="C2695" t="s">
        <v>984</v>
      </c>
      <c r="D2695" t="s">
        <v>6853</v>
      </c>
      <c r="F2695" t="s">
        <v>738</v>
      </c>
      <c r="G2695" t="s">
        <v>780</v>
      </c>
      <c r="H2695" t="s">
        <v>794</v>
      </c>
      <c r="I2695" t="s">
        <v>726</v>
      </c>
      <c r="J2695" t="s">
        <v>682</v>
      </c>
      <c r="K2695">
        <v>5</v>
      </c>
      <c r="L2695">
        <v>50</v>
      </c>
      <c r="M2695">
        <v>83</v>
      </c>
      <c r="N2695">
        <v>63</v>
      </c>
      <c r="O2695">
        <v>1220</v>
      </c>
      <c r="Q2695">
        <v>36</v>
      </c>
      <c r="R2695">
        <v>500</v>
      </c>
      <c r="S2695">
        <v>7.6</v>
      </c>
      <c r="T2695">
        <v>65.8</v>
      </c>
      <c r="U2695" t="s">
        <v>782</v>
      </c>
      <c r="V2695">
        <v>25000</v>
      </c>
      <c r="W2695">
        <v>2700</v>
      </c>
      <c r="X2695">
        <v>83</v>
      </c>
      <c r="Y2695">
        <v>18</v>
      </c>
      <c r="Z2695">
        <v>1</v>
      </c>
      <c r="AA2695">
        <v>-20</v>
      </c>
      <c r="AB2695" t="s">
        <v>769</v>
      </c>
      <c r="AC2695">
        <v>0.15</v>
      </c>
      <c r="AD2695" t="s">
        <v>783</v>
      </c>
      <c r="AE2695">
        <v>41900</v>
      </c>
      <c r="AF2695">
        <v>41911</v>
      </c>
      <c r="AG2695" t="s">
        <v>842</v>
      </c>
      <c r="AH2695" t="s">
        <v>6854</v>
      </c>
      <c r="AI2695">
        <v>2221024</v>
      </c>
    </row>
    <row r="2696" spans="1:35" hidden="1">
      <c r="A2696" t="s">
        <v>6845</v>
      </c>
      <c r="B2696" t="s">
        <v>6846</v>
      </c>
      <c r="C2696" t="s">
        <v>984</v>
      </c>
      <c r="D2696" t="s">
        <v>6855</v>
      </c>
      <c r="E2696" t="s">
        <v>6856</v>
      </c>
      <c r="F2696" t="s">
        <v>731</v>
      </c>
      <c r="G2696" t="s">
        <v>780</v>
      </c>
      <c r="H2696" t="s">
        <v>794</v>
      </c>
      <c r="I2696" t="s">
        <v>726</v>
      </c>
      <c r="J2696" t="s">
        <v>682</v>
      </c>
      <c r="K2696">
        <v>5</v>
      </c>
      <c r="L2696">
        <v>75</v>
      </c>
      <c r="M2696">
        <v>86.4</v>
      </c>
      <c r="N2696">
        <v>94</v>
      </c>
      <c r="O2696">
        <v>6553</v>
      </c>
      <c r="Q2696">
        <v>25</v>
      </c>
      <c r="R2696">
        <v>1000</v>
      </c>
      <c r="S2696">
        <v>15</v>
      </c>
      <c r="T2696">
        <v>66.7</v>
      </c>
      <c r="U2696" t="s">
        <v>782</v>
      </c>
      <c r="V2696">
        <v>25000</v>
      </c>
      <c r="W2696">
        <v>4000</v>
      </c>
      <c r="X2696">
        <v>84</v>
      </c>
      <c r="Y2696">
        <v>24</v>
      </c>
      <c r="Z2696">
        <v>1</v>
      </c>
      <c r="AA2696">
        <v>-20</v>
      </c>
      <c r="AB2696" t="s">
        <v>769</v>
      </c>
      <c r="AC2696">
        <v>0.1</v>
      </c>
      <c r="AD2696" t="s">
        <v>783</v>
      </c>
      <c r="AE2696">
        <v>41713</v>
      </c>
      <c r="AF2696">
        <v>41709</v>
      </c>
      <c r="AG2696" t="s">
        <v>784</v>
      </c>
      <c r="AH2696" t="s">
        <v>6857</v>
      </c>
      <c r="AI2696">
        <v>2206670</v>
      </c>
    </row>
    <row r="2697" spans="1:35" hidden="1">
      <c r="A2697" t="s">
        <v>6845</v>
      </c>
      <c r="B2697" t="s">
        <v>6846</v>
      </c>
      <c r="C2697" t="s">
        <v>984</v>
      </c>
      <c r="D2697" t="s">
        <v>6858</v>
      </c>
      <c r="E2697" t="s">
        <v>6856</v>
      </c>
      <c r="F2697" t="s">
        <v>731</v>
      </c>
      <c r="G2697" t="s">
        <v>780</v>
      </c>
      <c r="H2697" t="s">
        <v>794</v>
      </c>
      <c r="I2697" t="s">
        <v>726</v>
      </c>
      <c r="J2697" t="s">
        <v>682</v>
      </c>
      <c r="K2697">
        <v>5</v>
      </c>
      <c r="L2697">
        <v>75</v>
      </c>
      <c r="M2697">
        <v>86.4</v>
      </c>
      <c r="N2697">
        <v>94</v>
      </c>
      <c r="O2697">
        <v>2165</v>
      </c>
      <c r="Q2697">
        <v>40</v>
      </c>
      <c r="R2697">
        <v>1000</v>
      </c>
      <c r="S2697">
        <v>15</v>
      </c>
      <c r="T2697">
        <v>66.7</v>
      </c>
      <c r="U2697" t="s">
        <v>782</v>
      </c>
      <c r="V2697">
        <v>25000</v>
      </c>
      <c r="W2697">
        <v>4000</v>
      </c>
      <c r="X2697">
        <v>84</v>
      </c>
      <c r="Y2697">
        <v>24</v>
      </c>
      <c r="Z2697">
        <v>1</v>
      </c>
      <c r="AA2697">
        <v>-20</v>
      </c>
      <c r="AB2697" t="s">
        <v>769</v>
      </c>
      <c r="AC2697">
        <v>0.1</v>
      </c>
      <c r="AD2697" t="s">
        <v>783</v>
      </c>
      <c r="AE2697">
        <v>41713</v>
      </c>
      <c r="AF2697">
        <v>41709</v>
      </c>
      <c r="AG2697" t="s">
        <v>784</v>
      </c>
      <c r="AH2697" t="s">
        <v>6859</v>
      </c>
      <c r="AI2697">
        <v>2206671</v>
      </c>
    </row>
    <row r="2698" spans="1:35" hidden="1">
      <c r="A2698" t="s">
        <v>6845</v>
      </c>
      <c r="B2698" t="s">
        <v>6846</v>
      </c>
      <c r="C2698" t="s">
        <v>984</v>
      </c>
      <c r="D2698" t="s">
        <v>6860</v>
      </c>
      <c r="E2698" t="s">
        <v>6856</v>
      </c>
      <c r="F2698" t="s">
        <v>830</v>
      </c>
      <c r="G2698" t="s">
        <v>780</v>
      </c>
      <c r="H2698" t="s">
        <v>794</v>
      </c>
      <c r="I2698" t="s">
        <v>726</v>
      </c>
      <c r="J2698" t="s">
        <v>682</v>
      </c>
      <c r="K2698">
        <v>5</v>
      </c>
      <c r="L2698">
        <v>75</v>
      </c>
      <c r="M2698">
        <v>116.8</v>
      </c>
      <c r="N2698">
        <v>94</v>
      </c>
      <c r="O2698">
        <v>6463</v>
      </c>
      <c r="Q2698">
        <v>25</v>
      </c>
      <c r="R2698">
        <v>1000</v>
      </c>
      <c r="S2698">
        <v>15</v>
      </c>
      <c r="T2698">
        <v>66.7</v>
      </c>
      <c r="U2698" t="s">
        <v>782</v>
      </c>
      <c r="V2698">
        <v>25000</v>
      </c>
      <c r="W2698">
        <v>4000</v>
      </c>
      <c r="X2698">
        <v>84</v>
      </c>
      <c r="Y2698">
        <v>24</v>
      </c>
      <c r="Z2698">
        <v>1</v>
      </c>
      <c r="AA2698">
        <v>-20</v>
      </c>
      <c r="AB2698" t="s">
        <v>769</v>
      </c>
      <c r="AC2698">
        <v>0.1</v>
      </c>
      <c r="AD2698" t="s">
        <v>783</v>
      </c>
      <c r="AE2698">
        <v>41713</v>
      </c>
      <c r="AF2698">
        <v>41709</v>
      </c>
      <c r="AG2698" t="s">
        <v>784</v>
      </c>
      <c r="AH2698" t="s">
        <v>6861</v>
      </c>
      <c r="AI2698">
        <v>2206662</v>
      </c>
    </row>
    <row r="2699" spans="1:35" hidden="1">
      <c r="A2699" t="s">
        <v>6845</v>
      </c>
      <c r="B2699" t="s">
        <v>6846</v>
      </c>
      <c r="C2699" t="s">
        <v>984</v>
      </c>
      <c r="D2699" t="s">
        <v>6862</v>
      </c>
      <c r="E2699" t="s">
        <v>6856</v>
      </c>
      <c r="F2699" t="s">
        <v>830</v>
      </c>
      <c r="G2699" t="s">
        <v>780</v>
      </c>
      <c r="H2699" t="s">
        <v>794</v>
      </c>
      <c r="I2699" t="s">
        <v>726</v>
      </c>
      <c r="J2699" t="s">
        <v>682</v>
      </c>
      <c r="K2699">
        <v>5</v>
      </c>
      <c r="L2699">
        <v>75</v>
      </c>
      <c r="M2699">
        <v>116.8</v>
      </c>
      <c r="N2699">
        <v>94</v>
      </c>
      <c r="O2699">
        <v>2176</v>
      </c>
      <c r="Q2699">
        <v>40</v>
      </c>
      <c r="R2699">
        <v>1000</v>
      </c>
      <c r="S2699">
        <v>15</v>
      </c>
      <c r="T2699">
        <v>66.7</v>
      </c>
      <c r="U2699" t="s">
        <v>782</v>
      </c>
      <c r="V2699">
        <v>25000</v>
      </c>
      <c r="W2699">
        <v>4000</v>
      </c>
      <c r="X2699">
        <v>84</v>
      </c>
      <c r="Y2699">
        <v>24</v>
      </c>
      <c r="Z2699">
        <v>1</v>
      </c>
      <c r="AA2699">
        <v>-20</v>
      </c>
      <c r="AB2699" t="s">
        <v>769</v>
      </c>
      <c r="AC2699">
        <v>0.1</v>
      </c>
      <c r="AD2699" t="s">
        <v>783</v>
      </c>
      <c r="AE2699">
        <v>41713</v>
      </c>
      <c r="AF2699">
        <v>41709</v>
      </c>
      <c r="AG2699" t="s">
        <v>784</v>
      </c>
      <c r="AH2699" t="s">
        <v>6863</v>
      </c>
      <c r="AI2699">
        <v>2206663</v>
      </c>
    </row>
    <row r="2700" spans="1:35" hidden="1">
      <c r="A2700" t="s">
        <v>6845</v>
      </c>
      <c r="B2700" t="s">
        <v>6846</v>
      </c>
      <c r="C2700" t="s">
        <v>984</v>
      </c>
      <c r="D2700" t="s">
        <v>6864</v>
      </c>
      <c r="E2700" t="s">
        <v>6856</v>
      </c>
      <c r="F2700" t="s">
        <v>731</v>
      </c>
      <c r="G2700" t="s">
        <v>780</v>
      </c>
      <c r="H2700" t="s">
        <v>794</v>
      </c>
      <c r="I2700" t="s">
        <v>726</v>
      </c>
      <c r="J2700" t="s">
        <v>682</v>
      </c>
      <c r="K2700">
        <v>5</v>
      </c>
      <c r="L2700">
        <v>75</v>
      </c>
      <c r="M2700">
        <v>86.4</v>
      </c>
      <c r="N2700">
        <v>94</v>
      </c>
      <c r="O2700">
        <v>5619</v>
      </c>
      <c r="Q2700">
        <v>25</v>
      </c>
      <c r="R2700">
        <v>960</v>
      </c>
      <c r="S2700">
        <v>15</v>
      </c>
      <c r="T2700">
        <v>64</v>
      </c>
      <c r="U2700" t="s">
        <v>782</v>
      </c>
      <c r="V2700">
        <v>25000</v>
      </c>
      <c r="W2700">
        <v>3000</v>
      </c>
      <c r="X2700">
        <v>83</v>
      </c>
      <c r="Y2700">
        <v>12</v>
      </c>
      <c r="Z2700">
        <v>1</v>
      </c>
      <c r="AA2700">
        <v>-20</v>
      </c>
      <c r="AB2700" t="s">
        <v>769</v>
      </c>
      <c r="AC2700">
        <v>0.1</v>
      </c>
      <c r="AD2700" t="s">
        <v>783</v>
      </c>
      <c r="AE2700">
        <v>41713</v>
      </c>
      <c r="AF2700">
        <v>41709</v>
      </c>
      <c r="AG2700" t="s">
        <v>842</v>
      </c>
      <c r="AH2700" t="s">
        <v>6865</v>
      </c>
      <c r="AI2700">
        <v>2206667</v>
      </c>
    </row>
    <row r="2701" spans="1:35" hidden="1">
      <c r="A2701" t="s">
        <v>6845</v>
      </c>
      <c r="B2701" t="s">
        <v>6846</v>
      </c>
      <c r="C2701" t="s">
        <v>984</v>
      </c>
      <c r="D2701" t="s">
        <v>6866</v>
      </c>
      <c r="E2701" t="s">
        <v>6856</v>
      </c>
      <c r="F2701" t="s">
        <v>731</v>
      </c>
      <c r="G2701" t="s">
        <v>780</v>
      </c>
      <c r="H2701" t="s">
        <v>794</v>
      </c>
      <c r="I2701" t="s">
        <v>726</v>
      </c>
      <c r="J2701" t="s">
        <v>682</v>
      </c>
      <c r="K2701">
        <v>5</v>
      </c>
      <c r="L2701">
        <v>75</v>
      </c>
      <c r="M2701">
        <v>86.4</v>
      </c>
      <c r="N2701">
        <v>94</v>
      </c>
      <c r="O2701">
        <v>5619</v>
      </c>
      <c r="Q2701">
        <v>25</v>
      </c>
      <c r="R2701">
        <v>950</v>
      </c>
      <c r="S2701">
        <v>15</v>
      </c>
      <c r="T2701">
        <v>63.3</v>
      </c>
      <c r="U2701" t="s">
        <v>782</v>
      </c>
      <c r="V2701">
        <v>25000</v>
      </c>
      <c r="W2701">
        <v>3000</v>
      </c>
      <c r="X2701">
        <v>83</v>
      </c>
      <c r="Y2701">
        <v>12</v>
      </c>
      <c r="Z2701">
        <v>1</v>
      </c>
      <c r="AA2701">
        <v>-20</v>
      </c>
      <c r="AB2701" t="s">
        <v>769</v>
      </c>
      <c r="AC2701">
        <v>0.1</v>
      </c>
      <c r="AD2701" t="s">
        <v>783</v>
      </c>
      <c r="AE2701">
        <v>41713</v>
      </c>
      <c r="AF2701">
        <v>41709</v>
      </c>
      <c r="AG2701" t="s">
        <v>784</v>
      </c>
      <c r="AH2701" t="s">
        <v>6867</v>
      </c>
      <c r="AI2701">
        <v>2206669</v>
      </c>
    </row>
    <row r="2702" spans="1:35" hidden="1">
      <c r="A2702" t="s">
        <v>6845</v>
      </c>
      <c r="B2702" t="s">
        <v>6846</v>
      </c>
      <c r="C2702" t="s">
        <v>984</v>
      </c>
      <c r="D2702" t="s">
        <v>6868</v>
      </c>
      <c r="E2702" t="s">
        <v>6856</v>
      </c>
      <c r="F2702" t="s">
        <v>731</v>
      </c>
      <c r="G2702" t="s">
        <v>780</v>
      </c>
      <c r="H2702" t="s">
        <v>794</v>
      </c>
      <c r="I2702" t="s">
        <v>726</v>
      </c>
      <c r="J2702" t="s">
        <v>682</v>
      </c>
      <c r="K2702">
        <v>5</v>
      </c>
      <c r="L2702">
        <v>75</v>
      </c>
      <c r="M2702">
        <v>86.4</v>
      </c>
      <c r="N2702">
        <v>94</v>
      </c>
      <c r="O2702">
        <v>5619</v>
      </c>
      <c r="Q2702">
        <v>25</v>
      </c>
      <c r="R2702">
        <v>960</v>
      </c>
      <c r="S2702">
        <v>15</v>
      </c>
      <c r="T2702">
        <v>64</v>
      </c>
      <c r="U2702" t="s">
        <v>782</v>
      </c>
      <c r="V2702">
        <v>25000</v>
      </c>
      <c r="W2702">
        <v>3000</v>
      </c>
      <c r="X2702">
        <v>83</v>
      </c>
      <c r="Y2702">
        <v>12</v>
      </c>
      <c r="Z2702">
        <v>1</v>
      </c>
      <c r="AA2702">
        <v>-20</v>
      </c>
      <c r="AB2702" t="s">
        <v>769</v>
      </c>
      <c r="AC2702">
        <v>0.1</v>
      </c>
      <c r="AD2702" t="s">
        <v>783</v>
      </c>
      <c r="AE2702">
        <v>41713</v>
      </c>
      <c r="AF2702">
        <v>41709</v>
      </c>
      <c r="AG2702" t="s">
        <v>784</v>
      </c>
      <c r="AH2702" t="s">
        <v>6869</v>
      </c>
      <c r="AI2702">
        <v>2206666</v>
      </c>
    </row>
    <row r="2703" spans="1:35" hidden="1">
      <c r="A2703" t="s">
        <v>6845</v>
      </c>
      <c r="B2703" t="s">
        <v>6846</v>
      </c>
      <c r="C2703" t="s">
        <v>984</v>
      </c>
      <c r="D2703" t="s">
        <v>6870</v>
      </c>
      <c r="E2703" t="s">
        <v>6856</v>
      </c>
      <c r="F2703" t="s">
        <v>731</v>
      </c>
      <c r="G2703" t="s">
        <v>780</v>
      </c>
      <c r="H2703" t="s">
        <v>794</v>
      </c>
      <c r="I2703" t="s">
        <v>726</v>
      </c>
      <c r="J2703" t="s">
        <v>682</v>
      </c>
      <c r="K2703">
        <v>5</v>
      </c>
      <c r="L2703">
        <v>75</v>
      </c>
      <c r="M2703">
        <v>86.4</v>
      </c>
      <c r="N2703">
        <v>94</v>
      </c>
      <c r="O2703">
        <v>2165</v>
      </c>
      <c r="Q2703">
        <v>40</v>
      </c>
      <c r="R2703">
        <v>960</v>
      </c>
      <c r="S2703">
        <v>15</v>
      </c>
      <c r="T2703">
        <v>64</v>
      </c>
      <c r="U2703" t="s">
        <v>782</v>
      </c>
      <c r="V2703">
        <v>25000</v>
      </c>
      <c r="W2703">
        <v>3000</v>
      </c>
      <c r="X2703">
        <v>83</v>
      </c>
      <c r="Y2703">
        <v>12</v>
      </c>
      <c r="Z2703">
        <v>1</v>
      </c>
      <c r="AA2703">
        <v>-20</v>
      </c>
      <c r="AB2703" t="s">
        <v>769</v>
      </c>
      <c r="AC2703">
        <v>0.1</v>
      </c>
      <c r="AD2703" t="s">
        <v>783</v>
      </c>
      <c r="AE2703">
        <v>41713</v>
      </c>
      <c r="AF2703">
        <v>41709</v>
      </c>
      <c r="AG2703" t="s">
        <v>784</v>
      </c>
      <c r="AH2703" t="s">
        <v>6871</v>
      </c>
      <c r="AI2703">
        <v>2206668</v>
      </c>
    </row>
    <row r="2704" spans="1:35" hidden="1">
      <c r="A2704" t="s">
        <v>6845</v>
      </c>
      <c r="B2704" t="s">
        <v>6846</v>
      </c>
      <c r="C2704" t="s">
        <v>984</v>
      </c>
      <c r="D2704" t="s">
        <v>6870</v>
      </c>
      <c r="E2704" t="s">
        <v>6856</v>
      </c>
      <c r="F2704" t="s">
        <v>731</v>
      </c>
      <c r="G2704" t="s">
        <v>780</v>
      </c>
      <c r="H2704" t="s">
        <v>794</v>
      </c>
      <c r="I2704" t="s">
        <v>726</v>
      </c>
      <c r="J2704" t="s">
        <v>682</v>
      </c>
      <c r="K2704">
        <v>5</v>
      </c>
      <c r="L2704">
        <v>75</v>
      </c>
      <c r="M2704">
        <v>86.4</v>
      </c>
      <c r="N2704">
        <v>94</v>
      </c>
      <c r="O2704">
        <v>2165</v>
      </c>
      <c r="Q2704">
        <v>40</v>
      </c>
      <c r="R2704">
        <v>960</v>
      </c>
      <c r="S2704">
        <v>15</v>
      </c>
      <c r="T2704">
        <v>64</v>
      </c>
      <c r="U2704" t="s">
        <v>782</v>
      </c>
      <c r="V2704">
        <v>25000</v>
      </c>
      <c r="W2704">
        <v>3000</v>
      </c>
      <c r="X2704">
        <v>83</v>
      </c>
      <c r="Y2704">
        <v>12</v>
      </c>
      <c r="Z2704">
        <v>1</v>
      </c>
      <c r="AA2704">
        <v>-20</v>
      </c>
      <c r="AB2704" t="s">
        <v>769</v>
      </c>
      <c r="AC2704">
        <v>0.1</v>
      </c>
      <c r="AD2704" t="s">
        <v>783</v>
      </c>
      <c r="AE2704">
        <v>41713</v>
      </c>
      <c r="AF2704">
        <v>41709</v>
      </c>
      <c r="AG2704" t="s">
        <v>784</v>
      </c>
      <c r="AH2704" t="s">
        <v>6872</v>
      </c>
      <c r="AI2704">
        <v>2206672</v>
      </c>
    </row>
    <row r="2705" spans="1:35" hidden="1">
      <c r="A2705" t="s">
        <v>6845</v>
      </c>
      <c r="B2705" t="s">
        <v>6846</v>
      </c>
      <c r="C2705" t="s">
        <v>984</v>
      </c>
      <c r="D2705" t="s">
        <v>6873</v>
      </c>
      <c r="E2705" t="s">
        <v>6856</v>
      </c>
      <c r="F2705" t="s">
        <v>830</v>
      </c>
      <c r="G2705" t="s">
        <v>780</v>
      </c>
      <c r="H2705" t="s">
        <v>794</v>
      </c>
      <c r="I2705" t="s">
        <v>726</v>
      </c>
      <c r="J2705" t="s">
        <v>682</v>
      </c>
      <c r="K2705">
        <v>5</v>
      </c>
      <c r="L2705">
        <v>75</v>
      </c>
      <c r="M2705">
        <v>116.8</v>
      </c>
      <c r="N2705">
        <v>94</v>
      </c>
      <c r="O2705">
        <v>5329</v>
      </c>
      <c r="Q2705">
        <v>25</v>
      </c>
      <c r="R2705">
        <v>960</v>
      </c>
      <c r="S2705">
        <v>15</v>
      </c>
      <c r="T2705">
        <v>64</v>
      </c>
      <c r="U2705" t="s">
        <v>782</v>
      </c>
      <c r="V2705">
        <v>25000</v>
      </c>
      <c r="W2705">
        <v>3000</v>
      </c>
      <c r="X2705">
        <v>84</v>
      </c>
      <c r="Y2705">
        <v>21</v>
      </c>
      <c r="Z2705">
        <v>1</v>
      </c>
      <c r="AA2705">
        <v>-20</v>
      </c>
      <c r="AB2705" t="s">
        <v>769</v>
      </c>
      <c r="AC2705">
        <v>0.1</v>
      </c>
      <c r="AD2705" t="s">
        <v>783</v>
      </c>
      <c r="AE2705">
        <v>41713</v>
      </c>
      <c r="AF2705">
        <v>41709</v>
      </c>
      <c r="AG2705" t="s">
        <v>842</v>
      </c>
      <c r="AH2705" t="s">
        <v>6874</v>
      </c>
      <c r="AI2705">
        <v>2206660</v>
      </c>
    </row>
    <row r="2706" spans="1:35" hidden="1">
      <c r="A2706" t="s">
        <v>6754</v>
      </c>
      <c r="B2706" t="s">
        <v>6755</v>
      </c>
      <c r="C2706" t="s">
        <v>6875</v>
      </c>
      <c r="D2706" t="s">
        <v>6876</v>
      </c>
      <c r="F2706" t="s">
        <v>732</v>
      </c>
      <c r="G2706" t="s">
        <v>780</v>
      </c>
      <c r="H2706" t="s">
        <v>794</v>
      </c>
      <c r="I2706" t="s">
        <v>726</v>
      </c>
      <c r="J2706" t="s">
        <v>682</v>
      </c>
      <c r="K2706">
        <v>3</v>
      </c>
      <c r="L2706">
        <v>65</v>
      </c>
      <c r="M2706">
        <v>134</v>
      </c>
      <c r="N2706">
        <v>90.2</v>
      </c>
      <c r="Q2706">
        <v>117</v>
      </c>
      <c r="R2706">
        <v>760</v>
      </c>
      <c r="S2706">
        <v>12</v>
      </c>
      <c r="T2706">
        <v>63.3</v>
      </c>
      <c r="U2706" t="s">
        <v>782</v>
      </c>
      <c r="V2706">
        <v>25000</v>
      </c>
      <c r="W2706">
        <v>2700</v>
      </c>
      <c r="X2706">
        <v>81</v>
      </c>
      <c r="Y2706">
        <v>11</v>
      </c>
      <c r="Z2706">
        <v>1</v>
      </c>
      <c r="AA2706">
        <v>-20</v>
      </c>
      <c r="AB2706" t="s">
        <v>769</v>
      </c>
      <c r="AC2706">
        <v>0.2</v>
      </c>
      <c r="AD2706" t="s">
        <v>783</v>
      </c>
      <c r="AE2706">
        <v>41892</v>
      </c>
      <c r="AF2706">
        <v>41892</v>
      </c>
      <c r="AG2706" t="s">
        <v>842</v>
      </c>
      <c r="AH2706" t="s">
        <v>6877</v>
      </c>
      <c r="AI2706">
        <v>2219018</v>
      </c>
    </row>
    <row r="2707" spans="1:35" hidden="1">
      <c r="A2707" t="s">
        <v>6754</v>
      </c>
      <c r="B2707" t="s">
        <v>6755</v>
      </c>
      <c r="C2707" t="s">
        <v>6878</v>
      </c>
      <c r="D2707" t="s">
        <v>6879</v>
      </c>
      <c r="F2707" t="s">
        <v>733</v>
      </c>
      <c r="G2707" t="s">
        <v>780</v>
      </c>
      <c r="H2707" t="s">
        <v>794</v>
      </c>
      <c r="I2707" t="s">
        <v>726</v>
      </c>
      <c r="J2707" t="s">
        <v>682</v>
      </c>
      <c r="K2707">
        <v>3</v>
      </c>
      <c r="L2707">
        <v>75</v>
      </c>
      <c r="M2707">
        <v>161.5</v>
      </c>
      <c r="N2707">
        <v>120</v>
      </c>
      <c r="Q2707">
        <v>115</v>
      </c>
      <c r="R2707">
        <v>950</v>
      </c>
      <c r="S2707">
        <v>15</v>
      </c>
      <c r="T2707">
        <v>63.3</v>
      </c>
      <c r="U2707" t="s">
        <v>782</v>
      </c>
      <c r="V2707">
        <v>25000</v>
      </c>
      <c r="W2707">
        <v>2700</v>
      </c>
      <c r="X2707">
        <v>81</v>
      </c>
      <c r="Y2707">
        <v>9</v>
      </c>
      <c r="Z2707">
        <v>1</v>
      </c>
      <c r="AA2707">
        <v>-20</v>
      </c>
      <c r="AB2707" t="s">
        <v>769</v>
      </c>
      <c r="AC2707">
        <v>0.2</v>
      </c>
      <c r="AD2707" t="s">
        <v>783</v>
      </c>
      <c r="AE2707">
        <v>41892</v>
      </c>
      <c r="AF2707">
        <v>41892</v>
      </c>
      <c r="AG2707" t="s">
        <v>842</v>
      </c>
      <c r="AH2707" t="s">
        <v>6880</v>
      </c>
      <c r="AI2707">
        <v>2219019</v>
      </c>
    </row>
    <row r="2708" spans="1:35" hidden="1">
      <c r="A2708" t="s">
        <v>6754</v>
      </c>
      <c r="B2708" t="s">
        <v>6755</v>
      </c>
      <c r="C2708" t="s">
        <v>6881</v>
      </c>
      <c r="D2708" t="s">
        <v>6882</v>
      </c>
      <c r="F2708" t="s">
        <v>703</v>
      </c>
      <c r="G2708" t="s">
        <v>780</v>
      </c>
      <c r="H2708" t="s">
        <v>781</v>
      </c>
      <c r="I2708" t="s">
        <v>726</v>
      </c>
      <c r="J2708" t="s">
        <v>682</v>
      </c>
      <c r="K2708">
        <v>3</v>
      </c>
      <c r="L2708">
        <v>37</v>
      </c>
      <c r="M2708">
        <v>45.1</v>
      </c>
      <c r="N2708">
        <v>49.8</v>
      </c>
      <c r="O2708">
        <v>922</v>
      </c>
      <c r="Q2708">
        <v>39</v>
      </c>
      <c r="R2708">
        <v>480</v>
      </c>
      <c r="S2708">
        <v>7</v>
      </c>
      <c r="T2708">
        <v>68.599999999999994</v>
      </c>
      <c r="U2708" t="s">
        <v>782</v>
      </c>
      <c r="V2708">
        <v>25000</v>
      </c>
      <c r="W2708">
        <v>3000</v>
      </c>
      <c r="X2708">
        <v>83</v>
      </c>
      <c r="Y2708">
        <v>19</v>
      </c>
      <c r="Z2708">
        <v>0.8</v>
      </c>
      <c r="AA2708">
        <v>-20</v>
      </c>
      <c r="AD2708" t="s">
        <v>783</v>
      </c>
      <c r="AE2708">
        <v>41891</v>
      </c>
      <c r="AF2708">
        <v>41891</v>
      </c>
      <c r="AG2708" t="s">
        <v>842</v>
      </c>
      <c r="AH2708" t="s">
        <v>6883</v>
      </c>
      <c r="AI2708">
        <v>2219016</v>
      </c>
    </row>
    <row r="2709" spans="1:35" hidden="1">
      <c r="A2709" t="s">
        <v>6754</v>
      </c>
      <c r="B2709" t="s">
        <v>6755</v>
      </c>
      <c r="C2709" t="s">
        <v>6884</v>
      </c>
      <c r="D2709" t="s">
        <v>6885</v>
      </c>
      <c r="F2709" t="s">
        <v>738</v>
      </c>
      <c r="G2709" t="s">
        <v>780</v>
      </c>
      <c r="H2709" t="s">
        <v>794</v>
      </c>
      <c r="I2709" t="s">
        <v>726</v>
      </c>
      <c r="J2709" t="s">
        <v>682</v>
      </c>
      <c r="K2709">
        <v>3</v>
      </c>
      <c r="L2709">
        <v>50</v>
      </c>
      <c r="M2709">
        <v>88.8</v>
      </c>
      <c r="N2709">
        <v>63.2</v>
      </c>
      <c r="O2709">
        <v>869</v>
      </c>
      <c r="Q2709">
        <v>40</v>
      </c>
      <c r="R2709">
        <v>435</v>
      </c>
      <c r="S2709">
        <v>7</v>
      </c>
      <c r="T2709">
        <v>62.1</v>
      </c>
      <c r="U2709" t="s">
        <v>782</v>
      </c>
      <c r="V2709">
        <v>25000</v>
      </c>
      <c r="W2709">
        <v>3000</v>
      </c>
      <c r="X2709">
        <v>83</v>
      </c>
      <c r="Y2709">
        <v>19</v>
      </c>
      <c r="Z2709">
        <v>0.9</v>
      </c>
      <c r="AA2709">
        <v>-20</v>
      </c>
      <c r="AB2709" t="s">
        <v>769</v>
      </c>
      <c r="AC2709">
        <v>0.15</v>
      </c>
      <c r="AD2709" t="s">
        <v>783</v>
      </c>
      <c r="AE2709">
        <v>41845</v>
      </c>
      <c r="AF2709">
        <v>41858</v>
      </c>
      <c r="AG2709" t="s">
        <v>842</v>
      </c>
      <c r="AH2709" t="s">
        <v>6886</v>
      </c>
      <c r="AI2709">
        <v>2217138</v>
      </c>
    </row>
    <row r="2710" spans="1:35" hidden="1">
      <c r="A2710" t="s">
        <v>6754</v>
      </c>
      <c r="B2710" t="s">
        <v>6755</v>
      </c>
      <c r="C2710" t="s">
        <v>6884</v>
      </c>
      <c r="D2710" t="s">
        <v>6887</v>
      </c>
      <c r="F2710" t="s">
        <v>738</v>
      </c>
      <c r="G2710" t="s">
        <v>780</v>
      </c>
      <c r="H2710" t="s">
        <v>794</v>
      </c>
      <c r="I2710" t="s">
        <v>726</v>
      </c>
      <c r="J2710" t="s">
        <v>682</v>
      </c>
      <c r="K2710">
        <v>3</v>
      </c>
      <c r="L2710">
        <v>60</v>
      </c>
      <c r="M2710">
        <v>87.2</v>
      </c>
      <c r="N2710">
        <v>63.1</v>
      </c>
      <c r="O2710">
        <v>1036</v>
      </c>
      <c r="Q2710">
        <v>40</v>
      </c>
      <c r="R2710">
        <v>470</v>
      </c>
      <c r="S2710">
        <v>7</v>
      </c>
      <c r="T2710">
        <v>67.099999999999994</v>
      </c>
      <c r="U2710" t="s">
        <v>782</v>
      </c>
      <c r="V2710">
        <v>25000</v>
      </c>
      <c r="W2710">
        <v>2700</v>
      </c>
      <c r="X2710">
        <v>87</v>
      </c>
      <c r="Y2710">
        <v>34</v>
      </c>
      <c r="Z2710">
        <v>1</v>
      </c>
      <c r="AA2710">
        <v>-20</v>
      </c>
      <c r="AB2710" t="s">
        <v>769</v>
      </c>
      <c r="AC2710">
        <v>0.1</v>
      </c>
      <c r="AD2710" t="s">
        <v>1734</v>
      </c>
      <c r="AE2710">
        <v>41973</v>
      </c>
      <c r="AF2710">
        <v>41976</v>
      </c>
      <c r="AG2710" t="s">
        <v>842</v>
      </c>
      <c r="AH2710" t="s">
        <v>6888</v>
      </c>
      <c r="AI2710">
        <v>2226424</v>
      </c>
    </row>
    <row r="2711" spans="1:35" hidden="1">
      <c r="A2711" t="s">
        <v>6754</v>
      </c>
      <c r="B2711" t="s">
        <v>6755</v>
      </c>
      <c r="C2711" t="s">
        <v>6889</v>
      </c>
      <c r="D2711" t="s">
        <v>6890</v>
      </c>
      <c r="F2711" t="s">
        <v>731</v>
      </c>
      <c r="G2711" t="s">
        <v>780</v>
      </c>
      <c r="H2711" t="s">
        <v>794</v>
      </c>
      <c r="I2711" t="s">
        <v>726</v>
      </c>
      <c r="J2711" t="s">
        <v>682</v>
      </c>
      <c r="K2711">
        <v>3</v>
      </c>
      <c r="L2711">
        <v>60</v>
      </c>
      <c r="M2711">
        <v>111.4</v>
      </c>
      <c r="N2711">
        <v>90</v>
      </c>
      <c r="O2711">
        <v>1194</v>
      </c>
      <c r="Q2711">
        <v>41</v>
      </c>
      <c r="R2711">
        <v>800</v>
      </c>
      <c r="S2711">
        <v>12</v>
      </c>
      <c r="T2711">
        <v>66.7</v>
      </c>
      <c r="U2711" t="s">
        <v>782</v>
      </c>
      <c r="V2711">
        <v>25000</v>
      </c>
      <c r="W2711">
        <v>3000</v>
      </c>
      <c r="X2711">
        <v>82</v>
      </c>
      <c r="Y2711">
        <v>13</v>
      </c>
      <c r="Z2711">
        <v>1</v>
      </c>
      <c r="AA2711">
        <v>-20</v>
      </c>
      <c r="AB2711" t="s">
        <v>769</v>
      </c>
      <c r="AC2711">
        <v>0.03</v>
      </c>
      <c r="AD2711" t="s">
        <v>783</v>
      </c>
      <c r="AE2711">
        <v>41885</v>
      </c>
      <c r="AF2711">
        <v>41885</v>
      </c>
      <c r="AG2711" t="s">
        <v>842</v>
      </c>
      <c r="AH2711" t="s">
        <v>6891</v>
      </c>
      <c r="AI2711">
        <v>2218643</v>
      </c>
    </row>
    <row r="2712" spans="1:35" hidden="1">
      <c r="A2712" t="s">
        <v>6754</v>
      </c>
      <c r="B2712" t="s">
        <v>6755</v>
      </c>
      <c r="C2712" t="s">
        <v>6892</v>
      </c>
      <c r="D2712" t="s">
        <v>6893</v>
      </c>
      <c r="F2712" t="s">
        <v>735</v>
      </c>
      <c r="G2712" t="s">
        <v>780</v>
      </c>
      <c r="H2712" t="s">
        <v>794</v>
      </c>
      <c r="I2712" t="s">
        <v>726</v>
      </c>
      <c r="J2712" t="s">
        <v>682</v>
      </c>
      <c r="K2712">
        <v>3</v>
      </c>
      <c r="L2712">
        <v>75</v>
      </c>
      <c r="M2712">
        <v>132.4</v>
      </c>
      <c r="N2712">
        <v>118.5</v>
      </c>
      <c r="O2712">
        <v>1182</v>
      </c>
      <c r="Q2712">
        <v>44</v>
      </c>
      <c r="R2712">
        <v>1000</v>
      </c>
      <c r="S2712">
        <v>15</v>
      </c>
      <c r="T2712">
        <v>66.7</v>
      </c>
      <c r="U2712" t="s">
        <v>782</v>
      </c>
      <c r="V2712">
        <v>25000</v>
      </c>
      <c r="W2712">
        <v>3000</v>
      </c>
      <c r="X2712">
        <v>82</v>
      </c>
      <c r="Y2712">
        <v>14</v>
      </c>
      <c r="Z2712">
        <v>1</v>
      </c>
      <c r="AA2712">
        <v>-20</v>
      </c>
      <c r="AB2712" t="s">
        <v>769</v>
      </c>
      <c r="AC2712">
        <v>0.19</v>
      </c>
      <c r="AD2712" t="s">
        <v>783</v>
      </c>
      <c r="AE2712">
        <v>41845</v>
      </c>
      <c r="AF2712">
        <v>41858</v>
      </c>
      <c r="AG2712" t="s">
        <v>842</v>
      </c>
      <c r="AH2712" t="s">
        <v>6894</v>
      </c>
      <c r="AI2712">
        <v>2217139</v>
      </c>
    </row>
    <row r="2713" spans="1:35" hidden="1">
      <c r="A2713" t="s">
        <v>6754</v>
      </c>
      <c r="B2713" t="s">
        <v>6755</v>
      </c>
      <c r="C2713" t="s">
        <v>6895</v>
      </c>
      <c r="D2713" t="s">
        <v>6896</v>
      </c>
      <c r="F2713" t="s">
        <v>703</v>
      </c>
      <c r="G2713" t="s">
        <v>780</v>
      </c>
      <c r="H2713" t="s">
        <v>781</v>
      </c>
      <c r="I2713" t="s">
        <v>726</v>
      </c>
      <c r="J2713" t="s">
        <v>682</v>
      </c>
      <c r="K2713">
        <v>3</v>
      </c>
      <c r="L2713">
        <v>45</v>
      </c>
      <c r="M2713">
        <v>50</v>
      </c>
      <c r="N2713">
        <v>50</v>
      </c>
      <c r="O2713">
        <v>1198</v>
      </c>
      <c r="Q2713">
        <v>35</v>
      </c>
      <c r="S2713">
        <v>7</v>
      </c>
      <c r="T2713">
        <v>73.7</v>
      </c>
      <c r="U2713" t="s">
        <v>782</v>
      </c>
      <c r="V2713">
        <v>25000</v>
      </c>
      <c r="W2713">
        <v>3000</v>
      </c>
      <c r="X2713">
        <v>82</v>
      </c>
      <c r="Y2713">
        <v>8</v>
      </c>
      <c r="Z2713">
        <v>1</v>
      </c>
      <c r="AA2713">
        <v>-20</v>
      </c>
      <c r="AB2713" t="s">
        <v>769</v>
      </c>
      <c r="AC2713">
        <v>0.05</v>
      </c>
      <c r="AD2713" t="s">
        <v>783</v>
      </c>
      <c r="AE2713">
        <v>41927</v>
      </c>
      <c r="AF2713">
        <v>41933</v>
      </c>
      <c r="AG2713" t="s">
        <v>842</v>
      </c>
      <c r="AH2713" t="s">
        <v>6897</v>
      </c>
      <c r="AI2713">
        <v>2223095</v>
      </c>
    </row>
    <row r="2714" spans="1:35" hidden="1">
      <c r="A2714" t="s">
        <v>6754</v>
      </c>
      <c r="B2714" t="s">
        <v>6755</v>
      </c>
      <c r="C2714" t="s">
        <v>6895</v>
      </c>
      <c r="D2714" t="s">
        <v>6898</v>
      </c>
      <c r="F2714" t="s">
        <v>738</v>
      </c>
      <c r="G2714" t="s">
        <v>780</v>
      </c>
      <c r="H2714" t="s">
        <v>794</v>
      </c>
      <c r="I2714" t="s">
        <v>726</v>
      </c>
      <c r="J2714" t="s">
        <v>682</v>
      </c>
      <c r="K2714">
        <v>3</v>
      </c>
      <c r="L2714">
        <v>60</v>
      </c>
      <c r="M2714">
        <v>88</v>
      </c>
      <c r="N2714">
        <v>64</v>
      </c>
      <c r="O2714">
        <v>983</v>
      </c>
      <c r="Q2714">
        <v>40</v>
      </c>
      <c r="S2714">
        <v>8</v>
      </c>
      <c r="T2714">
        <v>67.2</v>
      </c>
      <c r="U2714" t="s">
        <v>782</v>
      </c>
      <c r="V2714">
        <v>25000</v>
      </c>
      <c r="W2714">
        <v>3000</v>
      </c>
      <c r="X2714">
        <v>83</v>
      </c>
      <c r="Y2714">
        <v>14</v>
      </c>
      <c r="Z2714">
        <v>0.9</v>
      </c>
      <c r="AA2714">
        <v>-20</v>
      </c>
      <c r="AB2714" t="s">
        <v>769</v>
      </c>
      <c r="AC2714">
        <v>0.05</v>
      </c>
      <c r="AD2714" t="s">
        <v>783</v>
      </c>
      <c r="AE2714">
        <v>41926</v>
      </c>
      <c r="AF2714">
        <v>41924</v>
      </c>
      <c r="AG2714" t="s">
        <v>842</v>
      </c>
      <c r="AH2714" t="s">
        <v>6899</v>
      </c>
      <c r="AI2714">
        <v>2223096</v>
      </c>
    </row>
    <row r="2715" spans="1:35" hidden="1">
      <c r="A2715" t="s">
        <v>6754</v>
      </c>
      <c r="B2715" t="s">
        <v>6755</v>
      </c>
      <c r="C2715" t="s">
        <v>6900</v>
      </c>
      <c r="D2715" t="s">
        <v>6901</v>
      </c>
      <c r="F2715" t="s">
        <v>792</v>
      </c>
      <c r="G2715" t="s">
        <v>793</v>
      </c>
      <c r="H2715" t="s">
        <v>794</v>
      </c>
      <c r="I2715" t="s">
        <v>795</v>
      </c>
      <c r="J2715" t="s">
        <v>682</v>
      </c>
      <c r="K2715">
        <v>3</v>
      </c>
      <c r="L2715">
        <v>60</v>
      </c>
      <c r="M2715">
        <v>112</v>
      </c>
      <c r="N2715">
        <v>60</v>
      </c>
      <c r="R2715">
        <v>800</v>
      </c>
      <c r="S2715">
        <v>12</v>
      </c>
      <c r="T2715">
        <v>66.7</v>
      </c>
      <c r="U2715" t="s">
        <v>782</v>
      </c>
      <c r="V2715">
        <v>25000</v>
      </c>
      <c r="W2715">
        <v>3000</v>
      </c>
      <c r="X2715">
        <v>81</v>
      </c>
      <c r="Y2715">
        <v>3</v>
      </c>
      <c r="Z2715">
        <v>0.9</v>
      </c>
      <c r="AA2715">
        <v>-20</v>
      </c>
      <c r="AB2715" t="s">
        <v>769</v>
      </c>
      <c r="AC2715">
        <v>0.1</v>
      </c>
      <c r="AD2715" t="s">
        <v>783</v>
      </c>
      <c r="AE2715">
        <v>41942</v>
      </c>
      <c r="AF2715">
        <v>41935</v>
      </c>
      <c r="AG2715" t="s">
        <v>784</v>
      </c>
      <c r="AH2715" t="s">
        <v>6902</v>
      </c>
      <c r="AI2715">
        <v>2223713</v>
      </c>
    </row>
    <row r="2716" spans="1:35" hidden="1">
      <c r="A2716" t="s">
        <v>6754</v>
      </c>
      <c r="B2716" t="s">
        <v>6755</v>
      </c>
      <c r="C2716" t="s">
        <v>6900</v>
      </c>
      <c r="D2716" t="s">
        <v>6903</v>
      </c>
      <c r="F2716" t="s">
        <v>792</v>
      </c>
      <c r="G2716" t="s">
        <v>793</v>
      </c>
      <c r="H2716" t="s">
        <v>794</v>
      </c>
      <c r="I2716" t="s">
        <v>795</v>
      </c>
      <c r="J2716" t="s">
        <v>682</v>
      </c>
      <c r="K2716">
        <v>3</v>
      </c>
      <c r="L2716">
        <v>60</v>
      </c>
      <c r="M2716">
        <v>112</v>
      </c>
      <c r="N2716">
        <v>60</v>
      </c>
      <c r="R2716">
        <v>800</v>
      </c>
      <c r="S2716">
        <v>12</v>
      </c>
      <c r="T2716">
        <v>66.7</v>
      </c>
      <c r="U2716" t="s">
        <v>782</v>
      </c>
      <c r="V2716">
        <v>25000</v>
      </c>
      <c r="W2716">
        <v>4000</v>
      </c>
      <c r="X2716">
        <v>83</v>
      </c>
      <c r="Y2716">
        <v>9</v>
      </c>
      <c r="Z2716">
        <v>0.9</v>
      </c>
      <c r="AA2716">
        <v>-20</v>
      </c>
      <c r="AB2716" t="s">
        <v>769</v>
      </c>
      <c r="AC2716">
        <v>0.1</v>
      </c>
      <c r="AD2716" t="s">
        <v>783</v>
      </c>
      <c r="AE2716">
        <v>41942</v>
      </c>
      <c r="AF2716">
        <v>41935</v>
      </c>
      <c r="AG2716" t="s">
        <v>784</v>
      </c>
      <c r="AH2716" t="s">
        <v>6904</v>
      </c>
      <c r="AI2716">
        <v>2223714</v>
      </c>
    </row>
    <row r="2717" spans="1:35" hidden="1">
      <c r="A2717" t="s">
        <v>6754</v>
      </c>
      <c r="B2717" t="s">
        <v>6755</v>
      </c>
      <c r="C2717" t="s">
        <v>6905</v>
      </c>
      <c r="D2717" t="s">
        <v>6905</v>
      </c>
      <c r="F2717" t="s">
        <v>737</v>
      </c>
      <c r="G2717" t="s">
        <v>780</v>
      </c>
      <c r="H2717" t="s">
        <v>794</v>
      </c>
      <c r="I2717" t="s">
        <v>726</v>
      </c>
      <c r="J2717" t="s">
        <v>682</v>
      </c>
      <c r="K2717">
        <v>3</v>
      </c>
      <c r="L2717">
        <v>50</v>
      </c>
      <c r="M2717">
        <v>70</v>
      </c>
      <c r="N2717">
        <v>50</v>
      </c>
      <c r="O2717">
        <v>1165</v>
      </c>
      <c r="Q2717">
        <v>35</v>
      </c>
      <c r="S2717">
        <v>7</v>
      </c>
      <c r="T2717">
        <v>69.8</v>
      </c>
      <c r="U2717" t="s">
        <v>782</v>
      </c>
      <c r="V2717">
        <v>25000</v>
      </c>
      <c r="W2717">
        <v>3000</v>
      </c>
      <c r="X2717">
        <v>82</v>
      </c>
      <c r="Y2717">
        <v>10</v>
      </c>
      <c r="Z2717">
        <v>0.9</v>
      </c>
      <c r="AA2717">
        <v>-20</v>
      </c>
      <c r="AB2717" t="s">
        <v>769</v>
      </c>
      <c r="AC2717">
        <v>0.05</v>
      </c>
      <c r="AD2717" t="s">
        <v>783</v>
      </c>
      <c r="AE2717">
        <v>41927</v>
      </c>
      <c r="AF2717">
        <v>41932</v>
      </c>
      <c r="AG2717" t="s">
        <v>842</v>
      </c>
      <c r="AH2717" t="s">
        <v>6906</v>
      </c>
      <c r="AI2717">
        <v>2223097</v>
      </c>
    </row>
    <row r="2718" spans="1:35" hidden="1">
      <c r="A2718" t="s">
        <v>6907</v>
      </c>
      <c r="B2718" t="s">
        <v>6908</v>
      </c>
      <c r="C2718">
        <v>60008</v>
      </c>
      <c r="D2718">
        <v>60008</v>
      </c>
      <c r="F2718" t="s">
        <v>813</v>
      </c>
      <c r="G2718" t="s">
        <v>780</v>
      </c>
      <c r="H2718" t="s">
        <v>794</v>
      </c>
      <c r="I2718" t="s">
        <v>726</v>
      </c>
      <c r="J2718" t="s">
        <v>682</v>
      </c>
      <c r="K2718">
        <v>3</v>
      </c>
      <c r="L2718">
        <v>50</v>
      </c>
      <c r="M2718">
        <v>96.5</v>
      </c>
      <c r="N2718">
        <v>62.6</v>
      </c>
      <c r="R2718">
        <v>530</v>
      </c>
      <c r="S2718">
        <v>8</v>
      </c>
      <c r="T2718">
        <v>66.3</v>
      </c>
      <c r="U2718" t="s">
        <v>782</v>
      </c>
      <c r="V2718">
        <v>25000</v>
      </c>
      <c r="W2718">
        <v>2700</v>
      </c>
      <c r="X2718">
        <v>82</v>
      </c>
      <c r="Y2718">
        <v>16</v>
      </c>
      <c r="Z2718">
        <v>0.9</v>
      </c>
      <c r="AA2718">
        <v>-20</v>
      </c>
      <c r="AB2718" t="s">
        <v>769</v>
      </c>
      <c r="AC2718">
        <v>0.1</v>
      </c>
      <c r="AD2718" t="s">
        <v>831</v>
      </c>
      <c r="AE2718">
        <v>41885</v>
      </c>
      <c r="AF2718">
        <v>41911</v>
      </c>
      <c r="AG2718" t="s">
        <v>842</v>
      </c>
      <c r="AH2718" t="s">
        <v>6909</v>
      </c>
      <c r="AI2718">
        <v>2222283</v>
      </c>
    </row>
    <row r="2719" spans="1:35" hidden="1">
      <c r="A2719" t="s">
        <v>6907</v>
      </c>
      <c r="B2719" t="s">
        <v>6908</v>
      </c>
      <c r="C2719">
        <v>60009</v>
      </c>
      <c r="D2719">
        <v>60009</v>
      </c>
      <c r="F2719" t="s">
        <v>732</v>
      </c>
      <c r="G2719" t="s">
        <v>780</v>
      </c>
      <c r="H2719" t="s">
        <v>794</v>
      </c>
      <c r="I2719" t="s">
        <v>726</v>
      </c>
      <c r="J2719" t="s">
        <v>682</v>
      </c>
      <c r="K2719">
        <v>3</v>
      </c>
      <c r="L2719">
        <v>65</v>
      </c>
      <c r="M2719">
        <v>129.69999999999999</v>
      </c>
      <c r="N2719">
        <v>95.1</v>
      </c>
      <c r="R2719">
        <v>800</v>
      </c>
      <c r="S2719">
        <v>12</v>
      </c>
      <c r="T2719">
        <v>66.7</v>
      </c>
      <c r="U2719" t="s">
        <v>782</v>
      </c>
      <c r="V2719">
        <v>25000</v>
      </c>
      <c r="W2719">
        <v>2700</v>
      </c>
      <c r="X2719">
        <v>82</v>
      </c>
      <c r="Y2719">
        <v>16</v>
      </c>
      <c r="Z2719">
        <v>0.9</v>
      </c>
      <c r="AA2719">
        <v>-20</v>
      </c>
      <c r="AB2719" t="s">
        <v>769</v>
      </c>
      <c r="AC2719">
        <v>0.1</v>
      </c>
      <c r="AD2719" t="s">
        <v>831</v>
      </c>
      <c r="AE2719">
        <v>41885</v>
      </c>
      <c r="AF2719">
        <v>41908</v>
      </c>
      <c r="AG2719" t="s">
        <v>842</v>
      </c>
      <c r="AH2719" t="s">
        <v>6910</v>
      </c>
      <c r="AI2719">
        <v>2222284</v>
      </c>
    </row>
    <row r="2720" spans="1:35" hidden="1">
      <c r="A2720" t="s">
        <v>6907</v>
      </c>
      <c r="B2720" t="s">
        <v>6908</v>
      </c>
      <c r="C2720">
        <v>60010</v>
      </c>
      <c r="D2720">
        <v>60010</v>
      </c>
      <c r="F2720" t="s">
        <v>733</v>
      </c>
      <c r="G2720" t="s">
        <v>780</v>
      </c>
      <c r="H2720" t="s">
        <v>794</v>
      </c>
      <c r="I2720" t="s">
        <v>726</v>
      </c>
      <c r="J2720" t="s">
        <v>682</v>
      </c>
      <c r="K2720">
        <v>3</v>
      </c>
      <c r="L2720">
        <v>85</v>
      </c>
      <c r="M2720">
        <v>164.5</v>
      </c>
      <c r="N2720">
        <v>121.3</v>
      </c>
      <c r="R2720">
        <v>1200</v>
      </c>
      <c r="S2720">
        <v>17</v>
      </c>
      <c r="T2720">
        <v>70.599999999999994</v>
      </c>
      <c r="U2720" t="s">
        <v>782</v>
      </c>
      <c r="V2720">
        <v>25000</v>
      </c>
      <c r="W2720">
        <v>2700</v>
      </c>
      <c r="X2720">
        <v>82</v>
      </c>
      <c r="Y2720">
        <v>16</v>
      </c>
      <c r="Z2720">
        <v>0.9</v>
      </c>
      <c r="AA2720">
        <v>-20</v>
      </c>
      <c r="AB2720" t="s">
        <v>769</v>
      </c>
      <c r="AC2720">
        <v>0.1</v>
      </c>
      <c r="AD2720" t="s">
        <v>831</v>
      </c>
      <c r="AE2720">
        <v>41912</v>
      </c>
      <c r="AF2720">
        <v>41911</v>
      </c>
      <c r="AG2720" t="s">
        <v>842</v>
      </c>
      <c r="AH2720" t="s">
        <v>6911</v>
      </c>
      <c r="AI2720">
        <v>2222285</v>
      </c>
    </row>
    <row r="2721" spans="1:35" hidden="1">
      <c r="A2721" t="s">
        <v>6907</v>
      </c>
      <c r="B2721" t="s">
        <v>6908</v>
      </c>
      <c r="C2721">
        <v>60011</v>
      </c>
      <c r="D2721">
        <v>60011</v>
      </c>
      <c r="F2721" t="s">
        <v>792</v>
      </c>
      <c r="G2721" t="s">
        <v>793</v>
      </c>
      <c r="H2721" t="s">
        <v>794</v>
      </c>
      <c r="I2721" t="s">
        <v>795</v>
      </c>
      <c r="J2721" t="s">
        <v>682</v>
      </c>
      <c r="K2721">
        <v>3</v>
      </c>
      <c r="L2721">
        <v>60</v>
      </c>
      <c r="M2721">
        <v>112.7</v>
      </c>
      <c r="N2721">
        <v>59.9</v>
      </c>
      <c r="R2721">
        <v>800</v>
      </c>
      <c r="S2721">
        <v>12</v>
      </c>
      <c r="T2721">
        <v>66.7</v>
      </c>
      <c r="U2721" t="s">
        <v>782</v>
      </c>
      <c r="V2721">
        <v>25000</v>
      </c>
      <c r="W2721">
        <v>2700</v>
      </c>
      <c r="X2721">
        <v>82</v>
      </c>
      <c r="Y2721">
        <v>14</v>
      </c>
      <c r="Z2721">
        <v>0.9</v>
      </c>
      <c r="AA2721">
        <v>-20</v>
      </c>
      <c r="AB2721" t="s">
        <v>769</v>
      </c>
      <c r="AC2721">
        <v>0.1</v>
      </c>
      <c r="AD2721" t="s">
        <v>826</v>
      </c>
      <c r="AE2721">
        <v>41885</v>
      </c>
      <c r="AF2721">
        <v>41911</v>
      </c>
      <c r="AG2721" t="s">
        <v>842</v>
      </c>
      <c r="AH2721" t="s">
        <v>6912</v>
      </c>
      <c r="AI2721">
        <v>2222286</v>
      </c>
    </row>
    <row r="2722" spans="1:35">
      <c r="A2722" t="s">
        <v>6913</v>
      </c>
      <c r="B2722" t="s">
        <v>6913</v>
      </c>
      <c r="C2722" t="s">
        <v>6914</v>
      </c>
      <c r="D2722" t="s">
        <v>6915</v>
      </c>
      <c r="F2722" t="s">
        <v>792</v>
      </c>
      <c r="G2722" t="s">
        <v>793</v>
      </c>
      <c r="H2722" t="s">
        <v>794</v>
      </c>
      <c r="I2722" t="s">
        <v>795</v>
      </c>
      <c r="J2722" t="s">
        <v>682</v>
      </c>
      <c r="K2722">
        <v>5</v>
      </c>
      <c r="L2722">
        <v>60</v>
      </c>
      <c r="M2722">
        <v>115.4</v>
      </c>
      <c r="N2722">
        <v>65.900000000000006</v>
      </c>
      <c r="R2722">
        <v>813</v>
      </c>
      <c r="S2722">
        <v>13.1</v>
      </c>
      <c r="T2722">
        <v>62</v>
      </c>
      <c r="U2722" t="s">
        <v>782</v>
      </c>
      <c r="V2722">
        <v>30000</v>
      </c>
      <c r="W2722">
        <v>3000</v>
      </c>
      <c r="X2722">
        <v>90</v>
      </c>
      <c r="Y2722">
        <v>45</v>
      </c>
      <c r="Z2722">
        <v>0.9</v>
      </c>
      <c r="AA2722">
        <v>-24</v>
      </c>
      <c r="AB2722" t="s">
        <v>769</v>
      </c>
      <c r="AC2722">
        <v>0.1</v>
      </c>
      <c r="AD2722" t="s">
        <v>783</v>
      </c>
      <c r="AE2722">
        <v>41779</v>
      </c>
      <c r="AF2722">
        <v>41789</v>
      </c>
      <c r="AG2722" t="s">
        <v>784</v>
      </c>
      <c r="AH2722" t="s">
        <v>6916</v>
      </c>
      <c r="AI2722">
        <v>2212519</v>
      </c>
    </row>
    <row r="2723" spans="1:35">
      <c r="A2723" t="s">
        <v>6913</v>
      </c>
      <c r="B2723" t="s">
        <v>6913</v>
      </c>
      <c r="C2723" t="s">
        <v>6917</v>
      </c>
      <c r="D2723" t="s">
        <v>6918</v>
      </c>
      <c r="E2723" t="s">
        <v>6918</v>
      </c>
      <c r="F2723" t="s">
        <v>732</v>
      </c>
      <c r="G2723" t="s">
        <v>780</v>
      </c>
      <c r="H2723" t="s">
        <v>794</v>
      </c>
      <c r="I2723" t="s">
        <v>726</v>
      </c>
      <c r="J2723" t="s">
        <v>682</v>
      </c>
      <c r="K2723">
        <v>5</v>
      </c>
      <c r="L2723">
        <v>65</v>
      </c>
      <c r="M2723">
        <v>136</v>
      </c>
      <c r="N2723">
        <v>95</v>
      </c>
      <c r="O2723">
        <v>356</v>
      </c>
      <c r="Q2723">
        <v>93</v>
      </c>
      <c r="R2723">
        <v>662</v>
      </c>
      <c r="S2723">
        <v>13</v>
      </c>
      <c r="T2723">
        <v>51</v>
      </c>
      <c r="U2723" t="s">
        <v>782</v>
      </c>
      <c r="V2723">
        <v>30000</v>
      </c>
      <c r="W2723">
        <v>3000</v>
      </c>
      <c r="X2723">
        <v>92</v>
      </c>
      <c r="Y2723">
        <v>73</v>
      </c>
      <c r="Z2723">
        <v>0.9</v>
      </c>
      <c r="AA2723">
        <v>-24</v>
      </c>
      <c r="AB2723" t="s">
        <v>769</v>
      </c>
      <c r="AC2723">
        <v>0.1</v>
      </c>
      <c r="AD2723" t="s">
        <v>1308</v>
      </c>
      <c r="AE2723">
        <v>41779</v>
      </c>
      <c r="AF2723">
        <v>41787</v>
      </c>
      <c r="AG2723" t="s">
        <v>784</v>
      </c>
      <c r="AH2723" t="s">
        <v>6919</v>
      </c>
      <c r="AI2723">
        <v>2212485</v>
      </c>
    </row>
    <row r="2724" spans="1:35">
      <c r="A2724" t="s">
        <v>6913</v>
      </c>
      <c r="B2724" t="s">
        <v>6913</v>
      </c>
      <c r="C2724" t="s">
        <v>6917</v>
      </c>
      <c r="D2724" t="s">
        <v>6920</v>
      </c>
      <c r="F2724" t="s">
        <v>732</v>
      </c>
      <c r="G2724" t="s">
        <v>780</v>
      </c>
      <c r="H2724" t="s">
        <v>794</v>
      </c>
      <c r="I2724" t="s">
        <v>726</v>
      </c>
      <c r="J2724" t="s">
        <v>682</v>
      </c>
      <c r="K2724">
        <v>5</v>
      </c>
      <c r="L2724">
        <v>60</v>
      </c>
      <c r="M2724">
        <v>136.19999999999999</v>
      </c>
      <c r="N2724">
        <v>95.2</v>
      </c>
      <c r="Q2724">
        <v>94</v>
      </c>
      <c r="R2724">
        <v>660</v>
      </c>
      <c r="S2724">
        <v>13</v>
      </c>
      <c r="T2724">
        <v>51</v>
      </c>
      <c r="U2724" t="s">
        <v>782</v>
      </c>
      <c r="V2724">
        <v>30000</v>
      </c>
      <c r="W2724">
        <v>3000</v>
      </c>
      <c r="X2724">
        <v>81</v>
      </c>
      <c r="Y2724">
        <v>10</v>
      </c>
      <c r="Z2724">
        <v>0.8</v>
      </c>
      <c r="AA2724">
        <v>-24</v>
      </c>
      <c r="AB2724" t="s">
        <v>769</v>
      </c>
      <c r="AC2724">
        <v>0.1</v>
      </c>
      <c r="AD2724" t="s">
        <v>783</v>
      </c>
      <c r="AE2724">
        <v>41779</v>
      </c>
      <c r="AF2724">
        <v>41957</v>
      </c>
      <c r="AG2724" t="s">
        <v>784</v>
      </c>
      <c r="AH2724" t="s">
        <v>6921</v>
      </c>
      <c r="AI2724">
        <v>2226344</v>
      </c>
    </row>
    <row r="2725" spans="1:35">
      <c r="A2725" t="s">
        <v>6913</v>
      </c>
      <c r="B2725" t="s">
        <v>6913</v>
      </c>
      <c r="C2725" t="s">
        <v>6922</v>
      </c>
      <c r="D2725" t="s">
        <v>6923</v>
      </c>
      <c r="F2725" t="s">
        <v>733</v>
      </c>
      <c r="G2725" t="s">
        <v>780</v>
      </c>
      <c r="H2725" t="s">
        <v>794</v>
      </c>
      <c r="I2725" t="s">
        <v>726</v>
      </c>
      <c r="J2725" t="s">
        <v>682</v>
      </c>
      <c r="K2725">
        <v>5</v>
      </c>
      <c r="L2725">
        <v>90</v>
      </c>
      <c r="M2725">
        <v>160</v>
      </c>
      <c r="N2725">
        <v>124.8</v>
      </c>
      <c r="Q2725">
        <v>95</v>
      </c>
      <c r="R2725">
        <v>1065</v>
      </c>
      <c r="S2725">
        <v>18</v>
      </c>
      <c r="T2725">
        <v>59.2</v>
      </c>
      <c r="U2725" t="s">
        <v>782</v>
      </c>
      <c r="V2725">
        <v>30000</v>
      </c>
      <c r="W2725">
        <v>3000</v>
      </c>
      <c r="X2725">
        <v>92</v>
      </c>
      <c r="Y2725">
        <v>71</v>
      </c>
      <c r="Z2725">
        <v>0.9</v>
      </c>
      <c r="AA2725">
        <v>-24</v>
      </c>
      <c r="AB2725" t="s">
        <v>769</v>
      </c>
      <c r="AC2725">
        <v>0.1</v>
      </c>
      <c r="AD2725" t="s">
        <v>783</v>
      </c>
      <c r="AE2725">
        <v>41973</v>
      </c>
      <c r="AF2725">
        <v>41957</v>
      </c>
      <c r="AG2725" t="s">
        <v>784</v>
      </c>
      <c r="AH2725" t="s">
        <v>6924</v>
      </c>
      <c r="AI2725">
        <v>2226343</v>
      </c>
    </row>
    <row r="2726" spans="1:35">
      <c r="A2726" t="s">
        <v>6913</v>
      </c>
      <c r="B2726" t="s">
        <v>6913</v>
      </c>
      <c r="C2726" t="s">
        <v>6925</v>
      </c>
      <c r="D2726" t="s">
        <v>6926</v>
      </c>
      <c r="F2726" t="s">
        <v>703</v>
      </c>
      <c r="G2726" t="s">
        <v>780</v>
      </c>
      <c r="H2726" t="s">
        <v>781</v>
      </c>
      <c r="I2726" t="s">
        <v>726</v>
      </c>
      <c r="J2726" t="s">
        <v>682</v>
      </c>
      <c r="K2726">
        <v>5</v>
      </c>
      <c r="L2726">
        <v>45</v>
      </c>
      <c r="M2726">
        <v>50</v>
      </c>
      <c r="N2726">
        <v>50</v>
      </c>
      <c r="O2726">
        <v>2011</v>
      </c>
      <c r="Q2726">
        <v>35</v>
      </c>
      <c r="R2726">
        <v>478</v>
      </c>
      <c r="S2726">
        <v>9.8000000000000007</v>
      </c>
      <c r="T2726">
        <v>49</v>
      </c>
      <c r="U2726" t="s">
        <v>782</v>
      </c>
      <c r="V2726">
        <v>30000</v>
      </c>
      <c r="W2726">
        <v>3000</v>
      </c>
      <c r="X2726">
        <v>85</v>
      </c>
      <c r="Y2726">
        <v>22</v>
      </c>
      <c r="Z2726">
        <v>0.9</v>
      </c>
      <c r="AA2726">
        <v>-24</v>
      </c>
      <c r="AB2726" t="s">
        <v>769</v>
      </c>
      <c r="AC2726">
        <v>0.1</v>
      </c>
      <c r="AD2726" t="s">
        <v>783</v>
      </c>
      <c r="AE2726">
        <v>41963</v>
      </c>
      <c r="AF2726">
        <v>41964</v>
      </c>
      <c r="AG2726" t="s">
        <v>784</v>
      </c>
      <c r="AH2726" t="s">
        <v>6927</v>
      </c>
      <c r="AI2726">
        <v>2226346</v>
      </c>
    </row>
    <row r="2727" spans="1:35">
      <c r="A2727" t="s">
        <v>6913</v>
      </c>
      <c r="B2727" t="s">
        <v>6913</v>
      </c>
      <c r="C2727" t="s">
        <v>6928</v>
      </c>
      <c r="D2727" t="s">
        <v>6929</v>
      </c>
      <c r="F2727" t="s">
        <v>738</v>
      </c>
      <c r="G2727" t="s">
        <v>780</v>
      </c>
      <c r="H2727" t="s">
        <v>794</v>
      </c>
      <c r="I2727" t="s">
        <v>726</v>
      </c>
      <c r="J2727" t="s">
        <v>682</v>
      </c>
      <c r="K2727">
        <v>5</v>
      </c>
      <c r="L2727">
        <v>40</v>
      </c>
      <c r="M2727">
        <v>85.6</v>
      </c>
      <c r="N2727">
        <v>62</v>
      </c>
      <c r="O2727">
        <v>554</v>
      </c>
      <c r="Q2727">
        <v>40</v>
      </c>
      <c r="R2727">
        <v>450</v>
      </c>
      <c r="S2727">
        <v>10</v>
      </c>
      <c r="T2727">
        <v>45</v>
      </c>
      <c r="U2727" t="s">
        <v>782</v>
      </c>
      <c r="V2727">
        <v>30000</v>
      </c>
      <c r="W2727">
        <v>3000</v>
      </c>
      <c r="X2727">
        <v>83</v>
      </c>
      <c r="Y2727">
        <v>20</v>
      </c>
      <c r="Z2727">
        <v>0.9</v>
      </c>
      <c r="AA2727">
        <v>-24</v>
      </c>
      <c r="AB2727" t="s">
        <v>769</v>
      </c>
      <c r="AC2727">
        <v>0.1</v>
      </c>
      <c r="AD2727" t="s">
        <v>783</v>
      </c>
      <c r="AE2727">
        <v>41963</v>
      </c>
      <c r="AF2727">
        <v>41960</v>
      </c>
      <c r="AG2727" t="s">
        <v>784</v>
      </c>
      <c r="AH2727" t="s">
        <v>6930</v>
      </c>
      <c r="AI2727">
        <v>2226345</v>
      </c>
    </row>
    <row r="2728" spans="1:35">
      <c r="A2728" t="s">
        <v>6913</v>
      </c>
      <c r="B2728" t="s">
        <v>6913</v>
      </c>
      <c r="C2728" t="s">
        <v>6931</v>
      </c>
      <c r="D2728" t="s">
        <v>6932</v>
      </c>
      <c r="F2728" t="s">
        <v>830</v>
      </c>
      <c r="G2728" t="s">
        <v>780</v>
      </c>
      <c r="H2728" t="s">
        <v>794</v>
      </c>
      <c r="I2728" t="s">
        <v>726</v>
      </c>
      <c r="J2728" t="s">
        <v>682</v>
      </c>
      <c r="K2728">
        <v>5</v>
      </c>
      <c r="L2728">
        <v>60</v>
      </c>
      <c r="M2728">
        <v>116</v>
      </c>
      <c r="N2728">
        <v>94.5</v>
      </c>
      <c r="O2728">
        <v>1835</v>
      </c>
      <c r="Q2728">
        <v>33</v>
      </c>
      <c r="R2728">
        <v>660</v>
      </c>
      <c r="S2728">
        <v>13</v>
      </c>
      <c r="T2728">
        <v>51</v>
      </c>
      <c r="U2728" t="s">
        <v>782</v>
      </c>
      <c r="V2728">
        <v>30000</v>
      </c>
      <c r="W2728">
        <v>3000</v>
      </c>
      <c r="X2728">
        <v>92</v>
      </c>
      <c r="Y2728">
        <v>67</v>
      </c>
      <c r="Z2728">
        <v>0.9</v>
      </c>
      <c r="AA2728">
        <v>-24</v>
      </c>
      <c r="AB2728" t="s">
        <v>769</v>
      </c>
      <c r="AC2728">
        <v>0.1</v>
      </c>
      <c r="AD2728" t="s">
        <v>783</v>
      </c>
      <c r="AE2728">
        <v>41779</v>
      </c>
      <c r="AF2728">
        <v>41957</v>
      </c>
      <c r="AG2728" t="s">
        <v>784</v>
      </c>
      <c r="AH2728" t="s">
        <v>6933</v>
      </c>
      <c r="AI2728">
        <v>2226348</v>
      </c>
    </row>
    <row r="2729" spans="1:35">
      <c r="A2729" t="s">
        <v>6913</v>
      </c>
      <c r="B2729" t="s">
        <v>6913</v>
      </c>
      <c r="C2729" t="s">
        <v>6934</v>
      </c>
      <c r="D2729" t="s">
        <v>6935</v>
      </c>
      <c r="F2729" t="s">
        <v>735</v>
      </c>
      <c r="G2729" t="s">
        <v>780</v>
      </c>
      <c r="H2729" t="s">
        <v>794</v>
      </c>
      <c r="I2729" t="s">
        <v>726</v>
      </c>
      <c r="J2729" t="s">
        <v>682</v>
      </c>
      <c r="K2729">
        <v>5</v>
      </c>
      <c r="L2729">
        <v>90</v>
      </c>
      <c r="M2729">
        <v>135</v>
      </c>
      <c r="N2729">
        <v>119.7</v>
      </c>
      <c r="O2729">
        <v>2946</v>
      </c>
      <c r="Q2729">
        <v>35</v>
      </c>
      <c r="R2729">
        <v>1065</v>
      </c>
      <c r="S2729">
        <v>18</v>
      </c>
      <c r="T2729">
        <v>59.2</v>
      </c>
      <c r="U2729" t="s">
        <v>782</v>
      </c>
      <c r="V2729">
        <v>30000</v>
      </c>
      <c r="W2729">
        <v>3000</v>
      </c>
      <c r="X2729">
        <v>92</v>
      </c>
      <c r="Y2729">
        <v>68</v>
      </c>
      <c r="Z2729">
        <v>0.9</v>
      </c>
      <c r="AA2729">
        <v>-24</v>
      </c>
      <c r="AB2729" t="s">
        <v>769</v>
      </c>
      <c r="AC2729">
        <v>0.1</v>
      </c>
      <c r="AD2729" t="s">
        <v>783</v>
      </c>
      <c r="AE2729">
        <v>41779</v>
      </c>
      <c r="AF2729">
        <v>41957</v>
      </c>
      <c r="AG2729" t="s">
        <v>784</v>
      </c>
      <c r="AH2729" t="s">
        <v>6936</v>
      </c>
      <c r="AI2729">
        <v>2226347</v>
      </c>
    </row>
    <row r="2730" spans="1:35" hidden="1">
      <c r="A2730" t="s">
        <v>5013</v>
      </c>
      <c r="B2730" t="s">
        <v>27</v>
      </c>
      <c r="C2730" t="s">
        <v>6937</v>
      </c>
      <c r="D2730" t="s">
        <v>6938</v>
      </c>
      <c r="F2730" t="s">
        <v>735</v>
      </c>
      <c r="G2730" t="s">
        <v>780</v>
      </c>
      <c r="H2730" t="s">
        <v>794</v>
      </c>
      <c r="I2730" t="s">
        <v>726</v>
      </c>
      <c r="J2730" t="s">
        <v>682</v>
      </c>
      <c r="K2730">
        <v>5</v>
      </c>
      <c r="L2730">
        <v>90</v>
      </c>
      <c r="M2730">
        <v>135</v>
      </c>
      <c r="N2730">
        <v>122</v>
      </c>
      <c r="O2730">
        <v>6660</v>
      </c>
      <c r="Q2730">
        <v>25</v>
      </c>
      <c r="R2730">
        <v>1050</v>
      </c>
      <c r="S2730">
        <v>14</v>
      </c>
      <c r="T2730">
        <v>75</v>
      </c>
      <c r="U2730" t="s">
        <v>782</v>
      </c>
      <c r="V2730">
        <v>25000</v>
      </c>
      <c r="W2730">
        <v>3500</v>
      </c>
      <c r="X2730">
        <v>83</v>
      </c>
      <c r="Y2730">
        <v>10</v>
      </c>
      <c r="Z2730">
        <v>0.9</v>
      </c>
      <c r="AA2730">
        <v>-30</v>
      </c>
      <c r="AB2730" t="s">
        <v>769</v>
      </c>
      <c r="AC2730">
        <v>0.05</v>
      </c>
      <c r="AD2730" t="s">
        <v>1308</v>
      </c>
      <c r="AE2730">
        <v>41640</v>
      </c>
      <c r="AF2730">
        <v>41890</v>
      </c>
      <c r="AG2730" t="s">
        <v>842</v>
      </c>
      <c r="AH2730" t="s">
        <v>6939</v>
      </c>
      <c r="AI2730">
        <v>2219012</v>
      </c>
    </row>
    <row r="2731" spans="1:35" hidden="1">
      <c r="A2731" t="s">
        <v>5013</v>
      </c>
      <c r="B2731" t="s">
        <v>27</v>
      </c>
      <c r="C2731" t="s">
        <v>6940</v>
      </c>
      <c r="D2731" t="s">
        <v>6940</v>
      </c>
      <c r="F2731" t="s">
        <v>735</v>
      </c>
      <c r="G2731" t="s">
        <v>780</v>
      </c>
      <c r="H2731" t="s">
        <v>794</v>
      </c>
      <c r="I2731" t="s">
        <v>726</v>
      </c>
      <c r="J2731" t="s">
        <v>682</v>
      </c>
      <c r="K2731">
        <v>5</v>
      </c>
      <c r="L2731">
        <v>90</v>
      </c>
      <c r="M2731">
        <v>135</v>
      </c>
      <c r="N2731">
        <v>122</v>
      </c>
      <c r="O2731">
        <v>7658</v>
      </c>
      <c r="Q2731">
        <v>15</v>
      </c>
      <c r="R2731">
        <v>1100</v>
      </c>
      <c r="S2731">
        <v>14</v>
      </c>
      <c r="T2731">
        <v>78.5</v>
      </c>
      <c r="U2731" t="s">
        <v>782</v>
      </c>
      <c r="V2731">
        <v>25000</v>
      </c>
      <c r="W2731">
        <v>3500</v>
      </c>
      <c r="X2731">
        <v>83</v>
      </c>
      <c r="Y2731">
        <v>10</v>
      </c>
      <c r="Z2731">
        <v>0.9</v>
      </c>
      <c r="AA2731">
        <v>-30</v>
      </c>
      <c r="AB2731" t="s">
        <v>769</v>
      </c>
      <c r="AC2731">
        <v>0.05</v>
      </c>
      <c r="AD2731" t="s">
        <v>1308</v>
      </c>
      <c r="AE2731">
        <v>41640</v>
      </c>
      <c r="AF2731">
        <v>41908</v>
      </c>
      <c r="AG2731" t="s">
        <v>842</v>
      </c>
      <c r="AH2731" t="s">
        <v>6941</v>
      </c>
      <c r="AI2731">
        <v>2222280</v>
      </c>
    </row>
    <row r="2732" spans="1:35" hidden="1">
      <c r="A2732" t="s">
        <v>5013</v>
      </c>
      <c r="B2732" t="s">
        <v>27</v>
      </c>
      <c r="C2732" t="s">
        <v>6942</v>
      </c>
      <c r="D2732" t="s">
        <v>6942</v>
      </c>
      <c r="F2732" t="s">
        <v>735</v>
      </c>
      <c r="G2732" t="s">
        <v>780</v>
      </c>
      <c r="H2732" t="s">
        <v>794</v>
      </c>
      <c r="I2732" t="s">
        <v>726</v>
      </c>
      <c r="J2732" t="s">
        <v>682</v>
      </c>
      <c r="K2732">
        <v>5</v>
      </c>
      <c r="M2732">
        <v>135</v>
      </c>
      <c r="N2732">
        <v>122</v>
      </c>
      <c r="O2732">
        <v>7074</v>
      </c>
      <c r="Q2732">
        <v>25</v>
      </c>
      <c r="R2732">
        <v>1100</v>
      </c>
      <c r="S2732">
        <v>14</v>
      </c>
      <c r="T2732">
        <v>78.5</v>
      </c>
      <c r="U2732" t="s">
        <v>782</v>
      </c>
      <c r="V2732">
        <v>25000</v>
      </c>
      <c r="W2732">
        <v>4000</v>
      </c>
      <c r="X2732">
        <v>82</v>
      </c>
      <c r="Y2732">
        <v>10</v>
      </c>
      <c r="Z2732">
        <v>0.9</v>
      </c>
      <c r="AA2732">
        <v>-30</v>
      </c>
      <c r="AB2732" t="s">
        <v>769</v>
      </c>
      <c r="AC2732">
        <v>0.05</v>
      </c>
      <c r="AD2732" t="s">
        <v>1308</v>
      </c>
      <c r="AE2732">
        <v>41435</v>
      </c>
      <c r="AF2732">
        <v>41890</v>
      </c>
      <c r="AG2732" t="s">
        <v>842</v>
      </c>
      <c r="AH2732" t="s">
        <v>6943</v>
      </c>
      <c r="AI2732">
        <v>2219013</v>
      </c>
    </row>
    <row r="2733" spans="1:35" hidden="1">
      <c r="A2733" t="s">
        <v>5013</v>
      </c>
      <c r="B2733" t="s">
        <v>27</v>
      </c>
      <c r="C2733" t="s">
        <v>6944</v>
      </c>
      <c r="D2733" t="s">
        <v>6944</v>
      </c>
      <c r="F2733" t="s">
        <v>735</v>
      </c>
      <c r="G2733" t="s">
        <v>780</v>
      </c>
      <c r="H2733" t="s">
        <v>794</v>
      </c>
      <c r="I2733" t="s">
        <v>726</v>
      </c>
      <c r="J2733" t="s">
        <v>682</v>
      </c>
      <c r="K2733">
        <v>5</v>
      </c>
      <c r="L2733">
        <v>90</v>
      </c>
      <c r="M2733">
        <v>135</v>
      </c>
      <c r="N2733">
        <v>122</v>
      </c>
      <c r="O2733">
        <v>7074</v>
      </c>
      <c r="Q2733">
        <v>25</v>
      </c>
      <c r="R2733">
        <v>1050</v>
      </c>
      <c r="S2733">
        <v>14</v>
      </c>
      <c r="T2733">
        <v>75</v>
      </c>
      <c r="U2733" t="s">
        <v>782</v>
      </c>
      <c r="V2733">
        <v>25000</v>
      </c>
      <c r="W2733">
        <v>4000</v>
      </c>
      <c r="X2733">
        <v>82</v>
      </c>
      <c r="Y2733">
        <v>10</v>
      </c>
      <c r="Z2733">
        <v>0.9</v>
      </c>
      <c r="AA2733">
        <v>-30</v>
      </c>
      <c r="AB2733" t="s">
        <v>769</v>
      </c>
      <c r="AC2733">
        <v>0.05</v>
      </c>
      <c r="AD2733" t="s">
        <v>1308</v>
      </c>
      <c r="AE2733">
        <v>41435</v>
      </c>
      <c r="AF2733">
        <v>41890</v>
      </c>
      <c r="AG2733" t="s">
        <v>842</v>
      </c>
      <c r="AH2733" t="s">
        <v>6945</v>
      </c>
      <c r="AI2733">
        <v>2219014</v>
      </c>
    </row>
    <row r="2734" spans="1:35" hidden="1">
      <c r="A2734" t="s">
        <v>5013</v>
      </c>
      <c r="B2734" t="s">
        <v>27</v>
      </c>
      <c r="C2734" t="s">
        <v>6946</v>
      </c>
      <c r="D2734" t="s">
        <v>6946</v>
      </c>
      <c r="F2734" t="s">
        <v>735</v>
      </c>
      <c r="G2734" t="s">
        <v>780</v>
      </c>
      <c r="H2734" t="s">
        <v>794</v>
      </c>
      <c r="I2734" t="s">
        <v>726</v>
      </c>
      <c r="J2734" t="s">
        <v>682</v>
      </c>
      <c r="K2734">
        <v>5</v>
      </c>
      <c r="M2734">
        <v>135</v>
      </c>
      <c r="N2734">
        <v>122</v>
      </c>
      <c r="O2734">
        <v>2292</v>
      </c>
      <c r="Q2734">
        <v>40</v>
      </c>
      <c r="R2734">
        <v>1050</v>
      </c>
      <c r="S2734">
        <v>14</v>
      </c>
      <c r="T2734">
        <v>75</v>
      </c>
      <c r="U2734" t="s">
        <v>782</v>
      </c>
      <c r="V2734">
        <v>25000</v>
      </c>
      <c r="W2734">
        <v>3000</v>
      </c>
      <c r="X2734">
        <v>82</v>
      </c>
      <c r="Y2734">
        <v>4</v>
      </c>
      <c r="Z2734">
        <v>0.8</v>
      </c>
      <c r="AA2734">
        <v>-30</v>
      </c>
      <c r="AD2734" t="s">
        <v>1308</v>
      </c>
      <c r="AE2734">
        <v>41498</v>
      </c>
      <c r="AF2734">
        <v>41890</v>
      </c>
      <c r="AG2734" t="s">
        <v>842</v>
      </c>
      <c r="AH2734" t="s">
        <v>6947</v>
      </c>
      <c r="AI2734">
        <v>2218760</v>
      </c>
    </row>
    <row r="2735" spans="1:35" hidden="1">
      <c r="A2735" t="s">
        <v>5013</v>
      </c>
      <c r="B2735" t="s">
        <v>27</v>
      </c>
      <c r="C2735" t="s">
        <v>6948</v>
      </c>
      <c r="D2735" t="s">
        <v>6948</v>
      </c>
      <c r="F2735" t="s">
        <v>733</v>
      </c>
      <c r="G2735" t="s">
        <v>780</v>
      </c>
      <c r="H2735" t="s">
        <v>794</v>
      </c>
      <c r="I2735" t="s">
        <v>726</v>
      </c>
      <c r="J2735" t="s">
        <v>682</v>
      </c>
      <c r="K2735">
        <v>5</v>
      </c>
      <c r="M2735">
        <v>135</v>
      </c>
      <c r="N2735">
        <v>122</v>
      </c>
      <c r="R2735">
        <v>1150</v>
      </c>
      <c r="S2735">
        <v>17</v>
      </c>
      <c r="T2735">
        <v>68</v>
      </c>
      <c r="U2735" t="s">
        <v>782</v>
      </c>
      <c r="V2735">
        <v>25019</v>
      </c>
      <c r="W2735">
        <v>2700</v>
      </c>
      <c r="X2735">
        <v>82</v>
      </c>
      <c r="Y2735">
        <v>17</v>
      </c>
      <c r="Z2735">
        <v>0.9</v>
      </c>
      <c r="AA2735">
        <v>-30</v>
      </c>
      <c r="AD2735" t="s">
        <v>1308</v>
      </c>
      <c r="AE2735">
        <v>41435</v>
      </c>
      <c r="AF2735">
        <v>41848</v>
      </c>
      <c r="AG2735" t="s">
        <v>842</v>
      </c>
      <c r="AH2735" t="s">
        <v>6949</v>
      </c>
      <c r="AI2735">
        <v>2217042</v>
      </c>
    </row>
    <row r="2736" spans="1:35" hidden="1">
      <c r="A2736" t="s">
        <v>5013</v>
      </c>
      <c r="B2736" t="s">
        <v>27</v>
      </c>
      <c r="C2736" t="s">
        <v>6950</v>
      </c>
      <c r="D2736" t="s">
        <v>6950</v>
      </c>
      <c r="F2736" t="s">
        <v>733</v>
      </c>
      <c r="G2736" t="s">
        <v>780</v>
      </c>
      <c r="H2736" t="s">
        <v>794</v>
      </c>
      <c r="I2736" t="s">
        <v>726</v>
      </c>
      <c r="J2736" t="s">
        <v>682</v>
      </c>
      <c r="K2736">
        <v>5</v>
      </c>
      <c r="M2736">
        <v>135</v>
      </c>
      <c r="N2736">
        <v>122</v>
      </c>
      <c r="R2736">
        <v>1100</v>
      </c>
      <c r="S2736">
        <v>17</v>
      </c>
      <c r="T2736">
        <v>65</v>
      </c>
      <c r="U2736" t="s">
        <v>782</v>
      </c>
      <c r="V2736">
        <v>25019</v>
      </c>
      <c r="W2736">
        <v>3000</v>
      </c>
      <c r="X2736">
        <v>84</v>
      </c>
      <c r="Y2736">
        <v>22</v>
      </c>
      <c r="Z2736">
        <v>0.9</v>
      </c>
      <c r="AA2736">
        <v>-30</v>
      </c>
      <c r="AD2736" t="s">
        <v>1308</v>
      </c>
      <c r="AE2736">
        <v>41435</v>
      </c>
      <c r="AF2736">
        <v>41848</v>
      </c>
      <c r="AG2736" t="s">
        <v>842</v>
      </c>
      <c r="AH2736" t="s">
        <v>6951</v>
      </c>
      <c r="AI2736">
        <v>2217044</v>
      </c>
    </row>
    <row r="2737" spans="1:35" hidden="1">
      <c r="A2737" t="s">
        <v>5013</v>
      </c>
      <c r="B2737" t="s">
        <v>27</v>
      </c>
      <c r="C2737" t="s">
        <v>6952</v>
      </c>
      <c r="D2737" t="s">
        <v>6952</v>
      </c>
      <c r="F2737" t="s">
        <v>733</v>
      </c>
      <c r="G2737" t="s">
        <v>780</v>
      </c>
      <c r="H2737" t="s">
        <v>794</v>
      </c>
      <c r="I2737" t="s">
        <v>726</v>
      </c>
      <c r="J2737" t="s">
        <v>682</v>
      </c>
      <c r="K2737">
        <v>5</v>
      </c>
      <c r="M2737">
        <v>135</v>
      </c>
      <c r="N2737">
        <v>122</v>
      </c>
      <c r="R2737">
        <v>1150</v>
      </c>
      <c r="S2737">
        <v>17</v>
      </c>
      <c r="T2737">
        <v>67</v>
      </c>
      <c r="U2737" t="s">
        <v>782</v>
      </c>
      <c r="V2737">
        <v>25019</v>
      </c>
      <c r="W2737">
        <v>4000</v>
      </c>
      <c r="X2737">
        <v>84</v>
      </c>
      <c r="Y2737">
        <v>25</v>
      </c>
      <c r="Z2737">
        <v>0.9</v>
      </c>
      <c r="AA2737">
        <v>-30</v>
      </c>
      <c r="AD2737" t="s">
        <v>1308</v>
      </c>
      <c r="AE2737">
        <v>41435</v>
      </c>
      <c r="AF2737">
        <v>41848</v>
      </c>
      <c r="AG2737" t="s">
        <v>842</v>
      </c>
      <c r="AH2737" t="s">
        <v>6953</v>
      </c>
      <c r="AI2737">
        <v>2217045</v>
      </c>
    </row>
    <row r="2738" spans="1:35" hidden="1">
      <c r="A2738" t="s">
        <v>5013</v>
      </c>
      <c r="B2738" t="s">
        <v>27</v>
      </c>
      <c r="C2738" t="s">
        <v>6954</v>
      </c>
      <c r="D2738" t="s">
        <v>6954</v>
      </c>
      <c r="F2738" t="s">
        <v>733</v>
      </c>
      <c r="G2738" t="s">
        <v>780</v>
      </c>
      <c r="H2738" t="s">
        <v>794</v>
      </c>
      <c r="I2738" t="s">
        <v>726</v>
      </c>
      <c r="J2738" t="s">
        <v>682</v>
      </c>
      <c r="K2738">
        <v>5</v>
      </c>
      <c r="M2738">
        <v>135</v>
      </c>
      <c r="N2738">
        <v>122</v>
      </c>
      <c r="R2738">
        <v>1200</v>
      </c>
      <c r="S2738">
        <v>17</v>
      </c>
      <c r="T2738">
        <v>68</v>
      </c>
      <c r="U2738" t="s">
        <v>782</v>
      </c>
      <c r="V2738">
        <v>25000</v>
      </c>
      <c r="W2738">
        <v>2700</v>
      </c>
      <c r="X2738">
        <v>83</v>
      </c>
      <c r="Y2738">
        <v>21</v>
      </c>
      <c r="Z2738">
        <v>0.9</v>
      </c>
      <c r="AA2738">
        <v>-30</v>
      </c>
      <c r="AB2738" t="s">
        <v>769</v>
      </c>
      <c r="AC2738">
        <v>0.05</v>
      </c>
      <c r="AD2738" t="s">
        <v>1308</v>
      </c>
      <c r="AE2738">
        <v>41446</v>
      </c>
      <c r="AF2738">
        <v>41815</v>
      </c>
      <c r="AG2738" t="s">
        <v>842</v>
      </c>
      <c r="AH2738" t="s">
        <v>6955</v>
      </c>
      <c r="AI2738">
        <v>2213841</v>
      </c>
    </row>
    <row r="2739" spans="1:35" hidden="1">
      <c r="A2739" t="s">
        <v>5013</v>
      </c>
      <c r="B2739" t="s">
        <v>27</v>
      </c>
      <c r="C2739" t="s">
        <v>6956</v>
      </c>
      <c r="D2739" t="s">
        <v>6956</v>
      </c>
      <c r="F2739" t="s">
        <v>733</v>
      </c>
      <c r="G2739" t="s">
        <v>780</v>
      </c>
      <c r="H2739" t="s">
        <v>794</v>
      </c>
      <c r="I2739" t="s">
        <v>726</v>
      </c>
      <c r="J2739" t="s">
        <v>682</v>
      </c>
      <c r="K2739">
        <v>5</v>
      </c>
      <c r="M2739">
        <v>135</v>
      </c>
      <c r="N2739">
        <v>122</v>
      </c>
      <c r="R2739">
        <v>1200</v>
      </c>
      <c r="S2739">
        <v>17</v>
      </c>
      <c r="T2739">
        <v>71</v>
      </c>
      <c r="U2739" t="s">
        <v>782</v>
      </c>
      <c r="V2739">
        <v>25000</v>
      </c>
      <c r="W2739">
        <v>3000</v>
      </c>
      <c r="X2739">
        <v>84</v>
      </c>
      <c r="Y2739">
        <v>24</v>
      </c>
      <c r="Z2739">
        <v>0.9</v>
      </c>
      <c r="AA2739">
        <v>-30</v>
      </c>
      <c r="AB2739" t="s">
        <v>769</v>
      </c>
      <c r="AC2739">
        <v>0.05</v>
      </c>
      <c r="AD2739" t="s">
        <v>1308</v>
      </c>
      <c r="AE2739">
        <v>41446</v>
      </c>
      <c r="AF2739">
        <v>41815</v>
      </c>
      <c r="AG2739" t="s">
        <v>842</v>
      </c>
      <c r="AH2739" t="s">
        <v>6957</v>
      </c>
      <c r="AI2739">
        <v>2213836</v>
      </c>
    </row>
    <row r="2740" spans="1:35" hidden="1">
      <c r="A2740" t="s">
        <v>5013</v>
      </c>
      <c r="B2740" t="s">
        <v>27</v>
      </c>
      <c r="C2740" t="s">
        <v>6958</v>
      </c>
      <c r="D2740" t="s">
        <v>6958</v>
      </c>
      <c r="F2740" t="s">
        <v>733</v>
      </c>
      <c r="G2740" t="s">
        <v>780</v>
      </c>
      <c r="H2740" t="s">
        <v>794</v>
      </c>
      <c r="I2740" t="s">
        <v>726</v>
      </c>
      <c r="J2740" t="s">
        <v>682</v>
      </c>
      <c r="K2740">
        <v>5</v>
      </c>
      <c r="M2740">
        <v>135</v>
      </c>
      <c r="N2740">
        <v>122</v>
      </c>
      <c r="R2740">
        <v>1300</v>
      </c>
      <c r="S2740">
        <v>17</v>
      </c>
      <c r="T2740">
        <v>76</v>
      </c>
      <c r="U2740" t="s">
        <v>782</v>
      </c>
      <c r="V2740">
        <v>25000</v>
      </c>
      <c r="W2740">
        <v>4000</v>
      </c>
      <c r="X2740">
        <v>82</v>
      </c>
      <c r="Y2740">
        <v>25</v>
      </c>
      <c r="Z2740">
        <v>0.9</v>
      </c>
      <c r="AA2740">
        <v>-30</v>
      </c>
      <c r="AB2740" t="s">
        <v>769</v>
      </c>
      <c r="AC2740">
        <v>0.05</v>
      </c>
      <c r="AD2740" t="s">
        <v>1308</v>
      </c>
      <c r="AE2740">
        <v>41446</v>
      </c>
      <c r="AF2740">
        <v>41890</v>
      </c>
      <c r="AG2740" t="s">
        <v>842</v>
      </c>
      <c r="AH2740" t="s">
        <v>6959</v>
      </c>
      <c r="AI2740">
        <v>2219496</v>
      </c>
    </row>
    <row r="2741" spans="1:35" hidden="1">
      <c r="A2741" t="s">
        <v>5013</v>
      </c>
      <c r="B2741" t="s">
        <v>27</v>
      </c>
      <c r="C2741" t="s">
        <v>6960</v>
      </c>
      <c r="D2741" t="s">
        <v>6960</v>
      </c>
      <c r="F2741" t="s">
        <v>735</v>
      </c>
      <c r="G2741" t="s">
        <v>780</v>
      </c>
      <c r="H2741" t="s">
        <v>794</v>
      </c>
      <c r="I2741" t="s">
        <v>726</v>
      </c>
      <c r="J2741" t="s">
        <v>682</v>
      </c>
      <c r="K2741">
        <v>5</v>
      </c>
      <c r="L2741">
        <v>120</v>
      </c>
      <c r="M2741">
        <v>134.6</v>
      </c>
      <c r="N2741">
        <v>121.9</v>
      </c>
      <c r="O2741">
        <v>4005</v>
      </c>
      <c r="Q2741">
        <v>25</v>
      </c>
      <c r="R2741">
        <v>1000</v>
      </c>
      <c r="S2741">
        <v>17</v>
      </c>
      <c r="T2741">
        <v>67.099999999999994</v>
      </c>
      <c r="U2741" t="s">
        <v>782</v>
      </c>
      <c r="V2741">
        <v>25000</v>
      </c>
      <c r="W2741">
        <v>2700</v>
      </c>
      <c r="X2741">
        <v>85</v>
      </c>
      <c r="Y2741">
        <v>12</v>
      </c>
      <c r="Z2741">
        <v>0.8</v>
      </c>
      <c r="AA2741">
        <v>-20</v>
      </c>
      <c r="AD2741" t="s">
        <v>1308</v>
      </c>
      <c r="AE2741">
        <v>41492</v>
      </c>
      <c r="AF2741">
        <v>41719</v>
      </c>
      <c r="AG2741" t="s">
        <v>842</v>
      </c>
      <c r="AH2741" t="s">
        <v>6961</v>
      </c>
      <c r="AI2741">
        <v>2206692</v>
      </c>
    </row>
    <row r="2742" spans="1:35" hidden="1">
      <c r="A2742" t="s">
        <v>5013</v>
      </c>
      <c r="B2742" t="s">
        <v>27</v>
      </c>
      <c r="C2742" t="s">
        <v>6962</v>
      </c>
      <c r="D2742" t="s">
        <v>6962</v>
      </c>
      <c r="F2742" t="s">
        <v>735</v>
      </c>
      <c r="G2742" t="s">
        <v>780</v>
      </c>
      <c r="H2742" t="s">
        <v>794</v>
      </c>
      <c r="I2742" t="s">
        <v>726</v>
      </c>
      <c r="J2742" t="s">
        <v>682</v>
      </c>
      <c r="K2742">
        <v>5</v>
      </c>
      <c r="L2742">
        <v>120</v>
      </c>
      <c r="M2742">
        <v>134.6</v>
      </c>
      <c r="N2742">
        <v>121.9</v>
      </c>
      <c r="O2742">
        <v>2556</v>
      </c>
      <c r="Q2742">
        <v>40</v>
      </c>
      <c r="R2742">
        <v>1250</v>
      </c>
      <c r="S2742">
        <v>17.2</v>
      </c>
      <c r="T2742">
        <v>73.5</v>
      </c>
      <c r="U2742" t="s">
        <v>782</v>
      </c>
      <c r="V2742">
        <v>25000</v>
      </c>
      <c r="W2742">
        <v>3000</v>
      </c>
      <c r="X2742">
        <v>82</v>
      </c>
      <c r="Y2742">
        <v>4</v>
      </c>
      <c r="Z2742">
        <v>0.9</v>
      </c>
      <c r="AA2742">
        <v>-20</v>
      </c>
      <c r="AD2742" t="s">
        <v>1308</v>
      </c>
      <c r="AE2742">
        <v>41529</v>
      </c>
      <c r="AF2742">
        <v>41719</v>
      </c>
      <c r="AG2742" t="s">
        <v>842</v>
      </c>
      <c r="AH2742" t="s">
        <v>6963</v>
      </c>
      <c r="AI2742">
        <v>2206691</v>
      </c>
    </row>
    <row r="2743" spans="1:35" hidden="1">
      <c r="A2743" t="s">
        <v>5013</v>
      </c>
      <c r="B2743" t="s">
        <v>27</v>
      </c>
      <c r="C2743" t="s">
        <v>6964</v>
      </c>
      <c r="D2743" t="s">
        <v>6964</v>
      </c>
      <c r="F2743" t="s">
        <v>735</v>
      </c>
      <c r="G2743" t="s">
        <v>780</v>
      </c>
      <c r="H2743" t="s">
        <v>794</v>
      </c>
      <c r="I2743" t="s">
        <v>726</v>
      </c>
      <c r="J2743" t="s">
        <v>682</v>
      </c>
      <c r="K2743">
        <v>5</v>
      </c>
      <c r="L2743">
        <v>120</v>
      </c>
      <c r="M2743">
        <v>134.6</v>
      </c>
      <c r="N2743">
        <v>121.9</v>
      </c>
      <c r="O2743">
        <v>5197</v>
      </c>
      <c r="Q2743">
        <v>25</v>
      </c>
      <c r="R2743">
        <v>1250</v>
      </c>
      <c r="S2743">
        <v>17</v>
      </c>
      <c r="T2743">
        <v>73.5</v>
      </c>
      <c r="U2743" t="s">
        <v>782</v>
      </c>
      <c r="V2743">
        <v>25000</v>
      </c>
      <c r="W2743">
        <v>3000</v>
      </c>
      <c r="X2743">
        <v>82</v>
      </c>
      <c r="Y2743">
        <v>3</v>
      </c>
      <c r="Z2743">
        <v>0.9</v>
      </c>
      <c r="AA2743">
        <v>-20</v>
      </c>
      <c r="AD2743" t="s">
        <v>1308</v>
      </c>
      <c r="AE2743">
        <v>41529</v>
      </c>
      <c r="AF2743">
        <v>41719</v>
      </c>
      <c r="AG2743" t="s">
        <v>842</v>
      </c>
      <c r="AH2743" t="s">
        <v>6965</v>
      </c>
      <c r="AI2743">
        <v>2206693</v>
      </c>
    </row>
    <row r="2744" spans="1:35" hidden="1">
      <c r="A2744" t="s">
        <v>5013</v>
      </c>
      <c r="B2744" t="s">
        <v>27</v>
      </c>
      <c r="C2744" t="s">
        <v>6966</v>
      </c>
      <c r="D2744" t="s">
        <v>6966</v>
      </c>
      <c r="F2744" t="s">
        <v>735</v>
      </c>
      <c r="G2744" t="s">
        <v>780</v>
      </c>
      <c r="H2744" t="s">
        <v>794</v>
      </c>
      <c r="I2744" t="s">
        <v>726</v>
      </c>
      <c r="J2744" t="s">
        <v>682</v>
      </c>
      <c r="K2744">
        <v>5</v>
      </c>
      <c r="L2744">
        <v>120</v>
      </c>
      <c r="M2744">
        <v>134.6</v>
      </c>
      <c r="N2744">
        <v>121.9</v>
      </c>
      <c r="O2744">
        <v>2510</v>
      </c>
      <c r="Q2744">
        <v>40</v>
      </c>
      <c r="R2744">
        <v>1275</v>
      </c>
      <c r="S2744">
        <v>17</v>
      </c>
      <c r="T2744">
        <v>75</v>
      </c>
      <c r="U2744" t="s">
        <v>782</v>
      </c>
      <c r="V2744">
        <v>25000</v>
      </c>
      <c r="W2744">
        <v>3500</v>
      </c>
      <c r="X2744">
        <v>82</v>
      </c>
      <c r="Y2744">
        <v>6</v>
      </c>
      <c r="Z2744">
        <v>0.8</v>
      </c>
      <c r="AA2744">
        <v>-20</v>
      </c>
      <c r="AD2744" t="s">
        <v>1308</v>
      </c>
      <c r="AE2744">
        <v>41697</v>
      </c>
      <c r="AF2744">
        <v>41719</v>
      </c>
      <c r="AG2744" t="s">
        <v>842</v>
      </c>
      <c r="AH2744" t="s">
        <v>6967</v>
      </c>
      <c r="AI2744">
        <v>2206694</v>
      </c>
    </row>
    <row r="2745" spans="1:35" hidden="1">
      <c r="A2745" t="s">
        <v>5013</v>
      </c>
      <c r="B2745" t="s">
        <v>27</v>
      </c>
      <c r="C2745" t="s">
        <v>6968</v>
      </c>
      <c r="D2745" t="s">
        <v>6968</v>
      </c>
      <c r="F2745" t="s">
        <v>735</v>
      </c>
      <c r="G2745" t="s">
        <v>780</v>
      </c>
      <c r="H2745" t="s">
        <v>794</v>
      </c>
      <c r="I2745" t="s">
        <v>726</v>
      </c>
      <c r="J2745" t="s">
        <v>682</v>
      </c>
      <c r="K2745">
        <v>5</v>
      </c>
      <c r="L2745">
        <v>120</v>
      </c>
      <c r="M2745">
        <v>134.6</v>
      </c>
      <c r="N2745">
        <v>121.9</v>
      </c>
      <c r="O2745">
        <v>9867</v>
      </c>
      <c r="Q2745">
        <v>25</v>
      </c>
      <c r="R2745">
        <v>1275</v>
      </c>
      <c r="S2745">
        <v>17</v>
      </c>
      <c r="T2745">
        <v>75</v>
      </c>
      <c r="U2745" t="s">
        <v>782</v>
      </c>
      <c r="V2745">
        <v>25000</v>
      </c>
      <c r="W2745">
        <v>3500</v>
      </c>
      <c r="X2745">
        <v>82</v>
      </c>
      <c r="Y2745">
        <v>8</v>
      </c>
      <c r="Z2745">
        <v>0.8</v>
      </c>
      <c r="AA2745">
        <v>-20</v>
      </c>
      <c r="AD2745" t="s">
        <v>1308</v>
      </c>
      <c r="AE2745">
        <v>41697</v>
      </c>
      <c r="AF2745">
        <v>41719</v>
      </c>
      <c r="AG2745" t="s">
        <v>842</v>
      </c>
      <c r="AH2745" t="s">
        <v>6969</v>
      </c>
      <c r="AI2745">
        <v>2206695</v>
      </c>
    </row>
    <row r="2746" spans="1:35" hidden="1">
      <c r="A2746" t="s">
        <v>5013</v>
      </c>
      <c r="B2746" t="s">
        <v>27</v>
      </c>
      <c r="C2746" t="s">
        <v>6970</v>
      </c>
      <c r="D2746" t="s">
        <v>6970</v>
      </c>
      <c r="F2746" t="s">
        <v>735</v>
      </c>
      <c r="G2746" t="s">
        <v>780</v>
      </c>
      <c r="H2746" t="s">
        <v>794</v>
      </c>
      <c r="I2746" t="s">
        <v>726</v>
      </c>
      <c r="J2746" t="s">
        <v>682</v>
      </c>
      <c r="K2746">
        <v>5</v>
      </c>
      <c r="L2746">
        <v>120</v>
      </c>
      <c r="M2746">
        <v>134.6</v>
      </c>
      <c r="N2746">
        <v>121.9</v>
      </c>
      <c r="O2746">
        <v>5506</v>
      </c>
      <c r="Q2746">
        <v>25</v>
      </c>
      <c r="R2746">
        <v>1300</v>
      </c>
      <c r="S2746">
        <v>17</v>
      </c>
      <c r="T2746">
        <v>74.2</v>
      </c>
      <c r="U2746" t="s">
        <v>782</v>
      </c>
      <c r="V2746">
        <v>25000</v>
      </c>
      <c r="W2746">
        <v>3500</v>
      </c>
      <c r="X2746">
        <v>95</v>
      </c>
      <c r="Y2746">
        <v>69</v>
      </c>
      <c r="Z2746">
        <v>0.8</v>
      </c>
      <c r="AA2746">
        <v>-20</v>
      </c>
      <c r="AD2746" t="s">
        <v>1308</v>
      </c>
      <c r="AE2746">
        <v>41452</v>
      </c>
      <c r="AF2746">
        <v>41751</v>
      </c>
      <c r="AG2746" t="s">
        <v>842</v>
      </c>
      <c r="AH2746" t="s">
        <v>6971</v>
      </c>
      <c r="AI2746">
        <v>2209473</v>
      </c>
    </row>
    <row r="2747" spans="1:35" hidden="1">
      <c r="A2747" t="s">
        <v>5013</v>
      </c>
      <c r="B2747" t="s">
        <v>27</v>
      </c>
      <c r="C2747" t="s">
        <v>6972</v>
      </c>
      <c r="D2747" t="s">
        <v>6972</v>
      </c>
      <c r="F2747" t="s">
        <v>735</v>
      </c>
      <c r="G2747" t="s">
        <v>780</v>
      </c>
      <c r="H2747" t="s">
        <v>794</v>
      </c>
      <c r="I2747" t="s">
        <v>726</v>
      </c>
      <c r="J2747" t="s">
        <v>682</v>
      </c>
      <c r="K2747">
        <v>5</v>
      </c>
      <c r="L2747">
        <v>120</v>
      </c>
      <c r="M2747">
        <v>134.6</v>
      </c>
      <c r="N2747">
        <v>121.9</v>
      </c>
      <c r="O2747">
        <v>6254</v>
      </c>
      <c r="Q2747">
        <v>15</v>
      </c>
      <c r="R2747">
        <v>1275</v>
      </c>
      <c r="S2747">
        <v>17</v>
      </c>
      <c r="T2747">
        <v>74.8</v>
      </c>
      <c r="U2747" t="s">
        <v>782</v>
      </c>
      <c r="V2747">
        <v>25000</v>
      </c>
      <c r="W2747">
        <v>3500</v>
      </c>
      <c r="X2747">
        <v>95</v>
      </c>
      <c r="Y2747">
        <v>70</v>
      </c>
      <c r="Z2747">
        <v>0.9</v>
      </c>
      <c r="AA2747">
        <v>-20</v>
      </c>
      <c r="AD2747" t="s">
        <v>1308</v>
      </c>
      <c r="AE2747">
        <v>41452</v>
      </c>
      <c r="AF2747">
        <v>41751</v>
      </c>
      <c r="AG2747" t="s">
        <v>842</v>
      </c>
      <c r="AH2747" t="s">
        <v>6973</v>
      </c>
      <c r="AI2747">
        <v>2209474</v>
      </c>
    </row>
    <row r="2748" spans="1:35" hidden="1">
      <c r="A2748" t="s">
        <v>5013</v>
      </c>
      <c r="B2748" t="s">
        <v>27</v>
      </c>
      <c r="C2748" t="s">
        <v>6974</v>
      </c>
      <c r="D2748" t="s">
        <v>6974</v>
      </c>
      <c r="F2748" t="s">
        <v>735</v>
      </c>
      <c r="G2748" t="s">
        <v>780</v>
      </c>
      <c r="H2748" t="s">
        <v>794</v>
      </c>
      <c r="I2748" t="s">
        <v>726</v>
      </c>
      <c r="J2748" t="s">
        <v>682</v>
      </c>
      <c r="K2748">
        <v>5</v>
      </c>
      <c r="L2748">
        <v>120</v>
      </c>
      <c r="M2748">
        <v>134.6</v>
      </c>
      <c r="N2748">
        <v>121.9</v>
      </c>
      <c r="O2748">
        <v>2668</v>
      </c>
      <c r="Q2748">
        <v>40</v>
      </c>
      <c r="R2748">
        <v>1400</v>
      </c>
      <c r="S2748">
        <v>17</v>
      </c>
      <c r="T2748">
        <v>76.5</v>
      </c>
      <c r="U2748" t="s">
        <v>782</v>
      </c>
      <c r="V2748">
        <v>25000</v>
      </c>
      <c r="W2748">
        <v>4000</v>
      </c>
      <c r="X2748">
        <v>83</v>
      </c>
      <c r="Y2748">
        <v>11</v>
      </c>
      <c r="Z2748">
        <v>0.8</v>
      </c>
      <c r="AA2748">
        <v>-20</v>
      </c>
      <c r="AD2748" t="s">
        <v>1308</v>
      </c>
      <c r="AE2748">
        <v>41697</v>
      </c>
      <c r="AF2748">
        <v>41719</v>
      </c>
      <c r="AG2748" t="s">
        <v>842</v>
      </c>
      <c r="AH2748" t="s">
        <v>6975</v>
      </c>
      <c r="AI2748">
        <v>2206696</v>
      </c>
    </row>
    <row r="2749" spans="1:35" hidden="1">
      <c r="A2749" t="s">
        <v>5013</v>
      </c>
      <c r="B2749" t="s">
        <v>27</v>
      </c>
      <c r="C2749" t="s">
        <v>6976</v>
      </c>
      <c r="D2749" t="s">
        <v>6976</v>
      </c>
      <c r="F2749" t="s">
        <v>735</v>
      </c>
      <c r="G2749" t="s">
        <v>780</v>
      </c>
      <c r="H2749" t="s">
        <v>794</v>
      </c>
      <c r="I2749" t="s">
        <v>726</v>
      </c>
      <c r="J2749" t="s">
        <v>682</v>
      </c>
      <c r="K2749">
        <v>5</v>
      </c>
      <c r="L2749">
        <v>120</v>
      </c>
      <c r="M2749">
        <v>134.6</v>
      </c>
      <c r="N2749">
        <v>121.9</v>
      </c>
      <c r="O2749">
        <v>8704</v>
      </c>
      <c r="Q2749">
        <v>15</v>
      </c>
      <c r="R2749">
        <v>1400</v>
      </c>
      <c r="S2749">
        <v>17</v>
      </c>
      <c r="T2749">
        <v>76.5</v>
      </c>
      <c r="U2749" t="s">
        <v>782</v>
      </c>
      <c r="V2749">
        <v>25000</v>
      </c>
      <c r="W2749">
        <v>4000</v>
      </c>
      <c r="X2749">
        <v>83</v>
      </c>
      <c r="Y2749">
        <v>11</v>
      </c>
      <c r="Z2749">
        <v>0.8</v>
      </c>
      <c r="AA2749">
        <v>-20</v>
      </c>
      <c r="AD2749" t="s">
        <v>1308</v>
      </c>
      <c r="AE2749">
        <v>41697</v>
      </c>
      <c r="AF2749">
        <v>41722</v>
      </c>
      <c r="AG2749" t="s">
        <v>842</v>
      </c>
      <c r="AH2749" t="s">
        <v>6977</v>
      </c>
      <c r="AI2749">
        <v>2206753</v>
      </c>
    </row>
    <row r="2750" spans="1:35" hidden="1">
      <c r="A2750" t="s">
        <v>5013</v>
      </c>
      <c r="B2750" t="s">
        <v>27</v>
      </c>
      <c r="C2750" t="s">
        <v>6978</v>
      </c>
      <c r="D2750" t="s">
        <v>6978</v>
      </c>
      <c r="F2750" t="s">
        <v>735</v>
      </c>
      <c r="G2750" t="s">
        <v>780</v>
      </c>
      <c r="H2750" t="s">
        <v>794</v>
      </c>
      <c r="I2750" t="s">
        <v>726</v>
      </c>
      <c r="J2750" t="s">
        <v>682</v>
      </c>
      <c r="K2750">
        <v>5</v>
      </c>
      <c r="L2750">
        <v>90</v>
      </c>
      <c r="M2750">
        <v>135</v>
      </c>
      <c r="N2750">
        <v>122</v>
      </c>
      <c r="O2750">
        <v>5276</v>
      </c>
      <c r="Q2750">
        <v>25</v>
      </c>
      <c r="R2750">
        <v>1100</v>
      </c>
      <c r="S2750">
        <v>17</v>
      </c>
      <c r="T2750">
        <v>64.7</v>
      </c>
      <c r="U2750" t="s">
        <v>782</v>
      </c>
      <c r="V2750">
        <v>25000</v>
      </c>
      <c r="W2750">
        <v>2700</v>
      </c>
      <c r="X2750">
        <v>85</v>
      </c>
      <c r="Y2750">
        <v>11</v>
      </c>
      <c r="Z2750">
        <v>0.9</v>
      </c>
      <c r="AA2750">
        <v>-30</v>
      </c>
      <c r="AB2750" t="s">
        <v>769</v>
      </c>
      <c r="AC2750">
        <v>0.05</v>
      </c>
      <c r="AD2750" t="s">
        <v>1308</v>
      </c>
      <c r="AE2750">
        <v>41623</v>
      </c>
      <c r="AF2750">
        <v>41801</v>
      </c>
      <c r="AG2750" t="s">
        <v>842</v>
      </c>
      <c r="AH2750" t="s">
        <v>6979</v>
      </c>
      <c r="AI2750">
        <v>2213285</v>
      </c>
    </row>
    <row r="2751" spans="1:35" hidden="1">
      <c r="A2751" t="s">
        <v>5013</v>
      </c>
      <c r="B2751" t="s">
        <v>27</v>
      </c>
      <c r="C2751" t="s">
        <v>6980</v>
      </c>
      <c r="D2751" t="s">
        <v>6980</v>
      </c>
      <c r="F2751" t="s">
        <v>735</v>
      </c>
      <c r="G2751" t="s">
        <v>780</v>
      </c>
      <c r="H2751" t="s">
        <v>794</v>
      </c>
      <c r="I2751" t="s">
        <v>726</v>
      </c>
      <c r="J2751" t="s">
        <v>682</v>
      </c>
      <c r="K2751">
        <v>5</v>
      </c>
      <c r="L2751">
        <v>120</v>
      </c>
      <c r="M2751">
        <v>135</v>
      </c>
      <c r="N2751">
        <v>122</v>
      </c>
      <c r="O2751">
        <v>2751</v>
      </c>
      <c r="Q2751">
        <v>40</v>
      </c>
      <c r="R2751">
        <v>1250</v>
      </c>
      <c r="S2751">
        <v>17</v>
      </c>
      <c r="T2751">
        <v>78</v>
      </c>
      <c r="U2751" t="s">
        <v>782</v>
      </c>
      <c r="V2751">
        <v>25000</v>
      </c>
      <c r="W2751">
        <v>3000</v>
      </c>
      <c r="X2751">
        <v>81</v>
      </c>
      <c r="Y2751">
        <v>3</v>
      </c>
      <c r="Z2751">
        <v>0.9</v>
      </c>
      <c r="AA2751">
        <v>-30</v>
      </c>
      <c r="AB2751" t="s">
        <v>769</v>
      </c>
      <c r="AC2751">
        <v>0.05</v>
      </c>
      <c r="AD2751" t="s">
        <v>1308</v>
      </c>
      <c r="AE2751">
        <v>41499</v>
      </c>
      <c r="AF2751">
        <v>41801</v>
      </c>
      <c r="AG2751" t="s">
        <v>842</v>
      </c>
      <c r="AH2751" t="s">
        <v>6981</v>
      </c>
      <c r="AI2751">
        <v>2213286</v>
      </c>
    </row>
    <row r="2752" spans="1:35">
      <c r="A2752" t="s">
        <v>6833</v>
      </c>
      <c r="B2752" t="s">
        <v>6834</v>
      </c>
      <c r="C2752" t="s">
        <v>682</v>
      </c>
      <c r="D2752">
        <v>1003905</v>
      </c>
      <c r="F2752" t="s">
        <v>731</v>
      </c>
      <c r="G2752" t="s">
        <v>780</v>
      </c>
      <c r="H2752" t="s">
        <v>794</v>
      </c>
      <c r="I2752" t="s">
        <v>726</v>
      </c>
      <c r="J2752" t="s">
        <v>682</v>
      </c>
      <c r="K2752">
        <v>5</v>
      </c>
      <c r="L2752">
        <v>75</v>
      </c>
      <c r="M2752">
        <v>85</v>
      </c>
      <c r="N2752">
        <v>95</v>
      </c>
      <c r="O2752">
        <v>3028</v>
      </c>
      <c r="Q2752">
        <v>25</v>
      </c>
      <c r="S2752">
        <v>14.9</v>
      </c>
      <c r="T2752">
        <v>55.2</v>
      </c>
      <c r="U2752" t="s">
        <v>782</v>
      </c>
      <c r="V2752">
        <v>40000</v>
      </c>
      <c r="W2752">
        <v>2700</v>
      </c>
      <c r="X2752">
        <v>82</v>
      </c>
      <c r="Y2752">
        <v>1</v>
      </c>
      <c r="Z2752">
        <v>0.9</v>
      </c>
      <c r="AA2752">
        <v>-20</v>
      </c>
      <c r="AB2752" t="s">
        <v>769</v>
      </c>
      <c r="AC2752">
        <v>0.1</v>
      </c>
      <c r="AD2752" t="s">
        <v>783</v>
      </c>
      <c r="AE2752">
        <v>41942</v>
      </c>
      <c r="AF2752">
        <v>41948</v>
      </c>
      <c r="AG2752" t="s">
        <v>784</v>
      </c>
      <c r="AH2752" t="s">
        <v>6982</v>
      </c>
      <c r="AI2752">
        <v>2224381</v>
      </c>
    </row>
    <row r="2753" spans="1:35">
      <c r="A2753" t="s">
        <v>6833</v>
      </c>
      <c r="B2753" t="s">
        <v>6834</v>
      </c>
      <c r="C2753" t="s">
        <v>682</v>
      </c>
      <c r="D2753">
        <v>1003906</v>
      </c>
      <c r="F2753" t="s">
        <v>735</v>
      </c>
      <c r="G2753" t="s">
        <v>780</v>
      </c>
      <c r="H2753" t="s">
        <v>794</v>
      </c>
      <c r="I2753" t="s">
        <v>726</v>
      </c>
      <c r="J2753" t="s">
        <v>682</v>
      </c>
      <c r="K2753">
        <v>5</v>
      </c>
      <c r="L2753">
        <v>90</v>
      </c>
      <c r="M2753">
        <v>128</v>
      </c>
      <c r="N2753">
        <v>120</v>
      </c>
      <c r="O2753">
        <v>1800</v>
      </c>
      <c r="Q2753">
        <v>40</v>
      </c>
      <c r="R2753">
        <v>950</v>
      </c>
      <c r="S2753">
        <v>16</v>
      </c>
      <c r="T2753">
        <v>59.4</v>
      </c>
      <c r="U2753" t="s">
        <v>782</v>
      </c>
      <c r="V2753">
        <v>40000</v>
      </c>
      <c r="W2753">
        <v>2700</v>
      </c>
      <c r="X2753">
        <v>81</v>
      </c>
      <c r="Y2753">
        <v>10</v>
      </c>
      <c r="Z2753">
        <v>0.9</v>
      </c>
      <c r="AA2753">
        <v>-20</v>
      </c>
      <c r="AB2753" t="s">
        <v>769</v>
      </c>
      <c r="AC2753">
        <v>0.1</v>
      </c>
      <c r="AD2753" t="s">
        <v>1043</v>
      </c>
      <c r="AE2753">
        <v>41798</v>
      </c>
      <c r="AF2753">
        <v>41789</v>
      </c>
      <c r="AG2753" t="s">
        <v>784</v>
      </c>
      <c r="AH2753" t="s">
        <v>6983</v>
      </c>
      <c r="AI2753">
        <v>2213574</v>
      </c>
    </row>
    <row r="2754" spans="1:35">
      <c r="A2754" t="s">
        <v>6833</v>
      </c>
      <c r="B2754" t="s">
        <v>6834</v>
      </c>
      <c r="C2754" t="s">
        <v>682</v>
      </c>
      <c r="D2754">
        <v>1003907</v>
      </c>
      <c r="F2754" t="s">
        <v>735</v>
      </c>
      <c r="G2754" t="s">
        <v>780</v>
      </c>
      <c r="H2754" t="s">
        <v>794</v>
      </c>
      <c r="I2754" t="s">
        <v>726</v>
      </c>
      <c r="J2754" t="s">
        <v>682</v>
      </c>
      <c r="K2754">
        <v>5</v>
      </c>
      <c r="L2754">
        <v>90</v>
      </c>
      <c r="M2754">
        <v>128</v>
      </c>
      <c r="N2754">
        <v>120</v>
      </c>
      <c r="O2754">
        <v>4319</v>
      </c>
      <c r="Q2754">
        <v>25</v>
      </c>
      <c r="R2754">
        <v>960</v>
      </c>
      <c r="S2754">
        <v>16</v>
      </c>
      <c r="T2754">
        <v>60</v>
      </c>
      <c r="U2754" t="s">
        <v>782</v>
      </c>
      <c r="V2754">
        <v>40000</v>
      </c>
      <c r="W2754">
        <v>2700</v>
      </c>
      <c r="X2754">
        <v>81</v>
      </c>
      <c r="Y2754">
        <v>5</v>
      </c>
      <c r="Z2754">
        <v>0.9</v>
      </c>
      <c r="AA2754">
        <v>-20</v>
      </c>
      <c r="AB2754" t="s">
        <v>769</v>
      </c>
      <c r="AC2754">
        <v>0.1</v>
      </c>
      <c r="AD2754" t="s">
        <v>1043</v>
      </c>
      <c r="AE2754">
        <v>41798</v>
      </c>
      <c r="AF2754">
        <v>41789</v>
      </c>
      <c r="AG2754" t="s">
        <v>784</v>
      </c>
      <c r="AH2754" t="s">
        <v>6984</v>
      </c>
      <c r="AI2754">
        <v>2213575</v>
      </c>
    </row>
    <row r="2755" spans="1:35">
      <c r="A2755" t="s">
        <v>6833</v>
      </c>
      <c r="B2755" t="s">
        <v>6834</v>
      </c>
      <c r="C2755" t="s">
        <v>682</v>
      </c>
      <c r="D2755">
        <v>1003908</v>
      </c>
      <c r="F2755" t="s">
        <v>735</v>
      </c>
      <c r="G2755" t="s">
        <v>780</v>
      </c>
      <c r="H2755" t="s">
        <v>794</v>
      </c>
      <c r="I2755" t="s">
        <v>726</v>
      </c>
      <c r="J2755" t="s">
        <v>682</v>
      </c>
      <c r="K2755">
        <v>5</v>
      </c>
      <c r="L2755">
        <v>120</v>
      </c>
      <c r="M2755">
        <v>128</v>
      </c>
      <c r="N2755">
        <v>120</v>
      </c>
      <c r="O2755">
        <v>2559</v>
      </c>
      <c r="Q2755">
        <v>40</v>
      </c>
      <c r="R2755">
        <v>1200</v>
      </c>
      <c r="S2755">
        <v>19</v>
      </c>
      <c r="T2755">
        <v>63.2</v>
      </c>
      <c r="U2755" t="s">
        <v>782</v>
      </c>
      <c r="V2755">
        <v>40000</v>
      </c>
      <c r="W2755">
        <v>2700</v>
      </c>
      <c r="X2755">
        <v>82</v>
      </c>
      <c r="Y2755">
        <v>1</v>
      </c>
      <c r="Z2755">
        <v>1</v>
      </c>
      <c r="AA2755">
        <v>-20</v>
      </c>
      <c r="AB2755" t="s">
        <v>769</v>
      </c>
      <c r="AC2755">
        <v>0.1</v>
      </c>
      <c r="AD2755" t="s">
        <v>1043</v>
      </c>
      <c r="AE2755">
        <v>41798</v>
      </c>
      <c r="AF2755">
        <v>41789</v>
      </c>
      <c r="AG2755" t="s">
        <v>784</v>
      </c>
      <c r="AH2755" t="s">
        <v>6985</v>
      </c>
      <c r="AI2755">
        <v>2213580</v>
      </c>
    </row>
    <row r="2756" spans="1:35">
      <c r="A2756" t="s">
        <v>6833</v>
      </c>
      <c r="B2756" t="s">
        <v>6834</v>
      </c>
      <c r="C2756" t="s">
        <v>682</v>
      </c>
      <c r="D2756">
        <v>1003909</v>
      </c>
      <c r="F2756" t="s">
        <v>735</v>
      </c>
      <c r="G2756" t="s">
        <v>780</v>
      </c>
      <c r="H2756" t="s">
        <v>794</v>
      </c>
      <c r="I2756" t="s">
        <v>726</v>
      </c>
      <c r="J2756" t="s">
        <v>682</v>
      </c>
      <c r="K2756">
        <v>5</v>
      </c>
      <c r="L2756">
        <v>100</v>
      </c>
      <c r="M2756">
        <v>128</v>
      </c>
      <c r="N2756">
        <v>120</v>
      </c>
      <c r="O2756">
        <v>4256</v>
      </c>
      <c r="Q2756">
        <v>25</v>
      </c>
      <c r="R2756">
        <v>1200</v>
      </c>
      <c r="S2756">
        <v>19</v>
      </c>
      <c r="T2756">
        <v>63.2</v>
      </c>
      <c r="U2756" t="s">
        <v>782</v>
      </c>
      <c r="V2756">
        <v>40000</v>
      </c>
      <c r="W2756">
        <v>2700</v>
      </c>
      <c r="X2756">
        <v>82</v>
      </c>
      <c r="Y2756">
        <v>1</v>
      </c>
      <c r="Z2756">
        <v>1</v>
      </c>
      <c r="AA2756">
        <v>-20</v>
      </c>
      <c r="AB2756" t="s">
        <v>769</v>
      </c>
      <c r="AC2756">
        <v>0.1</v>
      </c>
      <c r="AD2756" t="s">
        <v>1043</v>
      </c>
      <c r="AE2756">
        <v>41798</v>
      </c>
      <c r="AF2756">
        <v>41789</v>
      </c>
      <c r="AG2756" t="s">
        <v>784</v>
      </c>
      <c r="AH2756" t="s">
        <v>6986</v>
      </c>
      <c r="AI2756">
        <v>2213581</v>
      </c>
    </row>
    <row r="2757" spans="1:35">
      <c r="A2757" t="s">
        <v>6833</v>
      </c>
      <c r="B2757" t="s">
        <v>6834</v>
      </c>
      <c r="C2757" t="s">
        <v>682</v>
      </c>
      <c r="D2757">
        <v>1003910</v>
      </c>
      <c r="F2757" t="s">
        <v>830</v>
      </c>
      <c r="G2757" t="s">
        <v>780</v>
      </c>
      <c r="H2757" t="s">
        <v>794</v>
      </c>
      <c r="I2757" t="s">
        <v>726</v>
      </c>
      <c r="J2757" t="s">
        <v>682</v>
      </c>
      <c r="K2757">
        <v>5</v>
      </c>
      <c r="L2757">
        <v>75</v>
      </c>
      <c r="M2757">
        <v>118</v>
      </c>
      <c r="N2757">
        <v>95</v>
      </c>
      <c r="O2757">
        <v>1440</v>
      </c>
      <c r="Q2757">
        <v>40</v>
      </c>
      <c r="R2757">
        <v>800</v>
      </c>
      <c r="S2757">
        <v>14</v>
      </c>
      <c r="T2757">
        <v>57.1</v>
      </c>
      <c r="U2757" t="s">
        <v>782</v>
      </c>
      <c r="V2757">
        <v>40000</v>
      </c>
      <c r="W2757">
        <v>2700</v>
      </c>
      <c r="X2757">
        <v>82</v>
      </c>
      <c r="Y2757">
        <v>2</v>
      </c>
      <c r="Z2757">
        <v>1</v>
      </c>
      <c r="AA2757">
        <v>-20</v>
      </c>
      <c r="AB2757" t="s">
        <v>769</v>
      </c>
      <c r="AC2757">
        <v>0.1</v>
      </c>
      <c r="AD2757" t="s">
        <v>1043</v>
      </c>
      <c r="AE2757">
        <v>41798</v>
      </c>
      <c r="AF2757">
        <v>41789</v>
      </c>
      <c r="AG2757" t="s">
        <v>784</v>
      </c>
      <c r="AH2757" t="s">
        <v>6987</v>
      </c>
      <c r="AI2757">
        <v>2213586</v>
      </c>
    </row>
    <row r="2758" spans="1:35">
      <c r="A2758" t="s">
        <v>6833</v>
      </c>
      <c r="B2758" t="s">
        <v>6834</v>
      </c>
      <c r="C2758" t="s">
        <v>682</v>
      </c>
      <c r="D2758">
        <v>1003911</v>
      </c>
      <c r="F2758" t="s">
        <v>830</v>
      </c>
      <c r="G2758" t="s">
        <v>780</v>
      </c>
      <c r="H2758" t="s">
        <v>794</v>
      </c>
      <c r="I2758" t="s">
        <v>726</v>
      </c>
      <c r="J2758" t="s">
        <v>682</v>
      </c>
      <c r="K2758">
        <v>5</v>
      </c>
      <c r="L2758">
        <v>75</v>
      </c>
      <c r="M2758">
        <v>118</v>
      </c>
      <c r="N2758">
        <v>95</v>
      </c>
      <c r="O2758">
        <v>3591</v>
      </c>
      <c r="Q2758">
        <v>25</v>
      </c>
      <c r="R2758">
        <v>800</v>
      </c>
      <c r="S2758">
        <v>14</v>
      </c>
      <c r="T2758">
        <v>57.1</v>
      </c>
      <c r="U2758" t="s">
        <v>782</v>
      </c>
      <c r="V2758">
        <v>40000</v>
      </c>
      <c r="W2758">
        <v>2700</v>
      </c>
      <c r="X2758">
        <v>82</v>
      </c>
      <c r="Y2758">
        <v>2</v>
      </c>
      <c r="Z2758">
        <v>1</v>
      </c>
      <c r="AA2758">
        <v>-20</v>
      </c>
      <c r="AB2758" t="s">
        <v>769</v>
      </c>
      <c r="AC2758">
        <v>0.1</v>
      </c>
      <c r="AD2758" t="s">
        <v>1043</v>
      </c>
      <c r="AE2758">
        <v>41798</v>
      </c>
      <c r="AF2758">
        <v>41789</v>
      </c>
      <c r="AG2758" t="s">
        <v>784</v>
      </c>
      <c r="AH2758" t="s">
        <v>6988</v>
      </c>
      <c r="AI2758">
        <v>2213587</v>
      </c>
    </row>
    <row r="2759" spans="1:35">
      <c r="A2759" t="s">
        <v>6833</v>
      </c>
      <c r="B2759" t="s">
        <v>6834</v>
      </c>
      <c r="C2759" t="s">
        <v>682</v>
      </c>
      <c r="D2759">
        <v>1003912</v>
      </c>
      <c r="F2759" t="s">
        <v>738</v>
      </c>
      <c r="G2759" t="s">
        <v>780</v>
      </c>
      <c r="H2759" t="s">
        <v>794</v>
      </c>
      <c r="I2759" t="s">
        <v>726</v>
      </c>
      <c r="J2759" t="s">
        <v>682</v>
      </c>
      <c r="K2759">
        <v>5</v>
      </c>
      <c r="L2759">
        <v>50</v>
      </c>
      <c r="M2759">
        <v>85</v>
      </c>
      <c r="N2759">
        <v>62</v>
      </c>
      <c r="O2759">
        <v>827</v>
      </c>
      <c r="Q2759">
        <v>40</v>
      </c>
      <c r="S2759">
        <v>8.1999999999999993</v>
      </c>
      <c r="T2759">
        <v>61.2</v>
      </c>
      <c r="U2759" t="s">
        <v>782</v>
      </c>
      <c r="V2759">
        <v>40000</v>
      </c>
      <c r="W2759">
        <v>2700</v>
      </c>
      <c r="X2759">
        <v>83</v>
      </c>
      <c r="Y2759">
        <v>4</v>
      </c>
      <c r="Z2759">
        <v>1</v>
      </c>
      <c r="AA2759">
        <v>-20</v>
      </c>
      <c r="AB2759" t="s">
        <v>769</v>
      </c>
      <c r="AC2759">
        <v>0.1</v>
      </c>
      <c r="AD2759" t="s">
        <v>783</v>
      </c>
      <c r="AE2759">
        <v>41942</v>
      </c>
      <c r="AF2759">
        <v>41948</v>
      </c>
      <c r="AG2759" t="s">
        <v>784</v>
      </c>
      <c r="AH2759" t="s">
        <v>6989</v>
      </c>
      <c r="AI2759">
        <v>2224385</v>
      </c>
    </row>
    <row r="2760" spans="1:35">
      <c r="A2760" t="s">
        <v>6833</v>
      </c>
      <c r="B2760" t="s">
        <v>6834</v>
      </c>
      <c r="C2760" t="s">
        <v>682</v>
      </c>
      <c r="D2760">
        <v>1003913</v>
      </c>
      <c r="F2760" t="s">
        <v>738</v>
      </c>
      <c r="G2760" t="s">
        <v>780</v>
      </c>
      <c r="H2760" t="s">
        <v>794</v>
      </c>
      <c r="I2760" t="s">
        <v>726</v>
      </c>
      <c r="J2760" t="s">
        <v>682</v>
      </c>
      <c r="K2760">
        <v>5</v>
      </c>
      <c r="L2760">
        <v>50</v>
      </c>
      <c r="M2760">
        <v>85</v>
      </c>
      <c r="N2760">
        <v>62</v>
      </c>
      <c r="O2760">
        <v>1607</v>
      </c>
      <c r="Q2760">
        <v>25</v>
      </c>
      <c r="S2760">
        <v>8.1999999999999993</v>
      </c>
      <c r="T2760">
        <v>57.5</v>
      </c>
      <c r="U2760" t="s">
        <v>782</v>
      </c>
      <c r="V2760">
        <v>40000</v>
      </c>
      <c r="W2760">
        <v>2700</v>
      </c>
      <c r="X2760">
        <v>83</v>
      </c>
      <c r="Y2760">
        <v>4</v>
      </c>
      <c r="Z2760">
        <v>1</v>
      </c>
      <c r="AA2760">
        <v>-20</v>
      </c>
      <c r="AB2760" t="s">
        <v>769</v>
      </c>
      <c r="AC2760">
        <v>0.1</v>
      </c>
      <c r="AD2760" t="s">
        <v>783</v>
      </c>
      <c r="AE2760">
        <v>41942</v>
      </c>
      <c r="AF2760">
        <v>41948</v>
      </c>
      <c r="AG2760" t="s">
        <v>784</v>
      </c>
      <c r="AH2760" t="s">
        <v>6990</v>
      </c>
      <c r="AI2760">
        <v>2224384</v>
      </c>
    </row>
    <row r="2761" spans="1:35">
      <c r="A2761" t="s">
        <v>6833</v>
      </c>
      <c r="B2761" t="s">
        <v>6834</v>
      </c>
      <c r="C2761" t="s">
        <v>682</v>
      </c>
      <c r="D2761">
        <v>1003914</v>
      </c>
      <c r="F2761" t="s">
        <v>731</v>
      </c>
      <c r="G2761" t="s">
        <v>780</v>
      </c>
      <c r="H2761" t="s">
        <v>794</v>
      </c>
      <c r="I2761" t="s">
        <v>726</v>
      </c>
      <c r="J2761" t="s">
        <v>682</v>
      </c>
      <c r="K2761">
        <v>5</v>
      </c>
      <c r="L2761">
        <v>75</v>
      </c>
      <c r="M2761">
        <v>85</v>
      </c>
      <c r="N2761">
        <v>95</v>
      </c>
      <c r="O2761">
        <v>1322</v>
      </c>
      <c r="Q2761">
        <v>40</v>
      </c>
      <c r="S2761">
        <v>14.9</v>
      </c>
      <c r="T2761">
        <v>55.2</v>
      </c>
      <c r="U2761" t="s">
        <v>782</v>
      </c>
      <c r="V2761">
        <v>40000</v>
      </c>
      <c r="W2761">
        <v>2700</v>
      </c>
      <c r="X2761">
        <v>82</v>
      </c>
      <c r="Y2761">
        <v>1</v>
      </c>
      <c r="Z2761">
        <v>0.9</v>
      </c>
      <c r="AA2761">
        <v>-20</v>
      </c>
      <c r="AB2761" t="s">
        <v>769</v>
      </c>
      <c r="AC2761">
        <v>0.1</v>
      </c>
      <c r="AD2761" t="s">
        <v>783</v>
      </c>
      <c r="AE2761">
        <v>41942</v>
      </c>
      <c r="AF2761">
        <v>41948</v>
      </c>
      <c r="AG2761" t="s">
        <v>784</v>
      </c>
      <c r="AH2761" t="s">
        <v>6991</v>
      </c>
      <c r="AI2761">
        <v>2224380</v>
      </c>
    </row>
    <row r="2762" spans="1:35" hidden="1">
      <c r="A2762" t="s">
        <v>6833</v>
      </c>
      <c r="B2762" t="s">
        <v>6834</v>
      </c>
      <c r="C2762" t="s">
        <v>682</v>
      </c>
      <c r="D2762">
        <v>1003919</v>
      </c>
      <c r="F2762" t="s">
        <v>703</v>
      </c>
      <c r="G2762" t="s">
        <v>780</v>
      </c>
      <c r="H2762" t="s">
        <v>781</v>
      </c>
      <c r="I2762" t="s">
        <v>726</v>
      </c>
      <c r="J2762" t="s">
        <v>682</v>
      </c>
      <c r="K2762">
        <v>3</v>
      </c>
      <c r="L2762">
        <v>35</v>
      </c>
      <c r="M2762">
        <v>48</v>
      </c>
      <c r="N2762">
        <v>50</v>
      </c>
      <c r="O2762">
        <v>981</v>
      </c>
      <c r="Q2762">
        <v>38</v>
      </c>
      <c r="R2762">
        <v>350</v>
      </c>
      <c r="S2762">
        <v>6</v>
      </c>
      <c r="T2762">
        <v>58.3</v>
      </c>
      <c r="U2762" t="s">
        <v>782</v>
      </c>
      <c r="V2762">
        <v>25000</v>
      </c>
      <c r="W2762">
        <v>3000</v>
      </c>
      <c r="X2762">
        <v>84</v>
      </c>
      <c r="Y2762">
        <v>25</v>
      </c>
      <c r="Z2762">
        <v>0.7</v>
      </c>
      <c r="AA2762">
        <v>-20</v>
      </c>
      <c r="AB2762" t="s">
        <v>769</v>
      </c>
      <c r="AC2762">
        <v>0.1</v>
      </c>
      <c r="AD2762" t="s">
        <v>783</v>
      </c>
      <c r="AE2762">
        <v>41973</v>
      </c>
      <c r="AF2762">
        <v>41964</v>
      </c>
      <c r="AG2762" t="s">
        <v>784</v>
      </c>
      <c r="AH2762" t="s">
        <v>6992</v>
      </c>
      <c r="AI2762">
        <v>2226305</v>
      </c>
    </row>
    <row r="2763" spans="1:35" hidden="1">
      <c r="A2763" t="s">
        <v>6833</v>
      </c>
      <c r="B2763" t="s">
        <v>6834</v>
      </c>
      <c r="C2763" t="s">
        <v>682</v>
      </c>
      <c r="D2763">
        <v>1003921</v>
      </c>
      <c r="F2763" t="s">
        <v>703</v>
      </c>
      <c r="G2763" t="s">
        <v>780</v>
      </c>
      <c r="H2763" t="s">
        <v>781</v>
      </c>
      <c r="I2763" t="s">
        <v>726</v>
      </c>
      <c r="J2763" t="s">
        <v>682</v>
      </c>
      <c r="K2763">
        <v>3</v>
      </c>
      <c r="L2763">
        <v>50</v>
      </c>
      <c r="M2763">
        <v>49</v>
      </c>
      <c r="N2763">
        <v>50</v>
      </c>
      <c r="O2763">
        <v>1201</v>
      </c>
      <c r="Q2763">
        <v>38</v>
      </c>
      <c r="R2763">
        <v>500</v>
      </c>
      <c r="S2763">
        <v>8</v>
      </c>
      <c r="T2763">
        <v>62.5</v>
      </c>
      <c r="U2763" t="s">
        <v>782</v>
      </c>
      <c r="V2763">
        <v>25000</v>
      </c>
      <c r="W2763">
        <v>3000</v>
      </c>
      <c r="X2763">
        <v>82</v>
      </c>
      <c r="Y2763">
        <v>12</v>
      </c>
      <c r="Z2763">
        <v>0.7</v>
      </c>
      <c r="AA2763">
        <v>-20</v>
      </c>
      <c r="AB2763" t="s">
        <v>769</v>
      </c>
      <c r="AC2763">
        <v>0.1</v>
      </c>
      <c r="AD2763" t="s">
        <v>783</v>
      </c>
      <c r="AE2763">
        <v>41777</v>
      </c>
      <c r="AF2763">
        <v>41789</v>
      </c>
      <c r="AG2763" t="s">
        <v>784</v>
      </c>
      <c r="AH2763" t="s">
        <v>6993</v>
      </c>
      <c r="AI2763">
        <v>2212463</v>
      </c>
    </row>
    <row r="2764" spans="1:35" hidden="1">
      <c r="A2764" t="s">
        <v>6833</v>
      </c>
      <c r="B2764" t="s">
        <v>6994</v>
      </c>
      <c r="C2764">
        <v>1003854</v>
      </c>
      <c r="D2764">
        <v>1003854</v>
      </c>
      <c r="F2764" t="s">
        <v>813</v>
      </c>
      <c r="G2764" t="s">
        <v>780</v>
      </c>
      <c r="H2764" t="s">
        <v>794</v>
      </c>
      <c r="I2764" t="s">
        <v>726</v>
      </c>
      <c r="J2764" t="s">
        <v>682</v>
      </c>
      <c r="K2764">
        <v>3</v>
      </c>
      <c r="L2764">
        <v>50</v>
      </c>
      <c r="M2764">
        <v>99.3</v>
      </c>
      <c r="N2764">
        <v>63.2</v>
      </c>
      <c r="R2764">
        <v>540</v>
      </c>
      <c r="S2764">
        <v>8</v>
      </c>
      <c r="T2764">
        <v>67.5</v>
      </c>
      <c r="U2764" t="s">
        <v>782</v>
      </c>
      <c r="V2764">
        <v>25000</v>
      </c>
      <c r="W2764">
        <v>3000</v>
      </c>
      <c r="X2764">
        <v>82</v>
      </c>
      <c r="Y2764">
        <v>15</v>
      </c>
      <c r="Z2764">
        <v>0.7</v>
      </c>
      <c r="AA2764">
        <v>-20</v>
      </c>
      <c r="AB2764" t="s">
        <v>769</v>
      </c>
      <c r="AC2764">
        <v>0.05</v>
      </c>
      <c r="AD2764" t="s">
        <v>783</v>
      </c>
      <c r="AE2764">
        <v>41792</v>
      </c>
      <c r="AF2764">
        <v>41806</v>
      </c>
      <c r="AG2764" t="s">
        <v>784</v>
      </c>
      <c r="AH2764" t="s">
        <v>6995</v>
      </c>
      <c r="AI2764">
        <v>2213084</v>
      </c>
    </row>
    <row r="2765" spans="1:35" hidden="1">
      <c r="A2765" t="s">
        <v>6833</v>
      </c>
      <c r="B2765" t="s">
        <v>6994</v>
      </c>
      <c r="C2765">
        <v>1003855</v>
      </c>
      <c r="D2765">
        <v>1003855</v>
      </c>
      <c r="F2765" t="s">
        <v>732</v>
      </c>
      <c r="G2765" t="s">
        <v>780</v>
      </c>
      <c r="H2765" t="s">
        <v>794</v>
      </c>
      <c r="I2765" t="s">
        <v>726</v>
      </c>
      <c r="J2765" t="s">
        <v>682</v>
      </c>
      <c r="K2765">
        <v>3</v>
      </c>
      <c r="L2765">
        <v>65</v>
      </c>
      <c r="M2765">
        <v>130.19999999999999</v>
      </c>
      <c r="N2765">
        <v>95.3</v>
      </c>
      <c r="Q2765">
        <v>106</v>
      </c>
      <c r="R2765">
        <v>750</v>
      </c>
      <c r="S2765">
        <v>11</v>
      </c>
      <c r="T2765">
        <v>68.2</v>
      </c>
      <c r="U2765" t="s">
        <v>782</v>
      </c>
      <c r="V2765">
        <v>25000</v>
      </c>
      <c r="W2765">
        <v>3000</v>
      </c>
      <c r="X2765">
        <v>82</v>
      </c>
      <c r="Y2765">
        <v>14</v>
      </c>
      <c r="Z2765">
        <v>0.7</v>
      </c>
      <c r="AA2765">
        <v>-20</v>
      </c>
      <c r="AB2765" t="s">
        <v>769</v>
      </c>
      <c r="AC2765">
        <v>0.05</v>
      </c>
      <c r="AD2765" t="s">
        <v>783</v>
      </c>
      <c r="AE2765">
        <v>41792</v>
      </c>
      <c r="AF2765">
        <v>41794</v>
      </c>
      <c r="AG2765" t="s">
        <v>784</v>
      </c>
      <c r="AH2765" t="s">
        <v>6996</v>
      </c>
      <c r="AI2765">
        <v>2212435</v>
      </c>
    </row>
    <row r="2766" spans="1:35" hidden="1">
      <c r="A2766" t="s">
        <v>6833</v>
      </c>
      <c r="B2766" t="s">
        <v>6994</v>
      </c>
      <c r="C2766">
        <v>1003856</v>
      </c>
      <c r="D2766">
        <v>1003856</v>
      </c>
      <c r="F2766" t="s">
        <v>733</v>
      </c>
      <c r="G2766" t="s">
        <v>780</v>
      </c>
      <c r="H2766" t="s">
        <v>794</v>
      </c>
      <c r="I2766" t="s">
        <v>726</v>
      </c>
      <c r="J2766" t="s">
        <v>682</v>
      </c>
      <c r="K2766">
        <v>3</v>
      </c>
      <c r="L2766">
        <v>85</v>
      </c>
      <c r="M2766">
        <v>164.2</v>
      </c>
      <c r="N2766">
        <v>126.2</v>
      </c>
      <c r="Q2766">
        <v>103</v>
      </c>
      <c r="R2766">
        <v>1230</v>
      </c>
      <c r="S2766">
        <v>18</v>
      </c>
      <c r="T2766">
        <v>68.3</v>
      </c>
      <c r="U2766" t="s">
        <v>782</v>
      </c>
      <c r="V2766">
        <v>25000</v>
      </c>
      <c r="W2766">
        <v>3000</v>
      </c>
      <c r="X2766">
        <v>83</v>
      </c>
      <c r="Y2766">
        <v>14</v>
      </c>
      <c r="Z2766">
        <v>0.9</v>
      </c>
      <c r="AA2766">
        <v>-20</v>
      </c>
      <c r="AB2766" t="s">
        <v>769</v>
      </c>
      <c r="AC2766">
        <v>0.05</v>
      </c>
      <c r="AD2766" t="s">
        <v>783</v>
      </c>
      <c r="AE2766">
        <v>41787</v>
      </c>
      <c r="AF2766">
        <v>41794</v>
      </c>
      <c r="AG2766" t="s">
        <v>784</v>
      </c>
      <c r="AH2766" t="s">
        <v>6997</v>
      </c>
      <c r="AI2766">
        <v>2212436</v>
      </c>
    </row>
    <row r="2767" spans="1:35" hidden="1">
      <c r="A2767" t="s">
        <v>6833</v>
      </c>
      <c r="B2767" t="s">
        <v>6994</v>
      </c>
      <c r="C2767">
        <v>1003857</v>
      </c>
      <c r="D2767">
        <v>1003857</v>
      </c>
      <c r="F2767" t="s">
        <v>733</v>
      </c>
      <c r="G2767" t="s">
        <v>780</v>
      </c>
      <c r="H2767" t="s">
        <v>794</v>
      </c>
      <c r="I2767" t="s">
        <v>726</v>
      </c>
      <c r="J2767" t="s">
        <v>682</v>
      </c>
      <c r="K2767">
        <v>3</v>
      </c>
      <c r="L2767">
        <v>70</v>
      </c>
      <c r="M2767">
        <v>166.1</v>
      </c>
      <c r="N2767">
        <v>126.5</v>
      </c>
      <c r="Q2767">
        <v>105</v>
      </c>
      <c r="R2767">
        <v>880</v>
      </c>
      <c r="S2767">
        <v>13</v>
      </c>
      <c r="T2767">
        <v>67.7</v>
      </c>
      <c r="U2767" t="s">
        <v>782</v>
      </c>
      <c r="V2767">
        <v>25000</v>
      </c>
      <c r="W2767">
        <v>3000</v>
      </c>
      <c r="X2767">
        <v>82</v>
      </c>
      <c r="Y2767">
        <v>15</v>
      </c>
      <c r="Z2767">
        <v>0.9</v>
      </c>
      <c r="AA2767">
        <v>-20</v>
      </c>
      <c r="AB2767" t="s">
        <v>769</v>
      </c>
      <c r="AC2767">
        <v>0.05</v>
      </c>
      <c r="AD2767" t="s">
        <v>783</v>
      </c>
      <c r="AE2767">
        <v>41787</v>
      </c>
      <c r="AF2767">
        <v>41794</v>
      </c>
      <c r="AG2767" t="s">
        <v>784</v>
      </c>
      <c r="AH2767" t="s">
        <v>6998</v>
      </c>
      <c r="AI2767">
        <v>2212437</v>
      </c>
    </row>
    <row r="2768" spans="1:35" hidden="1">
      <c r="A2768" t="s">
        <v>6833</v>
      </c>
      <c r="B2768" t="s">
        <v>6994</v>
      </c>
      <c r="C2768">
        <v>1003901</v>
      </c>
      <c r="D2768">
        <v>1003901</v>
      </c>
      <c r="F2768" t="s">
        <v>813</v>
      </c>
      <c r="G2768" t="s">
        <v>780</v>
      </c>
      <c r="H2768" t="s">
        <v>794</v>
      </c>
      <c r="I2768" t="s">
        <v>726</v>
      </c>
      <c r="J2768" t="s">
        <v>682</v>
      </c>
      <c r="K2768">
        <v>3</v>
      </c>
      <c r="L2768">
        <v>50</v>
      </c>
      <c r="M2768">
        <v>99.3</v>
      </c>
      <c r="N2768">
        <v>63.2</v>
      </c>
      <c r="Q2768">
        <v>107</v>
      </c>
      <c r="R2768">
        <v>525</v>
      </c>
      <c r="S2768">
        <v>8</v>
      </c>
      <c r="T2768">
        <v>65.599999999999994</v>
      </c>
      <c r="U2768" t="s">
        <v>782</v>
      </c>
      <c r="V2768">
        <v>25000</v>
      </c>
      <c r="W2768">
        <v>2700</v>
      </c>
      <c r="X2768">
        <v>82</v>
      </c>
      <c r="Y2768">
        <v>13</v>
      </c>
      <c r="Z2768">
        <v>0.7</v>
      </c>
      <c r="AA2768">
        <v>-20</v>
      </c>
      <c r="AB2768" t="s">
        <v>769</v>
      </c>
      <c r="AC2768">
        <v>0.05</v>
      </c>
      <c r="AD2768" t="s">
        <v>783</v>
      </c>
      <c r="AE2768">
        <v>41773</v>
      </c>
      <c r="AF2768">
        <v>41788</v>
      </c>
      <c r="AG2768" t="s">
        <v>784</v>
      </c>
      <c r="AH2768" t="s">
        <v>6999</v>
      </c>
      <c r="AI2768">
        <v>2212100</v>
      </c>
    </row>
    <row r="2769" spans="1:35" hidden="1">
      <c r="A2769" t="s">
        <v>6833</v>
      </c>
      <c r="B2769" t="s">
        <v>6994</v>
      </c>
      <c r="C2769">
        <v>1003902</v>
      </c>
      <c r="D2769">
        <v>1003902</v>
      </c>
      <c r="F2769" t="s">
        <v>732</v>
      </c>
      <c r="G2769" t="s">
        <v>780</v>
      </c>
      <c r="H2769" t="s">
        <v>794</v>
      </c>
      <c r="I2769" t="s">
        <v>726</v>
      </c>
      <c r="J2769" t="s">
        <v>682</v>
      </c>
      <c r="K2769">
        <v>3</v>
      </c>
      <c r="L2769">
        <v>65</v>
      </c>
      <c r="M2769">
        <v>130.80000000000001</v>
      </c>
      <c r="N2769">
        <v>94.8</v>
      </c>
      <c r="Q2769">
        <v>107</v>
      </c>
      <c r="R2769">
        <v>650</v>
      </c>
      <c r="S2769">
        <v>9</v>
      </c>
      <c r="T2769">
        <v>72.2</v>
      </c>
      <c r="U2769" t="s">
        <v>782</v>
      </c>
      <c r="V2769">
        <v>25000</v>
      </c>
      <c r="W2769">
        <v>2700</v>
      </c>
      <c r="X2769">
        <v>81</v>
      </c>
      <c r="Y2769">
        <v>14</v>
      </c>
      <c r="Z2769">
        <v>1</v>
      </c>
      <c r="AA2769">
        <v>-20</v>
      </c>
      <c r="AB2769" t="s">
        <v>769</v>
      </c>
      <c r="AC2769">
        <v>0.02</v>
      </c>
      <c r="AD2769" t="s">
        <v>783</v>
      </c>
      <c r="AE2769">
        <v>41785</v>
      </c>
      <c r="AF2769">
        <v>41794</v>
      </c>
      <c r="AG2769" t="s">
        <v>784</v>
      </c>
      <c r="AH2769" t="s">
        <v>7000</v>
      </c>
      <c r="AI2769">
        <v>2212434</v>
      </c>
    </row>
    <row r="2770" spans="1:35" hidden="1">
      <c r="A2770" t="s">
        <v>6833</v>
      </c>
      <c r="B2770" t="s">
        <v>6994</v>
      </c>
      <c r="C2770">
        <v>1003903</v>
      </c>
      <c r="D2770">
        <v>1003903</v>
      </c>
      <c r="F2770" t="s">
        <v>732</v>
      </c>
      <c r="G2770" t="s">
        <v>780</v>
      </c>
      <c r="H2770" t="s">
        <v>794</v>
      </c>
      <c r="I2770" t="s">
        <v>726</v>
      </c>
      <c r="J2770" t="s">
        <v>682</v>
      </c>
      <c r="K2770">
        <v>3</v>
      </c>
      <c r="L2770">
        <v>65</v>
      </c>
      <c r="M2770">
        <v>130.19999999999999</v>
      </c>
      <c r="N2770">
        <v>95.3</v>
      </c>
      <c r="Q2770">
        <v>106</v>
      </c>
      <c r="R2770">
        <v>750</v>
      </c>
      <c r="S2770">
        <v>11</v>
      </c>
      <c r="T2770">
        <v>68.2</v>
      </c>
      <c r="U2770" t="s">
        <v>782</v>
      </c>
      <c r="V2770">
        <v>25000</v>
      </c>
      <c r="W2770">
        <v>2700</v>
      </c>
      <c r="X2770">
        <v>82</v>
      </c>
      <c r="Y2770">
        <v>15</v>
      </c>
      <c r="Z2770">
        <v>0.8</v>
      </c>
      <c r="AA2770">
        <v>-20</v>
      </c>
      <c r="AB2770" t="s">
        <v>769</v>
      </c>
      <c r="AC2770">
        <v>0.05</v>
      </c>
      <c r="AD2770" t="s">
        <v>783</v>
      </c>
      <c r="AE2770">
        <v>41777</v>
      </c>
      <c r="AF2770">
        <v>41793</v>
      </c>
      <c r="AG2770" t="s">
        <v>784</v>
      </c>
      <c r="AH2770" t="s">
        <v>7001</v>
      </c>
      <c r="AI2770">
        <v>2212430</v>
      </c>
    </row>
    <row r="2771" spans="1:35" hidden="1">
      <c r="A2771" t="s">
        <v>6833</v>
      </c>
      <c r="B2771" t="s">
        <v>6994</v>
      </c>
      <c r="C2771">
        <v>1003904</v>
      </c>
      <c r="D2771">
        <v>1003904</v>
      </c>
      <c r="F2771" t="s">
        <v>733</v>
      </c>
      <c r="G2771" t="s">
        <v>780</v>
      </c>
      <c r="H2771" t="s">
        <v>794</v>
      </c>
      <c r="I2771" t="s">
        <v>726</v>
      </c>
      <c r="J2771" t="s">
        <v>682</v>
      </c>
      <c r="K2771">
        <v>3</v>
      </c>
      <c r="L2771">
        <v>75</v>
      </c>
      <c r="M2771">
        <v>166.1</v>
      </c>
      <c r="N2771">
        <v>126.5</v>
      </c>
      <c r="Q2771">
        <v>103</v>
      </c>
      <c r="R2771">
        <v>850</v>
      </c>
      <c r="S2771">
        <v>13</v>
      </c>
      <c r="T2771">
        <v>65.400000000000006</v>
      </c>
      <c r="U2771" t="s">
        <v>782</v>
      </c>
      <c r="V2771">
        <v>25000</v>
      </c>
      <c r="W2771">
        <v>2700</v>
      </c>
      <c r="X2771">
        <v>82</v>
      </c>
      <c r="Y2771">
        <v>12</v>
      </c>
      <c r="Z2771">
        <v>0.9</v>
      </c>
      <c r="AA2771">
        <v>-20</v>
      </c>
      <c r="AB2771" t="s">
        <v>769</v>
      </c>
      <c r="AC2771">
        <v>0.05</v>
      </c>
      <c r="AD2771" t="s">
        <v>826</v>
      </c>
      <c r="AE2771">
        <v>41777</v>
      </c>
      <c r="AF2771">
        <v>41793</v>
      </c>
      <c r="AG2771" t="s">
        <v>784</v>
      </c>
      <c r="AH2771" t="s">
        <v>7002</v>
      </c>
      <c r="AI2771">
        <v>2212431</v>
      </c>
    </row>
    <row r="2772" spans="1:35" hidden="1">
      <c r="A2772" t="s">
        <v>7003</v>
      </c>
      <c r="B2772" t="s">
        <v>7004</v>
      </c>
      <c r="C2772" t="s">
        <v>7005</v>
      </c>
      <c r="D2772" t="s">
        <v>7005</v>
      </c>
      <c r="F2772" t="s">
        <v>735</v>
      </c>
      <c r="G2772" t="s">
        <v>780</v>
      </c>
      <c r="H2772" t="s">
        <v>794</v>
      </c>
      <c r="I2772" t="s">
        <v>726</v>
      </c>
      <c r="J2772" t="s">
        <v>682</v>
      </c>
      <c r="K2772">
        <v>5</v>
      </c>
      <c r="L2772">
        <v>90</v>
      </c>
      <c r="M2772">
        <v>133.30000000000001</v>
      </c>
      <c r="N2772">
        <v>120.8</v>
      </c>
      <c r="O2772">
        <v>2387</v>
      </c>
      <c r="Q2772">
        <v>40</v>
      </c>
      <c r="R2772">
        <v>1200</v>
      </c>
      <c r="S2772">
        <v>17</v>
      </c>
      <c r="T2772">
        <v>70.599999999999994</v>
      </c>
      <c r="U2772" t="s">
        <v>782</v>
      </c>
      <c r="V2772">
        <v>25000</v>
      </c>
      <c r="W2772">
        <v>3000</v>
      </c>
      <c r="X2772">
        <v>83</v>
      </c>
      <c r="Y2772">
        <v>15</v>
      </c>
      <c r="Z2772">
        <v>1</v>
      </c>
      <c r="AA2772">
        <v>-20</v>
      </c>
      <c r="AB2772" t="s">
        <v>769</v>
      </c>
      <c r="AC2772">
        <v>0.04</v>
      </c>
      <c r="AD2772" t="s">
        <v>789</v>
      </c>
      <c r="AE2772">
        <v>41951</v>
      </c>
      <c r="AF2772">
        <v>41955</v>
      </c>
      <c r="AG2772" t="s">
        <v>842</v>
      </c>
      <c r="AH2772" t="s">
        <v>7006</v>
      </c>
      <c r="AI2772">
        <v>2224974</v>
      </c>
    </row>
    <row r="2773" spans="1:35" hidden="1">
      <c r="A2773" t="s">
        <v>7003</v>
      </c>
      <c r="B2773" t="s">
        <v>7004</v>
      </c>
      <c r="C2773" t="s">
        <v>7007</v>
      </c>
      <c r="D2773" t="s">
        <v>7007</v>
      </c>
      <c r="F2773" t="s">
        <v>735</v>
      </c>
      <c r="G2773" t="s">
        <v>780</v>
      </c>
      <c r="H2773" t="s">
        <v>794</v>
      </c>
      <c r="I2773" t="s">
        <v>726</v>
      </c>
      <c r="J2773" t="s">
        <v>682</v>
      </c>
      <c r="K2773">
        <v>5</v>
      </c>
      <c r="L2773">
        <v>90</v>
      </c>
      <c r="M2773">
        <v>133.30000000000001</v>
      </c>
      <c r="N2773">
        <v>120.8</v>
      </c>
      <c r="O2773">
        <v>4009</v>
      </c>
      <c r="Q2773">
        <v>25</v>
      </c>
      <c r="R2773">
        <v>1200</v>
      </c>
      <c r="S2773">
        <v>17</v>
      </c>
      <c r="T2773">
        <v>70.599999999999994</v>
      </c>
      <c r="U2773" t="s">
        <v>782</v>
      </c>
      <c r="V2773">
        <v>25000</v>
      </c>
      <c r="W2773">
        <v>3000</v>
      </c>
      <c r="X2773">
        <v>83</v>
      </c>
      <c r="Y2773">
        <v>15</v>
      </c>
      <c r="Z2773">
        <v>1</v>
      </c>
      <c r="AA2773">
        <v>-20</v>
      </c>
      <c r="AB2773" t="s">
        <v>769</v>
      </c>
      <c r="AC2773">
        <v>0.04</v>
      </c>
      <c r="AD2773" t="s">
        <v>789</v>
      </c>
      <c r="AE2773">
        <v>41951</v>
      </c>
      <c r="AF2773">
        <v>41955</v>
      </c>
      <c r="AG2773" t="s">
        <v>842</v>
      </c>
      <c r="AH2773" t="s">
        <v>7008</v>
      </c>
      <c r="AI2773">
        <v>2224975</v>
      </c>
    </row>
    <row r="2774" spans="1:35" hidden="1">
      <c r="A2774" t="s">
        <v>7003</v>
      </c>
      <c r="B2774" t="s">
        <v>7004</v>
      </c>
      <c r="C2774" t="s">
        <v>7009</v>
      </c>
      <c r="D2774" t="s">
        <v>7009</v>
      </c>
      <c r="F2774" t="s">
        <v>830</v>
      </c>
      <c r="G2774" t="s">
        <v>780</v>
      </c>
      <c r="H2774" t="s">
        <v>794</v>
      </c>
      <c r="I2774" t="s">
        <v>726</v>
      </c>
      <c r="J2774" t="s">
        <v>682</v>
      </c>
      <c r="K2774">
        <v>5</v>
      </c>
      <c r="L2774">
        <v>75</v>
      </c>
      <c r="M2774">
        <v>116.4</v>
      </c>
      <c r="N2774">
        <v>94.8</v>
      </c>
      <c r="O2774">
        <v>1502</v>
      </c>
      <c r="Q2774">
        <v>40</v>
      </c>
      <c r="R2774">
        <v>750</v>
      </c>
      <c r="S2774">
        <v>11</v>
      </c>
      <c r="T2774">
        <v>68.2</v>
      </c>
      <c r="U2774" t="s">
        <v>782</v>
      </c>
      <c r="V2774">
        <v>25000</v>
      </c>
      <c r="W2774">
        <v>3000</v>
      </c>
      <c r="X2774">
        <v>83</v>
      </c>
      <c r="Y2774">
        <v>15</v>
      </c>
      <c r="Z2774">
        <v>1</v>
      </c>
      <c r="AA2774">
        <v>-20</v>
      </c>
      <c r="AB2774" t="s">
        <v>769</v>
      </c>
      <c r="AC2774">
        <v>0.04</v>
      </c>
      <c r="AD2774" t="s">
        <v>974</v>
      </c>
      <c r="AE2774">
        <v>41951</v>
      </c>
      <c r="AF2774">
        <v>41955</v>
      </c>
      <c r="AG2774" t="s">
        <v>842</v>
      </c>
      <c r="AH2774" t="s">
        <v>7010</v>
      </c>
      <c r="AI2774">
        <v>2224908</v>
      </c>
    </row>
    <row r="2775" spans="1:35" hidden="1">
      <c r="A2775" t="s">
        <v>7003</v>
      </c>
      <c r="B2775" t="s">
        <v>7004</v>
      </c>
      <c r="C2775" t="s">
        <v>7011</v>
      </c>
      <c r="D2775" t="s">
        <v>7011</v>
      </c>
      <c r="F2775" t="s">
        <v>830</v>
      </c>
      <c r="G2775" t="s">
        <v>780</v>
      </c>
      <c r="H2775" t="s">
        <v>794</v>
      </c>
      <c r="I2775" t="s">
        <v>726</v>
      </c>
      <c r="J2775" t="s">
        <v>682</v>
      </c>
      <c r="K2775">
        <v>5</v>
      </c>
      <c r="L2775">
        <v>75</v>
      </c>
      <c r="M2775">
        <v>116.4</v>
      </c>
      <c r="N2775">
        <v>94.8</v>
      </c>
      <c r="O2775">
        <v>2686</v>
      </c>
      <c r="Q2775">
        <v>25</v>
      </c>
      <c r="R2775">
        <v>750</v>
      </c>
      <c r="S2775">
        <v>11</v>
      </c>
      <c r="T2775">
        <v>68.2</v>
      </c>
      <c r="U2775" t="s">
        <v>782</v>
      </c>
      <c r="V2775">
        <v>25000</v>
      </c>
      <c r="W2775">
        <v>3000</v>
      </c>
      <c r="X2775">
        <v>83</v>
      </c>
      <c r="Y2775">
        <v>15</v>
      </c>
      <c r="Z2775">
        <v>1</v>
      </c>
      <c r="AA2775">
        <v>-20</v>
      </c>
      <c r="AB2775" t="s">
        <v>769</v>
      </c>
      <c r="AC2775">
        <v>0.04</v>
      </c>
      <c r="AD2775" t="s">
        <v>974</v>
      </c>
      <c r="AE2775">
        <v>41951</v>
      </c>
      <c r="AF2775">
        <v>41955</v>
      </c>
      <c r="AG2775" t="s">
        <v>842</v>
      </c>
      <c r="AH2775" t="s">
        <v>7012</v>
      </c>
      <c r="AI2775">
        <v>2224973</v>
      </c>
    </row>
    <row r="2776" spans="1:35" hidden="1">
      <c r="A2776" t="s">
        <v>4899</v>
      </c>
      <c r="B2776" t="s">
        <v>4900</v>
      </c>
      <c r="C2776">
        <v>98064</v>
      </c>
      <c r="D2776">
        <v>98064</v>
      </c>
      <c r="F2776" t="s">
        <v>792</v>
      </c>
      <c r="G2776" t="s">
        <v>793</v>
      </c>
      <c r="H2776" t="s">
        <v>794</v>
      </c>
      <c r="I2776" t="s">
        <v>795</v>
      </c>
      <c r="J2776" t="s">
        <v>682</v>
      </c>
      <c r="K2776">
        <v>5</v>
      </c>
      <c r="L2776">
        <v>40</v>
      </c>
      <c r="M2776">
        <v>112.3</v>
      </c>
      <c r="N2776">
        <v>64</v>
      </c>
      <c r="R2776">
        <v>450</v>
      </c>
      <c r="S2776">
        <v>7.1</v>
      </c>
      <c r="T2776">
        <v>63.4</v>
      </c>
      <c r="U2776" t="s">
        <v>782</v>
      </c>
      <c r="V2776">
        <v>25000</v>
      </c>
      <c r="W2776">
        <v>3000</v>
      </c>
      <c r="X2776">
        <v>83</v>
      </c>
      <c r="Y2776">
        <v>19</v>
      </c>
      <c r="Z2776">
        <v>1</v>
      </c>
      <c r="AA2776">
        <v>-20</v>
      </c>
      <c r="AB2776" t="s">
        <v>769</v>
      </c>
      <c r="AC2776">
        <v>0.1</v>
      </c>
      <c r="AD2776" t="s">
        <v>783</v>
      </c>
      <c r="AE2776">
        <v>41902</v>
      </c>
      <c r="AF2776">
        <v>41914</v>
      </c>
      <c r="AG2776" t="s">
        <v>842</v>
      </c>
      <c r="AH2776" t="s">
        <v>7013</v>
      </c>
      <c r="AI2776">
        <v>2221141</v>
      </c>
    </row>
    <row r="2777" spans="1:35" hidden="1">
      <c r="A2777" t="s">
        <v>6845</v>
      </c>
      <c r="B2777" t="s">
        <v>6846</v>
      </c>
      <c r="C2777" t="s">
        <v>984</v>
      </c>
      <c r="D2777" t="s">
        <v>7014</v>
      </c>
      <c r="E2777" t="s">
        <v>6856</v>
      </c>
      <c r="F2777" t="s">
        <v>830</v>
      </c>
      <c r="G2777" t="s">
        <v>780</v>
      </c>
      <c r="H2777" t="s">
        <v>794</v>
      </c>
      <c r="I2777" t="s">
        <v>726</v>
      </c>
      <c r="J2777" t="s">
        <v>682</v>
      </c>
      <c r="K2777">
        <v>5</v>
      </c>
      <c r="L2777">
        <v>75</v>
      </c>
      <c r="M2777">
        <v>116.8</v>
      </c>
      <c r="N2777">
        <v>94</v>
      </c>
      <c r="O2777">
        <v>2176</v>
      </c>
      <c r="Q2777">
        <v>40</v>
      </c>
      <c r="R2777">
        <v>960</v>
      </c>
      <c r="S2777">
        <v>15</v>
      </c>
      <c r="T2777">
        <v>64</v>
      </c>
      <c r="U2777" t="s">
        <v>782</v>
      </c>
      <c r="V2777">
        <v>25000</v>
      </c>
      <c r="W2777">
        <v>3000</v>
      </c>
      <c r="X2777">
        <v>84</v>
      </c>
      <c r="Y2777">
        <v>21</v>
      </c>
      <c r="Z2777">
        <v>1</v>
      </c>
      <c r="AA2777">
        <v>-20</v>
      </c>
      <c r="AB2777" t="s">
        <v>769</v>
      </c>
      <c r="AC2777">
        <v>0.1</v>
      </c>
      <c r="AD2777" t="s">
        <v>783</v>
      </c>
      <c r="AE2777">
        <v>41713</v>
      </c>
      <c r="AF2777">
        <v>41709</v>
      </c>
      <c r="AG2777" t="s">
        <v>842</v>
      </c>
      <c r="AH2777" t="s">
        <v>7015</v>
      </c>
      <c r="AI2777">
        <v>2206661</v>
      </c>
    </row>
    <row r="2778" spans="1:35" hidden="1">
      <c r="A2778" t="s">
        <v>6845</v>
      </c>
      <c r="B2778" t="s">
        <v>6846</v>
      </c>
      <c r="C2778" t="s">
        <v>984</v>
      </c>
      <c r="D2778" t="s">
        <v>7016</v>
      </c>
      <c r="E2778" t="s">
        <v>6856</v>
      </c>
      <c r="F2778" t="s">
        <v>731</v>
      </c>
      <c r="G2778" t="s">
        <v>780</v>
      </c>
      <c r="H2778" t="s">
        <v>794</v>
      </c>
      <c r="I2778" t="s">
        <v>726</v>
      </c>
      <c r="J2778" t="s">
        <v>682</v>
      </c>
      <c r="K2778">
        <v>5</v>
      </c>
      <c r="L2778">
        <v>75</v>
      </c>
      <c r="M2778">
        <v>86.4</v>
      </c>
      <c r="N2778">
        <v>94</v>
      </c>
      <c r="O2778">
        <v>4559</v>
      </c>
      <c r="Q2778">
        <v>25</v>
      </c>
      <c r="R2778">
        <v>930</v>
      </c>
      <c r="S2778">
        <v>15</v>
      </c>
      <c r="T2778">
        <v>62</v>
      </c>
      <c r="U2778" t="s">
        <v>782</v>
      </c>
      <c r="V2778">
        <v>25000</v>
      </c>
      <c r="W2778">
        <v>2700</v>
      </c>
      <c r="X2778">
        <v>81</v>
      </c>
      <c r="Y2778">
        <v>6</v>
      </c>
      <c r="Z2778">
        <v>1</v>
      </c>
      <c r="AA2778">
        <v>-20</v>
      </c>
      <c r="AB2778" t="s">
        <v>769</v>
      </c>
      <c r="AC2778">
        <v>0.1</v>
      </c>
      <c r="AD2778" t="s">
        <v>783</v>
      </c>
      <c r="AE2778">
        <v>41713</v>
      </c>
      <c r="AF2778">
        <v>41709</v>
      </c>
      <c r="AG2778" t="s">
        <v>784</v>
      </c>
      <c r="AH2778" t="s">
        <v>7017</v>
      </c>
      <c r="AI2778">
        <v>2206664</v>
      </c>
    </row>
    <row r="2779" spans="1:35" hidden="1">
      <c r="A2779" t="s">
        <v>6845</v>
      </c>
      <c r="B2779" t="s">
        <v>6846</v>
      </c>
      <c r="C2779" t="s">
        <v>984</v>
      </c>
      <c r="D2779" t="s">
        <v>7018</v>
      </c>
      <c r="E2779" t="s">
        <v>6856</v>
      </c>
      <c r="F2779" t="s">
        <v>731</v>
      </c>
      <c r="G2779" t="s">
        <v>780</v>
      </c>
      <c r="H2779" t="s">
        <v>794</v>
      </c>
      <c r="I2779" t="s">
        <v>726</v>
      </c>
      <c r="J2779" t="s">
        <v>682</v>
      </c>
      <c r="K2779">
        <v>5</v>
      </c>
      <c r="L2779">
        <v>75</v>
      </c>
      <c r="M2779">
        <v>86.4</v>
      </c>
      <c r="N2779">
        <v>94</v>
      </c>
      <c r="O2779">
        <v>2165</v>
      </c>
      <c r="Q2779">
        <v>40</v>
      </c>
      <c r="R2779">
        <v>930</v>
      </c>
      <c r="S2779">
        <v>15</v>
      </c>
      <c r="T2779">
        <v>62</v>
      </c>
      <c r="U2779" t="s">
        <v>782</v>
      </c>
      <c r="V2779">
        <v>25000</v>
      </c>
      <c r="W2779">
        <v>2700</v>
      </c>
      <c r="X2779">
        <v>81</v>
      </c>
      <c r="Y2779">
        <v>6</v>
      </c>
      <c r="Z2779">
        <v>1</v>
      </c>
      <c r="AA2779">
        <v>-20</v>
      </c>
      <c r="AB2779" t="s">
        <v>769</v>
      </c>
      <c r="AC2779">
        <v>0.1</v>
      </c>
      <c r="AD2779" t="s">
        <v>783</v>
      </c>
      <c r="AE2779">
        <v>41713</v>
      </c>
      <c r="AF2779">
        <v>41709</v>
      </c>
      <c r="AG2779" t="s">
        <v>784</v>
      </c>
      <c r="AH2779" t="s">
        <v>7019</v>
      </c>
      <c r="AI2779">
        <v>2206665</v>
      </c>
    </row>
    <row r="2780" spans="1:35" hidden="1">
      <c r="A2780" t="s">
        <v>6845</v>
      </c>
      <c r="B2780" t="s">
        <v>6846</v>
      </c>
      <c r="C2780" t="s">
        <v>984</v>
      </c>
      <c r="D2780" t="s">
        <v>7020</v>
      </c>
      <c r="E2780" t="s">
        <v>6856</v>
      </c>
      <c r="F2780" t="s">
        <v>830</v>
      </c>
      <c r="G2780" t="s">
        <v>780</v>
      </c>
      <c r="H2780" t="s">
        <v>794</v>
      </c>
      <c r="I2780" t="s">
        <v>726</v>
      </c>
      <c r="J2780" t="s">
        <v>682</v>
      </c>
      <c r="K2780">
        <v>5</v>
      </c>
      <c r="L2780">
        <v>75</v>
      </c>
      <c r="M2780">
        <v>116.8</v>
      </c>
      <c r="N2780">
        <v>94</v>
      </c>
      <c r="O2780">
        <v>5150</v>
      </c>
      <c r="Q2780">
        <v>25</v>
      </c>
      <c r="R2780">
        <v>930</v>
      </c>
      <c r="S2780">
        <v>15</v>
      </c>
      <c r="T2780">
        <v>62</v>
      </c>
      <c r="U2780" t="s">
        <v>782</v>
      </c>
      <c r="V2780">
        <v>25000</v>
      </c>
      <c r="W2780">
        <v>2700</v>
      </c>
      <c r="X2780">
        <v>81</v>
      </c>
      <c r="Y2780">
        <v>6</v>
      </c>
      <c r="Z2780">
        <v>1</v>
      </c>
      <c r="AA2780">
        <v>-20</v>
      </c>
      <c r="AB2780" t="s">
        <v>769</v>
      </c>
      <c r="AC2780">
        <v>0.1</v>
      </c>
      <c r="AD2780" t="s">
        <v>783</v>
      </c>
      <c r="AE2780">
        <v>41713</v>
      </c>
      <c r="AF2780">
        <v>41709</v>
      </c>
      <c r="AG2780" t="s">
        <v>784</v>
      </c>
      <c r="AH2780" t="s">
        <v>7021</v>
      </c>
      <c r="AI2780">
        <v>2206658</v>
      </c>
    </row>
    <row r="2781" spans="1:35" hidden="1">
      <c r="A2781" t="s">
        <v>6845</v>
      </c>
      <c r="B2781" t="s">
        <v>6846</v>
      </c>
      <c r="C2781" t="s">
        <v>984</v>
      </c>
      <c r="D2781" t="s">
        <v>7022</v>
      </c>
      <c r="E2781" t="s">
        <v>6856</v>
      </c>
      <c r="F2781" t="s">
        <v>830</v>
      </c>
      <c r="G2781" t="s">
        <v>780</v>
      </c>
      <c r="H2781" t="s">
        <v>794</v>
      </c>
      <c r="I2781" t="s">
        <v>726</v>
      </c>
      <c r="J2781" t="s">
        <v>682</v>
      </c>
      <c r="K2781">
        <v>5</v>
      </c>
      <c r="L2781">
        <v>75</v>
      </c>
      <c r="M2781">
        <v>116.8</v>
      </c>
      <c r="N2781">
        <v>94</v>
      </c>
      <c r="O2781">
        <v>2176</v>
      </c>
      <c r="Q2781">
        <v>40</v>
      </c>
      <c r="R2781">
        <v>930</v>
      </c>
      <c r="S2781">
        <v>15</v>
      </c>
      <c r="T2781">
        <v>62</v>
      </c>
      <c r="U2781" t="s">
        <v>782</v>
      </c>
      <c r="V2781">
        <v>25000</v>
      </c>
      <c r="W2781">
        <v>2700</v>
      </c>
      <c r="X2781">
        <v>81</v>
      </c>
      <c r="Y2781">
        <v>6</v>
      </c>
      <c r="Z2781">
        <v>1</v>
      </c>
      <c r="AA2781">
        <v>-20</v>
      </c>
      <c r="AB2781" t="s">
        <v>769</v>
      </c>
      <c r="AC2781">
        <v>0.1</v>
      </c>
      <c r="AD2781" t="s">
        <v>783</v>
      </c>
      <c r="AE2781">
        <v>41713</v>
      </c>
      <c r="AF2781">
        <v>41709</v>
      </c>
      <c r="AG2781" t="s">
        <v>784</v>
      </c>
      <c r="AH2781" t="s">
        <v>7023</v>
      </c>
      <c r="AI2781">
        <v>2206659</v>
      </c>
    </row>
    <row r="2782" spans="1:35" hidden="1">
      <c r="A2782" t="s">
        <v>6845</v>
      </c>
      <c r="B2782" t="s">
        <v>6846</v>
      </c>
      <c r="C2782" t="s">
        <v>984</v>
      </c>
      <c r="D2782" t="s">
        <v>7024</v>
      </c>
      <c r="E2782" t="s">
        <v>6856</v>
      </c>
      <c r="F2782" t="s">
        <v>731</v>
      </c>
      <c r="G2782" t="s">
        <v>780</v>
      </c>
      <c r="H2782" t="s">
        <v>794</v>
      </c>
      <c r="I2782" t="s">
        <v>726</v>
      </c>
      <c r="J2782" t="s">
        <v>682</v>
      </c>
      <c r="K2782">
        <v>5</v>
      </c>
      <c r="L2782">
        <v>75</v>
      </c>
      <c r="M2782">
        <v>86.4</v>
      </c>
      <c r="N2782">
        <v>94</v>
      </c>
      <c r="O2782">
        <v>4778</v>
      </c>
      <c r="Q2782">
        <v>25</v>
      </c>
      <c r="R2782">
        <v>800</v>
      </c>
      <c r="S2782">
        <v>15</v>
      </c>
      <c r="T2782">
        <v>53.3</v>
      </c>
      <c r="U2782" t="s">
        <v>782</v>
      </c>
      <c r="V2782">
        <v>25000</v>
      </c>
      <c r="W2782">
        <v>2700</v>
      </c>
      <c r="X2782">
        <v>96</v>
      </c>
      <c r="Y2782">
        <v>86</v>
      </c>
      <c r="Z2782">
        <v>1</v>
      </c>
      <c r="AA2782">
        <v>-20</v>
      </c>
      <c r="AB2782" t="s">
        <v>769</v>
      </c>
      <c r="AC2782">
        <v>0.1</v>
      </c>
      <c r="AD2782" t="s">
        <v>783</v>
      </c>
      <c r="AE2782">
        <v>41713</v>
      </c>
      <c r="AF2782">
        <v>41709</v>
      </c>
      <c r="AG2782" t="s">
        <v>784</v>
      </c>
      <c r="AH2782" t="s">
        <v>7025</v>
      </c>
      <c r="AI2782">
        <v>2206675</v>
      </c>
    </row>
    <row r="2783" spans="1:35" hidden="1">
      <c r="A2783" t="s">
        <v>6845</v>
      </c>
      <c r="B2783" t="s">
        <v>6846</v>
      </c>
      <c r="C2783" t="s">
        <v>984</v>
      </c>
      <c r="D2783" t="s">
        <v>7026</v>
      </c>
      <c r="E2783" t="s">
        <v>6856</v>
      </c>
      <c r="F2783" t="s">
        <v>731</v>
      </c>
      <c r="G2783" t="s">
        <v>780</v>
      </c>
      <c r="H2783" t="s">
        <v>794</v>
      </c>
      <c r="I2783" t="s">
        <v>726</v>
      </c>
      <c r="J2783" t="s">
        <v>682</v>
      </c>
      <c r="K2783">
        <v>5</v>
      </c>
      <c r="L2783">
        <v>75</v>
      </c>
      <c r="M2783">
        <v>86.4</v>
      </c>
      <c r="N2783">
        <v>94</v>
      </c>
      <c r="O2783">
        <v>1769</v>
      </c>
      <c r="Q2783">
        <v>40</v>
      </c>
      <c r="R2783">
        <v>800</v>
      </c>
      <c r="S2783">
        <v>15</v>
      </c>
      <c r="T2783">
        <v>53.3</v>
      </c>
      <c r="U2783" t="s">
        <v>782</v>
      </c>
      <c r="V2783">
        <v>25000</v>
      </c>
      <c r="W2783">
        <v>2700</v>
      </c>
      <c r="X2783">
        <v>96</v>
      </c>
      <c r="Y2783">
        <v>86</v>
      </c>
      <c r="Z2783">
        <v>1</v>
      </c>
      <c r="AA2783">
        <v>-20</v>
      </c>
      <c r="AB2783" t="s">
        <v>769</v>
      </c>
      <c r="AC2783">
        <v>0.1</v>
      </c>
      <c r="AD2783" t="s">
        <v>783</v>
      </c>
      <c r="AE2783">
        <v>41713</v>
      </c>
      <c r="AF2783">
        <v>41709</v>
      </c>
      <c r="AG2783" t="s">
        <v>784</v>
      </c>
      <c r="AH2783" t="s">
        <v>7027</v>
      </c>
      <c r="AI2783">
        <v>2206676</v>
      </c>
    </row>
    <row r="2784" spans="1:35" hidden="1">
      <c r="A2784" t="s">
        <v>6845</v>
      </c>
      <c r="B2784" t="s">
        <v>6846</v>
      </c>
      <c r="C2784" t="s">
        <v>984</v>
      </c>
      <c r="D2784" t="s">
        <v>7028</v>
      </c>
      <c r="E2784" t="s">
        <v>6856</v>
      </c>
      <c r="F2784" t="s">
        <v>830</v>
      </c>
      <c r="G2784" t="s">
        <v>780</v>
      </c>
      <c r="H2784" t="s">
        <v>794</v>
      </c>
      <c r="I2784" t="s">
        <v>726</v>
      </c>
      <c r="J2784" t="s">
        <v>682</v>
      </c>
      <c r="K2784">
        <v>5</v>
      </c>
      <c r="L2784">
        <v>75</v>
      </c>
      <c r="M2784">
        <v>116.8</v>
      </c>
      <c r="N2784">
        <v>94</v>
      </c>
      <c r="O2784">
        <v>4359</v>
      </c>
      <c r="Q2784">
        <v>25</v>
      </c>
      <c r="R2784">
        <v>800</v>
      </c>
      <c r="S2784">
        <v>15</v>
      </c>
      <c r="T2784">
        <v>53.3</v>
      </c>
      <c r="U2784" t="s">
        <v>782</v>
      </c>
      <c r="V2784">
        <v>25000</v>
      </c>
      <c r="W2784">
        <v>2700</v>
      </c>
      <c r="X2784">
        <v>96</v>
      </c>
      <c r="Y2784">
        <v>84</v>
      </c>
      <c r="Z2784">
        <v>1</v>
      </c>
      <c r="AA2784">
        <v>-20</v>
      </c>
      <c r="AB2784" t="s">
        <v>769</v>
      </c>
      <c r="AC2784">
        <v>0.1</v>
      </c>
      <c r="AD2784" t="s">
        <v>783</v>
      </c>
      <c r="AE2784">
        <v>41713</v>
      </c>
      <c r="AF2784">
        <v>41709</v>
      </c>
      <c r="AG2784" t="s">
        <v>784</v>
      </c>
      <c r="AH2784" t="s">
        <v>7029</v>
      </c>
      <c r="AI2784">
        <v>2206673</v>
      </c>
    </row>
    <row r="2785" spans="1:35" hidden="1">
      <c r="A2785" t="s">
        <v>6845</v>
      </c>
      <c r="B2785" t="s">
        <v>6846</v>
      </c>
      <c r="C2785" t="s">
        <v>984</v>
      </c>
      <c r="D2785" t="s">
        <v>7030</v>
      </c>
      <c r="E2785" t="s">
        <v>6856</v>
      </c>
      <c r="F2785" t="s">
        <v>830</v>
      </c>
      <c r="G2785" t="s">
        <v>780</v>
      </c>
      <c r="H2785" t="s">
        <v>794</v>
      </c>
      <c r="I2785" t="s">
        <v>726</v>
      </c>
      <c r="J2785" t="s">
        <v>682</v>
      </c>
      <c r="K2785">
        <v>5</v>
      </c>
      <c r="L2785">
        <v>75</v>
      </c>
      <c r="M2785">
        <v>116.8</v>
      </c>
      <c r="N2785">
        <v>94</v>
      </c>
      <c r="O2785">
        <v>1990</v>
      </c>
      <c r="Q2785">
        <v>40</v>
      </c>
      <c r="R2785">
        <v>800</v>
      </c>
      <c r="S2785">
        <v>15</v>
      </c>
      <c r="T2785">
        <v>53.3</v>
      </c>
      <c r="U2785" t="s">
        <v>782</v>
      </c>
      <c r="V2785">
        <v>25000</v>
      </c>
      <c r="W2785">
        <v>2700</v>
      </c>
      <c r="X2785">
        <v>96</v>
      </c>
      <c r="Y2785">
        <v>84</v>
      </c>
      <c r="Z2785">
        <v>1</v>
      </c>
      <c r="AA2785">
        <v>-20</v>
      </c>
      <c r="AB2785" t="s">
        <v>769</v>
      </c>
      <c r="AC2785">
        <v>0.1</v>
      </c>
      <c r="AD2785" t="s">
        <v>783</v>
      </c>
      <c r="AE2785">
        <v>41713</v>
      </c>
      <c r="AF2785">
        <v>41709</v>
      </c>
      <c r="AG2785" t="s">
        <v>784</v>
      </c>
      <c r="AH2785" t="s">
        <v>7031</v>
      </c>
      <c r="AI2785">
        <v>2206674</v>
      </c>
    </row>
    <row r="2786" spans="1:35">
      <c r="A2786" t="s">
        <v>7032</v>
      </c>
      <c r="B2786" t="s">
        <v>7033</v>
      </c>
      <c r="C2786" t="s">
        <v>682</v>
      </c>
      <c r="D2786" t="s">
        <v>7034</v>
      </c>
      <c r="F2786" t="s">
        <v>792</v>
      </c>
      <c r="G2786" t="s">
        <v>793</v>
      </c>
      <c r="H2786" t="s">
        <v>794</v>
      </c>
      <c r="I2786" t="s">
        <v>795</v>
      </c>
      <c r="J2786" t="s">
        <v>682</v>
      </c>
      <c r="K2786">
        <v>3</v>
      </c>
      <c r="L2786">
        <v>60</v>
      </c>
      <c r="M2786">
        <v>106.7</v>
      </c>
      <c r="N2786">
        <v>55.9</v>
      </c>
      <c r="R2786">
        <v>800</v>
      </c>
      <c r="S2786">
        <v>11.5</v>
      </c>
      <c r="T2786">
        <v>69.599999999999994</v>
      </c>
      <c r="U2786" t="s">
        <v>782</v>
      </c>
      <c r="V2786">
        <v>40000</v>
      </c>
      <c r="W2786">
        <v>3000</v>
      </c>
      <c r="X2786">
        <v>84</v>
      </c>
      <c r="Y2786">
        <v>22</v>
      </c>
      <c r="Z2786">
        <v>1</v>
      </c>
      <c r="AA2786">
        <v>-40</v>
      </c>
      <c r="AB2786" t="s">
        <v>769</v>
      </c>
      <c r="AC2786">
        <v>0.01</v>
      </c>
      <c r="AD2786" t="s">
        <v>826</v>
      </c>
      <c r="AE2786">
        <v>41713</v>
      </c>
      <c r="AF2786">
        <v>41689</v>
      </c>
      <c r="AG2786" t="s">
        <v>842</v>
      </c>
      <c r="AH2786" t="s">
        <v>7035</v>
      </c>
      <c r="AI2786">
        <v>2205607</v>
      </c>
    </row>
    <row r="2787" spans="1:35">
      <c r="A2787" t="s">
        <v>7032</v>
      </c>
      <c r="B2787" t="s">
        <v>7033</v>
      </c>
      <c r="C2787" t="s">
        <v>682</v>
      </c>
      <c r="D2787" t="s">
        <v>7036</v>
      </c>
      <c r="F2787" t="s">
        <v>830</v>
      </c>
      <c r="G2787" t="s">
        <v>780</v>
      </c>
      <c r="H2787" t="s">
        <v>794</v>
      </c>
      <c r="I2787" t="s">
        <v>726</v>
      </c>
      <c r="J2787" t="s">
        <v>682</v>
      </c>
      <c r="K2787">
        <v>3</v>
      </c>
      <c r="L2787">
        <v>75</v>
      </c>
      <c r="M2787">
        <v>118</v>
      </c>
      <c r="N2787">
        <v>95</v>
      </c>
      <c r="O2787">
        <v>1648</v>
      </c>
      <c r="Q2787">
        <v>40</v>
      </c>
      <c r="R2787">
        <v>850</v>
      </c>
      <c r="S2787">
        <v>14</v>
      </c>
      <c r="T2787">
        <v>60.7</v>
      </c>
      <c r="U2787" t="s">
        <v>782</v>
      </c>
      <c r="V2787">
        <v>40000</v>
      </c>
      <c r="W2787">
        <v>3000</v>
      </c>
      <c r="X2787">
        <v>83</v>
      </c>
      <c r="Y2787">
        <v>3</v>
      </c>
      <c r="Z2787">
        <v>1</v>
      </c>
      <c r="AA2787">
        <v>-40</v>
      </c>
      <c r="AB2787" t="s">
        <v>769</v>
      </c>
      <c r="AC2787">
        <v>0.1</v>
      </c>
      <c r="AD2787" t="s">
        <v>1043</v>
      </c>
      <c r="AE2787">
        <v>41798</v>
      </c>
      <c r="AF2787">
        <v>41789</v>
      </c>
      <c r="AG2787" t="s">
        <v>842</v>
      </c>
      <c r="AH2787" t="s">
        <v>7037</v>
      </c>
      <c r="AI2787">
        <v>2213592</v>
      </c>
    </row>
    <row r="2788" spans="1:35">
      <c r="A2788" t="s">
        <v>7032</v>
      </c>
      <c r="B2788" t="s">
        <v>7033</v>
      </c>
      <c r="C2788" t="s">
        <v>682</v>
      </c>
      <c r="D2788" t="s">
        <v>7038</v>
      </c>
      <c r="F2788" t="s">
        <v>731</v>
      </c>
      <c r="G2788" t="s">
        <v>780</v>
      </c>
      <c r="H2788" t="s">
        <v>794</v>
      </c>
      <c r="I2788" t="s">
        <v>726</v>
      </c>
      <c r="J2788" t="s">
        <v>682</v>
      </c>
      <c r="K2788">
        <v>3</v>
      </c>
      <c r="L2788">
        <v>75</v>
      </c>
      <c r="M2788">
        <v>95</v>
      </c>
      <c r="N2788">
        <v>85</v>
      </c>
      <c r="O2788">
        <v>1332</v>
      </c>
      <c r="Q2788">
        <v>40</v>
      </c>
      <c r="R2788">
        <v>850</v>
      </c>
      <c r="S2788">
        <v>14.5</v>
      </c>
      <c r="T2788">
        <v>58.6</v>
      </c>
      <c r="U2788" t="s">
        <v>782</v>
      </c>
      <c r="V2788">
        <v>40000</v>
      </c>
      <c r="W2788">
        <v>3000</v>
      </c>
      <c r="X2788">
        <v>83</v>
      </c>
      <c r="Y2788">
        <v>3</v>
      </c>
      <c r="Z2788">
        <v>0.9</v>
      </c>
      <c r="AA2788">
        <v>-40</v>
      </c>
      <c r="AB2788" t="s">
        <v>769</v>
      </c>
      <c r="AC2788">
        <v>0.1</v>
      </c>
      <c r="AD2788" t="s">
        <v>1043</v>
      </c>
      <c r="AE2788">
        <v>41798</v>
      </c>
      <c r="AF2788">
        <v>41789</v>
      </c>
      <c r="AG2788" t="s">
        <v>842</v>
      </c>
      <c r="AH2788" t="s">
        <v>7039</v>
      </c>
      <c r="AI2788">
        <v>2213590</v>
      </c>
    </row>
    <row r="2789" spans="1:35">
      <c r="A2789" t="s">
        <v>7032</v>
      </c>
      <c r="B2789" t="s">
        <v>7033</v>
      </c>
      <c r="C2789" t="s">
        <v>682</v>
      </c>
      <c r="D2789" t="s">
        <v>7040</v>
      </c>
      <c r="F2789" t="s">
        <v>735</v>
      </c>
      <c r="G2789" t="s">
        <v>780</v>
      </c>
      <c r="H2789" t="s">
        <v>794</v>
      </c>
      <c r="I2789" t="s">
        <v>726</v>
      </c>
      <c r="J2789" t="s">
        <v>682</v>
      </c>
      <c r="K2789">
        <v>3</v>
      </c>
      <c r="L2789">
        <v>120</v>
      </c>
      <c r="M2789">
        <v>128</v>
      </c>
      <c r="N2789">
        <v>120</v>
      </c>
      <c r="O2789">
        <v>2665</v>
      </c>
      <c r="Q2789">
        <v>40</v>
      </c>
      <c r="R2789">
        <v>1250</v>
      </c>
      <c r="S2789">
        <v>19</v>
      </c>
      <c r="T2789">
        <v>65.8</v>
      </c>
      <c r="U2789" t="s">
        <v>782</v>
      </c>
      <c r="V2789">
        <v>40000</v>
      </c>
      <c r="W2789">
        <v>3000</v>
      </c>
      <c r="X2789">
        <v>83</v>
      </c>
      <c r="Y2789">
        <v>5</v>
      </c>
      <c r="Z2789">
        <v>1</v>
      </c>
      <c r="AA2789">
        <v>-40</v>
      </c>
      <c r="AB2789" t="s">
        <v>769</v>
      </c>
      <c r="AC2789">
        <v>0.1</v>
      </c>
      <c r="AD2789" t="s">
        <v>1043</v>
      </c>
      <c r="AE2789">
        <v>41798</v>
      </c>
      <c r="AF2789">
        <v>41789</v>
      </c>
      <c r="AG2789" t="s">
        <v>842</v>
      </c>
      <c r="AH2789" t="s">
        <v>7041</v>
      </c>
      <c r="AI2789">
        <v>2213591</v>
      </c>
    </row>
    <row r="2790" spans="1:35" hidden="1">
      <c r="A2790" t="s">
        <v>7032</v>
      </c>
      <c r="B2790" t="s">
        <v>7033</v>
      </c>
      <c r="C2790" t="s">
        <v>682</v>
      </c>
      <c r="D2790" t="s">
        <v>7042</v>
      </c>
      <c r="F2790" t="s">
        <v>787</v>
      </c>
      <c r="G2790" t="s">
        <v>723</v>
      </c>
      <c r="H2790" t="s">
        <v>788</v>
      </c>
      <c r="I2790" t="s">
        <v>723</v>
      </c>
      <c r="J2790" t="s">
        <v>682</v>
      </c>
      <c r="K2790">
        <v>3</v>
      </c>
      <c r="L2790">
        <v>40</v>
      </c>
      <c r="M2790">
        <v>116.8</v>
      </c>
      <c r="N2790">
        <v>35.6</v>
      </c>
      <c r="R2790">
        <v>315</v>
      </c>
      <c r="S2790">
        <v>4.9000000000000004</v>
      </c>
      <c r="T2790">
        <v>64.3</v>
      </c>
      <c r="U2790" t="s">
        <v>782</v>
      </c>
      <c r="V2790">
        <v>25000</v>
      </c>
      <c r="W2790">
        <v>3000</v>
      </c>
      <c r="X2790">
        <v>84</v>
      </c>
      <c r="Y2790">
        <v>21</v>
      </c>
      <c r="AA2790">
        <v>-40</v>
      </c>
      <c r="AB2790" t="s">
        <v>769</v>
      </c>
      <c r="AC2790">
        <v>0.01</v>
      </c>
      <c r="AD2790" t="s">
        <v>826</v>
      </c>
      <c r="AE2790">
        <v>41713</v>
      </c>
      <c r="AF2790">
        <v>41689</v>
      </c>
      <c r="AG2790" t="s">
        <v>842</v>
      </c>
      <c r="AH2790" t="s">
        <v>7043</v>
      </c>
      <c r="AI2790">
        <v>2206162</v>
      </c>
    </row>
    <row r="2791" spans="1:35">
      <c r="A2791" t="s">
        <v>7032</v>
      </c>
      <c r="B2791" t="s">
        <v>7033</v>
      </c>
      <c r="C2791" t="s">
        <v>682</v>
      </c>
      <c r="D2791" t="s">
        <v>7044</v>
      </c>
      <c r="F2791" t="s">
        <v>703</v>
      </c>
      <c r="G2791" t="s">
        <v>780</v>
      </c>
      <c r="H2791" t="s">
        <v>781</v>
      </c>
      <c r="I2791" t="s">
        <v>726</v>
      </c>
      <c r="J2791" t="s">
        <v>682</v>
      </c>
      <c r="K2791">
        <v>3</v>
      </c>
      <c r="L2791">
        <v>50</v>
      </c>
      <c r="M2791">
        <v>49</v>
      </c>
      <c r="N2791">
        <v>50</v>
      </c>
      <c r="O2791">
        <v>1201</v>
      </c>
      <c r="Q2791">
        <v>38</v>
      </c>
      <c r="R2791">
        <v>500</v>
      </c>
      <c r="S2791">
        <v>8</v>
      </c>
      <c r="T2791">
        <v>62.5</v>
      </c>
      <c r="U2791" t="s">
        <v>782</v>
      </c>
      <c r="V2791">
        <v>40000</v>
      </c>
      <c r="W2791">
        <v>3000</v>
      </c>
      <c r="X2791">
        <v>82</v>
      </c>
      <c r="Y2791">
        <v>12</v>
      </c>
      <c r="Z2791">
        <v>0.7</v>
      </c>
      <c r="AA2791">
        <v>-40</v>
      </c>
      <c r="AB2791" t="s">
        <v>769</v>
      </c>
      <c r="AC2791">
        <v>0.1</v>
      </c>
      <c r="AD2791" t="s">
        <v>1043</v>
      </c>
      <c r="AE2791">
        <v>41798</v>
      </c>
      <c r="AF2791">
        <v>41789</v>
      </c>
      <c r="AG2791" t="s">
        <v>842</v>
      </c>
      <c r="AH2791" t="s">
        <v>7045</v>
      </c>
      <c r="AI2791">
        <v>2213570</v>
      </c>
    </row>
    <row r="2792" spans="1:35">
      <c r="A2792" t="s">
        <v>7032</v>
      </c>
      <c r="B2792" t="s">
        <v>7033</v>
      </c>
      <c r="C2792" t="s">
        <v>682</v>
      </c>
      <c r="D2792" t="s">
        <v>7046</v>
      </c>
      <c r="F2792" t="s">
        <v>737</v>
      </c>
      <c r="G2792" t="s">
        <v>780</v>
      </c>
      <c r="H2792" t="s">
        <v>794</v>
      </c>
      <c r="I2792" t="s">
        <v>726</v>
      </c>
      <c r="J2792" t="s">
        <v>682</v>
      </c>
      <c r="K2792">
        <v>3</v>
      </c>
      <c r="L2792">
        <v>75</v>
      </c>
      <c r="M2792">
        <v>72</v>
      </c>
      <c r="N2792">
        <v>49</v>
      </c>
      <c r="O2792">
        <v>1130</v>
      </c>
      <c r="Q2792">
        <v>38</v>
      </c>
      <c r="R2792">
        <v>500</v>
      </c>
      <c r="S2792">
        <v>8</v>
      </c>
      <c r="T2792">
        <v>62.5</v>
      </c>
      <c r="U2792" t="s">
        <v>782</v>
      </c>
      <c r="V2792">
        <v>40000</v>
      </c>
      <c r="W2792">
        <v>3000</v>
      </c>
      <c r="X2792">
        <v>82</v>
      </c>
      <c r="Y2792">
        <v>12</v>
      </c>
      <c r="Z2792">
        <v>0.8</v>
      </c>
      <c r="AA2792">
        <v>-20</v>
      </c>
      <c r="AB2792" t="s">
        <v>769</v>
      </c>
      <c r="AC2792">
        <v>0.1</v>
      </c>
      <c r="AD2792" t="s">
        <v>783</v>
      </c>
      <c r="AE2792">
        <v>41759</v>
      </c>
      <c r="AF2792">
        <v>41772</v>
      </c>
      <c r="AG2792" t="s">
        <v>842</v>
      </c>
      <c r="AH2792" t="s">
        <v>7047</v>
      </c>
      <c r="AI2792">
        <v>2210717</v>
      </c>
    </row>
    <row r="2793" spans="1:35" hidden="1">
      <c r="A2793" t="s">
        <v>4984</v>
      </c>
      <c r="B2793" t="s">
        <v>4985</v>
      </c>
      <c r="C2793" t="s">
        <v>7048</v>
      </c>
      <c r="D2793" t="s">
        <v>7048</v>
      </c>
      <c r="E2793" t="s">
        <v>7049</v>
      </c>
      <c r="F2793" t="s">
        <v>703</v>
      </c>
      <c r="G2793" t="s">
        <v>780</v>
      </c>
      <c r="H2793" t="s">
        <v>781</v>
      </c>
      <c r="I2793" t="s">
        <v>726</v>
      </c>
      <c r="J2793" t="s">
        <v>682</v>
      </c>
      <c r="K2793">
        <v>5</v>
      </c>
      <c r="L2793">
        <v>50</v>
      </c>
      <c r="M2793">
        <v>50.3</v>
      </c>
      <c r="N2793">
        <v>50.2</v>
      </c>
      <c r="O2793">
        <v>1202</v>
      </c>
      <c r="Q2793">
        <v>40</v>
      </c>
      <c r="R2793">
        <v>450</v>
      </c>
      <c r="S2793">
        <v>7</v>
      </c>
      <c r="T2793">
        <v>64.3</v>
      </c>
      <c r="U2793" t="s">
        <v>782</v>
      </c>
      <c r="V2793">
        <v>25000</v>
      </c>
      <c r="W2793">
        <v>2700</v>
      </c>
      <c r="X2793">
        <v>82</v>
      </c>
      <c r="Y2793">
        <v>6</v>
      </c>
      <c r="Z2793">
        <v>0.7</v>
      </c>
      <c r="AA2793">
        <v>-20</v>
      </c>
      <c r="AB2793" t="s">
        <v>769</v>
      </c>
      <c r="AC2793">
        <v>0.15</v>
      </c>
      <c r="AD2793" t="s">
        <v>831</v>
      </c>
      <c r="AE2793">
        <v>41851</v>
      </c>
      <c r="AF2793">
        <v>41855</v>
      </c>
      <c r="AG2793" t="s">
        <v>842</v>
      </c>
      <c r="AH2793" t="s">
        <v>7050</v>
      </c>
      <c r="AI2793">
        <v>2217316</v>
      </c>
    </row>
    <row r="2794" spans="1:35" hidden="1">
      <c r="A2794" t="s">
        <v>4984</v>
      </c>
      <c r="B2794" t="s">
        <v>4985</v>
      </c>
      <c r="C2794" t="s">
        <v>7051</v>
      </c>
      <c r="D2794" t="s">
        <v>7051</v>
      </c>
      <c r="F2794" t="s">
        <v>792</v>
      </c>
      <c r="G2794" t="s">
        <v>793</v>
      </c>
      <c r="H2794" t="s">
        <v>794</v>
      </c>
      <c r="I2794" t="s">
        <v>795</v>
      </c>
      <c r="J2794" t="s">
        <v>682</v>
      </c>
      <c r="K2794">
        <v>3</v>
      </c>
      <c r="L2794">
        <v>40</v>
      </c>
      <c r="M2794">
        <v>108.9</v>
      </c>
      <c r="N2794">
        <v>59.8</v>
      </c>
      <c r="R2794">
        <v>490</v>
      </c>
      <c r="S2794">
        <v>7</v>
      </c>
      <c r="T2794">
        <v>70</v>
      </c>
      <c r="U2794" t="s">
        <v>782</v>
      </c>
      <c r="V2794">
        <v>25000</v>
      </c>
      <c r="W2794">
        <v>2700</v>
      </c>
      <c r="X2794">
        <v>81</v>
      </c>
      <c r="Y2794">
        <v>10</v>
      </c>
      <c r="Z2794">
        <v>0.9</v>
      </c>
      <c r="AA2794">
        <v>-20</v>
      </c>
      <c r="AB2794" t="s">
        <v>769</v>
      </c>
      <c r="AC2794">
        <v>0.1</v>
      </c>
      <c r="AD2794" t="s">
        <v>783</v>
      </c>
      <c r="AE2794">
        <v>41857</v>
      </c>
      <c r="AF2794">
        <v>41857</v>
      </c>
      <c r="AG2794" t="s">
        <v>842</v>
      </c>
      <c r="AH2794" t="s">
        <v>7052</v>
      </c>
      <c r="AI2794">
        <v>2217317</v>
      </c>
    </row>
    <row r="2795" spans="1:35" hidden="1">
      <c r="A2795" t="s">
        <v>4984</v>
      </c>
      <c r="B2795" t="s">
        <v>4985</v>
      </c>
      <c r="C2795" t="s">
        <v>7053</v>
      </c>
      <c r="D2795" t="s">
        <v>7053</v>
      </c>
      <c r="F2795" t="s">
        <v>792</v>
      </c>
      <c r="G2795" t="s">
        <v>793</v>
      </c>
      <c r="H2795" t="s">
        <v>794</v>
      </c>
      <c r="I2795" t="s">
        <v>795</v>
      </c>
      <c r="J2795" t="s">
        <v>682</v>
      </c>
      <c r="K2795">
        <v>3</v>
      </c>
      <c r="L2795">
        <v>60</v>
      </c>
      <c r="M2795">
        <v>112.7</v>
      </c>
      <c r="N2795">
        <v>59.9</v>
      </c>
      <c r="R2795">
        <v>800</v>
      </c>
      <c r="S2795">
        <v>12</v>
      </c>
      <c r="T2795">
        <v>66.7</v>
      </c>
      <c r="U2795" t="s">
        <v>782</v>
      </c>
      <c r="V2795">
        <v>25000</v>
      </c>
      <c r="W2795">
        <v>2700</v>
      </c>
      <c r="X2795">
        <v>82</v>
      </c>
      <c r="Y2795">
        <v>14</v>
      </c>
      <c r="Z2795">
        <v>0.9</v>
      </c>
      <c r="AA2795">
        <v>-20</v>
      </c>
      <c r="AB2795" t="s">
        <v>769</v>
      </c>
      <c r="AC2795">
        <v>0.1</v>
      </c>
      <c r="AD2795" t="s">
        <v>783</v>
      </c>
      <c r="AE2795">
        <v>41857</v>
      </c>
      <c r="AF2795">
        <v>41857</v>
      </c>
      <c r="AG2795" t="s">
        <v>842</v>
      </c>
      <c r="AH2795" t="s">
        <v>7054</v>
      </c>
      <c r="AI2795">
        <v>2217321</v>
      </c>
    </row>
    <row r="2796" spans="1:35" hidden="1">
      <c r="A2796" t="s">
        <v>4984</v>
      </c>
      <c r="B2796" t="s">
        <v>4985</v>
      </c>
      <c r="C2796">
        <v>89010</v>
      </c>
      <c r="D2796">
        <v>89010</v>
      </c>
      <c r="E2796" t="s">
        <v>7055</v>
      </c>
      <c r="F2796" t="s">
        <v>732</v>
      </c>
      <c r="G2796" t="s">
        <v>780</v>
      </c>
      <c r="H2796" t="s">
        <v>794</v>
      </c>
      <c r="I2796" t="s">
        <v>726</v>
      </c>
      <c r="J2796" t="s">
        <v>682</v>
      </c>
      <c r="K2796">
        <v>3</v>
      </c>
      <c r="L2796">
        <v>72</v>
      </c>
      <c r="M2796">
        <v>135</v>
      </c>
      <c r="N2796">
        <v>95</v>
      </c>
      <c r="O2796">
        <v>289</v>
      </c>
      <c r="Q2796">
        <v>100</v>
      </c>
      <c r="R2796">
        <v>900</v>
      </c>
      <c r="S2796">
        <v>14</v>
      </c>
      <c r="T2796">
        <v>64.3</v>
      </c>
      <c r="U2796" t="s">
        <v>782</v>
      </c>
      <c r="V2796">
        <v>25000</v>
      </c>
      <c r="W2796">
        <v>3000</v>
      </c>
      <c r="X2796">
        <v>83</v>
      </c>
      <c r="Y2796">
        <v>20</v>
      </c>
      <c r="Z2796">
        <v>0.9</v>
      </c>
      <c r="AA2796">
        <v>-20</v>
      </c>
      <c r="AB2796" t="s">
        <v>769</v>
      </c>
      <c r="AC2796">
        <v>0.2</v>
      </c>
      <c r="AD2796" t="s">
        <v>900</v>
      </c>
      <c r="AE2796">
        <v>41640</v>
      </c>
      <c r="AF2796">
        <v>41799</v>
      </c>
      <c r="AG2796" t="s">
        <v>784</v>
      </c>
      <c r="AH2796" t="s">
        <v>7056</v>
      </c>
      <c r="AI2796">
        <v>2212573</v>
      </c>
    </row>
    <row r="2797" spans="1:35" hidden="1">
      <c r="A2797" t="s">
        <v>4984</v>
      </c>
      <c r="B2797" t="s">
        <v>4985</v>
      </c>
      <c r="C2797">
        <v>89013</v>
      </c>
      <c r="D2797">
        <v>89013</v>
      </c>
      <c r="E2797" t="s">
        <v>7057</v>
      </c>
      <c r="F2797" t="s">
        <v>733</v>
      </c>
      <c r="G2797" t="s">
        <v>780</v>
      </c>
      <c r="H2797" t="s">
        <v>794</v>
      </c>
      <c r="I2797" t="s">
        <v>726</v>
      </c>
      <c r="J2797" t="s">
        <v>682</v>
      </c>
      <c r="K2797">
        <v>3</v>
      </c>
      <c r="L2797">
        <v>93</v>
      </c>
      <c r="M2797">
        <v>152</v>
      </c>
      <c r="N2797">
        <v>121</v>
      </c>
      <c r="O2797">
        <v>388</v>
      </c>
      <c r="Q2797">
        <v>100</v>
      </c>
      <c r="R2797">
        <v>1400</v>
      </c>
      <c r="S2797">
        <v>20</v>
      </c>
      <c r="T2797">
        <v>70</v>
      </c>
      <c r="U2797" t="s">
        <v>782</v>
      </c>
      <c r="V2797">
        <v>25000</v>
      </c>
      <c r="W2797">
        <v>3000</v>
      </c>
      <c r="X2797">
        <v>83</v>
      </c>
      <c r="Y2797">
        <v>21</v>
      </c>
      <c r="Z2797">
        <v>0.9</v>
      </c>
      <c r="AA2797">
        <v>-20</v>
      </c>
      <c r="AB2797" t="s">
        <v>769</v>
      </c>
      <c r="AC2797">
        <v>0.2</v>
      </c>
      <c r="AD2797" t="s">
        <v>900</v>
      </c>
      <c r="AE2797">
        <v>41640</v>
      </c>
      <c r="AF2797">
        <v>41799</v>
      </c>
      <c r="AG2797" t="s">
        <v>784</v>
      </c>
      <c r="AH2797" t="s">
        <v>7058</v>
      </c>
      <c r="AI2797">
        <v>2212569</v>
      </c>
    </row>
    <row r="2798" spans="1:35" hidden="1">
      <c r="A2798" t="s">
        <v>4984</v>
      </c>
      <c r="B2798" t="s">
        <v>4985</v>
      </c>
      <c r="C2798" t="s">
        <v>7059</v>
      </c>
      <c r="D2798">
        <v>80389</v>
      </c>
      <c r="F2798" t="s">
        <v>787</v>
      </c>
      <c r="G2798" t="s">
        <v>723</v>
      </c>
      <c r="H2798" t="s">
        <v>788</v>
      </c>
      <c r="I2798" t="s">
        <v>723</v>
      </c>
      <c r="J2798" t="s">
        <v>682</v>
      </c>
      <c r="K2798">
        <v>3</v>
      </c>
      <c r="L2798">
        <v>40</v>
      </c>
      <c r="M2798">
        <v>104</v>
      </c>
      <c r="N2798">
        <v>36</v>
      </c>
      <c r="R2798">
        <v>300</v>
      </c>
      <c r="S2798">
        <v>4.5</v>
      </c>
      <c r="T2798">
        <v>66.7</v>
      </c>
      <c r="U2798" t="s">
        <v>782</v>
      </c>
      <c r="V2798">
        <v>25000</v>
      </c>
      <c r="W2798">
        <v>2700</v>
      </c>
      <c r="X2798">
        <v>82</v>
      </c>
      <c r="Y2798">
        <v>11</v>
      </c>
      <c r="Z2798">
        <v>0.6</v>
      </c>
      <c r="AA2798">
        <v>-20</v>
      </c>
      <c r="AB2798" t="s">
        <v>769</v>
      </c>
      <c r="AC2798">
        <v>0.05</v>
      </c>
      <c r="AD2798" t="s">
        <v>783</v>
      </c>
      <c r="AE2798">
        <v>41912</v>
      </c>
      <c r="AF2798">
        <v>41893</v>
      </c>
      <c r="AG2798" t="s">
        <v>784</v>
      </c>
      <c r="AH2798" t="s">
        <v>7060</v>
      </c>
      <c r="AI2798">
        <v>2221107</v>
      </c>
    </row>
    <row r="2799" spans="1:35" hidden="1">
      <c r="A2799" t="s">
        <v>4984</v>
      </c>
      <c r="B2799" t="s">
        <v>4985</v>
      </c>
      <c r="C2799" t="s">
        <v>7059</v>
      </c>
      <c r="D2799">
        <v>80389</v>
      </c>
      <c r="F2799" t="s">
        <v>787</v>
      </c>
      <c r="G2799" t="s">
        <v>723</v>
      </c>
      <c r="H2799" t="s">
        <v>7061</v>
      </c>
      <c r="I2799" t="s">
        <v>723</v>
      </c>
      <c r="J2799" t="s">
        <v>682</v>
      </c>
      <c r="K2799">
        <v>3</v>
      </c>
      <c r="L2799">
        <v>40</v>
      </c>
      <c r="M2799">
        <v>107</v>
      </c>
      <c r="N2799">
        <v>36</v>
      </c>
      <c r="R2799">
        <v>300</v>
      </c>
      <c r="S2799">
        <v>4.5</v>
      </c>
      <c r="T2799">
        <v>66.7</v>
      </c>
      <c r="U2799" t="s">
        <v>782</v>
      </c>
      <c r="V2799">
        <v>25000</v>
      </c>
      <c r="W2799">
        <v>2700</v>
      </c>
      <c r="X2799">
        <v>82</v>
      </c>
      <c r="Y2799">
        <v>11</v>
      </c>
      <c r="Z2799">
        <v>0.6</v>
      </c>
      <c r="AA2799">
        <v>-20</v>
      </c>
      <c r="AB2799" t="s">
        <v>769</v>
      </c>
      <c r="AC2799">
        <v>0.05</v>
      </c>
      <c r="AD2799" t="s">
        <v>783</v>
      </c>
      <c r="AE2799">
        <v>41912</v>
      </c>
      <c r="AF2799">
        <v>41893</v>
      </c>
      <c r="AG2799" t="s">
        <v>784</v>
      </c>
      <c r="AH2799" t="s">
        <v>7062</v>
      </c>
      <c r="AI2799">
        <v>2221108</v>
      </c>
    </row>
    <row r="2800" spans="1:35" hidden="1">
      <c r="A2800" t="s">
        <v>4984</v>
      </c>
      <c r="B2800" t="s">
        <v>4985</v>
      </c>
      <c r="C2800" t="s">
        <v>7059</v>
      </c>
      <c r="D2800">
        <v>80389</v>
      </c>
      <c r="F2800" t="s">
        <v>787</v>
      </c>
      <c r="G2800" t="s">
        <v>723</v>
      </c>
      <c r="H2800" t="s">
        <v>794</v>
      </c>
      <c r="I2800" t="s">
        <v>723</v>
      </c>
      <c r="J2800" t="s">
        <v>682</v>
      </c>
      <c r="K2800">
        <v>3</v>
      </c>
      <c r="L2800">
        <v>40</v>
      </c>
      <c r="M2800">
        <v>103</v>
      </c>
      <c r="N2800">
        <v>36</v>
      </c>
      <c r="R2800">
        <v>300</v>
      </c>
      <c r="S2800">
        <v>4.5</v>
      </c>
      <c r="T2800">
        <v>66.7</v>
      </c>
      <c r="U2800" t="s">
        <v>782</v>
      </c>
      <c r="V2800">
        <v>25000</v>
      </c>
      <c r="W2800">
        <v>2700</v>
      </c>
      <c r="X2800">
        <v>82</v>
      </c>
      <c r="Y2800">
        <v>11</v>
      </c>
      <c r="Z2800">
        <v>0.6</v>
      </c>
      <c r="AA2800">
        <v>-20</v>
      </c>
      <c r="AB2800" t="s">
        <v>769</v>
      </c>
      <c r="AC2800">
        <v>0.05</v>
      </c>
      <c r="AD2800" t="s">
        <v>783</v>
      </c>
      <c r="AE2800">
        <v>41912</v>
      </c>
      <c r="AF2800">
        <v>41893</v>
      </c>
      <c r="AG2800" t="s">
        <v>784</v>
      </c>
      <c r="AH2800" t="s">
        <v>7063</v>
      </c>
      <c r="AI2800">
        <v>2221109</v>
      </c>
    </row>
    <row r="2801" spans="1:35" hidden="1">
      <c r="A2801" t="s">
        <v>4984</v>
      </c>
      <c r="B2801" t="s">
        <v>4985</v>
      </c>
      <c r="C2801" t="s">
        <v>7064</v>
      </c>
      <c r="D2801">
        <v>80388</v>
      </c>
      <c r="F2801" t="s">
        <v>787</v>
      </c>
      <c r="G2801" t="s">
        <v>723</v>
      </c>
      <c r="H2801" t="s">
        <v>788</v>
      </c>
      <c r="I2801" t="s">
        <v>723</v>
      </c>
      <c r="J2801" t="s">
        <v>682</v>
      </c>
      <c r="K2801">
        <v>3</v>
      </c>
      <c r="L2801">
        <v>40</v>
      </c>
      <c r="M2801">
        <v>99</v>
      </c>
      <c r="N2801">
        <v>36</v>
      </c>
      <c r="R2801">
        <v>300</v>
      </c>
      <c r="S2801">
        <v>4.5</v>
      </c>
      <c r="T2801">
        <v>66.7</v>
      </c>
      <c r="U2801" t="s">
        <v>782</v>
      </c>
      <c r="V2801">
        <v>25000</v>
      </c>
      <c r="W2801">
        <v>2700</v>
      </c>
      <c r="X2801">
        <v>82</v>
      </c>
      <c r="Y2801">
        <v>11</v>
      </c>
      <c r="Z2801">
        <v>0.6</v>
      </c>
      <c r="AA2801">
        <v>-20</v>
      </c>
      <c r="AB2801" t="s">
        <v>769</v>
      </c>
      <c r="AC2801">
        <v>0.05</v>
      </c>
      <c r="AD2801" t="s">
        <v>783</v>
      </c>
      <c r="AE2801">
        <v>41912</v>
      </c>
      <c r="AF2801">
        <v>41893</v>
      </c>
      <c r="AG2801" t="s">
        <v>784</v>
      </c>
      <c r="AH2801" t="s">
        <v>7065</v>
      </c>
      <c r="AI2801">
        <v>2221110</v>
      </c>
    </row>
    <row r="2802" spans="1:35" hidden="1">
      <c r="A2802" t="s">
        <v>4984</v>
      </c>
      <c r="B2802" t="s">
        <v>4985</v>
      </c>
      <c r="C2802" t="s">
        <v>7064</v>
      </c>
      <c r="D2802">
        <v>80388</v>
      </c>
      <c r="F2802" t="s">
        <v>787</v>
      </c>
      <c r="G2802" t="s">
        <v>723</v>
      </c>
      <c r="H2802" t="s">
        <v>7061</v>
      </c>
      <c r="I2802" t="s">
        <v>723</v>
      </c>
      <c r="J2802" t="s">
        <v>682</v>
      </c>
      <c r="K2802">
        <v>3</v>
      </c>
      <c r="L2802">
        <v>40</v>
      </c>
      <c r="M2802">
        <v>102</v>
      </c>
      <c r="N2802">
        <v>36</v>
      </c>
      <c r="R2802">
        <v>300</v>
      </c>
      <c r="S2802">
        <v>4.5</v>
      </c>
      <c r="T2802">
        <v>66.7</v>
      </c>
      <c r="U2802" t="s">
        <v>782</v>
      </c>
      <c r="V2802">
        <v>25000</v>
      </c>
      <c r="W2802">
        <v>2700</v>
      </c>
      <c r="X2802">
        <v>82</v>
      </c>
      <c r="Y2802">
        <v>11</v>
      </c>
      <c r="Z2802">
        <v>0.6</v>
      </c>
      <c r="AA2802">
        <v>-20</v>
      </c>
      <c r="AB2802" t="s">
        <v>769</v>
      </c>
      <c r="AC2802">
        <v>0.05</v>
      </c>
      <c r="AD2802" t="s">
        <v>783</v>
      </c>
      <c r="AE2802">
        <v>41912</v>
      </c>
      <c r="AF2802">
        <v>41893</v>
      </c>
      <c r="AG2802" t="s">
        <v>784</v>
      </c>
      <c r="AH2802" t="s">
        <v>7066</v>
      </c>
      <c r="AI2802">
        <v>2221111</v>
      </c>
    </row>
    <row r="2803" spans="1:35" hidden="1">
      <c r="A2803" t="s">
        <v>4984</v>
      </c>
      <c r="B2803" t="s">
        <v>4985</v>
      </c>
      <c r="C2803" t="s">
        <v>7064</v>
      </c>
      <c r="D2803">
        <v>80388</v>
      </c>
      <c r="F2803" t="s">
        <v>787</v>
      </c>
      <c r="G2803" t="s">
        <v>723</v>
      </c>
      <c r="H2803" t="s">
        <v>794</v>
      </c>
      <c r="I2803" t="s">
        <v>723</v>
      </c>
      <c r="J2803" t="s">
        <v>682</v>
      </c>
      <c r="K2803">
        <v>3</v>
      </c>
      <c r="L2803">
        <v>40</v>
      </c>
      <c r="M2803">
        <v>98</v>
      </c>
      <c r="N2803">
        <v>36</v>
      </c>
      <c r="R2803">
        <v>300</v>
      </c>
      <c r="S2803">
        <v>4.5</v>
      </c>
      <c r="T2803">
        <v>66.7</v>
      </c>
      <c r="U2803" t="s">
        <v>782</v>
      </c>
      <c r="V2803">
        <v>25000</v>
      </c>
      <c r="W2803">
        <v>2700</v>
      </c>
      <c r="X2803">
        <v>82</v>
      </c>
      <c r="Y2803">
        <v>11</v>
      </c>
      <c r="Z2803">
        <v>0.6</v>
      </c>
      <c r="AA2803">
        <v>-20</v>
      </c>
      <c r="AB2803" t="s">
        <v>769</v>
      </c>
      <c r="AC2803">
        <v>0.05</v>
      </c>
      <c r="AD2803" t="s">
        <v>783</v>
      </c>
      <c r="AE2803">
        <v>41912</v>
      </c>
      <c r="AF2803">
        <v>41893</v>
      </c>
      <c r="AG2803" t="s">
        <v>784</v>
      </c>
      <c r="AH2803" t="s">
        <v>7067</v>
      </c>
      <c r="AI2803">
        <v>2221112</v>
      </c>
    </row>
    <row r="2804" spans="1:35" hidden="1">
      <c r="A2804" t="s">
        <v>4984</v>
      </c>
      <c r="B2804" t="s">
        <v>4985</v>
      </c>
      <c r="C2804" t="s">
        <v>682</v>
      </c>
      <c r="D2804">
        <v>80214</v>
      </c>
      <c r="F2804" t="s">
        <v>792</v>
      </c>
      <c r="G2804" t="s">
        <v>793</v>
      </c>
      <c r="H2804" t="s">
        <v>794</v>
      </c>
      <c r="I2804" t="s">
        <v>795</v>
      </c>
      <c r="J2804" t="s">
        <v>682</v>
      </c>
      <c r="K2804">
        <v>3</v>
      </c>
      <c r="L2804">
        <v>60</v>
      </c>
      <c r="M2804">
        <v>106.7</v>
      </c>
      <c r="N2804">
        <v>55.9</v>
      </c>
      <c r="R2804">
        <v>800</v>
      </c>
      <c r="S2804">
        <v>11.5</v>
      </c>
      <c r="T2804">
        <v>69.599999999999994</v>
      </c>
      <c r="U2804" t="s">
        <v>782</v>
      </c>
      <c r="V2804">
        <v>25000</v>
      </c>
      <c r="W2804">
        <v>3000</v>
      </c>
      <c r="X2804">
        <v>84</v>
      </c>
      <c r="Y2804">
        <v>22</v>
      </c>
      <c r="Z2804">
        <v>0.9</v>
      </c>
      <c r="AA2804">
        <v>-40</v>
      </c>
      <c r="AB2804" t="s">
        <v>769</v>
      </c>
      <c r="AC2804">
        <v>0.1</v>
      </c>
      <c r="AD2804" t="s">
        <v>783</v>
      </c>
      <c r="AE2804">
        <v>41698</v>
      </c>
      <c r="AF2804">
        <v>41688</v>
      </c>
      <c r="AG2804" t="s">
        <v>784</v>
      </c>
      <c r="AH2804" t="s">
        <v>7068</v>
      </c>
      <c r="AI2804">
        <v>2205608</v>
      </c>
    </row>
    <row r="2805" spans="1:35" hidden="1">
      <c r="A2805" t="s">
        <v>4984</v>
      </c>
      <c r="B2805" t="s">
        <v>4985</v>
      </c>
      <c r="C2805" t="s">
        <v>682</v>
      </c>
      <c r="D2805">
        <v>80295</v>
      </c>
      <c r="F2805" t="s">
        <v>787</v>
      </c>
      <c r="G2805" t="s">
        <v>723</v>
      </c>
      <c r="H2805" t="s">
        <v>788</v>
      </c>
      <c r="I2805" t="s">
        <v>723</v>
      </c>
      <c r="J2805" t="s">
        <v>682</v>
      </c>
      <c r="K2805">
        <v>3</v>
      </c>
      <c r="L2805">
        <v>25</v>
      </c>
      <c r="M2805">
        <v>116.8</v>
      </c>
      <c r="N2805">
        <v>35.6</v>
      </c>
      <c r="R2805">
        <v>300</v>
      </c>
      <c r="S2805">
        <v>4.9000000000000004</v>
      </c>
      <c r="T2805">
        <v>61.2</v>
      </c>
      <c r="U2805" t="s">
        <v>782</v>
      </c>
      <c r="V2805">
        <v>25000</v>
      </c>
      <c r="W2805">
        <v>3000</v>
      </c>
      <c r="X2805">
        <v>84</v>
      </c>
      <c r="Y2805">
        <v>21</v>
      </c>
      <c r="AA2805">
        <v>-40</v>
      </c>
      <c r="AB2805" t="s">
        <v>769</v>
      </c>
      <c r="AC2805">
        <v>0.1</v>
      </c>
      <c r="AD2805" t="s">
        <v>826</v>
      </c>
      <c r="AE2805">
        <v>41698</v>
      </c>
      <c r="AF2805">
        <v>41688</v>
      </c>
      <c r="AG2805" t="s">
        <v>784</v>
      </c>
      <c r="AH2805" t="s">
        <v>7069</v>
      </c>
      <c r="AI2805">
        <v>2205610</v>
      </c>
    </row>
    <row r="2806" spans="1:35" hidden="1">
      <c r="A2806" t="s">
        <v>4984</v>
      </c>
      <c r="B2806" t="s">
        <v>4985</v>
      </c>
      <c r="C2806" t="s">
        <v>682</v>
      </c>
      <c r="D2806">
        <v>80387</v>
      </c>
      <c r="F2806" t="s">
        <v>737</v>
      </c>
      <c r="G2806" t="s">
        <v>780</v>
      </c>
      <c r="H2806" t="s">
        <v>794</v>
      </c>
      <c r="I2806" t="s">
        <v>726</v>
      </c>
      <c r="J2806" t="s">
        <v>682</v>
      </c>
      <c r="K2806">
        <v>3</v>
      </c>
      <c r="L2806">
        <v>60</v>
      </c>
      <c r="M2806">
        <v>71</v>
      </c>
      <c r="N2806">
        <v>49</v>
      </c>
      <c r="O2806">
        <v>1063</v>
      </c>
      <c r="Q2806">
        <v>38</v>
      </c>
      <c r="R2806">
        <v>380</v>
      </c>
      <c r="S2806">
        <v>6.3</v>
      </c>
      <c r="T2806">
        <v>63.3</v>
      </c>
      <c r="U2806" t="s">
        <v>782</v>
      </c>
      <c r="V2806">
        <v>25000</v>
      </c>
      <c r="W2806">
        <v>3000</v>
      </c>
      <c r="X2806">
        <v>84</v>
      </c>
      <c r="Y2806">
        <v>15</v>
      </c>
      <c r="Z2806">
        <v>0.7</v>
      </c>
      <c r="AA2806">
        <v>-40</v>
      </c>
      <c r="AB2806" t="s">
        <v>769</v>
      </c>
      <c r="AC2806">
        <v>0.1</v>
      </c>
      <c r="AD2806" t="s">
        <v>1143</v>
      </c>
      <c r="AE2806">
        <v>41871</v>
      </c>
      <c r="AF2806">
        <v>41862</v>
      </c>
      <c r="AG2806" t="s">
        <v>784</v>
      </c>
      <c r="AH2806" t="s">
        <v>7070</v>
      </c>
      <c r="AI2806">
        <v>2218182</v>
      </c>
    </row>
    <row r="2807" spans="1:35">
      <c r="A2807" t="s">
        <v>4984</v>
      </c>
      <c r="B2807" t="s">
        <v>4985</v>
      </c>
      <c r="C2807" t="s">
        <v>682</v>
      </c>
      <c r="D2807">
        <v>88053</v>
      </c>
      <c r="F2807" t="s">
        <v>830</v>
      </c>
      <c r="G2807" t="s">
        <v>780</v>
      </c>
      <c r="H2807" t="s">
        <v>794</v>
      </c>
      <c r="I2807" t="s">
        <v>726</v>
      </c>
      <c r="J2807" t="s">
        <v>682</v>
      </c>
      <c r="K2807">
        <v>3</v>
      </c>
      <c r="L2807">
        <v>75</v>
      </c>
      <c r="M2807">
        <v>118</v>
      </c>
      <c r="N2807">
        <v>95</v>
      </c>
      <c r="O2807">
        <v>1440</v>
      </c>
      <c r="Q2807">
        <v>40</v>
      </c>
      <c r="R2807">
        <v>800</v>
      </c>
      <c r="S2807">
        <v>14.3</v>
      </c>
      <c r="T2807">
        <v>57.1</v>
      </c>
      <c r="U2807" t="s">
        <v>782</v>
      </c>
      <c r="V2807">
        <v>40000</v>
      </c>
      <c r="W2807">
        <v>2700</v>
      </c>
      <c r="X2807">
        <v>82</v>
      </c>
      <c r="Y2807">
        <v>2</v>
      </c>
      <c r="Z2807">
        <v>1</v>
      </c>
      <c r="AA2807">
        <v>-40</v>
      </c>
      <c r="AB2807" t="s">
        <v>769</v>
      </c>
      <c r="AC2807">
        <v>0</v>
      </c>
      <c r="AD2807" t="s">
        <v>1143</v>
      </c>
      <c r="AE2807">
        <v>41871</v>
      </c>
      <c r="AF2807">
        <v>41858</v>
      </c>
      <c r="AG2807" t="s">
        <v>784</v>
      </c>
      <c r="AH2807" t="s">
        <v>7071</v>
      </c>
      <c r="AI2807">
        <v>2217988</v>
      </c>
    </row>
    <row r="2808" spans="1:35">
      <c r="A2808" t="s">
        <v>4984</v>
      </c>
      <c r="B2808" t="s">
        <v>4985</v>
      </c>
      <c r="C2808" t="s">
        <v>682</v>
      </c>
      <c r="D2808">
        <v>88054</v>
      </c>
      <c r="F2808" t="s">
        <v>731</v>
      </c>
      <c r="G2808" t="s">
        <v>780</v>
      </c>
      <c r="H2808" t="s">
        <v>794</v>
      </c>
      <c r="I2808" t="s">
        <v>726</v>
      </c>
      <c r="J2808" t="s">
        <v>682</v>
      </c>
      <c r="K2808">
        <v>3</v>
      </c>
      <c r="L2808">
        <v>75</v>
      </c>
      <c r="M2808">
        <v>85</v>
      </c>
      <c r="N2808">
        <v>95</v>
      </c>
      <c r="O2808">
        <v>1322</v>
      </c>
      <c r="Q2808">
        <v>40</v>
      </c>
      <c r="R2808">
        <v>800</v>
      </c>
      <c r="S2808">
        <v>14.7</v>
      </c>
      <c r="T2808">
        <v>55.2</v>
      </c>
      <c r="U2808" t="s">
        <v>782</v>
      </c>
      <c r="V2808">
        <v>40000</v>
      </c>
      <c r="W2808">
        <v>2700</v>
      </c>
      <c r="X2808">
        <v>82</v>
      </c>
      <c r="Y2808">
        <v>1</v>
      </c>
      <c r="Z2808">
        <v>0.9</v>
      </c>
      <c r="AA2808">
        <v>-40</v>
      </c>
      <c r="AB2808" t="s">
        <v>769</v>
      </c>
      <c r="AC2808">
        <v>0.1</v>
      </c>
      <c r="AD2808" t="s">
        <v>1143</v>
      </c>
      <c r="AE2808">
        <v>41871</v>
      </c>
      <c r="AF2808">
        <v>41858</v>
      </c>
      <c r="AG2808" t="s">
        <v>784</v>
      </c>
      <c r="AH2808" t="s">
        <v>7072</v>
      </c>
      <c r="AI2808">
        <v>2217987</v>
      </c>
    </row>
    <row r="2809" spans="1:35">
      <c r="A2809" t="s">
        <v>4984</v>
      </c>
      <c r="B2809" t="s">
        <v>4985</v>
      </c>
      <c r="C2809" t="s">
        <v>682</v>
      </c>
      <c r="D2809">
        <v>88057</v>
      </c>
      <c r="F2809" t="s">
        <v>830</v>
      </c>
      <c r="G2809" t="s">
        <v>780</v>
      </c>
      <c r="H2809" t="s">
        <v>794</v>
      </c>
      <c r="I2809" t="s">
        <v>726</v>
      </c>
      <c r="J2809" t="s">
        <v>682</v>
      </c>
      <c r="K2809">
        <v>3</v>
      </c>
      <c r="L2809">
        <v>50</v>
      </c>
      <c r="M2809">
        <v>118</v>
      </c>
      <c r="N2809">
        <v>95</v>
      </c>
      <c r="O2809">
        <v>1648</v>
      </c>
      <c r="Q2809">
        <v>40</v>
      </c>
      <c r="R2809">
        <v>800</v>
      </c>
      <c r="S2809">
        <v>14</v>
      </c>
      <c r="T2809">
        <v>57.1</v>
      </c>
      <c r="U2809" t="s">
        <v>782</v>
      </c>
      <c r="V2809">
        <v>40000</v>
      </c>
      <c r="W2809">
        <v>3000</v>
      </c>
      <c r="X2809">
        <v>83</v>
      </c>
      <c r="Y2809">
        <v>3</v>
      </c>
      <c r="Z2809">
        <v>1</v>
      </c>
      <c r="AA2809">
        <v>-40</v>
      </c>
      <c r="AB2809" t="s">
        <v>769</v>
      </c>
      <c r="AC2809">
        <v>0.1</v>
      </c>
      <c r="AD2809" t="s">
        <v>783</v>
      </c>
      <c r="AE2809">
        <v>41840</v>
      </c>
      <c r="AF2809">
        <v>41828</v>
      </c>
      <c r="AG2809" t="s">
        <v>784</v>
      </c>
      <c r="AH2809" t="s">
        <v>7073</v>
      </c>
      <c r="AI2809">
        <v>2215344</v>
      </c>
    </row>
    <row r="2810" spans="1:35">
      <c r="A2810" t="s">
        <v>4984</v>
      </c>
      <c r="B2810" t="s">
        <v>4985</v>
      </c>
      <c r="C2810" t="s">
        <v>682</v>
      </c>
      <c r="D2810">
        <v>88063</v>
      </c>
      <c r="F2810" t="s">
        <v>735</v>
      </c>
      <c r="G2810" t="s">
        <v>780</v>
      </c>
      <c r="H2810" t="s">
        <v>794</v>
      </c>
      <c r="I2810" t="s">
        <v>726</v>
      </c>
      <c r="J2810" t="s">
        <v>682</v>
      </c>
      <c r="K2810">
        <v>3</v>
      </c>
      <c r="L2810">
        <v>100</v>
      </c>
      <c r="M2810">
        <v>128</v>
      </c>
      <c r="N2810">
        <v>120</v>
      </c>
      <c r="O2810">
        <v>2559</v>
      </c>
      <c r="Q2810">
        <v>40</v>
      </c>
      <c r="R2810">
        <v>1180</v>
      </c>
      <c r="S2810">
        <v>20.6</v>
      </c>
      <c r="T2810">
        <v>62.1</v>
      </c>
      <c r="U2810" t="s">
        <v>782</v>
      </c>
      <c r="V2810">
        <v>40000</v>
      </c>
      <c r="W2810">
        <v>2700</v>
      </c>
      <c r="X2810">
        <v>82</v>
      </c>
      <c r="Y2810">
        <v>1</v>
      </c>
      <c r="Z2810">
        <v>1</v>
      </c>
      <c r="AA2810">
        <v>-40</v>
      </c>
      <c r="AB2810" t="s">
        <v>769</v>
      </c>
      <c r="AC2810">
        <v>0.1</v>
      </c>
      <c r="AD2810" t="s">
        <v>1143</v>
      </c>
      <c r="AE2810">
        <v>41871</v>
      </c>
      <c r="AF2810">
        <v>41858</v>
      </c>
      <c r="AG2810" t="s">
        <v>784</v>
      </c>
      <c r="AH2810" t="s">
        <v>7074</v>
      </c>
      <c r="AI2810">
        <v>2218180</v>
      </c>
    </row>
    <row r="2811" spans="1:35">
      <c r="A2811" t="s">
        <v>4984</v>
      </c>
      <c r="B2811" t="s">
        <v>4985</v>
      </c>
      <c r="C2811" t="s">
        <v>682</v>
      </c>
      <c r="D2811">
        <v>88084</v>
      </c>
      <c r="F2811" t="s">
        <v>735</v>
      </c>
      <c r="G2811" t="s">
        <v>780</v>
      </c>
      <c r="H2811" t="s">
        <v>794</v>
      </c>
      <c r="I2811" t="s">
        <v>726</v>
      </c>
      <c r="J2811" t="s">
        <v>682</v>
      </c>
      <c r="K2811">
        <v>3</v>
      </c>
      <c r="L2811">
        <v>90</v>
      </c>
      <c r="M2811">
        <v>128</v>
      </c>
      <c r="N2811">
        <v>120</v>
      </c>
      <c r="O2811">
        <v>2665</v>
      </c>
      <c r="Q2811">
        <v>40</v>
      </c>
      <c r="R2811">
        <v>1200</v>
      </c>
      <c r="S2811">
        <v>19</v>
      </c>
      <c r="T2811">
        <v>63.2</v>
      </c>
      <c r="U2811" t="s">
        <v>782</v>
      </c>
      <c r="V2811">
        <v>40000</v>
      </c>
      <c r="W2811">
        <v>3000</v>
      </c>
      <c r="X2811">
        <v>83</v>
      </c>
      <c r="Y2811">
        <v>5</v>
      </c>
      <c r="Z2811">
        <v>1</v>
      </c>
      <c r="AA2811">
        <v>-40</v>
      </c>
      <c r="AB2811" t="s">
        <v>769</v>
      </c>
      <c r="AC2811">
        <v>0.1</v>
      </c>
      <c r="AD2811" t="s">
        <v>783</v>
      </c>
      <c r="AE2811">
        <v>41840</v>
      </c>
      <c r="AF2811">
        <v>41828</v>
      </c>
      <c r="AG2811" t="s">
        <v>784</v>
      </c>
      <c r="AH2811" t="s">
        <v>7075</v>
      </c>
      <c r="AI2811">
        <v>2215343</v>
      </c>
    </row>
    <row r="2812" spans="1:35" hidden="1">
      <c r="A2812" t="s">
        <v>4984</v>
      </c>
      <c r="B2812" t="s">
        <v>4985</v>
      </c>
      <c r="C2812" t="s">
        <v>682</v>
      </c>
      <c r="D2812">
        <v>88099</v>
      </c>
      <c r="F2812" t="s">
        <v>738</v>
      </c>
      <c r="G2812" t="s">
        <v>780</v>
      </c>
      <c r="H2812" t="s">
        <v>794</v>
      </c>
      <c r="I2812" t="s">
        <v>726</v>
      </c>
      <c r="J2812" t="s">
        <v>682</v>
      </c>
      <c r="K2812">
        <v>3</v>
      </c>
      <c r="L2812">
        <v>50</v>
      </c>
      <c r="M2812">
        <v>85</v>
      </c>
      <c r="N2812">
        <v>62</v>
      </c>
      <c r="O2812">
        <v>1626</v>
      </c>
      <c r="Q2812">
        <v>25</v>
      </c>
      <c r="R2812">
        <v>470</v>
      </c>
      <c r="S2812">
        <v>8</v>
      </c>
      <c r="T2812">
        <v>58.8</v>
      </c>
      <c r="U2812" t="s">
        <v>782</v>
      </c>
      <c r="V2812">
        <v>25000</v>
      </c>
      <c r="W2812">
        <v>3000</v>
      </c>
      <c r="X2812">
        <v>83</v>
      </c>
      <c r="Y2812">
        <v>5</v>
      </c>
      <c r="Z2812">
        <v>0.9</v>
      </c>
      <c r="AA2812">
        <v>-40</v>
      </c>
      <c r="AB2812" t="s">
        <v>769</v>
      </c>
      <c r="AC2812">
        <v>0.1</v>
      </c>
      <c r="AD2812" t="s">
        <v>1143</v>
      </c>
      <c r="AE2812">
        <v>41830</v>
      </c>
      <c r="AF2812">
        <v>41858</v>
      </c>
      <c r="AG2812" t="s">
        <v>784</v>
      </c>
      <c r="AH2812" t="s">
        <v>7076</v>
      </c>
      <c r="AI2812">
        <v>2217989</v>
      </c>
    </row>
    <row r="2813" spans="1:35" hidden="1">
      <c r="A2813" t="s">
        <v>4984</v>
      </c>
      <c r="B2813" t="s">
        <v>4985</v>
      </c>
      <c r="C2813" t="s">
        <v>858</v>
      </c>
      <c r="D2813">
        <v>89012</v>
      </c>
      <c r="F2813" t="s">
        <v>732</v>
      </c>
      <c r="G2813" t="s">
        <v>780</v>
      </c>
      <c r="H2813" t="s">
        <v>794</v>
      </c>
      <c r="I2813" t="s">
        <v>726</v>
      </c>
      <c r="J2813" t="s">
        <v>682</v>
      </c>
      <c r="K2813">
        <v>3</v>
      </c>
      <c r="L2813">
        <v>65</v>
      </c>
      <c r="M2813">
        <v>127</v>
      </c>
      <c r="N2813">
        <v>95</v>
      </c>
      <c r="Q2813">
        <v>90</v>
      </c>
      <c r="R2813">
        <v>850</v>
      </c>
      <c r="S2813">
        <v>12.5</v>
      </c>
      <c r="T2813">
        <v>68</v>
      </c>
      <c r="U2813" t="s">
        <v>782</v>
      </c>
      <c r="V2813">
        <v>25000</v>
      </c>
      <c r="W2813">
        <v>3000</v>
      </c>
      <c r="X2813">
        <v>83</v>
      </c>
      <c r="Y2813">
        <v>19</v>
      </c>
      <c r="Z2813">
        <v>0.9</v>
      </c>
      <c r="AA2813">
        <v>-20</v>
      </c>
      <c r="AB2813" t="s">
        <v>769</v>
      </c>
      <c r="AC2813">
        <v>0.1</v>
      </c>
      <c r="AD2813" t="s">
        <v>783</v>
      </c>
      <c r="AE2813">
        <v>41640</v>
      </c>
      <c r="AF2813">
        <v>41964</v>
      </c>
      <c r="AG2813" t="s">
        <v>842</v>
      </c>
      <c r="AH2813" t="s">
        <v>7077</v>
      </c>
      <c r="AI2813">
        <v>2226563</v>
      </c>
    </row>
    <row r="2814" spans="1:35" hidden="1">
      <c r="A2814" t="s">
        <v>4984</v>
      </c>
      <c r="B2814" t="s">
        <v>4985</v>
      </c>
      <c r="C2814" t="s">
        <v>858</v>
      </c>
      <c r="D2814">
        <v>89028</v>
      </c>
      <c r="F2814" t="s">
        <v>818</v>
      </c>
      <c r="G2814" t="s">
        <v>780</v>
      </c>
      <c r="H2814" t="s">
        <v>794</v>
      </c>
      <c r="I2814" t="s">
        <v>726</v>
      </c>
      <c r="J2814" t="s">
        <v>682</v>
      </c>
      <c r="K2814">
        <v>3</v>
      </c>
      <c r="L2814">
        <v>85</v>
      </c>
      <c r="M2814">
        <v>162</v>
      </c>
      <c r="N2814">
        <v>128</v>
      </c>
      <c r="O2814">
        <v>608</v>
      </c>
      <c r="R2814">
        <v>1100</v>
      </c>
      <c r="S2814">
        <v>17.5</v>
      </c>
      <c r="T2814">
        <v>62.9</v>
      </c>
      <c r="U2814" t="s">
        <v>782</v>
      </c>
      <c r="V2814">
        <v>25000</v>
      </c>
      <c r="W2814">
        <v>3000</v>
      </c>
      <c r="X2814">
        <v>83</v>
      </c>
      <c r="Y2814">
        <v>17</v>
      </c>
      <c r="Z2814">
        <v>1</v>
      </c>
      <c r="AA2814">
        <v>-20</v>
      </c>
      <c r="AB2814" t="s">
        <v>769</v>
      </c>
      <c r="AC2814">
        <v>0.1</v>
      </c>
      <c r="AD2814" t="s">
        <v>826</v>
      </c>
      <c r="AE2814">
        <v>41640</v>
      </c>
      <c r="AF2814">
        <v>41964</v>
      </c>
      <c r="AG2814" t="s">
        <v>842</v>
      </c>
      <c r="AH2814" t="s">
        <v>7078</v>
      </c>
      <c r="AI2814">
        <v>2226562</v>
      </c>
    </row>
    <row r="2815" spans="1:35" hidden="1">
      <c r="A2815" t="s">
        <v>4984</v>
      </c>
      <c r="B2815" t="s">
        <v>4985</v>
      </c>
      <c r="C2815" t="s">
        <v>1844</v>
      </c>
      <c r="D2815">
        <v>89009</v>
      </c>
      <c r="F2815" t="s">
        <v>732</v>
      </c>
      <c r="G2815" t="s">
        <v>780</v>
      </c>
      <c r="H2815" t="s">
        <v>794</v>
      </c>
      <c r="I2815" t="s">
        <v>726</v>
      </c>
      <c r="J2815" t="s">
        <v>682</v>
      </c>
      <c r="K2815">
        <v>3</v>
      </c>
      <c r="L2815">
        <v>65</v>
      </c>
      <c r="M2815">
        <v>126</v>
      </c>
      <c r="N2815">
        <v>95</v>
      </c>
      <c r="Q2815">
        <v>120</v>
      </c>
      <c r="R2815">
        <v>750</v>
      </c>
      <c r="S2815">
        <v>12</v>
      </c>
      <c r="T2815">
        <v>62.5</v>
      </c>
      <c r="U2815" t="s">
        <v>782</v>
      </c>
      <c r="V2815">
        <v>25000</v>
      </c>
      <c r="W2815">
        <v>2700</v>
      </c>
      <c r="X2815">
        <v>81</v>
      </c>
      <c r="Y2815">
        <v>10</v>
      </c>
      <c r="Z2815">
        <v>0.9</v>
      </c>
      <c r="AA2815">
        <v>-20</v>
      </c>
      <c r="AB2815" t="s">
        <v>769</v>
      </c>
      <c r="AC2815">
        <v>0.1</v>
      </c>
      <c r="AD2815" t="s">
        <v>826</v>
      </c>
      <c r="AE2815">
        <v>41699</v>
      </c>
      <c r="AF2815">
        <v>41955</v>
      </c>
      <c r="AG2815" t="s">
        <v>842</v>
      </c>
      <c r="AH2815" t="s">
        <v>7079</v>
      </c>
      <c r="AI2815">
        <v>2225034</v>
      </c>
    </row>
    <row r="2816" spans="1:35" hidden="1">
      <c r="A2816" t="s">
        <v>4984</v>
      </c>
      <c r="B2816" t="s">
        <v>4985</v>
      </c>
      <c r="C2816" t="s">
        <v>1844</v>
      </c>
      <c r="D2816">
        <v>89027</v>
      </c>
      <c r="F2816" t="s">
        <v>733</v>
      </c>
      <c r="G2816" t="s">
        <v>780</v>
      </c>
      <c r="H2816" t="s">
        <v>794</v>
      </c>
      <c r="I2816" t="s">
        <v>726</v>
      </c>
      <c r="J2816" t="s">
        <v>682</v>
      </c>
      <c r="K2816">
        <v>3</v>
      </c>
      <c r="L2816">
        <v>85</v>
      </c>
      <c r="M2816">
        <v>160</v>
      </c>
      <c r="N2816">
        <v>121</v>
      </c>
      <c r="Q2816">
        <v>120</v>
      </c>
      <c r="R2816">
        <v>1100</v>
      </c>
      <c r="S2816">
        <v>17.5</v>
      </c>
      <c r="T2816">
        <v>62.8</v>
      </c>
      <c r="U2816" t="s">
        <v>782</v>
      </c>
      <c r="V2816">
        <v>25000</v>
      </c>
      <c r="W2816">
        <v>2700</v>
      </c>
      <c r="X2816">
        <v>82</v>
      </c>
      <c r="Y2816">
        <v>11</v>
      </c>
      <c r="Z2816">
        <v>0.9</v>
      </c>
      <c r="AA2816">
        <v>-20</v>
      </c>
      <c r="AB2816" t="s">
        <v>769</v>
      </c>
      <c r="AC2816">
        <v>0.1</v>
      </c>
      <c r="AD2816" t="s">
        <v>783</v>
      </c>
      <c r="AE2816">
        <v>41699</v>
      </c>
      <c r="AF2816">
        <v>41912</v>
      </c>
      <c r="AG2816" t="s">
        <v>842</v>
      </c>
      <c r="AH2816" t="s">
        <v>7080</v>
      </c>
      <c r="AI2816">
        <v>2221015</v>
      </c>
    </row>
    <row r="2817" spans="1:35" hidden="1">
      <c r="A2817" t="s">
        <v>4984</v>
      </c>
      <c r="B2817" t="s">
        <v>4985</v>
      </c>
      <c r="C2817" t="s">
        <v>1943</v>
      </c>
      <c r="D2817">
        <v>80185</v>
      </c>
      <c r="F2817" t="s">
        <v>792</v>
      </c>
      <c r="G2817" t="s">
        <v>793</v>
      </c>
      <c r="H2817" t="s">
        <v>794</v>
      </c>
      <c r="I2817" t="s">
        <v>795</v>
      </c>
      <c r="J2817" t="s">
        <v>682</v>
      </c>
      <c r="K2817">
        <v>3</v>
      </c>
      <c r="L2817">
        <v>60</v>
      </c>
      <c r="M2817">
        <v>112</v>
      </c>
      <c r="N2817">
        <v>60</v>
      </c>
      <c r="R2817">
        <v>800</v>
      </c>
      <c r="S2817">
        <v>8.6999999999999993</v>
      </c>
      <c r="T2817">
        <v>94.1</v>
      </c>
      <c r="U2817" t="s">
        <v>782</v>
      </c>
      <c r="V2817">
        <v>25000</v>
      </c>
      <c r="W2817">
        <v>2700</v>
      </c>
      <c r="X2817">
        <v>81</v>
      </c>
      <c r="Y2817">
        <v>5</v>
      </c>
      <c r="Z2817">
        <v>0.9</v>
      </c>
      <c r="AA2817">
        <v>-20</v>
      </c>
      <c r="AB2817" t="s">
        <v>769</v>
      </c>
      <c r="AC2817">
        <v>0.1</v>
      </c>
      <c r="AD2817" t="s">
        <v>783</v>
      </c>
      <c r="AE2817">
        <v>41760</v>
      </c>
      <c r="AF2817">
        <v>41893</v>
      </c>
      <c r="AG2817" t="s">
        <v>842</v>
      </c>
      <c r="AH2817" t="s">
        <v>7081</v>
      </c>
      <c r="AI2817">
        <v>2219754</v>
      </c>
    </row>
    <row r="2818" spans="1:35" hidden="1">
      <c r="A2818" t="s">
        <v>5013</v>
      </c>
      <c r="B2818" t="s">
        <v>27</v>
      </c>
      <c r="C2818" t="s">
        <v>7082</v>
      </c>
      <c r="D2818" t="s">
        <v>7082</v>
      </c>
      <c r="E2818" t="s">
        <v>7083</v>
      </c>
      <c r="F2818" t="s">
        <v>735</v>
      </c>
      <c r="G2818" t="s">
        <v>780</v>
      </c>
      <c r="H2818" t="s">
        <v>794</v>
      </c>
      <c r="I2818" t="s">
        <v>726</v>
      </c>
      <c r="J2818" t="s">
        <v>682</v>
      </c>
      <c r="K2818">
        <v>5</v>
      </c>
      <c r="L2818">
        <v>120</v>
      </c>
      <c r="M2818">
        <v>135</v>
      </c>
      <c r="N2818">
        <v>122</v>
      </c>
      <c r="O2818">
        <v>6647</v>
      </c>
      <c r="Q2818">
        <v>25</v>
      </c>
      <c r="R2818">
        <v>1250</v>
      </c>
      <c r="S2818">
        <v>17.3</v>
      </c>
      <c r="T2818">
        <v>72</v>
      </c>
      <c r="U2818" t="s">
        <v>782</v>
      </c>
      <c r="V2818">
        <v>25000</v>
      </c>
      <c r="W2818">
        <v>3000</v>
      </c>
      <c r="X2818">
        <v>84</v>
      </c>
      <c r="Y2818">
        <v>4</v>
      </c>
      <c r="Z2818">
        <v>0.9</v>
      </c>
      <c r="AA2818">
        <v>-30</v>
      </c>
      <c r="AB2818" t="s">
        <v>769</v>
      </c>
      <c r="AC2818">
        <v>0.05</v>
      </c>
      <c r="AD2818" t="s">
        <v>1308</v>
      </c>
      <c r="AE2818">
        <v>41499</v>
      </c>
      <c r="AF2818">
        <v>41901</v>
      </c>
      <c r="AG2818" t="s">
        <v>842</v>
      </c>
      <c r="AH2818" t="s">
        <v>7084</v>
      </c>
      <c r="AI2818">
        <v>2219898</v>
      </c>
    </row>
    <row r="2819" spans="1:35" hidden="1">
      <c r="A2819" t="s">
        <v>5013</v>
      </c>
      <c r="B2819" t="s">
        <v>27</v>
      </c>
      <c r="C2819" t="s">
        <v>7085</v>
      </c>
      <c r="D2819" t="s">
        <v>7085</v>
      </c>
      <c r="F2819" t="s">
        <v>735</v>
      </c>
      <c r="G2819" t="s">
        <v>780</v>
      </c>
      <c r="H2819" t="s">
        <v>794</v>
      </c>
      <c r="I2819" t="s">
        <v>726</v>
      </c>
      <c r="J2819" t="s">
        <v>682</v>
      </c>
      <c r="K2819">
        <v>5</v>
      </c>
      <c r="L2819">
        <v>120</v>
      </c>
      <c r="M2819">
        <v>135</v>
      </c>
      <c r="N2819">
        <v>122</v>
      </c>
      <c r="O2819">
        <v>2313</v>
      </c>
      <c r="Q2819">
        <v>40</v>
      </c>
      <c r="R2819">
        <v>1480</v>
      </c>
      <c r="S2819">
        <v>17.3</v>
      </c>
      <c r="T2819">
        <v>87</v>
      </c>
      <c r="U2819" t="s">
        <v>782</v>
      </c>
      <c r="V2819">
        <v>25000</v>
      </c>
      <c r="W2819">
        <v>3500</v>
      </c>
      <c r="X2819">
        <v>82</v>
      </c>
      <c r="Y2819">
        <v>13</v>
      </c>
      <c r="Z2819">
        <v>0.9</v>
      </c>
      <c r="AA2819">
        <v>-30</v>
      </c>
      <c r="AB2819" t="s">
        <v>769</v>
      </c>
      <c r="AC2819">
        <v>0.05</v>
      </c>
      <c r="AD2819" t="s">
        <v>1308</v>
      </c>
      <c r="AE2819">
        <v>41640</v>
      </c>
      <c r="AF2819">
        <v>41907</v>
      </c>
      <c r="AG2819" t="s">
        <v>842</v>
      </c>
      <c r="AH2819" t="s">
        <v>7086</v>
      </c>
      <c r="AI2819">
        <v>2220346</v>
      </c>
    </row>
    <row r="2820" spans="1:35" hidden="1">
      <c r="A2820" t="s">
        <v>5013</v>
      </c>
      <c r="B2820" t="s">
        <v>27</v>
      </c>
      <c r="C2820" t="s">
        <v>7087</v>
      </c>
      <c r="D2820" t="s">
        <v>7087</v>
      </c>
      <c r="F2820" t="s">
        <v>735</v>
      </c>
      <c r="G2820" t="s">
        <v>780</v>
      </c>
      <c r="H2820" t="s">
        <v>794</v>
      </c>
      <c r="I2820" t="s">
        <v>726</v>
      </c>
      <c r="J2820" t="s">
        <v>682</v>
      </c>
      <c r="K2820">
        <v>2</v>
      </c>
      <c r="L2820">
        <v>120</v>
      </c>
      <c r="M2820">
        <v>135</v>
      </c>
      <c r="N2820">
        <v>122</v>
      </c>
      <c r="O2820">
        <v>6419</v>
      </c>
      <c r="Q2820">
        <v>25</v>
      </c>
      <c r="R2820">
        <v>1275</v>
      </c>
      <c r="S2820">
        <v>17.3</v>
      </c>
      <c r="T2820">
        <v>73.7</v>
      </c>
      <c r="U2820" t="s">
        <v>782</v>
      </c>
      <c r="V2820">
        <v>25000</v>
      </c>
      <c r="W2820">
        <v>3500</v>
      </c>
      <c r="X2820">
        <v>84</v>
      </c>
      <c r="Y2820">
        <v>10</v>
      </c>
      <c r="Z2820">
        <v>0.9</v>
      </c>
      <c r="AA2820">
        <v>-29</v>
      </c>
      <c r="AB2820" t="s">
        <v>769</v>
      </c>
      <c r="AC2820">
        <v>0.05</v>
      </c>
      <c r="AD2820" t="s">
        <v>1308</v>
      </c>
      <c r="AE2820">
        <v>41640</v>
      </c>
      <c r="AF2820">
        <v>41899</v>
      </c>
      <c r="AG2820" t="s">
        <v>842</v>
      </c>
      <c r="AH2820" t="s">
        <v>7088</v>
      </c>
      <c r="AI2820">
        <v>2220611</v>
      </c>
    </row>
    <row r="2821" spans="1:35" hidden="1">
      <c r="A2821" t="s">
        <v>5013</v>
      </c>
      <c r="B2821" t="s">
        <v>27</v>
      </c>
      <c r="C2821" t="s">
        <v>7089</v>
      </c>
      <c r="D2821" t="s">
        <v>7089</v>
      </c>
      <c r="F2821" t="s">
        <v>735</v>
      </c>
      <c r="G2821" t="s">
        <v>780</v>
      </c>
      <c r="H2821" t="s">
        <v>794</v>
      </c>
      <c r="I2821" t="s">
        <v>726</v>
      </c>
      <c r="J2821" t="s">
        <v>682</v>
      </c>
      <c r="K2821">
        <v>5</v>
      </c>
      <c r="L2821">
        <v>120</v>
      </c>
      <c r="M2821">
        <v>135</v>
      </c>
      <c r="N2821">
        <v>122</v>
      </c>
      <c r="O2821">
        <v>6882</v>
      </c>
      <c r="Q2821">
        <v>15</v>
      </c>
      <c r="R2821">
        <v>1275</v>
      </c>
      <c r="S2821">
        <v>17.100000000000001</v>
      </c>
      <c r="T2821">
        <v>74.5</v>
      </c>
      <c r="U2821" t="s">
        <v>782</v>
      </c>
      <c r="V2821">
        <v>25000</v>
      </c>
      <c r="W2821">
        <v>3500</v>
      </c>
      <c r="X2821">
        <v>84</v>
      </c>
      <c r="Y2821">
        <v>13</v>
      </c>
      <c r="Z2821">
        <v>0.9</v>
      </c>
      <c r="AA2821">
        <v>-29</v>
      </c>
      <c r="AB2821" t="s">
        <v>769</v>
      </c>
      <c r="AC2821">
        <v>0.05</v>
      </c>
      <c r="AD2821" t="s">
        <v>1308</v>
      </c>
      <c r="AE2821">
        <v>41640</v>
      </c>
      <c r="AF2821">
        <v>41921</v>
      </c>
      <c r="AG2821" t="s">
        <v>842</v>
      </c>
      <c r="AH2821" t="s">
        <v>7090</v>
      </c>
      <c r="AI2821">
        <v>2221948</v>
      </c>
    </row>
    <row r="2822" spans="1:35" hidden="1">
      <c r="A2822" t="s">
        <v>5013</v>
      </c>
      <c r="B2822" t="s">
        <v>27</v>
      </c>
      <c r="C2822" t="s">
        <v>7091</v>
      </c>
      <c r="D2822" t="s">
        <v>7091</v>
      </c>
      <c r="F2822" t="s">
        <v>1051</v>
      </c>
      <c r="G2822" t="s">
        <v>793</v>
      </c>
      <c r="H2822" t="s">
        <v>794</v>
      </c>
      <c r="I2822" t="s">
        <v>795</v>
      </c>
      <c r="J2822" t="s">
        <v>682</v>
      </c>
      <c r="K2822">
        <v>5</v>
      </c>
      <c r="L2822">
        <v>100</v>
      </c>
      <c r="M2822">
        <v>135</v>
      </c>
      <c r="N2822">
        <v>78</v>
      </c>
      <c r="R2822">
        <v>1600</v>
      </c>
      <c r="S2822">
        <v>17.3</v>
      </c>
      <c r="T2822">
        <v>92</v>
      </c>
      <c r="U2822" t="s">
        <v>782</v>
      </c>
      <c r="V2822">
        <v>25000</v>
      </c>
      <c r="W2822">
        <v>2700</v>
      </c>
      <c r="X2822">
        <v>83</v>
      </c>
      <c r="Y2822">
        <v>21</v>
      </c>
      <c r="Z2822">
        <v>0.9</v>
      </c>
      <c r="AA2822">
        <v>-29</v>
      </c>
      <c r="AB2822" t="s">
        <v>769</v>
      </c>
      <c r="AC2822">
        <v>0.05</v>
      </c>
      <c r="AD2822" t="s">
        <v>1308</v>
      </c>
      <c r="AE2822">
        <v>41852</v>
      </c>
      <c r="AF2822">
        <v>41932</v>
      </c>
      <c r="AG2822" t="s">
        <v>842</v>
      </c>
      <c r="AH2822" t="s">
        <v>7092</v>
      </c>
      <c r="AI2822">
        <v>2222814</v>
      </c>
    </row>
    <row r="2823" spans="1:35" hidden="1">
      <c r="A2823" t="s">
        <v>5013</v>
      </c>
      <c r="B2823" t="s">
        <v>27</v>
      </c>
      <c r="C2823" t="s">
        <v>7093</v>
      </c>
      <c r="D2823" t="s">
        <v>7093</v>
      </c>
      <c r="F2823" t="s">
        <v>1051</v>
      </c>
      <c r="G2823" t="s">
        <v>793</v>
      </c>
      <c r="H2823" t="s">
        <v>794</v>
      </c>
      <c r="I2823" t="s">
        <v>795</v>
      </c>
      <c r="J2823" t="s">
        <v>682</v>
      </c>
      <c r="K2823">
        <v>5</v>
      </c>
      <c r="L2823">
        <v>100</v>
      </c>
      <c r="M2823">
        <v>135</v>
      </c>
      <c r="N2823">
        <v>78</v>
      </c>
      <c r="R2823">
        <v>1625</v>
      </c>
      <c r="S2823">
        <v>17.100000000000001</v>
      </c>
      <c r="T2823">
        <v>92</v>
      </c>
      <c r="U2823" t="s">
        <v>782</v>
      </c>
      <c r="V2823">
        <v>25000</v>
      </c>
      <c r="W2823">
        <v>3000</v>
      </c>
      <c r="X2823">
        <v>84</v>
      </c>
      <c r="Y2823">
        <v>23</v>
      </c>
      <c r="Z2823">
        <v>0.9</v>
      </c>
      <c r="AA2823">
        <v>-29</v>
      </c>
      <c r="AB2823" t="s">
        <v>769</v>
      </c>
      <c r="AC2823">
        <v>0.05</v>
      </c>
      <c r="AD2823" t="s">
        <v>1308</v>
      </c>
      <c r="AE2823">
        <v>41852</v>
      </c>
      <c r="AF2823">
        <v>41932</v>
      </c>
      <c r="AG2823" t="s">
        <v>842</v>
      </c>
      <c r="AH2823" t="s">
        <v>7094</v>
      </c>
      <c r="AI2823">
        <v>2222816</v>
      </c>
    </row>
    <row r="2824" spans="1:35" hidden="1">
      <c r="A2824" t="s">
        <v>5013</v>
      </c>
      <c r="B2824" t="s">
        <v>27</v>
      </c>
      <c r="C2824" t="s">
        <v>7095</v>
      </c>
      <c r="D2824" t="s">
        <v>7095</v>
      </c>
      <c r="F2824" t="s">
        <v>1051</v>
      </c>
      <c r="G2824" t="s">
        <v>793</v>
      </c>
      <c r="H2824" t="s">
        <v>794</v>
      </c>
      <c r="I2824" t="s">
        <v>795</v>
      </c>
      <c r="J2824" t="s">
        <v>682</v>
      </c>
      <c r="K2824">
        <v>5</v>
      </c>
      <c r="L2824">
        <v>100</v>
      </c>
      <c r="M2824">
        <v>135</v>
      </c>
      <c r="N2824">
        <v>78</v>
      </c>
      <c r="R2824">
        <v>1650</v>
      </c>
      <c r="S2824">
        <v>17</v>
      </c>
      <c r="T2824">
        <v>97</v>
      </c>
      <c r="U2824" t="s">
        <v>782</v>
      </c>
      <c r="V2824">
        <v>25000</v>
      </c>
      <c r="W2824">
        <v>4000</v>
      </c>
      <c r="X2824">
        <v>85</v>
      </c>
      <c r="Y2824">
        <v>27</v>
      </c>
      <c r="Z2824">
        <v>1</v>
      </c>
      <c r="AA2824">
        <v>-29</v>
      </c>
      <c r="AB2824" t="s">
        <v>769</v>
      </c>
      <c r="AC2824">
        <v>0.05</v>
      </c>
      <c r="AD2824" t="s">
        <v>1308</v>
      </c>
      <c r="AE2824">
        <v>41852</v>
      </c>
      <c r="AF2824">
        <v>41932</v>
      </c>
      <c r="AG2824" t="s">
        <v>842</v>
      </c>
      <c r="AH2824" t="s">
        <v>7096</v>
      </c>
      <c r="AI2824">
        <v>2222817</v>
      </c>
    </row>
    <row r="2825" spans="1:35" hidden="1">
      <c r="A2825" t="s">
        <v>5013</v>
      </c>
      <c r="B2825" t="s">
        <v>27</v>
      </c>
      <c r="C2825" t="s">
        <v>7097</v>
      </c>
      <c r="D2825" t="s">
        <v>7097</v>
      </c>
      <c r="F2825" t="s">
        <v>1051</v>
      </c>
      <c r="G2825" t="s">
        <v>793</v>
      </c>
      <c r="H2825" t="s">
        <v>794</v>
      </c>
      <c r="I2825" t="s">
        <v>795</v>
      </c>
      <c r="J2825" t="s">
        <v>682</v>
      </c>
      <c r="K2825">
        <v>5</v>
      </c>
      <c r="L2825">
        <v>100</v>
      </c>
      <c r="M2825">
        <v>135</v>
      </c>
      <c r="N2825">
        <v>78</v>
      </c>
      <c r="R2825">
        <v>1675</v>
      </c>
      <c r="S2825">
        <v>18</v>
      </c>
      <c r="T2825">
        <v>93</v>
      </c>
      <c r="U2825" t="s">
        <v>782</v>
      </c>
      <c r="V2825">
        <v>25000</v>
      </c>
      <c r="W2825">
        <v>5000</v>
      </c>
      <c r="X2825">
        <v>83</v>
      </c>
      <c r="Y2825">
        <v>10</v>
      </c>
      <c r="Z2825">
        <v>1</v>
      </c>
      <c r="AA2825">
        <v>-29</v>
      </c>
      <c r="AB2825" t="s">
        <v>769</v>
      </c>
      <c r="AC2825">
        <v>0.05</v>
      </c>
      <c r="AD2825" t="s">
        <v>1308</v>
      </c>
      <c r="AE2825">
        <v>41852</v>
      </c>
      <c r="AF2825">
        <v>41932</v>
      </c>
      <c r="AG2825" t="s">
        <v>842</v>
      </c>
      <c r="AH2825" t="s">
        <v>7098</v>
      </c>
      <c r="AI2825">
        <v>2222812</v>
      </c>
    </row>
    <row r="2826" spans="1:35" hidden="1">
      <c r="A2826" t="s">
        <v>5013</v>
      </c>
      <c r="B2826" t="s">
        <v>27</v>
      </c>
      <c r="C2826" t="s">
        <v>7099</v>
      </c>
      <c r="D2826" t="s">
        <v>7099</v>
      </c>
      <c r="F2826" t="s">
        <v>735</v>
      </c>
      <c r="G2826" t="s">
        <v>780</v>
      </c>
      <c r="H2826" t="s">
        <v>794</v>
      </c>
      <c r="I2826" t="s">
        <v>726</v>
      </c>
      <c r="J2826" t="s">
        <v>682</v>
      </c>
      <c r="K2826">
        <v>5</v>
      </c>
      <c r="L2826">
        <v>150</v>
      </c>
      <c r="M2826">
        <v>134.6</v>
      </c>
      <c r="N2826">
        <v>121.9</v>
      </c>
      <c r="O2826">
        <v>2644</v>
      </c>
      <c r="Q2826">
        <v>40</v>
      </c>
      <c r="R2826">
        <v>1650</v>
      </c>
      <c r="S2826">
        <v>23</v>
      </c>
      <c r="T2826">
        <v>69.400000000000006</v>
      </c>
      <c r="U2826" t="s">
        <v>782</v>
      </c>
      <c r="V2826">
        <v>15000</v>
      </c>
      <c r="W2826">
        <v>3000</v>
      </c>
      <c r="X2826">
        <v>81</v>
      </c>
      <c r="Y2826">
        <v>2</v>
      </c>
      <c r="Z2826">
        <v>0.8</v>
      </c>
      <c r="AA2826">
        <v>-20</v>
      </c>
      <c r="AD2826" t="s">
        <v>1308</v>
      </c>
      <c r="AE2826">
        <v>41417</v>
      </c>
      <c r="AF2826">
        <v>41719</v>
      </c>
      <c r="AG2826" t="s">
        <v>842</v>
      </c>
      <c r="AH2826" t="s">
        <v>7100</v>
      </c>
      <c r="AI2826">
        <v>2206697</v>
      </c>
    </row>
    <row r="2827" spans="1:35" hidden="1">
      <c r="A2827" t="s">
        <v>5013</v>
      </c>
      <c r="B2827" t="s">
        <v>27</v>
      </c>
      <c r="C2827" t="s">
        <v>7101</v>
      </c>
      <c r="D2827" t="s">
        <v>7101</v>
      </c>
      <c r="F2827" t="s">
        <v>735</v>
      </c>
      <c r="G2827" t="s">
        <v>780</v>
      </c>
      <c r="H2827" t="s">
        <v>794</v>
      </c>
      <c r="I2827" t="s">
        <v>726</v>
      </c>
      <c r="J2827" t="s">
        <v>682</v>
      </c>
      <c r="K2827">
        <v>5</v>
      </c>
      <c r="L2827">
        <v>150</v>
      </c>
      <c r="M2827">
        <v>134.6</v>
      </c>
      <c r="N2827">
        <v>121.9</v>
      </c>
      <c r="O2827">
        <v>7668</v>
      </c>
      <c r="Q2827">
        <v>25</v>
      </c>
      <c r="R2827">
        <v>1550</v>
      </c>
      <c r="S2827">
        <v>23</v>
      </c>
      <c r="T2827">
        <v>67.400000000000006</v>
      </c>
      <c r="U2827" t="s">
        <v>782</v>
      </c>
      <c r="V2827">
        <v>15000</v>
      </c>
      <c r="W2827">
        <v>3000</v>
      </c>
      <c r="X2827">
        <v>81</v>
      </c>
      <c r="Y2827">
        <v>0</v>
      </c>
      <c r="Z2827">
        <v>0.8</v>
      </c>
      <c r="AA2827">
        <v>-20</v>
      </c>
      <c r="AD2827" t="s">
        <v>1308</v>
      </c>
      <c r="AE2827">
        <v>41417</v>
      </c>
      <c r="AF2827">
        <v>41719</v>
      </c>
      <c r="AG2827" t="s">
        <v>842</v>
      </c>
      <c r="AH2827" t="s">
        <v>7102</v>
      </c>
      <c r="AI2827">
        <v>2206698</v>
      </c>
    </row>
    <row r="2828" spans="1:35" hidden="1">
      <c r="A2828" t="s">
        <v>5013</v>
      </c>
      <c r="B2828" t="s">
        <v>27</v>
      </c>
      <c r="C2828" t="s">
        <v>7103</v>
      </c>
      <c r="D2828" t="s">
        <v>7103</v>
      </c>
      <c r="E2828" t="s">
        <v>7104</v>
      </c>
      <c r="F2828" t="s">
        <v>787</v>
      </c>
      <c r="G2828" t="s">
        <v>723</v>
      </c>
      <c r="H2828" t="s">
        <v>794</v>
      </c>
      <c r="I2828" t="s">
        <v>723</v>
      </c>
      <c r="J2828" t="s">
        <v>682</v>
      </c>
      <c r="K2828">
        <v>5</v>
      </c>
      <c r="L2828">
        <v>25</v>
      </c>
      <c r="M2828">
        <v>97</v>
      </c>
      <c r="N2828">
        <v>35</v>
      </c>
      <c r="R2828">
        <v>200</v>
      </c>
      <c r="S2828">
        <v>4</v>
      </c>
      <c r="T2828">
        <v>50</v>
      </c>
      <c r="U2828" t="s">
        <v>782</v>
      </c>
      <c r="V2828">
        <v>25000</v>
      </c>
      <c r="W2828">
        <v>2700</v>
      </c>
      <c r="X2828">
        <v>82</v>
      </c>
      <c r="Y2828">
        <v>17</v>
      </c>
      <c r="Z2828">
        <v>0.8</v>
      </c>
      <c r="AA2828">
        <v>-26</v>
      </c>
      <c r="AB2828" t="s">
        <v>769</v>
      </c>
      <c r="AC2828">
        <v>0.1</v>
      </c>
      <c r="AD2828" t="s">
        <v>4931</v>
      </c>
      <c r="AE2828">
        <v>41614</v>
      </c>
      <c r="AF2828">
        <v>41893</v>
      </c>
      <c r="AG2828" t="s">
        <v>842</v>
      </c>
      <c r="AH2828" t="s">
        <v>7105</v>
      </c>
      <c r="AI2828">
        <v>2219501</v>
      </c>
    </row>
    <row r="2829" spans="1:35" hidden="1">
      <c r="A2829" t="s">
        <v>5013</v>
      </c>
      <c r="B2829" t="s">
        <v>27</v>
      </c>
      <c r="C2829" t="s">
        <v>7106</v>
      </c>
      <c r="D2829" t="s">
        <v>7106</v>
      </c>
      <c r="E2829" t="s">
        <v>7107</v>
      </c>
      <c r="F2829" t="s">
        <v>787</v>
      </c>
      <c r="G2829" t="s">
        <v>723</v>
      </c>
      <c r="H2829" t="s">
        <v>788</v>
      </c>
      <c r="I2829" t="s">
        <v>723</v>
      </c>
      <c r="J2829" t="s">
        <v>682</v>
      </c>
      <c r="K2829">
        <v>5</v>
      </c>
      <c r="L2829">
        <v>25</v>
      </c>
      <c r="M2829">
        <v>97</v>
      </c>
      <c r="N2829">
        <v>35</v>
      </c>
      <c r="R2829">
        <v>200</v>
      </c>
      <c r="S2829">
        <v>4</v>
      </c>
      <c r="T2829">
        <v>50</v>
      </c>
      <c r="U2829" t="s">
        <v>782</v>
      </c>
      <c r="V2829">
        <v>25000</v>
      </c>
      <c r="W2829">
        <v>2700</v>
      </c>
      <c r="X2829">
        <v>82</v>
      </c>
      <c r="Y2829">
        <v>17</v>
      </c>
      <c r="Z2829">
        <v>0.8</v>
      </c>
      <c r="AA2829">
        <v>-29</v>
      </c>
      <c r="AB2829" t="s">
        <v>769</v>
      </c>
      <c r="AC2829">
        <v>0.1</v>
      </c>
      <c r="AD2829" t="s">
        <v>4931</v>
      </c>
      <c r="AE2829">
        <v>41614</v>
      </c>
      <c r="AF2829">
        <v>41932</v>
      </c>
      <c r="AG2829" t="s">
        <v>842</v>
      </c>
      <c r="AH2829" t="s">
        <v>7108</v>
      </c>
      <c r="AI2829">
        <v>2222818</v>
      </c>
    </row>
    <row r="2830" spans="1:35" hidden="1">
      <c r="A2830" t="s">
        <v>5013</v>
      </c>
      <c r="B2830" t="s">
        <v>27</v>
      </c>
      <c r="C2830" t="s">
        <v>7109</v>
      </c>
      <c r="D2830" t="s">
        <v>7109</v>
      </c>
      <c r="E2830" t="s">
        <v>7110</v>
      </c>
      <c r="F2830" t="s">
        <v>1305</v>
      </c>
      <c r="G2830" t="s">
        <v>736</v>
      </c>
      <c r="H2830" t="s">
        <v>794</v>
      </c>
      <c r="I2830" t="s">
        <v>723</v>
      </c>
      <c r="J2830" t="s">
        <v>682</v>
      </c>
      <c r="K2830">
        <v>5</v>
      </c>
      <c r="L2830">
        <v>25</v>
      </c>
      <c r="M2830">
        <v>49.7</v>
      </c>
      <c r="N2830">
        <v>92.3</v>
      </c>
      <c r="R2830">
        <v>250</v>
      </c>
      <c r="S2830">
        <v>4</v>
      </c>
      <c r="T2830">
        <v>62.5</v>
      </c>
      <c r="U2830" t="s">
        <v>782</v>
      </c>
      <c r="V2830">
        <v>25000</v>
      </c>
      <c r="W2830">
        <v>2700</v>
      </c>
      <c r="X2830">
        <v>83</v>
      </c>
      <c r="Y2830">
        <v>20</v>
      </c>
      <c r="Z2830">
        <v>0.9</v>
      </c>
      <c r="AA2830">
        <v>-29</v>
      </c>
      <c r="AB2830" t="s">
        <v>769</v>
      </c>
      <c r="AC2830">
        <v>0.05</v>
      </c>
      <c r="AD2830" t="s">
        <v>1308</v>
      </c>
      <c r="AE2830">
        <v>41640</v>
      </c>
      <c r="AF2830">
        <v>41927</v>
      </c>
      <c r="AG2830" t="s">
        <v>842</v>
      </c>
      <c r="AH2830" t="s">
        <v>7111</v>
      </c>
      <c r="AI2830">
        <v>2222422</v>
      </c>
    </row>
    <row r="2831" spans="1:35" hidden="1">
      <c r="A2831" t="s">
        <v>5013</v>
      </c>
      <c r="B2831" t="s">
        <v>27</v>
      </c>
      <c r="C2831" t="s">
        <v>7112</v>
      </c>
      <c r="D2831" t="s">
        <v>7112</v>
      </c>
      <c r="E2831" t="s">
        <v>7113</v>
      </c>
      <c r="F2831" t="s">
        <v>787</v>
      </c>
      <c r="G2831" t="s">
        <v>723</v>
      </c>
      <c r="H2831" t="s">
        <v>788</v>
      </c>
      <c r="I2831" t="s">
        <v>723</v>
      </c>
      <c r="J2831" t="s">
        <v>682</v>
      </c>
      <c r="K2831">
        <v>5</v>
      </c>
      <c r="L2831">
        <v>40</v>
      </c>
      <c r="M2831">
        <v>97.2</v>
      </c>
      <c r="N2831">
        <v>34.9</v>
      </c>
      <c r="R2831">
        <v>300</v>
      </c>
      <c r="S2831">
        <v>5</v>
      </c>
      <c r="T2831">
        <v>60</v>
      </c>
      <c r="U2831" t="s">
        <v>782</v>
      </c>
      <c r="V2831">
        <v>25000</v>
      </c>
      <c r="W2831">
        <v>2700</v>
      </c>
      <c r="X2831">
        <v>82</v>
      </c>
      <c r="Y2831">
        <v>22</v>
      </c>
      <c r="Z2831">
        <v>0.9</v>
      </c>
      <c r="AA2831">
        <v>-26</v>
      </c>
      <c r="AB2831" t="s">
        <v>769</v>
      </c>
      <c r="AC2831">
        <v>0.05</v>
      </c>
      <c r="AD2831" t="s">
        <v>4931</v>
      </c>
      <c r="AE2831">
        <v>41640</v>
      </c>
      <c r="AF2831">
        <v>41893</v>
      </c>
      <c r="AG2831" t="s">
        <v>842</v>
      </c>
      <c r="AH2831" t="s">
        <v>7114</v>
      </c>
      <c r="AI2831">
        <v>2219502</v>
      </c>
    </row>
    <row r="2832" spans="1:35" hidden="1">
      <c r="A2832" t="s">
        <v>5013</v>
      </c>
      <c r="B2832" t="s">
        <v>27</v>
      </c>
      <c r="C2832" t="s">
        <v>7115</v>
      </c>
      <c r="D2832" t="s">
        <v>7115</v>
      </c>
      <c r="E2832" t="s">
        <v>7116</v>
      </c>
      <c r="F2832" t="s">
        <v>1305</v>
      </c>
      <c r="G2832" t="s">
        <v>736</v>
      </c>
      <c r="H2832" t="s">
        <v>788</v>
      </c>
      <c r="I2832" t="s">
        <v>723</v>
      </c>
      <c r="J2832" t="s">
        <v>682</v>
      </c>
      <c r="K2832">
        <v>5</v>
      </c>
      <c r="L2832">
        <v>40</v>
      </c>
      <c r="M2832">
        <v>90</v>
      </c>
      <c r="N2832">
        <v>50</v>
      </c>
      <c r="R2832">
        <v>350</v>
      </c>
      <c r="S2832">
        <v>5</v>
      </c>
      <c r="T2832">
        <v>70</v>
      </c>
      <c r="U2832" t="s">
        <v>782</v>
      </c>
      <c r="V2832">
        <v>25000</v>
      </c>
      <c r="W2832">
        <v>2700</v>
      </c>
      <c r="X2832">
        <v>83</v>
      </c>
      <c r="Y2832">
        <v>18</v>
      </c>
      <c r="Z2832">
        <v>0.9</v>
      </c>
      <c r="AA2832">
        <v>-26</v>
      </c>
      <c r="AB2832" t="s">
        <v>769</v>
      </c>
      <c r="AC2832">
        <v>0.05</v>
      </c>
      <c r="AD2832" t="s">
        <v>5252</v>
      </c>
      <c r="AE2832">
        <v>41640</v>
      </c>
      <c r="AF2832">
        <v>41908</v>
      </c>
      <c r="AG2832" t="s">
        <v>842</v>
      </c>
      <c r="AH2832" t="s">
        <v>7117</v>
      </c>
      <c r="AI2832">
        <v>2222132</v>
      </c>
    </row>
    <row r="2833" spans="1:35" hidden="1">
      <c r="A2833" t="s">
        <v>5013</v>
      </c>
      <c r="B2833" t="s">
        <v>27</v>
      </c>
      <c r="C2833" t="s">
        <v>7118</v>
      </c>
      <c r="D2833" t="s">
        <v>7118</v>
      </c>
      <c r="E2833" t="s">
        <v>7119</v>
      </c>
      <c r="F2833" t="s">
        <v>787</v>
      </c>
      <c r="G2833" t="s">
        <v>723</v>
      </c>
      <c r="H2833" t="s">
        <v>794</v>
      </c>
      <c r="I2833" t="s">
        <v>723</v>
      </c>
      <c r="J2833" t="s">
        <v>682</v>
      </c>
      <c r="K2833">
        <v>5</v>
      </c>
      <c r="L2833">
        <v>40</v>
      </c>
      <c r="M2833">
        <v>96.5</v>
      </c>
      <c r="N2833">
        <v>35.6</v>
      </c>
      <c r="R2833">
        <v>300</v>
      </c>
      <c r="S2833">
        <v>5</v>
      </c>
      <c r="T2833">
        <v>60</v>
      </c>
      <c r="U2833" t="s">
        <v>782</v>
      </c>
      <c r="V2833">
        <v>25000</v>
      </c>
      <c r="W2833">
        <v>2700</v>
      </c>
      <c r="X2833">
        <v>82</v>
      </c>
      <c r="Y2833">
        <v>22</v>
      </c>
      <c r="Z2833">
        <v>0.9</v>
      </c>
      <c r="AA2833">
        <v>-26</v>
      </c>
      <c r="AB2833" t="s">
        <v>769</v>
      </c>
      <c r="AC2833">
        <v>0.05</v>
      </c>
      <c r="AD2833" t="s">
        <v>4931</v>
      </c>
      <c r="AE2833">
        <v>41640</v>
      </c>
      <c r="AF2833">
        <v>41893</v>
      </c>
      <c r="AG2833" t="s">
        <v>842</v>
      </c>
      <c r="AH2833" t="s">
        <v>7120</v>
      </c>
      <c r="AI2833">
        <v>2219127</v>
      </c>
    </row>
    <row r="2834" spans="1:35" hidden="1">
      <c r="A2834" t="s">
        <v>5013</v>
      </c>
      <c r="B2834" t="s">
        <v>27</v>
      </c>
      <c r="C2834" t="s">
        <v>7121</v>
      </c>
      <c r="D2834" t="s">
        <v>7121</v>
      </c>
      <c r="F2834" t="s">
        <v>821</v>
      </c>
      <c r="G2834" t="s">
        <v>736</v>
      </c>
      <c r="H2834" t="s">
        <v>794</v>
      </c>
      <c r="I2834" t="s">
        <v>723</v>
      </c>
      <c r="J2834" t="s">
        <v>682</v>
      </c>
      <c r="K2834">
        <v>5</v>
      </c>
      <c r="L2834">
        <v>40</v>
      </c>
      <c r="M2834">
        <v>102</v>
      </c>
      <c r="N2834">
        <v>79</v>
      </c>
      <c r="R2834">
        <v>350</v>
      </c>
      <c r="S2834">
        <v>5</v>
      </c>
      <c r="T2834">
        <v>70</v>
      </c>
      <c r="U2834" t="s">
        <v>782</v>
      </c>
      <c r="V2834">
        <v>25000</v>
      </c>
      <c r="W2834">
        <v>2700</v>
      </c>
      <c r="X2834">
        <v>82</v>
      </c>
      <c r="Y2834">
        <v>20</v>
      </c>
      <c r="Z2834">
        <v>0.9</v>
      </c>
      <c r="AA2834">
        <v>-30</v>
      </c>
      <c r="AB2834" t="s">
        <v>769</v>
      </c>
      <c r="AC2834">
        <v>0.05</v>
      </c>
      <c r="AD2834" t="s">
        <v>783</v>
      </c>
      <c r="AE2834">
        <v>41621</v>
      </c>
      <c r="AF2834">
        <v>41890</v>
      </c>
      <c r="AG2834" t="s">
        <v>842</v>
      </c>
      <c r="AH2834" t="s">
        <v>7122</v>
      </c>
      <c r="AI2834">
        <v>2218736</v>
      </c>
    </row>
    <row r="2835" spans="1:35" hidden="1">
      <c r="A2835" t="s">
        <v>5013</v>
      </c>
      <c r="B2835" t="s">
        <v>27</v>
      </c>
      <c r="C2835" t="s">
        <v>7123</v>
      </c>
      <c r="D2835" t="s">
        <v>7123</v>
      </c>
      <c r="F2835" t="s">
        <v>821</v>
      </c>
      <c r="G2835" t="s">
        <v>736</v>
      </c>
      <c r="H2835" t="s">
        <v>794</v>
      </c>
      <c r="I2835" t="s">
        <v>723</v>
      </c>
      <c r="J2835" t="s">
        <v>682</v>
      </c>
      <c r="K2835">
        <v>5</v>
      </c>
      <c r="L2835">
        <v>40</v>
      </c>
      <c r="M2835">
        <v>102</v>
      </c>
      <c r="N2835">
        <v>79</v>
      </c>
      <c r="R2835">
        <v>350</v>
      </c>
      <c r="S2835">
        <v>5</v>
      </c>
      <c r="T2835">
        <v>70</v>
      </c>
      <c r="U2835" t="s">
        <v>782</v>
      </c>
      <c r="V2835">
        <v>25000</v>
      </c>
      <c r="W2835">
        <v>3000</v>
      </c>
      <c r="X2835">
        <v>82</v>
      </c>
      <c r="Y2835">
        <v>19</v>
      </c>
      <c r="Z2835">
        <v>0.9</v>
      </c>
      <c r="AA2835">
        <v>-29</v>
      </c>
      <c r="AB2835" t="s">
        <v>769</v>
      </c>
      <c r="AC2835">
        <v>0.05</v>
      </c>
      <c r="AD2835" t="s">
        <v>783</v>
      </c>
      <c r="AE2835">
        <v>41621</v>
      </c>
      <c r="AF2835">
        <v>41852</v>
      </c>
      <c r="AG2835" t="s">
        <v>842</v>
      </c>
      <c r="AH2835" t="s">
        <v>7124</v>
      </c>
      <c r="AI2835">
        <v>2217061</v>
      </c>
    </row>
    <row r="2836" spans="1:35" hidden="1">
      <c r="A2836" t="s">
        <v>5013</v>
      </c>
      <c r="B2836" t="s">
        <v>27</v>
      </c>
      <c r="C2836" t="s">
        <v>7125</v>
      </c>
      <c r="D2836" t="s">
        <v>7125</v>
      </c>
      <c r="F2836" t="s">
        <v>703</v>
      </c>
      <c r="G2836" t="s">
        <v>780</v>
      </c>
      <c r="H2836" t="s">
        <v>1216</v>
      </c>
      <c r="I2836" t="s">
        <v>726</v>
      </c>
      <c r="J2836" t="s">
        <v>682</v>
      </c>
      <c r="K2836">
        <v>3</v>
      </c>
      <c r="L2836">
        <v>50</v>
      </c>
      <c r="M2836">
        <v>50.8</v>
      </c>
      <c r="N2836">
        <v>50.8</v>
      </c>
      <c r="O2836">
        <v>1266</v>
      </c>
      <c r="Q2836">
        <v>40</v>
      </c>
      <c r="R2836">
        <v>565</v>
      </c>
      <c r="S2836">
        <v>7.3</v>
      </c>
      <c r="T2836">
        <v>77.599999999999994</v>
      </c>
      <c r="U2836" t="s">
        <v>782</v>
      </c>
      <c r="V2836">
        <v>25000</v>
      </c>
      <c r="W2836">
        <v>2700</v>
      </c>
      <c r="X2836">
        <v>81</v>
      </c>
      <c r="Y2836">
        <v>10</v>
      </c>
      <c r="Z2836">
        <v>0.9</v>
      </c>
      <c r="AA2836">
        <v>-29</v>
      </c>
      <c r="AB2836" t="s">
        <v>769</v>
      </c>
      <c r="AC2836">
        <v>0.05</v>
      </c>
      <c r="AD2836" t="s">
        <v>1308</v>
      </c>
      <c r="AE2836">
        <v>41275</v>
      </c>
      <c r="AF2836">
        <v>41950</v>
      </c>
      <c r="AG2836" t="s">
        <v>842</v>
      </c>
      <c r="AH2836" t="s">
        <v>7126</v>
      </c>
      <c r="AI2836">
        <v>2224397</v>
      </c>
    </row>
    <row r="2837" spans="1:35" hidden="1">
      <c r="A2837" t="s">
        <v>5013</v>
      </c>
      <c r="B2837" t="s">
        <v>27</v>
      </c>
      <c r="C2837" t="s">
        <v>7127</v>
      </c>
      <c r="D2837" t="s">
        <v>7127</v>
      </c>
      <c r="F2837" t="s">
        <v>703</v>
      </c>
      <c r="G2837" t="s">
        <v>780</v>
      </c>
      <c r="H2837" t="s">
        <v>794</v>
      </c>
      <c r="I2837" t="s">
        <v>726</v>
      </c>
      <c r="J2837" t="s">
        <v>682</v>
      </c>
      <c r="K2837">
        <v>3</v>
      </c>
      <c r="L2837">
        <v>50</v>
      </c>
      <c r="M2837">
        <v>50.8</v>
      </c>
      <c r="N2837">
        <v>50.8</v>
      </c>
      <c r="O2837">
        <v>4042</v>
      </c>
      <c r="Q2837">
        <v>25</v>
      </c>
      <c r="R2837">
        <v>495</v>
      </c>
      <c r="S2837">
        <v>7.2</v>
      </c>
      <c r="T2837">
        <v>69</v>
      </c>
      <c r="U2837" t="s">
        <v>782</v>
      </c>
      <c r="V2837">
        <v>25000</v>
      </c>
      <c r="W2837">
        <v>2700</v>
      </c>
      <c r="X2837">
        <v>82</v>
      </c>
      <c r="Y2837">
        <v>15</v>
      </c>
      <c r="Z2837">
        <v>0.9</v>
      </c>
      <c r="AA2837">
        <v>-30</v>
      </c>
      <c r="AB2837" t="s">
        <v>769</v>
      </c>
      <c r="AC2837">
        <v>0.05</v>
      </c>
      <c r="AD2837" t="s">
        <v>1308</v>
      </c>
      <c r="AE2837">
        <v>41640</v>
      </c>
      <c r="AF2837">
        <v>41940</v>
      </c>
      <c r="AG2837" t="s">
        <v>842</v>
      </c>
      <c r="AH2837" t="s">
        <v>7128</v>
      </c>
      <c r="AI2837">
        <v>2223808</v>
      </c>
    </row>
    <row r="2838" spans="1:35" hidden="1">
      <c r="A2838" t="s">
        <v>5013</v>
      </c>
      <c r="B2838" t="s">
        <v>27</v>
      </c>
      <c r="C2838" t="s">
        <v>7129</v>
      </c>
      <c r="D2838" t="s">
        <v>7129</v>
      </c>
      <c r="E2838" t="s">
        <v>7130</v>
      </c>
      <c r="F2838" t="s">
        <v>703</v>
      </c>
      <c r="G2838" t="s">
        <v>780</v>
      </c>
      <c r="H2838" t="s">
        <v>1216</v>
      </c>
      <c r="I2838" t="s">
        <v>726</v>
      </c>
      <c r="J2838" t="s">
        <v>682</v>
      </c>
      <c r="K2838">
        <v>3</v>
      </c>
      <c r="L2838">
        <v>50</v>
      </c>
      <c r="M2838">
        <v>50.8</v>
      </c>
      <c r="N2838">
        <v>50.8</v>
      </c>
      <c r="O2838">
        <v>1151</v>
      </c>
      <c r="Q2838">
        <v>40</v>
      </c>
      <c r="R2838">
        <v>515</v>
      </c>
      <c r="S2838">
        <v>7.2</v>
      </c>
      <c r="T2838">
        <v>70.900000000000006</v>
      </c>
      <c r="U2838" t="s">
        <v>782</v>
      </c>
      <c r="V2838">
        <v>25000</v>
      </c>
      <c r="W2838">
        <v>3000</v>
      </c>
      <c r="X2838">
        <v>83</v>
      </c>
      <c r="Y2838">
        <v>15</v>
      </c>
      <c r="Z2838">
        <v>0.9</v>
      </c>
      <c r="AA2838">
        <v>-30</v>
      </c>
      <c r="AB2838" t="s">
        <v>769</v>
      </c>
      <c r="AC2838">
        <v>0.05</v>
      </c>
      <c r="AD2838" t="s">
        <v>1308</v>
      </c>
      <c r="AE2838">
        <v>41640</v>
      </c>
      <c r="AF2838">
        <v>41950</v>
      </c>
      <c r="AG2838" t="s">
        <v>842</v>
      </c>
      <c r="AH2838" t="s">
        <v>7131</v>
      </c>
      <c r="AI2838">
        <v>2224398</v>
      </c>
    </row>
    <row r="2839" spans="1:35" hidden="1">
      <c r="A2839" t="s">
        <v>4899</v>
      </c>
      <c r="B2839" t="s">
        <v>4900</v>
      </c>
      <c r="C2839" t="s">
        <v>7132</v>
      </c>
      <c r="D2839">
        <v>98775</v>
      </c>
      <c r="F2839" t="s">
        <v>821</v>
      </c>
      <c r="G2839" t="s">
        <v>736</v>
      </c>
      <c r="H2839" t="s">
        <v>794</v>
      </c>
      <c r="I2839" t="s">
        <v>795</v>
      </c>
      <c r="J2839" t="s">
        <v>682</v>
      </c>
      <c r="K2839">
        <v>5</v>
      </c>
      <c r="L2839">
        <v>40</v>
      </c>
      <c r="M2839">
        <v>123</v>
      </c>
      <c r="N2839">
        <v>79.900000000000006</v>
      </c>
      <c r="R2839">
        <v>450</v>
      </c>
      <c r="S2839">
        <v>6.1</v>
      </c>
      <c r="T2839">
        <v>73.8</v>
      </c>
      <c r="U2839" t="s">
        <v>782</v>
      </c>
      <c r="V2839">
        <v>25000</v>
      </c>
      <c r="W2839">
        <v>2700</v>
      </c>
      <c r="X2839">
        <v>82</v>
      </c>
      <c r="Y2839">
        <v>16</v>
      </c>
      <c r="Z2839">
        <v>0.7</v>
      </c>
      <c r="AA2839">
        <v>-20</v>
      </c>
      <c r="AB2839" t="s">
        <v>769</v>
      </c>
      <c r="AC2839">
        <v>0.1</v>
      </c>
      <c r="AD2839" t="s">
        <v>783</v>
      </c>
      <c r="AE2839">
        <v>41830</v>
      </c>
      <c r="AF2839">
        <v>41904</v>
      </c>
      <c r="AG2839" t="s">
        <v>842</v>
      </c>
      <c r="AH2839" t="s">
        <v>7133</v>
      </c>
      <c r="AI2839">
        <v>2219984</v>
      </c>
    </row>
    <row r="2840" spans="1:35" hidden="1">
      <c r="A2840" t="s">
        <v>4899</v>
      </c>
      <c r="B2840" t="s">
        <v>4900</v>
      </c>
      <c r="C2840" t="s">
        <v>7134</v>
      </c>
      <c r="D2840">
        <v>98776</v>
      </c>
      <c r="F2840" t="s">
        <v>821</v>
      </c>
      <c r="G2840" t="s">
        <v>736</v>
      </c>
      <c r="H2840" t="s">
        <v>794</v>
      </c>
      <c r="I2840" t="s">
        <v>795</v>
      </c>
      <c r="J2840" t="s">
        <v>682</v>
      </c>
      <c r="K2840">
        <v>5</v>
      </c>
      <c r="L2840">
        <v>40</v>
      </c>
      <c r="M2840">
        <v>123</v>
      </c>
      <c r="N2840">
        <v>79.900000000000006</v>
      </c>
      <c r="R2840">
        <v>450</v>
      </c>
      <c r="S2840">
        <v>6.3</v>
      </c>
      <c r="T2840">
        <v>71.400000000000006</v>
      </c>
      <c r="U2840" t="s">
        <v>782</v>
      </c>
      <c r="V2840">
        <v>25000</v>
      </c>
      <c r="W2840">
        <v>3000</v>
      </c>
      <c r="X2840">
        <v>83</v>
      </c>
      <c r="Y2840">
        <v>17</v>
      </c>
      <c r="Z2840">
        <v>0.7</v>
      </c>
      <c r="AA2840">
        <v>-20</v>
      </c>
      <c r="AB2840" t="s">
        <v>769</v>
      </c>
      <c r="AC2840">
        <v>0.1</v>
      </c>
      <c r="AD2840" t="s">
        <v>783</v>
      </c>
      <c r="AE2840">
        <v>41830</v>
      </c>
      <c r="AF2840">
        <v>41904</v>
      </c>
      <c r="AG2840" t="s">
        <v>842</v>
      </c>
      <c r="AH2840" t="s">
        <v>7135</v>
      </c>
      <c r="AI2840">
        <v>2219985</v>
      </c>
    </row>
    <row r="2841" spans="1:35">
      <c r="A2841" t="s">
        <v>4899</v>
      </c>
      <c r="B2841" t="s">
        <v>4900</v>
      </c>
      <c r="C2841" t="s">
        <v>682</v>
      </c>
      <c r="D2841">
        <v>98384</v>
      </c>
      <c r="E2841" t="s">
        <v>7136</v>
      </c>
      <c r="F2841" t="s">
        <v>738</v>
      </c>
      <c r="G2841" t="s">
        <v>780</v>
      </c>
      <c r="H2841" t="s">
        <v>794</v>
      </c>
      <c r="I2841" t="s">
        <v>726</v>
      </c>
      <c r="J2841" t="s">
        <v>682</v>
      </c>
      <c r="K2841">
        <v>5</v>
      </c>
      <c r="L2841">
        <v>50</v>
      </c>
      <c r="M2841">
        <v>85</v>
      </c>
      <c r="N2841">
        <v>62</v>
      </c>
      <c r="O2841">
        <v>1626</v>
      </c>
      <c r="Q2841">
        <v>25</v>
      </c>
      <c r="R2841">
        <v>470</v>
      </c>
      <c r="S2841">
        <v>8</v>
      </c>
      <c r="T2841">
        <v>58.4</v>
      </c>
      <c r="U2841" t="s">
        <v>782</v>
      </c>
      <c r="V2841">
        <v>40000</v>
      </c>
      <c r="W2841">
        <v>3000</v>
      </c>
      <c r="X2841">
        <v>83</v>
      </c>
      <c r="Y2841">
        <v>5</v>
      </c>
      <c r="Z2841">
        <v>0.9</v>
      </c>
      <c r="AA2841">
        <v>-20</v>
      </c>
      <c r="AB2841" t="s">
        <v>769</v>
      </c>
      <c r="AC2841">
        <v>0.1</v>
      </c>
      <c r="AD2841" t="s">
        <v>783</v>
      </c>
      <c r="AE2841">
        <v>41963</v>
      </c>
      <c r="AF2841">
        <v>41960</v>
      </c>
      <c r="AG2841" t="s">
        <v>784</v>
      </c>
      <c r="AH2841" t="s">
        <v>7137</v>
      </c>
      <c r="AI2841">
        <v>2226312</v>
      </c>
    </row>
    <row r="2842" spans="1:35" hidden="1">
      <c r="A2842" t="s">
        <v>4899</v>
      </c>
      <c r="B2842" t="s">
        <v>4900</v>
      </c>
      <c r="C2842" t="s">
        <v>682</v>
      </c>
      <c r="D2842">
        <v>98389</v>
      </c>
      <c r="E2842" t="s">
        <v>7138</v>
      </c>
      <c r="F2842" t="s">
        <v>813</v>
      </c>
      <c r="G2842" t="s">
        <v>780</v>
      </c>
      <c r="H2842" t="s">
        <v>794</v>
      </c>
      <c r="I2842" t="s">
        <v>726</v>
      </c>
      <c r="J2842" t="s">
        <v>682</v>
      </c>
      <c r="K2842">
        <v>5</v>
      </c>
      <c r="L2842">
        <v>50</v>
      </c>
      <c r="M2842">
        <v>95</v>
      </c>
      <c r="N2842">
        <v>64</v>
      </c>
      <c r="R2842">
        <v>500</v>
      </c>
      <c r="S2842">
        <v>7.8</v>
      </c>
      <c r="T2842">
        <v>64.400000000000006</v>
      </c>
      <c r="U2842" t="s">
        <v>782</v>
      </c>
      <c r="V2842">
        <v>25000</v>
      </c>
      <c r="W2842">
        <v>2700</v>
      </c>
      <c r="X2842">
        <v>82</v>
      </c>
      <c r="Y2842">
        <v>16</v>
      </c>
      <c r="Z2842">
        <v>0.9</v>
      </c>
      <c r="AA2842">
        <v>-20</v>
      </c>
      <c r="AB2842" t="s">
        <v>769</v>
      </c>
      <c r="AC2842">
        <v>0.1</v>
      </c>
      <c r="AD2842" t="s">
        <v>783</v>
      </c>
      <c r="AE2842">
        <v>41963</v>
      </c>
      <c r="AF2842">
        <v>41960</v>
      </c>
      <c r="AG2842" t="s">
        <v>784</v>
      </c>
      <c r="AH2842" t="s">
        <v>7139</v>
      </c>
      <c r="AI2842">
        <v>2226311</v>
      </c>
    </row>
    <row r="2843" spans="1:35" hidden="1">
      <c r="A2843" t="s">
        <v>4899</v>
      </c>
      <c r="B2843" t="s">
        <v>4900</v>
      </c>
      <c r="C2843" t="s">
        <v>682</v>
      </c>
      <c r="D2843">
        <v>98391</v>
      </c>
      <c r="E2843" t="s">
        <v>7140</v>
      </c>
      <c r="F2843" t="s">
        <v>703</v>
      </c>
      <c r="G2843" t="s">
        <v>780</v>
      </c>
      <c r="H2843" t="s">
        <v>781</v>
      </c>
      <c r="I2843" t="s">
        <v>726</v>
      </c>
      <c r="J2843" t="s">
        <v>682</v>
      </c>
      <c r="K2843">
        <v>3</v>
      </c>
      <c r="L2843">
        <v>50</v>
      </c>
      <c r="M2843">
        <v>49</v>
      </c>
      <c r="N2843">
        <v>50</v>
      </c>
      <c r="O2843">
        <v>1201</v>
      </c>
      <c r="Q2843">
        <v>38</v>
      </c>
      <c r="R2843">
        <v>500</v>
      </c>
      <c r="S2843">
        <v>8</v>
      </c>
      <c r="T2843">
        <v>62.5</v>
      </c>
      <c r="U2843" t="s">
        <v>782</v>
      </c>
      <c r="V2843">
        <v>25000</v>
      </c>
      <c r="W2843">
        <v>3000</v>
      </c>
      <c r="X2843">
        <v>82</v>
      </c>
      <c r="Y2843">
        <v>12</v>
      </c>
      <c r="Z2843">
        <v>0.7</v>
      </c>
      <c r="AA2843">
        <v>-40</v>
      </c>
      <c r="AB2843" t="s">
        <v>769</v>
      </c>
      <c r="AC2843">
        <v>0.1</v>
      </c>
      <c r="AD2843" t="s">
        <v>1043</v>
      </c>
      <c r="AE2843">
        <v>41805</v>
      </c>
      <c r="AF2843">
        <v>41800</v>
      </c>
      <c r="AG2843" t="s">
        <v>784</v>
      </c>
      <c r="AH2843" t="s">
        <v>7141</v>
      </c>
      <c r="AI2843">
        <v>2213559</v>
      </c>
    </row>
    <row r="2844" spans="1:35" hidden="1">
      <c r="A2844" t="s">
        <v>4899</v>
      </c>
      <c r="B2844" t="s">
        <v>4900</v>
      </c>
      <c r="C2844" t="s">
        <v>682</v>
      </c>
      <c r="D2844">
        <v>98392</v>
      </c>
      <c r="E2844" t="s">
        <v>7142</v>
      </c>
      <c r="F2844" t="s">
        <v>787</v>
      </c>
      <c r="G2844" t="s">
        <v>723</v>
      </c>
      <c r="H2844" t="s">
        <v>788</v>
      </c>
      <c r="I2844" t="s">
        <v>723</v>
      </c>
      <c r="J2844" t="s">
        <v>682</v>
      </c>
      <c r="K2844">
        <v>3</v>
      </c>
      <c r="L2844">
        <v>40</v>
      </c>
      <c r="M2844">
        <v>104</v>
      </c>
      <c r="N2844">
        <v>35</v>
      </c>
      <c r="R2844">
        <v>315</v>
      </c>
      <c r="S2844">
        <v>4.9000000000000004</v>
      </c>
      <c r="T2844">
        <v>64.3</v>
      </c>
      <c r="U2844" t="s">
        <v>782</v>
      </c>
      <c r="V2844">
        <v>25000</v>
      </c>
      <c r="W2844">
        <v>2700</v>
      </c>
      <c r="X2844">
        <v>82</v>
      </c>
      <c r="Y2844">
        <v>17</v>
      </c>
      <c r="Z2844">
        <v>0.7</v>
      </c>
      <c r="AA2844">
        <v>-40</v>
      </c>
      <c r="AB2844" t="s">
        <v>769</v>
      </c>
      <c r="AC2844">
        <v>0.1</v>
      </c>
      <c r="AD2844" t="s">
        <v>783</v>
      </c>
      <c r="AE2844">
        <v>41792</v>
      </c>
      <c r="AF2844">
        <v>41787</v>
      </c>
      <c r="AG2844" t="s">
        <v>784</v>
      </c>
      <c r="AH2844" t="s">
        <v>7143</v>
      </c>
      <c r="AI2844">
        <v>2212488</v>
      </c>
    </row>
    <row r="2845" spans="1:35">
      <c r="A2845" t="s">
        <v>4899</v>
      </c>
      <c r="B2845" t="s">
        <v>4900</v>
      </c>
      <c r="C2845" t="s">
        <v>682</v>
      </c>
      <c r="D2845">
        <v>98551</v>
      </c>
      <c r="E2845" t="s">
        <v>7144</v>
      </c>
      <c r="F2845" t="s">
        <v>792</v>
      </c>
      <c r="G2845" t="s">
        <v>793</v>
      </c>
      <c r="H2845" t="s">
        <v>794</v>
      </c>
      <c r="I2845" t="s">
        <v>795</v>
      </c>
      <c r="J2845" t="s">
        <v>682</v>
      </c>
      <c r="K2845">
        <v>5</v>
      </c>
      <c r="L2845">
        <v>60</v>
      </c>
      <c r="M2845">
        <v>106.7</v>
      </c>
      <c r="N2845">
        <v>55.9</v>
      </c>
      <c r="R2845">
        <v>800</v>
      </c>
      <c r="S2845">
        <v>11.5</v>
      </c>
      <c r="T2845">
        <v>69.599999999999994</v>
      </c>
      <c r="U2845" t="s">
        <v>782</v>
      </c>
      <c r="V2845">
        <v>40000</v>
      </c>
      <c r="W2845">
        <v>2700</v>
      </c>
      <c r="X2845">
        <v>83</v>
      </c>
      <c r="Y2845">
        <v>18</v>
      </c>
      <c r="Z2845">
        <v>0.9</v>
      </c>
      <c r="AA2845">
        <v>-40</v>
      </c>
      <c r="AB2845" t="s">
        <v>769</v>
      </c>
      <c r="AC2845">
        <v>0.01</v>
      </c>
      <c r="AD2845" t="s">
        <v>826</v>
      </c>
      <c r="AE2845">
        <v>41713</v>
      </c>
      <c r="AF2845">
        <v>41704</v>
      </c>
      <c r="AG2845" t="s">
        <v>784</v>
      </c>
      <c r="AH2845" t="s">
        <v>7145</v>
      </c>
      <c r="AI2845">
        <v>2206165</v>
      </c>
    </row>
    <row r="2846" spans="1:35">
      <c r="A2846" t="s">
        <v>4899</v>
      </c>
      <c r="B2846" t="s">
        <v>4900</v>
      </c>
      <c r="C2846" t="s">
        <v>682</v>
      </c>
      <c r="D2846">
        <v>98552</v>
      </c>
      <c r="E2846" t="s">
        <v>7146</v>
      </c>
      <c r="F2846" t="s">
        <v>792</v>
      </c>
      <c r="G2846" t="s">
        <v>793</v>
      </c>
      <c r="H2846" t="s">
        <v>794</v>
      </c>
      <c r="I2846" t="s">
        <v>795</v>
      </c>
      <c r="J2846" t="s">
        <v>682</v>
      </c>
      <c r="K2846">
        <v>5</v>
      </c>
      <c r="L2846">
        <v>60</v>
      </c>
      <c r="M2846">
        <v>106.7</v>
      </c>
      <c r="N2846">
        <v>55.9</v>
      </c>
      <c r="R2846">
        <v>800</v>
      </c>
      <c r="S2846">
        <v>11.5</v>
      </c>
      <c r="T2846">
        <v>69.599999999999994</v>
      </c>
      <c r="U2846" t="s">
        <v>782</v>
      </c>
      <c r="V2846">
        <v>40000</v>
      </c>
      <c r="W2846">
        <v>3000</v>
      </c>
      <c r="X2846">
        <v>84</v>
      </c>
      <c r="Y2846">
        <v>22</v>
      </c>
      <c r="Z2846">
        <v>1</v>
      </c>
      <c r="AA2846">
        <v>-40</v>
      </c>
      <c r="AB2846" t="s">
        <v>769</v>
      </c>
      <c r="AC2846">
        <v>0.01</v>
      </c>
      <c r="AD2846" t="s">
        <v>826</v>
      </c>
      <c r="AE2846">
        <v>41713</v>
      </c>
      <c r="AF2846">
        <v>41704</v>
      </c>
      <c r="AG2846" t="s">
        <v>784</v>
      </c>
      <c r="AH2846" t="s">
        <v>7147</v>
      </c>
      <c r="AI2846">
        <v>2206164</v>
      </c>
    </row>
    <row r="2847" spans="1:35" hidden="1">
      <c r="A2847" t="s">
        <v>4899</v>
      </c>
      <c r="B2847" t="s">
        <v>4900</v>
      </c>
      <c r="C2847" t="s">
        <v>682</v>
      </c>
      <c r="D2847">
        <v>98553</v>
      </c>
      <c r="E2847" t="s">
        <v>7148</v>
      </c>
      <c r="F2847" t="s">
        <v>787</v>
      </c>
      <c r="G2847" t="s">
        <v>723</v>
      </c>
      <c r="H2847" t="s">
        <v>788</v>
      </c>
      <c r="I2847" t="s">
        <v>723</v>
      </c>
      <c r="J2847" t="s">
        <v>682</v>
      </c>
      <c r="K2847">
        <v>3</v>
      </c>
      <c r="L2847">
        <v>40</v>
      </c>
      <c r="M2847">
        <v>103</v>
      </c>
      <c r="N2847">
        <v>35</v>
      </c>
      <c r="R2847">
        <v>315</v>
      </c>
      <c r="S2847">
        <v>4.9000000000000004</v>
      </c>
      <c r="T2847">
        <v>64.3</v>
      </c>
      <c r="U2847" t="s">
        <v>782</v>
      </c>
      <c r="V2847">
        <v>25000</v>
      </c>
      <c r="W2847">
        <v>3000</v>
      </c>
      <c r="X2847">
        <v>83</v>
      </c>
      <c r="Y2847">
        <v>21</v>
      </c>
      <c r="Z2847">
        <v>0.7</v>
      </c>
      <c r="AA2847">
        <v>-40</v>
      </c>
      <c r="AB2847" t="s">
        <v>769</v>
      </c>
      <c r="AC2847">
        <v>0.1</v>
      </c>
      <c r="AD2847" t="s">
        <v>783</v>
      </c>
      <c r="AE2847">
        <v>41792</v>
      </c>
      <c r="AF2847">
        <v>41787</v>
      </c>
      <c r="AG2847" t="s">
        <v>784</v>
      </c>
      <c r="AH2847" t="s">
        <v>7149</v>
      </c>
      <c r="AI2847">
        <v>2212491</v>
      </c>
    </row>
    <row r="2848" spans="1:35">
      <c r="A2848" t="s">
        <v>4899</v>
      </c>
      <c r="B2848" t="s">
        <v>4900</v>
      </c>
      <c r="C2848" t="s">
        <v>682</v>
      </c>
      <c r="D2848">
        <v>98556</v>
      </c>
      <c r="E2848" t="s">
        <v>7150</v>
      </c>
      <c r="F2848" t="s">
        <v>830</v>
      </c>
      <c r="G2848" t="s">
        <v>780</v>
      </c>
      <c r="H2848" t="s">
        <v>794</v>
      </c>
      <c r="I2848" t="s">
        <v>726</v>
      </c>
      <c r="J2848" t="s">
        <v>682</v>
      </c>
      <c r="K2848">
        <v>5</v>
      </c>
      <c r="L2848">
        <v>75</v>
      </c>
      <c r="M2848">
        <v>118</v>
      </c>
      <c r="N2848">
        <v>95</v>
      </c>
      <c r="O2848">
        <v>1648</v>
      </c>
      <c r="Q2848">
        <v>40</v>
      </c>
      <c r="R2848">
        <v>850</v>
      </c>
      <c r="S2848">
        <v>14</v>
      </c>
      <c r="T2848">
        <v>60.7</v>
      </c>
      <c r="U2848" t="s">
        <v>782</v>
      </c>
      <c r="V2848">
        <v>40000</v>
      </c>
      <c r="W2848">
        <v>3000</v>
      </c>
      <c r="X2848">
        <v>83</v>
      </c>
      <c r="Y2848">
        <v>3</v>
      </c>
      <c r="Z2848">
        <v>1</v>
      </c>
      <c r="AA2848">
        <v>-40</v>
      </c>
      <c r="AB2848" t="s">
        <v>769</v>
      </c>
      <c r="AC2848">
        <v>0.1</v>
      </c>
      <c r="AD2848" t="s">
        <v>783</v>
      </c>
      <c r="AE2848">
        <v>41818</v>
      </c>
      <c r="AF2848">
        <v>41808</v>
      </c>
      <c r="AG2848" t="s">
        <v>784</v>
      </c>
      <c r="AH2848" t="s">
        <v>7151</v>
      </c>
      <c r="AI2848">
        <v>2214826</v>
      </c>
    </row>
    <row r="2849" spans="1:35">
      <c r="A2849" t="s">
        <v>4899</v>
      </c>
      <c r="B2849" t="s">
        <v>4900</v>
      </c>
      <c r="C2849" t="s">
        <v>682</v>
      </c>
      <c r="D2849">
        <v>98557</v>
      </c>
      <c r="E2849" t="s">
        <v>7152</v>
      </c>
      <c r="F2849" t="s">
        <v>735</v>
      </c>
      <c r="G2849" t="s">
        <v>780</v>
      </c>
      <c r="H2849" t="s">
        <v>794</v>
      </c>
      <c r="I2849" t="s">
        <v>726</v>
      </c>
      <c r="J2849" t="s">
        <v>682</v>
      </c>
      <c r="K2849">
        <v>5</v>
      </c>
      <c r="L2849">
        <v>120</v>
      </c>
      <c r="M2849">
        <v>128</v>
      </c>
      <c r="N2849">
        <v>120</v>
      </c>
      <c r="O2849">
        <v>2665</v>
      </c>
      <c r="Q2849">
        <v>40</v>
      </c>
      <c r="R2849">
        <v>1250</v>
      </c>
      <c r="S2849">
        <v>19</v>
      </c>
      <c r="T2849">
        <v>65.8</v>
      </c>
      <c r="U2849" t="s">
        <v>782</v>
      </c>
      <c r="V2849">
        <v>40000</v>
      </c>
      <c r="W2849">
        <v>3000</v>
      </c>
      <c r="X2849">
        <v>83</v>
      </c>
      <c r="Y2849">
        <v>5</v>
      </c>
      <c r="Z2849">
        <v>1</v>
      </c>
      <c r="AA2849">
        <v>-40</v>
      </c>
      <c r="AB2849" t="s">
        <v>769</v>
      </c>
      <c r="AC2849">
        <v>0.1</v>
      </c>
      <c r="AD2849" t="s">
        <v>783</v>
      </c>
      <c r="AE2849">
        <v>41818</v>
      </c>
      <c r="AF2849">
        <v>41808</v>
      </c>
      <c r="AG2849" t="s">
        <v>784</v>
      </c>
      <c r="AH2849" t="s">
        <v>7153</v>
      </c>
      <c r="AI2849">
        <v>2214821</v>
      </c>
    </row>
    <row r="2850" spans="1:35" hidden="1">
      <c r="A2850" t="s">
        <v>4899</v>
      </c>
      <c r="B2850" t="s">
        <v>4900</v>
      </c>
      <c r="C2850" t="s">
        <v>682</v>
      </c>
      <c r="D2850">
        <v>98558</v>
      </c>
      <c r="E2850" t="s">
        <v>7154</v>
      </c>
      <c r="F2850" t="s">
        <v>813</v>
      </c>
      <c r="G2850" t="s">
        <v>780</v>
      </c>
      <c r="H2850" t="s">
        <v>794</v>
      </c>
      <c r="I2850" t="s">
        <v>726</v>
      </c>
      <c r="J2850" t="s">
        <v>682</v>
      </c>
      <c r="K2850">
        <v>5</v>
      </c>
      <c r="L2850">
        <v>50</v>
      </c>
      <c r="M2850">
        <v>96</v>
      </c>
      <c r="N2850">
        <v>64</v>
      </c>
      <c r="R2850">
        <v>480</v>
      </c>
      <c r="S2850">
        <v>7.7</v>
      </c>
      <c r="T2850">
        <v>62.3</v>
      </c>
      <c r="U2850" t="s">
        <v>782</v>
      </c>
      <c r="V2850">
        <v>25000</v>
      </c>
      <c r="W2850">
        <v>3000</v>
      </c>
      <c r="X2850">
        <v>82</v>
      </c>
      <c r="Y2850">
        <v>18</v>
      </c>
      <c r="Z2850">
        <v>0.9</v>
      </c>
      <c r="AA2850">
        <v>-20</v>
      </c>
      <c r="AB2850" t="s">
        <v>769</v>
      </c>
      <c r="AC2850">
        <v>0.1</v>
      </c>
      <c r="AD2850" t="s">
        <v>783</v>
      </c>
      <c r="AE2850">
        <v>41963</v>
      </c>
      <c r="AF2850">
        <v>41957</v>
      </c>
      <c r="AG2850" t="s">
        <v>784</v>
      </c>
      <c r="AH2850" t="s">
        <v>7155</v>
      </c>
      <c r="AI2850">
        <v>2226310</v>
      </c>
    </row>
    <row r="2851" spans="1:35" hidden="1">
      <c r="A2851" t="s">
        <v>4899</v>
      </c>
      <c r="B2851" t="s">
        <v>4900</v>
      </c>
      <c r="C2851" t="s">
        <v>682</v>
      </c>
      <c r="D2851">
        <v>98559</v>
      </c>
      <c r="E2851" t="s">
        <v>7156</v>
      </c>
      <c r="F2851" t="s">
        <v>732</v>
      </c>
      <c r="G2851" t="s">
        <v>780</v>
      </c>
      <c r="H2851" t="s">
        <v>794</v>
      </c>
      <c r="I2851" t="s">
        <v>726</v>
      </c>
      <c r="J2851" t="s">
        <v>682</v>
      </c>
      <c r="K2851">
        <v>5</v>
      </c>
      <c r="L2851">
        <v>65</v>
      </c>
      <c r="M2851">
        <v>134</v>
      </c>
      <c r="N2851">
        <v>95</v>
      </c>
      <c r="R2851">
        <v>650</v>
      </c>
      <c r="S2851">
        <v>10</v>
      </c>
      <c r="T2851">
        <v>65</v>
      </c>
      <c r="U2851" t="s">
        <v>782</v>
      </c>
      <c r="V2851">
        <v>25000</v>
      </c>
      <c r="W2851">
        <v>2700</v>
      </c>
      <c r="X2851">
        <v>83</v>
      </c>
      <c r="Y2851">
        <v>21</v>
      </c>
      <c r="Z2851">
        <v>0.9</v>
      </c>
      <c r="AA2851">
        <v>-20</v>
      </c>
      <c r="AB2851" t="s">
        <v>769</v>
      </c>
      <c r="AC2851">
        <v>0.1</v>
      </c>
      <c r="AD2851" t="s">
        <v>783</v>
      </c>
      <c r="AE2851">
        <v>41963</v>
      </c>
      <c r="AF2851">
        <v>41957</v>
      </c>
      <c r="AG2851" t="s">
        <v>784</v>
      </c>
      <c r="AH2851" t="s">
        <v>7157</v>
      </c>
      <c r="AI2851">
        <v>2226322</v>
      </c>
    </row>
    <row r="2852" spans="1:35" hidden="1">
      <c r="A2852" t="s">
        <v>4899</v>
      </c>
      <c r="B2852" t="s">
        <v>4900</v>
      </c>
      <c r="C2852" t="s">
        <v>682</v>
      </c>
      <c r="D2852">
        <v>98560</v>
      </c>
      <c r="E2852" t="s">
        <v>7158</v>
      </c>
      <c r="F2852" t="s">
        <v>732</v>
      </c>
      <c r="G2852" t="s">
        <v>780</v>
      </c>
      <c r="H2852" t="s">
        <v>794</v>
      </c>
      <c r="I2852" t="s">
        <v>726</v>
      </c>
      <c r="J2852" t="s">
        <v>682</v>
      </c>
      <c r="K2852">
        <v>5</v>
      </c>
      <c r="L2852">
        <v>65</v>
      </c>
      <c r="M2852">
        <v>133</v>
      </c>
      <c r="N2852">
        <v>95</v>
      </c>
      <c r="R2852">
        <v>685</v>
      </c>
      <c r="S2852">
        <v>10</v>
      </c>
      <c r="T2852">
        <v>68.5</v>
      </c>
      <c r="U2852" t="s">
        <v>782</v>
      </c>
      <c r="V2852">
        <v>25000</v>
      </c>
      <c r="W2852">
        <v>3000</v>
      </c>
      <c r="X2852">
        <v>84</v>
      </c>
      <c r="Y2852">
        <v>24</v>
      </c>
      <c r="Z2852">
        <v>0.9</v>
      </c>
      <c r="AA2852">
        <v>-20</v>
      </c>
      <c r="AB2852" t="s">
        <v>769</v>
      </c>
      <c r="AC2852">
        <v>0.1</v>
      </c>
      <c r="AD2852" t="s">
        <v>783</v>
      </c>
      <c r="AE2852">
        <v>41963</v>
      </c>
      <c r="AF2852">
        <v>41957</v>
      </c>
      <c r="AG2852" t="s">
        <v>784</v>
      </c>
      <c r="AH2852" t="s">
        <v>7159</v>
      </c>
      <c r="AI2852">
        <v>2226321</v>
      </c>
    </row>
    <row r="2853" spans="1:35" hidden="1">
      <c r="A2853" t="s">
        <v>4899</v>
      </c>
      <c r="B2853" t="s">
        <v>4900</v>
      </c>
      <c r="C2853" t="s">
        <v>682</v>
      </c>
      <c r="D2853">
        <v>98562</v>
      </c>
      <c r="E2853" t="s">
        <v>7160</v>
      </c>
      <c r="F2853" t="s">
        <v>733</v>
      </c>
      <c r="G2853" t="s">
        <v>780</v>
      </c>
      <c r="H2853" t="s">
        <v>794</v>
      </c>
      <c r="I2853" t="s">
        <v>726</v>
      </c>
      <c r="J2853" t="s">
        <v>682</v>
      </c>
      <c r="K2853">
        <v>5</v>
      </c>
      <c r="L2853">
        <v>65</v>
      </c>
      <c r="M2853">
        <v>157</v>
      </c>
      <c r="N2853">
        <v>125</v>
      </c>
      <c r="R2853">
        <v>685</v>
      </c>
      <c r="S2853">
        <v>10.5</v>
      </c>
      <c r="T2853">
        <v>65.400000000000006</v>
      </c>
      <c r="U2853" t="s">
        <v>782</v>
      </c>
      <c r="V2853">
        <v>25000</v>
      </c>
      <c r="W2853">
        <v>2700</v>
      </c>
      <c r="X2853">
        <v>83</v>
      </c>
      <c r="Y2853">
        <v>19</v>
      </c>
      <c r="Z2853">
        <v>0.9</v>
      </c>
      <c r="AA2853">
        <v>-20</v>
      </c>
      <c r="AB2853" t="s">
        <v>769</v>
      </c>
      <c r="AC2853">
        <v>0.1</v>
      </c>
      <c r="AD2853" t="s">
        <v>783</v>
      </c>
      <c r="AE2853">
        <v>41963</v>
      </c>
      <c r="AF2853">
        <v>41957</v>
      </c>
      <c r="AG2853" t="s">
        <v>784</v>
      </c>
      <c r="AH2853" t="s">
        <v>7161</v>
      </c>
      <c r="AI2853">
        <v>2226320</v>
      </c>
    </row>
    <row r="2854" spans="1:35" hidden="1">
      <c r="A2854" t="s">
        <v>4899</v>
      </c>
      <c r="B2854" t="s">
        <v>4900</v>
      </c>
      <c r="C2854" t="s">
        <v>682</v>
      </c>
      <c r="D2854">
        <v>98563</v>
      </c>
      <c r="E2854" t="s">
        <v>7162</v>
      </c>
      <c r="F2854" t="s">
        <v>733</v>
      </c>
      <c r="G2854" t="s">
        <v>780</v>
      </c>
      <c r="H2854" t="s">
        <v>794</v>
      </c>
      <c r="I2854" t="s">
        <v>726</v>
      </c>
      <c r="J2854" t="s">
        <v>682</v>
      </c>
      <c r="K2854">
        <v>5</v>
      </c>
      <c r="L2854">
        <v>65</v>
      </c>
      <c r="M2854">
        <v>160</v>
      </c>
      <c r="N2854">
        <v>125</v>
      </c>
      <c r="R2854">
        <v>685</v>
      </c>
      <c r="S2854">
        <v>10.3</v>
      </c>
      <c r="T2854">
        <v>66.599999999999994</v>
      </c>
      <c r="U2854" t="s">
        <v>782</v>
      </c>
      <c r="V2854">
        <v>25000</v>
      </c>
      <c r="W2854">
        <v>3000</v>
      </c>
      <c r="X2854">
        <v>82</v>
      </c>
      <c r="Y2854">
        <v>17</v>
      </c>
      <c r="Z2854">
        <v>0.9</v>
      </c>
      <c r="AA2854">
        <v>-20</v>
      </c>
      <c r="AB2854" t="s">
        <v>769</v>
      </c>
      <c r="AC2854">
        <v>0.1</v>
      </c>
      <c r="AD2854" t="s">
        <v>783</v>
      </c>
      <c r="AE2854">
        <v>41963</v>
      </c>
      <c r="AF2854">
        <v>41957</v>
      </c>
      <c r="AG2854" t="s">
        <v>784</v>
      </c>
      <c r="AH2854" t="s">
        <v>7163</v>
      </c>
      <c r="AI2854">
        <v>2226319</v>
      </c>
    </row>
    <row r="2855" spans="1:35">
      <c r="A2855" t="s">
        <v>4899</v>
      </c>
      <c r="B2855" t="s">
        <v>4900</v>
      </c>
      <c r="C2855" t="s">
        <v>682</v>
      </c>
      <c r="D2855">
        <v>98566</v>
      </c>
      <c r="E2855" t="s">
        <v>7164</v>
      </c>
      <c r="F2855" t="s">
        <v>738</v>
      </c>
      <c r="G2855" t="s">
        <v>780</v>
      </c>
      <c r="H2855" t="s">
        <v>794</v>
      </c>
      <c r="I2855" t="s">
        <v>726</v>
      </c>
      <c r="J2855" t="s">
        <v>682</v>
      </c>
      <c r="K2855">
        <v>5</v>
      </c>
      <c r="L2855">
        <v>50</v>
      </c>
      <c r="M2855">
        <v>85</v>
      </c>
      <c r="N2855">
        <v>62</v>
      </c>
      <c r="O2855">
        <v>827</v>
      </c>
      <c r="Q2855">
        <v>40</v>
      </c>
      <c r="R2855">
        <v>490</v>
      </c>
      <c r="S2855">
        <v>8</v>
      </c>
      <c r="T2855">
        <v>60.9</v>
      </c>
      <c r="U2855" t="s">
        <v>782</v>
      </c>
      <c r="V2855">
        <v>40000</v>
      </c>
      <c r="W2855">
        <v>2700</v>
      </c>
      <c r="X2855">
        <v>83</v>
      </c>
      <c r="Y2855">
        <v>4</v>
      </c>
      <c r="Z2855">
        <v>1</v>
      </c>
      <c r="AA2855">
        <v>-20</v>
      </c>
      <c r="AB2855" t="s">
        <v>769</v>
      </c>
      <c r="AC2855">
        <v>0.1</v>
      </c>
      <c r="AD2855" t="s">
        <v>783</v>
      </c>
      <c r="AE2855">
        <v>41942</v>
      </c>
      <c r="AF2855">
        <v>41960</v>
      </c>
      <c r="AG2855" t="s">
        <v>784</v>
      </c>
      <c r="AH2855" t="s">
        <v>7165</v>
      </c>
      <c r="AI2855">
        <v>2226315</v>
      </c>
    </row>
    <row r="2856" spans="1:35">
      <c r="A2856" t="s">
        <v>4899</v>
      </c>
      <c r="B2856" t="s">
        <v>4900</v>
      </c>
      <c r="C2856" t="s">
        <v>682</v>
      </c>
      <c r="D2856">
        <v>98567</v>
      </c>
      <c r="E2856" t="s">
        <v>7166</v>
      </c>
      <c r="F2856" t="s">
        <v>738</v>
      </c>
      <c r="G2856" t="s">
        <v>780</v>
      </c>
      <c r="H2856" t="s">
        <v>794</v>
      </c>
      <c r="I2856" t="s">
        <v>726</v>
      </c>
      <c r="J2856" t="s">
        <v>682</v>
      </c>
      <c r="K2856">
        <v>5</v>
      </c>
      <c r="L2856">
        <v>50</v>
      </c>
      <c r="M2856">
        <v>85</v>
      </c>
      <c r="N2856">
        <v>62</v>
      </c>
      <c r="O2856">
        <v>882</v>
      </c>
      <c r="Q2856">
        <v>40</v>
      </c>
      <c r="R2856">
        <v>490</v>
      </c>
      <c r="S2856">
        <v>8</v>
      </c>
      <c r="T2856">
        <v>60.9</v>
      </c>
      <c r="U2856" t="s">
        <v>782</v>
      </c>
      <c r="V2856">
        <v>40000</v>
      </c>
      <c r="W2856">
        <v>3000</v>
      </c>
      <c r="X2856">
        <v>83</v>
      </c>
      <c r="Y2856">
        <v>5</v>
      </c>
      <c r="Z2856">
        <v>0.9</v>
      </c>
      <c r="AA2856">
        <v>-20</v>
      </c>
      <c r="AB2856" t="s">
        <v>769</v>
      </c>
      <c r="AC2856">
        <v>0.1</v>
      </c>
      <c r="AD2856" t="s">
        <v>783</v>
      </c>
      <c r="AE2856">
        <v>41963</v>
      </c>
      <c r="AF2856">
        <v>41960</v>
      </c>
      <c r="AG2856" t="s">
        <v>784</v>
      </c>
      <c r="AH2856" t="s">
        <v>7167</v>
      </c>
      <c r="AI2856">
        <v>2226313</v>
      </c>
    </row>
    <row r="2857" spans="1:35">
      <c r="A2857" t="s">
        <v>4899</v>
      </c>
      <c r="B2857" t="s">
        <v>4900</v>
      </c>
      <c r="C2857" t="s">
        <v>682</v>
      </c>
      <c r="D2857">
        <v>98568</v>
      </c>
      <c r="E2857" t="s">
        <v>7168</v>
      </c>
      <c r="F2857" t="s">
        <v>830</v>
      </c>
      <c r="G2857" t="s">
        <v>780</v>
      </c>
      <c r="H2857" t="s">
        <v>794</v>
      </c>
      <c r="I2857" t="s">
        <v>726</v>
      </c>
      <c r="J2857" t="s">
        <v>682</v>
      </c>
      <c r="K2857">
        <v>5</v>
      </c>
      <c r="L2857">
        <v>75</v>
      </c>
      <c r="M2857">
        <v>118</v>
      </c>
      <c r="N2857">
        <v>95</v>
      </c>
      <c r="O2857">
        <v>1440</v>
      </c>
      <c r="Q2857">
        <v>40</v>
      </c>
      <c r="R2857">
        <v>800</v>
      </c>
      <c r="S2857">
        <v>14</v>
      </c>
      <c r="T2857">
        <v>57.1</v>
      </c>
      <c r="U2857" t="s">
        <v>782</v>
      </c>
      <c r="V2857">
        <v>40000</v>
      </c>
      <c r="W2857">
        <v>2700</v>
      </c>
      <c r="X2857">
        <v>82</v>
      </c>
      <c r="Y2857">
        <v>2</v>
      </c>
      <c r="Z2857">
        <v>1</v>
      </c>
      <c r="AA2857">
        <v>-40</v>
      </c>
      <c r="AB2857" t="s">
        <v>769</v>
      </c>
      <c r="AC2857">
        <v>0.1</v>
      </c>
      <c r="AD2857" t="s">
        <v>783</v>
      </c>
      <c r="AE2857">
        <v>41818</v>
      </c>
      <c r="AF2857">
        <v>41808</v>
      </c>
      <c r="AG2857" t="s">
        <v>784</v>
      </c>
      <c r="AH2857" t="s">
        <v>7169</v>
      </c>
      <c r="AI2857">
        <v>2214828</v>
      </c>
    </row>
    <row r="2858" spans="1:35" hidden="1">
      <c r="A2858" t="s">
        <v>4899</v>
      </c>
      <c r="B2858" t="s">
        <v>4900</v>
      </c>
      <c r="C2858" t="s">
        <v>682</v>
      </c>
      <c r="D2858">
        <v>98570</v>
      </c>
      <c r="E2858" t="s">
        <v>7170</v>
      </c>
      <c r="F2858" t="s">
        <v>731</v>
      </c>
      <c r="G2858" t="s">
        <v>780</v>
      </c>
      <c r="H2858" t="s">
        <v>794</v>
      </c>
      <c r="I2858" t="s">
        <v>726</v>
      </c>
      <c r="J2858" t="s">
        <v>682</v>
      </c>
      <c r="K2858">
        <v>5</v>
      </c>
      <c r="L2858">
        <v>75</v>
      </c>
      <c r="M2858">
        <v>85</v>
      </c>
      <c r="N2858">
        <v>95</v>
      </c>
      <c r="O2858">
        <v>3028</v>
      </c>
      <c r="Q2858">
        <v>25</v>
      </c>
      <c r="R2858">
        <v>800</v>
      </c>
      <c r="S2858">
        <v>14.7</v>
      </c>
      <c r="T2858">
        <v>54.5</v>
      </c>
      <c r="U2858" t="s">
        <v>782</v>
      </c>
      <c r="V2858">
        <v>25000</v>
      </c>
      <c r="W2858">
        <v>2700</v>
      </c>
      <c r="X2858">
        <v>82</v>
      </c>
      <c r="Y2858">
        <v>1</v>
      </c>
      <c r="Z2858">
        <v>0.9</v>
      </c>
      <c r="AA2858">
        <v>-20</v>
      </c>
      <c r="AB2858" t="s">
        <v>769</v>
      </c>
      <c r="AC2858">
        <v>0.1</v>
      </c>
      <c r="AD2858" t="s">
        <v>783</v>
      </c>
      <c r="AE2858">
        <v>41963</v>
      </c>
      <c r="AF2858">
        <v>41957</v>
      </c>
      <c r="AG2858" t="s">
        <v>784</v>
      </c>
      <c r="AH2858" t="s">
        <v>7171</v>
      </c>
      <c r="AI2858">
        <v>2226318</v>
      </c>
    </row>
    <row r="2859" spans="1:35" hidden="1">
      <c r="A2859" t="s">
        <v>4899</v>
      </c>
      <c r="B2859" t="s">
        <v>4900</v>
      </c>
      <c r="C2859" t="s">
        <v>682</v>
      </c>
      <c r="D2859">
        <v>98571</v>
      </c>
      <c r="E2859" t="s">
        <v>7172</v>
      </c>
      <c r="F2859" t="s">
        <v>731</v>
      </c>
      <c r="G2859" t="s">
        <v>780</v>
      </c>
      <c r="H2859" t="s">
        <v>794</v>
      </c>
      <c r="I2859" t="s">
        <v>726</v>
      </c>
      <c r="J2859" t="s">
        <v>682</v>
      </c>
      <c r="K2859">
        <v>5</v>
      </c>
      <c r="L2859">
        <v>75</v>
      </c>
      <c r="M2859">
        <v>95</v>
      </c>
      <c r="N2859">
        <v>85</v>
      </c>
      <c r="O2859">
        <v>3254</v>
      </c>
      <c r="Q2859">
        <v>25</v>
      </c>
      <c r="R2859">
        <v>850</v>
      </c>
      <c r="S2859">
        <v>14.7</v>
      </c>
      <c r="T2859">
        <v>57.7</v>
      </c>
      <c r="U2859" t="s">
        <v>782</v>
      </c>
      <c r="V2859">
        <v>25000</v>
      </c>
      <c r="W2859">
        <v>3000</v>
      </c>
      <c r="X2859">
        <v>83</v>
      </c>
      <c r="Y2859">
        <v>3</v>
      </c>
      <c r="Z2859">
        <v>0.9</v>
      </c>
      <c r="AA2859">
        <v>-20</v>
      </c>
      <c r="AB2859" t="s">
        <v>769</v>
      </c>
      <c r="AC2859">
        <v>0.1</v>
      </c>
      <c r="AD2859" t="s">
        <v>783</v>
      </c>
      <c r="AE2859">
        <v>41963</v>
      </c>
      <c r="AF2859">
        <v>41957</v>
      </c>
      <c r="AG2859" t="s">
        <v>784</v>
      </c>
      <c r="AH2859" t="s">
        <v>7173</v>
      </c>
      <c r="AI2859">
        <v>2226317</v>
      </c>
    </row>
    <row r="2860" spans="1:35">
      <c r="A2860" t="s">
        <v>4899</v>
      </c>
      <c r="B2860" t="s">
        <v>4900</v>
      </c>
      <c r="C2860" t="s">
        <v>682</v>
      </c>
      <c r="D2860">
        <v>98572</v>
      </c>
      <c r="E2860" t="s">
        <v>7174</v>
      </c>
      <c r="F2860" t="s">
        <v>735</v>
      </c>
      <c r="G2860" t="s">
        <v>780</v>
      </c>
      <c r="H2860" t="s">
        <v>794</v>
      </c>
      <c r="I2860" t="s">
        <v>726</v>
      </c>
      <c r="J2860" t="s">
        <v>682</v>
      </c>
      <c r="K2860">
        <v>5</v>
      </c>
      <c r="L2860">
        <v>120</v>
      </c>
      <c r="M2860">
        <v>128</v>
      </c>
      <c r="N2860">
        <v>120</v>
      </c>
      <c r="O2860">
        <v>2559</v>
      </c>
      <c r="Q2860">
        <v>40</v>
      </c>
      <c r="R2860">
        <v>1200</v>
      </c>
      <c r="S2860">
        <v>19</v>
      </c>
      <c r="T2860">
        <v>63.2</v>
      </c>
      <c r="U2860" t="s">
        <v>782</v>
      </c>
      <c r="V2860">
        <v>40000</v>
      </c>
      <c r="W2860">
        <v>2700</v>
      </c>
      <c r="X2860">
        <v>82</v>
      </c>
      <c r="Y2860">
        <v>1</v>
      </c>
      <c r="Z2860">
        <v>1</v>
      </c>
      <c r="AA2860">
        <v>-40</v>
      </c>
      <c r="AB2860" t="s">
        <v>769</v>
      </c>
      <c r="AC2860">
        <v>0.1</v>
      </c>
      <c r="AD2860" t="s">
        <v>783</v>
      </c>
      <c r="AE2860">
        <v>41818</v>
      </c>
      <c r="AF2860">
        <v>41808</v>
      </c>
      <c r="AG2860" t="s">
        <v>784</v>
      </c>
      <c r="AH2860" t="s">
        <v>7175</v>
      </c>
      <c r="AI2860">
        <v>2214823</v>
      </c>
    </row>
    <row r="2861" spans="1:35" hidden="1">
      <c r="A2861" t="s">
        <v>4899</v>
      </c>
      <c r="B2861" t="s">
        <v>4900</v>
      </c>
      <c r="C2861" t="s">
        <v>682</v>
      </c>
      <c r="D2861">
        <v>98574</v>
      </c>
      <c r="E2861" t="s">
        <v>7176</v>
      </c>
      <c r="F2861" t="s">
        <v>732</v>
      </c>
      <c r="G2861" t="s">
        <v>780</v>
      </c>
      <c r="H2861" t="s">
        <v>794</v>
      </c>
      <c r="I2861" t="s">
        <v>726</v>
      </c>
      <c r="J2861" t="s">
        <v>682</v>
      </c>
      <c r="K2861">
        <v>5</v>
      </c>
      <c r="L2861">
        <v>65</v>
      </c>
      <c r="M2861">
        <v>133</v>
      </c>
      <c r="N2861">
        <v>95</v>
      </c>
      <c r="R2861">
        <v>865</v>
      </c>
      <c r="S2861">
        <v>12.1</v>
      </c>
      <c r="T2861">
        <v>71.7</v>
      </c>
      <c r="U2861" t="s">
        <v>782</v>
      </c>
      <c r="V2861">
        <v>25000</v>
      </c>
      <c r="W2861">
        <v>2700</v>
      </c>
      <c r="X2861">
        <v>83</v>
      </c>
      <c r="Y2861">
        <v>21</v>
      </c>
      <c r="Z2861">
        <v>0.9</v>
      </c>
      <c r="AA2861">
        <v>-20</v>
      </c>
      <c r="AB2861" t="s">
        <v>769</v>
      </c>
      <c r="AC2861">
        <v>0.1</v>
      </c>
      <c r="AD2861" t="s">
        <v>783</v>
      </c>
      <c r="AE2861">
        <v>41963</v>
      </c>
      <c r="AF2861">
        <v>41964</v>
      </c>
      <c r="AG2861" t="s">
        <v>784</v>
      </c>
      <c r="AH2861" t="s">
        <v>7177</v>
      </c>
      <c r="AI2861">
        <v>2226308</v>
      </c>
    </row>
    <row r="2862" spans="1:35" hidden="1">
      <c r="A2862" t="s">
        <v>4899</v>
      </c>
      <c r="B2862" t="s">
        <v>4900</v>
      </c>
      <c r="C2862" t="s">
        <v>682</v>
      </c>
      <c r="D2862">
        <v>98575</v>
      </c>
      <c r="E2862" t="s">
        <v>7178</v>
      </c>
      <c r="F2862" t="s">
        <v>732</v>
      </c>
      <c r="G2862" t="s">
        <v>780</v>
      </c>
      <c r="H2862" t="s">
        <v>794</v>
      </c>
      <c r="I2862" t="s">
        <v>726</v>
      </c>
      <c r="J2862" t="s">
        <v>682</v>
      </c>
      <c r="K2862">
        <v>5</v>
      </c>
      <c r="L2862">
        <v>65</v>
      </c>
      <c r="M2862">
        <v>133</v>
      </c>
      <c r="N2862">
        <v>95</v>
      </c>
      <c r="R2862">
        <v>865</v>
      </c>
      <c r="S2862">
        <v>12</v>
      </c>
      <c r="T2862">
        <v>72</v>
      </c>
      <c r="U2862" t="s">
        <v>782</v>
      </c>
      <c r="V2862">
        <v>25000</v>
      </c>
      <c r="W2862">
        <v>3000</v>
      </c>
      <c r="X2862">
        <v>84</v>
      </c>
      <c r="Y2862">
        <v>24</v>
      </c>
      <c r="Z2862">
        <v>0.9</v>
      </c>
      <c r="AA2862">
        <v>-20</v>
      </c>
      <c r="AB2862" t="s">
        <v>769</v>
      </c>
      <c r="AC2862">
        <v>0.1</v>
      </c>
      <c r="AD2862" t="s">
        <v>783</v>
      </c>
      <c r="AE2862">
        <v>41963</v>
      </c>
      <c r="AF2862">
        <v>41964</v>
      </c>
      <c r="AG2862" t="s">
        <v>784</v>
      </c>
      <c r="AH2862" t="s">
        <v>7179</v>
      </c>
      <c r="AI2862">
        <v>2226307</v>
      </c>
    </row>
    <row r="2863" spans="1:35" hidden="1">
      <c r="A2863" t="s">
        <v>4899</v>
      </c>
      <c r="B2863" t="s">
        <v>4900</v>
      </c>
      <c r="C2863" t="s">
        <v>682</v>
      </c>
      <c r="D2863">
        <v>98632</v>
      </c>
      <c r="E2863" t="s">
        <v>7180</v>
      </c>
      <c r="F2863" t="s">
        <v>733</v>
      </c>
      <c r="G2863" t="s">
        <v>780</v>
      </c>
      <c r="H2863" t="s">
        <v>794</v>
      </c>
      <c r="I2863" t="s">
        <v>726</v>
      </c>
      <c r="J2863" t="s">
        <v>682</v>
      </c>
      <c r="K2863">
        <v>5</v>
      </c>
      <c r="L2863">
        <v>85</v>
      </c>
      <c r="M2863">
        <v>152</v>
      </c>
      <c r="N2863">
        <v>125</v>
      </c>
      <c r="R2863">
        <v>1200</v>
      </c>
      <c r="S2863">
        <v>17.100000000000001</v>
      </c>
      <c r="T2863">
        <v>70.099999999999994</v>
      </c>
      <c r="U2863" t="s">
        <v>782</v>
      </c>
      <c r="V2863">
        <v>25000</v>
      </c>
      <c r="W2863">
        <v>2700</v>
      </c>
      <c r="X2863">
        <v>83</v>
      </c>
      <c r="Y2863">
        <v>19</v>
      </c>
      <c r="Z2863">
        <v>1</v>
      </c>
      <c r="AA2863">
        <v>-20</v>
      </c>
      <c r="AB2863" t="s">
        <v>769</v>
      </c>
      <c r="AC2863">
        <v>0.1</v>
      </c>
      <c r="AD2863" t="s">
        <v>783</v>
      </c>
      <c r="AE2863">
        <v>41963</v>
      </c>
      <c r="AF2863">
        <v>41964</v>
      </c>
      <c r="AG2863" t="s">
        <v>784</v>
      </c>
      <c r="AH2863" t="s">
        <v>7181</v>
      </c>
      <c r="AI2863">
        <v>2226309</v>
      </c>
    </row>
  </sheetData>
  <autoFilter ref="A1:AI2863">
    <filterColumn colId="21">
      <filters>
        <filter val="26000"/>
        <filter val="30000"/>
        <filter val="35000"/>
        <filter val="40000"/>
        <filter val="400000"/>
        <filter val="50000"/>
      </filters>
    </filterColumn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C45" sqref="C45"/>
    </sheetView>
  </sheetViews>
  <sheetFormatPr defaultRowHeight="15"/>
  <cols>
    <col min="1" max="1" width="10.7109375" customWidth="1"/>
    <col min="2" max="2" width="10.5703125" customWidth="1"/>
    <col min="4" max="4" width="12.7109375" customWidth="1"/>
    <col min="5" max="5" width="12" customWidth="1"/>
    <col min="6" max="6" width="10.140625" customWidth="1"/>
    <col min="7" max="7" width="12.140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681</v>
      </c>
      <c r="F1" t="s">
        <v>4</v>
      </c>
      <c r="G1" t="s">
        <v>5</v>
      </c>
    </row>
    <row r="2" spans="1:7">
      <c r="A2" t="s">
        <v>643</v>
      </c>
      <c r="B2" t="s">
        <v>7</v>
      </c>
      <c r="C2" t="s">
        <v>111</v>
      </c>
      <c r="D2">
        <v>14</v>
      </c>
      <c r="E2" t="s">
        <v>682</v>
      </c>
      <c r="F2" t="s">
        <v>23</v>
      </c>
      <c r="G2" t="s">
        <v>20</v>
      </c>
    </row>
    <row r="3" spans="1:7">
      <c r="A3" t="s">
        <v>642</v>
      </c>
      <c r="B3" t="s">
        <v>7</v>
      </c>
      <c r="C3" t="s">
        <v>111</v>
      </c>
      <c r="D3">
        <v>101</v>
      </c>
      <c r="E3" t="s">
        <v>682</v>
      </c>
      <c r="F3" t="s">
        <v>23</v>
      </c>
      <c r="G3" t="s">
        <v>20</v>
      </c>
    </row>
    <row r="4" spans="1:7">
      <c r="A4" t="s">
        <v>636</v>
      </c>
      <c r="B4" t="s">
        <v>7</v>
      </c>
      <c r="C4" t="s">
        <v>111</v>
      </c>
      <c r="D4">
        <v>67</v>
      </c>
      <c r="E4" t="s">
        <v>682</v>
      </c>
      <c r="F4" t="s">
        <v>23</v>
      </c>
      <c r="G4" t="s">
        <v>177</v>
      </c>
    </row>
    <row r="5" spans="1:7">
      <c r="A5" t="s">
        <v>633</v>
      </c>
      <c r="B5" t="s">
        <v>7</v>
      </c>
      <c r="C5" t="s">
        <v>111</v>
      </c>
      <c r="D5">
        <v>64</v>
      </c>
      <c r="E5" t="s">
        <v>682</v>
      </c>
      <c r="F5" t="s">
        <v>23</v>
      </c>
      <c r="G5" t="s">
        <v>10</v>
      </c>
    </row>
    <row r="6" spans="1:7">
      <c r="A6" t="s">
        <v>628</v>
      </c>
      <c r="B6" t="s">
        <v>7</v>
      </c>
      <c r="C6" t="s">
        <v>111</v>
      </c>
      <c r="D6">
        <v>126</v>
      </c>
      <c r="E6" t="s">
        <v>682</v>
      </c>
      <c r="F6" t="s">
        <v>23</v>
      </c>
      <c r="G6" t="s">
        <v>177</v>
      </c>
    </row>
    <row r="7" spans="1:7">
      <c r="A7" t="s">
        <v>611</v>
      </c>
      <c r="B7" t="s">
        <v>7</v>
      </c>
      <c r="C7" t="s">
        <v>96</v>
      </c>
      <c r="D7">
        <v>10</v>
      </c>
      <c r="E7" t="s">
        <v>682</v>
      </c>
      <c r="F7" t="s">
        <v>23</v>
      </c>
      <c r="G7" t="s">
        <v>10</v>
      </c>
    </row>
    <row r="8" spans="1:7">
      <c r="A8" t="s">
        <v>22</v>
      </c>
      <c r="B8" t="s">
        <v>7</v>
      </c>
      <c r="C8" t="s">
        <v>8</v>
      </c>
      <c r="D8">
        <v>18</v>
      </c>
      <c r="E8" t="s">
        <v>682</v>
      </c>
      <c r="F8" t="s">
        <v>23</v>
      </c>
      <c r="G8" t="s">
        <v>24</v>
      </c>
    </row>
    <row r="9" spans="1:7">
      <c r="A9" t="s">
        <v>25</v>
      </c>
      <c r="B9" t="s">
        <v>7</v>
      </c>
      <c r="C9" t="s">
        <v>8</v>
      </c>
      <c r="D9">
        <v>67</v>
      </c>
      <c r="E9" t="s">
        <v>682</v>
      </c>
      <c r="F9" t="s">
        <v>23</v>
      </c>
      <c r="G9" t="s">
        <v>24</v>
      </c>
    </row>
    <row r="10" spans="1:7">
      <c r="A10" t="s">
        <v>610</v>
      </c>
      <c r="B10" t="s">
        <v>7</v>
      </c>
      <c r="C10" t="s">
        <v>96</v>
      </c>
      <c r="D10">
        <v>12</v>
      </c>
      <c r="E10" t="s">
        <v>682</v>
      </c>
      <c r="F10" t="s">
        <v>23</v>
      </c>
      <c r="G10" t="s">
        <v>24</v>
      </c>
    </row>
    <row r="11" spans="1:7">
      <c r="A11" t="s">
        <v>592</v>
      </c>
      <c r="B11" t="s">
        <v>7</v>
      </c>
      <c r="C11" t="s">
        <v>27</v>
      </c>
      <c r="D11">
        <v>25</v>
      </c>
      <c r="E11" t="s">
        <v>682</v>
      </c>
      <c r="F11" t="s">
        <v>23</v>
      </c>
      <c r="G11" t="s">
        <v>177</v>
      </c>
    </row>
    <row r="12" spans="1:7">
      <c r="A12" t="s">
        <v>591</v>
      </c>
      <c r="B12" t="s">
        <v>7</v>
      </c>
      <c r="C12" t="s">
        <v>27</v>
      </c>
      <c r="D12">
        <v>13</v>
      </c>
      <c r="E12" t="s">
        <v>682</v>
      </c>
      <c r="F12" t="s">
        <v>23</v>
      </c>
      <c r="G12" t="s">
        <v>177</v>
      </c>
    </row>
    <row r="13" spans="1:7">
      <c r="A13" t="s">
        <v>590</v>
      </c>
      <c r="B13" t="s">
        <v>7</v>
      </c>
      <c r="C13" t="s">
        <v>27</v>
      </c>
      <c r="D13">
        <v>25</v>
      </c>
      <c r="E13" t="s">
        <v>682</v>
      </c>
      <c r="F13" t="s">
        <v>23</v>
      </c>
      <c r="G13" t="s">
        <v>177</v>
      </c>
    </row>
    <row r="14" spans="1:7">
      <c r="A14" t="s">
        <v>589</v>
      </c>
      <c r="B14" t="s">
        <v>7</v>
      </c>
      <c r="C14" t="s">
        <v>27</v>
      </c>
      <c r="D14">
        <v>34</v>
      </c>
      <c r="E14" t="s">
        <v>682</v>
      </c>
      <c r="F14" t="s">
        <v>23</v>
      </c>
      <c r="G14" t="s">
        <v>177</v>
      </c>
    </row>
    <row r="15" spans="1:7">
      <c r="A15" t="s">
        <v>588</v>
      </c>
      <c r="B15" t="s">
        <v>7</v>
      </c>
      <c r="C15" t="s">
        <v>27</v>
      </c>
      <c r="D15">
        <v>15</v>
      </c>
      <c r="E15" t="s">
        <v>682</v>
      </c>
      <c r="F15" t="s">
        <v>23</v>
      </c>
      <c r="G15" t="s">
        <v>24</v>
      </c>
    </row>
    <row r="16" spans="1:7">
      <c r="A16" t="s">
        <v>587</v>
      </c>
      <c r="B16" t="s">
        <v>7</v>
      </c>
      <c r="C16" t="s">
        <v>27</v>
      </c>
      <c r="D16">
        <v>2</v>
      </c>
      <c r="E16" t="s">
        <v>682</v>
      </c>
      <c r="F16" t="s">
        <v>23</v>
      </c>
      <c r="G16" t="s">
        <v>24</v>
      </c>
    </row>
    <row r="17" spans="1:7">
      <c r="A17" t="s">
        <v>586</v>
      </c>
      <c r="B17" t="s">
        <v>7</v>
      </c>
      <c r="C17" t="s">
        <v>27</v>
      </c>
      <c r="D17">
        <v>6</v>
      </c>
      <c r="E17" t="s">
        <v>682</v>
      </c>
      <c r="F17" t="s">
        <v>23</v>
      </c>
      <c r="G17" t="s">
        <v>24</v>
      </c>
    </row>
    <row r="18" spans="1:7">
      <c r="A18" t="s">
        <v>529</v>
      </c>
      <c r="B18" t="s">
        <v>7</v>
      </c>
      <c r="C18" t="s">
        <v>8</v>
      </c>
      <c r="D18">
        <v>158</v>
      </c>
      <c r="E18" t="s">
        <v>682</v>
      </c>
      <c r="F18" t="s">
        <v>23</v>
      </c>
      <c r="G18" t="s">
        <v>10</v>
      </c>
    </row>
    <row r="19" spans="1:7">
      <c r="A19" t="s">
        <v>528</v>
      </c>
      <c r="B19" t="s">
        <v>7</v>
      </c>
      <c r="C19" t="s">
        <v>8</v>
      </c>
      <c r="D19">
        <v>67</v>
      </c>
      <c r="E19" t="s">
        <v>682</v>
      </c>
      <c r="F19" t="s">
        <v>23</v>
      </c>
      <c r="G19" t="s">
        <v>10</v>
      </c>
    </row>
    <row r="20" spans="1:7">
      <c r="A20" t="s">
        <v>527</v>
      </c>
      <c r="B20" t="s">
        <v>7</v>
      </c>
      <c r="C20" t="s">
        <v>8</v>
      </c>
      <c r="D20">
        <v>91</v>
      </c>
      <c r="E20" t="s">
        <v>682</v>
      </c>
      <c r="F20" t="s">
        <v>23</v>
      </c>
      <c r="G20" t="s">
        <v>20</v>
      </c>
    </row>
    <row r="21" spans="1:7">
      <c r="A21" t="s">
        <v>526</v>
      </c>
      <c r="B21" t="s">
        <v>7</v>
      </c>
      <c r="C21" t="s">
        <v>8</v>
      </c>
      <c r="D21">
        <v>35</v>
      </c>
      <c r="E21" t="s">
        <v>682</v>
      </c>
      <c r="F21" t="s">
        <v>23</v>
      </c>
      <c r="G21" t="s">
        <v>20</v>
      </c>
    </row>
    <row r="22" spans="1:7">
      <c r="A22" t="s">
        <v>487</v>
      </c>
      <c r="B22" t="s">
        <v>7</v>
      </c>
      <c r="C22" t="s">
        <v>66</v>
      </c>
      <c r="D22">
        <v>3372</v>
      </c>
      <c r="E22" t="s">
        <v>682</v>
      </c>
      <c r="F22" t="s">
        <v>23</v>
      </c>
      <c r="G22" t="s">
        <v>10</v>
      </c>
    </row>
    <row r="23" spans="1:7">
      <c r="A23" t="s">
        <v>486</v>
      </c>
      <c r="B23" t="s">
        <v>7</v>
      </c>
      <c r="C23" t="s">
        <v>66</v>
      </c>
      <c r="D23">
        <v>6351</v>
      </c>
      <c r="E23" t="s">
        <v>682</v>
      </c>
      <c r="F23" t="s">
        <v>23</v>
      </c>
      <c r="G23" t="s">
        <v>177</v>
      </c>
    </row>
    <row r="24" spans="1:7">
      <c r="A24" t="s">
        <v>479</v>
      </c>
      <c r="B24" t="s">
        <v>7</v>
      </c>
      <c r="C24" t="s">
        <v>66</v>
      </c>
      <c r="D24">
        <v>9120</v>
      </c>
      <c r="E24" t="s">
        <v>682</v>
      </c>
      <c r="F24" t="s">
        <v>23</v>
      </c>
      <c r="G24" t="s">
        <v>10</v>
      </c>
    </row>
    <row r="25" spans="1:7">
      <c r="A25" t="s">
        <v>477</v>
      </c>
      <c r="B25" t="s">
        <v>7</v>
      </c>
      <c r="C25" t="s">
        <v>66</v>
      </c>
      <c r="D25">
        <v>20</v>
      </c>
      <c r="E25" t="s">
        <v>682</v>
      </c>
      <c r="F25" t="s">
        <v>23</v>
      </c>
      <c r="G25" t="s">
        <v>10</v>
      </c>
    </row>
    <row r="26" spans="1:7">
      <c r="A26" t="s">
        <v>443</v>
      </c>
      <c r="B26" t="s">
        <v>7</v>
      </c>
      <c r="C26" t="s">
        <v>53</v>
      </c>
      <c r="D26">
        <v>72</v>
      </c>
      <c r="E26" t="s">
        <v>682</v>
      </c>
      <c r="F26" t="s">
        <v>23</v>
      </c>
      <c r="G26" t="s">
        <v>10</v>
      </c>
    </row>
    <row r="27" spans="1:7">
      <c r="A27" t="s">
        <v>437</v>
      </c>
      <c r="B27" t="s">
        <v>7</v>
      </c>
      <c r="C27" t="s">
        <v>104</v>
      </c>
      <c r="D27">
        <v>13</v>
      </c>
      <c r="E27" t="s">
        <v>682</v>
      </c>
      <c r="F27" t="s">
        <v>23</v>
      </c>
      <c r="G27" t="s">
        <v>177</v>
      </c>
    </row>
    <row r="28" spans="1:7">
      <c r="A28" t="s">
        <v>436</v>
      </c>
      <c r="B28" t="s">
        <v>7</v>
      </c>
      <c r="C28" t="s">
        <v>104</v>
      </c>
      <c r="D28">
        <v>7</v>
      </c>
      <c r="E28" t="s">
        <v>682</v>
      </c>
      <c r="F28" t="s">
        <v>23</v>
      </c>
      <c r="G28" t="s">
        <v>177</v>
      </c>
    </row>
    <row r="29" spans="1:7">
      <c r="A29" t="s">
        <v>435</v>
      </c>
      <c r="B29" t="s">
        <v>7</v>
      </c>
      <c r="C29" t="s">
        <v>104</v>
      </c>
      <c r="D29">
        <v>13</v>
      </c>
      <c r="E29" t="s">
        <v>682</v>
      </c>
      <c r="F29" t="s">
        <v>23</v>
      </c>
      <c r="G29" t="s">
        <v>24</v>
      </c>
    </row>
    <row r="30" spans="1:7">
      <c r="A30" t="s">
        <v>434</v>
      </c>
      <c r="B30" t="s">
        <v>7</v>
      </c>
      <c r="C30" t="s">
        <v>104</v>
      </c>
      <c r="D30">
        <v>14</v>
      </c>
      <c r="E30" t="s">
        <v>682</v>
      </c>
      <c r="F30" t="s">
        <v>23</v>
      </c>
      <c r="G30" t="s">
        <v>177</v>
      </c>
    </row>
    <row r="31" spans="1:7">
      <c r="A31" t="s">
        <v>433</v>
      </c>
      <c r="B31" t="s">
        <v>7</v>
      </c>
      <c r="C31" t="s">
        <v>104</v>
      </c>
      <c r="D31">
        <v>17</v>
      </c>
      <c r="E31" t="s">
        <v>682</v>
      </c>
      <c r="F31" t="s">
        <v>23</v>
      </c>
      <c r="G31" t="s">
        <v>24</v>
      </c>
    </row>
    <row r="32" spans="1:7">
      <c r="A32" t="s">
        <v>432</v>
      </c>
      <c r="B32" t="s">
        <v>7</v>
      </c>
      <c r="C32" t="s">
        <v>104</v>
      </c>
      <c r="D32">
        <v>11</v>
      </c>
      <c r="E32" t="s">
        <v>682</v>
      </c>
      <c r="F32" t="s">
        <v>23</v>
      </c>
      <c r="G32" t="s">
        <v>177</v>
      </c>
    </row>
    <row r="33" spans="1:7">
      <c r="A33" t="s">
        <v>422</v>
      </c>
      <c r="B33" t="s">
        <v>7</v>
      </c>
      <c r="C33" t="s">
        <v>8</v>
      </c>
      <c r="D33">
        <v>8</v>
      </c>
      <c r="E33" t="s">
        <v>682</v>
      </c>
      <c r="F33" t="s">
        <v>23</v>
      </c>
      <c r="G33" t="s">
        <v>20</v>
      </c>
    </row>
    <row r="34" spans="1:7">
      <c r="A34" t="s">
        <v>421</v>
      </c>
      <c r="B34" t="s">
        <v>7</v>
      </c>
      <c r="C34" t="s">
        <v>8</v>
      </c>
      <c r="D34">
        <v>2</v>
      </c>
      <c r="E34" t="s">
        <v>682</v>
      </c>
      <c r="F34" t="s">
        <v>23</v>
      </c>
      <c r="G34" t="s">
        <v>20</v>
      </c>
    </row>
    <row r="35" spans="1:7">
      <c r="A35" t="s">
        <v>343</v>
      </c>
      <c r="B35" t="s">
        <v>7</v>
      </c>
      <c r="C35" t="s">
        <v>104</v>
      </c>
      <c r="D35">
        <v>281</v>
      </c>
      <c r="E35" t="s">
        <v>682</v>
      </c>
      <c r="F35" t="s">
        <v>23</v>
      </c>
      <c r="G35" t="s">
        <v>20</v>
      </c>
    </row>
    <row r="36" spans="1:7">
      <c r="A36" t="s">
        <v>325</v>
      </c>
      <c r="B36" t="s">
        <v>7</v>
      </c>
      <c r="C36" t="s">
        <v>104</v>
      </c>
      <c r="D36">
        <v>139</v>
      </c>
      <c r="E36" t="s">
        <v>682</v>
      </c>
      <c r="F36" t="s">
        <v>23</v>
      </c>
      <c r="G36" t="s">
        <v>177</v>
      </c>
    </row>
    <row r="37" spans="1:7">
      <c r="A37" t="s">
        <v>324</v>
      </c>
      <c r="B37" t="s">
        <v>7</v>
      </c>
      <c r="C37" t="s">
        <v>104</v>
      </c>
      <c r="D37">
        <v>232</v>
      </c>
      <c r="E37" t="s">
        <v>682</v>
      </c>
      <c r="F37" t="s">
        <v>23</v>
      </c>
      <c r="G37" t="s">
        <v>177</v>
      </c>
    </row>
    <row r="38" spans="1:7">
      <c r="A38" t="s">
        <v>323</v>
      </c>
      <c r="B38" t="s">
        <v>7</v>
      </c>
      <c r="C38" t="s">
        <v>104</v>
      </c>
      <c r="D38">
        <v>50</v>
      </c>
      <c r="E38" t="s">
        <v>682</v>
      </c>
      <c r="F38" t="s">
        <v>23</v>
      </c>
      <c r="G38" t="s">
        <v>177</v>
      </c>
    </row>
    <row r="39" spans="1:7">
      <c r="A39" t="s">
        <v>322</v>
      </c>
      <c r="B39" t="s">
        <v>7</v>
      </c>
      <c r="C39" t="s">
        <v>104</v>
      </c>
      <c r="D39">
        <v>99</v>
      </c>
      <c r="E39" t="s">
        <v>682</v>
      </c>
      <c r="F39" t="s">
        <v>23</v>
      </c>
      <c r="G39" t="s">
        <v>177</v>
      </c>
    </row>
    <row r="40" spans="1:7">
      <c r="A40" t="s">
        <v>321</v>
      </c>
      <c r="B40" t="s">
        <v>7</v>
      </c>
      <c r="C40" t="s">
        <v>104</v>
      </c>
      <c r="D40">
        <v>138</v>
      </c>
      <c r="E40" t="s">
        <v>682</v>
      </c>
      <c r="F40" t="s">
        <v>23</v>
      </c>
      <c r="G40" t="s">
        <v>173</v>
      </c>
    </row>
    <row r="41" spans="1:7">
      <c r="A41" t="s">
        <v>320</v>
      </c>
      <c r="B41" t="s">
        <v>7</v>
      </c>
      <c r="C41" t="s">
        <v>104</v>
      </c>
      <c r="D41">
        <v>185</v>
      </c>
      <c r="E41" t="s">
        <v>682</v>
      </c>
      <c r="F41" t="s">
        <v>23</v>
      </c>
      <c r="G41" t="s">
        <v>173</v>
      </c>
    </row>
    <row r="42" spans="1:7">
      <c r="A42" t="s">
        <v>319</v>
      </c>
      <c r="B42" t="s">
        <v>7</v>
      </c>
      <c r="C42" t="s">
        <v>104</v>
      </c>
      <c r="D42">
        <v>292</v>
      </c>
      <c r="E42" t="s">
        <v>682</v>
      </c>
      <c r="F42" t="s">
        <v>23</v>
      </c>
      <c r="G42" t="s">
        <v>173</v>
      </c>
    </row>
    <row r="43" spans="1:7">
      <c r="A43" t="s">
        <v>318</v>
      </c>
      <c r="B43" t="s">
        <v>7</v>
      </c>
      <c r="C43" t="s">
        <v>104</v>
      </c>
      <c r="D43">
        <v>209</v>
      </c>
      <c r="E43" t="s">
        <v>682</v>
      </c>
      <c r="F43" t="s">
        <v>23</v>
      </c>
      <c r="G43" t="s">
        <v>173</v>
      </c>
    </row>
    <row r="44" spans="1:7">
      <c r="A44" t="s">
        <v>308</v>
      </c>
      <c r="B44" t="s">
        <v>7</v>
      </c>
      <c r="C44" t="s">
        <v>104</v>
      </c>
      <c r="D44">
        <v>131</v>
      </c>
      <c r="E44" t="s">
        <v>682</v>
      </c>
      <c r="F44" t="s">
        <v>23</v>
      </c>
      <c r="G44" t="s">
        <v>67</v>
      </c>
    </row>
    <row r="45" spans="1:7">
      <c r="A45" t="s">
        <v>307</v>
      </c>
      <c r="B45" t="s">
        <v>7</v>
      </c>
      <c r="C45" t="s">
        <v>104</v>
      </c>
      <c r="D45">
        <v>10</v>
      </c>
      <c r="E45" t="s">
        <v>682</v>
      </c>
      <c r="F45" t="s">
        <v>23</v>
      </c>
      <c r="G45" t="s">
        <v>173</v>
      </c>
    </row>
    <row r="46" spans="1:7">
      <c r="A46" t="s">
        <v>246</v>
      </c>
      <c r="B46" t="s">
        <v>7</v>
      </c>
      <c r="C46" t="s">
        <v>36</v>
      </c>
      <c r="D46">
        <v>126</v>
      </c>
      <c r="E46" t="s">
        <v>682</v>
      </c>
      <c r="F46" t="s">
        <v>23</v>
      </c>
      <c r="G46" t="s">
        <v>177</v>
      </c>
    </row>
    <row r="47" spans="1:7">
      <c r="A47" t="s">
        <v>241</v>
      </c>
      <c r="B47" t="s">
        <v>7</v>
      </c>
      <c r="C47" t="s">
        <v>53</v>
      </c>
      <c r="D47">
        <v>48</v>
      </c>
      <c r="E47" t="s">
        <v>682</v>
      </c>
      <c r="F47" t="s">
        <v>23</v>
      </c>
      <c r="G47" t="s">
        <v>242</v>
      </c>
    </row>
    <row r="48" spans="1:7">
      <c r="A48" t="s">
        <v>240</v>
      </c>
      <c r="B48" t="s">
        <v>7</v>
      </c>
      <c r="C48" t="s">
        <v>53</v>
      </c>
      <c r="D48">
        <v>120</v>
      </c>
      <c r="E48" t="s">
        <v>682</v>
      </c>
      <c r="F48" t="s">
        <v>23</v>
      </c>
      <c r="G48" t="s">
        <v>177</v>
      </c>
    </row>
    <row r="49" spans="1:7">
      <c r="A49" t="s">
        <v>180</v>
      </c>
      <c r="B49" t="s">
        <v>7</v>
      </c>
      <c r="C49" t="s">
        <v>104</v>
      </c>
      <c r="D49">
        <v>18</v>
      </c>
      <c r="E49" t="s">
        <v>682</v>
      </c>
      <c r="F49" t="s">
        <v>23</v>
      </c>
      <c r="G49" t="s">
        <v>24</v>
      </c>
    </row>
    <row r="50" spans="1:7">
      <c r="A50" t="s">
        <v>179</v>
      </c>
      <c r="B50" t="s">
        <v>7</v>
      </c>
      <c r="C50" t="s">
        <v>104</v>
      </c>
      <c r="D50">
        <v>14</v>
      </c>
      <c r="E50" t="s">
        <v>682</v>
      </c>
      <c r="F50" t="s">
        <v>23</v>
      </c>
      <c r="G50" t="s">
        <v>177</v>
      </c>
    </row>
    <row r="51" spans="1:7">
      <c r="A51" t="s">
        <v>178</v>
      </c>
      <c r="B51" t="s">
        <v>7</v>
      </c>
      <c r="C51" t="s">
        <v>104</v>
      </c>
      <c r="D51">
        <v>30</v>
      </c>
      <c r="E51" t="s">
        <v>682</v>
      </c>
      <c r="F51" t="s">
        <v>23</v>
      </c>
      <c r="G51" t="s">
        <v>177</v>
      </c>
    </row>
    <row r="52" spans="1:7">
      <c r="A52" t="s">
        <v>176</v>
      </c>
      <c r="B52" t="s">
        <v>7</v>
      </c>
      <c r="C52" t="s">
        <v>104</v>
      </c>
      <c r="D52">
        <v>20</v>
      </c>
      <c r="E52" t="s">
        <v>682</v>
      </c>
      <c r="F52" t="s">
        <v>23</v>
      </c>
      <c r="G52" t="s">
        <v>177</v>
      </c>
    </row>
    <row r="53" spans="1:7">
      <c r="A53" t="s">
        <v>172</v>
      </c>
      <c r="B53" t="s">
        <v>7</v>
      </c>
      <c r="C53" t="s">
        <v>36</v>
      </c>
      <c r="D53">
        <v>860</v>
      </c>
      <c r="E53" t="s">
        <v>682</v>
      </c>
      <c r="F53" t="s">
        <v>23</v>
      </c>
      <c r="G53" t="s">
        <v>173</v>
      </c>
    </row>
    <row r="54" spans="1:7">
      <c r="A54" t="s">
        <v>168</v>
      </c>
      <c r="B54" t="s">
        <v>7</v>
      </c>
      <c r="C54" t="s">
        <v>36</v>
      </c>
      <c r="D54">
        <v>351</v>
      </c>
      <c r="E54" t="s">
        <v>682</v>
      </c>
      <c r="F54" t="s">
        <v>23</v>
      </c>
      <c r="G54" t="s">
        <v>169</v>
      </c>
    </row>
    <row r="55" spans="1:7">
      <c r="A55" t="s">
        <v>119</v>
      </c>
      <c r="B55" t="s">
        <v>7</v>
      </c>
      <c r="C55" t="s">
        <v>8</v>
      </c>
      <c r="D55">
        <v>15</v>
      </c>
      <c r="E55" t="s">
        <v>682</v>
      </c>
      <c r="F55" t="s">
        <v>23</v>
      </c>
      <c r="G55" t="s">
        <v>10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579"/>
  <sheetViews>
    <sheetView topLeftCell="A535" workbookViewId="0">
      <selection activeCell="M14" sqref="M14"/>
    </sheetView>
  </sheetViews>
  <sheetFormatPr defaultRowHeight="15"/>
  <cols>
    <col min="1" max="1" width="22.85546875" customWidth="1"/>
    <col min="2" max="2" width="25.28515625" customWidth="1"/>
    <col min="3" max="3" width="31.5703125" customWidth="1"/>
    <col min="4" max="5" width="14" customWidth="1"/>
    <col min="6" max="6" width="27" customWidth="1"/>
    <col min="7" max="8" width="14" customWidth="1"/>
    <col min="9" max="9" width="13.140625" customWidth="1"/>
    <col min="10" max="10" width="20.28515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681</v>
      </c>
      <c r="F1" s="1" t="s">
        <v>4</v>
      </c>
      <c r="G1" s="1" t="s">
        <v>5</v>
      </c>
      <c r="H1" s="8" t="s">
        <v>687</v>
      </c>
    </row>
    <row r="2" spans="1:10">
      <c r="A2" s="2" t="s">
        <v>6</v>
      </c>
      <c r="B2" s="2" t="s">
        <v>7</v>
      </c>
      <c r="C2" s="2" t="s">
        <v>8</v>
      </c>
      <c r="D2" s="3">
        <v>14</v>
      </c>
      <c r="E2" s="3" t="s">
        <v>682</v>
      </c>
      <c r="F2" s="2" t="s">
        <v>9</v>
      </c>
      <c r="G2" s="2" t="s">
        <v>10</v>
      </c>
      <c r="H2" s="7"/>
    </row>
    <row r="3" spans="1:10">
      <c r="A3" s="2" t="s">
        <v>11</v>
      </c>
      <c r="B3" s="2" t="s">
        <v>7</v>
      </c>
      <c r="C3" s="2" t="s">
        <v>8</v>
      </c>
      <c r="D3" s="3">
        <v>22</v>
      </c>
      <c r="E3" s="3" t="s">
        <v>682</v>
      </c>
      <c r="F3" s="2" t="s">
        <v>9</v>
      </c>
      <c r="G3" s="2" t="s">
        <v>12</v>
      </c>
      <c r="H3" s="7"/>
      <c r="I3" s="4" t="s">
        <v>684</v>
      </c>
      <c r="J3" t="s">
        <v>686</v>
      </c>
    </row>
    <row r="4" spans="1:10">
      <c r="A4" s="2" t="s">
        <v>13</v>
      </c>
      <c r="B4" s="2" t="s">
        <v>7</v>
      </c>
      <c r="C4" s="2" t="s">
        <v>14</v>
      </c>
      <c r="D4" s="3">
        <v>8254</v>
      </c>
      <c r="E4" s="3" t="s">
        <v>682</v>
      </c>
      <c r="F4" s="2" t="s">
        <v>15</v>
      </c>
      <c r="G4" s="2" t="s">
        <v>16</v>
      </c>
      <c r="H4" s="7"/>
      <c r="I4" s="5" t="s">
        <v>23</v>
      </c>
      <c r="J4" s="6" t="e">
        <v>#DIV/0!</v>
      </c>
    </row>
    <row r="5" spans="1:10">
      <c r="A5" s="2" t="s">
        <v>17</v>
      </c>
      <c r="B5" s="2" t="s">
        <v>7</v>
      </c>
      <c r="C5" s="2" t="s">
        <v>14</v>
      </c>
      <c r="D5" s="3">
        <v>7370</v>
      </c>
      <c r="E5" s="3" t="s">
        <v>682</v>
      </c>
      <c r="F5" s="2" t="s">
        <v>15</v>
      </c>
      <c r="G5" s="2" t="s">
        <v>18</v>
      </c>
      <c r="H5" s="7"/>
      <c r="I5" s="5" t="s">
        <v>9</v>
      </c>
      <c r="J5" s="6" t="e">
        <v>#DIV/0!</v>
      </c>
    </row>
    <row r="6" spans="1:10">
      <c r="A6" s="2" t="s">
        <v>19</v>
      </c>
      <c r="B6" s="2" t="s">
        <v>7</v>
      </c>
      <c r="C6" s="2" t="s">
        <v>14</v>
      </c>
      <c r="D6" s="3">
        <v>1200</v>
      </c>
      <c r="E6" s="3" t="s">
        <v>682</v>
      </c>
      <c r="F6" s="2" t="s">
        <v>15</v>
      </c>
      <c r="G6" s="2" t="s">
        <v>20</v>
      </c>
      <c r="H6" s="7"/>
      <c r="I6" s="5" t="s">
        <v>42</v>
      </c>
      <c r="J6" s="6" t="e">
        <v>#DIV/0!</v>
      </c>
    </row>
    <row r="7" spans="1:10">
      <c r="A7" s="2" t="s">
        <v>21</v>
      </c>
      <c r="B7" s="2" t="s">
        <v>7</v>
      </c>
      <c r="C7" s="2" t="s">
        <v>14</v>
      </c>
      <c r="D7" s="3">
        <v>1583</v>
      </c>
      <c r="E7" s="3" t="s">
        <v>682</v>
      </c>
      <c r="F7" s="2" t="s">
        <v>9</v>
      </c>
      <c r="G7" s="2" t="s">
        <v>16</v>
      </c>
      <c r="H7" s="7"/>
      <c r="I7" s="5" t="s">
        <v>131</v>
      </c>
      <c r="J7" s="6" t="e">
        <v>#DIV/0!</v>
      </c>
    </row>
    <row r="8" spans="1:10">
      <c r="A8" s="2" t="s">
        <v>22</v>
      </c>
      <c r="B8" s="2" t="s">
        <v>7</v>
      </c>
      <c r="C8" s="2" t="s">
        <v>8</v>
      </c>
      <c r="D8" s="3">
        <v>18</v>
      </c>
      <c r="E8" s="3" t="s">
        <v>682</v>
      </c>
      <c r="F8" s="2" t="s">
        <v>23</v>
      </c>
      <c r="G8" s="2" t="s">
        <v>24</v>
      </c>
      <c r="H8" s="7"/>
      <c r="I8" s="5" t="s">
        <v>50</v>
      </c>
      <c r="J8" s="6" t="e">
        <v>#DIV/0!</v>
      </c>
    </row>
    <row r="9" spans="1:10">
      <c r="A9" s="2" t="s">
        <v>25</v>
      </c>
      <c r="B9" s="2" t="s">
        <v>7</v>
      </c>
      <c r="C9" s="2" t="s">
        <v>8</v>
      </c>
      <c r="D9" s="3">
        <v>67</v>
      </c>
      <c r="E9" s="3" t="s">
        <v>682</v>
      </c>
      <c r="F9" s="2" t="s">
        <v>23</v>
      </c>
      <c r="G9" s="2" t="s">
        <v>24</v>
      </c>
      <c r="H9" s="7"/>
      <c r="I9" s="5" t="s">
        <v>469</v>
      </c>
      <c r="J9" s="6" t="e">
        <v>#DIV/0!</v>
      </c>
    </row>
    <row r="10" spans="1:10" hidden="1">
      <c r="A10" s="2" t="s">
        <v>26</v>
      </c>
      <c r="B10" s="2" t="s">
        <v>7</v>
      </c>
      <c r="C10" s="2" t="s">
        <v>27</v>
      </c>
      <c r="D10" s="3">
        <v>1576</v>
      </c>
      <c r="E10" s="3" t="s">
        <v>683</v>
      </c>
      <c r="F10" s="2" t="s">
        <v>28</v>
      </c>
      <c r="G10" s="2" t="s">
        <v>29</v>
      </c>
      <c r="H10" s="7"/>
      <c r="I10" s="5" t="s">
        <v>15</v>
      </c>
      <c r="J10" s="6" t="e">
        <v>#DIV/0!</v>
      </c>
    </row>
    <row r="11" spans="1:10" hidden="1">
      <c r="A11" s="2" t="s">
        <v>30</v>
      </c>
      <c r="B11" s="2" t="s">
        <v>7</v>
      </c>
      <c r="C11" s="2" t="s">
        <v>27</v>
      </c>
      <c r="D11" s="3">
        <v>1664</v>
      </c>
      <c r="E11" s="3" t="s">
        <v>683</v>
      </c>
      <c r="F11" s="2" t="s">
        <v>31</v>
      </c>
      <c r="G11" s="2" t="s">
        <v>29</v>
      </c>
      <c r="H11" s="7"/>
      <c r="I11" s="5" t="s">
        <v>31</v>
      </c>
      <c r="J11" s="6" t="e">
        <v>#DIV/0!</v>
      </c>
    </row>
    <row r="12" spans="1:10" hidden="1">
      <c r="A12" s="2" t="s">
        <v>32</v>
      </c>
      <c r="B12" s="2" t="s">
        <v>7</v>
      </c>
      <c r="C12" s="2" t="s">
        <v>27</v>
      </c>
      <c r="D12" s="3">
        <v>736</v>
      </c>
      <c r="E12" s="3" t="s">
        <v>683</v>
      </c>
      <c r="F12" s="2" t="s">
        <v>28</v>
      </c>
      <c r="G12" s="2" t="s">
        <v>33</v>
      </c>
      <c r="H12" s="7"/>
      <c r="I12" s="5" t="s">
        <v>28</v>
      </c>
      <c r="J12" s="6" t="e">
        <v>#DIV/0!</v>
      </c>
    </row>
    <row r="13" spans="1:10" hidden="1">
      <c r="A13" s="2" t="s">
        <v>34</v>
      </c>
      <c r="B13" s="2" t="s">
        <v>7</v>
      </c>
      <c r="C13" s="2" t="s">
        <v>27</v>
      </c>
      <c r="D13" s="3">
        <v>1224</v>
      </c>
      <c r="E13" s="3" t="s">
        <v>683</v>
      </c>
      <c r="F13" s="2" t="s">
        <v>31</v>
      </c>
      <c r="G13" s="2" t="s">
        <v>33</v>
      </c>
      <c r="H13" s="7"/>
      <c r="I13" s="5" t="s">
        <v>348</v>
      </c>
      <c r="J13" s="6" t="e">
        <v>#DIV/0!</v>
      </c>
    </row>
    <row r="14" spans="1:10">
      <c r="A14" s="2" t="s">
        <v>35</v>
      </c>
      <c r="B14" s="2" t="s">
        <v>7</v>
      </c>
      <c r="C14" s="2" t="s">
        <v>36</v>
      </c>
      <c r="D14" s="3">
        <v>484</v>
      </c>
      <c r="E14" s="3" t="s">
        <v>682</v>
      </c>
      <c r="F14" s="2" t="s">
        <v>15</v>
      </c>
      <c r="G14" s="2" t="s">
        <v>12</v>
      </c>
      <c r="H14" s="7"/>
      <c r="I14" s="5" t="s">
        <v>137</v>
      </c>
      <c r="J14" s="6" t="e">
        <v>#DIV/0!</v>
      </c>
    </row>
    <row r="15" spans="1:10">
      <c r="A15" s="2" t="s">
        <v>37</v>
      </c>
      <c r="B15" s="2" t="s">
        <v>7</v>
      </c>
      <c r="C15" s="2" t="s">
        <v>36</v>
      </c>
      <c r="D15" s="3">
        <v>210</v>
      </c>
      <c r="E15" s="3" t="s">
        <v>682</v>
      </c>
      <c r="F15" s="2" t="s">
        <v>9</v>
      </c>
      <c r="G15" s="2" t="s">
        <v>38</v>
      </c>
      <c r="H15" s="7"/>
      <c r="I15" s="5" t="s">
        <v>685</v>
      </c>
      <c r="J15" s="6" t="e">
        <v>#DIV/0!</v>
      </c>
    </row>
    <row r="16" spans="1:10">
      <c r="A16" s="2" t="s">
        <v>39</v>
      </c>
      <c r="B16" s="2" t="s">
        <v>7</v>
      </c>
      <c r="C16" s="2" t="s">
        <v>14</v>
      </c>
      <c r="D16" s="3">
        <v>110</v>
      </c>
      <c r="E16" s="3" t="s">
        <v>682</v>
      </c>
      <c r="F16" s="2" t="s">
        <v>15</v>
      </c>
      <c r="G16" s="2" t="s">
        <v>29</v>
      </c>
      <c r="H16" s="7"/>
    </row>
    <row r="17" spans="1:12">
      <c r="A17" s="2" t="s">
        <v>40</v>
      </c>
      <c r="B17" s="2" t="s">
        <v>7</v>
      </c>
      <c r="C17" s="2" t="s">
        <v>14</v>
      </c>
      <c r="D17" s="3">
        <v>118</v>
      </c>
      <c r="E17" s="3" t="s">
        <v>682</v>
      </c>
      <c r="F17" s="2" t="s">
        <v>15</v>
      </c>
      <c r="G17" s="2" t="s">
        <v>29</v>
      </c>
      <c r="H17" s="7"/>
    </row>
    <row r="18" spans="1:12" hidden="1">
      <c r="A18" s="2" t="s">
        <v>41</v>
      </c>
      <c r="B18" s="2" t="s">
        <v>7</v>
      </c>
      <c r="C18" s="2" t="s">
        <v>14</v>
      </c>
      <c r="D18" s="3">
        <v>278</v>
      </c>
      <c r="E18" s="3" t="s">
        <v>682</v>
      </c>
      <c r="F18" s="2" t="s">
        <v>42</v>
      </c>
      <c r="G18" s="2" t="s">
        <v>16</v>
      </c>
      <c r="H18" s="7"/>
    </row>
    <row r="19" spans="1:12">
      <c r="A19" s="2" t="s">
        <v>43</v>
      </c>
      <c r="B19" s="2" t="s">
        <v>7</v>
      </c>
      <c r="C19" s="2" t="s">
        <v>14</v>
      </c>
      <c r="D19" s="3">
        <v>71</v>
      </c>
      <c r="E19" s="3" t="s">
        <v>682</v>
      </c>
      <c r="F19" s="2" t="s">
        <v>15</v>
      </c>
      <c r="G19" s="2" t="s">
        <v>20</v>
      </c>
      <c r="H19" s="7"/>
    </row>
    <row r="20" spans="1:12">
      <c r="A20" s="2" t="s">
        <v>44</v>
      </c>
      <c r="B20" s="2" t="s">
        <v>7</v>
      </c>
      <c r="C20" s="2" t="s">
        <v>14</v>
      </c>
      <c r="D20" s="3">
        <v>480</v>
      </c>
      <c r="E20" s="3" t="s">
        <v>682</v>
      </c>
      <c r="F20" s="2" t="s">
        <v>15</v>
      </c>
      <c r="G20" s="2" t="s">
        <v>16</v>
      </c>
      <c r="H20" s="7"/>
    </row>
    <row r="21" spans="1:12" ht="31.5">
      <c r="A21" s="2" t="s">
        <v>45</v>
      </c>
      <c r="B21" s="2" t="s">
        <v>7</v>
      </c>
      <c r="C21" s="2" t="s">
        <v>14</v>
      </c>
      <c r="D21" s="3">
        <v>472</v>
      </c>
      <c r="E21" s="3" t="s">
        <v>682</v>
      </c>
      <c r="F21" s="2" t="s">
        <v>15</v>
      </c>
      <c r="G21" s="2" t="s">
        <v>16</v>
      </c>
      <c r="H21" s="9" t="s">
        <v>688</v>
      </c>
      <c r="I21" s="9" t="s">
        <v>689</v>
      </c>
      <c r="J21" s="9" t="s">
        <v>690</v>
      </c>
      <c r="K21" s="9" t="s">
        <v>691</v>
      </c>
      <c r="L21" s="9" t="s">
        <v>692</v>
      </c>
    </row>
    <row r="22" spans="1:12">
      <c r="A22" s="2" t="s">
        <v>46</v>
      </c>
      <c r="B22" s="2" t="s">
        <v>7</v>
      </c>
      <c r="C22" s="2" t="s">
        <v>14</v>
      </c>
      <c r="D22" s="3">
        <v>67</v>
      </c>
      <c r="E22" s="3" t="s">
        <v>682</v>
      </c>
      <c r="F22" s="2" t="s">
        <v>9</v>
      </c>
      <c r="G22" s="2" t="s">
        <v>47</v>
      </c>
      <c r="H22" s="7"/>
    </row>
    <row r="23" spans="1:12">
      <c r="A23" s="2" t="s">
        <v>48</v>
      </c>
      <c r="B23" s="2" t="s">
        <v>7</v>
      </c>
      <c r="C23" s="2" t="s">
        <v>14</v>
      </c>
      <c r="D23" s="3">
        <v>509</v>
      </c>
      <c r="E23" s="3" t="s">
        <v>682</v>
      </c>
      <c r="F23" s="2" t="s">
        <v>9</v>
      </c>
      <c r="G23" s="2" t="s">
        <v>47</v>
      </c>
      <c r="H23" s="7"/>
    </row>
    <row r="24" spans="1:12" hidden="1">
      <c r="A24" s="2" t="s">
        <v>49</v>
      </c>
      <c r="B24" s="2" t="s">
        <v>7</v>
      </c>
      <c r="C24" s="2" t="s">
        <v>14</v>
      </c>
      <c r="D24" s="3">
        <v>46</v>
      </c>
      <c r="E24" s="3" t="s">
        <v>682</v>
      </c>
      <c r="F24" s="2" t="s">
        <v>50</v>
      </c>
      <c r="G24" s="2" t="s">
        <v>16</v>
      </c>
      <c r="H24" s="7"/>
    </row>
    <row r="25" spans="1:12" hidden="1">
      <c r="A25" s="2" t="s">
        <v>51</v>
      </c>
      <c r="B25" s="2" t="s">
        <v>7</v>
      </c>
      <c r="C25" s="2" t="s">
        <v>8</v>
      </c>
      <c r="D25" s="3">
        <v>29</v>
      </c>
      <c r="E25" s="3" t="s">
        <v>682</v>
      </c>
      <c r="F25" s="2" t="s">
        <v>42</v>
      </c>
      <c r="G25" s="2" t="s">
        <v>12</v>
      </c>
      <c r="H25" s="7"/>
    </row>
    <row r="26" spans="1:12">
      <c r="A26" s="2" t="s">
        <v>52</v>
      </c>
      <c r="B26" s="2" t="s">
        <v>7</v>
      </c>
      <c r="C26" s="2" t="s">
        <v>53</v>
      </c>
      <c r="D26" s="3">
        <v>504</v>
      </c>
      <c r="E26" s="3" t="s">
        <v>682</v>
      </c>
      <c r="F26" s="2" t="s">
        <v>9</v>
      </c>
      <c r="G26" s="2" t="s">
        <v>16</v>
      </c>
      <c r="H26" s="7"/>
    </row>
    <row r="27" spans="1:12" hidden="1">
      <c r="A27" s="2" t="s">
        <v>54</v>
      </c>
      <c r="B27" s="2" t="s">
        <v>7</v>
      </c>
      <c r="C27" s="2" t="s">
        <v>53</v>
      </c>
      <c r="D27" s="3">
        <v>1794</v>
      </c>
      <c r="E27" s="3" t="s">
        <v>683</v>
      </c>
      <c r="F27" s="2" t="s">
        <v>31</v>
      </c>
      <c r="G27" s="2" t="s">
        <v>55</v>
      </c>
      <c r="H27" s="7"/>
    </row>
    <row r="28" spans="1:12" hidden="1">
      <c r="A28" s="2" t="s">
        <v>56</v>
      </c>
      <c r="B28" s="2" t="s">
        <v>57</v>
      </c>
      <c r="C28" s="2" t="s">
        <v>27</v>
      </c>
      <c r="D28" s="3">
        <v>18</v>
      </c>
      <c r="E28" s="3" t="s">
        <v>683</v>
      </c>
      <c r="F28" s="2" t="s">
        <v>28</v>
      </c>
      <c r="G28" s="2" t="s">
        <v>38</v>
      </c>
      <c r="H28" s="7"/>
    </row>
    <row r="29" spans="1:12" hidden="1">
      <c r="A29" s="2" t="s">
        <v>58</v>
      </c>
      <c r="B29" s="2" t="s">
        <v>59</v>
      </c>
      <c r="C29" s="2" t="s">
        <v>27</v>
      </c>
      <c r="D29" s="3">
        <v>2</v>
      </c>
      <c r="E29" s="3" t="s">
        <v>683</v>
      </c>
      <c r="F29" s="2" t="s">
        <v>28</v>
      </c>
      <c r="G29" s="2" t="s">
        <v>60</v>
      </c>
      <c r="H29" s="7"/>
    </row>
    <row r="30" spans="1:12" hidden="1">
      <c r="A30" s="2" t="s">
        <v>61</v>
      </c>
      <c r="B30" s="2" t="s">
        <v>62</v>
      </c>
      <c r="C30" s="2" t="s">
        <v>27</v>
      </c>
      <c r="D30" s="3">
        <v>11</v>
      </c>
      <c r="E30" s="3" t="s">
        <v>683</v>
      </c>
      <c r="F30" s="2" t="s">
        <v>28</v>
      </c>
      <c r="G30" s="2" t="s">
        <v>33</v>
      </c>
      <c r="H30" s="7"/>
    </row>
    <row r="31" spans="1:12" hidden="1">
      <c r="A31" s="2" t="s">
        <v>63</v>
      </c>
      <c r="B31" s="2" t="s">
        <v>7</v>
      </c>
      <c r="C31" s="2" t="s">
        <v>27</v>
      </c>
      <c r="D31" s="3">
        <v>80</v>
      </c>
      <c r="E31" s="3" t="s">
        <v>683</v>
      </c>
      <c r="F31" s="2" t="s">
        <v>28</v>
      </c>
      <c r="G31" s="2" t="s">
        <v>33</v>
      </c>
      <c r="H31" s="7"/>
    </row>
    <row r="32" spans="1:12" hidden="1">
      <c r="A32" s="2" t="s">
        <v>64</v>
      </c>
      <c r="B32" s="2" t="s">
        <v>65</v>
      </c>
      <c r="C32" s="2" t="s">
        <v>66</v>
      </c>
      <c r="D32" s="3">
        <v>7</v>
      </c>
      <c r="E32" s="3" t="s">
        <v>683</v>
      </c>
      <c r="F32" s="2" t="s">
        <v>31</v>
      </c>
      <c r="G32" s="2" t="s">
        <v>67</v>
      </c>
      <c r="H32" s="7"/>
    </row>
    <row r="33" spans="1:8" hidden="1">
      <c r="A33" s="2" t="s">
        <v>68</v>
      </c>
      <c r="B33" s="2" t="s">
        <v>69</v>
      </c>
      <c r="C33" s="2" t="s">
        <v>70</v>
      </c>
      <c r="D33" s="3">
        <v>12</v>
      </c>
      <c r="E33" s="3" t="s">
        <v>682</v>
      </c>
      <c r="F33" s="2" t="s">
        <v>15</v>
      </c>
      <c r="G33" s="2" t="s">
        <v>67</v>
      </c>
      <c r="H33" s="7"/>
    </row>
    <row r="34" spans="1:8" hidden="1">
      <c r="A34" s="2" t="s">
        <v>71</v>
      </c>
      <c r="B34" s="2" t="s">
        <v>72</v>
      </c>
      <c r="C34" s="2" t="s">
        <v>73</v>
      </c>
      <c r="D34" s="3">
        <v>6</v>
      </c>
      <c r="E34" s="3" t="s">
        <v>682</v>
      </c>
      <c r="F34" s="2" t="s">
        <v>15</v>
      </c>
      <c r="G34" s="2" t="s">
        <v>74</v>
      </c>
      <c r="H34" s="7"/>
    </row>
    <row r="35" spans="1:8" hidden="1">
      <c r="A35" s="2" t="s">
        <v>71</v>
      </c>
      <c r="B35" s="2" t="s">
        <v>75</v>
      </c>
      <c r="C35" s="2" t="s">
        <v>70</v>
      </c>
      <c r="D35" s="3">
        <v>24</v>
      </c>
      <c r="E35" s="3" t="s">
        <v>682</v>
      </c>
      <c r="F35" s="2" t="s">
        <v>15</v>
      </c>
      <c r="G35" s="2" t="s">
        <v>74</v>
      </c>
      <c r="H35" s="7"/>
    </row>
    <row r="36" spans="1:8" hidden="1">
      <c r="A36" s="2" t="s">
        <v>71</v>
      </c>
      <c r="B36" s="2" t="s">
        <v>76</v>
      </c>
      <c r="C36" s="2" t="s">
        <v>73</v>
      </c>
      <c r="D36" s="3">
        <v>15</v>
      </c>
      <c r="E36" s="3" t="s">
        <v>682</v>
      </c>
      <c r="F36" s="2" t="s">
        <v>15</v>
      </c>
      <c r="G36" s="2" t="s">
        <v>74</v>
      </c>
      <c r="H36" s="7"/>
    </row>
    <row r="37" spans="1:8" hidden="1">
      <c r="A37" s="2" t="s">
        <v>77</v>
      </c>
      <c r="B37" s="2" t="s">
        <v>78</v>
      </c>
      <c r="C37" s="2" t="s">
        <v>79</v>
      </c>
      <c r="D37" s="3">
        <v>560</v>
      </c>
      <c r="E37" s="3" t="s">
        <v>683</v>
      </c>
      <c r="F37" s="2" t="s">
        <v>28</v>
      </c>
      <c r="G37" s="2" t="s">
        <v>80</v>
      </c>
      <c r="H37" s="7"/>
    </row>
    <row r="38" spans="1:8" hidden="1">
      <c r="A38" s="2" t="s">
        <v>81</v>
      </c>
      <c r="B38" s="2" t="s">
        <v>82</v>
      </c>
      <c r="C38" s="2" t="s">
        <v>79</v>
      </c>
      <c r="D38" s="3">
        <v>95</v>
      </c>
      <c r="E38" s="3" t="s">
        <v>683</v>
      </c>
      <c r="F38" s="2" t="s">
        <v>28</v>
      </c>
      <c r="G38" s="2" t="s">
        <v>60</v>
      </c>
      <c r="H38" s="7"/>
    </row>
    <row r="39" spans="1:8" hidden="1">
      <c r="A39" s="2" t="s">
        <v>83</v>
      </c>
      <c r="B39" s="2" t="s">
        <v>84</v>
      </c>
      <c r="C39" s="2" t="s">
        <v>79</v>
      </c>
      <c r="D39" s="3">
        <v>68</v>
      </c>
      <c r="E39" s="3" t="s">
        <v>683</v>
      </c>
      <c r="F39" s="2" t="s">
        <v>31</v>
      </c>
      <c r="G39" s="2" t="s">
        <v>85</v>
      </c>
      <c r="H39" s="7"/>
    </row>
    <row r="40" spans="1:8" hidden="1">
      <c r="A40" s="2" t="s">
        <v>83</v>
      </c>
      <c r="B40" s="2" t="s">
        <v>86</v>
      </c>
      <c r="C40" s="2" t="s">
        <v>79</v>
      </c>
      <c r="D40" s="3">
        <v>4</v>
      </c>
      <c r="E40" s="3" t="s">
        <v>683</v>
      </c>
      <c r="F40" s="2" t="s">
        <v>31</v>
      </c>
      <c r="G40" s="2" t="s">
        <v>85</v>
      </c>
      <c r="H40" s="7"/>
    </row>
    <row r="41" spans="1:8" hidden="1">
      <c r="A41" s="2" t="s">
        <v>87</v>
      </c>
      <c r="B41" s="2" t="s">
        <v>88</v>
      </c>
      <c r="C41" s="2" t="s">
        <v>27</v>
      </c>
      <c r="D41" s="3">
        <v>11</v>
      </c>
      <c r="E41" s="3" t="s">
        <v>683</v>
      </c>
      <c r="F41" s="2" t="s">
        <v>31</v>
      </c>
      <c r="G41" s="2" t="s">
        <v>18</v>
      </c>
      <c r="H41" s="7"/>
    </row>
    <row r="42" spans="1:8" hidden="1">
      <c r="A42" s="2" t="s">
        <v>89</v>
      </c>
      <c r="B42" s="2" t="s">
        <v>90</v>
      </c>
      <c r="C42" s="2" t="s">
        <v>27</v>
      </c>
      <c r="D42" s="3">
        <v>235</v>
      </c>
      <c r="E42" s="3" t="s">
        <v>683</v>
      </c>
      <c r="F42" s="2" t="s">
        <v>31</v>
      </c>
      <c r="G42" s="2" t="s">
        <v>29</v>
      </c>
      <c r="H42" s="7"/>
    </row>
    <row r="43" spans="1:8" hidden="1">
      <c r="A43" s="2" t="s">
        <v>89</v>
      </c>
      <c r="B43" s="2" t="s">
        <v>91</v>
      </c>
      <c r="C43" s="2" t="s">
        <v>27</v>
      </c>
      <c r="D43" s="3">
        <v>5</v>
      </c>
      <c r="E43" s="3" t="s">
        <v>683</v>
      </c>
      <c r="F43" s="2" t="s">
        <v>31</v>
      </c>
      <c r="G43" s="2" t="s">
        <v>29</v>
      </c>
      <c r="H43" s="7"/>
    </row>
    <row r="44" spans="1:8" hidden="1">
      <c r="A44" s="2" t="s">
        <v>92</v>
      </c>
      <c r="B44" s="2" t="s">
        <v>93</v>
      </c>
      <c r="C44" s="2" t="s">
        <v>27</v>
      </c>
      <c r="D44" s="3">
        <v>161</v>
      </c>
      <c r="E44" s="3" t="s">
        <v>683</v>
      </c>
      <c r="F44" s="2" t="s">
        <v>31</v>
      </c>
      <c r="G44" s="2" t="s">
        <v>29</v>
      </c>
      <c r="H44" s="7"/>
    </row>
    <row r="45" spans="1:8" hidden="1">
      <c r="A45" s="2" t="s">
        <v>94</v>
      </c>
      <c r="B45" s="2" t="s">
        <v>95</v>
      </c>
      <c r="C45" s="2" t="s">
        <v>96</v>
      </c>
      <c r="D45" s="3">
        <v>10</v>
      </c>
      <c r="E45" s="3" t="s">
        <v>683</v>
      </c>
      <c r="F45" s="2" t="s">
        <v>31</v>
      </c>
      <c r="G45" s="2" t="s">
        <v>47</v>
      </c>
      <c r="H45" s="7"/>
    </row>
    <row r="46" spans="1:8" hidden="1">
      <c r="A46" s="2" t="s">
        <v>97</v>
      </c>
      <c r="B46" s="2" t="s">
        <v>98</v>
      </c>
      <c r="C46" s="2" t="s">
        <v>99</v>
      </c>
      <c r="D46" s="3">
        <v>35</v>
      </c>
      <c r="E46" s="3" t="s">
        <v>683</v>
      </c>
      <c r="F46" s="2" t="s">
        <v>31</v>
      </c>
      <c r="G46" s="2" t="s">
        <v>80</v>
      </c>
      <c r="H46" s="7"/>
    </row>
    <row r="47" spans="1:8" hidden="1">
      <c r="A47" s="2" t="s">
        <v>100</v>
      </c>
      <c r="B47" s="2" t="s">
        <v>101</v>
      </c>
      <c r="C47" s="2" t="s">
        <v>66</v>
      </c>
      <c r="D47" s="3">
        <v>8</v>
      </c>
      <c r="E47" s="3" t="s">
        <v>683</v>
      </c>
      <c r="F47" s="2" t="s">
        <v>31</v>
      </c>
      <c r="G47" s="2" t="s">
        <v>33</v>
      </c>
      <c r="H47" s="7"/>
    </row>
    <row r="48" spans="1:8" hidden="1">
      <c r="A48" s="2" t="s">
        <v>102</v>
      </c>
      <c r="B48" s="2" t="s">
        <v>103</v>
      </c>
      <c r="C48" s="2" t="s">
        <v>104</v>
      </c>
      <c r="D48" s="3">
        <v>2</v>
      </c>
      <c r="E48" s="3" t="s">
        <v>683</v>
      </c>
      <c r="F48" s="2" t="s">
        <v>31</v>
      </c>
      <c r="G48" s="2" t="s">
        <v>80</v>
      </c>
      <c r="H48" s="7"/>
    </row>
    <row r="49" spans="1:8" hidden="1">
      <c r="A49" s="2" t="s">
        <v>105</v>
      </c>
      <c r="B49" s="2" t="s">
        <v>106</v>
      </c>
      <c r="C49" s="2" t="s">
        <v>27</v>
      </c>
      <c r="D49" s="3">
        <v>9</v>
      </c>
      <c r="E49" s="3" t="s">
        <v>683</v>
      </c>
      <c r="F49" s="2" t="s">
        <v>31</v>
      </c>
      <c r="G49" s="2" t="s">
        <v>29</v>
      </c>
      <c r="H49" s="7"/>
    </row>
    <row r="50" spans="1:8" hidden="1">
      <c r="A50" s="2" t="s">
        <v>107</v>
      </c>
      <c r="B50" s="2" t="s">
        <v>108</v>
      </c>
      <c r="C50" s="2" t="s">
        <v>70</v>
      </c>
      <c r="D50" s="3">
        <v>0</v>
      </c>
      <c r="E50" s="3" t="s">
        <v>682</v>
      </c>
      <c r="F50" s="2" t="s">
        <v>9</v>
      </c>
      <c r="G50" s="2" t="s">
        <v>109</v>
      </c>
      <c r="H50" s="7"/>
    </row>
    <row r="51" spans="1:8" hidden="1">
      <c r="A51" s="2" t="s">
        <v>110</v>
      </c>
      <c r="B51" s="2" t="s">
        <v>7</v>
      </c>
      <c r="C51" s="2" t="s">
        <v>111</v>
      </c>
      <c r="D51" s="3">
        <v>4</v>
      </c>
      <c r="E51" s="3" t="s">
        <v>683</v>
      </c>
      <c r="F51" s="2" t="s">
        <v>28</v>
      </c>
      <c r="G51" s="2" t="s">
        <v>18</v>
      </c>
      <c r="H51" s="7"/>
    </row>
    <row r="52" spans="1:8" hidden="1">
      <c r="A52" s="2" t="s">
        <v>112</v>
      </c>
      <c r="B52" s="2" t="s">
        <v>7</v>
      </c>
      <c r="C52" s="2" t="s">
        <v>111</v>
      </c>
      <c r="D52" s="3">
        <v>196</v>
      </c>
      <c r="E52" s="3" t="s">
        <v>683</v>
      </c>
      <c r="F52" s="2" t="s">
        <v>31</v>
      </c>
      <c r="G52" s="2" t="s">
        <v>80</v>
      </c>
      <c r="H52" s="7"/>
    </row>
    <row r="53" spans="1:8" hidden="1">
      <c r="A53" s="2" t="s">
        <v>113</v>
      </c>
      <c r="B53" s="2" t="s">
        <v>7</v>
      </c>
      <c r="C53" s="2" t="s">
        <v>36</v>
      </c>
      <c r="D53" s="3">
        <v>1484</v>
      </c>
      <c r="E53" s="3" t="s">
        <v>683</v>
      </c>
      <c r="F53" s="2" t="s">
        <v>28</v>
      </c>
      <c r="G53" s="2" t="s">
        <v>38</v>
      </c>
      <c r="H53" s="7"/>
    </row>
    <row r="54" spans="1:8">
      <c r="A54" s="2" t="s">
        <v>114</v>
      </c>
      <c r="B54" s="2" t="s">
        <v>7</v>
      </c>
      <c r="C54" s="2" t="s">
        <v>53</v>
      </c>
      <c r="D54" s="3">
        <v>1242</v>
      </c>
      <c r="E54" s="3" t="s">
        <v>682</v>
      </c>
      <c r="F54" s="2" t="s">
        <v>9</v>
      </c>
      <c r="G54" s="2" t="s">
        <v>74</v>
      </c>
      <c r="H54" s="7"/>
    </row>
    <row r="55" spans="1:8">
      <c r="A55" s="2" t="s">
        <v>115</v>
      </c>
      <c r="B55" s="2" t="s">
        <v>7</v>
      </c>
      <c r="C55" s="2" t="s">
        <v>53</v>
      </c>
      <c r="D55" s="3">
        <v>4698</v>
      </c>
      <c r="E55" s="3" t="s">
        <v>682</v>
      </c>
      <c r="F55" s="2" t="s">
        <v>9</v>
      </c>
      <c r="G55" s="2" t="s">
        <v>74</v>
      </c>
      <c r="H55" s="7"/>
    </row>
    <row r="56" spans="1:8">
      <c r="A56" s="2" t="s">
        <v>116</v>
      </c>
      <c r="B56" s="2" t="s">
        <v>7</v>
      </c>
      <c r="C56" s="2" t="s">
        <v>53</v>
      </c>
      <c r="D56" s="3">
        <v>3952</v>
      </c>
      <c r="E56" s="3" t="s">
        <v>682</v>
      </c>
      <c r="F56" s="2" t="s">
        <v>15</v>
      </c>
      <c r="G56" s="2" t="s">
        <v>74</v>
      </c>
      <c r="H56" s="7"/>
    </row>
    <row r="57" spans="1:8">
      <c r="A57" s="2" t="s">
        <v>117</v>
      </c>
      <c r="B57" s="2" t="s">
        <v>7</v>
      </c>
      <c r="C57" s="2" t="s">
        <v>53</v>
      </c>
      <c r="D57" s="3">
        <v>1282</v>
      </c>
      <c r="E57" s="3" t="s">
        <v>682</v>
      </c>
      <c r="F57" s="2" t="s">
        <v>15</v>
      </c>
      <c r="G57" s="2" t="s">
        <v>74</v>
      </c>
      <c r="H57" s="7"/>
    </row>
    <row r="58" spans="1:8" hidden="1">
      <c r="A58" s="2" t="s">
        <v>118</v>
      </c>
      <c r="B58" s="2" t="s">
        <v>7</v>
      </c>
      <c r="C58" s="2" t="s">
        <v>53</v>
      </c>
      <c r="D58" s="3">
        <v>12</v>
      </c>
      <c r="E58" s="3" t="s">
        <v>682</v>
      </c>
      <c r="F58" s="2" t="s">
        <v>50</v>
      </c>
      <c r="G58" s="2" t="s">
        <v>74</v>
      </c>
      <c r="H58" s="7"/>
    </row>
    <row r="59" spans="1:8">
      <c r="A59" s="2" t="s">
        <v>119</v>
      </c>
      <c r="B59" s="2" t="s">
        <v>7</v>
      </c>
      <c r="C59" s="2" t="s">
        <v>8</v>
      </c>
      <c r="D59" s="3">
        <v>15</v>
      </c>
      <c r="E59" s="3" t="s">
        <v>682</v>
      </c>
      <c r="F59" s="2" t="s">
        <v>23</v>
      </c>
      <c r="G59" s="2" t="s">
        <v>10</v>
      </c>
      <c r="H59" s="7"/>
    </row>
    <row r="60" spans="1:8">
      <c r="A60" s="2" t="s">
        <v>120</v>
      </c>
      <c r="B60" s="2" t="s">
        <v>7</v>
      </c>
      <c r="C60" s="2" t="s">
        <v>53</v>
      </c>
      <c r="D60" s="3">
        <v>119</v>
      </c>
      <c r="E60" s="3" t="s">
        <v>682</v>
      </c>
      <c r="F60" s="2" t="s">
        <v>15</v>
      </c>
      <c r="G60" s="2" t="s">
        <v>12</v>
      </c>
      <c r="H60" s="7"/>
    </row>
    <row r="61" spans="1:8">
      <c r="A61" s="2" t="s">
        <v>121</v>
      </c>
      <c r="B61" s="2" t="s">
        <v>7</v>
      </c>
      <c r="C61" s="2" t="s">
        <v>53</v>
      </c>
      <c r="D61" s="3">
        <v>60</v>
      </c>
      <c r="E61" s="3" t="s">
        <v>682</v>
      </c>
      <c r="F61" s="2" t="s">
        <v>9</v>
      </c>
      <c r="G61" s="2" t="s">
        <v>12</v>
      </c>
      <c r="H61" s="7"/>
    </row>
    <row r="62" spans="1:8" hidden="1">
      <c r="A62" s="2" t="s">
        <v>122</v>
      </c>
      <c r="B62" s="2" t="s">
        <v>7</v>
      </c>
      <c r="C62" s="2" t="s">
        <v>53</v>
      </c>
      <c r="D62" s="3">
        <v>12</v>
      </c>
      <c r="E62" s="3" t="s">
        <v>682</v>
      </c>
      <c r="F62" s="2" t="s">
        <v>50</v>
      </c>
      <c r="G62" s="2" t="s">
        <v>12</v>
      </c>
      <c r="H62" s="7"/>
    </row>
    <row r="63" spans="1:8">
      <c r="A63" s="2" t="s">
        <v>123</v>
      </c>
      <c r="B63" s="2" t="s">
        <v>7</v>
      </c>
      <c r="C63" s="2" t="s">
        <v>104</v>
      </c>
      <c r="D63" s="3">
        <v>530</v>
      </c>
      <c r="E63" s="3" t="s">
        <v>682</v>
      </c>
      <c r="F63" s="2" t="s">
        <v>15</v>
      </c>
      <c r="G63" s="2" t="s">
        <v>67</v>
      </c>
      <c r="H63" s="7"/>
    </row>
    <row r="64" spans="1:8" hidden="1">
      <c r="A64" s="2" t="s">
        <v>124</v>
      </c>
      <c r="B64" s="2" t="s">
        <v>7</v>
      </c>
      <c r="C64" s="2" t="s">
        <v>104</v>
      </c>
      <c r="D64" s="3">
        <v>72</v>
      </c>
      <c r="E64" s="3" t="s">
        <v>683</v>
      </c>
      <c r="F64" s="2" t="s">
        <v>31</v>
      </c>
      <c r="G64" s="2" t="s">
        <v>80</v>
      </c>
      <c r="H64" s="7"/>
    </row>
    <row r="65" spans="1:8">
      <c r="A65" s="2" t="s">
        <v>125</v>
      </c>
      <c r="B65" s="2" t="s">
        <v>7</v>
      </c>
      <c r="C65" s="2" t="s">
        <v>104</v>
      </c>
      <c r="D65" s="3">
        <v>286</v>
      </c>
      <c r="E65" s="3" t="s">
        <v>682</v>
      </c>
      <c r="F65" s="2" t="s">
        <v>15</v>
      </c>
      <c r="G65" s="2" t="s">
        <v>126</v>
      </c>
      <c r="H65" s="7"/>
    </row>
    <row r="66" spans="1:8" hidden="1">
      <c r="A66" s="2" t="s">
        <v>127</v>
      </c>
      <c r="B66" s="2" t="s">
        <v>7</v>
      </c>
      <c r="C66" s="2" t="s">
        <v>53</v>
      </c>
      <c r="D66" s="3">
        <v>7816</v>
      </c>
      <c r="E66" s="3" t="s">
        <v>683</v>
      </c>
      <c r="F66" s="2" t="s">
        <v>28</v>
      </c>
      <c r="G66" s="2" t="s">
        <v>38</v>
      </c>
      <c r="H66" s="7"/>
    </row>
    <row r="67" spans="1:8">
      <c r="A67" s="2" t="s">
        <v>128</v>
      </c>
      <c r="B67" s="2" t="s">
        <v>7</v>
      </c>
      <c r="C67" s="2" t="s">
        <v>53</v>
      </c>
      <c r="D67" s="3">
        <v>204</v>
      </c>
      <c r="E67" s="3" t="s">
        <v>682</v>
      </c>
      <c r="F67" s="2" t="s">
        <v>9</v>
      </c>
      <c r="G67" s="2" t="s">
        <v>38</v>
      </c>
      <c r="H67" s="7"/>
    </row>
    <row r="68" spans="1:8" hidden="1">
      <c r="A68" s="2" t="s">
        <v>129</v>
      </c>
      <c r="B68" s="2" t="s">
        <v>130</v>
      </c>
      <c r="C68" s="2" t="s">
        <v>96</v>
      </c>
      <c r="D68" s="3">
        <v>1</v>
      </c>
      <c r="E68" s="3" t="s">
        <v>683</v>
      </c>
      <c r="F68" s="2" t="s">
        <v>131</v>
      </c>
      <c r="G68" s="2" t="s">
        <v>47</v>
      </c>
      <c r="H68" s="7"/>
    </row>
    <row r="69" spans="1:8" hidden="1">
      <c r="A69" s="2" t="s">
        <v>132</v>
      </c>
      <c r="B69" s="2" t="s">
        <v>133</v>
      </c>
      <c r="C69" s="2" t="s">
        <v>134</v>
      </c>
      <c r="D69" s="3">
        <v>12</v>
      </c>
      <c r="E69" s="3" t="s">
        <v>682</v>
      </c>
      <c r="F69" s="2" t="s">
        <v>42</v>
      </c>
      <c r="G69" s="2" t="s">
        <v>12</v>
      </c>
      <c r="H69" s="7"/>
    </row>
    <row r="70" spans="1:8" hidden="1">
      <c r="A70" s="2" t="s">
        <v>135</v>
      </c>
      <c r="B70" s="2" t="s">
        <v>136</v>
      </c>
      <c r="C70" s="2" t="s">
        <v>96</v>
      </c>
      <c r="D70" s="3">
        <v>5</v>
      </c>
      <c r="E70" s="3" t="s">
        <v>683</v>
      </c>
      <c r="F70" s="2" t="s">
        <v>137</v>
      </c>
      <c r="G70" s="2" t="s">
        <v>138</v>
      </c>
      <c r="H70" s="7"/>
    </row>
    <row r="71" spans="1:8" hidden="1">
      <c r="A71" s="2" t="s">
        <v>139</v>
      </c>
      <c r="B71" s="2" t="s">
        <v>7</v>
      </c>
      <c r="C71" s="2" t="s">
        <v>27</v>
      </c>
      <c r="D71" s="3">
        <v>1896</v>
      </c>
      <c r="E71" s="3" t="s">
        <v>683</v>
      </c>
      <c r="F71" s="2" t="s">
        <v>28</v>
      </c>
      <c r="G71" s="2" t="s">
        <v>18</v>
      </c>
      <c r="H71" s="7"/>
    </row>
    <row r="72" spans="1:8" hidden="1">
      <c r="A72" s="2" t="s">
        <v>140</v>
      </c>
      <c r="B72" s="2" t="s">
        <v>7</v>
      </c>
      <c r="C72" s="2" t="s">
        <v>36</v>
      </c>
      <c r="D72" s="3">
        <v>2193</v>
      </c>
      <c r="E72" s="3" t="s">
        <v>683</v>
      </c>
      <c r="F72" s="2" t="s">
        <v>31</v>
      </c>
      <c r="G72" s="2" t="s">
        <v>126</v>
      </c>
      <c r="H72" s="7"/>
    </row>
    <row r="73" spans="1:8" hidden="1">
      <c r="A73" s="2" t="s">
        <v>141</v>
      </c>
      <c r="B73" s="2" t="s">
        <v>7</v>
      </c>
      <c r="C73" s="2" t="s">
        <v>36</v>
      </c>
      <c r="D73" s="3">
        <v>607</v>
      </c>
      <c r="E73" s="3" t="s">
        <v>683</v>
      </c>
      <c r="F73" s="2" t="s">
        <v>31</v>
      </c>
      <c r="G73" s="2" t="s">
        <v>60</v>
      </c>
      <c r="H73" s="7"/>
    </row>
    <row r="74" spans="1:8" hidden="1">
      <c r="A74" s="2" t="s">
        <v>142</v>
      </c>
      <c r="B74" s="2" t="s">
        <v>7</v>
      </c>
      <c r="C74" s="2" t="s">
        <v>53</v>
      </c>
      <c r="D74" s="3">
        <v>3455</v>
      </c>
      <c r="E74" s="3" t="s">
        <v>683</v>
      </c>
      <c r="F74" s="2" t="s">
        <v>31</v>
      </c>
      <c r="G74" s="2" t="s">
        <v>29</v>
      </c>
      <c r="H74" s="7"/>
    </row>
    <row r="75" spans="1:8" hidden="1">
      <c r="A75" s="2" t="s">
        <v>143</v>
      </c>
      <c r="B75" s="2" t="s">
        <v>7</v>
      </c>
      <c r="C75" s="2" t="s">
        <v>99</v>
      </c>
      <c r="D75" s="3">
        <v>250</v>
      </c>
      <c r="E75" s="3" t="s">
        <v>683</v>
      </c>
      <c r="F75" s="2" t="s">
        <v>28</v>
      </c>
      <c r="G75" s="2" t="s">
        <v>29</v>
      </c>
      <c r="H75" s="7"/>
    </row>
    <row r="76" spans="1:8">
      <c r="A76" s="2" t="s">
        <v>144</v>
      </c>
      <c r="B76" s="2" t="s">
        <v>7</v>
      </c>
      <c r="C76" s="2" t="s">
        <v>36</v>
      </c>
      <c r="D76" s="3">
        <v>437</v>
      </c>
      <c r="E76" s="3" t="s">
        <v>682</v>
      </c>
      <c r="F76" s="2" t="s">
        <v>9</v>
      </c>
      <c r="G76" s="2" t="s">
        <v>10</v>
      </c>
      <c r="H76" s="7"/>
    </row>
    <row r="77" spans="1:8">
      <c r="A77" s="2" t="s">
        <v>145</v>
      </c>
      <c r="B77" s="2" t="s">
        <v>7</v>
      </c>
      <c r="C77" s="2" t="s">
        <v>36</v>
      </c>
      <c r="D77" s="3">
        <v>386</v>
      </c>
      <c r="E77" s="3" t="s">
        <v>682</v>
      </c>
      <c r="F77" s="2" t="s">
        <v>9</v>
      </c>
      <c r="G77" s="2" t="s">
        <v>146</v>
      </c>
      <c r="H77" s="7"/>
    </row>
    <row r="78" spans="1:8" hidden="1">
      <c r="A78" s="2" t="s">
        <v>147</v>
      </c>
      <c r="B78" s="2" t="s">
        <v>7</v>
      </c>
      <c r="C78" s="2" t="s">
        <v>27</v>
      </c>
      <c r="D78" s="3">
        <v>918</v>
      </c>
      <c r="E78" s="3" t="s">
        <v>683</v>
      </c>
      <c r="F78" s="2" t="s">
        <v>31</v>
      </c>
      <c r="G78" s="2" t="s">
        <v>29</v>
      </c>
      <c r="H78" s="7"/>
    </row>
    <row r="79" spans="1:8" hidden="1">
      <c r="A79" s="2" t="s">
        <v>148</v>
      </c>
      <c r="B79" s="2" t="s">
        <v>7</v>
      </c>
      <c r="C79" s="2" t="s">
        <v>27</v>
      </c>
      <c r="D79" s="3">
        <v>610</v>
      </c>
      <c r="E79" s="3" t="s">
        <v>683</v>
      </c>
      <c r="F79" s="2" t="s">
        <v>31</v>
      </c>
      <c r="G79" s="2" t="s">
        <v>33</v>
      </c>
      <c r="H79" s="7"/>
    </row>
    <row r="80" spans="1:8" hidden="1">
      <c r="A80" s="2" t="s">
        <v>149</v>
      </c>
      <c r="B80" s="2" t="s">
        <v>7</v>
      </c>
      <c r="C80" s="2" t="s">
        <v>53</v>
      </c>
      <c r="D80" s="3">
        <v>1413</v>
      </c>
      <c r="E80" s="3" t="s">
        <v>683</v>
      </c>
      <c r="F80" s="2" t="s">
        <v>31</v>
      </c>
      <c r="G80" s="2" t="s">
        <v>80</v>
      </c>
      <c r="H80" s="7"/>
    </row>
    <row r="81" spans="1:8" hidden="1">
      <c r="A81" s="2" t="s">
        <v>150</v>
      </c>
      <c r="B81" s="2" t="s">
        <v>7</v>
      </c>
      <c r="C81" s="2" t="s">
        <v>27</v>
      </c>
      <c r="D81" s="3">
        <v>434</v>
      </c>
      <c r="E81" s="3" t="s">
        <v>683</v>
      </c>
      <c r="F81" s="2" t="s">
        <v>31</v>
      </c>
      <c r="G81" s="2" t="s">
        <v>151</v>
      </c>
      <c r="H81" s="7"/>
    </row>
    <row r="82" spans="1:8" hidden="1">
      <c r="A82" s="2" t="s">
        <v>152</v>
      </c>
      <c r="B82" s="2" t="s">
        <v>7</v>
      </c>
      <c r="C82" s="2" t="s">
        <v>27</v>
      </c>
      <c r="D82" s="3">
        <v>3204</v>
      </c>
      <c r="E82" s="3" t="s">
        <v>683</v>
      </c>
      <c r="F82" s="2" t="s">
        <v>28</v>
      </c>
      <c r="G82" s="2" t="s">
        <v>29</v>
      </c>
      <c r="H82" s="7"/>
    </row>
    <row r="83" spans="1:8" hidden="1">
      <c r="A83" s="2" t="s">
        <v>153</v>
      </c>
      <c r="B83" s="2" t="s">
        <v>7</v>
      </c>
      <c r="C83" s="2" t="s">
        <v>27</v>
      </c>
      <c r="D83" s="3">
        <v>4</v>
      </c>
      <c r="E83" s="3" t="s">
        <v>683</v>
      </c>
      <c r="F83" s="2" t="s">
        <v>28</v>
      </c>
      <c r="G83" s="2" t="s">
        <v>33</v>
      </c>
      <c r="H83" s="7"/>
    </row>
    <row r="84" spans="1:8" hidden="1">
      <c r="A84" s="2" t="s">
        <v>154</v>
      </c>
      <c r="B84" s="2" t="s">
        <v>7</v>
      </c>
      <c r="C84" s="2" t="s">
        <v>27</v>
      </c>
      <c r="D84" s="3">
        <v>11904</v>
      </c>
      <c r="E84" s="3" t="s">
        <v>683</v>
      </c>
      <c r="F84" s="2" t="s">
        <v>28</v>
      </c>
      <c r="G84" s="2" t="s">
        <v>29</v>
      </c>
      <c r="H84" s="7"/>
    </row>
    <row r="85" spans="1:8">
      <c r="A85" s="2" t="s">
        <v>155</v>
      </c>
      <c r="B85" s="2" t="s">
        <v>7</v>
      </c>
      <c r="C85" s="2" t="s">
        <v>53</v>
      </c>
      <c r="D85" s="3">
        <v>132</v>
      </c>
      <c r="E85" s="3" t="s">
        <v>682</v>
      </c>
      <c r="F85" s="2" t="s">
        <v>9</v>
      </c>
      <c r="G85" s="2" t="s">
        <v>156</v>
      </c>
      <c r="H85" s="7"/>
    </row>
    <row r="86" spans="1:8">
      <c r="A86" s="2" t="s">
        <v>157</v>
      </c>
      <c r="B86" s="2" t="s">
        <v>7</v>
      </c>
      <c r="C86" s="2" t="s">
        <v>8</v>
      </c>
      <c r="D86" s="3">
        <v>111</v>
      </c>
      <c r="E86" s="3" t="s">
        <v>682</v>
      </c>
      <c r="F86" s="2" t="s">
        <v>9</v>
      </c>
      <c r="G86" s="2" t="s">
        <v>10</v>
      </c>
      <c r="H86" s="7"/>
    </row>
    <row r="87" spans="1:8">
      <c r="A87" s="2" t="s">
        <v>158</v>
      </c>
      <c r="B87" s="2" t="s">
        <v>7</v>
      </c>
      <c r="C87" s="2" t="s">
        <v>8</v>
      </c>
      <c r="D87" s="3">
        <v>12</v>
      </c>
      <c r="E87" s="3" t="s">
        <v>682</v>
      </c>
      <c r="F87" s="2" t="s">
        <v>15</v>
      </c>
      <c r="G87" s="2" t="s">
        <v>10</v>
      </c>
      <c r="H87" s="7"/>
    </row>
    <row r="88" spans="1:8">
      <c r="A88" s="2" t="s">
        <v>159</v>
      </c>
      <c r="B88" s="2" t="s">
        <v>7</v>
      </c>
      <c r="C88" s="2" t="s">
        <v>8</v>
      </c>
      <c r="D88" s="3">
        <v>65</v>
      </c>
      <c r="E88" s="3" t="s">
        <v>682</v>
      </c>
      <c r="F88" s="2" t="s">
        <v>15</v>
      </c>
      <c r="G88" s="2" t="s">
        <v>10</v>
      </c>
      <c r="H88" s="7"/>
    </row>
    <row r="89" spans="1:8">
      <c r="A89" s="2" t="s">
        <v>160</v>
      </c>
      <c r="B89" s="2" t="s">
        <v>7</v>
      </c>
      <c r="C89" s="2" t="s">
        <v>8</v>
      </c>
      <c r="D89" s="3">
        <v>427</v>
      </c>
      <c r="E89" s="3" t="s">
        <v>682</v>
      </c>
      <c r="F89" s="2" t="s">
        <v>15</v>
      </c>
      <c r="G89" s="2" t="s">
        <v>12</v>
      </c>
      <c r="H89" s="7"/>
    </row>
    <row r="90" spans="1:8">
      <c r="A90" s="2" t="s">
        <v>161</v>
      </c>
      <c r="B90" s="2" t="s">
        <v>7</v>
      </c>
      <c r="C90" s="2" t="s">
        <v>8</v>
      </c>
      <c r="D90" s="3">
        <v>16</v>
      </c>
      <c r="E90" s="3" t="s">
        <v>682</v>
      </c>
      <c r="F90" s="2" t="s">
        <v>9</v>
      </c>
      <c r="G90" s="2" t="s">
        <v>29</v>
      </c>
      <c r="H90" s="7"/>
    </row>
    <row r="91" spans="1:8">
      <c r="A91" s="2" t="s">
        <v>162</v>
      </c>
      <c r="B91" s="2" t="s">
        <v>7</v>
      </c>
      <c r="C91" s="2" t="s">
        <v>8</v>
      </c>
      <c r="D91" s="3">
        <v>47</v>
      </c>
      <c r="E91" s="3" t="s">
        <v>682</v>
      </c>
      <c r="F91" s="2" t="s">
        <v>9</v>
      </c>
      <c r="G91" s="2" t="s">
        <v>29</v>
      </c>
      <c r="H91" s="7"/>
    </row>
    <row r="92" spans="1:8" hidden="1">
      <c r="A92" s="2" t="s">
        <v>163</v>
      </c>
      <c r="B92" s="2" t="s">
        <v>7</v>
      </c>
      <c r="C92" s="2" t="s">
        <v>27</v>
      </c>
      <c r="D92" s="3">
        <v>3156</v>
      </c>
      <c r="E92" s="3" t="s">
        <v>683</v>
      </c>
      <c r="F92" s="2" t="s">
        <v>28</v>
      </c>
      <c r="G92" s="2" t="s">
        <v>33</v>
      </c>
      <c r="H92" s="7"/>
    </row>
    <row r="93" spans="1:8" hidden="1">
      <c r="A93" s="2" t="s">
        <v>164</v>
      </c>
      <c r="B93" s="2" t="s">
        <v>7</v>
      </c>
      <c r="C93" s="2" t="s">
        <v>27</v>
      </c>
      <c r="D93" s="3">
        <v>522</v>
      </c>
      <c r="E93" s="3" t="s">
        <v>683</v>
      </c>
      <c r="F93" s="2" t="s">
        <v>28</v>
      </c>
      <c r="G93" s="2" t="s">
        <v>165</v>
      </c>
      <c r="H93" s="7"/>
    </row>
    <row r="94" spans="1:8" hidden="1">
      <c r="A94" s="2" t="s">
        <v>166</v>
      </c>
      <c r="B94" s="2" t="s">
        <v>7</v>
      </c>
      <c r="C94" s="2" t="s">
        <v>27</v>
      </c>
      <c r="D94" s="3">
        <v>886</v>
      </c>
      <c r="E94" s="3" t="s">
        <v>683</v>
      </c>
      <c r="F94" s="2" t="s">
        <v>28</v>
      </c>
      <c r="G94" s="2" t="s">
        <v>165</v>
      </c>
      <c r="H94" s="7"/>
    </row>
    <row r="95" spans="1:8" hidden="1">
      <c r="A95" s="2" t="s">
        <v>167</v>
      </c>
      <c r="B95" s="2" t="s">
        <v>7</v>
      </c>
      <c r="C95" s="2" t="s">
        <v>53</v>
      </c>
      <c r="D95" s="3">
        <v>6533</v>
      </c>
      <c r="E95" s="3" t="s">
        <v>683</v>
      </c>
      <c r="F95" s="2" t="s">
        <v>28</v>
      </c>
      <c r="G95" s="2" t="s">
        <v>165</v>
      </c>
      <c r="H95" s="7"/>
    </row>
    <row r="96" spans="1:8">
      <c r="A96" s="2" t="s">
        <v>168</v>
      </c>
      <c r="B96" s="2" t="s">
        <v>7</v>
      </c>
      <c r="C96" s="2" t="s">
        <v>36</v>
      </c>
      <c r="D96" s="3">
        <v>351</v>
      </c>
      <c r="E96" s="3" t="s">
        <v>682</v>
      </c>
      <c r="F96" s="2" t="s">
        <v>23</v>
      </c>
      <c r="G96" s="2" t="s">
        <v>169</v>
      </c>
      <c r="H96" s="7"/>
    </row>
    <row r="97" spans="1:8" hidden="1">
      <c r="A97" s="2" t="s">
        <v>170</v>
      </c>
      <c r="B97" s="2" t="s">
        <v>7</v>
      </c>
      <c r="C97" s="2" t="s">
        <v>104</v>
      </c>
      <c r="D97" s="3">
        <v>696</v>
      </c>
      <c r="E97" s="3" t="s">
        <v>683</v>
      </c>
      <c r="F97" s="2" t="s">
        <v>31</v>
      </c>
      <c r="G97" s="2" t="s">
        <v>80</v>
      </c>
      <c r="H97" s="7"/>
    </row>
    <row r="98" spans="1:8">
      <c r="A98" s="2" t="s">
        <v>171</v>
      </c>
      <c r="B98" s="2" t="s">
        <v>7</v>
      </c>
      <c r="C98" s="2" t="s">
        <v>53</v>
      </c>
      <c r="D98" s="3">
        <v>276</v>
      </c>
      <c r="E98" s="3" t="s">
        <v>682</v>
      </c>
      <c r="F98" s="2" t="s">
        <v>9</v>
      </c>
      <c r="G98" s="2" t="s">
        <v>60</v>
      </c>
      <c r="H98" s="7"/>
    </row>
    <row r="99" spans="1:8">
      <c r="A99" s="2" t="s">
        <v>172</v>
      </c>
      <c r="B99" s="2" t="s">
        <v>7</v>
      </c>
      <c r="C99" s="2" t="s">
        <v>36</v>
      </c>
      <c r="D99" s="3">
        <v>860</v>
      </c>
      <c r="E99" s="3" t="s">
        <v>682</v>
      </c>
      <c r="F99" s="2" t="s">
        <v>23</v>
      </c>
      <c r="G99" s="2" t="s">
        <v>173</v>
      </c>
      <c r="H99" s="7"/>
    </row>
    <row r="100" spans="1:8" hidden="1">
      <c r="A100" s="2" t="s">
        <v>174</v>
      </c>
      <c r="B100" s="2" t="s">
        <v>7</v>
      </c>
      <c r="C100" s="2" t="s">
        <v>104</v>
      </c>
      <c r="D100" s="3">
        <v>86</v>
      </c>
      <c r="E100" s="3" t="s">
        <v>683</v>
      </c>
      <c r="F100" s="2" t="s">
        <v>31</v>
      </c>
      <c r="G100" s="2" t="s">
        <v>80</v>
      </c>
      <c r="H100" s="7"/>
    </row>
    <row r="101" spans="1:8">
      <c r="A101" s="2" t="s">
        <v>175</v>
      </c>
      <c r="B101" s="2" t="s">
        <v>7</v>
      </c>
      <c r="C101" s="2" t="s">
        <v>104</v>
      </c>
      <c r="D101" s="3">
        <v>17</v>
      </c>
      <c r="E101" s="3" t="s">
        <v>682</v>
      </c>
      <c r="F101" s="2" t="s">
        <v>9</v>
      </c>
      <c r="G101" s="2" t="s">
        <v>47</v>
      </c>
      <c r="H101" s="7"/>
    </row>
    <row r="102" spans="1:8">
      <c r="A102" s="2" t="s">
        <v>176</v>
      </c>
      <c r="B102" s="2" t="s">
        <v>7</v>
      </c>
      <c r="C102" s="2" t="s">
        <v>104</v>
      </c>
      <c r="D102" s="3">
        <v>20</v>
      </c>
      <c r="E102" s="3" t="s">
        <v>682</v>
      </c>
      <c r="F102" s="2" t="s">
        <v>23</v>
      </c>
      <c r="G102" s="2" t="s">
        <v>177</v>
      </c>
      <c r="H102" s="7"/>
    </row>
    <row r="103" spans="1:8">
      <c r="A103" s="2" t="s">
        <v>178</v>
      </c>
      <c r="B103" s="2" t="s">
        <v>7</v>
      </c>
      <c r="C103" s="2" t="s">
        <v>104</v>
      </c>
      <c r="D103" s="3">
        <v>30</v>
      </c>
      <c r="E103" s="3" t="s">
        <v>682</v>
      </c>
      <c r="F103" s="2" t="s">
        <v>23</v>
      </c>
      <c r="G103" s="2" t="s">
        <v>177</v>
      </c>
      <c r="H103" s="7"/>
    </row>
    <row r="104" spans="1:8">
      <c r="A104" s="2" t="s">
        <v>179</v>
      </c>
      <c r="B104" s="2" t="s">
        <v>7</v>
      </c>
      <c r="C104" s="2" t="s">
        <v>104</v>
      </c>
      <c r="D104" s="3">
        <v>14</v>
      </c>
      <c r="E104" s="3" t="s">
        <v>682</v>
      </c>
      <c r="F104" s="2" t="s">
        <v>23</v>
      </c>
      <c r="G104" s="2" t="s">
        <v>177</v>
      </c>
      <c r="H104" s="7"/>
    </row>
    <row r="105" spans="1:8">
      <c r="A105" s="2" t="s">
        <v>180</v>
      </c>
      <c r="B105" s="2" t="s">
        <v>7</v>
      </c>
      <c r="C105" s="2" t="s">
        <v>104</v>
      </c>
      <c r="D105" s="3">
        <v>18</v>
      </c>
      <c r="E105" s="3" t="s">
        <v>682</v>
      </c>
      <c r="F105" s="2" t="s">
        <v>23</v>
      </c>
      <c r="G105" s="2" t="s">
        <v>24</v>
      </c>
      <c r="H105" s="7"/>
    </row>
    <row r="106" spans="1:8" hidden="1">
      <c r="A106" s="2" t="s">
        <v>181</v>
      </c>
      <c r="B106" s="2" t="s">
        <v>7</v>
      </c>
      <c r="C106" s="2" t="s">
        <v>27</v>
      </c>
      <c r="D106" s="3">
        <v>618</v>
      </c>
      <c r="E106" s="3" t="s">
        <v>683</v>
      </c>
      <c r="F106" s="2" t="s">
        <v>31</v>
      </c>
      <c r="G106" s="2" t="s">
        <v>29</v>
      </c>
      <c r="H106" s="7"/>
    </row>
    <row r="107" spans="1:8" hidden="1">
      <c r="A107" s="2" t="s">
        <v>182</v>
      </c>
      <c r="B107" s="2" t="s">
        <v>7</v>
      </c>
      <c r="C107" s="2" t="s">
        <v>27</v>
      </c>
      <c r="D107" s="3">
        <v>634</v>
      </c>
      <c r="E107" s="3" t="s">
        <v>683</v>
      </c>
      <c r="F107" s="2" t="s">
        <v>31</v>
      </c>
      <c r="G107" s="2" t="s">
        <v>29</v>
      </c>
      <c r="H107" s="7"/>
    </row>
    <row r="108" spans="1:8" hidden="1">
      <c r="A108" s="2" t="s">
        <v>183</v>
      </c>
      <c r="B108" s="2" t="s">
        <v>7</v>
      </c>
      <c r="C108" s="2" t="s">
        <v>27</v>
      </c>
      <c r="D108" s="3">
        <v>152</v>
      </c>
      <c r="E108" s="3" t="s">
        <v>683</v>
      </c>
      <c r="F108" s="2" t="s">
        <v>31</v>
      </c>
      <c r="G108" s="2" t="s">
        <v>165</v>
      </c>
      <c r="H108" s="7"/>
    </row>
    <row r="109" spans="1:8" hidden="1">
      <c r="A109" s="2" t="s">
        <v>184</v>
      </c>
      <c r="B109" s="2" t="s">
        <v>7</v>
      </c>
      <c r="C109" s="2" t="s">
        <v>53</v>
      </c>
      <c r="D109" s="3">
        <v>6173</v>
      </c>
      <c r="E109" s="3" t="s">
        <v>683</v>
      </c>
      <c r="F109" s="2" t="s">
        <v>28</v>
      </c>
      <c r="G109" s="2" t="s">
        <v>33</v>
      </c>
      <c r="H109" s="7"/>
    </row>
    <row r="110" spans="1:8" hidden="1">
      <c r="A110" s="2" t="s">
        <v>185</v>
      </c>
      <c r="B110" s="2" t="s">
        <v>7</v>
      </c>
      <c r="C110" s="2" t="s">
        <v>104</v>
      </c>
      <c r="D110" s="3">
        <v>876</v>
      </c>
      <c r="E110" s="3" t="s">
        <v>683</v>
      </c>
      <c r="F110" s="2" t="s">
        <v>31</v>
      </c>
      <c r="G110" s="2" t="s">
        <v>74</v>
      </c>
      <c r="H110" s="7"/>
    </row>
    <row r="111" spans="1:8" hidden="1">
      <c r="A111" s="2" t="s">
        <v>186</v>
      </c>
      <c r="B111" s="2" t="s">
        <v>7</v>
      </c>
      <c r="C111" s="2" t="s">
        <v>104</v>
      </c>
      <c r="D111" s="3">
        <v>772</v>
      </c>
      <c r="E111" s="3" t="s">
        <v>683</v>
      </c>
      <c r="F111" s="2" t="s">
        <v>31</v>
      </c>
      <c r="G111" s="2" t="s">
        <v>18</v>
      </c>
      <c r="H111" s="7"/>
    </row>
    <row r="112" spans="1:8" hidden="1">
      <c r="A112" s="2" t="s">
        <v>187</v>
      </c>
      <c r="B112" s="2" t="s">
        <v>7</v>
      </c>
      <c r="C112" s="2" t="s">
        <v>27</v>
      </c>
      <c r="D112" s="3">
        <v>174</v>
      </c>
      <c r="E112" s="3" t="s">
        <v>683</v>
      </c>
      <c r="F112" s="2" t="s">
        <v>28</v>
      </c>
      <c r="G112" s="2" t="s">
        <v>18</v>
      </c>
      <c r="H112" s="7"/>
    </row>
    <row r="113" spans="1:8" hidden="1">
      <c r="A113" s="2" t="s">
        <v>188</v>
      </c>
      <c r="B113" s="2" t="s">
        <v>7</v>
      </c>
      <c r="C113" s="2" t="s">
        <v>27</v>
      </c>
      <c r="D113" s="3">
        <v>582</v>
      </c>
      <c r="E113" s="3" t="s">
        <v>683</v>
      </c>
      <c r="F113" s="2" t="s">
        <v>28</v>
      </c>
      <c r="G113" s="2" t="s">
        <v>18</v>
      </c>
      <c r="H113" s="7"/>
    </row>
    <row r="114" spans="1:8" hidden="1">
      <c r="A114" s="2" t="s">
        <v>189</v>
      </c>
      <c r="B114" s="2" t="s">
        <v>7</v>
      </c>
      <c r="C114" s="2" t="s">
        <v>27</v>
      </c>
      <c r="D114" s="3">
        <v>186</v>
      </c>
      <c r="E114" s="3" t="s">
        <v>683</v>
      </c>
      <c r="F114" s="2" t="s">
        <v>31</v>
      </c>
      <c r="G114" s="2" t="s">
        <v>33</v>
      </c>
      <c r="H114" s="7"/>
    </row>
    <row r="115" spans="1:8" hidden="1">
      <c r="A115" s="2" t="s">
        <v>190</v>
      </c>
      <c r="B115" s="2" t="s">
        <v>7</v>
      </c>
      <c r="C115" s="2" t="s">
        <v>191</v>
      </c>
      <c r="D115" s="3">
        <v>2388</v>
      </c>
      <c r="E115" s="3" t="s">
        <v>683</v>
      </c>
      <c r="F115" s="2" t="s">
        <v>28</v>
      </c>
      <c r="G115" s="2" t="s">
        <v>38</v>
      </c>
      <c r="H115" s="7"/>
    </row>
    <row r="116" spans="1:8" hidden="1">
      <c r="A116" s="2" t="s">
        <v>192</v>
      </c>
      <c r="B116" s="2" t="s">
        <v>7</v>
      </c>
      <c r="C116" s="2" t="s">
        <v>191</v>
      </c>
      <c r="D116" s="3">
        <v>1260</v>
      </c>
      <c r="E116" s="3" t="s">
        <v>683</v>
      </c>
      <c r="F116" s="2" t="s">
        <v>28</v>
      </c>
      <c r="G116" s="2" t="s">
        <v>33</v>
      </c>
      <c r="H116" s="7"/>
    </row>
    <row r="117" spans="1:8" hidden="1">
      <c r="A117" s="2" t="s">
        <v>193</v>
      </c>
      <c r="B117" s="2" t="s">
        <v>7</v>
      </c>
      <c r="C117" s="2" t="s">
        <v>191</v>
      </c>
      <c r="D117" s="3">
        <v>1523</v>
      </c>
      <c r="E117" s="3" t="s">
        <v>683</v>
      </c>
      <c r="F117" s="2" t="s">
        <v>31</v>
      </c>
      <c r="G117" s="2" t="s">
        <v>85</v>
      </c>
      <c r="H117" s="7"/>
    </row>
    <row r="118" spans="1:8" hidden="1">
      <c r="A118" s="2" t="s">
        <v>194</v>
      </c>
      <c r="B118" s="2" t="s">
        <v>7</v>
      </c>
      <c r="C118" s="2" t="s">
        <v>191</v>
      </c>
      <c r="D118" s="3">
        <v>14859</v>
      </c>
      <c r="E118" s="3" t="s">
        <v>683</v>
      </c>
      <c r="F118" s="2" t="s">
        <v>28</v>
      </c>
      <c r="G118" s="2" t="s">
        <v>38</v>
      </c>
      <c r="H118" s="7"/>
    </row>
    <row r="119" spans="1:8" hidden="1">
      <c r="A119" s="2" t="s">
        <v>195</v>
      </c>
      <c r="B119" s="2" t="s">
        <v>7</v>
      </c>
      <c r="C119" s="2" t="s">
        <v>191</v>
      </c>
      <c r="D119" s="3">
        <v>3</v>
      </c>
      <c r="E119" s="3" t="s">
        <v>683</v>
      </c>
      <c r="F119" s="2" t="s">
        <v>28</v>
      </c>
      <c r="G119" s="2" t="s">
        <v>38</v>
      </c>
      <c r="H119" s="7"/>
    </row>
    <row r="120" spans="1:8" hidden="1">
      <c r="A120" s="2" t="s">
        <v>196</v>
      </c>
      <c r="B120" s="2" t="s">
        <v>7</v>
      </c>
      <c r="C120" s="2" t="s">
        <v>191</v>
      </c>
      <c r="D120" s="3">
        <v>27</v>
      </c>
      <c r="E120" s="3" t="s">
        <v>683</v>
      </c>
      <c r="F120" s="2" t="s">
        <v>28</v>
      </c>
      <c r="G120" s="2" t="s">
        <v>33</v>
      </c>
      <c r="H120" s="7"/>
    </row>
    <row r="121" spans="1:8" hidden="1">
      <c r="A121" s="2" t="s">
        <v>197</v>
      </c>
      <c r="B121" s="2" t="s">
        <v>7</v>
      </c>
      <c r="C121" s="2" t="s">
        <v>191</v>
      </c>
      <c r="D121" s="3">
        <v>1499</v>
      </c>
      <c r="E121" s="3" t="s">
        <v>683</v>
      </c>
      <c r="F121" s="2" t="s">
        <v>31</v>
      </c>
      <c r="G121" s="2" t="s">
        <v>126</v>
      </c>
      <c r="H121" s="7"/>
    </row>
    <row r="122" spans="1:8" hidden="1">
      <c r="A122" s="2" t="s">
        <v>198</v>
      </c>
      <c r="B122" s="2" t="s">
        <v>7</v>
      </c>
      <c r="C122" s="2" t="s">
        <v>191</v>
      </c>
      <c r="D122" s="3">
        <v>428</v>
      </c>
      <c r="E122" s="3" t="s">
        <v>683</v>
      </c>
      <c r="F122" s="2" t="s">
        <v>31</v>
      </c>
      <c r="G122" s="2" t="s">
        <v>33</v>
      </c>
      <c r="H122" s="7"/>
    </row>
    <row r="123" spans="1:8" hidden="1">
      <c r="A123" s="2" t="s">
        <v>199</v>
      </c>
      <c r="B123" s="2" t="s">
        <v>7</v>
      </c>
      <c r="C123" s="2" t="s">
        <v>191</v>
      </c>
      <c r="D123" s="3">
        <v>235</v>
      </c>
      <c r="E123" s="3" t="s">
        <v>683</v>
      </c>
      <c r="F123" s="2" t="s">
        <v>31</v>
      </c>
      <c r="G123" s="2" t="s">
        <v>33</v>
      </c>
      <c r="H123" s="7"/>
    </row>
    <row r="124" spans="1:8" hidden="1">
      <c r="A124" s="2" t="s">
        <v>200</v>
      </c>
      <c r="B124" s="2" t="s">
        <v>7</v>
      </c>
      <c r="C124" s="2" t="s">
        <v>191</v>
      </c>
      <c r="D124" s="3">
        <v>1035</v>
      </c>
      <c r="E124" s="3" t="s">
        <v>683</v>
      </c>
      <c r="F124" s="2" t="s">
        <v>31</v>
      </c>
      <c r="G124" s="2" t="s">
        <v>18</v>
      </c>
      <c r="H124" s="7"/>
    </row>
    <row r="125" spans="1:8" hidden="1">
      <c r="A125" s="2" t="s">
        <v>201</v>
      </c>
      <c r="B125" s="2" t="s">
        <v>7</v>
      </c>
      <c r="C125" s="2" t="s">
        <v>191</v>
      </c>
      <c r="D125" s="3">
        <v>12</v>
      </c>
      <c r="E125" s="3" t="s">
        <v>683</v>
      </c>
      <c r="F125" s="2" t="s">
        <v>31</v>
      </c>
      <c r="G125" s="2" t="s">
        <v>29</v>
      </c>
      <c r="H125" s="7"/>
    </row>
    <row r="126" spans="1:8" hidden="1">
      <c r="A126" s="2" t="s">
        <v>202</v>
      </c>
      <c r="B126" s="2" t="s">
        <v>7</v>
      </c>
      <c r="C126" s="2" t="s">
        <v>191</v>
      </c>
      <c r="D126" s="3">
        <v>487</v>
      </c>
      <c r="E126" s="3" t="s">
        <v>683</v>
      </c>
      <c r="F126" s="2" t="s">
        <v>31</v>
      </c>
      <c r="G126" s="2" t="s">
        <v>29</v>
      </c>
      <c r="H126" s="7"/>
    </row>
    <row r="127" spans="1:8" hidden="1">
      <c r="A127" s="2" t="s">
        <v>203</v>
      </c>
      <c r="B127" s="2" t="s">
        <v>7</v>
      </c>
      <c r="C127" s="2" t="s">
        <v>191</v>
      </c>
      <c r="D127" s="3">
        <v>1635</v>
      </c>
      <c r="E127" s="3" t="s">
        <v>683</v>
      </c>
      <c r="F127" s="2" t="s">
        <v>31</v>
      </c>
      <c r="G127" s="2" t="s">
        <v>29</v>
      </c>
      <c r="H127" s="7"/>
    </row>
    <row r="128" spans="1:8" hidden="1">
      <c r="A128" s="2" t="s">
        <v>204</v>
      </c>
      <c r="B128" s="2" t="s">
        <v>7</v>
      </c>
      <c r="C128" s="2" t="s">
        <v>191</v>
      </c>
      <c r="D128" s="3">
        <v>3157</v>
      </c>
      <c r="E128" s="3" t="s">
        <v>683</v>
      </c>
      <c r="F128" s="2" t="s">
        <v>28</v>
      </c>
      <c r="G128" s="2" t="s">
        <v>165</v>
      </c>
      <c r="H128" s="7"/>
    </row>
    <row r="129" spans="1:8" hidden="1">
      <c r="A129" s="2" t="s">
        <v>205</v>
      </c>
      <c r="B129" s="2" t="s">
        <v>7</v>
      </c>
      <c r="C129" s="2" t="s">
        <v>191</v>
      </c>
      <c r="D129" s="3">
        <v>7077</v>
      </c>
      <c r="E129" s="3" t="s">
        <v>683</v>
      </c>
      <c r="F129" s="2" t="s">
        <v>28</v>
      </c>
      <c r="G129" s="2" t="s">
        <v>33</v>
      </c>
      <c r="H129" s="7"/>
    </row>
    <row r="130" spans="1:8" hidden="1">
      <c r="A130" s="2" t="s">
        <v>206</v>
      </c>
      <c r="B130" s="2" t="s">
        <v>7</v>
      </c>
      <c r="C130" s="2" t="s">
        <v>191</v>
      </c>
      <c r="D130" s="3">
        <v>993</v>
      </c>
      <c r="E130" s="3" t="s">
        <v>683</v>
      </c>
      <c r="F130" s="2" t="s">
        <v>28</v>
      </c>
      <c r="G130" s="2" t="s">
        <v>74</v>
      </c>
      <c r="H130" s="7"/>
    </row>
    <row r="131" spans="1:8" hidden="1">
      <c r="A131" s="2" t="s">
        <v>207</v>
      </c>
      <c r="B131" s="2" t="s">
        <v>7</v>
      </c>
      <c r="C131" s="2" t="s">
        <v>191</v>
      </c>
      <c r="D131" s="3">
        <v>4579</v>
      </c>
      <c r="E131" s="3" t="s">
        <v>683</v>
      </c>
      <c r="F131" s="2" t="s">
        <v>28</v>
      </c>
      <c r="G131" s="2" t="s">
        <v>38</v>
      </c>
      <c r="H131" s="7"/>
    </row>
    <row r="132" spans="1:8" hidden="1">
      <c r="A132" s="2" t="s">
        <v>208</v>
      </c>
      <c r="B132" s="2" t="s">
        <v>7</v>
      </c>
      <c r="C132" s="2" t="s">
        <v>191</v>
      </c>
      <c r="D132" s="3">
        <v>3335</v>
      </c>
      <c r="E132" s="3" t="s">
        <v>683</v>
      </c>
      <c r="F132" s="2" t="s">
        <v>28</v>
      </c>
      <c r="G132" s="2" t="s">
        <v>33</v>
      </c>
      <c r="H132" s="7"/>
    </row>
    <row r="133" spans="1:8" hidden="1">
      <c r="A133" s="2" t="s">
        <v>209</v>
      </c>
      <c r="B133" s="2" t="s">
        <v>7</v>
      </c>
      <c r="C133" s="2" t="s">
        <v>191</v>
      </c>
      <c r="D133" s="3">
        <v>908</v>
      </c>
      <c r="E133" s="3" t="s">
        <v>683</v>
      </c>
      <c r="F133" s="2" t="s">
        <v>28</v>
      </c>
      <c r="G133" s="2" t="s">
        <v>38</v>
      </c>
      <c r="H133" s="7"/>
    </row>
    <row r="134" spans="1:8" hidden="1">
      <c r="A134" s="2" t="s">
        <v>210</v>
      </c>
      <c r="B134" s="2" t="s">
        <v>7</v>
      </c>
      <c r="C134" s="2" t="s">
        <v>191</v>
      </c>
      <c r="D134" s="3">
        <v>818</v>
      </c>
      <c r="E134" s="3" t="s">
        <v>683</v>
      </c>
      <c r="F134" s="2" t="s">
        <v>28</v>
      </c>
      <c r="G134" s="2" t="s">
        <v>33</v>
      </c>
      <c r="H134" s="7"/>
    </row>
    <row r="135" spans="1:8" hidden="1">
      <c r="A135" s="2" t="s">
        <v>211</v>
      </c>
      <c r="B135" s="2" t="s">
        <v>7</v>
      </c>
      <c r="C135" s="2" t="s">
        <v>191</v>
      </c>
      <c r="D135" s="3">
        <v>1865</v>
      </c>
      <c r="E135" s="3" t="s">
        <v>683</v>
      </c>
      <c r="F135" s="2" t="s">
        <v>28</v>
      </c>
      <c r="G135" s="2" t="s">
        <v>38</v>
      </c>
      <c r="H135" s="7"/>
    </row>
    <row r="136" spans="1:8" hidden="1">
      <c r="A136" s="2" t="s">
        <v>212</v>
      </c>
      <c r="B136" s="2" t="s">
        <v>7</v>
      </c>
      <c r="C136" s="2" t="s">
        <v>191</v>
      </c>
      <c r="D136" s="3">
        <v>1401</v>
      </c>
      <c r="E136" s="3" t="s">
        <v>683</v>
      </c>
      <c r="F136" s="2" t="s">
        <v>28</v>
      </c>
      <c r="G136" s="2" t="s">
        <v>33</v>
      </c>
      <c r="H136" s="7"/>
    </row>
    <row r="137" spans="1:8" hidden="1">
      <c r="A137" s="2" t="s">
        <v>213</v>
      </c>
      <c r="B137" s="2" t="s">
        <v>7</v>
      </c>
      <c r="C137" s="2" t="s">
        <v>191</v>
      </c>
      <c r="D137" s="3">
        <v>2218</v>
      </c>
      <c r="E137" s="3" t="s">
        <v>683</v>
      </c>
      <c r="F137" s="2" t="s">
        <v>31</v>
      </c>
      <c r="G137" s="2" t="s">
        <v>18</v>
      </c>
      <c r="H137" s="7"/>
    </row>
    <row r="138" spans="1:8" hidden="1">
      <c r="A138" s="2" t="s">
        <v>214</v>
      </c>
      <c r="B138" s="2" t="s">
        <v>7</v>
      </c>
      <c r="C138" s="2" t="s">
        <v>191</v>
      </c>
      <c r="D138" s="3">
        <v>1000</v>
      </c>
      <c r="E138" s="3" t="s">
        <v>683</v>
      </c>
      <c r="F138" s="2" t="s">
        <v>28</v>
      </c>
      <c r="G138" s="2" t="s">
        <v>215</v>
      </c>
      <c r="H138" s="7"/>
    </row>
    <row r="139" spans="1:8" hidden="1">
      <c r="A139" s="2" t="s">
        <v>216</v>
      </c>
      <c r="B139" s="2" t="s">
        <v>7</v>
      </c>
      <c r="C139" s="2" t="s">
        <v>191</v>
      </c>
      <c r="D139" s="3">
        <v>306</v>
      </c>
      <c r="E139" s="3" t="s">
        <v>683</v>
      </c>
      <c r="F139" s="2" t="s">
        <v>31</v>
      </c>
      <c r="G139" s="2" t="s">
        <v>85</v>
      </c>
      <c r="H139" s="7"/>
    </row>
    <row r="140" spans="1:8" hidden="1">
      <c r="A140" s="2" t="s">
        <v>217</v>
      </c>
      <c r="B140" s="2" t="s">
        <v>7</v>
      </c>
      <c r="C140" s="2" t="s">
        <v>191</v>
      </c>
      <c r="D140" s="3">
        <v>1970</v>
      </c>
      <c r="E140" s="3" t="s">
        <v>683</v>
      </c>
      <c r="F140" s="2" t="s">
        <v>28</v>
      </c>
      <c r="G140" s="2" t="s">
        <v>38</v>
      </c>
      <c r="H140" s="7"/>
    </row>
    <row r="141" spans="1:8" hidden="1">
      <c r="A141" s="2" t="s">
        <v>218</v>
      </c>
      <c r="B141" s="2" t="s">
        <v>7</v>
      </c>
      <c r="C141" s="2" t="s">
        <v>219</v>
      </c>
      <c r="D141" s="3">
        <v>12</v>
      </c>
      <c r="E141" s="3" t="s">
        <v>683</v>
      </c>
      <c r="F141" s="2" t="s">
        <v>28</v>
      </c>
      <c r="G141" s="2" t="s">
        <v>38</v>
      </c>
      <c r="H141" s="7"/>
    </row>
    <row r="142" spans="1:8" hidden="1">
      <c r="A142" s="2" t="s">
        <v>220</v>
      </c>
      <c r="B142" s="2" t="s">
        <v>7</v>
      </c>
      <c r="C142" s="2" t="s">
        <v>27</v>
      </c>
      <c r="D142" s="3">
        <v>2388</v>
      </c>
      <c r="E142" s="3" t="s">
        <v>683</v>
      </c>
      <c r="F142" s="2" t="s">
        <v>28</v>
      </c>
      <c r="G142" s="2" t="s">
        <v>29</v>
      </c>
      <c r="H142" s="7"/>
    </row>
    <row r="143" spans="1:8" hidden="1">
      <c r="A143" s="2" t="s">
        <v>221</v>
      </c>
      <c r="B143" s="2" t="s">
        <v>7</v>
      </c>
      <c r="C143" s="2" t="s">
        <v>27</v>
      </c>
      <c r="D143" s="3">
        <v>1566</v>
      </c>
      <c r="E143" s="3" t="s">
        <v>683</v>
      </c>
      <c r="F143" s="2" t="s">
        <v>31</v>
      </c>
      <c r="G143" s="2" t="s">
        <v>29</v>
      </c>
      <c r="H143" s="7"/>
    </row>
    <row r="144" spans="1:8" hidden="1">
      <c r="A144" s="2" t="s">
        <v>222</v>
      </c>
      <c r="B144" s="2" t="s">
        <v>7</v>
      </c>
      <c r="C144" s="2" t="s">
        <v>36</v>
      </c>
      <c r="D144" s="3">
        <v>1720</v>
      </c>
      <c r="E144" s="3" t="s">
        <v>683</v>
      </c>
      <c r="F144" s="2" t="s">
        <v>31</v>
      </c>
      <c r="G144" s="2" t="s">
        <v>29</v>
      </c>
      <c r="H144" s="7"/>
    </row>
    <row r="145" spans="1:8">
      <c r="A145" s="2" t="s">
        <v>223</v>
      </c>
      <c r="B145" s="2" t="s">
        <v>7</v>
      </c>
      <c r="C145" s="2" t="s">
        <v>104</v>
      </c>
      <c r="D145" s="3">
        <v>52</v>
      </c>
      <c r="E145" s="3" t="s">
        <v>682</v>
      </c>
      <c r="F145" s="2" t="s">
        <v>15</v>
      </c>
      <c r="G145" s="2" t="s">
        <v>74</v>
      </c>
      <c r="H145" s="7"/>
    </row>
    <row r="146" spans="1:8">
      <c r="A146" s="2" t="s">
        <v>224</v>
      </c>
      <c r="B146" s="2" t="s">
        <v>7</v>
      </c>
      <c r="C146" s="2" t="s">
        <v>36</v>
      </c>
      <c r="D146" s="3">
        <v>110</v>
      </c>
      <c r="E146" s="3" t="s">
        <v>682</v>
      </c>
      <c r="F146" s="2" t="s">
        <v>9</v>
      </c>
      <c r="G146" s="2" t="s">
        <v>47</v>
      </c>
      <c r="H146" s="7"/>
    </row>
    <row r="147" spans="1:8" hidden="1">
      <c r="A147" s="2" t="s">
        <v>225</v>
      </c>
      <c r="B147" s="2" t="s">
        <v>7</v>
      </c>
      <c r="C147" s="2" t="s">
        <v>219</v>
      </c>
      <c r="D147" s="3">
        <v>3</v>
      </c>
      <c r="E147" s="3" t="s">
        <v>683</v>
      </c>
      <c r="F147" s="2" t="s">
        <v>28</v>
      </c>
      <c r="G147" s="2" t="s">
        <v>38</v>
      </c>
      <c r="H147" s="7"/>
    </row>
    <row r="148" spans="1:8" hidden="1">
      <c r="A148" s="2" t="s">
        <v>226</v>
      </c>
      <c r="B148" s="2" t="s">
        <v>7</v>
      </c>
      <c r="C148" s="2" t="s">
        <v>219</v>
      </c>
      <c r="D148" s="3">
        <v>30</v>
      </c>
      <c r="E148" s="3" t="s">
        <v>683</v>
      </c>
      <c r="F148" s="2" t="s">
        <v>28</v>
      </c>
      <c r="G148" s="2" t="s">
        <v>38</v>
      </c>
      <c r="H148" s="7"/>
    </row>
    <row r="149" spans="1:8" hidden="1">
      <c r="A149" s="2" t="s">
        <v>227</v>
      </c>
      <c r="B149" s="2" t="s">
        <v>7</v>
      </c>
      <c r="C149" s="2" t="s">
        <v>219</v>
      </c>
      <c r="D149" s="3">
        <v>3</v>
      </c>
      <c r="E149" s="3" t="s">
        <v>683</v>
      </c>
      <c r="F149" s="2" t="s">
        <v>28</v>
      </c>
      <c r="G149" s="2" t="s">
        <v>165</v>
      </c>
      <c r="H149" s="7"/>
    </row>
    <row r="150" spans="1:8" hidden="1">
      <c r="A150" s="2" t="s">
        <v>228</v>
      </c>
      <c r="B150" s="2" t="s">
        <v>7</v>
      </c>
      <c r="C150" s="2" t="s">
        <v>219</v>
      </c>
      <c r="D150" s="3">
        <v>3</v>
      </c>
      <c r="E150" s="3" t="s">
        <v>683</v>
      </c>
      <c r="F150" s="2" t="s">
        <v>28</v>
      </c>
      <c r="G150" s="2" t="s">
        <v>74</v>
      </c>
      <c r="H150" s="7"/>
    </row>
    <row r="151" spans="1:8" hidden="1">
      <c r="A151" s="2" t="s">
        <v>229</v>
      </c>
      <c r="B151" s="2" t="s">
        <v>7</v>
      </c>
      <c r="C151" s="2" t="s">
        <v>219</v>
      </c>
      <c r="D151" s="3">
        <v>5</v>
      </c>
      <c r="E151" s="3" t="s">
        <v>683</v>
      </c>
      <c r="F151" s="2" t="s">
        <v>28</v>
      </c>
      <c r="G151" s="2" t="s">
        <v>33</v>
      </c>
      <c r="H151" s="7"/>
    </row>
    <row r="152" spans="1:8" hidden="1">
      <c r="A152" s="2" t="s">
        <v>230</v>
      </c>
      <c r="B152" s="2" t="s">
        <v>7</v>
      </c>
      <c r="C152" s="2" t="s">
        <v>231</v>
      </c>
      <c r="D152" s="3">
        <v>103</v>
      </c>
      <c r="E152" s="3" t="s">
        <v>683</v>
      </c>
      <c r="F152" s="2" t="s">
        <v>31</v>
      </c>
      <c r="G152" s="2" t="s">
        <v>29</v>
      </c>
      <c r="H152" s="7"/>
    </row>
    <row r="153" spans="1:8" hidden="1">
      <c r="A153" s="2" t="s">
        <v>232</v>
      </c>
      <c r="B153" s="2" t="s">
        <v>7</v>
      </c>
      <c r="C153" s="2" t="s">
        <v>231</v>
      </c>
      <c r="D153" s="3">
        <v>49</v>
      </c>
      <c r="E153" s="3" t="s">
        <v>683</v>
      </c>
      <c r="F153" s="2" t="s">
        <v>31</v>
      </c>
      <c r="G153" s="2" t="s">
        <v>126</v>
      </c>
      <c r="H153" s="7"/>
    </row>
    <row r="154" spans="1:8" hidden="1">
      <c r="A154" s="2" t="s">
        <v>233</v>
      </c>
      <c r="B154" s="2" t="s">
        <v>7</v>
      </c>
      <c r="C154" s="2" t="s">
        <v>231</v>
      </c>
      <c r="D154" s="3">
        <v>15</v>
      </c>
      <c r="E154" s="3" t="s">
        <v>683</v>
      </c>
      <c r="F154" s="2" t="s">
        <v>28</v>
      </c>
      <c r="G154" s="2" t="s">
        <v>80</v>
      </c>
      <c r="H154" s="7"/>
    </row>
    <row r="155" spans="1:8" hidden="1">
      <c r="A155" s="2" t="s">
        <v>234</v>
      </c>
      <c r="B155" s="2" t="s">
        <v>7</v>
      </c>
      <c r="C155" s="2" t="s">
        <v>231</v>
      </c>
      <c r="D155" s="3">
        <v>87</v>
      </c>
      <c r="E155" s="3" t="s">
        <v>683</v>
      </c>
      <c r="F155" s="2" t="s">
        <v>28</v>
      </c>
      <c r="G155" s="2" t="s">
        <v>80</v>
      </c>
      <c r="H155" s="7"/>
    </row>
    <row r="156" spans="1:8" hidden="1">
      <c r="A156" s="2" t="s">
        <v>235</v>
      </c>
      <c r="B156" s="2" t="s">
        <v>7</v>
      </c>
      <c r="C156" s="2" t="s">
        <v>231</v>
      </c>
      <c r="D156" s="3">
        <v>11</v>
      </c>
      <c r="E156" s="3" t="s">
        <v>683</v>
      </c>
      <c r="F156" s="2" t="s">
        <v>28</v>
      </c>
      <c r="G156" s="2" t="s">
        <v>33</v>
      </c>
      <c r="H156" s="7"/>
    </row>
    <row r="157" spans="1:8" hidden="1">
      <c r="A157" s="2" t="s">
        <v>236</v>
      </c>
      <c r="B157" s="2" t="s">
        <v>7</v>
      </c>
      <c r="C157" s="2" t="s">
        <v>231</v>
      </c>
      <c r="D157" s="3">
        <v>51</v>
      </c>
      <c r="E157" s="3" t="s">
        <v>683</v>
      </c>
      <c r="F157" s="2" t="s">
        <v>28</v>
      </c>
      <c r="G157" s="2" t="s">
        <v>33</v>
      </c>
      <c r="H157" s="7"/>
    </row>
    <row r="158" spans="1:8" hidden="1">
      <c r="A158" s="2" t="s">
        <v>237</v>
      </c>
      <c r="B158" s="2" t="s">
        <v>7</v>
      </c>
      <c r="C158" s="2" t="s">
        <v>231</v>
      </c>
      <c r="D158" s="3">
        <v>9</v>
      </c>
      <c r="E158" s="3" t="s">
        <v>683</v>
      </c>
      <c r="F158" s="2" t="s">
        <v>31</v>
      </c>
      <c r="G158" s="2" t="s">
        <v>29</v>
      </c>
      <c r="H158" s="7"/>
    </row>
    <row r="159" spans="1:8" hidden="1">
      <c r="A159" s="2" t="s">
        <v>238</v>
      </c>
      <c r="B159" s="2" t="s">
        <v>7</v>
      </c>
      <c r="C159" s="2" t="s">
        <v>27</v>
      </c>
      <c r="D159" s="3">
        <v>3116</v>
      </c>
      <c r="E159" s="3" t="s">
        <v>683</v>
      </c>
      <c r="F159" s="2" t="s">
        <v>28</v>
      </c>
      <c r="G159" s="2" t="s">
        <v>33</v>
      </c>
      <c r="H159" s="7"/>
    </row>
    <row r="160" spans="1:8" hidden="1">
      <c r="A160" s="2" t="s">
        <v>239</v>
      </c>
      <c r="B160" s="2" t="s">
        <v>7</v>
      </c>
      <c r="C160" s="2" t="s">
        <v>36</v>
      </c>
      <c r="D160" s="3">
        <v>264</v>
      </c>
      <c r="E160" s="3" t="s">
        <v>683</v>
      </c>
      <c r="F160" s="2" t="s">
        <v>28</v>
      </c>
      <c r="G160" s="2" t="s">
        <v>18</v>
      </c>
      <c r="H160" s="7"/>
    </row>
    <row r="161" spans="1:8">
      <c r="A161" s="2" t="s">
        <v>240</v>
      </c>
      <c r="B161" s="2" t="s">
        <v>7</v>
      </c>
      <c r="C161" s="2" t="s">
        <v>53</v>
      </c>
      <c r="D161" s="3">
        <v>120</v>
      </c>
      <c r="E161" s="3" t="s">
        <v>682</v>
      </c>
      <c r="F161" s="2" t="s">
        <v>23</v>
      </c>
      <c r="G161" s="2" t="s">
        <v>177</v>
      </c>
      <c r="H161" s="7"/>
    </row>
    <row r="162" spans="1:8">
      <c r="A162" s="2" t="s">
        <v>241</v>
      </c>
      <c r="B162" s="2" t="s">
        <v>7</v>
      </c>
      <c r="C162" s="2" t="s">
        <v>53</v>
      </c>
      <c r="D162" s="3">
        <v>48</v>
      </c>
      <c r="E162" s="3" t="s">
        <v>682</v>
      </c>
      <c r="F162" s="2" t="s">
        <v>23</v>
      </c>
      <c r="G162" s="2" t="s">
        <v>242</v>
      </c>
      <c r="H162" s="7"/>
    </row>
    <row r="163" spans="1:8" hidden="1">
      <c r="A163" s="2" t="s">
        <v>243</v>
      </c>
      <c r="B163" s="2" t="s">
        <v>7</v>
      </c>
      <c r="C163" s="2" t="s">
        <v>27</v>
      </c>
      <c r="D163" s="3">
        <v>2688</v>
      </c>
      <c r="E163" s="3" t="s">
        <v>683</v>
      </c>
      <c r="F163" s="2" t="s">
        <v>28</v>
      </c>
      <c r="G163" s="2" t="s">
        <v>165</v>
      </c>
      <c r="H163" s="7"/>
    </row>
    <row r="164" spans="1:8" hidden="1">
      <c r="A164" s="2" t="s">
        <v>244</v>
      </c>
      <c r="B164" s="2" t="s">
        <v>7</v>
      </c>
      <c r="C164" s="2" t="s">
        <v>36</v>
      </c>
      <c r="D164" s="3">
        <v>1</v>
      </c>
      <c r="E164" s="3" t="s">
        <v>683</v>
      </c>
      <c r="F164" s="2" t="s">
        <v>31</v>
      </c>
      <c r="G164" s="2" t="s">
        <v>29</v>
      </c>
      <c r="H164" s="7"/>
    </row>
    <row r="165" spans="1:8" hidden="1">
      <c r="A165" s="2" t="s">
        <v>245</v>
      </c>
      <c r="B165" s="2" t="s">
        <v>7</v>
      </c>
      <c r="C165" s="2" t="s">
        <v>27</v>
      </c>
      <c r="D165" s="3">
        <v>10220</v>
      </c>
      <c r="E165" s="3" t="s">
        <v>683</v>
      </c>
      <c r="F165" s="2" t="s">
        <v>28</v>
      </c>
      <c r="G165" s="2" t="s">
        <v>29</v>
      </c>
      <c r="H165" s="7"/>
    </row>
    <row r="166" spans="1:8">
      <c r="A166" s="2" t="s">
        <v>246</v>
      </c>
      <c r="B166" s="2" t="s">
        <v>7</v>
      </c>
      <c r="C166" s="2" t="s">
        <v>36</v>
      </c>
      <c r="D166" s="3">
        <v>126</v>
      </c>
      <c r="E166" s="3" t="s">
        <v>682</v>
      </c>
      <c r="F166" s="2" t="s">
        <v>23</v>
      </c>
      <c r="G166" s="2" t="s">
        <v>177</v>
      </c>
      <c r="H166" s="7"/>
    </row>
    <row r="167" spans="1:8">
      <c r="A167" s="2" t="s">
        <v>247</v>
      </c>
      <c r="B167" s="2" t="s">
        <v>7</v>
      </c>
      <c r="C167" s="2" t="s">
        <v>36</v>
      </c>
      <c r="D167" s="3">
        <v>744</v>
      </c>
      <c r="E167" s="3" t="s">
        <v>682</v>
      </c>
      <c r="F167" s="2" t="s">
        <v>15</v>
      </c>
      <c r="G167" s="2" t="s">
        <v>80</v>
      </c>
      <c r="H167" s="7"/>
    </row>
    <row r="168" spans="1:8">
      <c r="A168" s="2" t="s">
        <v>248</v>
      </c>
      <c r="B168" s="2" t="s">
        <v>7</v>
      </c>
      <c r="C168" s="2" t="s">
        <v>36</v>
      </c>
      <c r="D168" s="3">
        <v>448</v>
      </c>
      <c r="E168" s="3" t="s">
        <v>682</v>
      </c>
      <c r="F168" s="2" t="s">
        <v>15</v>
      </c>
      <c r="G168" s="2" t="s">
        <v>165</v>
      </c>
      <c r="H168" s="7"/>
    </row>
    <row r="169" spans="1:8" hidden="1">
      <c r="A169" s="2" t="s">
        <v>249</v>
      </c>
      <c r="B169" s="2" t="s">
        <v>7</v>
      </c>
      <c r="C169" s="2" t="s">
        <v>36</v>
      </c>
      <c r="D169" s="3">
        <v>20</v>
      </c>
      <c r="E169" s="3" t="s">
        <v>683</v>
      </c>
      <c r="F169" s="2" t="s">
        <v>31</v>
      </c>
      <c r="G169" s="2" t="s">
        <v>29</v>
      </c>
      <c r="H169" s="7"/>
    </row>
    <row r="170" spans="1:8">
      <c r="A170" s="2" t="s">
        <v>250</v>
      </c>
      <c r="B170" s="2" t="s">
        <v>7</v>
      </c>
      <c r="C170" s="2" t="s">
        <v>36</v>
      </c>
      <c r="D170" s="3">
        <v>2357</v>
      </c>
      <c r="E170" s="3" t="s">
        <v>682</v>
      </c>
      <c r="F170" s="2" t="s">
        <v>15</v>
      </c>
      <c r="G170" s="2" t="s">
        <v>74</v>
      </c>
      <c r="H170" s="7"/>
    </row>
    <row r="171" spans="1:8">
      <c r="A171" s="2" t="s">
        <v>251</v>
      </c>
      <c r="B171" s="2" t="s">
        <v>7</v>
      </c>
      <c r="C171" s="2" t="s">
        <v>36</v>
      </c>
      <c r="D171" s="3">
        <v>621</v>
      </c>
      <c r="E171" s="3" t="s">
        <v>682</v>
      </c>
      <c r="F171" s="2" t="s">
        <v>15</v>
      </c>
      <c r="G171" s="2" t="s">
        <v>74</v>
      </c>
      <c r="H171" s="7"/>
    </row>
    <row r="172" spans="1:8" hidden="1">
      <c r="A172" s="2" t="s">
        <v>252</v>
      </c>
      <c r="B172" s="2" t="s">
        <v>7</v>
      </c>
      <c r="C172" s="2" t="s">
        <v>219</v>
      </c>
      <c r="D172" s="3">
        <v>1</v>
      </c>
      <c r="E172" s="3" t="s">
        <v>683</v>
      </c>
      <c r="F172" s="2" t="s">
        <v>28</v>
      </c>
      <c r="G172" s="2" t="s">
        <v>29</v>
      </c>
      <c r="H172" s="7"/>
    </row>
    <row r="173" spans="1:8" hidden="1">
      <c r="A173" s="2" t="s">
        <v>253</v>
      </c>
      <c r="B173" s="2" t="s">
        <v>7</v>
      </c>
      <c r="C173" s="2" t="s">
        <v>36</v>
      </c>
      <c r="D173" s="3">
        <v>1896</v>
      </c>
      <c r="E173" s="3" t="s">
        <v>683</v>
      </c>
      <c r="F173" s="2" t="s">
        <v>31</v>
      </c>
      <c r="G173" s="2" t="s">
        <v>33</v>
      </c>
      <c r="H173" s="7"/>
    </row>
    <row r="174" spans="1:8" hidden="1">
      <c r="A174" s="2" t="s">
        <v>254</v>
      </c>
      <c r="B174" s="2" t="s">
        <v>7</v>
      </c>
      <c r="C174" s="2" t="s">
        <v>36</v>
      </c>
      <c r="D174" s="3">
        <v>6</v>
      </c>
      <c r="E174" s="3" t="s">
        <v>683</v>
      </c>
      <c r="F174" s="2" t="s">
        <v>31</v>
      </c>
      <c r="G174" s="2" t="s">
        <v>29</v>
      </c>
      <c r="H174" s="7"/>
    </row>
    <row r="175" spans="1:8">
      <c r="A175" s="2" t="s">
        <v>255</v>
      </c>
      <c r="B175" s="2" t="s">
        <v>7</v>
      </c>
      <c r="C175" s="2" t="s">
        <v>36</v>
      </c>
      <c r="D175" s="3">
        <v>131</v>
      </c>
      <c r="E175" s="3" t="s">
        <v>682</v>
      </c>
      <c r="F175" s="2" t="s">
        <v>9</v>
      </c>
      <c r="G175" s="2" t="s">
        <v>16</v>
      </c>
      <c r="H175" s="7"/>
    </row>
    <row r="176" spans="1:8">
      <c r="A176" s="2" t="s">
        <v>256</v>
      </c>
      <c r="B176" s="2" t="s">
        <v>7</v>
      </c>
      <c r="C176" s="2" t="s">
        <v>36</v>
      </c>
      <c r="D176" s="3">
        <v>1792</v>
      </c>
      <c r="E176" s="3" t="s">
        <v>682</v>
      </c>
      <c r="F176" s="2" t="s">
        <v>9</v>
      </c>
      <c r="G176" s="2" t="s">
        <v>38</v>
      </c>
      <c r="H176" s="7"/>
    </row>
    <row r="177" spans="1:8" hidden="1">
      <c r="A177" s="2" t="s">
        <v>257</v>
      </c>
      <c r="B177" s="2" t="s">
        <v>7</v>
      </c>
      <c r="C177" s="2" t="s">
        <v>27</v>
      </c>
      <c r="D177" s="3">
        <v>916</v>
      </c>
      <c r="E177" s="3" t="s">
        <v>683</v>
      </c>
      <c r="F177" s="2" t="s">
        <v>31</v>
      </c>
      <c r="G177" s="2" t="s">
        <v>80</v>
      </c>
      <c r="H177" s="7"/>
    </row>
    <row r="178" spans="1:8" hidden="1">
      <c r="A178" s="2" t="s">
        <v>258</v>
      </c>
      <c r="B178" s="2" t="s">
        <v>7</v>
      </c>
      <c r="C178" s="2" t="s">
        <v>219</v>
      </c>
      <c r="D178" s="3">
        <v>15</v>
      </c>
      <c r="E178" s="3" t="s">
        <v>683</v>
      </c>
      <c r="F178" s="2" t="s">
        <v>28</v>
      </c>
      <c r="G178" s="2" t="s">
        <v>165</v>
      </c>
      <c r="H178" s="7"/>
    </row>
    <row r="179" spans="1:8" hidden="1">
      <c r="A179" s="2" t="s">
        <v>259</v>
      </c>
      <c r="B179" s="2" t="s">
        <v>7</v>
      </c>
      <c r="C179" s="2" t="s">
        <v>104</v>
      </c>
      <c r="D179" s="3">
        <v>2003</v>
      </c>
      <c r="E179" s="3" t="s">
        <v>683</v>
      </c>
      <c r="F179" s="2" t="s">
        <v>31</v>
      </c>
      <c r="G179" s="2" t="s">
        <v>260</v>
      </c>
      <c r="H179" s="7"/>
    </row>
    <row r="180" spans="1:8" hidden="1">
      <c r="A180" s="2" t="s">
        <v>261</v>
      </c>
      <c r="B180" s="2" t="s">
        <v>7</v>
      </c>
      <c r="C180" s="2" t="s">
        <v>104</v>
      </c>
      <c r="D180" s="3">
        <v>3151</v>
      </c>
      <c r="E180" s="3" t="s">
        <v>683</v>
      </c>
      <c r="F180" s="2" t="s">
        <v>31</v>
      </c>
      <c r="G180" s="2" t="s">
        <v>80</v>
      </c>
      <c r="H180" s="7"/>
    </row>
    <row r="181" spans="1:8" hidden="1">
      <c r="A181" s="2" t="s">
        <v>262</v>
      </c>
      <c r="B181" s="2" t="s">
        <v>7</v>
      </c>
      <c r="C181" s="2" t="s">
        <v>104</v>
      </c>
      <c r="D181" s="3">
        <v>7076</v>
      </c>
      <c r="E181" s="3" t="s">
        <v>683</v>
      </c>
      <c r="F181" s="2" t="s">
        <v>31</v>
      </c>
      <c r="G181" s="2" t="s">
        <v>55</v>
      </c>
      <c r="H181" s="7"/>
    </row>
    <row r="182" spans="1:8" hidden="1">
      <c r="A182" s="2" t="s">
        <v>263</v>
      </c>
      <c r="B182" s="2" t="s">
        <v>7</v>
      </c>
      <c r="C182" s="2" t="s">
        <v>104</v>
      </c>
      <c r="D182" s="3">
        <v>2306</v>
      </c>
      <c r="E182" s="3" t="s">
        <v>683</v>
      </c>
      <c r="F182" s="2" t="s">
        <v>31</v>
      </c>
      <c r="G182" s="2" t="s">
        <v>74</v>
      </c>
      <c r="H182" s="7"/>
    </row>
    <row r="183" spans="1:8" hidden="1">
      <c r="A183" s="2" t="s">
        <v>264</v>
      </c>
      <c r="B183" s="2" t="s">
        <v>7</v>
      </c>
      <c r="C183" s="2" t="s">
        <v>104</v>
      </c>
      <c r="D183" s="3">
        <v>4344</v>
      </c>
      <c r="E183" s="3" t="s">
        <v>683</v>
      </c>
      <c r="F183" s="2" t="s">
        <v>31</v>
      </c>
      <c r="G183" s="2" t="s">
        <v>80</v>
      </c>
      <c r="H183" s="7"/>
    </row>
    <row r="184" spans="1:8" hidden="1">
      <c r="A184" s="2" t="s">
        <v>265</v>
      </c>
      <c r="B184" s="2" t="s">
        <v>7</v>
      </c>
      <c r="C184" s="2" t="s">
        <v>104</v>
      </c>
      <c r="D184" s="3">
        <v>387</v>
      </c>
      <c r="E184" s="3" t="s">
        <v>683</v>
      </c>
      <c r="F184" s="2" t="s">
        <v>31</v>
      </c>
      <c r="G184" s="2" t="s">
        <v>74</v>
      </c>
      <c r="H184" s="7"/>
    </row>
    <row r="185" spans="1:8" hidden="1">
      <c r="A185" s="2" t="s">
        <v>266</v>
      </c>
      <c r="B185" s="2" t="s">
        <v>7</v>
      </c>
      <c r="C185" s="2" t="s">
        <v>27</v>
      </c>
      <c r="D185" s="3">
        <v>2012</v>
      </c>
      <c r="E185" s="3" t="s">
        <v>683</v>
      </c>
      <c r="F185" s="2" t="s">
        <v>28</v>
      </c>
      <c r="G185" s="2" t="s">
        <v>33</v>
      </c>
      <c r="H185" s="7"/>
    </row>
    <row r="186" spans="1:8" hidden="1">
      <c r="A186" s="2" t="s">
        <v>267</v>
      </c>
      <c r="B186" s="2" t="s">
        <v>7</v>
      </c>
      <c r="C186" s="2" t="s">
        <v>27</v>
      </c>
      <c r="D186" s="3">
        <v>1431</v>
      </c>
      <c r="E186" s="3" t="s">
        <v>683</v>
      </c>
      <c r="F186" s="2" t="s">
        <v>28</v>
      </c>
      <c r="G186" s="2" t="s">
        <v>67</v>
      </c>
      <c r="H186" s="7"/>
    </row>
    <row r="187" spans="1:8" hidden="1">
      <c r="A187" s="2" t="s">
        <v>268</v>
      </c>
      <c r="B187" s="2" t="s">
        <v>7</v>
      </c>
      <c r="C187" s="2" t="s">
        <v>269</v>
      </c>
      <c r="D187" s="3">
        <v>7</v>
      </c>
      <c r="E187" s="3" t="s">
        <v>683</v>
      </c>
      <c r="F187" s="2" t="s">
        <v>131</v>
      </c>
      <c r="G187" s="2" t="s">
        <v>38</v>
      </c>
      <c r="H187" s="7"/>
    </row>
    <row r="188" spans="1:8" hidden="1">
      <c r="A188" s="2" t="s">
        <v>270</v>
      </c>
      <c r="B188" s="2" t="s">
        <v>7</v>
      </c>
      <c r="C188" s="2" t="s">
        <v>269</v>
      </c>
      <c r="D188" s="3">
        <v>10</v>
      </c>
      <c r="E188" s="3" t="s">
        <v>683</v>
      </c>
      <c r="F188" s="2" t="s">
        <v>131</v>
      </c>
      <c r="G188" s="2" t="s">
        <v>38</v>
      </c>
      <c r="H188" s="7"/>
    </row>
    <row r="189" spans="1:8" hidden="1">
      <c r="A189" s="2" t="s">
        <v>271</v>
      </c>
      <c r="B189" s="2" t="s">
        <v>7</v>
      </c>
      <c r="C189" s="2" t="s">
        <v>269</v>
      </c>
      <c r="D189" s="3">
        <v>4</v>
      </c>
      <c r="E189" s="3" t="s">
        <v>683</v>
      </c>
      <c r="F189" s="2" t="s">
        <v>131</v>
      </c>
      <c r="G189" s="2" t="s">
        <v>38</v>
      </c>
      <c r="H189" s="7"/>
    </row>
    <row r="190" spans="1:8" hidden="1">
      <c r="A190" s="2" t="s">
        <v>272</v>
      </c>
      <c r="B190" s="2" t="s">
        <v>7</v>
      </c>
      <c r="C190" s="2" t="s">
        <v>269</v>
      </c>
      <c r="D190" s="3">
        <v>6</v>
      </c>
      <c r="E190" s="3" t="s">
        <v>683</v>
      </c>
      <c r="F190" s="2" t="s">
        <v>131</v>
      </c>
      <c r="G190" s="2" t="s">
        <v>38</v>
      </c>
      <c r="H190" s="7"/>
    </row>
    <row r="191" spans="1:8" hidden="1">
      <c r="A191" s="2" t="s">
        <v>273</v>
      </c>
      <c r="B191" s="2" t="s">
        <v>7</v>
      </c>
      <c r="C191" s="2" t="s">
        <v>269</v>
      </c>
      <c r="D191" s="3">
        <v>6</v>
      </c>
      <c r="E191" s="3" t="s">
        <v>683</v>
      </c>
      <c r="F191" s="2" t="s">
        <v>131</v>
      </c>
      <c r="G191" s="2" t="s">
        <v>38</v>
      </c>
      <c r="H191" s="7"/>
    </row>
    <row r="192" spans="1:8" hidden="1">
      <c r="A192" s="2" t="s">
        <v>274</v>
      </c>
      <c r="B192" s="2" t="s">
        <v>7</v>
      </c>
      <c r="C192" s="2" t="s">
        <v>269</v>
      </c>
      <c r="D192" s="3">
        <v>4</v>
      </c>
      <c r="E192" s="3" t="s">
        <v>683</v>
      </c>
      <c r="F192" s="2" t="s">
        <v>131</v>
      </c>
      <c r="G192" s="2" t="s">
        <v>38</v>
      </c>
      <c r="H192" s="7"/>
    </row>
    <row r="193" spans="1:8" hidden="1">
      <c r="A193" s="2" t="s">
        <v>275</v>
      </c>
      <c r="B193" s="2" t="s">
        <v>7</v>
      </c>
      <c r="C193" s="2" t="s">
        <v>269</v>
      </c>
      <c r="D193" s="3">
        <v>6</v>
      </c>
      <c r="E193" s="3" t="s">
        <v>683</v>
      </c>
      <c r="F193" s="2" t="s">
        <v>131</v>
      </c>
      <c r="G193" s="2" t="s">
        <v>38</v>
      </c>
      <c r="H193" s="7"/>
    </row>
    <row r="194" spans="1:8" hidden="1">
      <c r="A194" s="2" t="s">
        <v>276</v>
      </c>
      <c r="B194" s="2" t="s">
        <v>7</v>
      </c>
      <c r="C194" s="2" t="s">
        <v>269</v>
      </c>
      <c r="D194" s="3">
        <v>5</v>
      </c>
      <c r="E194" s="3" t="s">
        <v>683</v>
      </c>
      <c r="F194" s="2" t="s">
        <v>131</v>
      </c>
      <c r="G194" s="2" t="s">
        <v>38</v>
      </c>
      <c r="H194" s="7"/>
    </row>
    <row r="195" spans="1:8">
      <c r="A195" s="2" t="s">
        <v>277</v>
      </c>
      <c r="B195" s="2" t="s">
        <v>7</v>
      </c>
      <c r="C195" s="2" t="s">
        <v>36</v>
      </c>
      <c r="D195" s="3">
        <v>912</v>
      </c>
      <c r="E195" s="3" t="s">
        <v>682</v>
      </c>
      <c r="F195" s="2" t="s">
        <v>9</v>
      </c>
      <c r="G195" s="2" t="s">
        <v>38</v>
      </c>
      <c r="H195" s="7"/>
    </row>
    <row r="196" spans="1:8">
      <c r="A196" s="2" t="s">
        <v>278</v>
      </c>
      <c r="B196" s="2" t="s">
        <v>7</v>
      </c>
      <c r="C196" s="2" t="s">
        <v>36</v>
      </c>
      <c r="D196" s="3">
        <v>25</v>
      </c>
      <c r="E196" s="3" t="s">
        <v>682</v>
      </c>
      <c r="F196" s="2" t="s">
        <v>9</v>
      </c>
      <c r="G196" s="2" t="s">
        <v>279</v>
      </c>
      <c r="H196" s="7"/>
    </row>
    <row r="197" spans="1:8" hidden="1">
      <c r="A197" s="2" t="s">
        <v>280</v>
      </c>
      <c r="B197" s="2" t="s">
        <v>7</v>
      </c>
      <c r="C197" s="2" t="s">
        <v>231</v>
      </c>
      <c r="D197" s="3">
        <v>413</v>
      </c>
      <c r="E197" s="3" t="s">
        <v>683</v>
      </c>
      <c r="F197" s="2" t="s">
        <v>28</v>
      </c>
      <c r="G197" s="2" t="s">
        <v>80</v>
      </c>
      <c r="H197" s="7"/>
    </row>
    <row r="198" spans="1:8" hidden="1">
      <c r="A198" s="2" t="s">
        <v>281</v>
      </c>
      <c r="B198" s="2" t="s">
        <v>7</v>
      </c>
      <c r="C198" s="2" t="s">
        <v>231</v>
      </c>
      <c r="D198" s="3">
        <v>162</v>
      </c>
      <c r="E198" s="3" t="s">
        <v>683</v>
      </c>
      <c r="F198" s="2" t="s">
        <v>28</v>
      </c>
      <c r="G198" s="2" t="s">
        <v>33</v>
      </c>
      <c r="H198" s="7"/>
    </row>
    <row r="199" spans="1:8" hidden="1">
      <c r="A199" s="2" t="s">
        <v>282</v>
      </c>
      <c r="B199" s="2" t="s">
        <v>7</v>
      </c>
      <c r="C199" s="2" t="s">
        <v>27</v>
      </c>
      <c r="D199" s="3">
        <v>6</v>
      </c>
      <c r="E199" s="3" t="s">
        <v>683</v>
      </c>
      <c r="F199" s="2" t="s">
        <v>31</v>
      </c>
      <c r="G199" s="2" t="s">
        <v>29</v>
      </c>
      <c r="H199" s="7"/>
    </row>
    <row r="200" spans="1:8" hidden="1">
      <c r="A200" s="2" t="s">
        <v>283</v>
      </c>
      <c r="B200" s="2" t="s">
        <v>7</v>
      </c>
      <c r="C200" s="2" t="s">
        <v>27</v>
      </c>
      <c r="D200" s="3">
        <v>1</v>
      </c>
      <c r="E200" s="3" t="s">
        <v>683</v>
      </c>
      <c r="F200" s="2" t="s">
        <v>31</v>
      </c>
      <c r="G200" s="2" t="s">
        <v>29</v>
      </c>
      <c r="H200" s="7"/>
    </row>
    <row r="201" spans="1:8" hidden="1">
      <c r="A201" s="2" t="s">
        <v>284</v>
      </c>
      <c r="B201" s="2" t="s">
        <v>7</v>
      </c>
      <c r="C201" s="2" t="s">
        <v>27</v>
      </c>
      <c r="D201" s="3">
        <v>642</v>
      </c>
      <c r="E201" s="3" t="s">
        <v>683</v>
      </c>
      <c r="F201" s="2" t="s">
        <v>31</v>
      </c>
      <c r="G201" s="2" t="s">
        <v>29</v>
      </c>
      <c r="H201" s="7"/>
    </row>
    <row r="202" spans="1:8" hidden="1">
      <c r="A202" s="2" t="s">
        <v>285</v>
      </c>
      <c r="B202" s="2" t="s">
        <v>7</v>
      </c>
      <c r="C202" s="2" t="s">
        <v>27</v>
      </c>
      <c r="D202" s="3">
        <v>998</v>
      </c>
      <c r="E202" s="3" t="s">
        <v>683</v>
      </c>
      <c r="F202" s="2" t="s">
        <v>31</v>
      </c>
      <c r="G202" s="2" t="s">
        <v>126</v>
      </c>
      <c r="H202" s="7"/>
    </row>
    <row r="203" spans="1:8" hidden="1">
      <c r="A203" s="2" t="s">
        <v>286</v>
      </c>
      <c r="B203" s="2" t="s">
        <v>7</v>
      </c>
      <c r="C203" s="2" t="s">
        <v>27</v>
      </c>
      <c r="D203" s="3">
        <v>3660</v>
      </c>
      <c r="E203" s="3" t="s">
        <v>683</v>
      </c>
      <c r="F203" s="2" t="s">
        <v>28</v>
      </c>
      <c r="G203" s="2" t="s">
        <v>33</v>
      </c>
      <c r="H203" s="7"/>
    </row>
    <row r="204" spans="1:8" hidden="1">
      <c r="A204" s="2" t="s">
        <v>287</v>
      </c>
      <c r="B204" s="2" t="s">
        <v>7</v>
      </c>
      <c r="C204" s="2" t="s">
        <v>27</v>
      </c>
      <c r="D204" s="3">
        <v>958</v>
      </c>
      <c r="E204" s="3" t="s">
        <v>683</v>
      </c>
      <c r="F204" s="2" t="s">
        <v>31</v>
      </c>
      <c r="G204" s="2" t="s">
        <v>29</v>
      </c>
      <c r="H204" s="7"/>
    </row>
    <row r="205" spans="1:8" hidden="1">
      <c r="A205" s="2" t="s">
        <v>288</v>
      </c>
      <c r="B205" s="2" t="s">
        <v>7</v>
      </c>
      <c r="C205" s="2" t="s">
        <v>27</v>
      </c>
      <c r="D205" s="3">
        <v>778</v>
      </c>
      <c r="E205" s="3" t="s">
        <v>683</v>
      </c>
      <c r="F205" s="2" t="s">
        <v>31</v>
      </c>
      <c r="G205" s="2" t="s">
        <v>289</v>
      </c>
      <c r="H205" s="7"/>
    </row>
    <row r="206" spans="1:8" hidden="1">
      <c r="A206" s="2" t="s">
        <v>290</v>
      </c>
      <c r="B206" s="2" t="s">
        <v>7</v>
      </c>
      <c r="C206" s="2" t="s">
        <v>27</v>
      </c>
      <c r="D206" s="3">
        <v>778</v>
      </c>
      <c r="E206" s="3" t="s">
        <v>683</v>
      </c>
      <c r="F206" s="2" t="s">
        <v>31</v>
      </c>
      <c r="G206" s="2" t="s">
        <v>29</v>
      </c>
      <c r="H206" s="7"/>
    </row>
    <row r="207" spans="1:8" hidden="1">
      <c r="A207" s="2" t="s">
        <v>291</v>
      </c>
      <c r="B207" s="2" t="s">
        <v>7</v>
      </c>
      <c r="C207" s="2" t="s">
        <v>104</v>
      </c>
      <c r="D207" s="3">
        <v>105</v>
      </c>
      <c r="E207" s="3" t="s">
        <v>683</v>
      </c>
      <c r="F207" s="2" t="s">
        <v>31</v>
      </c>
      <c r="G207" s="2" t="s">
        <v>18</v>
      </c>
      <c r="H207" s="7"/>
    </row>
    <row r="208" spans="1:8" hidden="1">
      <c r="A208" s="2" t="s">
        <v>292</v>
      </c>
      <c r="B208" s="2" t="s">
        <v>7</v>
      </c>
      <c r="C208" s="2" t="s">
        <v>104</v>
      </c>
      <c r="D208" s="3">
        <v>246</v>
      </c>
      <c r="E208" s="3" t="s">
        <v>683</v>
      </c>
      <c r="F208" s="2" t="s">
        <v>31</v>
      </c>
      <c r="G208" s="2" t="s">
        <v>18</v>
      </c>
      <c r="H208" s="7"/>
    </row>
    <row r="209" spans="1:8">
      <c r="A209" s="2" t="s">
        <v>293</v>
      </c>
      <c r="B209" s="2" t="s">
        <v>7</v>
      </c>
      <c r="C209" s="2" t="s">
        <v>36</v>
      </c>
      <c r="D209" s="3">
        <v>203</v>
      </c>
      <c r="E209" s="3" t="s">
        <v>682</v>
      </c>
      <c r="F209" s="2" t="s">
        <v>9</v>
      </c>
      <c r="G209" s="2" t="s">
        <v>146</v>
      </c>
      <c r="H209" s="7"/>
    </row>
    <row r="210" spans="1:8">
      <c r="A210" s="2" t="s">
        <v>294</v>
      </c>
      <c r="B210" s="2" t="s">
        <v>7</v>
      </c>
      <c r="C210" s="2" t="s">
        <v>104</v>
      </c>
      <c r="D210" s="3">
        <v>675</v>
      </c>
      <c r="E210" s="3" t="s">
        <v>682</v>
      </c>
      <c r="F210" s="2" t="s">
        <v>9</v>
      </c>
      <c r="G210" s="2" t="s">
        <v>177</v>
      </c>
      <c r="H210" s="7"/>
    </row>
    <row r="211" spans="1:8">
      <c r="A211" s="2" t="s">
        <v>295</v>
      </c>
      <c r="B211" s="2" t="s">
        <v>7</v>
      </c>
      <c r="C211" s="2" t="s">
        <v>104</v>
      </c>
      <c r="D211" s="3">
        <v>494</v>
      </c>
      <c r="E211" s="3" t="s">
        <v>682</v>
      </c>
      <c r="F211" s="2" t="s">
        <v>9</v>
      </c>
      <c r="G211" s="2" t="s">
        <v>177</v>
      </c>
      <c r="H211" s="7"/>
    </row>
    <row r="212" spans="1:8">
      <c r="A212" s="2" t="s">
        <v>296</v>
      </c>
      <c r="B212" s="2" t="s">
        <v>7</v>
      </c>
      <c r="C212" s="2" t="s">
        <v>104</v>
      </c>
      <c r="D212" s="3">
        <v>1074</v>
      </c>
      <c r="E212" s="3" t="s">
        <v>682</v>
      </c>
      <c r="F212" s="2" t="s">
        <v>9</v>
      </c>
      <c r="G212" s="2" t="s">
        <v>67</v>
      </c>
      <c r="H212" s="7"/>
    </row>
    <row r="213" spans="1:8" hidden="1">
      <c r="A213" s="2" t="s">
        <v>297</v>
      </c>
      <c r="B213" s="2" t="s">
        <v>7</v>
      </c>
      <c r="C213" s="2" t="s">
        <v>104</v>
      </c>
      <c r="D213" s="3">
        <v>3311</v>
      </c>
      <c r="E213" s="3" t="s">
        <v>683</v>
      </c>
      <c r="F213" s="2" t="s">
        <v>31</v>
      </c>
      <c r="G213" s="2" t="s">
        <v>80</v>
      </c>
      <c r="H213" s="7"/>
    </row>
    <row r="214" spans="1:8" hidden="1">
      <c r="A214" s="2" t="s">
        <v>298</v>
      </c>
      <c r="B214" s="2" t="s">
        <v>7</v>
      </c>
      <c r="C214" s="2" t="s">
        <v>104</v>
      </c>
      <c r="D214" s="3">
        <v>537</v>
      </c>
      <c r="E214" s="3" t="s">
        <v>683</v>
      </c>
      <c r="F214" s="2" t="s">
        <v>28</v>
      </c>
      <c r="G214" s="2" t="s">
        <v>60</v>
      </c>
      <c r="H214" s="7"/>
    </row>
    <row r="215" spans="1:8" hidden="1">
      <c r="A215" s="2" t="s">
        <v>299</v>
      </c>
      <c r="B215" s="2" t="s">
        <v>7</v>
      </c>
      <c r="C215" s="2" t="s">
        <v>104</v>
      </c>
      <c r="D215" s="3">
        <v>544</v>
      </c>
      <c r="E215" s="3" t="s">
        <v>683</v>
      </c>
      <c r="F215" s="2" t="s">
        <v>31</v>
      </c>
      <c r="G215" s="2" t="s">
        <v>80</v>
      </c>
      <c r="H215" s="7"/>
    </row>
    <row r="216" spans="1:8" hidden="1">
      <c r="A216" s="2" t="s">
        <v>300</v>
      </c>
      <c r="B216" s="2" t="s">
        <v>7</v>
      </c>
      <c r="C216" s="2" t="s">
        <v>36</v>
      </c>
      <c r="D216" s="3">
        <v>340</v>
      </c>
      <c r="E216" s="3" t="s">
        <v>683</v>
      </c>
      <c r="F216" s="2" t="s">
        <v>28</v>
      </c>
      <c r="G216" s="2" t="s">
        <v>38</v>
      </c>
      <c r="H216" s="7"/>
    </row>
    <row r="217" spans="1:8" hidden="1">
      <c r="A217" s="2" t="s">
        <v>301</v>
      </c>
      <c r="B217" s="2" t="s">
        <v>7</v>
      </c>
      <c r="C217" s="2" t="s">
        <v>36</v>
      </c>
      <c r="D217" s="3">
        <v>228</v>
      </c>
      <c r="E217" s="3" t="s">
        <v>683</v>
      </c>
      <c r="F217" s="2" t="s">
        <v>28</v>
      </c>
      <c r="G217" s="2" t="s">
        <v>47</v>
      </c>
      <c r="H217" s="7"/>
    </row>
    <row r="218" spans="1:8" hidden="1">
      <c r="A218" s="2" t="s">
        <v>302</v>
      </c>
      <c r="B218" s="2" t="s">
        <v>7</v>
      </c>
      <c r="C218" s="2" t="s">
        <v>36</v>
      </c>
      <c r="D218" s="3">
        <v>184</v>
      </c>
      <c r="E218" s="3" t="s">
        <v>683</v>
      </c>
      <c r="F218" s="2" t="s">
        <v>28</v>
      </c>
      <c r="G218" s="2" t="s">
        <v>33</v>
      </c>
      <c r="H218" s="7"/>
    </row>
    <row r="219" spans="1:8">
      <c r="A219" s="2" t="s">
        <v>303</v>
      </c>
      <c r="B219" s="2" t="s">
        <v>7</v>
      </c>
      <c r="C219" s="2" t="s">
        <v>104</v>
      </c>
      <c r="D219" s="3">
        <v>315</v>
      </c>
      <c r="E219" s="3" t="s">
        <v>682</v>
      </c>
      <c r="F219" s="2" t="s">
        <v>15</v>
      </c>
      <c r="G219" s="2" t="s">
        <v>18</v>
      </c>
      <c r="H219" s="7"/>
    </row>
    <row r="220" spans="1:8" hidden="1">
      <c r="A220" s="2" t="s">
        <v>304</v>
      </c>
      <c r="B220" s="2" t="s">
        <v>7</v>
      </c>
      <c r="C220" s="2" t="s">
        <v>104</v>
      </c>
      <c r="D220" s="3">
        <v>356</v>
      </c>
      <c r="E220" s="3" t="s">
        <v>683</v>
      </c>
      <c r="F220" s="2" t="s">
        <v>31</v>
      </c>
      <c r="G220" s="2" t="s">
        <v>80</v>
      </c>
      <c r="H220" s="7"/>
    </row>
    <row r="221" spans="1:8">
      <c r="A221" s="2" t="s">
        <v>305</v>
      </c>
      <c r="B221" s="2" t="s">
        <v>7</v>
      </c>
      <c r="C221" s="2" t="s">
        <v>104</v>
      </c>
      <c r="D221" s="3">
        <v>606</v>
      </c>
      <c r="E221" s="3" t="s">
        <v>682</v>
      </c>
      <c r="F221" s="2" t="s">
        <v>9</v>
      </c>
      <c r="G221" s="2" t="s">
        <v>12</v>
      </c>
      <c r="H221" s="7"/>
    </row>
    <row r="222" spans="1:8">
      <c r="A222" s="2" t="s">
        <v>306</v>
      </c>
      <c r="B222" s="2" t="s">
        <v>7</v>
      </c>
      <c r="C222" s="2" t="s">
        <v>104</v>
      </c>
      <c r="D222" s="3">
        <v>1341</v>
      </c>
      <c r="E222" s="3" t="s">
        <v>682</v>
      </c>
      <c r="F222" s="2" t="s">
        <v>9</v>
      </c>
      <c r="G222" s="2" t="s">
        <v>12</v>
      </c>
      <c r="H222" s="7"/>
    </row>
    <row r="223" spans="1:8">
      <c r="A223" s="2" t="s">
        <v>307</v>
      </c>
      <c r="B223" s="2" t="s">
        <v>7</v>
      </c>
      <c r="C223" s="2" t="s">
        <v>104</v>
      </c>
      <c r="D223" s="3">
        <v>10</v>
      </c>
      <c r="E223" s="3" t="s">
        <v>682</v>
      </c>
      <c r="F223" s="2" t="s">
        <v>23</v>
      </c>
      <c r="G223" s="2" t="s">
        <v>173</v>
      </c>
      <c r="H223" s="7"/>
    </row>
    <row r="224" spans="1:8">
      <c r="A224" s="2" t="s">
        <v>308</v>
      </c>
      <c r="B224" s="2" t="s">
        <v>7</v>
      </c>
      <c r="C224" s="2" t="s">
        <v>104</v>
      </c>
      <c r="D224" s="3">
        <v>131</v>
      </c>
      <c r="E224" s="3" t="s">
        <v>682</v>
      </c>
      <c r="F224" s="2" t="s">
        <v>23</v>
      </c>
      <c r="G224" s="2" t="s">
        <v>67</v>
      </c>
      <c r="H224" s="7"/>
    </row>
    <row r="225" spans="1:8">
      <c r="A225" s="2" t="s">
        <v>309</v>
      </c>
      <c r="B225" s="2" t="s">
        <v>7</v>
      </c>
      <c r="C225" s="2" t="s">
        <v>36</v>
      </c>
      <c r="D225" s="3">
        <v>5996</v>
      </c>
      <c r="E225" s="3" t="s">
        <v>682</v>
      </c>
      <c r="F225" s="2" t="s">
        <v>15</v>
      </c>
      <c r="G225" s="2" t="s">
        <v>74</v>
      </c>
      <c r="H225" s="7"/>
    </row>
    <row r="226" spans="1:8">
      <c r="A226" s="2" t="s">
        <v>310</v>
      </c>
      <c r="B226" s="2" t="s">
        <v>7</v>
      </c>
      <c r="C226" s="2" t="s">
        <v>104</v>
      </c>
      <c r="D226" s="3">
        <v>309</v>
      </c>
      <c r="E226" s="3" t="s">
        <v>682</v>
      </c>
      <c r="F226" s="2" t="s">
        <v>9</v>
      </c>
      <c r="G226" s="2" t="s">
        <v>12</v>
      </c>
      <c r="H226" s="7"/>
    </row>
    <row r="227" spans="1:8">
      <c r="A227" s="2" t="s">
        <v>311</v>
      </c>
      <c r="B227" s="2" t="s">
        <v>7</v>
      </c>
      <c r="C227" s="2" t="s">
        <v>36</v>
      </c>
      <c r="D227" s="3">
        <v>702</v>
      </c>
      <c r="E227" s="3" t="s">
        <v>682</v>
      </c>
      <c r="F227" s="2" t="s">
        <v>15</v>
      </c>
      <c r="G227" s="2" t="s">
        <v>10</v>
      </c>
      <c r="H227" s="7"/>
    </row>
    <row r="228" spans="1:8" hidden="1">
      <c r="A228" s="2" t="s">
        <v>312</v>
      </c>
      <c r="B228" s="2" t="s">
        <v>7</v>
      </c>
      <c r="C228" s="2" t="s">
        <v>104</v>
      </c>
      <c r="D228" s="3">
        <v>4104</v>
      </c>
      <c r="E228" s="3" t="s">
        <v>683</v>
      </c>
      <c r="F228" s="2" t="s">
        <v>31</v>
      </c>
      <c r="G228" s="2" t="s">
        <v>29</v>
      </c>
      <c r="H228" s="7"/>
    </row>
    <row r="229" spans="1:8" hidden="1">
      <c r="A229" s="2" t="s">
        <v>313</v>
      </c>
      <c r="B229" s="2" t="s">
        <v>7</v>
      </c>
      <c r="C229" s="2" t="s">
        <v>104</v>
      </c>
      <c r="D229" s="3">
        <v>3348</v>
      </c>
      <c r="E229" s="3" t="s">
        <v>683</v>
      </c>
      <c r="F229" s="2" t="s">
        <v>31</v>
      </c>
      <c r="G229" s="2" t="s">
        <v>55</v>
      </c>
      <c r="H229" s="7"/>
    </row>
    <row r="230" spans="1:8" hidden="1">
      <c r="A230" s="2" t="s">
        <v>314</v>
      </c>
      <c r="B230" s="2" t="s">
        <v>7</v>
      </c>
      <c r="C230" s="2" t="s">
        <v>104</v>
      </c>
      <c r="D230" s="3">
        <v>3069</v>
      </c>
      <c r="E230" s="3" t="s">
        <v>683</v>
      </c>
      <c r="F230" s="2" t="s">
        <v>31</v>
      </c>
      <c r="G230" s="2" t="s">
        <v>80</v>
      </c>
      <c r="H230" s="7"/>
    </row>
    <row r="231" spans="1:8" hidden="1">
      <c r="A231" s="2" t="s">
        <v>315</v>
      </c>
      <c r="B231" s="2" t="s">
        <v>7</v>
      </c>
      <c r="C231" s="2" t="s">
        <v>104</v>
      </c>
      <c r="D231" s="3">
        <v>1965</v>
      </c>
      <c r="E231" s="3" t="s">
        <v>683</v>
      </c>
      <c r="F231" s="2" t="s">
        <v>31</v>
      </c>
      <c r="G231" s="2" t="s">
        <v>55</v>
      </c>
      <c r="H231" s="7"/>
    </row>
    <row r="232" spans="1:8" hidden="1">
      <c r="A232" s="2" t="s">
        <v>316</v>
      </c>
      <c r="B232" s="2" t="s">
        <v>7</v>
      </c>
      <c r="C232" s="2" t="s">
        <v>104</v>
      </c>
      <c r="D232" s="3">
        <v>340</v>
      </c>
      <c r="E232" s="3" t="s">
        <v>683</v>
      </c>
      <c r="F232" s="2" t="s">
        <v>31</v>
      </c>
      <c r="G232" s="2" t="s">
        <v>80</v>
      </c>
      <c r="H232" s="7"/>
    </row>
    <row r="233" spans="1:8" hidden="1">
      <c r="A233" s="2" t="s">
        <v>317</v>
      </c>
      <c r="B233" s="2" t="s">
        <v>7</v>
      </c>
      <c r="C233" s="2" t="s">
        <v>104</v>
      </c>
      <c r="D233" s="3">
        <v>422</v>
      </c>
      <c r="E233" s="3" t="s">
        <v>683</v>
      </c>
      <c r="F233" s="2" t="s">
        <v>31</v>
      </c>
      <c r="G233" s="2" t="s">
        <v>60</v>
      </c>
      <c r="H233" s="7"/>
    </row>
    <row r="234" spans="1:8">
      <c r="A234" s="2" t="s">
        <v>318</v>
      </c>
      <c r="B234" s="2" t="s">
        <v>7</v>
      </c>
      <c r="C234" s="2" t="s">
        <v>104</v>
      </c>
      <c r="D234" s="3">
        <v>209</v>
      </c>
      <c r="E234" s="3" t="s">
        <v>682</v>
      </c>
      <c r="F234" s="2" t="s">
        <v>23</v>
      </c>
      <c r="G234" s="2" t="s">
        <v>173</v>
      </c>
      <c r="H234" s="7"/>
    </row>
    <row r="235" spans="1:8">
      <c r="A235" s="2" t="s">
        <v>319</v>
      </c>
      <c r="B235" s="2" t="s">
        <v>7</v>
      </c>
      <c r="C235" s="2" t="s">
        <v>104</v>
      </c>
      <c r="D235" s="3">
        <v>292</v>
      </c>
      <c r="E235" s="3" t="s">
        <v>682</v>
      </c>
      <c r="F235" s="2" t="s">
        <v>23</v>
      </c>
      <c r="G235" s="2" t="s">
        <v>173</v>
      </c>
      <c r="H235" s="7"/>
    </row>
    <row r="236" spans="1:8">
      <c r="A236" s="2" t="s">
        <v>320</v>
      </c>
      <c r="B236" s="2" t="s">
        <v>7</v>
      </c>
      <c r="C236" s="2" t="s">
        <v>104</v>
      </c>
      <c r="D236" s="3">
        <v>185</v>
      </c>
      <c r="E236" s="3" t="s">
        <v>682</v>
      </c>
      <c r="F236" s="2" t="s">
        <v>23</v>
      </c>
      <c r="G236" s="2" t="s">
        <v>173</v>
      </c>
      <c r="H236" s="7"/>
    </row>
    <row r="237" spans="1:8">
      <c r="A237" s="2" t="s">
        <v>321</v>
      </c>
      <c r="B237" s="2" t="s">
        <v>7</v>
      </c>
      <c r="C237" s="2" t="s">
        <v>104</v>
      </c>
      <c r="D237" s="3">
        <v>138</v>
      </c>
      <c r="E237" s="3" t="s">
        <v>682</v>
      </c>
      <c r="F237" s="2" t="s">
        <v>23</v>
      </c>
      <c r="G237" s="2" t="s">
        <v>173</v>
      </c>
      <c r="H237" s="7"/>
    </row>
    <row r="238" spans="1:8">
      <c r="A238" s="2" t="s">
        <v>322</v>
      </c>
      <c r="B238" s="2" t="s">
        <v>7</v>
      </c>
      <c r="C238" s="2" t="s">
        <v>104</v>
      </c>
      <c r="D238" s="3">
        <v>99</v>
      </c>
      <c r="E238" s="3" t="s">
        <v>682</v>
      </c>
      <c r="F238" s="2" t="s">
        <v>23</v>
      </c>
      <c r="G238" s="2" t="s">
        <v>177</v>
      </c>
      <c r="H238" s="7"/>
    </row>
    <row r="239" spans="1:8">
      <c r="A239" s="2" t="s">
        <v>323</v>
      </c>
      <c r="B239" s="2" t="s">
        <v>7</v>
      </c>
      <c r="C239" s="2" t="s">
        <v>104</v>
      </c>
      <c r="D239" s="3">
        <v>50</v>
      </c>
      <c r="E239" s="3" t="s">
        <v>682</v>
      </c>
      <c r="F239" s="2" t="s">
        <v>23</v>
      </c>
      <c r="G239" s="2" t="s">
        <v>177</v>
      </c>
      <c r="H239" s="7"/>
    </row>
    <row r="240" spans="1:8">
      <c r="A240" s="2" t="s">
        <v>324</v>
      </c>
      <c r="B240" s="2" t="s">
        <v>7</v>
      </c>
      <c r="C240" s="2" t="s">
        <v>104</v>
      </c>
      <c r="D240" s="3">
        <v>232</v>
      </c>
      <c r="E240" s="3" t="s">
        <v>682</v>
      </c>
      <c r="F240" s="2" t="s">
        <v>23</v>
      </c>
      <c r="G240" s="2" t="s">
        <v>177</v>
      </c>
      <c r="H240" s="7"/>
    </row>
    <row r="241" spans="1:8">
      <c r="A241" s="2" t="s">
        <v>325</v>
      </c>
      <c r="B241" s="2" t="s">
        <v>7</v>
      </c>
      <c r="C241" s="2" t="s">
        <v>104</v>
      </c>
      <c r="D241" s="3">
        <v>139</v>
      </c>
      <c r="E241" s="3" t="s">
        <v>682</v>
      </c>
      <c r="F241" s="2" t="s">
        <v>23</v>
      </c>
      <c r="G241" s="2" t="s">
        <v>177</v>
      </c>
      <c r="H241" s="7"/>
    </row>
    <row r="242" spans="1:8">
      <c r="A242" s="2" t="s">
        <v>326</v>
      </c>
      <c r="B242" s="2" t="s">
        <v>7</v>
      </c>
      <c r="C242" s="2" t="s">
        <v>104</v>
      </c>
      <c r="D242" s="3">
        <v>2021</v>
      </c>
      <c r="E242" s="3" t="s">
        <v>682</v>
      </c>
      <c r="F242" s="2" t="s">
        <v>9</v>
      </c>
      <c r="G242" s="2" t="s">
        <v>60</v>
      </c>
      <c r="H242" s="7"/>
    </row>
    <row r="243" spans="1:8" hidden="1">
      <c r="A243" s="2" t="s">
        <v>327</v>
      </c>
      <c r="B243" s="2" t="s">
        <v>7</v>
      </c>
      <c r="C243" s="2" t="s">
        <v>104</v>
      </c>
      <c r="D243" s="3">
        <v>1170</v>
      </c>
      <c r="E243" s="3" t="s">
        <v>683</v>
      </c>
      <c r="F243" s="2" t="s">
        <v>28</v>
      </c>
      <c r="G243" s="2" t="s">
        <v>16</v>
      </c>
      <c r="H243" s="7"/>
    </row>
    <row r="244" spans="1:8" hidden="1">
      <c r="A244" s="2" t="s">
        <v>328</v>
      </c>
      <c r="B244" s="2" t="s">
        <v>7</v>
      </c>
      <c r="C244" s="2" t="s">
        <v>104</v>
      </c>
      <c r="D244" s="3">
        <v>3240</v>
      </c>
      <c r="E244" s="3" t="s">
        <v>683</v>
      </c>
      <c r="F244" s="2" t="s">
        <v>28</v>
      </c>
      <c r="G244" s="2" t="s">
        <v>38</v>
      </c>
      <c r="H244" s="7"/>
    </row>
    <row r="245" spans="1:8" hidden="1">
      <c r="A245" s="2" t="s">
        <v>329</v>
      </c>
      <c r="B245" s="2" t="s">
        <v>7</v>
      </c>
      <c r="C245" s="2" t="s">
        <v>104</v>
      </c>
      <c r="D245" s="3">
        <v>1452</v>
      </c>
      <c r="E245" s="3" t="s">
        <v>683</v>
      </c>
      <c r="F245" s="2" t="s">
        <v>28</v>
      </c>
      <c r="G245" s="2" t="s">
        <v>60</v>
      </c>
      <c r="H245" s="7"/>
    </row>
    <row r="246" spans="1:8" hidden="1">
      <c r="A246" s="2" t="s">
        <v>330</v>
      </c>
      <c r="B246" s="2" t="s">
        <v>7</v>
      </c>
      <c r="C246" s="2" t="s">
        <v>104</v>
      </c>
      <c r="D246" s="3">
        <v>1233</v>
      </c>
      <c r="E246" s="3" t="s">
        <v>683</v>
      </c>
      <c r="F246" s="2" t="s">
        <v>28</v>
      </c>
      <c r="G246" s="2" t="s">
        <v>55</v>
      </c>
      <c r="H246" s="7"/>
    </row>
    <row r="247" spans="1:8" hidden="1">
      <c r="A247" s="2" t="s">
        <v>331</v>
      </c>
      <c r="B247" s="2" t="s">
        <v>7</v>
      </c>
      <c r="C247" s="2" t="s">
        <v>104</v>
      </c>
      <c r="D247" s="3">
        <v>912</v>
      </c>
      <c r="E247" s="3" t="s">
        <v>683</v>
      </c>
      <c r="F247" s="2" t="s">
        <v>28</v>
      </c>
      <c r="G247" s="2" t="s">
        <v>16</v>
      </c>
      <c r="H247" s="7"/>
    </row>
    <row r="248" spans="1:8" hidden="1">
      <c r="A248" s="2" t="s">
        <v>332</v>
      </c>
      <c r="B248" s="2" t="s">
        <v>7</v>
      </c>
      <c r="C248" s="2" t="s">
        <v>104</v>
      </c>
      <c r="D248" s="3">
        <v>1752</v>
      </c>
      <c r="E248" s="3" t="s">
        <v>683</v>
      </c>
      <c r="F248" s="2" t="s">
        <v>28</v>
      </c>
      <c r="G248" s="2" t="s">
        <v>38</v>
      </c>
      <c r="H248" s="7"/>
    </row>
    <row r="249" spans="1:8" hidden="1">
      <c r="A249" s="2" t="s">
        <v>333</v>
      </c>
      <c r="B249" s="2" t="s">
        <v>7</v>
      </c>
      <c r="C249" s="2" t="s">
        <v>104</v>
      </c>
      <c r="D249" s="3">
        <v>1392</v>
      </c>
      <c r="E249" s="3" t="s">
        <v>683</v>
      </c>
      <c r="F249" s="2" t="s">
        <v>28</v>
      </c>
      <c r="G249" s="2" t="s">
        <v>60</v>
      </c>
      <c r="H249" s="7"/>
    </row>
    <row r="250" spans="1:8" hidden="1">
      <c r="A250" s="2" t="s">
        <v>334</v>
      </c>
      <c r="B250" s="2" t="s">
        <v>7</v>
      </c>
      <c r="C250" s="2" t="s">
        <v>104</v>
      </c>
      <c r="D250" s="3">
        <v>1224</v>
      </c>
      <c r="E250" s="3" t="s">
        <v>683</v>
      </c>
      <c r="F250" s="2" t="s">
        <v>28</v>
      </c>
      <c r="G250" s="2" t="s">
        <v>55</v>
      </c>
      <c r="H250" s="7"/>
    </row>
    <row r="251" spans="1:8" hidden="1">
      <c r="A251" s="2" t="s">
        <v>335</v>
      </c>
      <c r="B251" s="2" t="s">
        <v>7</v>
      </c>
      <c r="C251" s="2" t="s">
        <v>104</v>
      </c>
      <c r="D251" s="3">
        <v>495</v>
      </c>
      <c r="E251" s="3" t="s">
        <v>683</v>
      </c>
      <c r="F251" s="2" t="s">
        <v>31</v>
      </c>
      <c r="G251" s="2" t="s">
        <v>16</v>
      </c>
      <c r="H251" s="7"/>
    </row>
    <row r="252" spans="1:8" hidden="1">
      <c r="A252" s="2" t="s">
        <v>336</v>
      </c>
      <c r="B252" s="2" t="s">
        <v>7</v>
      </c>
      <c r="C252" s="2" t="s">
        <v>104</v>
      </c>
      <c r="D252" s="3">
        <v>1113</v>
      </c>
      <c r="E252" s="3" t="s">
        <v>683</v>
      </c>
      <c r="F252" s="2" t="s">
        <v>31</v>
      </c>
      <c r="G252" s="2" t="s">
        <v>38</v>
      </c>
      <c r="H252" s="7"/>
    </row>
    <row r="253" spans="1:8" hidden="1">
      <c r="A253" s="2" t="s">
        <v>337</v>
      </c>
      <c r="B253" s="2" t="s">
        <v>7</v>
      </c>
      <c r="C253" s="2" t="s">
        <v>104</v>
      </c>
      <c r="D253" s="3">
        <v>1101</v>
      </c>
      <c r="E253" s="3" t="s">
        <v>683</v>
      </c>
      <c r="F253" s="2" t="s">
        <v>31</v>
      </c>
      <c r="G253" s="2" t="s">
        <v>60</v>
      </c>
      <c r="H253" s="7"/>
    </row>
    <row r="254" spans="1:8" hidden="1">
      <c r="A254" s="2" t="s">
        <v>338</v>
      </c>
      <c r="B254" s="2" t="s">
        <v>7</v>
      </c>
      <c r="C254" s="2" t="s">
        <v>104</v>
      </c>
      <c r="D254" s="3">
        <v>1365</v>
      </c>
      <c r="E254" s="3" t="s">
        <v>683</v>
      </c>
      <c r="F254" s="2" t="s">
        <v>31</v>
      </c>
      <c r="G254" s="2" t="s">
        <v>55</v>
      </c>
      <c r="H254" s="7"/>
    </row>
    <row r="255" spans="1:8">
      <c r="A255" s="2" t="s">
        <v>339</v>
      </c>
      <c r="B255" s="2" t="s">
        <v>7</v>
      </c>
      <c r="C255" s="2" t="s">
        <v>104</v>
      </c>
      <c r="D255" s="3">
        <v>61</v>
      </c>
      <c r="E255" s="3" t="s">
        <v>682</v>
      </c>
      <c r="F255" s="2" t="s">
        <v>9</v>
      </c>
      <c r="G255" s="2" t="s">
        <v>12</v>
      </c>
      <c r="H255" s="7"/>
    </row>
    <row r="256" spans="1:8" hidden="1">
      <c r="A256" s="2" t="s">
        <v>340</v>
      </c>
      <c r="B256" s="2" t="s">
        <v>7</v>
      </c>
      <c r="C256" s="2" t="s">
        <v>341</v>
      </c>
      <c r="D256" s="3">
        <v>3</v>
      </c>
      <c r="E256" s="3" t="s">
        <v>682</v>
      </c>
      <c r="F256" s="2" t="s">
        <v>42</v>
      </c>
      <c r="G256" s="2" t="s">
        <v>80</v>
      </c>
      <c r="H256" s="7"/>
    </row>
    <row r="257" spans="1:8" hidden="1">
      <c r="A257" s="2" t="s">
        <v>342</v>
      </c>
      <c r="B257" s="2" t="s">
        <v>7</v>
      </c>
      <c r="C257" s="2" t="s">
        <v>104</v>
      </c>
      <c r="D257" s="3">
        <v>30140</v>
      </c>
      <c r="E257" s="3" t="s">
        <v>683</v>
      </c>
      <c r="F257" s="2" t="s">
        <v>28</v>
      </c>
      <c r="G257" s="2" t="s">
        <v>38</v>
      </c>
      <c r="H257" s="7"/>
    </row>
    <row r="258" spans="1:8">
      <c r="A258" s="2" t="s">
        <v>343</v>
      </c>
      <c r="B258" s="2" t="s">
        <v>7</v>
      </c>
      <c r="C258" s="2" t="s">
        <v>104</v>
      </c>
      <c r="D258" s="3">
        <v>281</v>
      </c>
      <c r="E258" s="3" t="s">
        <v>682</v>
      </c>
      <c r="F258" s="2" t="s">
        <v>23</v>
      </c>
      <c r="G258" s="2" t="s">
        <v>20</v>
      </c>
      <c r="H258" s="7"/>
    </row>
    <row r="259" spans="1:8" hidden="1">
      <c r="A259" s="2" t="s">
        <v>344</v>
      </c>
      <c r="B259" s="2" t="s">
        <v>7</v>
      </c>
      <c r="C259" s="2" t="s">
        <v>104</v>
      </c>
      <c r="D259" s="3">
        <v>330</v>
      </c>
      <c r="E259" s="3" t="s">
        <v>683</v>
      </c>
      <c r="F259" s="2" t="s">
        <v>28</v>
      </c>
      <c r="G259" s="2" t="s">
        <v>38</v>
      </c>
      <c r="H259" s="7"/>
    </row>
    <row r="260" spans="1:8" hidden="1">
      <c r="A260" s="2" t="s">
        <v>345</v>
      </c>
      <c r="B260" s="2" t="s">
        <v>7</v>
      </c>
      <c r="C260" s="2" t="s">
        <v>104</v>
      </c>
      <c r="D260" s="3">
        <v>312</v>
      </c>
      <c r="E260" s="3" t="s">
        <v>683</v>
      </c>
      <c r="F260" s="2" t="s">
        <v>28</v>
      </c>
      <c r="G260" s="2" t="s">
        <v>60</v>
      </c>
      <c r="H260" s="7"/>
    </row>
    <row r="261" spans="1:8" ht="30" hidden="1">
      <c r="A261" s="2" t="s">
        <v>346</v>
      </c>
      <c r="B261" s="2" t="s">
        <v>347</v>
      </c>
      <c r="C261" s="2" t="s">
        <v>96</v>
      </c>
      <c r="D261" s="3">
        <v>2</v>
      </c>
      <c r="E261" s="3" t="s">
        <v>683</v>
      </c>
      <c r="F261" s="2" t="s">
        <v>348</v>
      </c>
      <c r="G261" s="2" t="s">
        <v>55</v>
      </c>
      <c r="H261" s="7"/>
    </row>
    <row r="262" spans="1:8">
      <c r="A262" s="2" t="s">
        <v>349</v>
      </c>
      <c r="B262" s="2" t="s">
        <v>7</v>
      </c>
      <c r="C262" s="2" t="s">
        <v>36</v>
      </c>
      <c r="D262" s="3">
        <v>84</v>
      </c>
      <c r="E262" s="3" t="s">
        <v>682</v>
      </c>
      <c r="F262" s="2" t="s">
        <v>15</v>
      </c>
      <c r="G262" s="2" t="s">
        <v>10</v>
      </c>
      <c r="H262" s="7"/>
    </row>
    <row r="263" spans="1:8">
      <c r="A263" s="2" t="s">
        <v>350</v>
      </c>
      <c r="B263" s="2" t="s">
        <v>7</v>
      </c>
      <c r="C263" s="2" t="s">
        <v>36</v>
      </c>
      <c r="D263" s="3">
        <v>213</v>
      </c>
      <c r="E263" s="3" t="s">
        <v>682</v>
      </c>
      <c r="F263" s="2" t="s">
        <v>15</v>
      </c>
      <c r="G263" s="2" t="s">
        <v>12</v>
      </c>
      <c r="H263" s="7"/>
    </row>
    <row r="264" spans="1:8" hidden="1">
      <c r="A264" s="2" t="s">
        <v>351</v>
      </c>
      <c r="B264" s="2" t="s">
        <v>7</v>
      </c>
      <c r="C264" s="2" t="s">
        <v>104</v>
      </c>
      <c r="D264" s="3">
        <v>5</v>
      </c>
      <c r="E264" s="3" t="s">
        <v>683</v>
      </c>
      <c r="F264" s="2" t="s">
        <v>28</v>
      </c>
      <c r="G264" s="2" t="s">
        <v>16</v>
      </c>
      <c r="H264" s="7"/>
    </row>
    <row r="265" spans="1:8" hidden="1">
      <c r="A265" s="2" t="s">
        <v>352</v>
      </c>
      <c r="B265" s="2" t="s">
        <v>7</v>
      </c>
      <c r="C265" s="2" t="s">
        <v>104</v>
      </c>
      <c r="D265" s="3">
        <v>1115</v>
      </c>
      <c r="E265" s="3" t="s">
        <v>683</v>
      </c>
      <c r="F265" s="2" t="s">
        <v>28</v>
      </c>
      <c r="G265" s="2" t="s">
        <v>38</v>
      </c>
      <c r="H265" s="7"/>
    </row>
    <row r="266" spans="1:8" hidden="1">
      <c r="A266" s="2" t="s">
        <v>353</v>
      </c>
      <c r="B266" s="2" t="s">
        <v>7</v>
      </c>
      <c r="C266" s="2" t="s">
        <v>104</v>
      </c>
      <c r="D266" s="3">
        <v>444</v>
      </c>
      <c r="E266" s="3" t="s">
        <v>683</v>
      </c>
      <c r="F266" s="2" t="s">
        <v>28</v>
      </c>
      <c r="G266" s="2" t="s">
        <v>60</v>
      </c>
      <c r="H266" s="7"/>
    </row>
    <row r="267" spans="1:8" hidden="1">
      <c r="A267" s="2" t="s">
        <v>354</v>
      </c>
      <c r="B267" s="2" t="s">
        <v>7</v>
      </c>
      <c r="C267" s="2" t="s">
        <v>104</v>
      </c>
      <c r="D267" s="3">
        <v>236</v>
      </c>
      <c r="E267" s="3" t="s">
        <v>683</v>
      </c>
      <c r="F267" s="2" t="s">
        <v>28</v>
      </c>
      <c r="G267" s="2" t="s">
        <v>55</v>
      </c>
      <c r="H267" s="7"/>
    </row>
    <row r="268" spans="1:8" hidden="1">
      <c r="A268" s="2" t="s">
        <v>355</v>
      </c>
      <c r="B268" s="2" t="s">
        <v>7</v>
      </c>
      <c r="C268" s="2" t="s">
        <v>104</v>
      </c>
      <c r="D268" s="3">
        <v>524</v>
      </c>
      <c r="E268" s="3" t="s">
        <v>683</v>
      </c>
      <c r="F268" s="2" t="s">
        <v>31</v>
      </c>
      <c r="G268" s="2" t="s">
        <v>80</v>
      </c>
      <c r="H268" s="7"/>
    </row>
    <row r="269" spans="1:8" hidden="1">
      <c r="A269" s="2" t="s">
        <v>356</v>
      </c>
      <c r="B269" s="2" t="s">
        <v>7</v>
      </c>
      <c r="C269" s="2" t="s">
        <v>104</v>
      </c>
      <c r="D269" s="3">
        <v>1352</v>
      </c>
      <c r="E269" s="3" t="s">
        <v>683</v>
      </c>
      <c r="F269" s="2" t="s">
        <v>31</v>
      </c>
      <c r="G269" s="2" t="s">
        <v>18</v>
      </c>
      <c r="H269" s="7"/>
    </row>
    <row r="270" spans="1:8" hidden="1">
      <c r="A270" s="2" t="s">
        <v>357</v>
      </c>
      <c r="B270" s="2" t="s">
        <v>7</v>
      </c>
      <c r="C270" s="2" t="s">
        <v>104</v>
      </c>
      <c r="D270" s="3">
        <v>2335</v>
      </c>
      <c r="E270" s="3" t="s">
        <v>683</v>
      </c>
      <c r="F270" s="2" t="s">
        <v>28</v>
      </c>
      <c r="G270" s="2" t="s">
        <v>16</v>
      </c>
      <c r="H270" s="7"/>
    </row>
    <row r="271" spans="1:8" hidden="1">
      <c r="A271" s="2" t="s">
        <v>358</v>
      </c>
      <c r="B271" s="2" t="s">
        <v>7</v>
      </c>
      <c r="C271" s="2" t="s">
        <v>104</v>
      </c>
      <c r="D271" s="3">
        <v>3610</v>
      </c>
      <c r="E271" s="3" t="s">
        <v>683</v>
      </c>
      <c r="F271" s="2" t="s">
        <v>28</v>
      </c>
      <c r="G271" s="2" t="s">
        <v>16</v>
      </c>
      <c r="H271" s="7"/>
    </row>
    <row r="272" spans="1:8" hidden="1">
      <c r="A272" s="2" t="s">
        <v>359</v>
      </c>
      <c r="B272" s="2" t="s">
        <v>7</v>
      </c>
      <c r="C272" s="2" t="s">
        <v>104</v>
      </c>
      <c r="D272" s="3">
        <v>686</v>
      </c>
      <c r="E272" s="3" t="s">
        <v>683</v>
      </c>
      <c r="F272" s="2" t="s">
        <v>28</v>
      </c>
      <c r="G272" s="2" t="s">
        <v>16</v>
      </c>
      <c r="H272" s="7"/>
    </row>
    <row r="273" spans="1:8" hidden="1">
      <c r="A273" s="2" t="s">
        <v>360</v>
      </c>
      <c r="B273" s="2" t="s">
        <v>7</v>
      </c>
      <c r="C273" s="2" t="s">
        <v>104</v>
      </c>
      <c r="D273" s="3">
        <v>10055</v>
      </c>
      <c r="E273" s="3" t="s">
        <v>683</v>
      </c>
      <c r="F273" s="2" t="s">
        <v>28</v>
      </c>
      <c r="G273" s="2" t="s">
        <v>38</v>
      </c>
      <c r="H273" s="7"/>
    </row>
    <row r="274" spans="1:8" hidden="1">
      <c r="A274" s="2" t="s">
        <v>361</v>
      </c>
      <c r="B274" s="2" t="s">
        <v>7</v>
      </c>
      <c r="C274" s="2" t="s">
        <v>104</v>
      </c>
      <c r="D274" s="3">
        <v>6680</v>
      </c>
      <c r="E274" s="3" t="s">
        <v>683</v>
      </c>
      <c r="F274" s="2" t="s">
        <v>28</v>
      </c>
      <c r="G274" s="2" t="s">
        <v>38</v>
      </c>
      <c r="H274" s="7"/>
    </row>
    <row r="275" spans="1:8" hidden="1">
      <c r="A275" s="2" t="s">
        <v>362</v>
      </c>
      <c r="B275" s="2" t="s">
        <v>7</v>
      </c>
      <c r="C275" s="2" t="s">
        <v>104</v>
      </c>
      <c r="D275" s="3">
        <v>8485</v>
      </c>
      <c r="E275" s="3" t="s">
        <v>683</v>
      </c>
      <c r="F275" s="2" t="s">
        <v>28</v>
      </c>
      <c r="G275" s="2" t="s">
        <v>60</v>
      </c>
      <c r="H275" s="7"/>
    </row>
    <row r="276" spans="1:8" hidden="1">
      <c r="A276" s="2" t="s">
        <v>363</v>
      </c>
      <c r="B276" s="2" t="s">
        <v>7</v>
      </c>
      <c r="C276" s="2" t="s">
        <v>104</v>
      </c>
      <c r="D276" s="3">
        <v>5278</v>
      </c>
      <c r="E276" s="3" t="s">
        <v>683</v>
      </c>
      <c r="F276" s="2" t="s">
        <v>28</v>
      </c>
      <c r="G276" s="2" t="s">
        <v>60</v>
      </c>
      <c r="H276" s="7"/>
    </row>
    <row r="277" spans="1:8" hidden="1">
      <c r="A277" s="2" t="s">
        <v>364</v>
      </c>
      <c r="B277" s="2" t="s">
        <v>7</v>
      </c>
      <c r="C277" s="2" t="s">
        <v>104</v>
      </c>
      <c r="D277" s="3">
        <v>9359</v>
      </c>
      <c r="E277" s="3" t="s">
        <v>683</v>
      </c>
      <c r="F277" s="2" t="s">
        <v>28</v>
      </c>
      <c r="G277" s="2" t="s">
        <v>55</v>
      </c>
      <c r="H277" s="7"/>
    </row>
    <row r="278" spans="1:8" hidden="1">
      <c r="A278" s="2" t="s">
        <v>365</v>
      </c>
      <c r="B278" s="2" t="s">
        <v>7</v>
      </c>
      <c r="C278" s="2" t="s">
        <v>104</v>
      </c>
      <c r="D278" s="3">
        <v>3976</v>
      </c>
      <c r="E278" s="3" t="s">
        <v>683</v>
      </c>
      <c r="F278" s="2" t="s">
        <v>28</v>
      </c>
      <c r="G278" s="2" t="s">
        <v>55</v>
      </c>
      <c r="H278" s="7"/>
    </row>
    <row r="279" spans="1:8" hidden="1">
      <c r="A279" s="2" t="s">
        <v>366</v>
      </c>
      <c r="B279" s="2" t="s">
        <v>7</v>
      </c>
      <c r="C279" s="2" t="s">
        <v>104</v>
      </c>
      <c r="D279" s="3">
        <v>6</v>
      </c>
      <c r="E279" s="3" t="s">
        <v>683</v>
      </c>
      <c r="F279" s="2" t="s">
        <v>31</v>
      </c>
      <c r="G279" s="2" t="s">
        <v>18</v>
      </c>
      <c r="H279" s="7"/>
    </row>
    <row r="280" spans="1:8" hidden="1">
      <c r="A280" s="2" t="s">
        <v>367</v>
      </c>
      <c r="B280" s="2" t="s">
        <v>7</v>
      </c>
      <c r="C280" s="2" t="s">
        <v>104</v>
      </c>
      <c r="D280" s="3">
        <v>430</v>
      </c>
      <c r="E280" s="3" t="s">
        <v>683</v>
      </c>
      <c r="F280" s="2" t="s">
        <v>31</v>
      </c>
      <c r="G280" s="2" t="s">
        <v>38</v>
      </c>
      <c r="H280" s="7"/>
    </row>
    <row r="281" spans="1:8" hidden="1">
      <c r="A281" s="2" t="s">
        <v>368</v>
      </c>
      <c r="B281" s="2" t="s">
        <v>7</v>
      </c>
      <c r="C281" s="2" t="s">
        <v>104</v>
      </c>
      <c r="D281" s="3">
        <v>1276</v>
      </c>
      <c r="E281" s="3" t="s">
        <v>683</v>
      </c>
      <c r="F281" s="2" t="s">
        <v>31</v>
      </c>
      <c r="G281" s="2" t="s">
        <v>38</v>
      </c>
      <c r="H281" s="7"/>
    </row>
    <row r="282" spans="1:8" hidden="1">
      <c r="A282" s="2" t="s">
        <v>369</v>
      </c>
      <c r="B282" s="2" t="s">
        <v>7</v>
      </c>
      <c r="C282" s="2" t="s">
        <v>104</v>
      </c>
      <c r="D282" s="3">
        <v>204</v>
      </c>
      <c r="E282" s="3" t="s">
        <v>683</v>
      </c>
      <c r="F282" s="2" t="s">
        <v>31</v>
      </c>
      <c r="G282" s="2" t="s">
        <v>74</v>
      </c>
      <c r="H282" s="7"/>
    </row>
    <row r="283" spans="1:8" hidden="1">
      <c r="A283" s="2" t="s">
        <v>370</v>
      </c>
      <c r="B283" s="2" t="s">
        <v>7</v>
      </c>
      <c r="C283" s="2" t="s">
        <v>104</v>
      </c>
      <c r="D283" s="3">
        <v>525</v>
      </c>
      <c r="E283" s="3" t="s">
        <v>683</v>
      </c>
      <c r="F283" s="2" t="s">
        <v>31</v>
      </c>
      <c r="G283" s="2" t="s">
        <v>80</v>
      </c>
      <c r="H283" s="7"/>
    </row>
    <row r="284" spans="1:8" hidden="1">
      <c r="A284" s="2" t="s">
        <v>371</v>
      </c>
      <c r="B284" s="2" t="s">
        <v>7</v>
      </c>
      <c r="C284" s="2" t="s">
        <v>104</v>
      </c>
      <c r="D284" s="3">
        <v>289</v>
      </c>
      <c r="E284" s="3" t="s">
        <v>683</v>
      </c>
      <c r="F284" s="2" t="s">
        <v>31</v>
      </c>
      <c r="G284" s="2" t="s">
        <v>55</v>
      </c>
      <c r="H284" s="7"/>
    </row>
    <row r="285" spans="1:8" hidden="1">
      <c r="A285" s="2" t="s">
        <v>372</v>
      </c>
      <c r="B285" s="2" t="s">
        <v>7</v>
      </c>
      <c r="C285" s="2" t="s">
        <v>104</v>
      </c>
      <c r="D285" s="3">
        <v>445</v>
      </c>
      <c r="E285" s="3" t="s">
        <v>683</v>
      </c>
      <c r="F285" s="2" t="s">
        <v>28</v>
      </c>
      <c r="G285" s="2" t="s">
        <v>16</v>
      </c>
      <c r="H285" s="7"/>
    </row>
    <row r="286" spans="1:8" hidden="1">
      <c r="A286" s="2" t="s">
        <v>373</v>
      </c>
      <c r="B286" s="2" t="s">
        <v>7</v>
      </c>
      <c r="C286" s="2" t="s">
        <v>104</v>
      </c>
      <c r="D286" s="3">
        <v>1425</v>
      </c>
      <c r="E286" s="3" t="s">
        <v>683</v>
      </c>
      <c r="F286" s="2" t="s">
        <v>28</v>
      </c>
      <c r="G286" s="2" t="s">
        <v>38</v>
      </c>
      <c r="H286" s="7"/>
    </row>
    <row r="287" spans="1:8" hidden="1">
      <c r="A287" s="2" t="s">
        <v>374</v>
      </c>
      <c r="B287" s="2" t="s">
        <v>7</v>
      </c>
      <c r="C287" s="2" t="s">
        <v>104</v>
      </c>
      <c r="D287" s="3">
        <v>950</v>
      </c>
      <c r="E287" s="3" t="s">
        <v>683</v>
      </c>
      <c r="F287" s="2" t="s">
        <v>28</v>
      </c>
      <c r="G287" s="2" t="s">
        <v>60</v>
      </c>
      <c r="H287" s="7"/>
    </row>
    <row r="288" spans="1:8" hidden="1">
      <c r="A288" s="2" t="s">
        <v>375</v>
      </c>
      <c r="B288" s="2" t="s">
        <v>7</v>
      </c>
      <c r="C288" s="2" t="s">
        <v>104</v>
      </c>
      <c r="D288" s="3">
        <v>1125</v>
      </c>
      <c r="E288" s="3" t="s">
        <v>683</v>
      </c>
      <c r="F288" s="2" t="s">
        <v>28</v>
      </c>
      <c r="G288" s="2" t="s">
        <v>55</v>
      </c>
      <c r="H288" s="7"/>
    </row>
    <row r="289" spans="1:8" hidden="1">
      <c r="A289" s="2" t="s">
        <v>376</v>
      </c>
      <c r="B289" s="2" t="s">
        <v>7</v>
      </c>
      <c r="C289" s="2" t="s">
        <v>104</v>
      </c>
      <c r="D289" s="3">
        <v>1623</v>
      </c>
      <c r="E289" s="3" t="s">
        <v>683</v>
      </c>
      <c r="F289" s="2" t="s">
        <v>28</v>
      </c>
      <c r="G289" s="2" t="s">
        <v>16</v>
      </c>
      <c r="H289" s="7"/>
    </row>
    <row r="290" spans="1:8" hidden="1">
      <c r="A290" s="2" t="s">
        <v>377</v>
      </c>
      <c r="B290" s="2" t="s">
        <v>7</v>
      </c>
      <c r="C290" s="2" t="s">
        <v>104</v>
      </c>
      <c r="D290" s="3">
        <v>2764</v>
      </c>
      <c r="E290" s="3" t="s">
        <v>683</v>
      </c>
      <c r="F290" s="2" t="s">
        <v>28</v>
      </c>
      <c r="G290" s="2" t="s">
        <v>38</v>
      </c>
      <c r="H290" s="7"/>
    </row>
    <row r="291" spans="1:8" hidden="1">
      <c r="A291" s="2" t="s">
        <v>378</v>
      </c>
      <c r="B291" s="2" t="s">
        <v>7</v>
      </c>
      <c r="C291" s="2" t="s">
        <v>104</v>
      </c>
      <c r="D291" s="3">
        <v>2535</v>
      </c>
      <c r="E291" s="3" t="s">
        <v>683</v>
      </c>
      <c r="F291" s="2" t="s">
        <v>28</v>
      </c>
      <c r="G291" s="2" t="s">
        <v>60</v>
      </c>
      <c r="H291" s="7"/>
    </row>
    <row r="292" spans="1:8" hidden="1">
      <c r="A292" s="2" t="s">
        <v>379</v>
      </c>
      <c r="B292" s="2" t="s">
        <v>7</v>
      </c>
      <c r="C292" s="2" t="s">
        <v>104</v>
      </c>
      <c r="D292" s="3">
        <v>2811</v>
      </c>
      <c r="E292" s="3" t="s">
        <v>683</v>
      </c>
      <c r="F292" s="2" t="s">
        <v>28</v>
      </c>
      <c r="G292" s="2" t="s">
        <v>55</v>
      </c>
      <c r="H292" s="7"/>
    </row>
    <row r="293" spans="1:8" hidden="1">
      <c r="A293" s="2" t="s">
        <v>380</v>
      </c>
      <c r="B293" s="2" t="s">
        <v>7</v>
      </c>
      <c r="C293" s="2" t="s">
        <v>27</v>
      </c>
      <c r="D293" s="3">
        <v>1165</v>
      </c>
      <c r="E293" s="3" t="s">
        <v>683</v>
      </c>
      <c r="F293" s="2" t="s">
        <v>31</v>
      </c>
      <c r="G293" s="2" t="s">
        <v>260</v>
      </c>
      <c r="H293" s="7"/>
    </row>
    <row r="294" spans="1:8" hidden="1">
      <c r="A294" s="2" t="s">
        <v>381</v>
      </c>
      <c r="B294" s="2" t="s">
        <v>7</v>
      </c>
      <c r="C294" s="2" t="s">
        <v>27</v>
      </c>
      <c r="D294" s="3">
        <v>786</v>
      </c>
      <c r="E294" s="3" t="s">
        <v>683</v>
      </c>
      <c r="F294" s="2" t="s">
        <v>31</v>
      </c>
      <c r="G294" s="2" t="s">
        <v>33</v>
      </c>
      <c r="H294" s="7"/>
    </row>
    <row r="295" spans="1:8" hidden="1">
      <c r="A295" s="2" t="s">
        <v>382</v>
      </c>
      <c r="B295" s="2" t="s">
        <v>7</v>
      </c>
      <c r="C295" s="2" t="s">
        <v>111</v>
      </c>
      <c r="D295" s="3">
        <v>597</v>
      </c>
      <c r="E295" s="3" t="s">
        <v>683</v>
      </c>
      <c r="F295" s="2" t="s">
        <v>28</v>
      </c>
      <c r="G295" s="2" t="s">
        <v>38</v>
      </c>
      <c r="H295" s="7"/>
    </row>
    <row r="296" spans="1:8" hidden="1">
      <c r="A296" s="2" t="s">
        <v>383</v>
      </c>
      <c r="B296" s="2" t="s">
        <v>7</v>
      </c>
      <c r="C296" s="2" t="s">
        <v>111</v>
      </c>
      <c r="D296" s="3">
        <v>668</v>
      </c>
      <c r="E296" s="3" t="s">
        <v>683</v>
      </c>
      <c r="F296" s="2" t="s">
        <v>28</v>
      </c>
      <c r="G296" s="2" t="s">
        <v>33</v>
      </c>
      <c r="H296" s="7"/>
    </row>
    <row r="297" spans="1:8" hidden="1">
      <c r="A297" s="2" t="s">
        <v>384</v>
      </c>
      <c r="B297" s="2" t="s">
        <v>7</v>
      </c>
      <c r="C297" s="2" t="s">
        <v>111</v>
      </c>
      <c r="D297" s="3">
        <v>508</v>
      </c>
      <c r="E297" s="3" t="s">
        <v>683</v>
      </c>
      <c r="F297" s="2" t="s">
        <v>28</v>
      </c>
      <c r="G297" s="2" t="s">
        <v>47</v>
      </c>
      <c r="H297" s="7"/>
    </row>
    <row r="298" spans="1:8" hidden="1">
      <c r="A298" s="2" t="s">
        <v>385</v>
      </c>
      <c r="B298" s="2" t="s">
        <v>7</v>
      </c>
      <c r="C298" s="2" t="s">
        <v>111</v>
      </c>
      <c r="D298" s="3">
        <v>164</v>
      </c>
      <c r="E298" s="3" t="s">
        <v>683</v>
      </c>
      <c r="F298" s="2" t="s">
        <v>31</v>
      </c>
      <c r="G298" s="2" t="s">
        <v>29</v>
      </c>
      <c r="H298" s="7"/>
    </row>
    <row r="299" spans="1:8" hidden="1">
      <c r="A299" s="2" t="s">
        <v>386</v>
      </c>
      <c r="B299" s="2" t="s">
        <v>7</v>
      </c>
      <c r="C299" s="2" t="s">
        <v>111</v>
      </c>
      <c r="D299" s="3">
        <v>28</v>
      </c>
      <c r="E299" s="3" t="s">
        <v>683</v>
      </c>
      <c r="F299" s="2" t="s">
        <v>28</v>
      </c>
      <c r="G299" s="2" t="s">
        <v>260</v>
      </c>
      <c r="H299" s="7"/>
    </row>
    <row r="300" spans="1:8" hidden="1">
      <c r="A300" s="2" t="s">
        <v>387</v>
      </c>
      <c r="B300" s="2" t="s">
        <v>7</v>
      </c>
      <c r="C300" s="2" t="s">
        <v>111</v>
      </c>
      <c r="D300" s="3">
        <v>27</v>
      </c>
      <c r="E300" s="3" t="s">
        <v>683</v>
      </c>
      <c r="F300" s="2" t="s">
        <v>31</v>
      </c>
      <c r="G300" s="2" t="s">
        <v>388</v>
      </c>
      <c r="H300" s="7"/>
    </row>
    <row r="301" spans="1:8" hidden="1">
      <c r="A301" s="2" t="s">
        <v>389</v>
      </c>
      <c r="B301" s="2" t="s">
        <v>7</v>
      </c>
      <c r="C301" s="2" t="s">
        <v>111</v>
      </c>
      <c r="D301" s="3">
        <v>17</v>
      </c>
      <c r="E301" s="3" t="s">
        <v>683</v>
      </c>
      <c r="F301" s="2" t="s">
        <v>31</v>
      </c>
      <c r="G301" s="2" t="s">
        <v>390</v>
      </c>
      <c r="H301" s="7"/>
    </row>
    <row r="302" spans="1:8" hidden="1">
      <c r="A302" s="2" t="s">
        <v>391</v>
      </c>
      <c r="B302" s="2" t="s">
        <v>7</v>
      </c>
      <c r="C302" s="2" t="s">
        <v>111</v>
      </c>
      <c r="D302" s="3">
        <v>550</v>
      </c>
      <c r="E302" s="3" t="s">
        <v>683</v>
      </c>
      <c r="F302" s="2" t="s">
        <v>28</v>
      </c>
      <c r="G302" s="2" t="s">
        <v>38</v>
      </c>
      <c r="H302" s="7"/>
    </row>
    <row r="303" spans="1:8" hidden="1">
      <c r="A303" s="2" t="s">
        <v>392</v>
      </c>
      <c r="B303" s="2" t="s">
        <v>7</v>
      </c>
      <c r="C303" s="2" t="s">
        <v>111</v>
      </c>
      <c r="D303" s="3">
        <v>2</v>
      </c>
      <c r="E303" s="3" t="s">
        <v>683</v>
      </c>
      <c r="F303" s="2" t="s">
        <v>28</v>
      </c>
      <c r="G303" s="2" t="s">
        <v>18</v>
      </c>
      <c r="H303" s="7"/>
    </row>
    <row r="304" spans="1:8" hidden="1">
      <c r="A304" s="2" t="s">
        <v>393</v>
      </c>
      <c r="B304" s="2" t="s">
        <v>7</v>
      </c>
      <c r="C304" s="2" t="s">
        <v>111</v>
      </c>
      <c r="D304" s="3">
        <v>833</v>
      </c>
      <c r="E304" s="3" t="s">
        <v>683</v>
      </c>
      <c r="F304" s="2" t="s">
        <v>28</v>
      </c>
      <c r="G304" s="2" t="s">
        <v>33</v>
      </c>
      <c r="H304" s="7"/>
    </row>
    <row r="305" spans="1:8" hidden="1">
      <c r="A305" s="2" t="s">
        <v>394</v>
      </c>
      <c r="B305" s="2" t="s">
        <v>7</v>
      </c>
      <c r="C305" s="2" t="s">
        <v>111</v>
      </c>
      <c r="D305" s="3">
        <v>1604</v>
      </c>
      <c r="E305" s="3" t="s">
        <v>683</v>
      </c>
      <c r="F305" s="2" t="s">
        <v>28</v>
      </c>
      <c r="G305" s="2" t="s">
        <v>33</v>
      </c>
      <c r="H305" s="7"/>
    </row>
    <row r="306" spans="1:8" hidden="1">
      <c r="A306" s="2" t="s">
        <v>395</v>
      </c>
      <c r="B306" s="2" t="s">
        <v>7</v>
      </c>
      <c r="C306" s="2" t="s">
        <v>111</v>
      </c>
      <c r="D306" s="3">
        <v>1128</v>
      </c>
      <c r="E306" s="3" t="s">
        <v>683</v>
      </c>
      <c r="F306" s="2" t="s">
        <v>28</v>
      </c>
      <c r="G306" s="2" t="s">
        <v>47</v>
      </c>
      <c r="H306" s="7"/>
    </row>
    <row r="307" spans="1:8" hidden="1">
      <c r="A307" s="2" t="s">
        <v>396</v>
      </c>
      <c r="B307" s="2" t="s">
        <v>7</v>
      </c>
      <c r="C307" s="2" t="s">
        <v>111</v>
      </c>
      <c r="D307" s="3">
        <v>704</v>
      </c>
      <c r="E307" s="3" t="s">
        <v>683</v>
      </c>
      <c r="F307" s="2" t="s">
        <v>28</v>
      </c>
      <c r="G307" s="2" t="s">
        <v>38</v>
      </c>
      <c r="H307" s="7"/>
    </row>
    <row r="308" spans="1:8" hidden="1">
      <c r="A308" s="2" t="s">
        <v>397</v>
      </c>
      <c r="B308" s="2" t="s">
        <v>7</v>
      </c>
      <c r="C308" s="2" t="s">
        <v>111</v>
      </c>
      <c r="D308" s="3">
        <v>704</v>
      </c>
      <c r="E308" s="3" t="s">
        <v>683</v>
      </c>
      <c r="F308" s="2" t="s">
        <v>28</v>
      </c>
      <c r="G308" s="2" t="s">
        <v>33</v>
      </c>
      <c r="H308" s="7"/>
    </row>
    <row r="309" spans="1:8" hidden="1">
      <c r="A309" s="2" t="s">
        <v>398</v>
      </c>
      <c r="B309" s="2" t="s">
        <v>7</v>
      </c>
      <c r="C309" s="2" t="s">
        <v>111</v>
      </c>
      <c r="D309" s="3">
        <v>1200</v>
      </c>
      <c r="E309" s="3" t="s">
        <v>683</v>
      </c>
      <c r="F309" s="2" t="s">
        <v>28</v>
      </c>
      <c r="G309" s="2" t="s">
        <v>38</v>
      </c>
      <c r="H309" s="7"/>
    </row>
    <row r="310" spans="1:8" hidden="1">
      <c r="A310" s="2" t="s">
        <v>399</v>
      </c>
      <c r="B310" s="2" t="s">
        <v>7</v>
      </c>
      <c r="C310" s="2" t="s">
        <v>27</v>
      </c>
      <c r="D310" s="3">
        <v>4248</v>
      </c>
      <c r="E310" s="3" t="s">
        <v>683</v>
      </c>
      <c r="F310" s="2" t="s">
        <v>28</v>
      </c>
      <c r="G310" s="2" t="s">
        <v>29</v>
      </c>
      <c r="H310" s="7"/>
    </row>
    <row r="311" spans="1:8">
      <c r="A311" s="2" t="s">
        <v>400</v>
      </c>
      <c r="B311" s="2" t="s">
        <v>7</v>
      </c>
      <c r="C311" s="2" t="s">
        <v>191</v>
      </c>
      <c r="D311" s="3">
        <v>43</v>
      </c>
      <c r="E311" s="3" t="s">
        <v>682</v>
      </c>
      <c r="F311" s="2" t="s">
        <v>15</v>
      </c>
      <c r="G311" s="2" t="s">
        <v>12</v>
      </c>
      <c r="H311" s="7"/>
    </row>
    <row r="312" spans="1:8">
      <c r="A312" s="2" t="s">
        <v>401</v>
      </c>
      <c r="B312" s="2" t="s">
        <v>7</v>
      </c>
      <c r="C312" s="2" t="s">
        <v>191</v>
      </c>
      <c r="D312" s="3">
        <v>50</v>
      </c>
      <c r="E312" s="3" t="s">
        <v>682</v>
      </c>
      <c r="F312" s="2" t="s">
        <v>15</v>
      </c>
      <c r="G312" s="2" t="s">
        <v>10</v>
      </c>
      <c r="H312" s="7"/>
    </row>
    <row r="313" spans="1:8" hidden="1">
      <c r="A313" s="2" t="s">
        <v>402</v>
      </c>
      <c r="B313" s="2" t="s">
        <v>7</v>
      </c>
      <c r="C313" s="2" t="s">
        <v>104</v>
      </c>
      <c r="D313" s="3">
        <v>1050</v>
      </c>
      <c r="E313" s="3" t="s">
        <v>683</v>
      </c>
      <c r="F313" s="2" t="s">
        <v>31</v>
      </c>
      <c r="G313" s="2" t="s">
        <v>74</v>
      </c>
      <c r="H313" s="7"/>
    </row>
    <row r="314" spans="1:8" hidden="1">
      <c r="A314" s="2" t="s">
        <v>403</v>
      </c>
      <c r="B314" s="2" t="s">
        <v>7</v>
      </c>
      <c r="C314" s="2" t="s">
        <v>104</v>
      </c>
      <c r="D314" s="3">
        <v>117</v>
      </c>
      <c r="E314" s="3" t="s">
        <v>683</v>
      </c>
      <c r="F314" s="2" t="s">
        <v>31</v>
      </c>
      <c r="G314" s="2" t="s">
        <v>74</v>
      </c>
      <c r="H314" s="7"/>
    </row>
    <row r="315" spans="1:8" hidden="1">
      <c r="A315" s="2" t="s">
        <v>404</v>
      </c>
      <c r="B315" s="2" t="s">
        <v>7</v>
      </c>
      <c r="C315" s="2" t="s">
        <v>104</v>
      </c>
      <c r="D315" s="3">
        <v>84</v>
      </c>
      <c r="E315" s="3" t="s">
        <v>683</v>
      </c>
      <c r="F315" s="2" t="s">
        <v>31</v>
      </c>
      <c r="G315" s="2" t="s">
        <v>74</v>
      </c>
      <c r="H315" s="7"/>
    </row>
    <row r="316" spans="1:8" hidden="1">
      <c r="A316" s="2" t="s">
        <v>405</v>
      </c>
      <c r="B316" s="2" t="s">
        <v>7</v>
      </c>
      <c r="C316" s="2" t="s">
        <v>104</v>
      </c>
      <c r="D316" s="3">
        <v>147</v>
      </c>
      <c r="E316" s="3" t="s">
        <v>683</v>
      </c>
      <c r="F316" s="2" t="s">
        <v>31</v>
      </c>
      <c r="G316" s="2" t="s">
        <v>74</v>
      </c>
      <c r="H316" s="7"/>
    </row>
    <row r="317" spans="1:8" hidden="1">
      <c r="A317" s="2" t="s">
        <v>406</v>
      </c>
      <c r="B317" s="2" t="s">
        <v>7</v>
      </c>
      <c r="C317" s="2" t="s">
        <v>104</v>
      </c>
      <c r="D317" s="3">
        <v>171</v>
      </c>
      <c r="E317" s="3" t="s">
        <v>683</v>
      </c>
      <c r="F317" s="2" t="s">
        <v>31</v>
      </c>
      <c r="G317" s="2" t="s">
        <v>74</v>
      </c>
      <c r="H317" s="7"/>
    </row>
    <row r="318" spans="1:8" hidden="1">
      <c r="A318" s="2" t="s">
        <v>407</v>
      </c>
      <c r="B318" s="2" t="s">
        <v>7</v>
      </c>
      <c r="C318" s="2" t="s">
        <v>104</v>
      </c>
      <c r="D318" s="3">
        <v>5097</v>
      </c>
      <c r="E318" s="3" t="s">
        <v>683</v>
      </c>
      <c r="F318" s="2" t="s">
        <v>31</v>
      </c>
      <c r="G318" s="2" t="s">
        <v>151</v>
      </c>
      <c r="H318" s="7"/>
    </row>
    <row r="319" spans="1:8" hidden="1">
      <c r="A319" s="2" t="s">
        <v>408</v>
      </c>
      <c r="B319" s="2" t="s">
        <v>7</v>
      </c>
      <c r="C319" s="2" t="s">
        <v>104</v>
      </c>
      <c r="D319" s="3">
        <v>661</v>
      </c>
      <c r="E319" s="3" t="s">
        <v>683</v>
      </c>
      <c r="F319" s="2" t="s">
        <v>31</v>
      </c>
      <c r="G319" s="2" t="s">
        <v>409</v>
      </c>
      <c r="H319" s="7"/>
    </row>
    <row r="320" spans="1:8" hidden="1">
      <c r="A320" s="2" t="s">
        <v>408</v>
      </c>
      <c r="B320" s="2" t="s">
        <v>7</v>
      </c>
      <c r="C320" s="2" t="s">
        <v>104</v>
      </c>
      <c r="D320" s="3">
        <v>182</v>
      </c>
      <c r="E320" s="3" t="s">
        <v>683</v>
      </c>
      <c r="F320" s="2" t="s">
        <v>28</v>
      </c>
      <c r="G320" s="2" t="s">
        <v>409</v>
      </c>
      <c r="H320" s="7"/>
    </row>
    <row r="321" spans="1:8">
      <c r="A321" s="2" t="s">
        <v>410</v>
      </c>
      <c r="B321" s="2" t="s">
        <v>7</v>
      </c>
      <c r="C321" s="2" t="s">
        <v>36</v>
      </c>
      <c r="D321" s="3">
        <v>1213</v>
      </c>
      <c r="E321" s="3" t="s">
        <v>682</v>
      </c>
      <c r="F321" s="2" t="s">
        <v>9</v>
      </c>
      <c r="G321" s="2" t="s">
        <v>10</v>
      </c>
      <c r="H321" s="7"/>
    </row>
    <row r="322" spans="1:8" hidden="1">
      <c r="A322" s="2" t="s">
        <v>411</v>
      </c>
      <c r="B322" s="2" t="s">
        <v>7</v>
      </c>
      <c r="C322" s="2" t="s">
        <v>27</v>
      </c>
      <c r="D322" s="3">
        <v>2142</v>
      </c>
      <c r="E322" s="3" t="s">
        <v>683</v>
      </c>
      <c r="F322" s="2" t="s">
        <v>31</v>
      </c>
      <c r="G322" s="2" t="s">
        <v>29</v>
      </c>
      <c r="H322" s="7"/>
    </row>
    <row r="323" spans="1:8">
      <c r="A323" s="2" t="s">
        <v>412</v>
      </c>
      <c r="B323" s="2" t="s">
        <v>7</v>
      </c>
      <c r="C323" s="2" t="s">
        <v>53</v>
      </c>
      <c r="D323" s="3">
        <v>120</v>
      </c>
      <c r="E323" s="3" t="s">
        <v>682</v>
      </c>
      <c r="F323" s="2" t="s">
        <v>9</v>
      </c>
      <c r="G323" s="2" t="s">
        <v>67</v>
      </c>
      <c r="H323" s="7"/>
    </row>
    <row r="324" spans="1:8" hidden="1">
      <c r="A324" s="2" t="s">
        <v>413</v>
      </c>
      <c r="B324" s="2" t="s">
        <v>7</v>
      </c>
      <c r="C324" s="2" t="s">
        <v>104</v>
      </c>
      <c r="D324" s="3">
        <v>176</v>
      </c>
      <c r="E324" s="3" t="s">
        <v>683</v>
      </c>
      <c r="F324" s="2" t="s">
        <v>31</v>
      </c>
      <c r="G324" s="2" t="s">
        <v>74</v>
      </c>
      <c r="H324" s="7"/>
    </row>
    <row r="325" spans="1:8" hidden="1">
      <c r="A325" s="2" t="s">
        <v>413</v>
      </c>
      <c r="B325" s="2" t="s">
        <v>7</v>
      </c>
      <c r="C325" s="2" t="s">
        <v>104</v>
      </c>
      <c r="D325" s="3">
        <v>168</v>
      </c>
      <c r="E325" s="3" t="s">
        <v>683</v>
      </c>
      <c r="F325" s="2" t="s">
        <v>28</v>
      </c>
      <c r="G325" s="2" t="s">
        <v>74</v>
      </c>
      <c r="H325" s="7"/>
    </row>
    <row r="326" spans="1:8">
      <c r="A326" s="2" t="s">
        <v>414</v>
      </c>
      <c r="B326" s="2" t="s">
        <v>7</v>
      </c>
      <c r="C326" s="2" t="s">
        <v>36</v>
      </c>
      <c r="D326" s="3">
        <v>436</v>
      </c>
      <c r="E326" s="3" t="s">
        <v>682</v>
      </c>
      <c r="F326" s="2" t="s">
        <v>9</v>
      </c>
      <c r="G326" s="2" t="s">
        <v>29</v>
      </c>
      <c r="H326" s="7"/>
    </row>
    <row r="327" spans="1:8" hidden="1">
      <c r="A327" s="2" t="s">
        <v>415</v>
      </c>
      <c r="B327" s="2" t="s">
        <v>7</v>
      </c>
      <c r="C327" s="2" t="s">
        <v>219</v>
      </c>
      <c r="D327" s="3">
        <v>14</v>
      </c>
      <c r="E327" s="3" t="s">
        <v>683</v>
      </c>
      <c r="F327" s="2" t="s">
        <v>28</v>
      </c>
      <c r="G327" s="2" t="s">
        <v>38</v>
      </c>
      <c r="H327" s="7"/>
    </row>
    <row r="328" spans="1:8" hidden="1">
      <c r="A328" s="2" t="s">
        <v>416</v>
      </c>
      <c r="B328" s="2" t="s">
        <v>7</v>
      </c>
      <c r="C328" s="2" t="s">
        <v>104</v>
      </c>
      <c r="D328" s="3">
        <v>346</v>
      </c>
      <c r="E328" s="3" t="s">
        <v>683</v>
      </c>
      <c r="F328" s="2" t="s">
        <v>28</v>
      </c>
      <c r="G328" s="2" t="s">
        <v>16</v>
      </c>
      <c r="H328" s="7"/>
    </row>
    <row r="329" spans="1:8" hidden="1">
      <c r="A329" s="2" t="s">
        <v>417</v>
      </c>
      <c r="B329" s="2" t="s">
        <v>7</v>
      </c>
      <c r="C329" s="2" t="s">
        <v>104</v>
      </c>
      <c r="D329" s="3">
        <v>1226</v>
      </c>
      <c r="E329" s="3" t="s">
        <v>683</v>
      </c>
      <c r="F329" s="2" t="s">
        <v>31</v>
      </c>
      <c r="G329" s="2" t="s">
        <v>29</v>
      </c>
      <c r="H329" s="7"/>
    </row>
    <row r="330" spans="1:8" hidden="1">
      <c r="A330" s="2" t="s">
        <v>418</v>
      </c>
      <c r="B330" s="2" t="s">
        <v>7</v>
      </c>
      <c r="C330" s="2" t="s">
        <v>104</v>
      </c>
      <c r="D330" s="3">
        <v>1059</v>
      </c>
      <c r="E330" s="3" t="s">
        <v>683</v>
      </c>
      <c r="F330" s="2" t="s">
        <v>31</v>
      </c>
      <c r="G330" s="2" t="s">
        <v>18</v>
      </c>
      <c r="H330" s="7"/>
    </row>
    <row r="331" spans="1:8" hidden="1">
      <c r="A331" s="2" t="s">
        <v>419</v>
      </c>
      <c r="B331" s="2" t="s">
        <v>7</v>
      </c>
      <c r="C331" s="2" t="s">
        <v>104</v>
      </c>
      <c r="D331" s="3">
        <v>405</v>
      </c>
      <c r="E331" s="3" t="s">
        <v>683</v>
      </c>
      <c r="F331" s="2" t="s">
        <v>31</v>
      </c>
      <c r="G331" s="2" t="s">
        <v>74</v>
      </c>
      <c r="H331" s="7"/>
    </row>
    <row r="332" spans="1:8" hidden="1">
      <c r="A332" s="2" t="s">
        <v>420</v>
      </c>
      <c r="B332" s="2" t="s">
        <v>7</v>
      </c>
      <c r="C332" s="2" t="s">
        <v>104</v>
      </c>
      <c r="D332" s="3">
        <v>9995</v>
      </c>
      <c r="E332" s="3" t="s">
        <v>683</v>
      </c>
      <c r="F332" s="2" t="s">
        <v>28</v>
      </c>
      <c r="G332" s="2" t="s">
        <v>38</v>
      </c>
      <c r="H332" s="7"/>
    </row>
    <row r="333" spans="1:8">
      <c r="A333" s="2" t="s">
        <v>421</v>
      </c>
      <c r="B333" s="2" t="s">
        <v>7</v>
      </c>
      <c r="C333" s="2" t="s">
        <v>8</v>
      </c>
      <c r="D333" s="3">
        <v>2</v>
      </c>
      <c r="E333" s="3" t="s">
        <v>682</v>
      </c>
      <c r="F333" s="2" t="s">
        <v>23</v>
      </c>
      <c r="G333" s="2" t="s">
        <v>20</v>
      </c>
      <c r="H333" s="7"/>
    </row>
    <row r="334" spans="1:8">
      <c r="A334" s="2" t="s">
        <v>422</v>
      </c>
      <c r="B334" s="2" t="s">
        <v>7</v>
      </c>
      <c r="C334" s="2" t="s">
        <v>8</v>
      </c>
      <c r="D334" s="3">
        <v>8</v>
      </c>
      <c r="E334" s="3" t="s">
        <v>682</v>
      </c>
      <c r="F334" s="2" t="s">
        <v>23</v>
      </c>
      <c r="G334" s="2" t="s">
        <v>20</v>
      </c>
      <c r="H334" s="7"/>
    </row>
    <row r="335" spans="1:8" hidden="1">
      <c r="A335" s="2" t="s">
        <v>423</v>
      </c>
      <c r="B335" s="2" t="s">
        <v>7</v>
      </c>
      <c r="C335" s="2" t="s">
        <v>219</v>
      </c>
      <c r="D335" s="3">
        <v>18</v>
      </c>
      <c r="E335" s="3" t="s">
        <v>683</v>
      </c>
      <c r="F335" s="2" t="s">
        <v>28</v>
      </c>
      <c r="G335" s="2" t="s">
        <v>38</v>
      </c>
      <c r="H335" s="7"/>
    </row>
    <row r="336" spans="1:8" hidden="1">
      <c r="A336" s="2" t="s">
        <v>424</v>
      </c>
      <c r="B336" s="2" t="s">
        <v>7</v>
      </c>
      <c r="C336" s="2" t="s">
        <v>219</v>
      </c>
      <c r="D336" s="3">
        <v>6</v>
      </c>
      <c r="E336" s="3" t="s">
        <v>683</v>
      </c>
      <c r="F336" s="2" t="s">
        <v>28</v>
      </c>
      <c r="G336" s="2" t="s">
        <v>38</v>
      </c>
      <c r="H336" s="7"/>
    </row>
    <row r="337" spans="1:8" hidden="1">
      <c r="A337" s="2" t="s">
        <v>425</v>
      </c>
      <c r="B337" s="2" t="s">
        <v>7</v>
      </c>
      <c r="C337" s="2" t="s">
        <v>104</v>
      </c>
      <c r="D337" s="3">
        <v>142</v>
      </c>
      <c r="E337" s="3" t="s">
        <v>683</v>
      </c>
      <c r="F337" s="2" t="s">
        <v>31</v>
      </c>
      <c r="G337" s="2" t="s">
        <v>80</v>
      </c>
      <c r="H337" s="7"/>
    </row>
    <row r="338" spans="1:8" hidden="1">
      <c r="A338" s="2" t="s">
        <v>426</v>
      </c>
      <c r="B338" s="2" t="s">
        <v>7</v>
      </c>
      <c r="C338" s="2" t="s">
        <v>104</v>
      </c>
      <c r="D338" s="3">
        <v>134</v>
      </c>
      <c r="E338" s="3" t="s">
        <v>683</v>
      </c>
      <c r="F338" s="2" t="s">
        <v>31</v>
      </c>
      <c r="G338" s="2" t="s">
        <v>55</v>
      </c>
      <c r="H338" s="7"/>
    </row>
    <row r="339" spans="1:8">
      <c r="A339" s="2" t="s">
        <v>427</v>
      </c>
      <c r="B339" s="2" t="s">
        <v>7</v>
      </c>
      <c r="C339" s="2" t="s">
        <v>104</v>
      </c>
      <c r="D339" s="3">
        <v>880</v>
      </c>
      <c r="E339" s="3" t="s">
        <v>682</v>
      </c>
      <c r="F339" s="2" t="s">
        <v>15</v>
      </c>
      <c r="G339" s="2" t="s">
        <v>38</v>
      </c>
      <c r="H339" s="7"/>
    </row>
    <row r="340" spans="1:8">
      <c r="A340" s="2" t="s">
        <v>428</v>
      </c>
      <c r="B340" s="2" t="s">
        <v>7</v>
      </c>
      <c r="C340" s="2" t="s">
        <v>104</v>
      </c>
      <c r="D340" s="3">
        <v>452</v>
      </c>
      <c r="E340" s="3" t="s">
        <v>682</v>
      </c>
      <c r="F340" s="2" t="s">
        <v>15</v>
      </c>
      <c r="G340" s="2" t="s">
        <v>18</v>
      </c>
      <c r="H340" s="7"/>
    </row>
    <row r="341" spans="1:8">
      <c r="A341" s="2" t="s">
        <v>429</v>
      </c>
      <c r="B341" s="2" t="s">
        <v>7</v>
      </c>
      <c r="C341" s="2" t="s">
        <v>104</v>
      </c>
      <c r="D341" s="3">
        <v>639</v>
      </c>
      <c r="E341" s="3" t="s">
        <v>682</v>
      </c>
      <c r="F341" s="2" t="s">
        <v>9</v>
      </c>
      <c r="G341" s="2" t="s">
        <v>16</v>
      </c>
      <c r="H341" s="7"/>
    </row>
    <row r="342" spans="1:8">
      <c r="A342" s="2" t="s">
        <v>430</v>
      </c>
      <c r="B342" s="2" t="s">
        <v>7</v>
      </c>
      <c r="C342" s="2" t="s">
        <v>104</v>
      </c>
      <c r="D342" s="3">
        <v>78</v>
      </c>
      <c r="E342" s="3" t="s">
        <v>682</v>
      </c>
      <c r="F342" s="2" t="s">
        <v>9</v>
      </c>
      <c r="G342" s="2" t="s">
        <v>38</v>
      </c>
      <c r="H342" s="7"/>
    </row>
    <row r="343" spans="1:8">
      <c r="A343" s="2" t="s">
        <v>431</v>
      </c>
      <c r="B343" s="2" t="s">
        <v>7</v>
      </c>
      <c r="C343" s="2" t="s">
        <v>104</v>
      </c>
      <c r="D343" s="3">
        <v>177</v>
      </c>
      <c r="E343" s="3" t="s">
        <v>682</v>
      </c>
      <c r="F343" s="2" t="s">
        <v>9</v>
      </c>
      <c r="G343" s="2" t="s">
        <v>16</v>
      </c>
      <c r="H343" s="7"/>
    </row>
    <row r="344" spans="1:8">
      <c r="A344" s="2" t="s">
        <v>432</v>
      </c>
      <c r="B344" s="2" t="s">
        <v>7</v>
      </c>
      <c r="C344" s="2" t="s">
        <v>104</v>
      </c>
      <c r="D344" s="3">
        <v>11</v>
      </c>
      <c r="E344" s="3" t="s">
        <v>682</v>
      </c>
      <c r="F344" s="2" t="s">
        <v>23</v>
      </c>
      <c r="G344" s="2" t="s">
        <v>177</v>
      </c>
      <c r="H344" s="7"/>
    </row>
    <row r="345" spans="1:8">
      <c r="A345" s="2" t="s">
        <v>433</v>
      </c>
      <c r="B345" s="2" t="s">
        <v>7</v>
      </c>
      <c r="C345" s="2" t="s">
        <v>104</v>
      </c>
      <c r="D345" s="3">
        <v>17</v>
      </c>
      <c r="E345" s="3" t="s">
        <v>682</v>
      </c>
      <c r="F345" s="2" t="s">
        <v>23</v>
      </c>
      <c r="G345" s="2" t="s">
        <v>24</v>
      </c>
      <c r="H345" s="7"/>
    </row>
    <row r="346" spans="1:8">
      <c r="A346" s="2" t="s">
        <v>434</v>
      </c>
      <c r="B346" s="2" t="s">
        <v>7</v>
      </c>
      <c r="C346" s="2" t="s">
        <v>104</v>
      </c>
      <c r="D346" s="3">
        <v>14</v>
      </c>
      <c r="E346" s="3" t="s">
        <v>682</v>
      </c>
      <c r="F346" s="2" t="s">
        <v>23</v>
      </c>
      <c r="G346" s="2" t="s">
        <v>177</v>
      </c>
      <c r="H346" s="7"/>
    </row>
    <row r="347" spans="1:8">
      <c r="A347" s="2" t="s">
        <v>435</v>
      </c>
      <c r="B347" s="2" t="s">
        <v>7</v>
      </c>
      <c r="C347" s="2" t="s">
        <v>104</v>
      </c>
      <c r="D347" s="3">
        <v>13</v>
      </c>
      <c r="E347" s="3" t="s">
        <v>682</v>
      </c>
      <c r="F347" s="2" t="s">
        <v>23</v>
      </c>
      <c r="G347" s="2" t="s">
        <v>24</v>
      </c>
      <c r="H347" s="7"/>
    </row>
    <row r="348" spans="1:8">
      <c r="A348" s="2" t="s">
        <v>436</v>
      </c>
      <c r="B348" s="2" t="s">
        <v>7</v>
      </c>
      <c r="C348" s="2" t="s">
        <v>104</v>
      </c>
      <c r="D348" s="3">
        <v>7</v>
      </c>
      <c r="E348" s="3" t="s">
        <v>682</v>
      </c>
      <c r="F348" s="2" t="s">
        <v>23</v>
      </c>
      <c r="G348" s="2" t="s">
        <v>177</v>
      </c>
      <c r="H348" s="7"/>
    </row>
    <row r="349" spans="1:8">
      <c r="A349" s="2" t="s">
        <v>437</v>
      </c>
      <c r="B349" s="2" t="s">
        <v>7</v>
      </c>
      <c r="C349" s="2" t="s">
        <v>104</v>
      </c>
      <c r="D349" s="3">
        <v>13</v>
      </c>
      <c r="E349" s="3" t="s">
        <v>682</v>
      </c>
      <c r="F349" s="2" t="s">
        <v>23</v>
      </c>
      <c r="G349" s="2" t="s">
        <v>177</v>
      </c>
      <c r="H349" s="7"/>
    </row>
    <row r="350" spans="1:8">
      <c r="A350" s="2" t="s">
        <v>438</v>
      </c>
      <c r="B350" s="2" t="s">
        <v>7</v>
      </c>
      <c r="C350" s="2" t="s">
        <v>104</v>
      </c>
      <c r="D350" s="3">
        <v>18</v>
      </c>
      <c r="E350" s="3" t="s">
        <v>682</v>
      </c>
      <c r="F350" s="2" t="s">
        <v>9</v>
      </c>
      <c r="G350" s="2" t="s">
        <v>80</v>
      </c>
      <c r="H350" s="7"/>
    </row>
    <row r="351" spans="1:8">
      <c r="A351" s="2" t="s">
        <v>439</v>
      </c>
      <c r="B351" s="2" t="s">
        <v>7</v>
      </c>
      <c r="C351" s="2" t="s">
        <v>104</v>
      </c>
      <c r="D351" s="3">
        <v>12</v>
      </c>
      <c r="E351" s="3" t="s">
        <v>682</v>
      </c>
      <c r="F351" s="2" t="s">
        <v>9</v>
      </c>
      <c r="G351" s="2" t="s">
        <v>16</v>
      </c>
      <c r="H351" s="7"/>
    </row>
    <row r="352" spans="1:8">
      <c r="A352" s="2" t="s">
        <v>440</v>
      </c>
      <c r="B352" s="2" t="s">
        <v>7</v>
      </c>
      <c r="C352" s="2" t="s">
        <v>104</v>
      </c>
      <c r="D352" s="3">
        <v>336</v>
      </c>
      <c r="E352" s="3" t="s">
        <v>682</v>
      </c>
      <c r="F352" s="2" t="s">
        <v>9</v>
      </c>
      <c r="G352" s="2" t="s">
        <v>12</v>
      </c>
      <c r="H352" s="7"/>
    </row>
    <row r="353" spans="1:8">
      <c r="A353" s="2" t="s">
        <v>441</v>
      </c>
      <c r="B353" s="2" t="s">
        <v>7</v>
      </c>
      <c r="C353" s="2" t="s">
        <v>104</v>
      </c>
      <c r="D353" s="3">
        <v>33</v>
      </c>
      <c r="E353" s="3" t="s">
        <v>682</v>
      </c>
      <c r="F353" s="2" t="s">
        <v>9</v>
      </c>
      <c r="G353" s="2" t="s">
        <v>47</v>
      </c>
      <c r="H353" s="7"/>
    </row>
    <row r="354" spans="1:8">
      <c r="A354" s="2" t="s">
        <v>442</v>
      </c>
      <c r="B354" s="2" t="s">
        <v>7</v>
      </c>
      <c r="C354" s="2" t="s">
        <v>53</v>
      </c>
      <c r="D354" s="3">
        <v>227</v>
      </c>
      <c r="E354" s="3" t="s">
        <v>682</v>
      </c>
      <c r="F354" s="2" t="s">
        <v>9</v>
      </c>
      <c r="G354" s="2" t="s">
        <v>10</v>
      </c>
      <c r="H354" s="7"/>
    </row>
    <row r="355" spans="1:8">
      <c r="A355" s="2" t="s">
        <v>443</v>
      </c>
      <c r="B355" s="2" t="s">
        <v>7</v>
      </c>
      <c r="C355" s="2" t="s">
        <v>53</v>
      </c>
      <c r="D355" s="3">
        <v>72</v>
      </c>
      <c r="E355" s="3" t="s">
        <v>682</v>
      </c>
      <c r="F355" s="2" t="s">
        <v>23</v>
      </c>
      <c r="G355" s="2" t="s">
        <v>10</v>
      </c>
      <c r="H355" s="7"/>
    </row>
    <row r="356" spans="1:8">
      <c r="A356" s="2" t="s">
        <v>444</v>
      </c>
      <c r="B356" s="2" t="s">
        <v>7</v>
      </c>
      <c r="C356" s="2" t="s">
        <v>53</v>
      </c>
      <c r="D356" s="3">
        <v>36</v>
      </c>
      <c r="E356" s="3" t="s">
        <v>682</v>
      </c>
      <c r="F356" s="2" t="s">
        <v>9</v>
      </c>
      <c r="G356" s="2" t="s">
        <v>10</v>
      </c>
      <c r="H356" s="7"/>
    </row>
    <row r="357" spans="1:8" hidden="1">
      <c r="A357" s="2" t="s">
        <v>445</v>
      </c>
      <c r="B357" s="2" t="s">
        <v>7</v>
      </c>
      <c r="C357" s="2" t="s">
        <v>219</v>
      </c>
      <c r="D357" s="3">
        <v>4</v>
      </c>
      <c r="E357" s="3" t="s">
        <v>683</v>
      </c>
      <c r="F357" s="2" t="s">
        <v>28</v>
      </c>
      <c r="G357" s="2" t="s">
        <v>38</v>
      </c>
      <c r="H357" s="7"/>
    </row>
    <row r="358" spans="1:8" hidden="1">
      <c r="A358" s="2" t="s">
        <v>446</v>
      </c>
      <c r="B358" s="2" t="s">
        <v>7</v>
      </c>
      <c r="C358" s="2" t="s">
        <v>219</v>
      </c>
      <c r="D358" s="3">
        <v>4</v>
      </c>
      <c r="E358" s="3" t="s">
        <v>683</v>
      </c>
      <c r="F358" s="2" t="s">
        <v>28</v>
      </c>
      <c r="G358" s="2" t="s">
        <v>60</v>
      </c>
      <c r="H358" s="7"/>
    </row>
    <row r="359" spans="1:8" hidden="1">
      <c r="A359" s="2" t="s">
        <v>447</v>
      </c>
      <c r="B359" s="2" t="s">
        <v>7</v>
      </c>
      <c r="C359" s="2" t="s">
        <v>219</v>
      </c>
      <c r="D359" s="3">
        <v>2</v>
      </c>
      <c r="E359" s="3" t="s">
        <v>683</v>
      </c>
      <c r="F359" s="2" t="s">
        <v>28</v>
      </c>
      <c r="G359" s="2" t="s">
        <v>33</v>
      </c>
      <c r="H359" s="7"/>
    </row>
    <row r="360" spans="1:8" hidden="1">
      <c r="A360" s="2" t="s">
        <v>448</v>
      </c>
      <c r="B360" s="2" t="s">
        <v>7</v>
      </c>
      <c r="C360" s="2" t="s">
        <v>27</v>
      </c>
      <c r="D360" s="3">
        <v>856</v>
      </c>
      <c r="E360" s="3" t="s">
        <v>683</v>
      </c>
      <c r="F360" s="2" t="s">
        <v>31</v>
      </c>
      <c r="G360" s="2" t="s">
        <v>18</v>
      </c>
      <c r="H360" s="7"/>
    </row>
    <row r="361" spans="1:8" hidden="1">
      <c r="A361" s="2" t="s">
        <v>449</v>
      </c>
      <c r="B361" s="2" t="s">
        <v>7</v>
      </c>
      <c r="C361" s="2" t="s">
        <v>27</v>
      </c>
      <c r="D361" s="3">
        <v>1466</v>
      </c>
      <c r="E361" s="3" t="s">
        <v>683</v>
      </c>
      <c r="F361" s="2" t="s">
        <v>31</v>
      </c>
      <c r="G361" s="2" t="s">
        <v>29</v>
      </c>
      <c r="H361" s="7"/>
    </row>
    <row r="362" spans="1:8" hidden="1">
      <c r="A362" s="2" t="s">
        <v>450</v>
      </c>
      <c r="B362" s="2" t="s">
        <v>7</v>
      </c>
      <c r="C362" s="2" t="s">
        <v>27</v>
      </c>
      <c r="D362" s="3">
        <v>1034</v>
      </c>
      <c r="E362" s="3" t="s">
        <v>683</v>
      </c>
      <c r="F362" s="2" t="s">
        <v>31</v>
      </c>
      <c r="G362" s="2" t="s">
        <v>18</v>
      </c>
      <c r="H362" s="7"/>
    </row>
    <row r="363" spans="1:8" hidden="1">
      <c r="A363" s="2" t="s">
        <v>451</v>
      </c>
      <c r="B363" s="2" t="s">
        <v>7</v>
      </c>
      <c r="C363" s="2" t="s">
        <v>27</v>
      </c>
      <c r="D363" s="3">
        <v>1504</v>
      </c>
      <c r="E363" s="3" t="s">
        <v>683</v>
      </c>
      <c r="F363" s="2" t="s">
        <v>31</v>
      </c>
      <c r="G363" s="2" t="s">
        <v>29</v>
      </c>
      <c r="H363" s="7"/>
    </row>
    <row r="364" spans="1:8" hidden="1">
      <c r="A364" s="2" t="s">
        <v>452</v>
      </c>
      <c r="B364" s="2" t="s">
        <v>7</v>
      </c>
      <c r="C364" s="2" t="s">
        <v>104</v>
      </c>
      <c r="D364" s="3">
        <v>5270</v>
      </c>
      <c r="E364" s="3" t="s">
        <v>683</v>
      </c>
      <c r="F364" s="2" t="s">
        <v>28</v>
      </c>
      <c r="G364" s="2" t="s">
        <v>60</v>
      </c>
      <c r="H364" s="7"/>
    </row>
    <row r="365" spans="1:8" hidden="1">
      <c r="A365" s="2" t="s">
        <v>453</v>
      </c>
      <c r="B365" s="2" t="s">
        <v>7</v>
      </c>
      <c r="C365" s="2" t="s">
        <v>104</v>
      </c>
      <c r="D365" s="3">
        <v>6465</v>
      </c>
      <c r="E365" s="3" t="s">
        <v>683</v>
      </c>
      <c r="F365" s="2" t="s">
        <v>28</v>
      </c>
      <c r="G365" s="2" t="s">
        <v>55</v>
      </c>
      <c r="H365" s="7"/>
    </row>
    <row r="366" spans="1:8">
      <c r="A366" s="2" t="s">
        <v>454</v>
      </c>
      <c r="B366" s="2" t="s">
        <v>7</v>
      </c>
      <c r="C366" s="2" t="s">
        <v>36</v>
      </c>
      <c r="D366" s="3">
        <v>26</v>
      </c>
      <c r="E366" s="3" t="s">
        <v>682</v>
      </c>
      <c r="F366" s="2" t="s">
        <v>15</v>
      </c>
      <c r="G366" s="2" t="s">
        <v>47</v>
      </c>
      <c r="H366" s="7"/>
    </row>
    <row r="367" spans="1:8" hidden="1">
      <c r="A367" s="2" t="s">
        <v>455</v>
      </c>
      <c r="B367" s="2" t="s">
        <v>7</v>
      </c>
      <c r="C367" s="2" t="s">
        <v>104</v>
      </c>
      <c r="D367" s="3">
        <v>305</v>
      </c>
      <c r="E367" s="3" t="s">
        <v>683</v>
      </c>
      <c r="F367" s="2" t="s">
        <v>31</v>
      </c>
      <c r="G367" s="2" t="s">
        <v>260</v>
      </c>
      <c r="H367" s="7"/>
    </row>
    <row r="368" spans="1:8" hidden="1">
      <c r="A368" s="2" t="s">
        <v>456</v>
      </c>
      <c r="B368" s="2" t="s">
        <v>7</v>
      </c>
      <c r="C368" s="2" t="s">
        <v>53</v>
      </c>
      <c r="D368" s="3">
        <v>400</v>
      </c>
      <c r="E368" s="3" t="s">
        <v>683</v>
      </c>
      <c r="F368" s="2" t="s">
        <v>28</v>
      </c>
      <c r="G368" s="2" t="s">
        <v>18</v>
      </c>
      <c r="H368" s="7"/>
    </row>
    <row r="369" spans="1:8" hidden="1">
      <c r="A369" s="2" t="s">
        <v>457</v>
      </c>
      <c r="B369" s="2" t="s">
        <v>7</v>
      </c>
      <c r="C369" s="2" t="s">
        <v>53</v>
      </c>
      <c r="D369" s="3">
        <v>943</v>
      </c>
      <c r="E369" s="3" t="s">
        <v>683</v>
      </c>
      <c r="F369" s="2" t="s">
        <v>31</v>
      </c>
      <c r="G369" s="2" t="s">
        <v>18</v>
      </c>
      <c r="H369" s="7"/>
    </row>
    <row r="370" spans="1:8">
      <c r="A370" s="2" t="s">
        <v>458</v>
      </c>
      <c r="B370" s="2" t="s">
        <v>7</v>
      </c>
      <c r="C370" s="2" t="s">
        <v>53</v>
      </c>
      <c r="D370" s="3">
        <v>24</v>
      </c>
      <c r="E370" s="3" t="s">
        <v>682</v>
      </c>
      <c r="F370" s="2" t="s">
        <v>9</v>
      </c>
      <c r="G370" s="2" t="s">
        <v>18</v>
      </c>
      <c r="H370" s="7"/>
    </row>
    <row r="371" spans="1:8">
      <c r="A371" s="2" t="s">
        <v>459</v>
      </c>
      <c r="B371" s="2" t="s">
        <v>7</v>
      </c>
      <c r="C371" s="2" t="s">
        <v>53</v>
      </c>
      <c r="D371" s="3">
        <v>456</v>
      </c>
      <c r="E371" s="3" t="s">
        <v>682</v>
      </c>
      <c r="F371" s="2" t="s">
        <v>15</v>
      </c>
      <c r="G371" s="2" t="s">
        <v>18</v>
      </c>
      <c r="H371" s="7"/>
    </row>
    <row r="372" spans="1:8">
      <c r="A372" s="2" t="s">
        <v>460</v>
      </c>
      <c r="B372" s="2" t="s">
        <v>7</v>
      </c>
      <c r="C372" s="2" t="s">
        <v>66</v>
      </c>
      <c r="D372" s="3">
        <v>6982</v>
      </c>
      <c r="E372" s="3" t="s">
        <v>682</v>
      </c>
      <c r="F372" s="2" t="s">
        <v>15</v>
      </c>
      <c r="G372" s="2" t="s">
        <v>10</v>
      </c>
      <c r="H372" s="7"/>
    </row>
    <row r="373" spans="1:8">
      <c r="A373" s="2" t="s">
        <v>461</v>
      </c>
      <c r="B373" s="2" t="s">
        <v>7</v>
      </c>
      <c r="C373" s="2" t="s">
        <v>66</v>
      </c>
      <c r="D373" s="3">
        <v>11650</v>
      </c>
      <c r="E373" s="3" t="s">
        <v>682</v>
      </c>
      <c r="F373" s="2" t="s">
        <v>15</v>
      </c>
      <c r="G373" s="2" t="s">
        <v>29</v>
      </c>
      <c r="H373" s="7"/>
    </row>
    <row r="374" spans="1:8">
      <c r="A374" s="2" t="s">
        <v>462</v>
      </c>
      <c r="B374" s="2" t="s">
        <v>7</v>
      </c>
      <c r="C374" s="2" t="s">
        <v>66</v>
      </c>
      <c r="D374" s="3">
        <v>206</v>
      </c>
      <c r="E374" s="3" t="s">
        <v>682</v>
      </c>
      <c r="F374" s="2" t="s">
        <v>15</v>
      </c>
      <c r="G374" s="2" t="s">
        <v>29</v>
      </c>
      <c r="H374" s="7"/>
    </row>
    <row r="375" spans="1:8">
      <c r="A375" s="2" t="s">
        <v>463</v>
      </c>
      <c r="B375" s="2" t="s">
        <v>7</v>
      </c>
      <c r="C375" s="2" t="s">
        <v>66</v>
      </c>
      <c r="D375" s="3">
        <v>16</v>
      </c>
      <c r="E375" s="3" t="s">
        <v>682</v>
      </c>
      <c r="F375" s="2" t="s">
        <v>15</v>
      </c>
      <c r="G375" s="2" t="s">
        <v>29</v>
      </c>
      <c r="H375" s="7"/>
    </row>
    <row r="376" spans="1:8" hidden="1">
      <c r="A376" s="2" t="s">
        <v>464</v>
      </c>
      <c r="B376" s="2" t="s">
        <v>7</v>
      </c>
      <c r="C376" s="2" t="s">
        <v>465</v>
      </c>
      <c r="D376" s="3">
        <v>4922</v>
      </c>
      <c r="E376" s="3" t="s">
        <v>683</v>
      </c>
      <c r="F376" s="2" t="s">
        <v>31</v>
      </c>
      <c r="G376" s="2" t="s">
        <v>29</v>
      </c>
      <c r="H376" s="7"/>
    </row>
    <row r="377" spans="1:8" hidden="1">
      <c r="A377" s="2" t="s">
        <v>466</v>
      </c>
      <c r="B377" s="2" t="s">
        <v>7</v>
      </c>
      <c r="C377" s="2" t="s">
        <v>465</v>
      </c>
      <c r="D377" s="3">
        <v>655</v>
      </c>
      <c r="E377" s="3" t="s">
        <v>683</v>
      </c>
      <c r="F377" s="2" t="s">
        <v>31</v>
      </c>
      <c r="G377" s="2" t="s">
        <v>29</v>
      </c>
      <c r="H377" s="7"/>
    </row>
    <row r="378" spans="1:8" hidden="1">
      <c r="A378" s="2" t="s">
        <v>467</v>
      </c>
      <c r="B378" s="2" t="s">
        <v>7</v>
      </c>
      <c r="C378" s="2" t="s">
        <v>468</v>
      </c>
      <c r="D378" s="3">
        <v>75</v>
      </c>
      <c r="E378" s="3" t="s">
        <v>682</v>
      </c>
      <c r="F378" s="2" t="s">
        <v>469</v>
      </c>
      <c r="G378" s="2" t="s">
        <v>38</v>
      </c>
      <c r="H378" s="7"/>
    </row>
    <row r="379" spans="1:8" hidden="1">
      <c r="A379" s="2" t="s">
        <v>470</v>
      </c>
      <c r="B379" s="2" t="s">
        <v>7</v>
      </c>
      <c r="C379" s="2" t="s">
        <v>468</v>
      </c>
      <c r="D379" s="3">
        <v>56</v>
      </c>
      <c r="E379" s="3" t="s">
        <v>682</v>
      </c>
      <c r="F379" s="2" t="s">
        <v>469</v>
      </c>
      <c r="G379" s="2" t="s">
        <v>12</v>
      </c>
      <c r="H379" s="7"/>
    </row>
    <row r="380" spans="1:8">
      <c r="A380" s="2" t="s">
        <v>471</v>
      </c>
      <c r="B380" s="2" t="s">
        <v>7</v>
      </c>
      <c r="C380" s="2" t="s">
        <v>14</v>
      </c>
      <c r="D380" s="3">
        <v>5119</v>
      </c>
      <c r="E380" s="3" t="s">
        <v>682</v>
      </c>
      <c r="F380" s="2" t="s">
        <v>15</v>
      </c>
      <c r="G380" s="2" t="s">
        <v>20</v>
      </c>
      <c r="H380" s="7"/>
    </row>
    <row r="381" spans="1:8">
      <c r="A381" s="2" t="s">
        <v>472</v>
      </c>
      <c r="B381" s="2" t="s">
        <v>7</v>
      </c>
      <c r="C381" s="2" t="s">
        <v>14</v>
      </c>
      <c r="D381" s="3">
        <v>96</v>
      </c>
      <c r="E381" s="3" t="s">
        <v>682</v>
      </c>
      <c r="F381" s="2" t="s">
        <v>15</v>
      </c>
      <c r="G381" s="2" t="s">
        <v>20</v>
      </c>
      <c r="H381" s="7"/>
    </row>
    <row r="382" spans="1:8">
      <c r="A382" s="2" t="s">
        <v>473</v>
      </c>
      <c r="B382" s="2" t="s">
        <v>7</v>
      </c>
      <c r="C382" s="2" t="s">
        <v>14</v>
      </c>
      <c r="D382" s="3">
        <v>100</v>
      </c>
      <c r="E382" s="3" t="s">
        <v>682</v>
      </c>
      <c r="F382" s="2" t="s">
        <v>15</v>
      </c>
      <c r="G382" s="2" t="s">
        <v>20</v>
      </c>
      <c r="H382" s="7"/>
    </row>
    <row r="383" spans="1:8">
      <c r="A383" s="2" t="s">
        <v>474</v>
      </c>
      <c r="B383" s="2" t="s">
        <v>7</v>
      </c>
      <c r="C383" s="2" t="s">
        <v>14</v>
      </c>
      <c r="D383" s="3">
        <v>18585</v>
      </c>
      <c r="E383" s="3" t="s">
        <v>682</v>
      </c>
      <c r="F383" s="2" t="s">
        <v>15</v>
      </c>
      <c r="G383" s="2" t="s">
        <v>16</v>
      </c>
      <c r="H383" s="7"/>
    </row>
    <row r="384" spans="1:8">
      <c r="A384" s="2" t="s">
        <v>475</v>
      </c>
      <c r="B384" s="2" t="s">
        <v>7</v>
      </c>
      <c r="C384" s="2" t="s">
        <v>14</v>
      </c>
      <c r="D384" s="3">
        <v>12319</v>
      </c>
      <c r="E384" s="3" t="s">
        <v>682</v>
      </c>
      <c r="F384" s="2" t="s">
        <v>9</v>
      </c>
      <c r="G384" s="2" t="s">
        <v>16</v>
      </c>
      <c r="H384" s="7"/>
    </row>
    <row r="385" spans="1:8">
      <c r="A385" s="2" t="s">
        <v>476</v>
      </c>
      <c r="B385" s="2" t="s">
        <v>7</v>
      </c>
      <c r="C385" s="2" t="s">
        <v>14</v>
      </c>
      <c r="D385" s="3">
        <v>1117</v>
      </c>
      <c r="E385" s="3" t="s">
        <v>682</v>
      </c>
      <c r="F385" s="2" t="s">
        <v>9</v>
      </c>
      <c r="G385" s="2" t="s">
        <v>16</v>
      </c>
      <c r="H385" s="7"/>
    </row>
    <row r="386" spans="1:8">
      <c r="A386" s="2" t="s">
        <v>477</v>
      </c>
      <c r="B386" s="2" t="s">
        <v>7</v>
      </c>
      <c r="C386" s="2" t="s">
        <v>66</v>
      </c>
      <c r="D386" s="3">
        <v>20</v>
      </c>
      <c r="E386" s="3" t="s">
        <v>682</v>
      </c>
      <c r="F386" s="2" t="s">
        <v>23</v>
      </c>
      <c r="G386" s="2" t="s">
        <v>10</v>
      </c>
      <c r="H386" s="7"/>
    </row>
    <row r="387" spans="1:8">
      <c r="A387" s="2" t="s">
        <v>478</v>
      </c>
      <c r="B387" s="2" t="s">
        <v>7</v>
      </c>
      <c r="C387" s="2" t="s">
        <v>66</v>
      </c>
      <c r="D387" s="3">
        <v>7940</v>
      </c>
      <c r="E387" s="3" t="s">
        <v>682</v>
      </c>
      <c r="F387" s="2" t="s">
        <v>15</v>
      </c>
      <c r="G387" s="2" t="s">
        <v>38</v>
      </c>
      <c r="H387" s="7"/>
    </row>
    <row r="388" spans="1:8">
      <c r="A388" s="2" t="s">
        <v>479</v>
      </c>
      <c r="B388" s="2" t="s">
        <v>7</v>
      </c>
      <c r="C388" s="2" t="s">
        <v>66</v>
      </c>
      <c r="D388" s="3">
        <v>9120</v>
      </c>
      <c r="E388" s="3" t="s">
        <v>682</v>
      </c>
      <c r="F388" s="2" t="s">
        <v>23</v>
      </c>
      <c r="G388" s="2" t="s">
        <v>10</v>
      </c>
      <c r="H388" s="7"/>
    </row>
    <row r="389" spans="1:8">
      <c r="A389" s="2" t="s">
        <v>480</v>
      </c>
      <c r="B389" s="2" t="s">
        <v>7</v>
      </c>
      <c r="C389" s="2" t="s">
        <v>66</v>
      </c>
      <c r="D389" s="3">
        <v>1881</v>
      </c>
      <c r="E389" s="3" t="s">
        <v>682</v>
      </c>
      <c r="F389" s="2" t="s">
        <v>15</v>
      </c>
      <c r="G389" s="2" t="s">
        <v>16</v>
      </c>
      <c r="H389" s="7"/>
    </row>
    <row r="390" spans="1:8">
      <c r="A390" s="2" t="s">
        <v>481</v>
      </c>
      <c r="B390" s="2" t="s">
        <v>7</v>
      </c>
      <c r="C390" s="2" t="s">
        <v>66</v>
      </c>
      <c r="D390" s="3">
        <v>2643</v>
      </c>
      <c r="E390" s="3" t="s">
        <v>682</v>
      </c>
      <c r="F390" s="2" t="s">
        <v>9</v>
      </c>
      <c r="G390" s="2" t="s">
        <v>38</v>
      </c>
      <c r="H390" s="7"/>
    </row>
    <row r="391" spans="1:8">
      <c r="A391" s="2" t="s">
        <v>482</v>
      </c>
      <c r="B391" s="2" t="s">
        <v>7</v>
      </c>
      <c r="C391" s="2" t="s">
        <v>66</v>
      </c>
      <c r="D391" s="3">
        <v>2644</v>
      </c>
      <c r="E391" s="3" t="s">
        <v>682</v>
      </c>
      <c r="F391" s="2" t="s">
        <v>9</v>
      </c>
      <c r="G391" s="2" t="s">
        <v>38</v>
      </c>
      <c r="H391" s="7"/>
    </row>
    <row r="392" spans="1:8">
      <c r="A392" s="2" t="s">
        <v>483</v>
      </c>
      <c r="B392" s="2" t="s">
        <v>7</v>
      </c>
      <c r="C392" s="2" t="s">
        <v>66</v>
      </c>
      <c r="D392" s="3">
        <v>875</v>
      </c>
      <c r="E392" s="3" t="s">
        <v>682</v>
      </c>
      <c r="F392" s="2" t="s">
        <v>9</v>
      </c>
      <c r="G392" s="2" t="s">
        <v>38</v>
      </c>
      <c r="H392" s="7"/>
    </row>
    <row r="393" spans="1:8">
      <c r="A393" s="2" t="s">
        <v>484</v>
      </c>
      <c r="B393" s="2" t="s">
        <v>7</v>
      </c>
      <c r="C393" s="2" t="s">
        <v>66</v>
      </c>
      <c r="D393" s="3">
        <v>2174</v>
      </c>
      <c r="E393" s="3" t="s">
        <v>682</v>
      </c>
      <c r="F393" s="2" t="s">
        <v>9</v>
      </c>
      <c r="G393" s="2" t="s">
        <v>165</v>
      </c>
      <c r="H393" s="7"/>
    </row>
    <row r="394" spans="1:8">
      <c r="A394" s="2" t="s">
        <v>485</v>
      </c>
      <c r="B394" s="2" t="s">
        <v>7</v>
      </c>
      <c r="C394" s="2" t="s">
        <v>66</v>
      </c>
      <c r="D394" s="3">
        <v>1536</v>
      </c>
      <c r="E394" s="3" t="s">
        <v>682</v>
      </c>
      <c r="F394" s="2" t="s">
        <v>9</v>
      </c>
      <c r="G394" s="2" t="s">
        <v>156</v>
      </c>
      <c r="H394" s="7"/>
    </row>
    <row r="395" spans="1:8">
      <c r="A395" s="2" t="s">
        <v>486</v>
      </c>
      <c r="B395" s="2" t="s">
        <v>7</v>
      </c>
      <c r="C395" s="2" t="s">
        <v>66</v>
      </c>
      <c r="D395" s="3">
        <v>6351</v>
      </c>
      <c r="E395" s="3" t="s">
        <v>682</v>
      </c>
      <c r="F395" s="2" t="s">
        <v>23</v>
      </c>
      <c r="G395" s="2" t="s">
        <v>177</v>
      </c>
      <c r="H395" s="7"/>
    </row>
    <row r="396" spans="1:8">
      <c r="A396" s="2" t="s">
        <v>487</v>
      </c>
      <c r="B396" s="2" t="s">
        <v>7</v>
      </c>
      <c r="C396" s="2" t="s">
        <v>66</v>
      </c>
      <c r="D396" s="3">
        <v>3372</v>
      </c>
      <c r="E396" s="3" t="s">
        <v>682</v>
      </c>
      <c r="F396" s="2" t="s">
        <v>23</v>
      </c>
      <c r="G396" s="2" t="s">
        <v>10</v>
      </c>
      <c r="H396" s="7"/>
    </row>
    <row r="397" spans="1:8">
      <c r="A397" s="2" t="s">
        <v>488</v>
      </c>
      <c r="B397" s="2" t="s">
        <v>7</v>
      </c>
      <c r="C397" s="2" t="s">
        <v>66</v>
      </c>
      <c r="D397" s="3">
        <v>3264</v>
      </c>
      <c r="E397" s="3" t="s">
        <v>682</v>
      </c>
      <c r="F397" s="2" t="s">
        <v>9</v>
      </c>
      <c r="G397" s="2" t="s">
        <v>80</v>
      </c>
      <c r="H397" s="7"/>
    </row>
    <row r="398" spans="1:8">
      <c r="A398" s="2" t="s">
        <v>489</v>
      </c>
      <c r="B398" s="2" t="s">
        <v>7</v>
      </c>
      <c r="C398" s="2" t="s">
        <v>66</v>
      </c>
      <c r="D398" s="3">
        <v>1490</v>
      </c>
      <c r="E398" s="3" t="s">
        <v>682</v>
      </c>
      <c r="F398" s="2" t="s">
        <v>9</v>
      </c>
      <c r="G398" s="2" t="s">
        <v>38</v>
      </c>
      <c r="H398" s="7"/>
    </row>
    <row r="399" spans="1:8">
      <c r="A399" s="2" t="s">
        <v>490</v>
      </c>
      <c r="B399" s="2" t="s">
        <v>7</v>
      </c>
      <c r="C399" s="2" t="s">
        <v>66</v>
      </c>
      <c r="D399" s="3">
        <v>3111</v>
      </c>
      <c r="E399" s="3" t="s">
        <v>682</v>
      </c>
      <c r="F399" s="2" t="s">
        <v>9</v>
      </c>
      <c r="G399" s="2" t="s">
        <v>47</v>
      </c>
      <c r="H399" s="7"/>
    </row>
    <row r="400" spans="1:8">
      <c r="A400" s="2" t="s">
        <v>491</v>
      </c>
      <c r="B400" s="2" t="s">
        <v>7</v>
      </c>
      <c r="C400" s="2" t="s">
        <v>66</v>
      </c>
      <c r="D400" s="3">
        <v>2021</v>
      </c>
      <c r="E400" s="3" t="s">
        <v>682</v>
      </c>
      <c r="F400" s="2" t="s">
        <v>9</v>
      </c>
      <c r="G400" s="2" t="s">
        <v>47</v>
      </c>
      <c r="H400" s="7"/>
    </row>
    <row r="401" spans="1:8">
      <c r="A401" s="2" t="s">
        <v>492</v>
      </c>
      <c r="B401" s="2" t="s">
        <v>7</v>
      </c>
      <c r="C401" s="2" t="s">
        <v>66</v>
      </c>
      <c r="D401" s="3">
        <v>3418</v>
      </c>
      <c r="E401" s="3" t="s">
        <v>682</v>
      </c>
      <c r="F401" s="2" t="s">
        <v>9</v>
      </c>
      <c r="G401" s="2" t="s">
        <v>10</v>
      </c>
      <c r="H401" s="7"/>
    </row>
    <row r="402" spans="1:8" hidden="1">
      <c r="A402" s="2" t="s">
        <v>493</v>
      </c>
      <c r="B402" s="2" t="s">
        <v>7</v>
      </c>
      <c r="C402" s="2" t="s">
        <v>66</v>
      </c>
      <c r="D402" s="3">
        <v>164</v>
      </c>
      <c r="E402" s="3" t="s">
        <v>683</v>
      </c>
      <c r="F402" s="2" t="s">
        <v>31</v>
      </c>
      <c r="G402" s="2" t="s">
        <v>74</v>
      </c>
      <c r="H402" s="7"/>
    </row>
    <row r="403" spans="1:8" hidden="1">
      <c r="A403" s="2" t="s">
        <v>494</v>
      </c>
      <c r="B403" s="2" t="s">
        <v>7</v>
      </c>
      <c r="C403" s="2" t="s">
        <v>66</v>
      </c>
      <c r="D403" s="3">
        <v>312</v>
      </c>
      <c r="E403" s="3" t="s">
        <v>683</v>
      </c>
      <c r="F403" s="2" t="s">
        <v>28</v>
      </c>
      <c r="G403" s="2" t="s">
        <v>38</v>
      </c>
      <c r="H403" s="7"/>
    </row>
    <row r="404" spans="1:8" hidden="1">
      <c r="A404" s="2" t="s">
        <v>495</v>
      </c>
      <c r="B404" s="2" t="s">
        <v>7</v>
      </c>
      <c r="C404" s="2" t="s">
        <v>66</v>
      </c>
      <c r="D404" s="3">
        <v>264</v>
      </c>
      <c r="E404" s="3" t="s">
        <v>683</v>
      </c>
      <c r="F404" s="2" t="s">
        <v>28</v>
      </c>
      <c r="G404" s="2" t="s">
        <v>33</v>
      </c>
      <c r="H404" s="7"/>
    </row>
    <row r="405" spans="1:8" hidden="1">
      <c r="A405" s="2" t="s">
        <v>496</v>
      </c>
      <c r="B405" s="2" t="s">
        <v>7</v>
      </c>
      <c r="C405" s="2" t="s">
        <v>66</v>
      </c>
      <c r="D405" s="3">
        <v>150</v>
      </c>
      <c r="E405" s="3" t="s">
        <v>683</v>
      </c>
      <c r="F405" s="2" t="s">
        <v>31</v>
      </c>
      <c r="G405" s="2" t="s">
        <v>67</v>
      </c>
      <c r="H405" s="7"/>
    </row>
    <row r="406" spans="1:8">
      <c r="A406" s="2" t="s">
        <v>497</v>
      </c>
      <c r="B406" s="2" t="s">
        <v>7</v>
      </c>
      <c r="C406" s="2" t="s">
        <v>66</v>
      </c>
      <c r="D406" s="3">
        <v>11880</v>
      </c>
      <c r="E406" s="3" t="s">
        <v>682</v>
      </c>
      <c r="F406" s="2" t="s">
        <v>9</v>
      </c>
      <c r="G406" s="2" t="s">
        <v>38</v>
      </c>
      <c r="H406" s="7"/>
    </row>
    <row r="407" spans="1:8">
      <c r="A407" s="2" t="s">
        <v>498</v>
      </c>
      <c r="B407" s="2" t="s">
        <v>7</v>
      </c>
      <c r="C407" s="2" t="s">
        <v>66</v>
      </c>
      <c r="D407" s="3">
        <v>98</v>
      </c>
      <c r="E407" s="3" t="s">
        <v>682</v>
      </c>
      <c r="F407" s="2" t="s">
        <v>9</v>
      </c>
      <c r="G407" s="2" t="s">
        <v>38</v>
      </c>
      <c r="H407" s="7"/>
    </row>
    <row r="408" spans="1:8" hidden="1">
      <c r="A408" s="2" t="s">
        <v>499</v>
      </c>
      <c r="B408" s="2" t="s">
        <v>7</v>
      </c>
      <c r="C408" s="2" t="s">
        <v>500</v>
      </c>
      <c r="D408" s="3">
        <v>461</v>
      </c>
      <c r="E408" s="3" t="s">
        <v>682</v>
      </c>
      <c r="F408" s="2" t="s">
        <v>50</v>
      </c>
      <c r="G408" s="2" t="s">
        <v>29</v>
      </c>
      <c r="H408" s="7"/>
    </row>
    <row r="409" spans="1:8" hidden="1">
      <c r="A409" s="2" t="s">
        <v>501</v>
      </c>
      <c r="B409" s="2" t="s">
        <v>7</v>
      </c>
      <c r="C409" s="2" t="s">
        <v>66</v>
      </c>
      <c r="D409" s="3">
        <v>15364</v>
      </c>
      <c r="E409" s="3" t="s">
        <v>683</v>
      </c>
      <c r="F409" s="2" t="s">
        <v>28</v>
      </c>
      <c r="G409" s="2" t="s">
        <v>38</v>
      </c>
      <c r="H409" s="7"/>
    </row>
    <row r="410" spans="1:8" hidden="1">
      <c r="A410" s="2" t="s">
        <v>502</v>
      </c>
      <c r="B410" s="2" t="s">
        <v>7</v>
      </c>
      <c r="C410" s="2" t="s">
        <v>66</v>
      </c>
      <c r="D410" s="3">
        <v>3996</v>
      </c>
      <c r="E410" s="3" t="s">
        <v>683</v>
      </c>
      <c r="F410" s="2" t="s">
        <v>31</v>
      </c>
      <c r="G410" s="2" t="s">
        <v>80</v>
      </c>
      <c r="H410" s="7"/>
    </row>
    <row r="411" spans="1:8" hidden="1">
      <c r="A411" s="2" t="s">
        <v>503</v>
      </c>
      <c r="B411" s="2" t="s">
        <v>7</v>
      </c>
      <c r="C411" s="2" t="s">
        <v>66</v>
      </c>
      <c r="D411" s="3">
        <v>14628</v>
      </c>
      <c r="E411" s="3" t="s">
        <v>683</v>
      </c>
      <c r="F411" s="2" t="s">
        <v>31</v>
      </c>
      <c r="G411" s="2" t="s">
        <v>33</v>
      </c>
      <c r="H411" s="7"/>
    </row>
    <row r="412" spans="1:8" hidden="1">
      <c r="A412" s="2" t="s">
        <v>504</v>
      </c>
      <c r="B412" s="2" t="s">
        <v>7</v>
      </c>
      <c r="C412" s="2" t="s">
        <v>14</v>
      </c>
      <c r="D412" s="3">
        <v>317</v>
      </c>
      <c r="E412" s="3" t="s">
        <v>682</v>
      </c>
      <c r="F412" s="2" t="s">
        <v>42</v>
      </c>
      <c r="G412" s="2" t="s">
        <v>505</v>
      </c>
      <c r="H412" s="7"/>
    </row>
    <row r="413" spans="1:8" hidden="1">
      <c r="A413" s="2" t="s">
        <v>506</v>
      </c>
      <c r="B413" s="2" t="s">
        <v>7</v>
      </c>
      <c r="C413" s="2" t="s">
        <v>14</v>
      </c>
      <c r="D413" s="3">
        <v>622</v>
      </c>
      <c r="E413" s="3" t="s">
        <v>682</v>
      </c>
      <c r="F413" s="2" t="s">
        <v>42</v>
      </c>
      <c r="G413" s="2" t="s">
        <v>505</v>
      </c>
      <c r="H413" s="7"/>
    </row>
    <row r="414" spans="1:8" hidden="1">
      <c r="A414" s="2" t="s">
        <v>507</v>
      </c>
      <c r="B414" s="2" t="s">
        <v>7</v>
      </c>
      <c r="C414" s="2" t="s">
        <v>500</v>
      </c>
      <c r="D414" s="3">
        <v>301</v>
      </c>
      <c r="E414" s="3" t="s">
        <v>682</v>
      </c>
      <c r="F414" s="2" t="s">
        <v>42</v>
      </c>
      <c r="G414" s="2" t="s">
        <v>74</v>
      </c>
      <c r="H414" s="7"/>
    </row>
    <row r="415" spans="1:8" hidden="1">
      <c r="A415" s="2" t="s">
        <v>508</v>
      </c>
      <c r="B415" s="2" t="s">
        <v>7</v>
      </c>
      <c r="C415" s="2" t="s">
        <v>500</v>
      </c>
      <c r="D415" s="3">
        <v>194</v>
      </c>
      <c r="E415" s="3" t="s">
        <v>682</v>
      </c>
      <c r="F415" s="2" t="s">
        <v>42</v>
      </c>
      <c r="G415" s="2" t="s">
        <v>12</v>
      </c>
      <c r="H415" s="7"/>
    </row>
    <row r="416" spans="1:8" hidden="1">
      <c r="A416" s="2" t="s">
        <v>509</v>
      </c>
      <c r="B416" s="2" t="s">
        <v>7</v>
      </c>
      <c r="C416" s="2" t="s">
        <v>500</v>
      </c>
      <c r="D416" s="3">
        <v>3644</v>
      </c>
      <c r="E416" s="3" t="s">
        <v>682</v>
      </c>
      <c r="F416" s="2" t="s">
        <v>42</v>
      </c>
      <c r="G416" s="2" t="s">
        <v>74</v>
      </c>
      <c r="H416" s="7"/>
    </row>
    <row r="417" spans="1:8" hidden="1">
      <c r="A417" s="2" t="s">
        <v>510</v>
      </c>
      <c r="B417" s="2" t="s">
        <v>7</v>
      </c>
      <c r="C417" s="2" t="s">
        <v>500</v>
      </c>
      <c r="D417" s="3">
        <v>206</v>
      </c>
      <c r="E417" s="3" t="s">
        <v>682</v>
      </c>
      <c r="F417" s="2" t="s">
        <v>42</v>
      </c>
      <c r="G417" s="2" t="s">
        <v>74</v>
      </c>
      <c r="H417" s="7"/>
    </row>
    <row r="418" spans="1:8" hidden="1">
      <c r="A418" s="2" t="s">
        <v>511</v>
      </c>
      <c r="B418" s="2" t="s">
        <v>7</v>
      </c>
      <c r="C418" s="2" t="s">
        <v>500</v>
      </c>
      <c r="D418" s="3">
        <v>159</v>
      </c>
      <c r="E418" s="3" t="s">
        <v>682</v>
      </c>
      <c r="F418" s="2" t="s">
        <v>42</v>
      </c>
      <c r="G418" s="2" t="s">
        <v>29</v>
      </c>
      <c r="H418" s="7"/>
    </row>
    <row r="419" spans="1:8" hidden="1">
      <c r="A419" s="2" t="s">
        <v>512</v>
      </c>
      <c r="B419" s="2" t="s">
        <v>7</v>
      </c>
      <c r="C419" s="2" t="s">
        <v>513</v>
      </c>
      <c r="D419" s="3">
        <v>1935</v>
      </c>
      <c r="E419" s="3" t="s">
        <v>682</v>
      </c>
      <c r="F419" s="2" t="s">
        <v>42</v>
      </c>
      <c r="G419" s="2" t="s">
        <v>33</v>
      </c>
      <c r="H419" s="7"/>
    </row>
    <row r="420" spans="1:8" hidden="1">
      <c r="A420" s="2" t="s">
        <v>514</v>
      </c>
      <c r="B420" s="2" t="s">
        <v>7</v>
      </c>
      <c r="C420" s="2" t="s">
        <v>513</v>
      </c>
      <c r="D420" s="3">
        <v>2261</v>
      </c>
      <c r="E420" s="3" t="s">
        <v>682</v>
      </c>
      <c r="F420" s="2" t="s">
        <v>42</v>
      </c>
      <c r="G420" s="2" t="s">
        <v>33</v>
      </c>
      <c r="H420" s="7"/>
    </row>
    <row r="421" spans="1:8">
      <c r="A421" s="2" t="s">
        <v>515</v>
      </c>
      <c r="B421" s="2" t="s">
        <v>7</v>
      </c>
      <c r="C421" s="2" t="s">
        <v>8</v>
      </c>
      <c r="D421" s="3">
        <v>311</v>
      </c>
      <c r="E421" s="3" t="s">
        <v>682</v>
      </c>
      <c r="F421" s="2" t="s">
        <v>9</v>
      </c>
      <c r="G421" s="2" t="s">
        <v>12</v>
      </c>
      <c r="H421" s="7"/>
    </row>
    <row r="422" spans="1:8" hidden="1">
      <c r="A422" s="2" t="s">
        <v>516</v>
      </c>
      <c r="B422" s="2" t="s">
        <v>7</v>
      </c>
      <c r="C422" s="2" t="s">
        <v>517</v>
      </c>
      <c r="D422" s="3">
        <v>27</v>
      </c>
      <c r="E422" s="3" t="s">
        <v>683</v>
      </c>
      <c r="F422" s="2" t="s">
        <v>31</v>
      </c>
      <c r="G422" s="2" t="s">
        <v>177</v>
      </c>
      <c r="H422" s="7"/>
    </row>
    <row r="423" spans="1:8" hidden="1">
      <c r="A423" s="2" t="s">
        <v>518</v>
      </c>
      <c r="B423" s="2" t="s">
        <v>7</v>
      </c>
      <c r="C423" s="2" t="s">
        <v>517</v>
      </c>
      <c r="D423" s="3">
        <v>18</v>
      </c>
      <c r="E423" s="3" t="s">
        <v>683</v>
      </c>
      <c r="F423" s="2" t="s">
        <v>31</v>
      </c>
      <c r="G423" s="2" t="s">
        <v>29</v>
      </c>
      <c r="H423" s="7"/>
    </row>
    <row r="424" spans="1:8" hidden="1">
      <c r="A424" s="2" t="s">
        <v>519</v>
      </c>
      <c r="B424" s="2" t="s">
        <v>7</v>
      </c>
      <c r="C424" s="2" t="s">
        <v>517</v>
      </c>
      <c r="D424" s="3">
        <v>18</v>
      </c>
      <c r="E424" s="3" t="s">
        <v>683</v>
      </c>
      <c r="F424" s="2" t="s">
        <v>31</v>
      </c>
      <c r="G424" s="2" t="s">
        <v>80</v>
      </c>
      <c r="H424" s="7"/>
    </row>
    <row r="425" spans="1:8" hidden="1">
      <c r="A425" s="2" t="s">
        <v>520</v>
      </c>
      <c r="B425" s="2" t="s">
        <v>7</v>
      </c>
      <c r="C425" s="2" t="s">
        <v>517</v>
      </c>
      <c r="D425" s="3">
        <v>132</v>
      </c>
      <c r="E425" s="3" t="s">
        <v>683</v>
      </c>
      <c r="F425" s="2" t="s">
        <v>28</v>
      </c>
      <c r="G425" s="2" t="s">
        <v>80</v>
      </c>
      <c r="H425" s="7"/>
    </row>
    <row r="426" spans="1:8" hidden="1">
      <c r="A426" s="2" t="s">
        <v>521</v>
      </c>
      <c r="B426" s="2" t="s">
        <v>7</v>
      </c>
      <c r="C426" s="2" t="s">
        <v>517</v>
      </c>
      <c r="D426" s="3">
        <v>132</v>
      </c>
      <c r="E426" s="3" t="s">
        <v>683</v>
      </c>
      <c r="F426" s="2" t="s">
        <v>28</v>
      </c>
      <c r="G426" s="2" t="s">
        <v>60</v>
      </c>
      <c r="H426" s="7"/>
    </row>
    <row r="427" spans="1:8" hidden="1">
      <c r="A427" s="2" t="s">
        <v>522</v>
      </c>
      <c r="B427" s="2" t="s">
        <v>7</v>
      </c>
      <c r="C427" s="2" t="s">
        <v>517</v>
      </c>
      <c r="D427" s="3">
        <v>132</v>
      </c>
      <c r="E427" s="3" t="s">
        <v>683</v>
      </c>
      <c r="F427" s="2" t="s">
        <v>28</v>
      </c>
      <c r="G427" s="2" t="s">
        <v>33</v>
      </c>
      <c r="H427" s="7"/>
    </row>
    <row r="428" spans="1:8" hidden="1">
      <c r="A428" s="2" t="s">
        <v>523</v>
      </c>
      <c r="B428" s="2" t="s">
        <v>7</v>
      </c>
      <c r="C428" s="2" t="s">
        <v>14</v>
      </c>
      <c r="D428" s="3">
        <v>170</v>
      </c>
      <c r="E428" s="3" t="s">
        <v>682</v>
      </c>
      <c r="F428" s="2" t="s">
        <v>42</v>
      </c>
      <c r="G428" s="2" t="s">
        <v>16</v>
      </c>
      <c r="H428" s="7"/>
    </row>
    <row r="429" spans="1:8" hidden="1">
      <c r="A429" s="2" t="s">
        <v>524</v>
      </c>
      <c r="B429" s="2" t="s">
        <v>7</v>
      </c>
      <c r="C429" s="2" t="s">
        <v>14</v>
      </c>
      <c r="D429" s="3">
        <v>13</v>
      </c>
      <c r="E429" s="3" t="s">
        <v>682</v>
      </c>
      <c r="F429" s="2" t="s">
        <v>42</v>
      </c>
      <c r="G429" s="2" t="s">
        <v>74</v>
      </c>
      <c r="H429" s="7"/>
    </row>
    <row r="430" spans="1:8" hidden="1">
      <c r="A430" s="2" t="s">
        <v>525</v>
      </c>
      <c r="B430" s="2" t="s">
        <v>7</v>
      </c>
      <c r="C430" s="2" t="s">
        <v>14</v>
      </c>
      <c r="D430" s="3">
        <v>1763</v>
      </c>
      <c r="E430" s="3" t="s">
        <v>682</v>
      </c>
      <c r="F430" s="2" t="s">
        <v>42</v>
      </c>
      <c r="G430" s="2" t="s">
        <v>12</v>
      </c>
      <c r="H430" s="7"/>
    </row>
    <row r="431" spans="1:8">
      <c r="A431" s="2" t="s">
        <v>526</v>
      </c>
      <c r="B431" s="2" t="s">
        <v>7</v>
      </c>
      <c r="C431" s="2" t="s">
        <v>8</v>
      </c>
      <c r="D431" s="3">
        <v>35</v>
      </c>
      <c r="E431" s="3" t="s">
        <v>682</v>
      </c>
      <c r="F431" s="2" t="s">
        <v>23</v>
      </c>
      <c r="G431" s="2" t="s">
        <v>20</v>
      </c>
      <c r="H431" s="7"/>
    </row>
    <row r="432" spans="1:8">
      <c r="A432" s="2" t="s">
        <v>527</v>
      </c>
      <c r="B432" s="2" t="s">
        <v>7</v>
      </c>
      <c r="C432" s="2" t="s">
        <v>8</v>
      </c>
      <c r="D432" s="3">
        <v>91</v>
      </c>
      <c r="E432" s="3" t="s">
        <v>682</v>
      </c>
      <c r="F432" s="2" t="s">
        <v>23</v>
      </c>
      <c r="G432" s="2" t="s">
        <v>20</v>
      </c>
      <c r="H432" s="7"/>
    </row>
    <row r="433" spans="1:8">
      <c r="A433" s="2" t="s">
        <v>528</v>
      </c>
      <c r="B433" s="2" t="s">
        <v>7</v>
      </c>
      <c r="C433" s="2" t="s">
        <v>8</v>
      </c>
      <c r="D433" s="3">
        <v>67</v>
      </c>
      <c r="E433" s="3" t="s">
        <v>682</v>
      </c>
      <c r="F433" s="2" t="s">
        <v>23</v>
      </c>
      <c r="G433" s="2" t="s">
        <v>10</v>
      </c>
      <c r="H433" s="7"/>
    </row>
    <row r="434" spans="1:8">
      <c r="A434" s="2" t="s">
        <v>529</v>
      </c>
      <c r="B434" s="2" t="s">
        <v>7</v>
      </c>
      <c r="C434" s="2" t="s">
        <v>8</v>
      </c>
      <c r="D434" s="3">
        <v>158</v>
      </c>
      <c r="E434" s="3" t="s">
        <v>682</v>
      </c>
      <c r="F434" s="2" t="s">
        <v>23</v>
      </c>
      <c r="G434" s="2" t="s">
        <v>10</v>
      </c>
      <c r="H434" s="7"/>
    </row>
    <row r="435" spans="1:8">
      <c r="A435" s="2" t="s">
        <v>530</v>
      </c>
      <c r="B435" s="2" t="s">
        <v>7</v>
      </c>
      <c r="C435" s="2" t="s">
        <v>8</v>
      </c>
      <c r="D435" s="3">
        <v>459</v>
      </c>
      <c r="E435" s="3" t="s">
        <v>682</v>
      </c>
      <c r="F435" s="2" t="s">
        <v>9</v>
      </c>
      <c r="G435" s="2" t="s">
        <v>29</v>
      </c>
      <c r="H435" s="7"/>
    </row>
    <row r="436" spans="1:8">
      <c r="A436" s="2" t="s">
        <v>531</v>
      </c>
      <c r="B436" s="2" t="s">
        <v>7</v>
      </c>
      <c r="C436" s="2" t="s">
        <v>8</v>
      </c>
      <c r="D436" s="3">
        <v>128</v>
      </c>
      <c r="E436" s="3" t="s">
        <v>682</v>
      </c>
      <c r="F436" s="2" t="s">
        <v>9</v>
      </c>
      <c r="G436" s="2" t="s">
        <v>165</v>
      </c>
      <c r="H436" s="7"/>
    </row>
    <row r="437" spans="1:8">
      <c r="A437" s="2" t="s">
        <v>532</v>
      </c>
      <c r="B437" s="2" t="s">
        <v>7</v>
      </c>
      <c r="C437" s="2" t="s">
        <v>8</v>
      </c>
      <c r="D437" s="3">
        <v>399</v>
      </c>
      <c r="E437" s="3" t="s">
        <v>682</v>
      </c>
      <c r="F437" s="2" t="s">
        <v>9</v>
      </c>
      <c r="G437" s="2" t="s">
        <v>126</v>
      </c>
      <c r="H437" s="7"/>
    </row>
    <row r="438" spans="1:8" hidden="1">
      <c r="A438" s="2" t="s">
        <v>533</v>
      </c>
      <c r="B438" s="2" t="s">
        <v>7</v>
      </c>
      <c r="C438" s="2" t="s">
        <v>8</v>
      </c>
      <c r="D438" s="3">
        <v>2</v>
      </c>
      <c r="E438" s="3" t="s">
        <v>682</v>
      </c>
      <c r="F438" s="2" t="s">
        <v>42</v>
      </c>
      <c r="G438" s="2" t="s">
        <v>74</v>
      </c>
      <c r="H438" s="7"/>
    </row>
    <row r="439" spans="1:8" hidden="1">
      <c r="A439" s="2" t="s">
        <v>534</v>
      </c>
      <c r="B439" s="2" t="s">
        <v>7</v>
      </c>
      <c r="C439" s="2" t="s">
        <v>535</v>
      </c>
      <c r="D439" s="3">
        <v>105</v>
      </c>
      <c r="E439" s="3" t="s">
        <v>683</v>
      </c>
      <c r="F439" s="2" t="s">
        <v>131</v>
      </c>
      <c r="G439" s="2" t="s">
        <v>38</v>
      </c>
      <c r="H439" s="7"/>
    </row>
    <row r="440" spans="1:8" hidden="1">
      <c r="A440" s="2" t="s">
        <v>536</v>
      </c>
      <c r="B440" s="2" t="s">
        <v>7</v>
      </c>
      <c r="C440" s="2" t="s">
        <v>535</v>
      </c>
      <c r="D440" s="3">
        <v>126</v>
      </c>
      <c r="E440" s="3" t="s">
        <v>683</v>
      </c>
      <c r="F440" s="2" t="s">
        <v>131</v>
      </c>
      <c r="G440" s="2" t="s">
        <v>38</v>
      </c>
      <c r="H440" s="7"/>
    </row>
    <row r="441" spans="1:8" hidden="1">
      <c r="A441" s="2" t="s">
        <v>537</v>
      </c>
      <c r="B441" s="2" t="s">
        <v>7</v>
      </c>
      <c r="C441" s="2" t="s">
        <v>535</v>
      </c>
      <c r="D441" s="3">
        <v>90</v>
      </c>
      <c r="E441" s="3" t="s">
        <v>683</v>
      </c>
      <c r="F441" s="2" t="s">
        <v>131</v>
      </c>
      <c r="G441" s="2" t="s">
        <v>38</v>
      </c>
      <c r="H441" s="7"/>
    </row>
    <row r="442" spans="1:8" hidden="1">
      <c r="A442" s="2" t="s">
        <v>538</v>
      </c>
      <c r="B442" s="2" t="s">
        <v>7</v>
      </c>
      <c r="C442" s="2" t="s">
        <v>36</v>
      </c>
      <c r="D442" s="3">
        <v>1680</v>
      </c>
      <c r="E442" s="3" t="s">
        <v>683</v>
      </c>
      <c r="F442" s="2" t="s">
        <v>28</v>
      </c>
      <c r="G442" s="2" t="s">
        <v>38</v>
      </c>
      <c r="H442" s="7"/>
    </row>
    <row r="443" spans="1:8" hidden="1">
      <c r="A443" s="2" t="s">
        <v>539</v>
      </c>
      <c r="B443" s="2" t="s">
        <v>7</v>
      </c>
      <c r="C443" s="2" t="s">
        <v>36</v>
      </c>
      <c r="D443" s="3">
        <v>852</v>
      </c>
      <c r="E443" s="3" t="s">
        <v>683</v>
      </c>
      <c r="F443" s="2" t="s">
        <v>28</v>
      </c>
      <c r="G443" s="2" t="s">
        <v>47</v>
      </c>
      <c r="H443" s="7"/>
    </row>
    <row r="444" spans="1:8" hidden="1">
      <c r="A444" s="2" t="s">
        <v>540</v>
      </c>
      <c r="B444" s="2" t="s">
        <v>7</v>
      </c>
      <c r="C444" s="2" t="s">
        <v>36</v>
      </c>
      <c r="D444" s="3">
        <v>684</v>
      </c>
      <c r="E444" s="3" t="s">
        <v>683</v>
      </c>
      <c r="F444" s="2" t="s">
        <v>28</v>
      </c>
      <c r="G444" s="2" t="s">
        <v>33</v>
      </c>
      <c r="H444" s="7"/>
    </row>
    <row r="445" spans="1:8" hidden="1">
      <c r="A445" s="2" t="s">
        <v>541</v>
      </c>
      <c r="B445" s="2" t="s">
        <v>7</v>
      </c>
      <c r="C445" s="2" t="s">
        <v>36</v>
      </c>
      <c r="D445" s="3">
        <v>1308</v>
      </c>
      <c r="E445" s="3" t="s">
        <v>683</v>
      </c>
      <c r="F445" s="2" t="s">
        <v>28</v>
      </c>
      <c r="G445" s="2" t="s">
        <v>18</v>
      </c>
      <c r="H445" s="7"/>
    </row>
    <row r="446" spans="1:8" hidden="1">
      <c r="A446" s="2" t="s">
        <v>542</v>
      </c>
      <c r="B446" s="2" t="s">
        <v>7</v>
      </c>
      <c r="C446" s="2" t="s">
        <v>66</v>
      </c>
      <c r="D446" s="3">
        <v>868</v>
      </c>
      <c r="E446" s="3" t="s">
        <v>683</v>
      </c>
      <c r="F446" s="2" t="s">
        <v>28</v>
      </c>
      <c r="G446" s="2" t="s">
        <v>38</v>
      </c>
      <c r="H446" s="7"/>
    </row>
    <row r="447" spans="1:8" hidden="1">
      <c r="A447" s="2" t="s">
        <v>543</v>
      </c>
      <c r="B447" s="2" t="s">
        <v>7</v>
      </c>
      <c r="C447" s="2" t="s">
        <v>66</v>
      </c>
      <c r="D447" s="3">
        <v>516</v>
      </c>
      <c r="E447" s="3" t="s">
        <v>683</v>
      </c>
      <c r="F447" s="2" t="s">
        <v>28</v>
      </c>
      <c r="G447" s="2" t="s">
        <v>38</v>
      </c>
      <c r="H447" s="7"/>
    </row>
    <row r="448" spans="1:8" hidden="1">
      <c r="A448" s="2" t="s">
        <v>544</v>
      </c>
      <c r="B448" s="2" t="s">
        <v>7</v>
      </c>
      <c r="C448" s="2" t="s">
        <v>66</v>
      </c>
      <c r="D448" s="3">
        <v>560</v>
      </c>
      <c r="E448" s="3" t="s">
        <v>683</v>
      </c>
      <c r="F448" s="2" t="s">
        <v>31</v>
      </c>
      <c r="G448" s="2" t="s">
        <v>80</v>
      </c>
      <c r="H448" s="7"/>
    </row>
    <row r="449" spans="1:8" hidden="1">
      <c r="A449" s="2" t="s">
        <v>545</v>
      </c>
      <c r="B449" s="2" t="s">
        <v>7</v>
      </c>
      <c r="C449" s="2" t="s">
        <v>66</v>
      </c>
      <c r="D449" s="3">
        <v>2238</v>
      </c>
      <c r="E449" s="3" t="s">
        <v>683</v>
      </c>
      <c r="F449" s="2" t="s">
        <v>31</v>
      </c>
      <c r="G449" s="2" t="s">
        <v>80</v>
      </c>
      <c r="H449" s="7"/>
    </row>
    <row r="450" spans="1:8" hidden="1">
      <c r="A450" s="2" t="s">
        <v>546</v>
      </c>
      <c r="B450" s="2" t="s">
        <v>7</v>
      </c>
      <c r="C450" s="2" t="s">
        <v>66</v>
      </c>
      <c r="D450" s="3">
        <v>12</v>
      </c>
      <c r="E450" s="3" t="s">
        <v>683</v>
      </c>
      <c r="F450" s="2" t="s">
        <v>31</v>
      </c>
      <c r="G450" s="2" t="s">
        <v>80</v>
      </c>
      <c r="H450" s="7"/>
    </row>
    <row r="451" spans="1:8" hidden="1">
      <c r="A451" s="2" t="s">
        <v>547</v>
      </c>
      <c r="B451" s="2" t="s">
        <v>7</v>
      </c>
      <c r="C451" s="2" t="s">
        <v>66</v>
      </c>
      <c r="D451" s="3">
        <v>620</v>
      </c>
      <c r="E451" s="3" t="s">
        <v>683</v>
      </c>
      <c r="F451" s="2" t="s">
        <v>28</v>
      </c>
      <c r="G451" s="2" t="s">
        <v>47</v>
      </c>
      <c r="H451" s="7"/>
    </row>
    <row r="452" spans="1:8" hidden="1">
      <c r="A452" s="2" t="s">
        <v>548</v>
      </c>
      <c r="B452" s="2" t="s">
        <v>7</v>
      </c>
      <c r="C452" s="2" t="s">
        <v>66</v>
      </c>
      <c r="D452" s="3">
        <v>271</v>
      </c>
      <c r="E452" s="3" t="s">
        <v>683</v>
      </c>
      <c r="F452" s="2" t="s">
        <v>31</v>
      </c>
      <c r="G452" s="2" t="s">
        <v>33</v>
      </c>
      <c r="H452" s="7"/>
    </row>
    <row r="453" spans="1:8" hidden="1">
      <c r="A453" s="2" t="s">
        <v>549</v>
      </c>
      <c r="B453" s="2" t="s">
        <v>7</v>
      </c>
      <c r="C453" s="2" t="s">
        <v>66</v>
      </c>
      <c r="D453" s="3">
        <v>12</v>
      </c>
      <c r="E453" s="3" t="s">
        <v>683</v>
      </c>
      <c r="F453" s="2" t="s">
        <v>31</v>
      </c>
      <c r="G453" s="2" t="s">
        <v>33</v>
      </c>
      <c r="H453" s="7"/>
    </row>
    <row r="454" spans="1:8" hidden="1">
      <c r="A454" s="2" t="s">
        <v>550</v>
      </c>
      <c r="B454" s="2" t="s">
        <v>7</v>
      </c>
      <c r="C454" s="2" t="s">
        <v>66</v>
      </c>
      <c r="D454" s="3">
        <v>12</v>
      </c>
      <c r="E454" s="3" t="s">
        <v>683</v>
      </c>
      <c r="F454" s="2" t="s">
        <v>31</v>
      </c>
      <c r="G454" s="2" t="s">
        <v>33</v>
      </c>
      <c r="H454" s="7"/>
    </row>
    <row r="455" spans="1:8" hidden="1">
      <c r="A455" s="2" t="s">
        <v>551</v>
      </c>
      <c r="B455" s="2" t="s">
        <v>7</v>
      </c>
      <c r="C455" s="2" t="s">
        <v>66</v>
      </c>
      <c r="D455" s="3">
        <v>1428</v>
      </c>
      <c r="E455" s="3" t="s">
        <v>683</v>
      </c>
      <c r="F455" s="2" t="s">
        <v>28</v>
      </c>
      <c r="G455" s="2" t="s">
        <v>33</v>
      </c>
      <c r="H455" s="7"/>
    </row>
    <row r="456" spans="1:8" hidden="1">
      <c r="A456" s="2" t="s">
        <v>552</v>
      </c>
      <c r="B456" s="2" t="s">
        <v>7</v>
      </c>
      <c r="C456" s="2" t="s">
        <v>66</v>
      </c>
      <c r="D456" s="3">
        <v>652</v>
      </c>
      <c r="E456" s="3" t="s">
        <v>683</v>
      </c>
      <c r="F456" s="2" t="s">
        <v>28</v>
      </c>
      <c r="G456" s="2" t="s">
        <v>33</v>
      </c>
      <c r="H456" s="7"/>
    </row>
    <row r="457" spans="1:8" hidden="1">
      <c r="A457" s="2" t="s">
        <v>553</v>
      </c>
      <c r="B457" s="2" t="s">
        <v>7</v>
      </c>
      <c r="C457" s="2" t="s">
        <v>66</v>
      </c>
      <c r="D457" s="3">
        <v>171</v>
      </c>
      <c r="E457" s="3" t="s">
        <v>683</v>
      </c>
      <c r="F457" s="2" t="s">
        <v>31</v>
      </c>
      <c r="G457" s="2" t="s">
        <v>151</v>
      </c>
      <c r="H457" s="7"/>
    </row>
    <row r="458" spans="1:8" hidden="1">
      <c r="A458" s="2" t="s">
        <v>554</v>
      </c>
      <c r="B458" s="2" t="s">
        <v>7</v>
      </c>
      <c r="C458" s="2" t="s">
        <v>66</v>
      </c>
      <c r="D458" s="3">
        <v>576</v>
      </c>
      <c r="E458" s="3" t="s">
        <v>683</v>
      </c>
      <c r="F458" s="2" t="s">
        <v>28</v>
      </c>
      <c r="G458" s="2" t="s">
        <v>18</v>
      </c>
      <c r="H458" s="7"/>
    </row>
    <row r="459" spans="1:8" hidden="1">
      <c r="A459" s="2" t="s">
        <v>555</v>
      </c>
      <c r="B459" s="2" t="s">
        <v>7</v>
      </c>
      <c r="C459" s="2" t="s">
        <v>500</v>
      </c>
      <c r="D459" s="3">
        <v>192</v>
      </c>
      <c r="E459" s="3" t="s">
        <v>682</v>
      </c>
      <c r="F459" s="2" t="s">
        <v>50</v>
      </c>
      <c r="G459" s="2" t="s">
        <v>126</v>
      </c>
      <c r="H459" s="7"/>
    </row>
    <row r="460" spans="1:8" hidden="1">
      <c r="A460" s="2" t="s">
        <v>556</v>
      </c>
      <c r="B460" s="2" t="s">
        <v>7</v>
      </c>
      <c r="C460" s="2" t="s">
        <v>104</v>
      </c>
      <c r="D460" s="3">
        <v>1256</v>
      </c>
      <c r="E460" s="3" t="s">
        <v>683</v>
      </c>
      <c r="F460" s="2" t="s">
        <v>31</v>
      </c>
      <c r="G460" s="2" t="s">
        <v>74</v>
      </c>
      <c r="H460" s="7"/>
    </row>
    <row r="461" spans="1:8" hidden="1">
      <c r="A461" s="2" t="s">
        <v>557</v>
      </c>
      <c r="B461" s="2" t="s">
        <v>7</v>
      </c>
      <c r="C461" s="2" t="s">
        <v>341</v>
      </c>
      <c r="D461" s="3">
        <v>13</v>
      </c>
      <c r="E461" s="3" t="s">
        <v>682</v>
      </c>
      <c r="F461" s="2" t="s">
        <v>50</v>
      </c>
      <c r="G461" s="2" t="s">
        <v>126</v>
      </c>
      <c r="H461" s="7"/>
    </row>
    <row r="462" spans="1:8" hidden="1">
      <c r="A462" s="2" t="s">
        <v>558</v>
      </c>
      <c r="B462" s="2" t="s">
        <v>7</v>
      </c>
      <c r="C462" s="2" t="s">
        <v>341</v>
      </c>
      <c r="D462" s="3">
        <v>31</v>
      </c>
      <c r="E462" s="3" t="s">
        <v>682</v>
      </c>
      <c r="F462" s="2" t="s">
        <v>50</v>
      </c>
      <c r="G462" s="2" t="s">
        <v>559</v>
      </c>
      <c r="H462" s="7"/>
    </row>
    <row r="463" spans="1:8" hidden="1">
      <c r="A463" s="2" t="s">
        <v>560</v>
      </c>
      <c r="B463" s="2" t="s">
        <v>7</v>
      </c>
      <c r="C463" s="2" t="s">
        <v>341</v>
      </c>
      <c r="D463" s="3">
        <v>19</v>
      </c>
      <c r="E463" s="3" t="s">
        <v>682</v>
      </c>
      <c r="F463" s="2" t="s">
        <v>50</v>
      </c>
      <c r="G463" s="2" t="s">
        <v>126</v>
      </c>
      <c r="H463" s="7"/>
    </row>
    <row r="464" spans="1:8" hidden="1">
      <c r="A464" s="2" t="s">
        <v>561</v>
      </c>
      <c r="B464" s="2" t="s">
        <v>7</v>
      </c>
      <c r="C464" s="2" t="s">
        <v>341</v>
      </c>
      <c r="D464" s="3">
        <v>24</v>
      </c>
      <c r="E464" s="3" t="s">
        <v>682</v>
      </c>
      <c r="F464" s="2" t="s">
        <v>50</v>
      </c>
      <c r="G464" s="2" t="s">
        <v>559</v>
      </c>
      <c r="H464" s="7"/>
    </row>
    <row r="465" spans="1:8" hidden="1">
      <c r="A465" s="2" t="s">
        <v>562</v>
      </c>
      <c r="B465" s="2" t="s">
        <v>7</v>
      </c>
      <c r="C465" s="2" t="s">
        <v>341</v>
      </c>
      <c r="D465" s="3">
        <v>26</v>
      </c>
      <c r="E465" s="3" t="s">
        <v>682</v>
      </c>
      <c r="F465" s="2" t="s">
        <v>50</v>
      </c>
      <c r="G465" s="2" t="s">
        <v>16</v>
      </c>
      <c r="H465" s="7"/>
    </row>
    <row r="466" spans="1:8" hidden="1">
      <c r="A466" s="2" t="s">
        <v>563</v>
      </c>
      <c r="B466" s="2" t="s">
        <v>7</v>
      </c>
      <c r="C466" s="2" t="s">
        <v>341</v>
      </c>
      <c r="D466" s="3">
        <v>32</v>
      </c>
      <c r="E466" s="3" t="s">
        <v>682</v>
      </c>
      <c r="F466" s="2" t="s">
        <v>50</v>
      </c>
      <c r="G466" s="2" t="s">
        <v>16</v>
      </c>
      <c r="H466" s="7"/>
    </row>
    <row r="467" spans="1:8" hidden="1">
      <c r="A467" s="2" t="s">
        <v>564</v>
      </c>
      <c r="B467" s="2" t="s">
        <v>7</v>
      </c>
      <c r="C467" s="2" t="s">
        <v>27</v>
      </c>
      <c r="D467" s="3">
        <v>272</v>
      </c>
      <c r="E467" s="3" t="s">
        <v>683</v>
      </c>
      <c r="F467" s="2" t="s">
        <v>31</v>
      </c>
      <c r="G467" s="2" t="s">
        <v>18</v>
      </c>
      <c r="H467" s="7"/>
    </row>
    <row r="468" spans="1:8" hidden="1">
      <c r="A468" s="2" t="s">
        <v>565</v>
      </c>
      <c r="B468" s="2" t="s">
        <v>7</v>
      </c>
      <c r="C468" s="2" t="s">
        <v>27</v>
      </c>
      <c r="D468" s="3">
        <v>304</v>
      </c>
      <c r="E468" s="3" t="s">
        <v>683</v>
      </c>
      <c r="F468" s="2" t="s">
        <v>31</v>
      </c>
      <c r="G468" s="2" t="s">
        <v>29</v>
      </c>
      <c r="H468" s="7"/>
    </row>
    <row r="469" spans="1:8" hidden="1">
      <c r="A469" s="2" t="s">
        <v>566</v>
      </c>
      <c r="B469" s="2" t="s">
        <v>7</v>
      </c>
      <c r="C469" s="2" t="s">
        <v>27</v>
      </c>
      <c r="D469" s="3">
        <v>108</v>
      </c>
      <c r="E469" s="3" t="s">
        <v>683</v>
      </c>
      <c r="F469" s="2" t="s">
        <v>31</v>
      </c>
      <c r="G469" s="2" t="s">
        <v>165</v>
      </c>
      <c r="H469" s="7"/>
    </row>
    <row r="470" spans="1:8" hidden="1">
      <c r="A470" s="2" t="s">
        <v>567</v>
      </c>
      <c r="B470" s="2" t="s">
        <v>7</v>
      </c>
      <c r="C470" s="2" t="s">
        <v>27</v>
      </c>
      <c r="D470" s="3">
        <v>36</v>
      </c>
      <c r="E470" s="3" t="s">
        <v>683</v>
      </c>
      <c r="F470" s="2" t="s">
        <v>31</v>
      </c>
      <c r="G470" s="2" t="s">
        <v>18</v>
      </c>
      <c r="H470" s="7"/>
    </row>
    <row r="471" spans="1:8" hidden="1">
      <c r="A471" s="2" t="s">
        <v>568</v>
      </c>
      <c r="B471" s="2" t="s">
        <v>7</v>
      </c>
      <c r="C471" s="2" t="s">
        <v>27</v>
      </c>
      <c r="D471" s="3">
        <v>21</v>
      </c>
      <c r="E471" s="3" t="s">
        <v>683</v>
      </c>
      <c r="F471" s="2" t="s">
        <v>31</v>
      </c>
      <c r="G471" s="2" t="s">
        <v>18</v>
      </c>
      <c r="H471" s="7"/>
    </row>
    <row r="472" spans="1:8" hidden="1">
      <c r="A472" s="2" t="s">
        <v>569</v>
      </c>
      <c r="B472" s="2" t="s">
        <v>7</v>
      </c>
      <c r="C472" s="2" t="s">
        <v>27</v>
      </c>
      <c r="D472" s="3">
        <v>78</v>
      </c>
      <c r="E472" s="3" t="s">
        <v>683</v>
      </c>
      <c r="F472" s="2" t="s">
        <v>31</v>
      </c>
      <c r="G472" s="2" t="s">
        <v>18</v>
      </c>
      <c r="H472" s="7"/>
    </row>
    <row r="473" spans="1:8" hidden="1">
      <c r="A473" s="2" t="s">
        <v>570</v>
      </c>
      <c r="B473" s="2" t="s">
        <v>7</v>
      </c>
      <c r="C473" s="2" t="s">
        <v>27</v>
      </c>
      <c r="D473" s="3">
        <v>36</v>
      </c>
      <c r="E473" s="3" t="s">
        <v>683</v>
      </c>
      <c r="F473" s="2" t="s">
        <v>31</v>
      </c>
      <c r="G473" s="2" t="s">
        <v>18</v>
      </c>
      <c r="H473" s="7"/>
    </row>
    <row r="474" spans="1:8" hidden="1">
      <c r="A474" s="2" t="s">
        <v>571</v>
      </c>
      <c r="B474" s="2" t="s">
        <v>7</v>
      </c>
      <c r="C474" s="2" t="s">
        <v>27</v>
      </c>
      <c r="D474" s="3">
        <v>92</v>
      </c>
      <c r="E474" s="3" t="s">
        <v>683</v>
      </c>
      <c r="F474" s="2" t="s">
        <v>31</v>
      </c>
      <c r="G474" s="2" t="s">
        <v>18</v>
      </c>
      <c r="H474" s="7"/>
    </row>
    <row r="475" spans="1:8" hidden="1">
      <c r="A475" s="2" t="s">
        <v>572</v>
      </c>
      <c r="B475" s="2" t="s">
        <v>7</v>
      </c>
      <c r="C475" s="2" t="s">
        <v>27</v>
      </c>
      <c r="D475" s="3">
        <v>84</v>
      </c>
      <c r="E475" s="3" t="s">
        <v>683</v>
      </c>
      <c r="F475" s="2" t="s">
        <v>31</v>
      </c>
      <c r="G475" s="2" t="s">
        <v>18</v>
      </c>
      <c r="H475" s="7"/>
    </row>
    <row r="476" spans="1:8" hidden="1">
      <c r="A476" s="2" t="s">
        <v>573</v>
      </c>
      <c r="B476" s="2" t="s">
        <v>7</v>
      </c>
      <c r="C476" s="2" t="s">
        <v>27</v>
      </c>
      <c r="D476" s="3">
        <v>198</v>
      </c>
      <c r="E476" s="3" t="s">
        <v>683</v>
      </c>
      <c r="F476" s="2" t="s">
        <v>31</v>
      </c>
      <c r="G476" s="2" t="s">
        <v>29</v>
      </c>
      <c r="H476" s="7"/>
    </row>
    <row r="477" spans="1:8" hidden="1">
      <c r="A477" s="2" t="s">
        <v>574</v>
      </c>
      <c r="B477" s="2" t="s">
        <v>7</v>
      </c>
      <c r="C477" s="2" t="s">
        <v>27</v>
      </c>
      <c r="D477" s="3">
        <v>100</v>
      </c>
      <c r="E477" s="3" t="s">
        <v>683</v>
      </c>
      <c r="F477" s="2" t="s">
        <v>31</v>
      </c>
      <c r="G477" s="2" t="s">
        <v>29</v>
      </c>
      <c r="H477" s="7"/>
    </row>
    <row r="478" spans="1:8" hidden="1">
      <c r="A478" s="2" t="s">
        <v>575</v>
      </c>
      <c r="B478" s="2" t="s">
        <v>7</v>
      </c>
      <c r="C478" s="2" t="s">
        <v>27</v>
      </c>
      <c r="D478" s="3">
        <v>94</v>
      </c>
      <c r="E478" s="3" t="s">
        <v>683</v>
      </c>
      <c r="F478" s="2" t="s">
        <v>31</v>
      </c>
      <c r="G478" s="2" t="s">
        <v>29</v>
      </c>
      <c r="H478" s="7"/>
    </row>
    <row r="479" spans="1:8" hidden="1">
      <c r="A479" s="2" t="s">
        <v>576</v>
      </c>
      <c r="B479" s="2" t="s">
        <v>7</v>
      </c>
      <c r="C479" s="2" t="s">
        <v>27</v>
      </c>
      <c r="D479" s="3">
        <v>148</v>
      </c>
      <c r="E479" s="3" t="s">
        <v>683</v>
      </c>
      <c r="F479" s="2" t="s">
        <v>31</v>
      </c>
      <c r="G479" s="2" t="s">
        <v>29</v>
      </c>
      <c r="H479" s="7"/>
    </row>
    <row r="480" spans="1:8">
      <c r="A480" s="2" t="s">
        <v>577</v>
      </c>
      <c r="B480" s="2" t="s">
        <v>7</v>
      </c>
      <c r="C480" s="2" t="s">
        <v>27</v>
      </c>
      <c r="D480" s="3">
        <v>45</v>
      </c>
      <c r="E480" s="3" t="s">
        <v>682</v>
      </c>
      <c r="F480" s="2" t="s">
        <v>15</v>
      </c>
      <c r="G480" s="2" t="s">
        <v>16</v>
      </c>
      <c r="H480" s="7"/>
    </row>
    <row r="481" spans="1:8">
      <c r="A481" s="2" t="s">
        <v>578</v>
      </c>
      <c r="B481" s="2" t="s">
        <v>7</v>
      </c>
      <c r="C481" s="2" t="s">
        <v>27</v>
      </c>
      <c r="D481" s="3">
        <v>4</v>
      </c>
      <c r="E481" s="3" t="s">
        <v>682</v>
      </c>
      <c r="F481" s="2" t="s">
        <v>15</v>
      </c>
      <c r="G481" s="2" t="s">
        <v>16</v>
      </c>
      <c r="H481" s="7"/>
    </row>
    <row r="482" spans="1:8">
      <c r="A482" s="2" t="s">
        <v>579</v>
      </c>
      <c r="B482" s="2" t="s">
        <v>7</v>
      </c>
      <c r="C482" s="2" t="s">
        <v>27</v>
      </c>
      <c r="D482" s="3">
        <v>21</v>
      </c>
      <c r="E482" s="3" t="s">
        <v>682</v>
      </c>
      <c r="F482" s="2" t="s">
        <v>15</v>
      </c>
      <c r="G482" s="2" t="s">
        <v>67</v>
      </c>
      <c r="H482" s="7"/>
    </row>
    <row r="483" spans="1:8">
      <c r="A483" s="2" t="s">
        <v>580</v>
      </c>
      <c r="B483" s="2" t="s">
        <v>7</v>
      </c>
      <c r="C483" s="2" t="s">
        <v>27</v>
      </c>
      <c r="D483" s="3">
        <v>32</v>
      </c>
      <c r="E483" s="3" t="s">
        <v>682</v>
      </c>
      <c r="F483" s="2" t="s">
        <v>15</v>
      </c>
      <c r="G483" s="2" t="s">
        <v>67</v>
      </c>
      <c r="H483" s="7"/>
    </row>
    <row r="484" spans="1:8">
      <c r="A484" s="2" t="s">
        <v>581</v>
      </c>
      <c r="B484" s="2" t="s">
        <v>7</v>
      </c>
      <c r="C484" s="2" t="s">
        <v>27</v>
      </c>
      <c r="D484" s="3">
        <v>15</v>
      </c>
      <c r="E484" s="3" t="s">
        <v>682</v>
      </c>
      <c r="F484" s="2" t="s">
        <v>9</v>
      </c>
      <c r="G484" s="2" t="s">
        <v>16</v>
      </c>
      <c r="H484" s="7"/>
    </row>
    <row r="485" spans="1:8">
      <c r="A485" s="2" t="s">
        <v>582</v>
      </c>
      <c r="B485" s="2" t="s">
        <v>7</v>
      </c>
      <c r="C485" s="2" t="s">
        <v>27</v>
      </c>
      <c r="D485" s="3">
        <v>27</v>
      </c>
      <c r="E485" s="3" t="s">
        <v>682</v>
      </c>
      <c r="F485" s="2" t="s">
        <v>9</v>
      </c>
      <c r="G485" s="2" t="s">
        <v>16</v>
      </c>
      <c r="H485" s="7"/>
    </row>
    <row r="486" spans="1:8">
      <c r="A486" s="2" t="s">
        <v>583</v>
      </c>
      <c r="B486" s="2" t="s">
        <v>7</v>
      </c>
      <c r="C486" s="2" t="s">
        <v>27</v>
      </c>
      <c r="D486" s="3">
        <v>115</v>
      </c>
      <c r="E486" s="3" t="s">
        <v>682</v>
      </c>
      <c r="F486" s="2" t="s">
        <v>9</v>
      </c>
      <c r="G486" s="2" t="s">
        <v>12</v>
      </c>
      <c r="H486" s="7"/>
    </row>
    <row r="487" spans="1:8">
      <c r="A487" s="2" t="s">
        <v>584</v>
      </c>
      <c r="B487" s="2" t="s">
        <v>7</v>
      </c>
      <c r="C487" s="2" t="s">
        <v>27</v>
      </c>
      <c r="D487" s="3">
        <v>40</v>
      </c>
      <c r="E487" s="3" t="s">
        <v>682</v>
      </c>
      <c r="F487" s="2" t="s">
        <v>9</v>
      </c>
      <c r="G487" s="2" t="s">
        <v>12</v>
      </c>
      <c r="H487" s="7"/>
    </row>
    <row r="488" spans="1:8">
      <c r="A488" s="2" t="s">
        <v>585</v>
      </c>
      <c r="B488" s="2" t="s">
        <v>7</v>
      </c>
      <c r="C488" s="2" t="s">
        <v>27</v>
      </c>
      <c r="D488" s="3">
        <v>64</v>
      </c>
      <c r="E488" s="3" t="s">
        <v>682</v>
      </c>
      <c r="F488" s="2" t="s">
        <v>9</v>
      </c>
      <c r="G488" s="2" t="s">
        <v>29</v>
      </c>
      <c r="H488" s="7"/>
    </row>
    <row r="489" spans="1:8">
      <c r="A489" s="2" t="s">
        <v>586</v>
      </c>
      <c r="B489" s="2" t="s">
        <v>7</v>
      </c>
      <c r="C489" s="2" t="s">
        <v>27</v>
      </c>
      <c r="D489" s="3">
        <v>6</v>
      </c>
      <c r="E489" s="3" t="s">
        <v>682</v>
      </c>
      <c r="F489" s="2" t="s">
        <v>23</v>
      </c>
      <c r="G489" s="2" t="s">
        <v>24</v>
      </c>
      <c r="H489" s="7"/>
    </row>
    <row r="490" spans="1:8">
      <c r="A490" s="2" t="s">
        <v>587</v>
      </c>
      <c r="B490" s="2" t="s">
        <v>7</v>
      </c>
      <c r="C490" s="2" t="s">
        <v>27</v>
      </c>
      <c r="D490" s="3">
        <v>2</v>
      </c>
      <c r="E490" s="3" t="s">
        <v>682</v>
      </c>
      <c r="F490" s="2" t="s">
        <v>23</v>
      </c>
      <c r="G490" s="2" t="s">
        <v>24</v>
      </c>
      <c r="H490" s="7"/>
    </row>
    <row r="491" spans="1:8">
      <c r="A491" s="2" t="s">
        <v>588</v>
      </c>
      <c r="B491" s="2" t="s">
        <v>7</v>
      </c>
      <c r="C491" s="2" t="s">
        <v>27</v>
      </c>
      <c r="D491" s="3">
        <v>15</v>
      </c>
      <c r="E491" s="3" t="s">
        <v>682</v>
      </c>
      <c r="F491" s="2" t="s">
        <v>23</v>
      </c>
      <c r="G491" s="2" t="s">
        <v>24</v>
      </c>
      <c r="H491" s="7"/>
    </row>
    <row r="492" spans="1:8">
      <c r="A492" s="2" t="s">
        <v>589</v>
      </c>
      <c r="B492" s="2" t="s">
        <v>7</v>
      </c>
      <c r="C492" s="2" t="s">
        <v>27</v>
      </c>
      <c r="D492" s="3">
        <v>34</v>
      </c>
      <c r="E492" s="3" t="s">
        <v>682</v>
      </c>
      <c r="F492" s="2" t="s">
        <v>23</v>
      </c>
      <c r="G492" s="2" t="s">
        <v>177</v>
      </c>
      <c r="H492" s="7"/>
    </row>
    <row r="493" spans="1:8">
      <c r="A493" s="2" t="s">
        <v>590</v>
      </c>
      <c r="B493" s="2" t="s">
        <v>7</v>
      </c>
      <c r="C493" s="2" t="s">
        <v>27</v>
      </c>
      <c r="D493" s="3">
        <v>25</v>
      </c>
      <c r="E493" s="3" t="s">
        <v>682</v>
      </c>
      <c r="F493" s="2" t="s">
        <v>23</v>
      </c>
      <c r="G493" s="2" t="s">
        <v>177</v>
      </c>
      <c r="H493" s="7"/>
    </row>
    <row r="494" spans="1:8">
      <c r="A494" s="2" t="s">
        <v>591</v>
      </c>
      <c r="B494" s="2" t="s">
        <v>7</v>
      </c>
      <c r="C494" s="2" t="s">
        <v>27</v>
      </c>
      <c r="D494" s="3">
        <v>13</v>
      </c>
      <c r="E494" s="3" t="s">
        <v>682</v>
      </c>
      <c r="F494" s="2" t="s">
        <v>23</v>
      </c>
      <c r="G494" s="2" t="s">
        <v>177</v>
      </c>
      <c r="H494" s="7"/>
    </row>
    <row r="495" spans="1:8">
      <c r="A495" s="2" t="s">
        <v>592</v>
      </c>
      <c r="B495" s="2" t="s">
        <v>7</v>
      </c>
      <c r="C495" s="2" t="s">
        <v>27</v>
      </c>
      <c r="D495" s="3">
        <v>25</v>
      </c>
      <c r="E495" s="3" t="s">
        <v>682</v>
      </c>
      <c r="F495" s="2" t="s">
        <v>23</v>
      </c>
      <c r="G495" s="2" t="s">
        <v>177</v>
      </c>
      <c r="H495" s="7"/>
    </row>
    <row r="496" spans="1:8">
      <c r="A496" s="2" t="s">
        <v>593</v>
      </c>
      <c r="B496" s="2" t="s">
        <v>7</v>
      </c>
      <c r="C496" s="2" t="s">
        <v>27</v>
      </c>
      <c r="D496" s="3">
        <v>143</v>
      </c>
      <c r="E496" s="3" t="s">
        <v>682</v>
      </c>
      <c r="F496" s="2" t="s">
        <v>9</v>
      </c>
      <c r="G496" s="2" t="s">
        <v>156</v>
      </c>
      <c r="H496" s="7"/>
    </row>
    <row r="497" spans="1:8">
      <c r="A497" s="2" t="s">
        <v>594</v>
      </c>
      <c r="B497" s="2" t="s">
        <v>7</v>
      </c>
      <c r="C497" s="2" t="s">
        <v>27</v>
      </c>
      <c r="D497" s="3">
        <v>13</v>
      </c>
      <c r="E497" s="3" t="s">
        <v>682</v>
      </c>
      <c r="F497" s="2" t="s">
        <v>9</v>
      </c>
      <c r="G497" s="2" t="s">
        <v>18</v>
      </c>
      <c r="H497" s="7"/>
    </row>
    <row r="498" spans="1:8" hidden="1">
      <c r="A498" s="2" t="s">
        <v>595</v>
      </c>
      <c r="B498" s="2" t="s">
        <v>7</v>
      </c>
      <c r="C498" s="2" t="s">
        <v>27</v>
      </c>
      <c r="D498" s="3">
        <v>516</v>
      </c>
      <c r="E498" s="3" t="s">
        <v>683</v>
      </c>
      <c r="F498" s="2" t="s">
        <v>28</v>
      </c>
      <c r="G498" s="2" t="s">
        <v>18</v>
      </c>
      <c r="H498" s="7"/>
    </row>
    <row r="499" spans="1:8" hidden="1">
      <c r="A499" s="2" t="s">
        <v>596</v>
      </c>
      <c r="B499" s="2" t="s">
        <v>7</v>
      </c>
      <c r="C499" s="2" t="s">
        <v>27</v>
      </c>
      <c r="D499" s="3">
        <v>273</v>
      </c>
      <c r="E499" s="3" t="s">
        <v>683</v>
      </c>
      <c r="F499" s="2" t="s">
        <v>28</v>
      </c>
      <c r="G499" s="2" t="s">
        <v>29</v>
      </c>
      <c r="H499" s="7"/>
    </row>
    <row r="500" spans="1:8" hidden="1">
      <c r="A500" s="2" t="s">
        <v>597</v>
      </c>
      <c r="B500" s="2" t="s">
        <v>7</v>
      </c>
      <c r="C500" s="2" t="s">
        <v>27</v>
      </c>
      <c r="D500" s="3">
        <v>972</v>
      </c>
      <c r="E500" s="3" t="s">
        <v>683</v>
      </c>
      <c r="F500" s="2" t="s">
        <v>28</v>
      </c>
      <c r="G500" s="2" t="s">
        <v>29</v>
      </c>
      <c r="H500" s="7"/>
    </row>
    <row r="501" spans="1:8" hidden="1">
      <c r="A501" s="2" t="s">
        <v>598</v>
      </c>
      <c r="B501" s="2" t="s">
        <v>7</v>
      </c>
      <c r="C501" s="2" t="s">
        <v>27</v>
      </c>
      <c r="D501" s="3">
        <v>2576</v>
      </c>
      <c r="E501" s="3" t="s">
        <v>683</v>
      </c>
      <c r="F501" s="2" t="s">
        <v>28</v>
      </c>
      <c r="G501" s="2" t="s">
        <v>29</v>
      </c>
      <c r="H501" s="7"/>
    </row>
    <row r="502" spans="1:8" hidden="1">
      <c r="A502" s="2" t="s">
        <v>599</v>
      </c>
      <c r="B502" s="2" t="s">
        <v>7</v>
      </c>
      <c r="C502" s="2" t="s">
        <v>27</v>
      </c>
      <c r="D502" s="3">
        <v>1380</v>
      </c>
      <c r="E502" s="3" t="s">
        <v>683</v>
      </c>
      <c r="F502" s="2" t="s">
        <v>28</v>
      </c>
      <c r="G502" s="2" t="s">
        <v>29</v>
      </c>
      <c r="H502" s="7"/>
    </row>
    <row r="503" spans="1:8" hidden="1">
      <c r="A503" s="2" t="s">
        <v>600</v>
      </c>
      <c r="B503" s="2" t="s">
        <v>7</v>
      </c>
      <c r="C503" s="2" t="s">
        <v>27</v>
      </c>
      <c r="D503" s="3">
        <v>210</v>
      </c>
      <c r="E503" s="3" t="s">
        <v>683</v>
      </c>
      <c r="F503" s="2" t="s">
        <v>28</v>
      </c>
      <c r="G503" s="2" t="s">
        <v>29</v>
      </c>
      <c r="H503" s="7"/>
    </row>
    <row r="504" spans="1:8" hidden="1">
      <c r="A504" s="2" t="s">
        <v>601</v>
      </c>
      <c r="B504" s="2" t="s">
        <v>7</v>
      </c>
      <c r="C504" s="2" t="s">
        <v>27</v>
      </c>
      <c r="D504" s="3">
        <v>2220</v>
      </c>
      <c r="E504" s="3" t="s">
        <v>683</v>
      </c>
      <c r="F504" s="2" t="s">
        <v>28</v>
      </c>
      <c r="G504" s="2" t="s">
        <v>165</v>
      </c>
      <c r="H504" s="7"/>
    </row>
    <row r="505" spans="1:8" hidden="1">
      <c r="A505" s="2" t="s">
        <v>602</v>
      </c>
      <c r="B505" s="2" t="s">
        <v>7</v>
      </c>
      <c r="C505" s="2" t="s">
        <v>27</v>
      </c>
      <c r="D505" s="3">
        <v>856</v>
      </c>
      <c r="E505" s="3" t="s">
        <v>683</v>
      </c>
      <c r="F505" s="2" t="s">
        <v>28</v>
      </c>
      <c r="G505" s="2" t="s">
        <v>165</v>
      </c>
      <c r="H505" s="7"/>
    </row>
    <row r="506" spans="1:8" hidden="1">
      <c r="A506" s="2" t="s">
        <v>603</v>
      </c>
      <c r="B506" s="2" t="s">
        <v>7</v>
      </c>
      <c r="C506" s="2" t="s">
        <v>27</v>
      </c>
      <c r="D506" s="3">
        <v>540</v>
      </c>
      <c r="E506" s="3" t="s">
        <v>683</v>
      </c>
      <c r="F506" s="2" t="s">
        <v>28</v>
      </c>
      <c r="G506" s="2" t="s">
        <v>33</v>
      </c>
      <c r="H506" s="7"/>
    </row>
    <row r="507" spans="1:8" hidden="1">
      <c r="A507" s="2" t="s">
        <v>604</v>
      </c>
      <c r="B507" s="2" t="s">
        <v>7</v>
      </c>
      <c r="C507" s="2" t="s">
        <v>27</v>
      </c>
      <c r="D507" s="3">
        <v>3748</v>
      </c>
      <c r="E507" s="3" t="s">
        <v>683</v>
      </c>
      <c r="F507" s="2" t="s">
        <v>28</v>
      </c>
      <c r="G507" s="2" t="s">
        <v>33</v>
      </c>
      <c r="H507" s="7"/>
    </row>
    <row r="508" spans="1:8" hidden="1">
      <c r="A508" s="2" t="s">
        <v>605</v>
      </c>
      <c r="B508" s="2" t="s">
        <v>7</v>
      </c>
      <c r="C508" s="2" t="s">
        <v>27</v>
      </c>
      <c r="D508" s="3">
        <v>252</v>
      </c>
      <c r="E508" s="3" t="s">
        <v>683</v>
      </c>
      <c r="F508" s="2" t="s">
        <v>28</v>
      </c>
      <c r="G508" s="2" t="s">
        <v>33</v>
      </c>
      <c r="H508" s="7"/>
    </row>
    <row r="509" spans="1:8" hidden="1">
      <c r="A509" s="2" t="s">
        <v>606</v>
      </c>
      <c r="B509" s="2" t="s">
        <v>7</v>
      </c>
      <c r="C509" s="2" t="s">
        <v>500</v>
      </c>
      <c r="D509" s="3">
        <v>17</v>
      </c>
      <c r="E509" s="3" t="s">
        <v>682</v>
      </c>
      <c r="F509" s="2" t="s">
        <v>469</v>
      </c>
      <c r="G509" s="2" t="s">
        <v>18</v>
      </c>
      <c r="H509" s="7"/>
    </row>
    <row r="510" spans="1:8" hidden="1">
      <c r="A510" s="2" t="s">
        <v>607</v>
      </c>
      <c r="B510" s="2" t="s">
        <v>7</v>
      </c>
      <c r="C510" s="2" t="s">
        <v>608</v>
      </c>
      <c r="D510" s="3">
        <v>70</v>
      </c>
      <c r="E510" s="3" t="s">
        <v>683</v>
      </c>
      <c r="F510" s="2" t="s">
        <v>31</v>
      </c>
      <c r="G510" s="2" t="s">
        <v>38</v>
      </c>
      <c r="H510" s="7"/>
    </row>
    <row r="511" spans="1:8">
      <c r="A511" s="2" t="s">
        <v>609</v>
      </c>
      <c r="B511" s="2" t="s">
        <v>7</v>
      </c>
      <c r="C511" s="2" t="s">
        <v>608</v>
      </c>
      <c r="D511" s="3">
        <v>158</v>
      </c>
      <c r="E511" s="3" t="s">
        <v>682</v>
      </c>
      <c r="F511" s="2" t="s">
        <v>15</v>
      </c>
      <c r="G511" s="2" t="s">
        <v>67</v>
      </c>
      <c r="H511" s="7"/>
    </row>
    <row r="512" spans="1:8">
      <c r="A512" s="2" t="s">
        <v>610</v>
      </c>
      <c r="B512" s="2" t="s">
        <v>7</v>
      </c>
      <c r="C512" s="2" t="s">
        <v>608</v>
      </c>
      <c r="D512" s="3">
        <v>12</v>
      </c>
      <c r="E512" s="3" t="s">
        <v>682</v>
      </c>
      <c r="F512" s="2" t="s">
        <v>23</v>
      </c>
      <c r="G512" s="2" t="s">
        <v>24</v>
      </c>
      <c r="H512" s="7"/>
    </row>
    <row r="513" spans="1:8">
      <c r="A513" s="2" t="s">
        <v>611</v>
      </c>
      <c r="B513" s="2" t="s">
        <v>7</v>
      </c>
      <c r="C513" s="2" t="s">
        <v>608</v>
      </c>
      <c r="D513" s="3">
        <v>10</v>
      </c>
      <c r="E513" s="3" t="s">
        <v>682</v>
      </c>
      <c r="F513" s="2" t="s">
        <v>23</v>
      </c>
      <c r="G513" s="2" t="s">
        <v>10</v>
      </c>
      <c r="H513" s="7"/>
    </row>
    <row r="514" spans="1:8">
      <c r="A514" s="2" t="s">
        <v>612</v>
      </c>
      <c r="B514" s="2" t="s">
        <v>7</v>
      </c>
      <c r="C514" s="2" t="s">
        <v>608</v>
      </c>
      <c r="D514" s="3">
        <v>15</v>
      </c>
      <c r="E514" s="3" t="s">
        <v>682</v>
      </c>
      <c r="F514" s="2" t="s">
        <v>9</v>
      </c>
      <c r="G514" s="2" t="s">
        <v>38</v>
      </c>
      <c r="H514" s="7"/>
    </row>
    <row r="515" spans="1:8">
      <c r="A515" s="2" t="s">
        <v>613</v>
      </c>
      <c r="B515" s="2" t="s">
        <v>7</v>
      </c>
      <c r="C515" s="2" t="s">
        <v>608</v>
      </c>
      <c r="D515" s="3">
        <v>6</v>
      </c>
      <c r="E515" s="3" t="s">
        <v>682</v>
      </c>
      <c r="F515" s="2" t="s">
        <v>9</v>
      </c>
      <c r="G515" s="2" t="s">
        <v>60</v>
      </c>
      <c r="H515" s="7"/>
    </row>
    <row r="516" spans="1:8" hidden="1">
      <c r="A516" s="2" t="s">
        <v>614</v>
      </c>
      <c r="B516" s="2" t="s">
        <v>7</v>
      </c>
      <c r="C516" s="2" t="s">
        <v>608</v>
      </c>
      <c r="D516" s="3">
        <v>69</v>
      </c>
      <c r="E516" s="3" t="s">
        <v>683</v>
      </c>
      <c r="F516" s="2" t="s">
        <v>31</v>
      </c>
      <c r="G516" s="2" t="s">
        <v>33</v>
      </c>
      <c r="H516" s="7"/>
    </row>
    <row r="517" spans="1:8" hidden="1">
      <c r="A517" s="2" t="s">
        <v>615</v>
      </c>
      <c r="B517" s="2" t="s">
        <v>7</v>
      </c>
      <c r="C517" s="2" t="s">
        <v>608</v>
      </c>
      <c r="D517" s="3">
        <v>23</v>
      </c>
      <c r="E517" s="3" t="s">
        <v>683</v>
      </c>
      <c r="F517" s="2" t="s">
        <v>31</v>
      </c>
      <c r="G517" s="2" t="s">
        <v>33</v>
      </c>
      <c r="H517" s="7"/>
    </row>
    <row r="518" spans="1:8" hidden="1">
      <c r="A518" s="2" t="s">
        <v>616</v>
      </c>
      <c r="B518" s="2" t="s">
        <v>7</v>
      </c>
      <c r="C518" s="2" t="s">
        <v>608</v>
      </c>
      <c r="D518" s="3">
        <v>127</v>
      </c>
      <c r="E518" s="3" t="s">
        <v>683</v>
      </c>
      <c r="F518" s="2" t="s">
        <v>28</v>
      </c>
      <c r="G518" s="2" t="s">
        <v>74</v>
      </c>
      <c r="H518" s="7"/>
    </row>
    <row r="519" spans="1:8" hidden="1">
      <c r="A519" s="2" t="s">
        <v>617</v>
      </c>
      <c r="B519" s="2" t="s">
        <v>7</v>
      </c>
      <c r="C519" s="2" t="s">
        <v>608</v>
      </c>
      <c r="D519" s="3">
        <v>480</v>
      </c>
      <c r="E519" s="3" t="s">
        <v>683</v>
      </c>
      <c r="F519" s="2" t="s">
        <v>28</v>
      </c>
      <c r="G519" s="2" t="s">
        <v>38</v>
      </c>
      <c r="H519" s="7"/>
    </row>
    <row r="520" spans="1:8" hidden="1">
      <c r="A520" s="2" t="s">
        <v>618</v>
      </c>
      <c r="B520" s="2" t="s">
        <v>7</v>
      </c>
      <c r="C520" s="2" t="s">
        <v>608</v>
      </c>
      <c r="D520" s="3">
        <v>90</v>
      </c>
      <c r="E520" s="3" t="s">
        <v>683</v>
      </c>
      <c r="F520" s="2" t="s">
        <v>28</v>
      </c>
      <c r="G520" s="2" t="s">
        <v>38</v>
      </c>
      <c r="H520" s="7"/>
    </row>
    <row r="521" spans="1:8" hidden="1">
      <c r="A521" s="2" t="s">
        <v>619</v>
      </c>
      <c r="B521" s="2" t="s">
        <v>7</v>
      </c>
      <c r="C521" s="2" t="s">
        <v>608</v>
      </c>
      <c r="D521" s="3">
        <v>370</v>
      </c>
      <c r="E521" s="3" t="s">
        <v>683</v>
      </c>
      <c r="F521" s="2" t="s">
        <v>28</v>
      </c>
      <c r="G521" s="2" t="s">
        <v>47</v>
      </c>
      <c r="H521" s="7"/>
    </row>
    <row r="522" spans="1:8" hidden="1">
      <c r="A522" s="2" t="s">
        <v>620</v>
      </c>
      <c r="B522" s="2" t="s">
        <v>7</v>
      </c>
      <c r="C522" s="2" t="s">
        <v>608</v>
      </c>
      <c r="D522" s="3">
        <v>437</v>
      </c>
      <c r="E522" s="3" t="s">
        <v>683</v>
      </c>
      <c r="F522" s="2" t="s">
        <v>28</v>
      </c>
      <c r="G522" s="2" t="s">
        <v>33</v>
      </c>
      <c r="H522" s="7"/>
    </row>
    <row r="523" spans="1:8" hidden="1">
      <c r="A523" s="2" t="s">
        <v>621</v>
      </c>
      <c r="B523" s="2" t="s">
        <v>7</v>
      </c>
      <c r="C523" s="2" t="s">
        <v>535</v>
      </c>
      <c r="D523" s="3">
        <v>695</v>
      </c>
      <c r="E523" s="3" t="s">
        <v>682</v>
      </c>
      <c r="F523" s="2" t="s">
        <v>50</v>
      </c>
      <c r="G523" s="2" t="s">
        <v>156</v>
      </c>
      <c r="H523" s="7"/>
    </row>
    <row r="524" spans="1:8" hidden="1">
      <c r="A524" s="2" t="s">
        <v>622</v>
      </c>
      <c r="B524" s="2" t="s">
        <v>7</v>
      </c>
      <c r="C524" s="2" t="s">
        <v>535</v>
      </c>
      <c r="D524" s="3">
        <v>865</v>
      </c>
      <c r="E524" s="3" t="s">
        <v>682</v>
      </c>
      <c r="F524" s="2" t="s">
        <v>50</v>
      </c>
      <c r="G524" s="2" t="s">
        <v>156</v>
      </c>
      <c r="H524" s="7"/>
    </row>
    <row r="525" spans="1:8">
      <c r="A525" s="2" t="s">
        <v>623</v>
      </c>
      <c r="B525" s="2" t="s">
        <v>7</v>
      </c>
      <c r="C525" s="2" t="s">
        <v>111</v>
      </c>
      <c r="D525" s="3">
        <v>95</v>
      </c>
      <c r="E525" s="3" t="s">
        <v>682</v>
      </c>
      <c r="F525" s="2" t="s">
        <v>9</v>
      </c>
      <c r="G525" s="2" t="s">
        <v>20</v>
      </c>
      <c r="H525" s="7"/>
    </row>
    <row r="526" spans="1:8">
      <c r="A526" s="2" t="s">
        <v>624</v>
      </c>
      <c r="B526" s="2" t="s">
        <v>7</v>
      </c>
      <c r="C526" s="2" t="s">
        <v>111</v>
      </c>
      <c r="D526" s="3">
        <v>23</v>
      </c>
      <c r="E526" s="3" t="s">
        <v>682</v>
      </c>
      <c r="F526" s="2" t="s">
        <v>15</v>
      </c>
      <c r="G526" s="2" t="s">
        <v>10</v>
      </c>
      <c r="H526" s="7"/>
    </row>
    <row r="527" spans="1:8" hidden="1">
      <c r="A527" s="2" t="s">
        <v>625</v>
      </c>
      <c r="B527" s="2" t="s">
        <v>7</v>
      </c>
      <c r="C527" s="2" t="s">
        <v>111</v>
      </c>
      <c r="D527" s="3">
        <v>20</v>
      </c>
      <c r="E527" s="3" t="s">
        <v>682</v>
      </c>
      <c r="F527" s="2" t="s">
        <v>42</v>
      </c>
      <c r="G527" s="2" t="s">
        <v>18</v>
      </c>
      <c r="H527" s="7"/>
    </row>
    <row r="528" spans="1:8">
      <c r="A528" s="2" t="s">
        <v>626</v>
      </c>
      <c r="B528" s="2" t="s">
        <v>7</v>
      </c>
      <c r="C528" s="2" t="s">
        <v>111</v>
      </c>
      <c r="D528" s="3">
        <v>197</v>
      </c>
      <c r="E528" s="3" t="s">
        <v>682</v>
      </c>
      <c r="F528" s="2" t="s">
        <v>15</v>
      </c>
      <c r="G528" s="2" t="s">
        <v>12</v>
      </c>
      <c r="H528" s="7"/>
    </row>
    <row r="529" spans="1:8">
      <c r="A529" s="2" t="s">
        <v>627</v>
      </c>
      <c r="B529" s="2" t="s">
        <v>7</v>
      </c>
      <c r="C529" s="2" t="s">
        <v>111</v>
      </c>
      <c r="D529" s="3">
        <v>719</v>
      </c>
      <c r="E529" s="3" t="s">
        <v>682</v>
      </c>
      <c r="F529" s="2" t="s">
        <v>15</v>
      </c>
      <c r="G529" s="2" t="s">
        <v>12</v>
      </c>
      <c r="H529" s="7"/>
    </row>
    <row r="530" spans="1:8">
      <c r="A530" s="2" t="s">
        <v>628</v>
      </c>
      <c r="B530" s="2" t="s">
        <v>7</v>
      </c>
      <c r="C530" s="2" t="s">
        <v>111</v>
      </c>
      <c r="D530" s="3">
        <v>126</v>
      </c>
      <c r="E530" s="3" t="s">
        <v>682</v>
      </c>
      <c r="F530" s="2" t="s">
        <v>23</v>
      </c>
      <c r="G530" s="2" t="s">
        <v>177</v>
      </c>
      <c r="H530" s="7"/>
    </row>
    <row r="531" spans="1:8">
      <c r="A531" s="2" t="s">
        <v>629</v>
      </c>
      <c r="B531" s="2" t="s">
        <v>7</v>
      </c>
      <c r="C531" s="2" t="s">
        <v>111</v>
      </c>
      <c r="D531" s="3">
        <v>329</v>
      </c>
      <c r="E531" s="3" t="s">
        <v>682</v>
      </c>
      <c r="F531" s="2" t="s">
        <v>9</v>
      </c>
      <c r="G531" s="2" t="s">
        <v>80</v>
      </c>
      <c r="H531" s="7"/>
    </row>
    <row r="532" spans="1:8">
      <c r="A532" s="2" t="s">
        <v>630</v>
      </c>
      <c r="B532" s="2" t="s">
        <v>7</v>
      </c>
      <c r="C532" s="2" t="s">
        <v>111</v>
      </c>
      <c r="D532" s="3">
        <v>118</v>
      </c>
      <c r="E532" s="3" t="s">
        <v>682</v>
      </c>
      <c r="F532" s="2" t="s">
        <v>9</v>
      </c>
      <c r="G532" s="2" t="s">
        <v>67</v>
      </c>
      <c r="H532" s="7"/>
    </row>
    <row r="533" spans="1:8">
      <c r="A533" s="2" t="s">
        <v>631</v>
      </c>
      <c r="B533" s="2" t="s">
        <v>7</v>
      </c>
      <c r="C533" s="2" t="s">
        <v>111</v>
      </c>
      <c r="D533" s="3">
        <v>83</v>
      </c>
      <c r="E533" s="3" t="s">
        <v>682</v>
      </c>
      <c r="F533" s="2" t="s">
        <v>9</v>
      </c>
      <c r="G533" s="2" t="s">
        <v>80</v>
      </c>
      <c r="H533" s="7"/>
    </row>
    <row r="534" spans="1:8">
      <c r="A534" s="2" t="s">
        <v>632</v>
      </c>
      <c r="B534" s="2" t="s">
        <v>7</v>
      </c>
      <c r="C534" s="2" t="s">
        <v>111</v>
      </c>
      <c r="D534" s="3">
        <v>146</v>
      </c>
      <c r="E534" s="3" t="s">
        <v>682</v>
      </c>
      <c r="F534" s="2" t="s">
        <v>9</v>
      </c>
      <c r="G534" s="2" t="s">
        <v>60</v>
      </c>
      <c r="H534" s="7"/>
    </row>
    <row r="535" spans="1:8">
      <c r="A535" s="2" t="s">
        <v>633</v>
      </c>
      <c r="B535" s="2" t="s">
        <v>7</v>
      </c>
      <c r="C535" s="2" t="s">
        <v>111</v>
      </c>
      <c r="D535" s="3">
        <v>64</v>
      </c>
      <c r="E535" s="3" t="s">
        <v>682</v>
      </c>
      <c r="F535" s="2" t="s">
        <v>23</v>
      </c>
      <c r="G535" s="2" t="s">
        <v>10</v>
      </c>
      <c r="H535" s="7"/>
    </row>
    <row r="536" spans="1:8" hidden="1">
      <c r="A536" s="2" t="s">
        <v>634</v>
      </c>
      <c r="B536" s="2" t="s">
        <v>7</v>
      </c>
      <c r="C536" s="2" t="s">
        <v>111</v>
      </c>
      <c r="D536" s="3">
        <v>77</v>
      </c>
      <c r="E536" s="3" t="s">
        <v>682</v>
      </c>
      <c r="F536" s="2" t="s">
        <v>42</v>
      </c>
      <c r="G536" s="2" t="s">
        <v>80</v>
      </c>
      <c r="H536" s="7"/>
    </row>
    <row r="537" spans="1:8">
      <c r="A537" s="2" t="s">
        <v>635</v>
      </c>
      <c r="B537" s="2" t="s">
        <v>7</v>
      </c>
      <c r="C537" s="2" t="s">
        <v>111</v>
      </c>
      <c r="D537" s="3">
        <v>2888</v>
      </c>
      <c r="E537" s="3" t="s">
        <v>682</v>
      </c>
      <c r="F537" s="2" t="s">
        <v>15</v>
      </c>
      <c r="G537" s="2" t="s">
        <v>12</v>
      </c>
      <c r="H537" s="7"/>
    </row>
    <row r="538" spans="1:8">
      <c r="A538" s="2" t="s">
        <v>636</v>
      </c>
      <c r="B538" s="2" t="s">
        <v>7</v>
      </c>
      <c r="C538" s="2" t="s">
        <v>111</v>
      </c>
      <c r="D538" s="3">
        <v>67</v>
      </c>
      <c r="E538" s="3" t="s">
        <v>682</v>
      </c>
      <c r="F538" s="2" t="s">
        <v>23</v>
      </c>
      <c r="G538" s="2" t="s">
        <v>177</v>
      </c>
      <c r="H538" s="7"/>
    </row>
    <row r="539" spans="1:8">
      <c r="A539" s="2" t="s">
        <v>637</v>
      </c>
      <c r="B539" s="2" t="s">
        <v>7</v>
      </c>
      <c r="C539" s="2" t="s">
        <v>111</v>
      </c>
      <c r="D539" s="3">
        <v>569</v>
      </c>
      <c r="E539" s="3" t="s">
        <v>682</v>
      </c>
      <c r="F539" s="2" t="s">
        <v>9</v>
      </c>
      <c r="G539" s="2" t="s">
        <v>16</v>
      </c>
      <c r="H539" s="7"/>
    </row>
    <row r="540" spans="1:8">
      <c r="A540" s="2" t="s">
        <v>638</v>
      </c>
      <c r="B540" s="2" t="s">
        <v>7</v>
      </c>
      <c r="C540" s="2" t="s">
        <v>111</v>
      </c>
      <c r="D540" s="3">
        <v>493</v>
      </c>
      <c r="E540" s="3" t="s">
        <v>682</v>
      </c>
      <c r="F540" s="2" t="s">
        <v>9</v>
      </c>
      <c r="G540" s="2" t="s">
        <v>10</v>
      </c>
      <c r="H540" s="7"/>
    </row>
    <row r="541" spans="1:8">
      <c r="A541" s="2" t="s">
        <v>639</v>
      </c>
      <c r="B541" s="2" t="s">
        <v>7</v>
      </c>
      <c r="C541" s="2" t="s">
        <v>111</v>
      </c>
      <c r="D541" s="3">
        <v>133</v>
      </c>
      <c r="E541" s="3" t="s">
        <v>682</v>
      </c>
      <c r="F541" s="2" t="s">
        <v>9</v>
      </c>
      <c r="G541" s="2" t="s">
        <v>80</v>
      </c>
      <c r="H541" s="7"/>
    </row>
    <row r="542" spans="1:8">
      <c r="A542" s="2" t="s">
        <v>640</v>
      </c>
      <c r="B542" s="2" t="s">
        <v>7</v>
      </c>
      <c r="C542" s="2" t="s">
        <v>111</v>
      </c>
      <c r="D542" s="3">
        <v>398</v>
      </c>
      <c r="E542" s="3" t="s">
        <v>682</v>
      </c>
      <c r="F542" s="2" t="s">
        <v>9</v>
      </c>
      <c r="G542" s="2" t="s">
        <v>29</v>
      </c>
      <c r="H542" s="7"/>
    </row>
    <row r="543" spans="1:8">
      <c r="A543" s="2" t="s">
        <v>641</v>
      </c>
      <c r="B543" s="2" t="s">
        <v>7</v>
      </c>
      <c r="C543" s="2" t="s">
        <v>111</v>
      </c>
      <c r="D543" s="3">
        <v>426</v>
      </c>
      <c r="E543" s="3" t="s">
        <v>682</v>
      </c>
      <c r="F543" s="2" t="s">
        <v>9</v>
      </c>
      <c r="G543" s="2" t="s">
        <v>165</v>
      </c>
      <c r="H543" s="7"/>
    </row>
    <row r="544" spans="1:8">
      <c r="A544" s="2" t="s">
        <v>642</v>
      </c>
      <c r="B544" s="2" t="s">
        <v>7</v>
      </c>
      <c r="C544" s="2" t="s">
        <v>111</v>
      </c>
      <c r="D544" s="3">
        <v>101</v>
      </c>
      <c r="E544" s="3" t="s">
        <v>682</v>
      </c>
      <c r="F544" s="2" t="s">
        <v>23</v>
      </c>
      <c r="G544" s="2" t="s">
        <v>20</v>
      </c>
      <c r="H544" s="7"/>
    </row>
    <row r="545" spans="1:8">
      <c r="A545" s="2" t="s">
        <v>643</v>
      </c>
      <c r="B545" s="2" t="s">
        <v>7</v>
      </c>
      <c r="C545" s="2" t="s">
        <v>111</v>
      </c>
      <c r="D545" s="3">
        <v>14</v>
      </c>
      <c r="E545" s="3" t="s">
        <v>682</v>
      </c>
      <c r="F545" s="2" t="s">
        <v>23</v>
      </c>
      <c r="G545" s="2" t="s">
        <v>20</v>
      </c>
      <c r="H545" s="7"/>
    </row>
    <row r="546" spans="1:8" hidden="1">
      <c r="A546" s="2" t="s">
        <v>644</v>
      </c>
      <c r="B546" s="2" t="s">
        <v>7</v>
      </c>
      <c r="C546" s="2" t="s">
        <v>111</v>
      </c>
      <c r="D546" s="3">
        <v>7</v>
      </c>
      <c r="E546" s="3" t="s">
        <v>682</v>
      </c>
      <c r="F546" s="2" t="s">
        <v>42</v>
      </c>
      <c r="G546" s="2" t="s">
        <v>12</v>
      </c>
      <c r="H546" s="7"/>
    </row>
    <row r="547" spans="1:8">
      <c r="A547" s="2" t="s">
        <v>645</v>
      </c>
      <c r="B547" s="2" t="s">
        <v>7</v>
      </c>
      <c r="C547" s="2" t="s">
        <v>465</v>
      </c>
      <c r="D547" s="3">
        <v>3033</v>
      </c>
      <c r="E547" s="3" t="s">
        <v>682</v>
      </c>
      <c r="F547" s="2" t="s">
        <v>9</v>
      </c>
      <c r="G547" s="2" t="s">
        <v>29</v>
      </c>
      <c r="H547" s="7"/>
    </row>
    <row r="548" spans="1:8">
      <c r="A548" s="2" t="s">
        <v>646</v>
      </c>
      <c r="B548" s="2" t="s">
        <v>7</v>
      </c>
      <c r="C548" s="2" t="s">
        <v>465</v>
      </c>
      <c r="D548" s="3">
        <v>69</v>
      </c>
      <c r="E548" s="3" t="s">
        <v>682</v>
      </c>
      <c r="F548" s="2" t="s">
        <v>9</v>
      </c>
      <c r="G548" s="2" t="s">
        <v>29</v>
      </c>
      <c r="H548" s="7"/>
    </row>
    <row r="549" spans="1:8" hidden="1">
      <c r="A549" s="2" t="s">
        <v>647</v>
      </c>
      <c r="B549" s="2" t="s">
        <v>7</v>
      </c>
      <c r="C549" s="2" t="s">
        <v>341</v>
      </c>
      <c r="D549" s="3">
        <v>20</v>
      </c>
      <c r="E549" s="3" t="s">
        <v>682</v>
      </c>
      <c r="F549" s="2" t="s">
        <v>42</v>
      </c>
      <c r="G549" s="2" t="s">
        <v>10</v>
      </c>
      <c r="H549" s="7"/>
    </row>
    <row r="550" spans="1:8" hidden="1">
      <c r="A550" s="2" t="s">
        <v>648</v>
      </c>
      <c r="B550" s="2" t="s">
        <v>7</v>
      </c>
      <c r="C550" s="2" t="s">
        <v>341</v>
      </c>
      <c r="D550" s="3">
        <v>13</v>
      </c>
      <c r="E550" s="3" t="s">
        <v>682</v>
      </c>
      <c r="F550" s="2" t="s">
        <v>42</v>
      </c>
      <c r="G550" s="2" t="s">
        <v>16</v>
      </c>
      <c r="H550" s="7"/>
    </row>
    <row r="551" spans="1:8" hidden="1">
      <c r="A551" s="2" t="s">
        <v>649</v>
      </c>
      <c r="B551" s="2" t="s">
        <v>7</v>
      </c>
      <c r="C551" s="2" t="s">
        <v>341</v>
      </c>
      <c r="D551" s="3">
        <v>9</v>
      </c>
      <c r="E551" s="3" t="s">
        <v>682</v>
      </c>
      <c r="F551" s="2" t="s">
        <v>42</v>
      </c>
      <c r="G551" s="2" t="s">
        <v>74</v>
      </c>
      <c r="H551" s="7"/>
    </row>
    <row r="552" spans="1:8" hidden="1">
      <c r="A552" s="2" t="s">
        <v>650</v>
      </c>
      <c r="B552" s="2" t="s">
        <v>7</v>
      </c>
      <c r="C552" s="2" t="s">
        <v>341</v>
      </c>
      <c r="D552" s="3">
        <v>5</v>
      </c>
      <c r="E552" s="3" t="s">
        <v>682</v>
      </c>
      <c r="F552" s="2" t="s">
        <v>42</v>
      </c>
      <c r="G552" s="2" t="s">
        <v>74</v>
      </c>
      <c r="H552" s="7"/>
    </row>
    <row r="553" spans="1:8">
      <c r="A553" s="2" t="s">
        <v>651</v>
      </c>
      <c r="B553" s="2" t="s">
        <v>7</v>
      </c>
      <c r="C553" s="2" t="s">
        <v>66</v>
      </c>
      <c r="D553" s="3">
        <v>32</v>
      </c>
      <c r="E553" s="3" t="s">
        <v>682</v>
      </c>
      <c r="F553" s="2" t="s">
        <v>9</v>
      </c>
      <c r="G553" s="2" t="s">
        <v>10</v>
      </c>
      <c r="H553" s="7"/>
    </row>
    <row r="554" spans="1:8" hidden="1">
      <c r="A554" s="2" t="s">
        <v>652</v>
      </c>
      <c r="B554" s="2" t="s">
        <v>7</v>
      </c>
      <c r="C554" s="2" t="s">
        <v>653</v>
      </c>
      <c r="D554" s="3">
        <v>19</v>
      </c>
      <c r="E554" s="3" t="s">
        <v>682</v>
      </c>
      <c r="F554" s="2" t="s">
        <v>42</v>
      </c>
      <c r="G554" s="2" t="s">
        <v>16</v>
      </c>
      <c r="H554" s="7"/>
    </row>
    <row r="555" spans="1:8" hidden="1">
      <c r="A555" s="2" t="s">
        <v>654</v>
      </c>
      <c r="B555" s="2" t="s">
        <v>7</v>
      </c>
      <c r="C555" s="2" t="s">
        <v>653</v>
      </c>
      <c r="D555" s="3">
        <v>40</v>
      </c>
      <c r="E555" s="3" t="s">
        <v>682</v>
      </c>
      <c r="F555" s="2" t="s">
        <v>42</v>
      </c>
      <c r="G555" s="2" t="s">
        <v>16</v>
      </c>
      <c r="H555" s="7"/>
    </row>
    <row r="556" spans="1:8" hidden="1">
      <c r="A556" s="2" t="s">
        <v>655</v>
      </c>
      <c r="B556" s="2" t="s">
        <v>7</v>
      </c>
      <c r="C556" s="2" t="s">
        <v>27</v>
      </c>
      <c r="D556" s="3">
        <v>242</v>
      </c>
      <c r="E556" s="3" t="s">
        <v>682</v>
      </c>
      <c r="F556" s="2" t="s">
        <v>42</v>
      </c>
      <c r="G556" s="2" t="s">
        <v>16</v>
      </c>
      <c r="H556" s="7"/>
    </row>
    <row r="557" spans="1:8" hidden="1">
      <c r="A557" s="2" t="s">
        <v>656</v>
      </c>
      <c r="B557" s="2" t="s">
        <v>7</v>
      </c>
      <c r="C557" s="2" t="s">
        <v>27</v>
      </c>
      <c r="D557" s="3">
        <v>865</v>
      </c>
      <c r="E557" s="3" t="s">
        <v>682</v>
      </c>
      <c r="F557" s="2" t="s">
        <v>42</v>
      </c>
      <c r="G557" s="2" t="s">
        <v>12</v>
      </c>
      <c r="H557" s="7"/>
    </row>
    <row r="558" spans="1:8" hidden="1">
      <c r="A558" s="2" t="s">
        <v>657</v>
      </c>
      <c r="B558" s="2" t="s">
        <v>7</v>
      </c>
      <c r="C558" s="2" t="s">
        <v>653</v>
      </c>
      <c r="D558" s="3">
        <v>49</v>
      </c>
      <c r="E558" s="3" t="s">
        <v>682</v>
      </c>
      <c r="F558" s="2" t="s">
        <v>42</v>
      </c>
      <c r="G558" s="2" t="s">
        <v>658</v>
      </c>
      <c r="H558" s="7"/>
    </row>
    <row r="559" spans="1:8" hidden="1">
      <c r="A559" s="2" t="s">
        <v>659</v>
      </c>
      <c r="B559" s="2" t="s">
        <v>7</v>
      </c>
      <c r="C559" s="2" t="s">
        <v>653</v>
      </c>
      <c r="D559" s="3">
        <v>47</v>
      </c>
      <c r="E559" s="3" t="s">
        <v>682</v>
      </c>
      <c r="F559" s="2" t="s">
        <v>42</v>
      </c>
      <c r="G559" s="2" t="s">
        <v>658</v>
      </c>
      <c r="H559" s="7"/>
    </row>
    <row r="560" spans="1:8" hidden="1">
      <c r="A560" s="2" t="s">
        <v>660</v>
      </c>
      <c r="B560" s="2" t="s">
        <v>7</v>
      </c>
      <c r="C560" s="2" t="s">
        <v>653</v>
      </c>
      <c r="D560" s="3">
        <v>143</v>
      </c>
      <c r="E560" s="3" t="s">
        <v>682</v>
      </c>
      <c r="F560" s="2" t="s">
        <v>42</v>
      </c>
      <c r="G560" s="2" t="s">
        <v>18</v>
      </c>
      <c r="H560" s="7"/>
    </row>
    <row r="561" spans="1:8" hidden="1">
      <c r="A561" s="2" t="s">
        <v>661</v>
      </c>
      <c r="B561" s="2" t="s">
        <v>7</v>
      </c>
      <c r="C561" s="2" t="s">
        <v>653</v>
      </c>
      <c r="D561" s="3">
        <v>95</v>
      </c>
      <c r="E561" s="3" t="s">
        <v>682</v>
      </c>
      <c r="F561" s="2" t="s">
        <v>42</v>
      </c>
      <c r="G561" s="2" t="s">
        <v>18</v>
      </c>
      <c r="H561" s="7"/>
    </row>
    <row r="562" spans="1:8" hidden="1">
      <c r="A562" s="2" t="s">
        <v>662</v>
      </c>
      <c r="B562" s="2" t="s">
        <v>7</v>
      </c>
      <c r="C562" s="2" t="s">
        <v>663</v>
      </c>
      <c r="D562" s="3">
        <v>630</v>
      </c>
      <c r="E562" s="3" t="s">
        <v>683</v>
      </c>
      <c r="F562" s="2" t="s">
        <v>28</v>
      </c>
      <c r="G562" s="2" t="s">
        <v>74</v>
      </c>
      <c r="H562" s="7"/>
    </row>
    <row r="563" spans="1:8" hidden="1">
      <c r="A563" s="2" t="s">
        <v>664</v>
      </c>
      <c r="B563" s="2" t="s">
        <v>7</v>
      </c>
      <c r="C563" s="2" t="s">
        <v>663</v>
      </c>
      <c r="D563" s="3">
        <v>2208</v>
      </c>
      <c r="E563" s="3" t="s">
        <v>683</v>
      </c>
      <c r="F563" s="2" t="s">
        <v>28</v>
      </c>
      <c r="G563" s="2" t="s">
        <v>38</v>
      </c>
      <c r="H563" s="7"/>
    </row>
    <row r="564" spans="1:8" hidden="1">
      <c r="A564" s="2" t="s">
        <v>665</v>
      </c>
      <c r="B564" s="2" t="s">
        <v>7</v>
      </c>
      <c r="C564" s="2" t="s">
        <v>663</v>
      </c>
      <c r="D564" s="3">
        <v>408</v>
      </c>
      <c r="E564" s="3" t="s">
        <v>683</v>
      </c>
      <c r="F564" s="2" t="s">
        <v>28</v>
      </c>
      <c r="G564" s="2" t="s">
        <v>38</v>
      </c>
      <c r="H564" s="7"/>
    </row>
    <row r="565" spans="1:8" hidden="1">
      <c r="A565" s="2" t="s">
        <v>666</v>
      </c>
      <c r="B565" s="2" t="s">
        <v>7</v>
      </c>
      <c r="C565" s="2" t="s">
        <v>663</v>
      </c>
      <c r="D565" s="3">
        <v>108</v>
      </c>
      <c r="E565" s="3" t="s">
        <v>683</v>
      </c>
      <c r="F565" s="2" t="s">
        <v>28</v>
      </c>
      <c r="G565" s="2" t="s">
        <v>47</v>
      </c>
      <c r="H565" s="7"/>
    </row>
    <row r="566" spans="1:8" hidden="1">
      <c r="A566" s="2" t="s">
        <v>667</v>
      </c>
      <c r="B566" s="2" t="s">
        <v>7</v>
      </c>
      <c r="C566" s="2" t="s">
        <v>663</v>
      </c>
      <c r="D566" s="3">
        <v>528</v>
      </c>
      <c r="E566" s="3" t="s">
        <v>683</v>
      </c>
      <c r="F566" s="2" t="s">
        <v>28</v>
      </c>
      <c r="G566" s="2" t="s">
        <v>33</v>
      </c>
      <c r="H566" s="7"/>
    </row>
    <row r="567" spans="1:8" hidden="1">
      <c r="A567" s="2" t="s">
        <v>668</v>
      </c>
      <c r="B567" s="2" t="s">
        <v>7</v>
      </c>
      <c r="C567" s="2" t="s">
        <v>663</v>
      </c>
      <c r="D567" s="3">
        <v>36</v>
      </c>
      <c r="E567" s="3" t="s">
        <v>683</v>
      </c>
      <c r="F567" s="2" t="s">
        <v>31</v>
      </c>
      <c r="G567" s="2" t="s">
        <v>33</v>
      </c>
      <c r="H567" s="7"/>
    </row>
    <row r="568" spans="1:8" hidden="1">
      <c r="A568" s="2" t="s">
        <v>669</v>
      </c>
      <c r="B568" s="2" t="s">
        <v>7</v>
      </c>
      <c r="C568" s="2" t="s">
        <v>663</v>
      </c>
      <c r="D568" s="3">
        <v>48</v>
      </c>
      <c r="E568" s="3" t="s">
        <v>683</v>
      </c>
      <c r="F568" s="2" t="s">
        <v>31</v>
      </c>
      <c r="G568" s="2" t="s">
        <v>80</v>
      </c>
      <c r="H568" s="7"/>
    </row>
    <row r="569" spans="1:8" hidden="1">
      <c r="A569" s="2" t="s">
        <v>670</v>
      </c>
      <c r="B569" s="2" t="s">
        <v>7</v>
      </c>
      <c r="C569" s="2" t="s">
        <v>663</v>
      </c>
      <c r="D569" s="3">
        <v>36</v>
      </c>
      <c r="E569" s="3" t="s">
        <v>683</v>
      </c>
      <c r="F569" s="2" t="s">
        <v>31</v>
      </c>
      <c r="G569" s="2" t="s">
        <v>80</v>
      </c>
      <c r="H569" s="7"/>
    </row>
    <row r="570" spans="1:8" hidden="1">
      <c r="A570" s="2" t="s">
        <v>671</v>
      </c>
      <c r="B570" s="2" t="s">
        <v>7</v>
      </c>
      <c r="C570" s="2" t="s">
        <v>663</v>
      </c>
      <c r="D570" s="3">
        <v>186</v>
      </c>
      <c r="E570" s="3" t="s">
        <v>683</v>
      </c>
      <c r="F570" s="2" t="s">
        <v>31</v>
      </c>
      <c r="G570" s="2" t="s">
        <v>80</v>
      </c>
      <c r="H570" s="7"/>
    </row>
    <row r="571" spans="1:8" hidden="1">
      <c r="A571" s="2" t="s">
        <v>672</v>
      </c>
      <c r="B571" s="2" t="s">
        <v>7</v>
      </c>
      <c r="C571" s="2" t="s">
        <v>663</v>
      </c>
      <c r="D571" s="3">
        <v>96</v>
      </c>
      <c r="E571" s="3" t="s">
        <v>683</v>
      </c>
      <c r="F571" s="2" t="s">
        <v>31</v>
      </c>
      <c r="G571" s="2" t="s">
        <v>390</v>
      </c>
      <c r="H571" s="7"/>
    </row>
    <row r="572" spans="1:8" hidden="1">
      <c r="A572" s="2" t="s">
        <v>673</v>
      </c>
      <c r="B572" s="2" t="s">
        <v>7</v>
      </c>
      <c r="C572" s="2" t="s">
        <v>663</v>
      </c>
      <c r="D572" s="3">
        <v>60</v>
      </c>
      <c r="E572" s="3" t="s">
        <v>683</v>
      </c>
      <c r="F572" s="2" t="s">
        <v>31</v>
      </c>
      <c r="G572" s="2" t="s">
        <v>55</v>
      </c>
      <c r="H572" s="7"/>
    </row>
    <row r="573" spans="1:8">
      <c r="A573" s="2" t="s">
        <v>674</v>
      </c>
      <c r="B573" s="2" t="s">
        <v>7</v>
      </c>
      <c r="C573" s="2" t="s">
        <v>663</v>
      </c>
      <c r="D573" s="3">
        <v>118</v>
      </c>
      <c r="E573" s="3" t="s">
        <v>682</v>
      </c>
      <c r="F573" s="2" t="s">
        <v>15</v>
      </c>
      <c r="G573" s="2" t="s">
        <v>16</v>
      </c>
      <c r="H573" s="7"/>
    </row>
    <row r="574" spans="1:8">
      <c r="A574" s="2" t="s">
        <v>675</v>
      </c>
      <c r="B574" s="2" t="s">
        <v>7</v>
      </c>
      <c r="C574" s="2" t="s">
        <v>663</v>
      </c>
      <c r="D574" s="3">
        <v>11</v>
      </c>
      <c r="E574" s="3" t="s">
        <v>682</v>
      </c>
      <c r="F574" s="2" t="s">
        <v>9</v>
      </c>
      <c r="G574" s="2" t="s">
        <v>74</v>
      </c>
      <c r="H574" s="7"/>
    </row>
    <row r="575" spans="1:8">
      <c r="A575" s="2" t="s">
        <v>676</v>
      </c>
      <c r="B575" s="2" t="s">
        <v>7</v>
      </c>
      <c r="C575" s="2" t="s">
        <v>608</v>
      </c>
      <c r="D575" s="3">
        <v>11</v>
      </c>
      <c r="E575" s="3" t="s">
        <v>682</v>
      </c>
      <c r="F575" s="2" t="s">
        <v>15</v>
      </c>
      <c r="G575" s="2" t="s">
        <v>67</v>
      </c>
      <c r="H575" s="7"/>
    </row>
    <row r="576" spans="1:8">
      <c r="A576" s="2" t="s">
        <v>677</v>
      </c>
      <c r="B576" s="2" t="s">
        <v>7</v>
      </c>
      <c r="C576" s="2" t="s">
        <v>608</v>
      </c>
      <c r="D576" s="3">
        <v>48</v>
      </c>
      <c r="E576" s="3" t="s">
        <v>682</v>
      </c>
      <c r="F576" s="2" t="s">
        <v>15</v>
      </c>
      <c r="G576" s="2" t="s">
        <v>16</v>
      </c>
      <c r="H576" s="7"/>
    </row>
    <row r="577" spans="1:8" hidden="1">
      <c r="A577" s="2" t="s">
        <v>678</v>
      </c>
      <c r="B577" s="2" t="s">
        <v>7</v>
      </c>
      <c r="C577" s="2" t="s">
        <v>653</v>
      </c>
      <c r="D577" s="3">
        <v>24</v>
      </c>
      <c r="E577" s="3" t="s">
        <v>682</v>
      </c>
      <c r="F577" s="2" t="s">
        <v>42</v>
      </c>
      <c r="G577" s="2" t="s">
        <v>12</v>
      </c>
      <c r="H577" s="7"/>
    </row>
    <row r="578" spans="1:8" hidden="1">
      <c r="A578" s="2" t="s">
        <v>679</v>
      </c>
      <c r="B578" s="2" t="s">
        <v>7</v>
      </c>
      <c r="C578" s="2" t="s">
        <v>653</v>
      </c>
      <c r="D578" s="3">
        <v>34</v>
      </c>
      <c r="E578" s="3" t="s">
        <v>682</v>
      </c>
      <c r="F578" s="2" t="s">
        <v>42</v>
      </c>
      <c r="G578" s="2" t="s">
        <v>12</v>
      </c>
      <c r="H578" s="7"/>
    </row>
    <row r="579" spans="1:8" hidden="1">
      <c r="A579" s="2" t="s">
        <v>680</v>
      </c>
      <c r="B579" s="2" t="s">
        <v>7</v>
      </c>
      <c r="C579" s="2" t="s">
        <v>465</v>
      </c>
      <c r="D579" s="3">
        <v>23914</v>
      </c>
      <c r="E579" s="3" t="s">
        <v>683</v>
      </c>
      <c r="F579" s="2" t="s">
        <v>28</v>
      </c>
      <c r="G579" s="2" t="s">
        <v>38</v>
      </c>
      <c r="H579" s="7"/>
    </row>
  </sheetData>
  <autoFilter ref="A1:G579">
    <filterColumn colId="1">
      <filters blank="1"/>
    </filterColumn>
    <filterColumn colId="5">
      <filters>
        <filter val="DECORATIVE"/>
        <filter val="DIRECTION"/>
        <filter val="OMNIDIRECT"/>
      </filters>
    </filterColumn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7"/>
  <sheetViews>
    <sheetView topLeftCell="B1" workbookViewId="0">
      <selection activeCell="B65" sqref="B65"/>
    </sheetView>
  </sheetViews>
  <sheetFormatPr defaultRowHeight="15"/>
  <cols>
    <col min="2" max="2" width="16.7109375" customWidth="1"/>
    <col min="3" max="3" width="12.7109375" customWidth="1"/>
  </cols>
  <sheetData>
    <row r="1" spans="1:25">
      <c r="A1" s="12"/>
      <c r="B1" s="13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474" t="s">
        <v>702</v>
      </c>
      <c r="P1" s="474"/>
      <c r="Q1" s="474"/>
      <c r="R1" s="474"/>
      <c r="S1" s="474"/>
      <c r="T1" s="474"/>
      <c r="U1" s="12"/>
      <c r="V1" s="12"/>
      <c r="W1" s="12"/>
      <c r="X1" s="12"/>
      <c r="Y1" s="12"/>
    </row>
    <row r="2" spans="1:25" ht="105">
      <c r="A2" s="14"/>
      <c r="B2" s="4" t="s">
        <v>684</v>
      </c>
      <c r="C2" s="39" t="s">
        <v>704</v>
      </c>
      <c r="D2" s="39" t="s">
        <v>705</v>
      </c>
      <c r="E2" s="39" t="s">
        <v>706</v>
      </c>
      <c r="F2" s="39" t="s">
        <v>707</v>
      </c>
      <c r="G2" s="17"/>
      <c r="H2" s="18" t="s">
        <v>708</v>
      </c>
      <c r="I2" s="18" t="s">
        <v>709</v>
      </c>
      <c r="J2" s="18" t="s">
        <v>710</v>
      </c>
      <c r="K2" s="18" t="s">
        <v>711</v>
      </c>
      <c r="L2" s="18" t="s">
        <v>712</v>
      </c>
      <c r="M2" s="18" t="s">
        <v>713</v>
      </c>
      <c r="N2" s="18" t="s">
        <v>714</v>
      </c>
      <c r="O2" s="19" t="s">
        <v>715</v>
      </c>
      <c r="P2" s="19" t="s">
        <v>699</v>
      </c>
      <c r="Q2" s="19" t="s">
        <v>700</v>
      </c>
      <c r="R2" s="19" t="s">
        <v>701</v>
      </c>
      <c r="S2" s="19" t="s">
        <v>716</v>
      </c>
      <c r="T2" s="19" t="s">
        <v>714</v>
      </c>
      <c r="U2" s="18" t="s">
        <v>717</v>
      </c>
      <c r="V2" s="18" t="s">
        <v>718</v>
      </c>
      <c r="W2" s="19" t="s">
        <v>719</v>
      </c>
      <c r="X2" s="18" t="s">
        <v>720</v>
      </c>
      <c r="Y2" s="19" t="s">
        <v>721</v>
      </c>
    </row>
    <row r="3" spans="1:25">
      <c r="A3" s="14"/>
      <c r="B3" s="5" t="s">
        <v>723</v>
      </c>
      <c r="C3" s="6"/>
      <c r="D3" s="6"/>
      <c r="E3" s="6"/>
      <c r="F3" s="6"/>
      <c r="G3" s="473" t="s">
        <v>723</v>
      </c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</row>
    <row r="4" spans="1:25">
      <c r="A4" s="14"/>
      <c r="B4" s="35" t="s">
        <v>725</v>
      </c>
      <c r="C4" s="6">
        <v>1390</v>
      </c>
      <c r="D4" s="36">
        <v>2.784210526315789</v>
      </c>
      <c r="E4" s="37">
        <v>18.473684210526315</v>
      </c>
      <c r="F4" s="38">
        <v>17421.052631578947</v>
      </c>
      <c r="G4" s="22" t="s">
        <v>725</v>
      </c>
      <c r="H4" s="23">
        <f>SUMPRODUCT(--(All!F2:F279="Decorative"),All!C2:C279,All!E2:E279)/SUMIF(All!F2:F279,"=Decorative",All!C2:C279)</f>
        <v>6.6505779443923778</v>
      </c>
      <c r="I4" s="24" t="e">
        <f>SUMPRODUCT(--(All!F2:F279="Decorative"),All!C2:C279,All!#REF!)/SUMIF(All!F2:F279,"=Decorative",All!C2:C279)</f>
        <v>#REF!</v>
      </c>
      <c r="J4" s="24">
        <f>SUMPRODUCT(--(All!F2:F279="Decorative"),All!C2:C279,All!O2:O279)/SUMIF(All!F2:F279,"=Decorative",All!C2:C279)</f>
        <v>49.983264158521891</v>
      </c>
      <c r="K4" s="24">
        <f>J4</f>
        <v>49.983264158521891</v>
      </c>
      <c r="L4" s="475" t="e">
        <f>I4-H4</f>
        <v>#REF!</v>
      </c>
      <c r="M4" s="476"/>
      <c r="N4" s="477"/>
      <c r="O4" s="25">
        <v>6</v>
      </c>
      <c r="P4" s="478">
        <v>28.8</v>
      </c>
      <c r="Q4" s="479"/>
      <c r="R4" s="480"/>
      <c r="S4" s="478">
        <f>P4-O4</f>
        <v>22.8</v>
      </c>
      <c r="T4" s="480"/>
      <c r="U4" s="26">
        <f>SUMPRODUCT(--(All!F2:F279="Decorative"),All!C2:C279,All!J2:J279)/SUMIF(All!F2:F279,"=Decorative",All!C2:C279)</f>
        <v>3.3547199535859327</v>
      </c>
      <c r="V4" s="26">
        <f>U4-1</f>
        <v>2.3547199535859327</v>
      </c>
      <c r="W4" s="27">
        <v>29.5</v>
      </c>
      <c r="X4" s="28">
        <f>SUMPRODUCT(--(All!F2:F279="Decorative"),All!C2:C279,All!K2:K279)/SUMIF(All!F2:F279,"=Decorative",All!C2:C279)</f>
        <v>24341.277279421611</v>
      </c>
      <c r="Y4" s="29">
        <v>18750</v>
      </c>
    </row>
    <row r="5" spans="1:25">
      <c r="A5" s="14"/>
      <c r="B5" s="5" t="s">
        <v>726</v>
      </c>
      <c r="C5" s="6"/>
      <c r="D5" s="36"/>
      <c r="E5" s="37"/>
      <c r="F5" s="38"/>
      <c r="G5" s="473" t="s">
        <v>726</v>
      </c>
      <c r="H5" s="473"/>
      <c r="I5" s="473"/>
      <c r="J5" s="473"/>
      <c r="K5" s="473"/>
      <c r="L5" s="473"/>
      <c r="M5" s="473"/>
      <c r="N5" s="473"/>
      <c r="O5" s="473"/>
      <c r="P5" s="473"/>
      <c r="Q5" s="473"/>
      <c r="R5" s="473"/>
      <c r="S5" s="473"/>
      <c r="T5" s="473"/>
      <c r="U5" s="473"/>
      <c r="V5" s="473"/>
      <c r="W5" s="473"/>
      <c r="X5" s="473"/>
      <c r="Y5" s="473"/>
    </row>
    <row r="6" spans="1:25">
      <c r="A6" s="14"/>
      <c r="B6" s="35" t="s">
        <v>722</v>
      </c>
      <c r="C6" s="6">
        <v>17397</v>
      </c>
      <c r="D6" s="36">
        <v>9.09</v>
      </c>
      <c r="E6" s="37">
        <v>40.653333333333336</v>
      </c>
      <c r="F6" s="38">
        <v>29886.666666666668</v>
      </c>
      <c r="G6" s="22" t="s">
        <v>722</v>
      </c>
      <c r="H6" s="23" t="e">
        <f>SUMPRODUCT(--(All!F2:F279="Directional"),--(All!G2:G279=Less15W),All!C2:C279,All!E2:E279)/SUMIFS(All!C2:C279,All!F2:F279,"=Directional",All!G2:G279,Less15W)</f>
        <v>#DIV/0!</v>
      </c>
      <c r="I6" s="24" t="e">
        <f>SUMPRODUCT(--(All!F2:F279="Directional"),--(All!G2:G279=Less15W),All!C2:C279,All!#REF!)/SUMIFS(All!C2:C279,All!F2:F279,"=Directional",All!G2:G279,Less15W)</f>
        <v>#REF!</v>
      </c>
      <c r="J6" s="24" t="e">
        <f>SUMPRODUCT(--(All!F2:F279="Directional"),--(All!G2:G279=Less15W),All!C2:C279,All!O2:O279)/SUMIFS(All!C2:C279,All!F2:F279,"=Directional",All!G2:G279,Less15W)</f>
        <v>#DIV/0!</v>
      </c>
      <c r="K6" s="24" t="e">
        <f>J6</f>
        <v>#DIV/0!</v>
      </c>
      <c r="L6" s="475" t="e">
        <f>I6-H6</f>
        <v>#REF!</v>
      </c>
      <c r="M6" s="476"/>
      <c r="N6" s="477"/>
      <c r="O6" s="25">
        <v>8.6999999999999993</v>
      </c>
      <c r="P6" s="478">
        <v>51.7</v>
      </c>
      <c r="Q6" s="479"/>
      <c r="R6" s="480"/>
      <c r="S6" s="478">
        <f>P6-O6</f>
        <v>43</v>
      </c>
      <c r="T6" s="480"/>
      <c r="U6" s="26" t="e">
        <f>SUMPRODUCT(--(All!F2:F279="Directional"),--(All!G2:G279=Less15W),All!C2:C279,All!J2:J279)/SUMIFS(All!C2:C279,All!F2:F279,"=Directional",All!G2:G279,Less15W)</f>
        <v>#DIV/0!</v>
      </c>
      <c r="V6" s="26" t="e">
        <f>U6-5</f>
        <v>#DIV/0!</v>
      </c>
      <c r="W6" s="27">
        <v>35</v>
      </c>
      <c r="X6" s="28" t="e">
        <f>SUMPRODUCT(--(All!F2:F279="Directional"),--(All!G2:G279=Less15W),All!C2:C279,All!K2:K279)/SUMIFS(All!C2:C279,All!F2:F279,"=Directional",All!G2:G279,Less15W)</f>
        <v>#DIV/0!</v>
      </c>
      <c r="Y6" s="29">
        <v>35000</v>
      </c>
    </row>
    <row r="7" spans="1:25">
      <c r="A7" s="14"/>
      <c r="B7" s="35" t="s">
        <v>724</v>
      </c>
      <c r="C7" s="6">
        <v>9049</v>
      </c>
      <c r="D7" s="36">
        <v>17.985714285714284</v>
      </c>
      <c r="E7" s="6">
        <v>57.408163265306122</v>
      </c>
      <c r="F7" s="6">
        <v>37040.816326530614</v>
      </c>
      <c r="G7" s="22" t="s">
        <v>728</v>
      </c>
      <c r="H7" s="23" t="e">
        <f>SUMPRODUCT(--(All!F2:F279="Directional"),--(All!G2:G279=Greater15W),All!C2:C279,All!E2:E279)/SUMIFS(All!C2:C279,All!F2:F279,"=Directional",All!G2:G279,Greater15W)</f>
        <v>#DIV/0!</v>
      </c>
      <c r="I7" s="24" t="e">
        <f>SUMPRODUCT(--(All!F2:F279="Directional"),--(All!G2:G279=Greater15W),All!C2:C279,All!#REF!)/SUMIFS(All!C2:C279,All!F2:F279,"=Directional",All!G2:G279,Greater15W)</f>
        <v>#REF!</v>
      </c>
      <c r="J7" s="24" t="e">
        <f>SUMPRODUCT(--(All!F2:F279="Directional"),--(All!G2:G279=Greater15W),All!C2:C279,All!O2:O279)/SUMIFS(All!C2:C279,All!F2:F279,"=Directional",All!G2:G279,Greater15W)</f>
        <v>#DIV/0!</v>
      </c>
      <c r="K7" s="24" t="e">
        <f>J7</f>
        <v>#DIV/0!</v>
      </c>
      <c r="L7" s="475" t="e">
        <f>I7-H7</f>
        <v>#REF!</v>
      </c>
      <c r="M7" s="476"/>
      <c r="N7" s="477"/>
      <c r="O7" s="25">
        <v>16.2</v>
      </c>
      <c r="P7" s="478">
        <v>64.400000000000006</v>
      </c>
      <c r="Q7" s="479"/>
      <c r="R7" s="480"/>
      <c r="S7" s="478">
        <f>P7-O7</f>
        <v>48.2</v>
      </c>
      <c r="T7" s="480"/>
      <c r="U7" s="26" t="e">
        <f>SUMPRODUCT(--(All!F2:F279="Directional"),--(All!G2:G279=Greater15W),All!C2:C279,All!J2:J279)/SUMIFS(All!C2:C279,All!F2:F279,"=Directional",All!G2:G279,Greater15W)</f>
        <v>#DIV/0!</v>
      </c>
      <c r="V7" s="26" t="e">
        <f>U7-5</f>
        <v>#DIV/0!</v>
      </c>
      <c r="W7" s="27">
        <v>45</v>
      </c>
      <c r="X7" s="28" t="e">
        <f>SUMPRODUCT(--(All!F2:F279="Directional"),--(All!G2:G279=Greater15W),All!C2:C279,All!K2:K279)/SUMIFS(All!C2:C279,All!F2:F279,"=Directional",All!G2:G279,Greater15W)</f>
        <v>#DIV/0!</v>
      </c>
      <c r="Y7" s="29">
        <v>35000</v>
      </c>
    </row>
    <row r="8" spans="1:25">
      <c r="A8" s="14"/>
      <c r="B8" s="5" t="s">
        <v>729</v>
      </c>
      <c r="C8" s="6"/>
      <c r="D8" s="36"/>
      <c r="E8" s="37"/>
      <c r="F8" s="38"/>
      <c r="G8" s="473" t="s">
        <v>729</v>
      </c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  <c r="W8" s="473"/>
      <c r="X8" s="473"/>
      <c r="Y8" s="473"/>
    </row>
    <row r="9" spans="1:25">
      <c r="A9" s="14"/>
      <c r="B9" s="35" t="s">
        <v>725</v>
      </c>
      <c r="C9" s="6">
        <v>6906</v>
      </c>
      <c r="D9" s="36">
        <v>7.2108108108108109</v>
      </c>
      <c r="E9" s="37">
        <v>27</v>
      </c>
      <c r="F9" s="38">
        <v>23941.176470588234</v>
      </c>
      <c r="G9" s="22" t="s">
        <v>725</v>
      </c>
      <c r="H9" s="23" t="e">
        <f>SUMPRODUCT(--(All!F2:F279="Standard / omnidirectional"),--(All!G2:G279=Less10W),All!C2:C279,All!E2:E279)/SUMIFS(All!C2:C279,All!F2:F279,"=Standard / omnidirectional",All!G2:G279,Less10W)</f>
        <v>#DIV/0!</v>
      </c>
      <c r="I9" s="24" t="e">
        <f>SUMPRODUCT(--(All!F2:F279="Standard / omnidirectional"),--(All!G2:G279=Less10W),All!C2:C279,All!#REF!)/SUMIFS(All!C2:C279,All!F2:F279,"=Standard / omnidirectional",All!G2:G279,Less10W)</f>
        <v>#REF!</v>
      </c>
      <c r="J9" s="24" t="e">
        <f>SUMPRODUCT(--(All!F2:F279="Standard / omnidirectional"),--(All!G2:G279=Less10W),All!C2:C279,All!O2:O279)/SUMIFS(All!C2:C279,All!F2:F279,"=Standard / omnidirectional",All!G2:G279,Less10W)</f>
        <v>#DIV/0!</v>
      </c>
      <c r="K9" s="24" t="e">
        <f>SUMPRODUCT(--(All!F2:F279="Standard / omnidirectional"),--(All!G2:G279=Less10W),All!C2:C279,All!P2:P279)/SUMIFS(All!C2:C279,All!F2:F279,"=Standard / omnidirectional",All!G2:G279,Less10W)</f>
        <v>#DIV/0!</v>
      </c>
      <c r="L9" s="24" t="e">
        <f>I9-H9</f>
        <v>#REF!</v>
      </c>
      <c r="M9" s="24" t="e">
        <f>J9-H9</f>
        <v>#DIV/0!</v>
      </c>
      <c r="N9" s="24" t="e">
        <f>K9-H9</f>
        <v>#DIV/0!</v>
      </c>
      <c r="O9" s="25">
        <v>6</v>
      </c>
      <c r="P9" s="30">
        <v>28.8</v>
      </c>
      <c r="Q9" s="30">
        <v>28.8</v>
      </c>
      <c r="R9" s="30">
        <v>18.399999999999999</v>
      </c>
      <c r="S9" s="30">
        <f>P9-O9</f>
        <v>22.8</v>
      </c>
      <c r="T9" s="30">
        <v>12.4</v>
      </c>
      <c r="U9" s="26" t="e">
        <f>SUMPRODUCT(--(All!F2:F279="Standard / omnidirectional"),--(All!G2:G279=Less10W),All!C2:C279,All!J2:J279)/SUMIFS(All!C2:C279,All!F2:F279,"=Standard / omnidirectional",All!G2:G279,Less10W)</f>
        <v>#DIV/0!</v>
      </c>
      <c r="V9" s="26" t="e">
        <f>U9-0.5</f>
        <v>#DIV/0!</v>
      </c>
      <c r="W9" s="27">
        <v>29.5</v>
      </c>
      <c r="X9" s="28" t="e">
        <f>SUMPRODUCT(--(All!F2:F279="Standard / omnidirectional"),--(All!G2:G279=Less10W),All!C2:C279,All!K2:K279)/SUMIFS(All!C2:C279,All!F2:F279,"=Standard / omnidirectional",All!G2:G279,Less10W)</f>
        <v>#DIV/0!</v>
      </c>
      <c r="Y9" s="29">
        <v>25000</v>
      </c>
    </row>
    <row r="10" spans="1:25">
      <c r="A10" s="14"/>
      <c r="B10" s="35" t="s">
        <v>727</v>
      </c>
      <c r="C10" s="6">
        <v>16468</v>
      </c>
      <c r="D10" s="36">
        <v>12.956521739130435</v>
      </c>
      <c r="E10" s="6">
        <v>34.086956521739133</v>
      </c>
      <c r="F10" s="6">
        <v>25217.391304347828</v>
      </c>
      <c r="G10" s="22" t="s">
        <v>730</v>
      </c>
      <c r="H10" s="23" t="e">
        <f>SUMPRODUCT(--(All!F2:F279="Standard / omnidirectional"),--(All!G2:G279=Greater10W),All!C2:C279,All!E2:E279)/SUMIFS(All!C2:C279,All!F2:F279,"=Standard / omnidirectional",All!G2:G279,Greater10W)</f>
        <v>#DIV/0!</v>
      </c>
      <c r="I10" s="24" t="e">
        <f>SUMPRODUCT(--(All!F2:F279="Standard / omnidirectional"),--(All!G2:G279=Greater10W),All!C2:C279,All!#REF!)/SUMIFS(All!C2:C279,All!F2:F279,"=Standard / omnidirectional",All!G2:G279,Greater10W)</f>
        <v>#REF!</v>
      </c>
      <c r="J10" s="24" t="e">
        <f>SUMPRODUCT(--(All!F2:F279="Standard / omnidirectional"),--(All!G2:G279=Greater10W),All!C2:C279,All!O2:O279)/SUMIFS(All!C2:C279,All!F2:F279,"=Standard / omnidirectional",All!G2:G279,Greater10W)</f>
        <v>#DIV/0!</v>
      </c>
      <c r="K10" s="24" t="e">
        <f>SUMPRODUCT(--(All!F2:F279="Standard / omnidirectional"),--(All!G2:G279=Greater10W),All!C2:C279,All!P2:P279)/SUMIFS(All!C2:C279,All!F2:F279,"=Standard / omnidirectional",All!G2:G279,Greater10W)</f>
        <v>#DIV/0!</v>
      </c>
      <c r="L10" s="24" t="e">
        <f>I10-H10</f>
        <v>#REF!</v>
      </c>
      <c r="M10" s="24" t="e">
        <f>J10-H10</f>
        <v>#DIV/0!</v>
      </c>
      <c r="N10" s="24" t="e">
        <f>K10-H10</f>
        <v>#DIV/0!</v>
      </c>
      <c r="O10" s="25">
        <v>21.2</v>
      </c>
      <c r="P10" s="30">
        <v>53</v>
      </c>
      <c r="Q10" s="30">
        <v>53</v>
      </c>
      <c r="R10" s="30">
        <v>25.9</v>
      </c>
      <c r="S10" s="30">
        <f>P10-O10</f>
        <v>31.8</v>
      </c>
      <c r="T10" s="30">
        <v>4.7</v>
      </c>
      <c r="U10" s="26" t="e">
        <f>SUMPRODUCT(--(All!F2:F279="Standard / omnidirectional"),--(All!G2:G279=Greater10W),All!C2:C279,All!J2:J279)/SUMIFS(All!C2:C279,All!F2:F279,"=Standard / omnidirectional",All!G2:G279,Greater10W)</f>
        <v>#DIV/0!</v>
      </c>
      <c r="V10" s="26" t="e">
        <f>U10-0.5</f>
        <v>#DIV/0!</v>
      </c>
      <c r="W10" s="27">
        <v>39.5</v>
      </c>
      <c r="X10" s="28" t="e">
        <f>SUMPRODUCT(--(All!F2:F279="Standard / omnidirectional"),--(All!G2:G279=Greater10W),All!C2:C279,All!K2:K279)/SUMIFS(All!C2:C279,All!F2:F279,"=Standard / omnidirectional",All!G2:G279,Greater10W)</f>
        <v>#DIV/0!</v>
      </c>
      <c r="Y10" s="29">
        <v>25000</v>
      </c>
    </row>
    <row r="11" spans="1:25">
      <c r="A11" s="14"/>
      <c r="B11" s="5" t="s">
        <v>685</v>
      </c>
      <c r="C11" s="6">
        <v>51210</v>
      </c>
      <c r="D11" s="36">
        <v>10.296762589928059</v>
      </c>
      <c r="E11" s="6">
        <v>40.011029411764703</v>
      </c>
      <c r="F11" s="6">
        <v>29174.545454545456</v>
      </c>
      <c r="G11" s="2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5.75" thickBot="1">
      <c r="A20" s="14"/>
      <c r="B20" s="33">
        <v>2050</v>
      </c>
      <c r="C20" s="33">
        <v>2579</v>
      </c>
      <c r="D20" s="33">
        <v>100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5.75" thickBot="1">
      <c r="A21" s="14"/>
      <c r="B21" s="33">
        <v>2580</v>
      </c>
      <c r="C21" s="33">
        <v>3429</v>
      </c>
      <c r="D21" s="33">
        <v>120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15.75" thickBot="1">
      <c r="A22" s="14"/>
      <c r="B22" s="33">
        <v>3430</v>
      </c>
      <c r="C22" s="33">
        <v>4270</v>
      </c>
      <c r="D22" s="33">
        <v>150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>
      <c r="A44" s="14"/>
      <c r="B44" s="20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>
      <c r="A45" s="14"/>
      <c r="B45" s="20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>
      <c r="A46" s="14"/>
      <c r="B46" s="20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>
      <c r="A47" s="14"/>
      <c r="B47" s="20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>
      <c r="A65" s="14"/>
      <c r="B65" s="20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>
      <c r="A78" s="14"/>
      <c r="B78" s="20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>
      <c r="A88" s="14"/>
      <c r="B88" s="20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>
      <c r="A90" s="14"/>
      <c r="B90" s="20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1: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>
      <c r="A97" s="14"/>
      <c r="B97" s="20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1:25">
      <c r="A99" s="14"/>
      <c r="B99" s="20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1:25">
      <c r="A100" s="14"/>
      <c r="B100" s="20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>
      <c r="A101" s="14"/>
      <c r="B101" s="20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>
      <c r="A102" s="14"/>
      <c r="B102" s="20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>
      <c r="A103" s="14"/>
      <c r="B103" s="20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 spans="1: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spans="1: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 spans="1: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</sheetData>
  <mergeCells count="13">
    <mergeCell ref="G8:Y8"/>
    <mergeCell ref="L6:N6"/>
    <mergeCell ref="P6:R6"/>
    <mergeCell ref="S6:T6"/>
    <mergeCell ref="L7:N7"/>
    <mergeCell ref="P7:R7"/>
    <mergeCell ref="S7:T7"/>
    <mergeCell ref="G5:Y5"/>
    <mergeCell ref="O1:T1"/>
    <mergeCell ref="G3:Y3"/>
    <mergeCell ref="L4:N4"/>
    <mergeCell ref="P4:R4"/>
    <mergeCell ref="S4:T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17" sqref="B17"/>
    </sheetView>
  </sheetViews>
  <sheetFormatPr defaultRowHeight="15"/>
  <sheetData>
    <row r="1" spans="1:2">
      <c r="A1" t="s">
        <v>7183</v>
      </c>
    </row>
    <row r="2" spans="1:2">
      <c r="A2" t="s">
        <v>7184</v>
      </c>
    </row>
    <row r="3" spans="1:2">
      <c r="A3" t="s">
        <v>7185</v>
      </c>
    </row>
    <row r="4" spans="1:2">
      <c r="A4" t="s">
        <v>7186</v>
      </c>
    </row>
    <row r="5" spans="1:2">
      <c r="A5" t="s">
        <v>7188</v>
      </c>
    </row>
    <row r="6" spans="1:2">
      <c r="A6" t="s">
        <v>7270</v>
      </c>
    </row>
    <row r="7" spans="1:2">
      <c r="A7" t="s">
        <v>7273</v>
      </c>
    </row>
    <row r="8" spans="1:2">
      <c r="A8" t="s">
        <v>7271</v>
      </c>
    </row>
    <row r="9" spans="1:2">
      <c r="A9" t="s">
        <v>7272</v>
      </c>
    </row>
    <row r="10" spans="1:2">
      <c r="A10" t="s">
        <v>7274</v>
      </c>
    </row>
    <row r="12" spans="1:2">
      <c r="A12" t="s">
        <v>7275</v>
      </c>
    </row>
    <row r="13" spans="1:2">
      <c r="A13" t="s">
        <v>7276</v>
      </c>
    </row>
    <row r="15" spans="1:2">
      <c r="A15" s="180"/>
      <c r="B15" t="s">
        <v>7260</v>
      </c>
    </row>
    <row r="16" spans="1:2">
      <c r="A16" s="199"/>
      <c r="B16" t="s">
        <v>7352</v>
      </c>
    </row>
    <row r="17" spans="1:2">
      <c r="A17" s="198"/>
      <c r="B17" t="s">
        <v>7261</v>
      </c>
    </row>
    <row r="21" spans="1:2">
      <c r="A21" t="s">
        <v>7262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F7" sqref="F7"/>
    </sheetView>
  </sheetViews>
  <sheetFormatPr defaultRowHeight="15"/>
  <cols>
    <col min="1" max="1" width="14.85546875" customWidth="1"/>
    <col min="2" max="2" width="18.28515625" customWidth="1"/>
  </cols>
  <sheetData>
    <row r="1" spans="1:2" ht="15.75">
      <c r="A1" s="72" t="s">
        <v>792</v>
      </c>
      <c r="B1" t="s">
        <v>7190</v>
      </c>
    </row>
    <row r="2" spans="1:2" ht="15.75">
      <c r="A2" s="72" t="s">
        <v>732</v>
      </c>
      <c r="B2" t="s">
        <v>726</v>
      </c>
    </row>
    <row r="3" spans="1:2">
      <c r="A3" s="73" t="s">
        <v>733</v>
      </c>
      <c r="B3" t="s">
        <v>726</v>
      </c>
    </row>
    <row r="4" spans="1:2" ht="15.75">
      <c r="A4" s="72" t="s">
        <v>734</v>
      </c>
      <c r="B4" t="s">
        <v>723</v>
      </c>
    </row>
    <row r="5" spans="1:2">
      <c r="A5" s="74" t="s">
        <v>736</v>
      </c>
      <c r="B5" t="s">
        <v>723</v>
      </c>
    </row>
    <row r="6" spans="1:2" ht="15.75">
      <c r="A6" s="72" t="s">
        <v>703</v>
      </c>
      <c r="B6" t="s">
        <v>726</v>
      </c>
    </row>
    <row r="7" spans="1:2" ht="15.75">
      <c r="A7" s="72" t="s">
        <v>737</v>
      </c>
      <c r="B7" t="s">
        <v>726</v>
      </c>
    </row>
    <row r="8" spans="1:2" ht="15.75">
      <c r="A8" s="72" t="s">
        <v>738</v>
      </c>
      <c r="B8" t="s">
        <v>726</v>
      </c>
    </row>
    <row r="9" spans="1:2" ht="15.75">
      <c r="A9" s="72" t="s">
        <v>731</v>
      </c>
      <c r="B9" t="s">
        <v>726</v>
      </c>
    </row>
    <row r="10" spans="1:2" ht="15.75">
      <c r="A10" s="72" t="s">
        <v>735</v>
      </c>
      <c r="B10" t="s">
        <v>726</v>
      </c>
    </row>
    <row r="11" spans="1:2" ht="15.75">
      <c r="A11" s="72" t="s">
        <v>2394</v>
      </c>
      <c r="B11" t="s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opLeftCell="A61" zoomScale="115" zoomScaleNormal="115" workbookViewId="0">
      <selection activeCell="A79" sqref="A79"/>
    </sheetView>
  </sheetViews>
  <sheetFormatPr defaultColWidth="10.85546875" defaultRowHeight="15"/>
  <cols>
    <col min="1" max="1" width="28.42578125" style="150" bestFit="1" customWidth="1"/>
    <col min="2" max="2" width="13.85546875" style="150" customWidth="1"/>
    <col min="3" max="3" width="14.5703125" style="150" customWidth="1"/>
    <col min="4" max="4" width="15" style="150" customWidth="1"/>
    <col min="5" max="5" width="23.5703125" style="150" customWidth="1"/>
    <col min="6" max="6" width="20.7109375" style="150" customWidth="1"/>
    <col min="7" max="7" width="92.7109375" style="150" bestFit="1" customWidth="1"/>
    <col min="8" max="16384" width="10.85546875" style="150"/>
  </cols>
  <sheetData>
    <row r="1" spans="1:7" ht="15.75" thickBot="1"/>
    <row r="2" spans="1:7" ht="28.5" thickTop="1" thickBot="1">
      <c r="A2" s="151" t="s">
        <v>747</v>
      </c>
      <c r="B2" s="151" t="s">
        <v>7223</v>
      </c>
      <c r="C2" s="151" t="s">
        <v>7224</v>
      </c>
      <c r="D2" s="152" t="s">
        <v>7225</v>
      </c>
      <c r="E2" s="153" t="s">
        <v>7226</v>
      </c>
      <c r="F2" s="153" t="s">
        <v>7227</v>
      </c>
      <c r="G2" s="153" t="s">
        <v>7228</v>
      </c>
    </row>
    <row r="3" spans="1:7" ht="16.5" thickTop="1" thickBot="1">
      <c r="A3" s="363" t="s">
        <v>7229</v>
      </c>
      <c r="B3" s="33">
        <v>250</v>
      </c>
      <c r="C3" s="33">
        <v>309</v>
      </c>
      <c r="D3" s="33">
        <v>25</v>
      </c>
      <c r="E3" s="384" t="s">
        <v>7230</v>
      </c>
      <c r="F3" s="377" t="s">
        <v>7231</v>
      </c>
      <c r="G3" s="154"/>
    </row>
    <row r="4" spans="1:7" ht="15.75" thickBot="1">
      <c r="A4" s="364"/>
      <c r="B4" s="33">
        <v>310</v>
      </c>
      <c r="C4" s="33">
        <v>749</v>
      </c>
      <c r="D4" s="33">
        <v>40</v>
      </c>
      <c r="E4" s="377"/>
      <c r="F4" s="377"/>
      <c r="G4" s="155"/>
    </row>
    <row r="5" spans="1:7" ht="15.75" thickBot="1">
      <c r="A5" s="364"/>
      <c r="B5" s="33">
        <v>750</v>
      </c>
      <c r="C5" s="33">
        <v>1049</v>
      </c>
      <c r="D5" s="33">
        <v>60</v>
      </c>
      <c r="E5" s="377"/>
      <c r="F5" s="377"/>
      <c r="G5" s="155"/>
    </row>
    <row r="6" spans="1:7" ht="15.75" thickBot="1">
      <c r="A6" s="364"/>
      <c r="B6" s="33">
        <v>1050</v>
      </c>
      <c r="C6" s="33">
        <v>1489</v>
      </c>
      <c r="D6" s="33">
        <v>75</v>
      </c>
      <c r="E6" s="377"/>
      <c r="F6" s="377"/>
      <c r="G6" s="155"/>
    </row>
    <row r="7" spans="1:7" ht="15.75" thickBot="1">
      <c r="A7" s="364"/>
      <c r="B7" s="33">
        <v>1490</v>
      </c>
      <c r="C7" s="33">
        <v>2600</v>
      </c>
      <c r="D7" s="33">
        <v>100</v>
      </c>
      <c r="E7" s="377"/>
      <c r="F7" s="377"/>
      <c r="G7" s="155"/>
    </row>
    <row r="8" spans="1:7" ht="15.75" thickBot="1">
      <c r="A8" s="364"/>
      <c r="B8" s="33">
        <v>2601</v>
      </c>
      <c r="C8" s="33">
        <v>2999</v>
      </c>
      <c r="D8" s="33">
        <v>150</v>
      </c>
      <c r="E8" s="378"/>
      <c r="F8" s="367"/>
      <c r="G8" s="156"/>
    </row>
    <row r="9" spans="1:7" ht="15.75" thickBot="1">
      <c r="A9" s="364"/>
      <c r="B9" s="33">
        <v>3000</v>
      </c>
      <c r="C9" s="33">
        <v>5279</v>
      </c>
      <c r="D9" s="33">
        <v>200</v>
      </c>
      <c r="E9" s="157" t="s">
        <v>7232</v>
      </c>
      <c r="F9" s="367"/>
      <c r="G9" s="156"/>
    </row>
    <row r="10" spans="1:7" ht="15.75" thickBot="1">
      <c r="A10" s="364"/>
      <c r="B10" s="33">
        <v>5280</v>
      </c>
      <c r="C10" s="33">
        <v>6209</v>
      </c>
      <c r="D10" s="33">
        <v>300</v>
      </c>
      <c r="E10" s="157" t="s">
        <v>7232</v>
      </c>
      <c r="F10" s="368"/>
      <c r="G10" s="156"/>
    </row>
    <row r="11" spans="1:7" ht="15.75" thickBot="1">
      <c r="A11" s="364"/>
      <c r="B11" s="33">
        <v>1490</v>
      </c>
      <c r="C11" s="33">
        <v>2600</v>
      </c>
      <c r="D11" s="33">
        <v>72</v>
      </c>
      <c r="E11" s="158" t="s">
        <v>7233</v>
      </c>
      <c r="F11" s="159">
        <v>2012</v>
      </c>
      <c r="G11" s="154"/>
    </row>
    <row r="12" spans="1:7" ht="15.75" thickBot="1">
      <c r="A12" s="364"/>
      <c r="B12" s="33">
        <v>1050</v>
      </c>
      <c r="C12" s="33">
        <v>1489</v>
      </c>
      <c r="D12" s="33">
        <v>53</v>
      </c>
      <c r="E12" s="158" t="s">
        <v>7233</v>
      </c>
      <c r="F12" s="160">
        <v>2013</v>
      </c>
      <c r="G12" s="156"/>
    </row>
    <row r="13" spans="1:7" ht="15.75" thickBot="1">
      <c r="A13" s="364"/>
      <c r="B13" s="33">
        <v>310</v>
      </c>
      <c r="C13" s="33">
        <v>749</v>
      </c>
      <c r="D13" s="33">
        <v>29</v>
      </c>
      <c r="E13" s="158" t="s">
        <v>7233</v>
      </c>
      <c r="F13" s="367">
        <v>2014</v>
      </c>
      <c r="G13" s="155"/>
    </row>
    <row r="14" spans="1:7" ht="15.75" thickBot="1">
      <c r="A14" s="365"/>
      <c r="B14" s="33">
        <v>750</v>
      </c>
      <c r="C14" s="33">
        <v>1049</v>
      </c>
      <c r="D14" s="33">
        <v>43</v>
      </c>
      <c r="E14" s="158" t="s">
        <v>7233</v>
      </c>
      <c r="F14" s="368"/>
      <c r="G14" s="155"/>
    </row>
    <row r="15" spans="1:7" s="166" customFormat="1" ht="16.5" thickTop="1" thickBot="1">
      <c r="A15" s="161" t="s">
        <v>7234</v>
      </c>
      <c r="B15" s="162">
        <v>250</v>
      </c>
      <c r="C15" s="162">
        <v>309</v>
      </c>
      <c r="D15" s="162">
        <v>25</v>
      </c>
      <c r="E15" s="163" t="s">
        <v>7233</v>
      </c>
      <c r="F15" s="164" t="s">
        <v>7235</v>
      </c>
      <c r="G15" s="165"/>
    </row>
    <row r="16" spans="1:7" ht="16.5" thickTop="1" thickBot="1">
      <c r="A16" s="363" t="s">
        <v>7236</v>
      </c>
      <c r="B16" s="167">
        <v>250</v>
      </c>
      <c r="C16" s="167">
        <v>449</v>
      </c>
      <c r="D16" s="167">
        <v>25</v>
      </c>
      <c r="E16" s="158" t="s">
        <v>7237</v>
      </c>
      <c r="F16" s="366" t="s">
        <v>7235</v>
      </c>
      <c r="G16" s="156"/>
    </row>
    <row r="17" spans="1:7" ht="15.75" thickBot="1">
      <c r="A17" s="364"/>
      <c r="B17" s="167">
        <v>450</v>
      </c>
      <c r="C17" s="167">
        <v>799</v>
      </c>
      <c r="D17" s="167">
        <v>40</v>
      </c>
      <c r="E17" s="158" t="s">
        <v>7237</v>
      </c>
      <c r="F17" s="367"/>
      <c r="G17" s="156"/>
    </row>
    <row r="18" spans="1:7" ht="15.75" thickBot="1">
      <c r="A18" s="364"/>
      <c r="B18" s="167">
        <v>800</v>
      </c>
      <c r="C18" s="167">
        <v>1099</v>
      </c>
      <c r="D18" s="167">
        <v>60</v>
      </c>
      <c r="E18" s="158" t="s">
        <v>7237</v>
      </c>
      <c r="F18" s="367"/>
      <c r="G18" s="156"/>
    </row>
    <row r="19" spans="1:7" ht="15.75" thickBot="1">
      <c r="A19" s="364"/>
      <c r="B19" s="167">
        <v>1100</v>
      </c>
      <c r="C19" s="167">
        <v>1599</v>
      </c>
      <c r="D19" s="167">
        <v>75</v>
      </c>
      <c r="E19" s="158" t="s">
        <v>7237</v>
      </c>
      <c r="F19" s="367"/>
      <c r="G19" s="156"/>
    </row>
    <row r="20" spans="1:7" ht="15.75" thickBot="1">
      <c r="A20" s="364"/>
      <c r="B20" s="167">
        <v>1600</v>
      </c>
      <c r="C20" s="167">
        <v>1999</v>
      </c>
      <c r="D20" s="167">
        <v>100</v>
      </c>
      <c r="E20" s="158" t="s">
        <v>7237</v>
      </c>
      <c r="F20" s="367"/>
      <c r="G20" s="156"/>
    </row>
    <row r="21" spans="1:7" ht="15.75" thickBot="1">
      <c r="A21" s="364"/>
      <c r="B21" s="167">
        <v>2000</v>
      </c>
      <c r="C21" s="167">
        <v>2549</v>
      </c>
      <c r="D21" s="167">
        <v>125</v>
      </c>
      <c r="E21" s="158" t="s">
        <v>7237</v>
      </c>
      <c r="F21" s="367"/>
      <c r="G21" s="156"/>
    </row>
    <row r="22" spans="1:7" ht="15.75" thickBot="1">
      <c r="A22" s="364"/>
      <c r="B22" s="167">
        <v>2550</v>
      </c>
      <c r="C22" s="167">
        <v>2999</v>
      </c>
      <c r="D22" s="167">
        <v>150</v>
      </c>
      <c r="E22" s="158" t="s">
        <v>7237</v>
      </c>
      <c r="F22" s="367"/>
      <c r="G22" s="156"/>
    </row>
    <row r="23" spans="1:7" ht="16.5" thickTop="1" thickBot="1">
      <c r="A23" s="363" t="s">
        <v>7238</v>
      </c>
      <c r="B23" s="33">
        <v>90</v>
      </c>
      <c r="C23" s="33">
        <v>179</v>
      </c>
      <c r="D23" s="33">
        <v>10</v>
      </c>
      <c r="E23" s="157" t="s">
        <v>7232</v>
      </c>
      <c r="F23" s="366" t="s">
        <v>7235</v>
      </c>
      <c r="G23" s="156"/>
    </row>
    <row r="24" spans="1:7" ht="15.75" thickBot="1">
      <c r="A24" s="364"/>
      <c r="B24" s="33">
        <v>180</v>
      </c>
      <c r="C24" s="33">
        <v>249</v>
      </c>
      <c r="D24" s="33">
        <v>15</v>
      </c>
      <c r="E24" s="157" t="s">
        <v>7232</v>
      </c>
      <c r="F24" s="367"/>
      <c r="G24" s="156"/>
    </row>
    <row r="25" spans="1:7" ht="15.75" thickBot="1">
      <c r="A25" s="364"/>
      <c r="B25" s="33">
        <v>250</v>
      </c>
      <c r="C25" s="33">
        <v>349</v>
      </c>
      <c r="D25" s="33">
        <v>25</v>
      </c>
      <c r="E25" s="158" t="s">
        <v>7237</v>
      </c>
      <c r="F25" s="367"/>
      <c r="G25" s="156"/>
    </row>
    <row r="26" spans="1:7" ht="15.75" thickBot="1">
      <c r="A26" s="364"/>
      <c r="B26" s="33">
        <v>350</v>
      </c>
      <c r="C26" s="168">
        <v>749</v>
      </c>
      <c r="D26" s="33">
        <v>40</v>
      </c>
      <c r="E26" s="158" t="s">
        <v>7237</v>
      </c>
      <c r="F26" s="367"/>
      <c r="G26" s="156"/>
    </row>
    <row r="27" spans="1:7" ht="16.5" thickTop="1" thickBot="1">
      <c r="A27" s="363" t="s">
        <v>7239</v>
      </c>
      <c r="B27" s="33">
        <v>70</v>
      </c>
      <c r="C27" s="33">
        <v>89</v>
      </c>
      <c r="D27" s="33">
        <v>10</v>
      </c>
      <c r="E27" s="158" t="s">
        <v>7237</v>
      </c>
      <c r="F27" s="366" t="s">
        <v>7235</v>
      </c>
      <c r="G27" s="156"/>
    </row>
    <row r="28" spans="1:7" ht="15.75" thickBot="1">
      <c r="A28" s="364"/>
      <c r="B28" s="33">
        <v>90</v>
      </c>
      <c r="C28" s="33">
        <v>149</v>
      </c>
      <c r="D28" s="33">
        <v>15</v>
      </c>
      <c r="E28" s="158" t="s">
        <v>7237</v>
      </c>
      <c r="F28" s="367"/>
      <c r="G28" s="156"/>
    </row>
    <row r="29" spans="1:7" ht="15.75" thickBot="1">
      <c r="A29" s="364"/>
      <c r="B29" s="33">
        <v>150</v>
      </c>
      <c r="C29" s="33">
        <v>299</v>
      </c>
      <c r="D29" s="33">
        <v>25</v>
      </c>
      <c r="E29" s="158" t="s">
        <v>7237</v>
      </c>
      <c r="F29" s="367"/>
      <c r="G29" s="156"/>
    </row>
    <row r="30" spans="1:7" ht="15.75" thickBot="1">
      <c r="A30" s="365"/>
      <c r="B30" s="33">
        <v>300</v>
      </c>
      <c r="C30" s="168">
        <v>749</v>
      </c>
      <c r="D30" s="33">
        <v>40</v>
      </c>
      <c r="E30" s="158" t="s">
        <v>7237</v>
      </c>
      <c r="F30" s="367"/>
      <c r="G30" s="156"/>
    </row>
    <row r="31" spans="1:7" ht="16.5" thickTop="1" thickBot="1">
      <c r="A31" s="363" t="s">
        <v>7240</v>
      </c>
      <c r="B31" s="168">
        <v>90</v>
      </c>
      <c r="C31" s="168">
        <v>179</v>
      </c>
      <c r="D31" s="168">
        <v>10</v>
      </c>
      <c r="E31" s="169" t="s">
        <v>7232</v>
      </c>
      <c r="F31" s="372" t="s">
        <v>7235</v>
      </c>
      <c r="G31" s="156"/>
    </row>
    <row r="32" spans="1:7" ht="15.75" thickBot="1">
      <c r="A32" s="364"/>
      <c r="B32" s="168">
        <v>180</v>
      </c>
      <c r="C32" s="168">
        <v>249</v>
      </c>
      <c r="D32" s="168">
        <v>15</v>
      </c>
      <c r="E32" s="169" t="s">
        <v>7232</v>
      </c>
      <c r="F32" s="373"/>
      <c r="G32" s="156"/>
    </row>
    <row r="33" spans="1:7" ht="15.75" thickBot="1">
      <c r="A33" s="364"/>
      <c r="B33" s="168">
        <v>250</v>
      </c>
      <c r="C33" s="168">
        <v>349</v>
      </c>
      <c r="D33" s="168">
        <v>25</v>
      </c>
      <c r="E33" s="170" t="s">
        <v>7237</v>
      </c>
      <c r="F33" s="373"/>
      <c r="G33" s="156"/>
    </row>
    <row r="34" spans="1:7" ht="15.75" thickBot="1">
      <c r="A34" s="364"/>
      <c r="B34" s="168">
        <v>350</v>
      </c>
      <c r="C34" s="168">
        <v>499</v>
      </c>
      <c r="D34" s="168">
        <v>40</v>
      </c>
      <c r="E34" s="170" t="s">
        <v>7237</v>
      </c>
      <c r="F34" s="373"/>
      <c r="G34" s="156"/>
    </row>
    <row r="35" spans="1:7" ht="15.75" thickBot="1">
      <c r="A35" s="364"/>
      <c r="B35" s="168">
        <v>500</v>
      </c>
      <c r="C35" s="168">
        <v>1049</v>
      </c>
      <c r="D35" s="168">
        <v>60</v>
      </c>
      <c r="E35" s="170" t="s">
        <v>7237</v>
      </c>
      <c r="F35" s="373"/>
      <c r="G35" s="156"/>
    </row>
    <row r="36" spans="1:7" ht="16.5" thickTop="1" thickBot="1">
      <c r="A36" s="363" t="s">
        <v>7241</v>
      </c>
      <c r="B36" s="168">
        <v>70</v>
      </c>
      <c r="C36" s="168">
        <v>89</v>
      </c>
      <c r="D36" s="168">
        <v>10</v>
      </c>
      <c r="E36" s="170" t="s">
        <v>7237</v>
      </c>
      <c r="F36" s="372" t="s">
        <v>7235</v>
      </c>
      <c r="G36" s="156"/>
    </row>
    <row r="37" spans="1:7" ht="15.75" thickBot="1">
      <c r="A37" s="364"/>
      <c r="B37" s="168">
        <v>90</v>
      </c>
      <c r="C37" s="168">
        <v>149</v>
      </c>
      <c r="D37" s="168">
        <v>15</v>
      </c>
      <c r="E37" s="170" t="s">
        <v>7237</v>
      </c>
      <c r="F37" s="373"/>
      <c r="G37" s="156"/>
    </row>
    <row r="38" spans="1:7" ht="15.75" thickBot="1">
      <c r="A38" s="364"/>
      <c r="B38" s="168">
        <v>150</v>
      </c>
      <c r="C38" s="168">
        <v>299</v>
      </c>
      <c r="D38" s="168">
        <v>25</v>
      </c>
      <c r="E38" s="170" t="s">
        <v>7237</v>
      </c>
      <c r="F38" s="373"/>
      <c r="G38" s="156"/>
    </row>
    <row r="39" spans="1:7" ht="15.75" thickBot="1">
      <c r="A39" s="364"/>
      <c r="B39" s="168">
        <v>300</v>
      </c>
      <c r="C39" s="168">
        <v>499</v>
      </c>
      <c r="D39" s="168">
        <v>40</v>
      </c>
      <c r="E39" s="170" t="s">
        <v>7237</v>
      </c>
      <c r="F39" s="373"/>
      <c r="G39" s="156"/>
    </row>
    <row r="40" spans="1:7" ht="15.75" thickBot="1">
      <c r="A40" s="365"/>
      <c r="B40" s="168">
        <v>500</v>
      </c>
      <c r="C40" s="168">
        <v>1049</v>
      </c>
      <c r="D40" s="168">
        <v>60</v>
      </c>
      <c r="E40" s="170" t="s">
        <v>7237</v>
      </c>
      <c r="F40" s="373"/>
      <c r="G40" s="156"/>
    </row>
    <row r="41" spans="1:7" s="166" customFormat="1" ht="16.5" customHeight="1" thickTop="1" thickBot="1">
      <c r="A41" s="374" t="s">
        <v>7242</v>
      </c>
      <c r="B41" s="162">
        <v>720</v>
      </c>
      <c r="C41" s="162">
        <v>999</v>
      </c>
      <c r="D41" s="162">
        <v>50</v>
      </c>
      <c r="E41" s="163" t="s">
        <v>7243</v>
      </c>
      <c r="F41" s="376" t="s">
        <v>7244</v>
      </c>
      <c r="G41" s="171"/>
    </row>
    <row r="42" spans="1:7" s="166" customFormat="1" ht="16.5" customHeight="1" thickBot="1">
      <c r="A42" s="375"/>
      <c r="B42" s="162">
        <v>1000</v>
      </c>
      <c r="C42" s="162">
        <v>1199</v>
      </c>
      <c r="D42" s="162">
        <v>65</v>
      </c>
      <c r="E42" s="163" t="s">
        <v>7243</v>
      </c>
      <c r="F42" s="377"/>
      <c r="G42" s="171"/>
    </row>
    <row r="43" spans="1:7" s="166" customFormat="1" ht="16.5" thickTop="1" thickBot="1">
      <c r="A43" s="374" t="s">
        <v>7245</v>
      </c>
      <c r="B43" s="162">
        <v>740</v>
      </c>
      <c r="C43" s="162">
        <v>849</v>
      </c>
      <c r="D43" s="162">
        <v>45</v>
      </c>
      <c r="E43" s="163" t="s">
        <v>7243</v>
      </c>
      <c r="F43" s="377"/>
      <c r="G43" s="171"/>
    </row>
    <row r="44" spans="1:7" s="166" customFormat="1" ht="15.75" thickBot="1">
      <c r="A44" s="375"/>
      <c r="B44" s="162">
        <v>850</v>
      </c>
      <c r="C44" s="162">
        <v>1179</v>
      </c>
      <c r="D44" s="162">
        <v>50</v>
      </c>
      <c r="E44" s="163" t="s">
        <v>7243</v>
      </c>
      <c r="F44" s="377"/>
      <c r="G44" s="171"/>
    </row>
    <row r="45" spans="1:7" s="166" customFormat="1" ht="28.5" thickTop="1" thickBot="1">
      <c r="A45" s="172" t="s">
        <v>7246</v>
      </c>
      <c r="B45" s="162">
        <v>1180</v>
      </c>
      <c r="C45" s="162">
        <v>1419</v>
      </c>
      <c r="D45" s="162">
        <v>65</v>
      </c>
      <c r="E45" s="163" t="s">
        <v>7243</v>
      </c>
      <c r="F45" s="377"/>
      <c r="G45" s="171"/>
    </row>
    <row r="46" spans="1:7" ht="16.5" customHeight="1" thickTop="1" thickBot="1">
      <c r="A46" s="363" t="s">
        <v>7247</v>
      </c>
      <c r="B46" s="168">
        <v>400</v>
      </c>
      <c r="C46" s="168">
        <v>449</v>
      </c>
      <c r="D46" s="168">
        <v>40</v>
      </c>
      <c r="E46" s="158" t="s">
        <v>7237</v>
      </c>
      <c r="F46" s="377"/>
      <c r="G46" s="156"/>
    </row>
    <row r="47" spans="1:7" ht="16.5" customHeight="1" thickBot="1">
      <c r="A47" s="364"/>
      <c r="B47" s="33">
        <v>450</v>
      </c>
      <c r="C47" s="33">
        <v>499</v>
      </c>
      <c r="D47" s="33">
        <v>45</v>
      </c>
      <c r="E47" s="158" t="s">
        <v>7237</v>
      </c>
      <c r="F47" s="377"/>
      <c r="G47" s="156"/>
    </row>
    <row r="48" spans="1:7" ht="15.75" thickBot="1">
      <c r="A48" s="379"/>
      <c r="B48" s="33">
        <v>500</v>
      </c>
      <c r="C48" s="33">
        <v>649</v>
      </c>
      <c r="D48" s="33">
        <v>50</v>
      </c>
      <c r="E48" s="158" t="s">
        <v>7237</v>
      </c>
      <c r="F48" s="377"/>
      <c r="G48" s="156"/>
    </row>
    <row r="49" spans="1:7" ht="15.75" customHeight="1" thickBot="1">
      <c r="A49" s="380"/>
      <c r="B49" s="33">
        <v>650</v>
      </c>
      <c r="C49" s="33">
        <v>1199</v>
      </c>
      <c r="D49" s="33">
        <v>65</v>
      </c>
      <c r="E49" s="158" t="s">
        <v>7237</v>
      </c>
      <c r="F49" s="377"/>
      <c r="G49" s="156"/>
    </row>
    <row r="50" spans="1:7" ht="16.5" thickTop="1" thickBot="1">
      <c r="A50" s="363" t="s">
        <v>7248</v>
      </c>
      <c r="B50" s="168">
        <v>640</v>
      </c>
      <c r="C50" s="168">
        <v>739</v>
      </c>
      <c r="D50" s="168">
        <v>40</v>
      </c>
      <c r="E50" s="158" t="s">
        <v>7243</v>
      </c>
      <c r="F50" s="377"/>
      <c r="G50" s="156"/>
    </row>
    <row r="51" spans="1:7" ht="15.75" customHeight="1" thickBot="1">
      <c r="A51" s="364"/>
      <c r="B51" s="168">
        <v>740</v>
      </c>
      <c r="C51" s="168">
        <v>849</v>
      </c>
      <c r="D51" s="168">
        <v>45</v>
      </c>
      <c r="E51" s="158" t="s">
        <v>7243</v>
      </c>
      <c r="F51" s="377"/>
      <c r="G51" s="156"/>
    </row>
    <row r="52" spans="1:7" ht="15.75" thickBot="1">
      <c r="A52" s="364"/>
      <c r="B52" s="168">
        <v>850</v>
      </c>
      <c r="C52" s="168">
        <v>1179</v>
      </c>
      <c r="D52" s="168">
        <v>50</v>
      </c>
      <c r="E52" s="158" t="s">
        <v>7243</v>
      </c>
      <c r="F52" s="377"/>
      <c r="G52" s="156"/>
    </row>
    <row r="53" spans="1:7" ht="15.75" thickBot="1">
      <c r="A53" s="364"/>
      <c r="B53" s="168">
        <v>1180</v>
      </c>
      <c r="C53" s="168">
        <v>1419</v>
      </c>
      <c r="D53" s="168">
        <v>65</v>
      </c>
      <c r="E53" s="158" t="s">
        <v>7243</v>
      </c>
      <c r="F53" s="377"/>
      <c r="G53" s="156"/>
    </row>
    <row r="54" spans="1:7" ht="16.5" customHeight="1" thickBot="1">
      <c r="A54" s="364"/>
      <c r="B54" s="33">
        <v>1420</v>
      </c>
      <c r="C54" s="33">
        <v>1789</v>
      </c>
      <c r="D54" s="33">
        <v>75</v>
      </c>
      <c r="E54" s="158" t="s">
        <v>7243</v>
      </c>
      <c r="F54" s="377"/>
      <c r="G54" s="156"/>
    </row>
    <row r="55" spans="1:7" ht="15.75" thickBot="1">
      <c r="A55" s="364"/>
      <c r="B55" s="33">
        <v>1790</v>
      </c>
      <c r="C55" s="33">
        <v>2049</v>
      </c>
      <c r="D55" s="33">
        <v>90</v>
      </c>
      <c r="E55" s="158" t="s">
        <v>7243</v>
      </c>
      <c r="F55" s="377"/>
      <c r="G55" s="156"/>
    </row>
    <row r="56" spans="1:7" ht="15.75" thickBot="1">
      <c r="A56" s="364"/>
      <c r="B56" s="33">
        <v>2050</v>
      </c>
      <c r="C56" s="33">
        <v>2579</v>
      </c>
      <c r="D56" s="33">
        <v>100</v>
      </c>
      <c r="E56" s="158" t="s">
        <v>7243</v>
      </c>
      <c r="F56" s="377"/>
      <c r="G56" s="156"/>
    </row>
    <row r="57" spans="1:7" ht="15.75" thickBot="1">
      <c r="A57" s="364"/>
      <c r="B57" s="33">
        <v>2580</v>
      </c>
      <c r="C57" s="33">
        <v>3429</v>
      </c>
      <c r="D57" s="33">
        <v>120</v>
      </c>
      <c r="E57" s="158" t="s">
        <v>7243</v>
      </c>
      <c r="F57" s="377"/>
      <c r="G57" s="156"/>
    </row>
    <row r="58" spans="1:7" ht="15.75" thickBot="1">
      <c r="A58" s="365"/>
      <c r="B58" s="33">
        <v>3430</v>
      </c>
      <c r="C58" s="33">
        <v>4270</v>
      </c>
      <c r="D58" s="33">
        <v>150</v>
      </c>
      <c r="E58" s="158" t="s">
        <v>7243</v>
      </c>
      <c r="F58" s="377"/>
      <c r="G58" s="156"/>
    </row>
    <row r="59" spans="1:7" ht="16.5" thickTop="1" thickBot="1">
      <c r="A59" s="381" t="s">
        <v>7249</v>
      </c>
      <c r="B59" s="168">
        <v>540</v>
      </c>
      <c r="C59" s="168">
        <v>629</v>
      </c>
      <c r="D59" s="168">
        <v>40</v>
      </c>
      <c r="E59" s="158" t="s">
        <v>7243</v>
      </c>
      <c r="F59" s="377"/>
      <c r="G59" s="156"/>
    </row>
    <row r="60" spans="1:7" ht="16.5" customHeight="1" thickBot="1">
      <c r="A60" s="382"/>
      <c r="B60" s="168">
        <v>630</v>
      </c>
      <c r="C60" s="168">
        <v>719</v>
      </c>
      <c r="D60" s="168">
        <v>45</v>
      </c>
      <c r="E60" s="158" t="s">
        <v>7243</v>
      </c>
      <c r="F60" s="377"/>
      <c r="G60" s="156"/>
    </row>
    <row r="61" spans="1:7" ht="15.75" thickBot="1">
      <c r="A61" s="382"/>
      <c r="B61" s="168">
        <v>720</v>
      </c>
      <c r="C61" s="168">
        <v>999</v>
      </c>
      <c r="D61" s="168">
        <v>50</v>
      </c>
      <c r="E61" s="158" t="s">
        <v>7243</v>
      </c>
      <c r="F61" s="377"/>
      <c r="G61" s="156"/>
    </row>
    <row r="62" spans="1:7" ht="15.75" thickBot="1">
      <c r="A62" s="382"/>
      <c r="B62" s="168">
        <v>1000</v>
      </c>
      <c r="C62" s="168">
        <v>1199</v>
      </c>
      <c r="D62" s="168">
        <v>65</v>
      </c>
      <c r="E62" s="158" t="s">
        <v>7243</v>
      </c>
      <c r="F62" s="377"/>
      <c r="G62" s="156"/>
    </row>
    <row r="63" spans="1:7" ht="16.5" customHeight="1" thickBot="1">
      <c r="A63" s="382"/>
      <c r="B63" s="33">
        <v>1200</v>
      </c>
      <c r="C63" s="33">
        <v>1519</v>
      </c>
      <c r="D63" s="33">
        <v>75</v>
      </c>
      <c r="E63" s="158" t="s">
        <v>7243</v>
      </c>
      <c r="F63" s="377"/>
      <c r="G63" s="156"/>
    </row>
    <row r="64" spans="1:7" ht="15.75" thickBot="1">
      <c r="A64" s="382"/>
      <c r="B64" s="33">
        <v>1520</v>
      </c>
      <c r="C64" s="33">
        <v>1729</v>
      </c>
      <c r="D64" s="33">
        <v>90</v>
      </c>
      <c r="E64" s="158" t="s">
        <v>7243</v>
      </c>
      <c r="F64" s="377"/>
      <c r="G64" s="156"/>
    </row>
    <row r="65" spans="1:7" ht="15.75" thickBot="1">
      <c r="A65" s="382"/>
      <c r="B65" s="33">
        <v>1730</v>
      </c>
      <c r="C65" s="33">
        <v>2189</v>
      </c>
      <c r="D65" s="33">
        <v>100</v>
      </c>
      <c r="E65" s="158" t="s">
        <v>7243</v>
      </c>
      <c r="F65" s="377"/>
      <c r="G65" s="156"/>
    </row>
    <row r="66" spans="1:7" ht="15.75" thickBot="1">
      <c r="A66" s="382"/>
      <c r="B66" s="33">
        <v>2190</v>
      </c>
      <c r="C66" s="33">
        <v>2899</v>
      </c>
      <c r="D66" s="33">
        <v>120</v>
      </c>
      <c r="E66" s="158" t="s">
        <v>7243</v>
      </c>
      <c r="F66" s="377"/>
      <c r="G66" s="156"/>
    </row>
    <row r="67" spans="1:7" ht="15.75" thickBot="1">
      <c r="A67" s="383"/>
      <c r="B67" s="33">
        <v>2900</v>
      </c>
      <c r="C67" s="33">
        <v>3850</v>
      </c>
      <c r="D67" s="33">
        <v>150</v>
      </c>
      <c r="E67" s="158" t="s">
        <v>7243</v>
      </c>
      <c r="F67" s="378"/>
      <c r="G67" s="156"/>
    </row>
    <row r="68" spans="1:7" ht="16.5" thickTop="1" thickBot="1">
      <c r="A68" s="363" t="s">
        <v>7250</v>
      </c>
      <c r="B68" s="168">
        <v>400</v>
      </c>
      <c r="C68" s="168">
        <v>449</v>
      </c>
      <c r="D68" s="168">
        <v>40</v>
      </c>
      <c r="E68" s="170" t="s">
        <v>7237</v>
      </c>
      <c r="F68" s="366" t="s">
        <v>7235</v>
      </c>
      <c r="G68" s="369" t="s">
        <v>7251</v>
      </c>
    </row>
    <row r="69" spans="1:7" ht="15.75" customHeight="1" thickBot="1">
      <c r="A69" s="364"/>
      <c r="B69" s="168">
        <v>450</v>
      </c>
      <c r="C69" s="168">
        <v>499</v>
      </c>
      <c r="D69" s="168">
        <v>45</v>
      </c>
      <c r="E69" s="170" t="s">
        <v>7237</v>
      </c>
      <c r="F69" s="367"/>
      <c r="G69" s="370"/>
    </row>
    <row r="70" spans="1:7" ht="15.75" customHeight="1" thickBot="1">
      <c r="A70" s="365"/>
      <c r="B70" s="33">
        <v>500</v>
      </c>
      <c r="C70" s="33" t="s">
        <v>7252</v>
      </c>
      <c r="D70" s="33">
        <v>50</v>
      </c>
      <c r="E70" s="158" t="s">
        <v>7237</v>
      </c>
      <c r="F70" s="367"/>
      <c r="G70" s="370"/>
    </row>
    <row r="71" spans="1:7" ht="16.5" thickTop="1" thickBot="1">
      <c r="A71" s="173" t="s">
        <v>7253</v>
      </c>
      <c r="B71" s="33">
        <v>650</v>
      </c>
      <c r="C71" s="33">
        <v>1419</v>
      </c>
      <c r="D71" s="33">
        <v>65</v>
      </c>
      <c r="E71" s="158" t="s">
        <v>7237</v>
      </c>
      <c r="F71" s="367"/>
      <c r="G71" s="370"/>
    </row>
    <row r="72" spans="1:7" ht="16.5" thickTop="1" thickBot="1">
      <c r="A72" s="363" t="s">
        <v>7254</v>
      </c>
      <c r="B72" s="168">
        <v>400</v>
      </c>
      <c r="C72" s="168">
        <v>449</v>
      </c>
      <c r="D72" s="168">
        <v>40</v>
      </c>
      <c r="E72" s="158" t="s">
        <v>7237</v>
      </c>
      <c r="F72" s="367"/>
      <c r="G72" s="370"/>
    </row>
    <row r="73" spans="1:7" ht="15.75" thickBot="1">
      <c r="A73" s="365"/>
      <c r="B73" s="33">
        <v>450</v>
      </c>
      <c r="C73" s="33">
        <v>719</v>
      </c>
      <c r="D73" s="33">
        <v>45</v>
      </c>
      <c r="E73" s="158" t="s">
        <v>7237</v>
      </c>
      <c r="F73" s="367"/>
      <c r="G73" s="370"/>
    </row>
    <row r="74" spans="1:7" ht="16.5" customHeight="1" thickTop="1" thickBot="1">
      <c r="A74" s="363" t="s">
        <v>7255</v>
      </c>
      <c r="B74" s="33">
        <v>200</v>
      </c>
      <c r="C74" s="33">
        <v>299</v>
      </c>
      <c r="D74" s="33">
        <v>20</v>
      </c>
      <c r="E74" s="158" t="s">
        <v>7237</v>
      </c>
      <c r="F74" s="367"/>
      <c r="G74" s="370"/>
    </row>
    <row r="75" spans="1:7" ht="15.75" thickBot="1">
      <c r="A75" s="364"/>
      <c r="B75" s="33">
        <v>300</v>
      </c>
      <c r="C75" s="33" t="s">
        <v>7256</v>
      </c>
      <c r="D75" s="33">
        <v>30</v>
      </c>
      <c r="E75" s="158" t="s">
        <v>7237</v>
      </c>
      <c r="F75" s="367"/>
      <c r="G75" s="370"/>
    </row>
    <row r="76" spans="1:7" ht="15.75" thickBot="1">
      <c r="A76" s="365"/>
      <c r="B76" s="174">
        <v>400</v>
      </c>
      <c r="C76" s="174" t="s">
        <v>7257</v>
      </c>
      <c r="D76" s="174">
        <v>40</v>
      </c>
      <c r="E76" s="175" t="s">
        <v>7237</v>
      </c>
      <c r="F76" s="368"/>
      <c r="G76" s="371"/>
    </row>
    <row r="77" spans="1:7" ht="15.75" thickTop="1">
      <c r="B77" s="176"/>
      <c r="C77" s="176"/>
      <c r="D77" s="176"/>
      <c r="E77" s="176"/>
      <c r="F77" s="176"/>
      <c r="G77" s="177"/>
    </row>
    <row r="78" spans="1:7">
      <c r="A78" s="150" t="s">
        <v>7258</v>
      </c>
      <c r="B78" s="176"/>
      <c r="D78" s="176"/>
      <c r="E78" s="176"/>
      <c r="F78" s="176"/>
    </row>
    <row r="79" spans="1:7">
      <c r="A79" s="150" t="s">
        <v>7259</v>
      </c>
      <c r="B79" s="176"/>
    </row>
    <row r="80" spans="1:7">
      <c r="B80" s="176"/>
    </row>
    <row r="81" spans="2:2">
      <c r="B81" s="176"/>
    </row>
  </sheetData>
  <mergeCells count="25">
    <mergeCell ref="A3:A14"/>
    <mergeCell ref="E3:E8"/>
    <mergeCell ref="F3:F10"/>
    <mergeCell ref="F13:F14"/>
    <mergeCell ref="A16:A22"/>
    <mergeCell ref="F16:F22"/>
    <mergeCell ref="A23:A26"/>
    <mergeCell ref="F23:F26"/>
    <mergeCell ref="A27:A30"/>
    <mergeCell ref="F27:F30"/>
    <mergeCell ref="A31:A35"/>
    <mergeCell ref="F31:F35"/>
    <mergeCell ref="A36:A40"/>
    <mergeCell ref="F36:F40"/>
    <mergeCell ref="A41:A42"/>
    <mergeCell ref="F41:F67"/>
    <mergeCell ref="A43:A44"/>
    <mergeCell ref="A46:A49"/>
    <mergeCell ref="A50:A58"/>
    <mergeCell ref="A59:A67"/>
    <mergeCell ref="A68:A70"/>
    <mergeCell ref="F68:F76"/>
    <mergeCell ref="G68:G76"/>
    <mergeCell ref="A72:A73"/>
    <mergeCell ref="A74:A7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workbookViewId="0">
      <selection activeCell="M14" sqref="M14"/>
    </sheetView>
  </sheetViews>
  <sheetFormatPr defaultRowHeight="15"/>
  <cols>
    <col min="1" max="1" width="12" customWidth="1"/>
    <col min="2" max="2" width="16.42578125" customWidth="1"/>
    <col min="3" max="3" width="12.5703125" customWidth="1"/>
    <col min="5" max="5" width="11.85546875" customWidth="1"/>
    <col min="6" max="6" width="10.42578125" customWidth="1"/>
    <col min="7" max="7" width="10.140625" customWidth="1"/>
    <col min="13" max="13" width="12" customWidth="1"/>
    <col min="18" max="18" width="12.28515625" customWidth="1"/>
    <col min="20" max="20" width="12.140625" customWidth="1"/>
  </cols>
  <sheetData>
    <row r="1" spans="1:19" s="210" customFormat="1" ht="18">
      <c r="A1" s="209" t="s">
        <v>7283</v>
      </c>
      <c r="B1" s="209"/>
      <c r="C1" s="209"/>
      <c r="D1" s="209"/>
      <c r="E1" s="209"/>
    </row>
    <row r="2" spans="1:19">
      <c r="A2" s="211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3"/>
      <c r="O2" s="213"/>
    </row>
    <row r="3" spans="1:19">
      <c r="A3" s="214" t="s">
        <v>7286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6"/>
      <c r="O3" s="216"/>
      <c r="P3" s="217"/>
      <c r="Q3" s="217"/>
      <c r="R3" s="217"/>
      <c r="S3" s="217"/>
    </row>
    <row r="4" spans="1:19" s="117" customFormat="1" ht="15.75" thickBot="1">
      <c r="A4" s="142"/>
      <c r="B4" s="142"/>
      <c r="C4" s="142"/>
      <c r="D4" s="235"/>
      <c r="E4" s="142"/>
      <c r="F4" s="142"/>
      <c r="G4" s="142"/>
      <c r="M4" s="142"/>
      <c r="N4"/>
      <c r="O4"/>
      <c r="P4"/>
      <c r="Q4"/>
      <c r="R4"/>
    </row>
    <row r="5" spans="1:19" s="117" customFormat="1" ht="31.5" customHeight="1" thickBot="1">
      <c r="A5" s="91"/>
      <c r="B5" s="91"/>
      <c r="C5" s="91"/>
      <c r="D5" s="92"/>
      <c r="E5" s="397" t="s">
        <v>7197</v>
      </c>
      <c r="F5" s="398"/>
      <c r="G5" s="399" t="s">
        <v>7294</v>
      </c>
      <c r="H5" s="400"/>
      <c r="I5" s="401"/>
      <c r="J5" s="399">
        <v>2020</v>
      </c>
      <c r="K5" s="400"/>
      <c r="L5" s="401"/>
      <c r="M5" s="402" t="s">
        <v>7300</v>
      </c>
      <c r="N5"/>
      <c r="O5"/>
      <c r="P5" s="404" t="s">
        <v>7199</v>
      </c>
      <c r="Q5" s="404"/>
      <c r="R5" s="345"/>
    </row>
    <row r="6" spans="1:19" s="106" customFormat="1" ht="39" customHeight="1" thickBot="1">
      <c r="A6" s="93"/>
      <c r="B6" s="93"/>
      <c r="C6" s="94" t="s">
        <v>7200</v>
      </c>
      <c r="D6" s="95" t="s">
        <v>715</v>
      </c>
      <c r="E6" s="257" t="s">
        <v>7294</v>
      </c>
      <c r="F6" s="258" t="s">
        <v>7201</v>
      </c>
      <c r="G6" s="101" t="s">
        <v>7202</v>
      </c>
      <c r="H6" s="96" t="s">
        <v>7203</v>
      </c>
      <c r="I6" s="102" t="s">
        <v>7204</v>
      </c>
      <c r="J6" s="101" t="s">
        <v>7202</v>
      </c>
      <c r="K6" s="96" t="s">
        <v>7203</v>
      </c>
      <c r="L6" s="102" t="s">
        <v>7204</v>
      </c>
      <c r="M6" s="403"/>
      <c r="P6" s="106" t="s">
        <v>7294</v>
      </c>
      <c r="Q6" s="106">
        <v>2020</v>
      </c>
    </row>
    <row r="7" spans="1:19" s="117" customFormat="1">
      <c r="A7" s="405" t="s">
        <v>8434</v>
      </c>
      <c r="B7" s="408" t="s">
        <v>795</v>
      </c>
      <c r="C7" s="107" t="s">
        <v>722</v>
      </c>
      <c r="D7" s="108">
        <f>All!Z11</f>
        <v>10.607371909985531</v>
      </c>
      <c r="E7" s="253">
        <f>All!AA11</f>
        <v>40.716411324665728</v>
      </c>
      <c r="F7" s="255">
        <f>All!AB11</f>
        <v>16.832436586364203</v>
      </c>
      <c r="G7" s="109">
        <f>E7-D7</f>
        <v>30.109039414680197</v>
      </c>
      <c r="H7" s="112">
        <f t="shared" ref="H7:H15" si="0">G7/1000*$D$24</f>
        <v>2.408723153174416E-2</v>
      </c>
      <c r="I7" s="288">
        <f t="shared" ref="I7:I13" si="1">H7*$B$25</f>
        <v>29.013070379985841</v>
      </c>
      <c r="J7" s="109">
        <f>F7-D7</f>
        <v>6.2250646763786719</v>
      </c>
      <c r="K7" s="112">
        <f>J7/1000*$D$24</f>
        <v>4.9800517411029378E-3</v>
      </c>
      <c r="L7" s="108">
        <f>K7*$B$25</f>
        <v>5.9984723221584888</v>
      </c>
      <c r="M7" s="259">
        <f>F39</f>
        <v>0.20675069007161787</v>
      </c>
      <c r="N7"/>
      <c r="O7"/>
      <c r="P7"/>
    </row>
    <row r="8" spans="1:19" s="117" customFormat="1">
      <c r="A8" s="406"/>
      <c r="B8" s="409"/>
      <c r="C8" s="118" t="s">
        <v>7214</v>
      </c>
      <c r="D8" s="119">
        <f>All!Z12</f>
        <v>16.433510638297872</v>
      </c>
      <c r="E8" s="346">
        <f>All!AA12</f>
        <v>62.601063829787236</v>
      </c>
      <c r="F8" s="256">
        <f>All!AB12</f>
        <v>31.51063829787234</v>
      </c>
      <c r="G8" s="120">
        <f t="shared" ref="G8:G13" si="2">E8-D8</f>
        <v>46.167553191489361</v>
      </c>
      <c r="H8" s="236">
        <f t="shared" si="0"/>
        <v>3.6934042553191486E-2</v>
      </c>
      <c r="I8" s="347">
        <f t="shared" si="1"/>
        <v>44.487054255319144</v>
      </c>
      <c r="J8" s="120">
        <f>F8-D8</f>
        <v>15.077127659574469</v>
      </c>
      <c r="K8" s="236">
        <f>J8/1000*$D$24</f>
        <v>1.2061702127659576E-2</v>
      </c>
      <c r="L8" s="119">
        <f>K8*$B$25</f>
        <v>14.52832021276596</v>
      </c>
      <c r="M8" s="260">
        <f>F54</f>
        <v>0.32657411141194781</v>
      </c>
      <c r="N8"/>
      <c r="O8"/>
      <c r="P8"/>
    </row>
    <row r="9" spans="1:19" s="117" customFormat="1">
      <c r="A9" s="406"/>
      <c r="B9" s="409" t="s">
        <v>723</v>
      </c>
      <c r="C9" s="118" t="s">
        <v>722</v>
      </c>
      <c r="D9" s="119">
        <f>All!Z4</f>
        <v>6.6505779443923778</v>
      </c>
      <c r="E9" s="410">
        <f>All!AA4</f>
        <v>49.983264158521891</v>
      </c>
      <c r="F9" s="411"/>
      <c r="G9" s="120">
        <f t="shared" si="2"/>
        <v>43.332686214129509</v>
      </c>
      <c r="H9" s="236">
        <f t="shared" si="0"/>
        <v>3.4666148971303608E-2</v>
      </c>
      <c r="I9" s="347">
        <f t="shared" si="1"/>
        <v>41.755376435935197</v>
      </c>
      <c r="J9" s="120">
        <f>G9</f>
        <v>43.332686214129509</v>
      </c>
      <c r="K9" s="236">
        <f t="shared" ref="K9:L13" si="3">H9</f>
        <v>3.4666148971303608E-2</v>
      </c>
      <c r="L9" s="119">
        <f t="shared" si="3"/>
        <v>41.755376435935197</v>
      </c>
      <c r="M9" s="412" t="s">
        <v>7213</v>
      </c>
      <c r="N9"/>
      <c r="O9"/>
      <c r="P9"/>
    </row>
    <row r="10" spans="1:19" s="117" customFormat="1">
      <c r="A10" s="406"/>
      <c r="B10" s="409"/>
      <c r="C10" s="118" t="s">
        <v>7265</v>
      </c>
      <c r="D10" s="119">
        <f>All!Z5</f>
        <v>22</v>
      </c>
      <c r="E10" s="410">
        <f>All!AA5</f>
        <v>75</v>
      </c>
      <c r="F10" s="411"/>
      <c r="G10" s="120">
        <f t="shared" si="2"/>
        <v>53</v>
      </c>
      <c r="H10" s="236">
        <f t="shared" si="0"/>
        <v>4.24E-2</v>
      </c>
      <c r="I10" s="347">
        <f t="shared" si="1"/>
        <v>51.070799999999998</v>
      </c>
      <c r="J10" s="120">
        <f t="shared" ref="J10:J13" si="4">G10</f>
        <v>53</v>
      </c>
      <c r="K10" s="236">
        <f t="shared" si="3"/>
        <v>4.24E-2</v>
      </c>
      <c r="L10" s="119">
        <f t="shared" si="3"/>
        <v>51.070799999999998</v>
      </c>
      <c r="M10" s="388"/>
      <c r="N10"/>
      <c r="O10"/>
      <c r="P10"/>
    </row>
    <row r="11" spans="1:19" s="117" customFormat="1">
      <c r="A11" s="406"/>
      <c r="B11" s="409"/>
      <c r="C11" s="118" t="s">
        <v>7266</v>
      </c>
      <c r="D11" s="119">
        <f>All!Z6</f>
        <v>26.666666666666668</v>
      </c>
      <c r="E11" s="410">
        <f>All!AA6</f>
        <v>100</v>
      </c>
      <c r="F11" s="411"/>
      <c r="G11" s="120">
        <f t="shared" si="2"/>
        <v>73.333333333333329</v>
      </c>
      <c r="H11" s="236">
        <f t="shared" si="0"/>
        <v>5.8666666666666673E-2</v>
      </c>
      <c r="I11" s="347">
        <f t="shared" si="1"/>
        <v>70.664000000000001</v>
      </c>
      <c r="J11" s="120">
        <f t="shared" si="4"/>
        <v>73.333333333333329</v>
      </c>
      <c r="K11" s="236">
        <f t="shared" si="3"/>
        <v>5.8666666666666673E-2</v>
      </c>
      <c r="L11" s="119">
        <f t="shared" si="3"/>
        <v>70.664000000000001</v>
      </c>
      <c r="M11" s="388"/>
      <c r="N11"/>
      <c r="O11"/>
      <c r="P11"/>
    </row>
    <row r="12" spans="1:19" s="117" customFormat="1">
      <c r="A12" s="406"/>
      <c r="B12" s="409" t="s">
        <v>726</v>
      </c>
      <c r="C12" s="118" t="s">
        <v>7220</v>
      </c>
      <c r="D12" s="119">
        <f>All!Z8</f>
        <v>12.497971156828285</v>
      </c>
      <c r="E12" s="410">
        <f>All!AA8</f>
        <v>57.269306316551223</v>
      </c>
      <c r="F12" s="411"/>
      <c r="G12" s="120">
        <f t="shared" si="2"/>
        <v>44.771335159722938</v>
      </c>
      <c r="H12" s="236">
        <f t="shared" si="0"/>
        <v>3.5817068127778351E-2</v>
      </c>
      <c r="I12" s="347">
        <f t="shared" si="1"/>
        <v>43.141658559909025</v>
      </c>
      <c r="J12" s="120">
        <f t="shared" si="4"/>
        <v>44.771335159722938</v>
      </c>
      <c r="K12" s="236">
        <f t="shared" si="3"/>
        <v>3.5817068127778351E-2</v>
      </c>
      <c r="L12" s="119">
        <f t="shared" si="3"/>
        <v>43.141658559909025</v>
      </c>
      <c r="M12" s="388"/>
      <c r="N12"/>
      <c r="O12"/>
      <c r="P12"/>
    </row>
    <row r="13" spans="1:19" s="117" customFormat="1" ht="15.75" thickBot="1">
      <c r="A13" s="407"/>
      <c r="B13" s="413"/>
      <c r="C13" s="132" t="s">
        <v>7269</v>
      </c>
      <c r="D13" s="119">
        <f>All!Z9</f>
        <v>26.585714285714289</v>
      </c>
      <c r="E13" s="410">
        <f>All!AA9</f>
        <v>127.14285714285714</v>
      </c>
      <c r="F13" s="411"/>
      <c r="G13" s="237">
        <f t="shared" si="2"/>
        <v>100.55714285714285</v>
      </c>
      <c r="H13" s="238">
        <f t="shared" si="0"/>
        <v>8.0445714285714287E-2</v>
      </c>
      <c r="I13" s="348">
        <f t="shared" si="1"/>
        <v>96.896862857142864</v>
      </c>
      <c r="J13" s="237">
        <f t="shared" si="4"/>
        <v>100.55714285714285</v>
      </c>
      <c r="K13" s="236">
        <f t="shared" si="3"/>
        <v>8.0445714285714287E-2</v>
      </c>
      <c r="L13" s="133">
        <f t="shared" si="3"/>
        <v>96.896862857142864</v>
      </c>
      <c r="M13" s="389"/>
      <c r="N13"/>
      <c r="O13"/>
      <c r="P13"/>
    </row>
    <row r="14" spans="1:19" s="117" customFormat="1">
      <c r="A14" s="349" t="s">
        <v>8435</v>
      </c>
      <c r="B14" s="385" t="s">
        <v>795</v>
      </c>
      <c r="C14" s="107" t="s">
        <v>722</v>
      </c>
      <c r="D14" s="108">
        <f>All!Z11</f>
        <v>10.607371909985531</v>
      </c>
      <c r="E14" s="253">
        <f>All!AA11</f>
        <v>40.716411324665728</v>
      </c>
      <c r="F14" s="255">
        <f>All!AB11</f>
        <v>16.832436586364203</v>
      </c>
      <c r="G14" s="126">
        <f>E14-D14</f>
        <v>30.109039414680197</v>
      </c>
      <c r="H14" s="124">
        <f t="shared" si="0"/>
        <v>2.408723153174416E-2</v>
      </c>
      <c r="I14" s="291">
        <f>H14*$D$25</f>
        <v>48.355117299976399</v>
      </c>
      <c r="J14" s="126">
        <f>F14-D14</f>
        <v>6.2250646763786719</v>
      </c>
      <c r="K14" s="352">
        <f>J14/1000*$D$24</f>
        <v>4.9800517411029378E-3</v>
      </c>
      <c r="L14" s="125">
        <f>K14*$D$25</f>
        <v>9.9974538702641471</v>
      </c>
      <c r="M14" s="259">
        <f>F69</f>
        <v>0.20675069007161784</v>
      </c>
      <c r="N14"/>
      <c r="O14"/>
      <c r="P14" s="136"/>
      <c r="Q14" s="136"/>
    </row>
    <row r="15" spans="1:19" s="117" customFormat="1">
      <c r="A15" s="350"/>
      <c r="B15" s="386"/>
      <c r="C15" s="118" t="s">
        <v>7214</v>
      </c>
      <c r="D15" s="119">
        <f>All!Z12</f>
        <v>16.433510638297872</v>
      </c>
      <c r="E15" s="346">
        <f>All!AA12</f>
        <v>62.601063829787236</v>
      </c>
      <c r="F15" s="256">
        <f>All!AB12</f>
        <v>31.51063829787234</v>
      </c>
      <c r="G15" s="120">
        <f t="shared" ref="G15" si="5">E15-D15</f>
        <v>46.167553191489361</v>
      </c>
      <c r="H15" s="236">
        <f t="shared" si="0"/>
        <v>3.6934042553191486E-2</v>
      </c>
      <c r="I15" s="347">
        <f>H15*$D$25</f>
        <v>74.145090425531905</v>
      </c>
      <c r="J15" s="120">
        <f>F15-D15</f>
        <v>15.077127659574469</v>
      </c>
      <c r="K15" s="236">
        <f>J15/1000*$D$24</f>
        <v>1.2061702127659576E-2</v>
      </c>
      <c r="L15" s="119">
        <f>K15*$D$25</f>
        <v>24.213867021276599</v>
      </c>
      <c r="M15" s="260">
        <f>F84</f>
        <v>0.32657411141194775</v>
      </c>
      <c r="N15"/>
      <c r="O15"/>
      <c r="P15" s="136"/>
      <c r="Q15" s="136"/>
    </row>
    <row r="16" spans="1:19" s="117" customFormat="1">
      <c r="A16" s="350"/>
      <c r="B16" s="392"/>
      <c r="C16" s="118"/>
      <c r="D16" s="119"/>
      <c r="E16" s="390"/>
      <c r="F16" s="391"/>
      <c r="G16" s="120"/>
      <c r="H16" s="236"/>
      <c r="I16" s="347"/>
      <c r="J16" s="120"/>
      <c r="K16" s="236"/>
      <c r="L16" s="119"/>
      <c r="M16" s="387"/>
      <c r="N16"/>
      <c r="O16"/>
      <c r="P16" s="136"/>
      <c r="Q16" s="262"/>
    </row>
    <row r="17" spans="1:26" s="117" customFormat="1">
      <c r="A17" s="350"/>
      <c r="B17" s="396"/>
      <c r="C17" s="118"/>
      <c r="D17" s="119"/>
      <c r="E17" s="390"/>
      <c r="F17" s="391"/>
      <c r="G17" s="120"/>
      <c r="H17" s="236"/>
      <c r="I17" s="347"/>
      <c r="J17" s="120"/>
      <c r="K17" s="236"/>
      <c r="L17" s="119"/>
      <c r="M17" s="388"/>
      <c r="N17"/>
      <c r="O17"/>
      <c r="P17" s="136"/>
      <c r="Q17" s="262"/>
    </row>
    <row r="18" spans="1:26" s="117" customFormat="1">
      <c r="A18" s="350"/>
      <c r="B18" s="386"/>
      <c r="C18" s="118"/>
      <c r="D18" s="119"/>
      <c r="E18" s="390"/>
      <c r="F18" s="391"/>
      <c r="G18" s="120"/>
      <c r="H18" s="236"/>
      <c r="I18" s="347"/>
      <c r="J18" s="120"/>
      <c r="K18" s="236"/>
      <c r="L18" s="119"/>
      <c r="M18" s="388"/>
      <c r="N18"/>
      <c r="O18"/>
      <c r="P18" s="136"/>
      <c r="Q18" s="262"/>
    </row>
    <row r="19" spans="1:26" s="117" customFormat="1">
      <c r="A19" s="350"/>
      <c r="B19" s="392"/>
      <c r="C19" s="118"/>
      <c r="D19" s="119"/>
      <c r="E19" s="390"/>
      <c r="F19" s="391"/>
      <c r="G19" s="120"/>
      <c r="H19" s="236"/>
      <c r="I19" s="347"/>
      <c r="J19" s="120"/>
      <c r="K19" s="236"/>
      <c r="L19" s="119"/>
      <c r="M19" s="388"/>
      <c r="N19"/>
      <c r="O19"/>
      <c r="P19" s="136"/>
      <c r="Q19" s="262"/>
    </row>
    <row r="20" spans="1:26" s="117" customFormat="1" ht="15.75" thickBot="1">
      <c r="A20" s="351"/>
      <c r="B20" s="393"/>
      <c r="C20" s="132"/>
      <c r="D20" s="133"/>
      <c r="E20" s="394"/>
      <c r="F20" s="395"/>
      <c r="G20" s="237"/>
      <c r="H20" s="238"/>
      <c r="I20" s="348"/>
      <c r="J20" s="237"/>
      <c r="K20" s="238"/>
      <c r="L20" s="133"/>
      <c r="M20" s="389"/>
      <c r="N20"/>
      <c r="O20"/>
      <c r="P20" s="136"/>
      <c r="Q20" s="262"/>
    </row>
    <row r="21" spans="1:26" s="117" customFormat="1">
      <c r="A21" s="138"/>
      <c r="B21" s="139"/>
      <c r="C21" s="140"/>
      <c r="D21" s="140"/>
      <c r="E21" s="140"/>
      <c r="F21" s="140"/>
      <c r="G21" s="141"/>
      <c r="M21" s="142"/>
      <c r="N21"/>
      <c r="O21"/>
      <c r="P21"/>
      <c r="Q21"/>
    </row>
    <row r="22" spans="1:26" s="117" customFormat="1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Q22"/>
      <c r="R22"/>
      <c r="S22"/>
      <c r="T22"/>
    </row>
    <row r="23" spans="1:26" s="117" customFormat="1">
      <c r="A23" s="142"/>
      <c r="B23" s="121" t="s">
        <v>7210</v>
      </c>
      <c r="C23" s="121" t="s">
        <v>7215</v>
      </c>
      <c r="D23" s="142" t="s">
        <v>8433</v>
      </c>
      <c r="E23" s="142"/>
      <c r="F23" s="142"/>
      <c r="G23" s="142"/>
      <c r="H23" s="142"/>
      <c r="I23" s="142"/>
      <c r="J23" s="142"/>
      <c r="Q23" s="142"/>
      <c r="W23"/>
      <c r="X23"/>
      <c r="Y23"/>
      <c r="Z23"/>
    </row>
    <row r="24" spans="1:26" s="117" customFormat="1">
      <c r="A24" s="121" t="s">
        <v>7216</v>
      </c>
      <c r="B24" s="121">
        <v>0.87</v>
      </c>
      <c r="C24" s="121">
        <v>0.89800000000000002</v>
      </c>
      <c r="D24" s="142">
        <v>0.8</v>
      </c>
      <c r="E24" s="142"/>
      <c r="F24" s="142"/>
      <c r="G24" s="142"/>
      <c r="H24" s="142"/>
      <c r="I24" s="142"/>
      <c r="J24" s="142"/>
      <c r="Q24" s="142"/>
      <c r="Z24"/>
    </row>
    <row r="25" spans="1:26" s="117" customFormat="1">
      <c r="A25" s="121" t="s">
        <v>7217</v>
      </c>
      <c r="B25" s="121">
        <v>1204.5</v>
      </c>
      <c r="C25" s="121">
        <v>3500</v>
      </c>
      <c r="D25" s="142">
        <v>2007.5</v>
      </c>
      <c r="E25" s="142"/>
      <c r="F25" s="142"/>
      <c r="G25" s="142"/>
      <c r="H25" s="142"/>
      <c r="I25" s="142"/>
      <c r="J25" s="142"/>
      <c r="Q25" s="142"/>
      <c r="Z25"/>
    </row>
    <row r="26" spans="1:26" s="117" customFormat="1">
      <c r="A26" s="121" t="s">
        <v>7218</v>
      </c>
      <c r="B26" s="121">
        <v>1</v>
      </c>
      <c r="C26" s="121">
        <v>1.0820000000000001</v>
      </c>
      <c r="D26" s="142"/>
      <c r="E26" s="142"/>
      <c r="F26" s="142"/>
      <c r="G26" s="142"/>
      <c r="H26" s="142"/>
      <c r="I26" s="142"/>
      <c r="J26" s="142"/>
      <c r="Q26" s="142"/>
      <c r="Z26"/>
    </row>
    <row r="27" spans="1:26" s="117" customFormat="1">
      <c r="A27" s="121" t="s">
        <v>7219</v>
      </c>
      <c r="B27" s="121">
        <v>1</v>
      </c>
      <c r="C27" s="121">
        <v>1.0329999999999999</v>
      </c>
      <c r="D27" s="142"/>
      <c r="E27" s="142"/>
      <c r="F27" s="142"/>
      <c r="G27" s="142"/>
      <c r="H27" s="142"/>
      <c r="I27" s="142"/>
      <c r="J27" s="142"/>
      <c r="Q27" s="142"/>
      <c r="Z27"/>
    </row>
    <row r="29" spans="1:26" s="117" customFormat="1">
      <c r="F29" s="239"/>
      <c r="Z29"/>
    </row>
    <row r="30" spans="1:26" s="240" customFormat="1" ht="15.75" thickBot="1">
      <c r="C30" s="91"/>
      <c r="D30" s="241"/>
      <c r="E30" s="91"/>
      <c r="F30" s="91"/>
      <c r="G30" s="91"/>
      <c r="H30" s="91"/>
      <c r="I30" s="91"/>
      <c r="J30" s="91"/>
      <c r="K30" s="91"/>
      <c r="L30" s="213"/>
      <c r="M30" s="213"/>
      <c r="N30" s="213"/>
      <c r="O30" s="213"/>
      <c r="P30" s="213"/>
      <c r="Q30" s="213"/>
      <c r="R30" s="213"/>
      <c r="S30" s="213"/>
      <c r="T30" s="213"/>
      <c r="U30" s="213"/>
    </row>
    <row r="31" spans="1:26" s="240" customFormat="1" ht="13.5" thickBot="1">
      <c r="A31" s="91" t="s">
        <v>7287</v>
      </c>
      <c r="B31" s="242">
        <v>0.03</v>
      </c>
      <c r="C31" s="91"/>
      <c r="E31" s="91"/>
      <c r="F31" s="91"/>
      <c r="G31" s="91"/>
      <c r="H31" s="91"/>
      <c r="I31" s="91"/>
      <c r="J31" s="91"/>
      <c r="K31" s="91"/>
      <c r="L31" s="213"/>
      <c r="M31" s="213"/>
      <c r="N31" s="213"/>
      <c r="O31" s="213"/>
      <c r="P31" s="213"/>
      <c r="Q31" s="213"/>
      <c r="R31" s="213"/>
      <c r="S31" s="213"/>
      <c r="T31" s="213"/>
      <c r="U31" s="213"/>
    </row>
    <row r="32" spans="1:26" s="240" customFormat="1">
      <c r="A32" s="91"/>
      <c r="B32" s="91"/>
      <c r="C32" s="91"/>
      <c r="D32" s="241"/>
      <c r="E32" s="91"/>
      <c r="F32" s="91"/>
      <c r="G32" s="91"/>
      <c r="H32" s="91"/>
      <c r="I32" s="91"/>
      <c r="J32" s="91"/>
      <c r="K32" s="91"/>
      <c r="L32" s="213"/>
      <c r="M32" s="213"/>
      <c r="N32" s="213"/>
      <c r="O32" s="213"/>
      <c r="P32" s="213"/>
      <c r="Q32" s="213"/>
      <c r="R32" s="213"/>
      <c r="S32" s="213"/>
      <c r="T32" s="213"/>
      <c r="U32" s="213"/>
    </row>
    <row r="33" spans="1:25" s="117" customFormat="1" ht="15.75">
      <c r="A33" s="243" t="s">
        <v>7295</v>
      </c>
    </row>
    <row r="34" spans="1:25" s="117" customFormat="1" ht="12.75">
      <c r="A34" s="244" t="s">
        <v>7288</v>
      </c>
      <c r="B34" s="245">
        <f>All!$AG$11/B25</f>
        <v>21.21644010092901</v>
      </c>
      <c r="D34" s="117">
        <f>A35</f>
        <v>2015</v>
      </c>
      <c r="E34" s="117">
        <f>D34+1</f>
        <v>2016</v>
      </c>
      <c r="F34" s="117">
        <f t="shared" ref="F34:Y34" si="6">E34+1</f>
        <v>2017</v>
      </c>
      <c r="G34" s="117">
        <f t="shared" si="6"/>
        <v>2018</v>
      </c>
      <c r="H34" s="117">
        <f t="shared" si="6"/>
        <v>2019</v>
      </c>
      <c r="I34" s="117">
        <f t="shared" si="6"/>
        <v>2020</v>
      </c>
      <c r="J34" s="117">
        <f t="shared" si="6"/>
        <v>2021</v>
      </c>
      <c r="K34" s="117">
        <f t="shared" si="6"/>
        <v>2022</v>
      </c>
      <c r="L34" s="117">
        <f t="shared" si="6"/>
        <v>2023</v>
      </c>
      <c r="M34" s="117">
        <f t="shared" si="6"/>
        <v>2024</v>
      </c>
      <c r="N34" s="117">
        <f t="shared" si="6"/>
        <v>2025</v>
      </c>
      <c r="P34" s="117">
        <f>N34+1</f>
        <v>2026</v>
      </c>
      <c r="Q34" s="117">
        <f t="shared" si="6"/>
        <v>2027</v>
      </c>
      <c r="R34" s="117">
        <f>Q34+1</f>
        <v>2028</v>
      </c>
      <c r="S34" s="117">
        <f t="shared" si="6"/>
        <v>2029</v>
      </c>
      <c r="T34" s="117">
        <f t="shared" si="6"/>
        <v>2030</v>
      </c>
      <c r="U34" s="117">
        <f t="shared" si="6"/>
        <v>2031</v>
      </c>
      <c r="V34" s="117">
        <f t="shared" si="6"/>
        <v>2032</v>
      </c>
      <c r="W34" s="117">
        <f t="shared" si="6"/>
        <v>2033</v>
      </c>
      <c r="X34" s="117">
        <f t="shared" si="6"/>
        <v>2034</v>
      </c>
      <c r="Y34" s="117">
        <f t="shared" si="6"/>
        <v>2035</v>
      </c>
    </row>
    <row r="35" spans="1:25" s="240" customFormat="1" ht="15.75">
      <c r="A35" s="243">
        <v>2015</v>
      </c>
      <c r="B35" s="91"/>
      <c r="C35" s="244" t="s">
        <v>7299</v>
      </c>
      <c r="D35" s="246">
        <f>I7</f>
        <v>29.013070379985841</v>
      </c>
      <c r="E35" s="246">
        <f>I7</f>
        <v>29.013070379985841</v>
      </c>
      <c r="F35" s="246">
        <f>$I$7</f>
        <v>29.013070379985841</v>
      </c>
      <c r="G35" s="246">
        <f>$I$7</f>
        <v>29.013070379985841</v>
      </c>
      <c r="H35" s="246">
        <f>G35</f>
        <v>29.013070379985841</v>
      </c>
      <c r="I35" s="246">
        <f>L7</f>
        <v>5.9984723221584888</v>
      </c>
      <c r="J35" s="246">
        <f>I35</f>
        <v>5.9984723221584888</v>
      </c>
      <c r="K35" s="246">
        <f>L7</f>
        <v>5.9984723221584888</v>
      </c>
      <c r="L35" s="246">
        <f>$L$7</f>
        <v>5.9984723221584888</v>
      </c>
      <c r="M35" s="246">
        <f>$L$7</f>
        <v>5.9984723221584888</v>
      </c>
      <c r="N35" s="246">
        <f t="shared" ref="N35:Y35" si="7">M35</f>
        <v>5.9984723221584888</v>
      </c>
      <c r="O35" s="246"/>
      <c r="P35" s="246">
        <f>N35</f>
        <v>5.9984723221584888</v>
      </c>
      <c r="Q35" s="246">
        <f t="shared" si="7"/>
        <v>5.9984723221584888</v>
      </c>
      <c r="R35" s="246">
        <f>Q35</f>
        <v>5.9984723221584888</v>
      </c>
      <c r="S35" s="246">
        <f t="shared" si="7"/>
        <v>5.9984723221584888</v>
      </c>
      <c r="T35" s="246">
        <f t="shared" si="7"/>
        <v>5.9984723221584888</v>
      </c>
      <c r="U35" s="246">
        <f t="shared" si="7"/>
        <v>5.9984723221584888</v>
      </c>
      <c r="V35" s="246">
        <f t="shared" si="7"/>
        <v>5.9984723221584888</v>
      </c>
      <c r="W35" s="246">
        <f t="shared" si="7"/>
        <v>5.9984723221584888</v>
      </c>
      <c r="X35" s="246">
        <f t="shared" si="7"/>
        <v>5.9984723221584888</v>
      </c>
      <c r="Y35" s="246">
        <f t="shared" si="7"/>
        <v>5.9984723221584888</v>
      </c>
    </row>
    <row r="36" spans="1:25" s="240" customFormat="1">
      <c r="A36" s="247"/>
      <c r="B36" s="91"/>
      <c r="C36" s="244" t="s">
        <v>7290</v>
      </c>
      <c r="D36" s="248">
        <f>SUM(D35:Y35)</f>
        <v>241.04090905446483</v>
      </c>
      <c r="E36" s="91"/>
      <c r="F36" s="91"/>
      <c r="G36" s="24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</row>
    <row r="37" spans="1:25" s="240" customFormat="1">
      <c r="A37" s="247"/>
      <c r="B37" s="91"/>
      <c r="C37" s="244" t="s">
        <v>7291</v>
      </c>
      <c r="D37" s="248">
        <f>NPV($B$31,D35:Y35)</f>
        <v>197.86671576321314</v>
      </c>
      <c r="E37" s="91"/>
      <c r="F37" s="91"/>
      <c r="G37" s="24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</row>
    <row r="38" spans="1:25" s="240" customFormat="1">
      <c r="A38" s="247"/>
      <c r="B38" s="91"/>
      <c r="C38" s="91"/>
      <c r="D38" s="241"/>
      <c r="E38" s="91"/>
      <c r="F38" s="91"/>
      <c r="G38" s="24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</row>
    <row r="39" spans="1:25" s="240" customFormat="1" ht="14.25">
      <c r="A39" s="247"/>
      <c r="B39" s="91"/>
      <c r="C39" s="91"/>
      <c r="D39" s="91"/>
      <c r="E39" s="249" t="s">
        <v>7292</v>
      </c>
      <c r="F39" s="250">
        <f>I35/H35</f>
        <v>0.20675069007161787</v>
      </c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</row>
    <row r="40" spans="1:25" s="240" customFormat="1" ht="14.25">
      <c r="A40" s="247"/>
      <c r="B40" s="91"/>
      <c r="C40" s="91"/>
      <c r="D40" s="91"/>
      <c r="E40" s="249" t="s">
        <v>7293</v>
      </c>
      <c r="F40" s="250">
        <v>5</v>
      </c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</row>
    <row r="41" spans="1:25" s="240" customFormat="1">
      <c r="A41" s="247"/>
      <c r="B41" s="91"/>
      <c r="C41" s="91"/>
      <c r="D41" s="91">
        <v>1</v>
      </c>
      <c r="E41" s="251">
        <v>2</v>
      </c>
      <c r="F41" s="91">
        <v>3</v>
      </c>
      <c r="G41" s="251">
        <v>4</v>
      </c>
      <c r="H41" s="91">
        <v>5</v>
      </c>
      <c r="I41" s="251">
        <v>6</v>
      </c>
      <c r="J41" s="91">
        <v>7</v>
      </c>
      <c r="K41" s="251">
        <v>8</v>
      </c>
      <c r="L41" s="91">
        <v>9</v>
      </c>
      <c r="M41" s="251">
        <v>10</v>
      </c>
      <c r="N41" s="91">
        <v>11</v>
      </c>
      <c r="O41" s="91"/>
      <c r="P41" s="251">
        <v>12</v>
      </c>
      <c r="Q41" s="91">
        <v>13</v>
      </c>
      <c r="R41" s="251">
        <v>14</v>
      </c>
      <c r="S41" s="91">
        <v>15</v>
      </c>
      <c r="T41" s="251">
        <v>16</v>
      </c>
      <c r="U41" s="91">
        <v>17</v>
      </c>
      <c r="V41" s="251">
        <v>18</v>
      </c>
      <c r="W41" s="91">
        <v>19</v>
      </c>
      <c r="X41" s="251">
        <v>20</v>
      </c>
      <c r="Y41" s="91">
        <v>21</v>
      </c>
    </row>
    <row r="42" spans="1:25" s="240" customFormat="1" ht="12.75">
      <c r="A42" s="247"/>
      <c r="B42" s="91"/>
      <c r="C42" s="91"/>
      <c r="D42" s="252">
        <f>D35</f>
        <v>29.013070379985841</v>
      </c>
      <c r="E42" s="252">
        <f t="shared" ref="E42:Q42" si="8">IF(E41&lt;=$F40,$D42,$D42*$F39)</f>
        <v>29.013070379985841</v>
      </c>
      <c r="F42" s="252">
        <f t="shared" si="8"/>
        <v>29.013070379985841</v>
      </c>
      <c r="G42" s="252">
        <f t="shared" si="8"/>
        <v>29.013070379985841</v>
      </c>
      <c r="H42" s="252">
        <f t="shared" si="8"/>
        <v>29.013070379985841</v>
      </c>
      <c r="I42" s="252">
        <f t="shared" si="8"/>
        <v>5.9984723221584888</v>
      </c>
      <c r="J42" s="252">
        <f t="shared" si="8"/>
        <v>5.9984723221584888</v>
      </c>
      <c r="K42" s="252">
        <f t="shared" si="8"/>
        <v>5.9984723221584888</v>
      </c>
      <c r="L42" s="252">
        <f t="shared" si="8"/>
        <v>5.9984723221584888</v>
      </c>
      <c r="M42" s="252">
        <f t="shared" si="8"/>
        <v>5.9984723221584888</v>
      </c>
      <c r="N42" s="252">
        <f t="shared" si="8"/>
        <v>5.9984723221584888</v>
      </c>
      <c r="O42" s="252"/>
      <c r="P42" s="252">
        <f t="shared" si="8"/>
        <v>5.9984723221584888</v>
      </c>
      <c r="Q42" s="252">
        <f t="shared" si="8"/>
        <v>5.9984723221584888</v>
      </c>
      <c r="R42" s="252">
        <f t="shared" ref="R42:Y42" si="9">IF(R41&lt;=$F40,$D42,$D42*$F39)</f>
        <v>5.9984723221584888</v>
      </c>
      <c r="S42" s="252">
        <f t="shared" si="9"/>
        <v>5.9984723221584888</v>
      </c>
      <c r="T42" s="252">
        <f t="shared" si="9"/>
        <v>5.9984723221584888</v>
      </c>
      <c r="U42" s="252">
        <f t="shared" si="9"/>
        <v>5.9984723221584888</v>
      </c>
      <c r="V42" s="252">
        <f t="shared" si="9"/>
        <v>5.9984723221584888</v>
      </c>
      <c r="W42" s="252">
        <f t="shared" si="9"/>
        <v>5.9984723221584888</v>
      </c>
      <c r="X42" s="252">
        <f t="shared" si="9"/>
        <v>5.9984723221584888</v>
      </c>
      <c r="Y42" s="252">
        <f t="shared" si="9"/>
        <v>5.9984723221584888</v>
      </c>
    </row>
    <row r="43" spans="1:25" s="240" customFormat="1" ht="12.75">
      <c r="A43" s="247"/>
      <c r="B43" s="91"/>
      <c r="C43" s="244" t="s">
        <v>7290</v>
      </c>
      <c r="D43" s="248">
        <f>SUM(D42:Y42)</f>
        <v>241.04090905446483</v>
      </c>
      <c r="E43" s="91"/>
      <c r="F43" s="91"/>
      <c r="G43" s="91"/>
      <c r="H43" s="91"/>
      <c r="I43" s="91"/>
      <c r="J43" s="91"/>
      <c r="K43" s="91"/>
      <c r="L43" s="213"/>
      <c r="M43" s="213"/>
      <c r="N43" s="213"/>
      <c r="O43" s="213"/>
      <c r="P43" s="213"/>
      <c r="Q43" s="213"/>
      <c r="R43" s="213"/>
      <c r="S43" s="213"/>
      <c r="T43" s="213"/>
    </row>
    <row r="44" spans="1:25" s="117" customFormat="1" ht="12.75">
      <c r="A44" s="247"/>
      <c r="B44" s="91"/>
      <c r="C44" s="244" t="s">
        <v>7291</v>
      </c>
      <c r="D44" s="248">
        <f>NPV($B$31,D42:Y42)</f>
        <v>197.86671576321314</v>
      </c>
      <c r="E44" s="91"/>
      <c r="F44" s="91"/>
      <c r="G44" s="91"/>
      <c r="H44" s="91"/>
      <c r="I44" s="91"/>
      <c r="J44" s="91"/>
      <c r="K44" s="91"/>
      <c r="L44" s="213"/>
      <c r="M44" s="213"/>
      <c r="N44" s="213"/>
      <c r="O44" s="213"/>
      <c r="P44" s="213"/>
      <c r="Q44" s="213"/>
      <c r="R44" s="213"/>
      <c r="S44" s="213"/>
      <c r="T44" s="213"/>
    </row>
    <row r="45" spans="1:25" s="117" customFormat="1" ht="12.75">
      <c r="A45" s="247"/>
      <c r="B45" s="91"/>
      <c r="C45" s="244"/>
      <c r="D45" s="248"/>
      <c r="E45" s="91"/>
      <c r="F45" s="91"/>
      <c r="G45" s="91"/>
      <c r="H45" s="91"/>
      <c r="I45" s="91"/>
      <c r="J45" s="91"/>
      <c r="K45" s="91"/>
      <c r="L45" s="213"/>
      <c r="M45" s="213"/>
      <c r="N45" s="213"/>
      <c r="O45" s="213"/>
      <c r="P45" s="213"/>
      <c r="Q45" s="213"/>
      <c r="R45" s="213"/>
      <c r="S45" s="213"/>
      <c r="T45" s="213"/>
    </row>
    <row r="46" spans="1:25" s="117" customFormat="1" ht="12.75">
      <c r="A46" s="247"/>
      <c r="B46" s="91"/>
      <c r="C46" s="244"/>
      <c r="D46" s="248"/>
      <c r="E46" s="91"/>
      <c r="F46" s="91"/>
      <c r="G46" s="91"/>
      <c r="H46" s="91"/>
      <c r="I46" s="91"/>
      <c r="J46" s="91"/>
      <c r="K46" s="91"/>
      <c r="L46" s="213"/>
      <c r="M46" s="213"/>
      <c r="N46" s="213"/>
      <c r="O46" s="213"/>
      <c r="P46" s="213"/>
      <c r="Q46" s="213"/>
      <c r="R46" s="213"/>
      <c r="S46" s="213"/>
      <c r="T46" s="213"/>
    </row>
    <row r="47" spans="1:25" s="117" customFormat="1" ht="12.75"/>
    <row r="48" spans="1:25" s="117" customFormat="1" ht="15.75">
      <c r="A48" s="243" t="s">
        <v>7296</v>
      </c>
      <c r="D48" s="117">
        <f>A50</f>
        <v>2015</v>
      </c>
      <c r="E48" s="117">
        <f>D48+1</f>
        <v>2016</v>
      </c>
      <c r="F48" s="117">
        <f t="shared" ref="F48:Y48" si="10">E48+1</f>
        <v>2017</v>
      </c>
      <c r="G48" s="117">
        <f t="shared" si="10"/>
        <v>2018</v>
      </c>
      <c r="H48" s="117">
        <f t="shared" si="10"/>
        <v>2019</v>
      </c>
      <c r="I48" s="117">
        <f t="shared" si="10"/>
        <v>2020</v>
      </c>
      <c r="J48" s="117">
        <f t="shared" si="10"/>
        <v>2021</v>
      </c>
      <c r="K48" s="117">
        <f t="shared" si="10"/>
        <v>2022</v>
      </c>
      <c r="L48" s="117">
        <f t="shared" si="10"/>
        <v>2023</v>
      </c>
      <c r="M48" s="117">
        <f t="shared" si="10"/>
        <v>2024</v>
      </c>
      <c r="N48" s="117">
        <f t="shared" si="10"/>
        <v>2025</v>
      </c>
      <c r="P48" s="117">
        <f>N48+1</f>
        <v>2026</v>
      </c>
      <c r="Q48" s="117">
        <f t="shared" si="10"/>
        <v>2027</v>
      </c>
      <c r="R48" s="117">
        <f>Q48+1</f>
        <v>2028</v>
      </c>
      <c r="S48" s="117">
        <f t="shared" si="10"/>
        <v>2029</v>
      </c>
      <c r="T48" s="117">
        <f t="shared" si="10"/>
        <v>2030</v>
      </c>
      <c r="U48" s="117">
        <f t="shared" si="10"/>
        <v>2031</v>
      </c>
      <c r="V48" s="117">
        <f t="shared" si="10"/>
        <v>2032</v>
      </c>
      <c r="W48" s="117">
        <f t="shared" si="10"/>
        <v>2033</v>
      </c>
      <c r="X48" s="117">
        <f t="shared" si="10"/>
        <v>2034</v>
      </c>
      <c r="Y48" s="117">
        <f t="shared" si="10"/>
        <v>2035</v>
      </c>
    </row>
    <row r="49" spans="1:25" s="117" customFormat="1" ht="12.75">
      <c r="A49" s="244" t="s">
        <v>7288</v>
      </c>
      <c r="B49" s="245">
        <f>All!AG12/B25</f>
        <v>20.755500207555002</v>
      </c>
    </row>
    <row r="50" spans="1:25" s="240" customFormat="1" ht="15.75">
      <c r="A50" s="243">
        <v>2015</v>
      </c>
      <c r="B50" s="91"/>
      <c r="C50" s="91" t="s">
        <v>7289</v>
      </c>
      <c r="D50" s="246">
        <f>I8</f>
        <v>44.487054255319144</v>
      </c>
      <c r="E50" s="246">
        <f>$I$8</f>
        <v>44.487054255319144</v>
      </c>
      <c r="F50" s="246">
        <f>$I$8</f>
        <v>44.487054255319144</v>
      </c>
      <c r="G50" s="246">
        <f>I8</f>
        <v>44.487054255319144</v>
      </c>
      <c r="H50" s="246">
        <f>I8</f>
        <v>44.487054255319144</v>
      </c>
      <c r="I50" s="246">
        <f>L8</f>
        <v>14.52832021276596</v>
      </c>
      <c r="J50" s="246">
        <f>I50</f>
        <v>14.52832021276596</v>
      </c>
      <c r="K50" s="246">
        <f>$L$8</f>
        <v>14.52832021276596</v>
      </c>
      <c r="L50" s="246">
        <f>$L$8</f>
        <v>14.52832021276596</v>
      </c>
      <c r="M50" s="246">
        <f>$L$8</f>
        <v>14.52832021276596</v>
      </c>
      <c r="N50" s="246">
        <f>L8</f>
        <v>14.52832021276596</v>
      </c>
      <c r="O50" s="246"/>
      <c r="P50" s="246">
        <f>N50</f>
        <v>14.52832021276596</v>
      </c>
      <c r="Q50" s="246">
        <f t="shared" ref="Q50:Y50" si="11">P50</f>
        <v>14.52832021276596</v>
      </c>
      <c r="R50" s="246">
        <f>Q50</f>
        <v>14.52832021276596</v>
      </c>
      <c r="S50" s="246">
        <f t="shared" si="11"/>
        <v>14.52832021276596</v>
      </c>
      <c r="T50" s="246">
        <f t="shared" si="11"/>
        <v>14.52832021276596</v>
      </c>
      <c r="U50" s="246">
        <f t="shared" si="11"/>
        <v>14.52832021276596</v>
      </c>
      <c r="V50" s="246">
        <f t="shared" si="11"/>
        <v>14.52832021276596</v>
      </c>
      <c r="W50" s="246">
        <f t="shared" si="11"/>
        <v>14.52832021276596</v>
      </c>
      <c r="X50" s="246">
        <f t="shared" si="11"/>
        <v>14.52832021276596</v>
      </c>
      <c r="Y50" s="246">
        <f t="shared" si="11"/>
        <v>14.52832021276596</v>
      </c>
    </row>
    <row r="51" spans="1:25" s="240" customFormat="1">
      <c r="A51" s="247"/>
      <c r="B51" s="91"/>
      <c r="C51" s="244" t="s">
        <v>7290</v>
      </c>
      <c r="D51" s="248">
        <f>SUM(D50:Y50)</f>
        <v>454.88839468085092</v>
      </c>
      <c r="E51" s="91"/>
      <c r="F51" s="91"/>
      <c r="G51" s="24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</row>
    <row r="52" spans="1:25" s="240" customFormat="1">
      <c r="A52" s="247"/>
      <c r="B52" s="91"/>
      <c r="C52" s="244" t="s">
        <v>7291</v>
      </c>
      <c r="D52" s="248">
        <f>NPV($B$31,D50:Y50)</f>
        <v>361.15663635455093</v>
      </c>
      <c r="E52" s="91"/>
      <c r="F52" s="91"/>
      <c r="G52" s="24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</row>
    <row r="53" spans="1:25" s="240" customFormat="1">
      <c r="A53" s="247"/>
      <c r="B53" s="91"/>
      <c r="C53" s="91"/>
      <c r="D53" s="241"/>
      <c r="E53" s="91"/>
      <c r="F53" s="91"/>
      <c r="G53" s="24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</row>
    <row r="54" spans="1:25" s="240" customFormat="1" ht="14.25">
      <c r="A54" s="247"/>
      <c r="B54" s="91"/>
      <c r="C54" s="91"/>
      <c r="D54" s="91"/>
      <c r="E54" s="249" t="s">
        <v>7292</v>
      </c>
      <c r="F54" s="250">
        <f>I50/H50</f>
        <v>0.32657411141194781</v>
      </c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</row>
    <row r="55" spans="1:25" s="240" customFormat="1" ht="14.25">
      <c r="A55" s="247"/>
      <c r="B55" s="91"/>
      <c r="C55" s="91"/>
      <c r="D55" s="91"/>
      <c r="E55" s="249" t="s">
        <v>7293</v>
      </c>
      <c r="F55" s="250">
        <v>5</v>
      </c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</row>
    <row r="56" spans="1:25" s="240" customFormat="1">
      <c r="A56" s="247"/>
      <c r="B56" s="91"/>
      <c r="C56" s="91"/>
      <c r="D56" s="91">
        <v>1</v>
      </c>
      <c r="E56" s="251">
        <v>2</v>
      </c>
      <c r="F56" s="91">
        <v>3</v>
      </c>
      <c r="G56" s="251">
        <v>4</v>
      </c>
      <c r="H56" s="91">
        <v>5</v>
      </c>
      <c r="I56" s="251">
        <v>6</v>
      </c>
      <c r="J56" s="91">
        <v>7</v>
      </c>
      <c r="K56" s="251">
        <v>8</v>
      </c>
      <c r="L56" s="91">
        <v>9</v>
      </c>
      <c r="M56" s="251">
        <v>10</v>
      </c>
      <c r="N56" s="91">
        <v>11</v>
      </c>
      <c r="O56" s="91"/>
      <c r="P56" s="251">
        <v>12</v>
      </c>
      <c r="Q56" s="91">
        <v>13</v>
      </c>
      <c r="R56" s="251">
        <v>14</v>
      </c>
      <c r="S56" s="91">
        <v>15</v>
      </c>
      <c r="T56" s="251">
        <v>16</v>
      </c>
      <c r="U56" s="91">
        <v>17</v>
      </c>
      <c r="V56" s="91">
        <v>18</v>
      </c>
      <c r="W56" s="251">
        <v>19</v>
      </c>
      <c r="X56" s="91">
        <v>20</v>
      </c>
      <c r="Y56" s="91">
        <v>21</v>
      </c>
    </row>
    <row r="57" spans="1:25" s="240" customFormat="1" ht="12.75">
      <c r="A57" s="247"/>
      <c r="B57" s="91"/>
      <c r="C57" s="91"/>
      <c r="D57" s="252">
        <f>D50</f>
        <v>44.487054255319144</v>
      </c>
      <c r="E57" s="252">
        <f t="shared" ref="E57:Q57" si="12">IF(E56&lt;=$F55,$D57,$D57*$F54)</f>
        <v>44.487054255319144</v>
      </c>
      <c r="F57" s="252">
        <f t="shared" si="12"/>
        <v>44.487054255319144</v>
      </c>
      <c r="G57" s="252">
        <f t="shared" si="12"/>
        <v>44.487054255319144</v>
      </c>
      <c r="H57" s="252">
        <f t="shared" si="12"/>
        <v>44.487054255319144</v>
      </c>
      <c r="I57" s="252">
        <f t="shared" si="12"/>
        <v>14.52832021276596</v>
      </c>
      <c r="J57" s="252">
        <f t="shared" si="12"/>
        <v>14.52832021276596</v>
      </c>
      <c r="K57" s="252">
        <f t="shared" si="12"/>
        <v>14.52832021276596</v>
      </c>
      <c r="L57" s="252">
        <f t="shared" si="12"/>
        <v>14.52832021276596</v>
      </c>
      <c r="M57" s="252">
        <f t="shared" si="12"/>
        <v>14.52832021276596</v>
      </c>
      <c r="N57" s="252">
        <f t="shared" si="12"/>
        <v>14.52832021276596</v>
      </c>
      <c r="O57" s="252"/>
      <c r="P57" s="252">
        <f t="shared" si="12"/>
        <v>14.52832021276596</v>
      </c>
      <c r="Q57" s="252">
        <f t="shared" si="12"/>
        <v>14.52832021276596</v>
      </c>
      <c r="R57" s="252">
        <f t="shared" ref="R57:Y57" si="13">IF(R56&lt;=$F55,$D57,$D57*$F54)</f>
        <v>14.52832021276596</v>
      </c>
      <c r="S57" s="252">
        <f t="shared" si="13"/>
        <v>14.52832021276596</v>
      </c>
      <c r="T57" s="252">
        <f t="shared" si="13"/>
        <v>14.52832021276596</v>
      </c>
      <c r="U57" s="252">
        <f t="shared" si="13"/>
        <v>14.52832021276596</v>
      </c>
      <c r="V57" s="252">
        <f t="shared" si="13"/>
        <v>14.52832021276596</v>
      </c>
      <c r="W57" s="252">
        <f t="shared" si="13"/>
        <v>14.52832021276596</v>
      </c>
      <c r="X57" s="252">
        <f t="shared" si="13"/>
        <v>14.52832021276596</v>
      </c>
      <c r="Y57" s="252">
        <f t="shared" si="13"/>
        <v>14.52832021276596</v>
      </c>
    </row>
    <row r="58" spans="1:25" s="240" customFormat="1" ht="12.75">
      <c r="A58" s="247"/>
      <c r="B58" s="91"/>
      <c r="C58" s="244" t="s">
        <v>7290</v>
      </c>
      <c r="D58" s="248">
        <f>SUM(D57:Y57)</f>
        <v>454.88839468085092</v>
      </c>
      <c r="E58" s="91"/>
      <c r="F58" s="91"/>
      <c r="G58" s="91"/>
      <c r="H58" s="91"/>
      <c r="I58" s="91"/>
      <c r="J58" s="91"/>
      <c r="K58" s="91"/>
      <c r="L58" s="213"/>
      <c r="M58" s="213"/>
      <c r="N58" s="213"/>
      <c r="O58" s="213"/>
      <c r="P58" s="213"/>
      <c r="Q58" s="213"/>
      <c r="R58" s="213"/>
      <c r="S58" s="213"/>
      <c r="T58" s="213"/>
      <c r="U58" s="213"/>
    </row>
    <row r="59" spans="1:25" s="117" customFormat="1" ht="12.75">
      <c r="A59" s="247"/>
      <c r="B59" s="91"/>
      <c r="C59" s="244" t="s">
        <v>7291</v>
      </c>
      <c r="D59" s="248">
        <f>NPV($B$31,D57:Y57)</f>
        <v>361.15663635455093</v>
      </c>
      <c r="E59" s="91"/>
      <c r="F59" s="91"/>
      <c r="G59" s="91"/>
      <c r="H59" s="91"/>
      <c r="I59" s="91"/>
      <c r="J59" s="91"/>
      <c r="K59" s="91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40"/>
      <c r="W59" s="240"/>
      <c r="X59" s="240"/>
    </row>
    <row r="60" spans="1:25" s="117" customFormat="1" ht="12.75">
      <c r="A60" s="247"/>
      <c r="B60" s="91"/>
      <c r="C60" s="244"/>
      <c r="D60" s="248"/>
      <c r="E60" s="91"/>
      <c r="F60" s="91"/>
      <c r="G60" s="91"/>
      <c r="H60" s="91"/>
      <c r="I60" s="91"/>
      <c r="J60" s="91"/>
      <c r="K60" s="91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40"/>
      <c r="W60" s="240"/>
      <c r="X60" s="240"/>
    </row>
    <row r="61" spans="1:25" s="117" customFormat="1" ht="12.75">
      <c r="A61" s="247"/>
      <c r="B61" s="91"/>
      <c r="C61" s="244"/>
      <c r="D61" s="248"/>
      <c r="E61" s="91"/>
      <c r="F61" s="91"/>
      <c r="G61" s="91"/>
      <c r="H61" s="91"/>
      <c r="I61" s="91"/>
      <c r="J61" s="91"/>
      <c r="K61" s="91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40"/>
      <c r="W61" s="240"/>
      <c r="X61" s="240"/>
    </row>
    <row r="62" spans="1:25" s="117" customFormat="1" ht="12.75"/>
    <row r="63" spans="1:25" s="117" customFormat="1" ht="15.75">
      <c r="A63" s="243" t="s">
        <v>7297</v>
      </c>
      <c r="D63" s="117">
        <f>A65</f>
        <v>2015</v>
      </c>
      <c r="E63" s="117">
        <f>D63+1</f>
        <v>2016</v>
      </c>
      <c r="F63" s="117">
        <f t="shared" ref="F63:K63" si="14">E63+1</f>
        <v>2017</v>
      </c>
      <c r="G63" s="117">
        <f t="shared" si="14"/>
        <v>2018</v>
      </c>
      <c r="H63" s="117">
        <f t="shared" si="14"/>
        <v>2019</v>
      </c>
      <c r="I63" s="117">
        <f t="shared" si="14"/>
        <v>2020</v>
      </c>
      <c r="J63" s="117">
        <f t="shared" si="14"/>
        <v>2021</v>
      </c>
      <c r="K63" s="117">
        <f t="shared" si="14"/>
        <v>2022</v>
      </c>
    </row>
    <row r="64" spans="1:25" s="117" customFormat="1" ht="12.75">
      <c r="A64" s="244" t="s">
        <v>7288</v>
      </c>
      <c r="B64" s="245">
        <f>All!AG11/$C$25</f>
        <v>7.3014863147339977</v>
      </c>
    </row>
    <row r="65" spans="1:12" s="240" customFormat="1" ht="15.75">
      <c r="A65" s="243">
        <v>2015</v>
      </c>
      <c r="B65" s="91"/>
      <c r="C65" s="91" t="s">
        <v>7289</v>
      </c>
      <c r="D65" s="246">
        <f>I14</f>
        <v>48.355117299976399</v>
      </c>
      <c r="E65" s="246">
        <f>$I$14</f>
        <v>48.355117299976399</v>
      </c>
      <c r="F65" s="246">
        <f>$I$14</f>
        <v>48.355117299976399</v>
      </c>
      <c r="G65" s="246">
        <f>$I$14</f>
        <v>48.355117299976399</v>
      </c>
      <c r="H65" s="246">
        <f>I14</f>
        <v>48.355117299976399</v>
      </c>
      <c r="I65" s="246">
        <f>L14</f>
        <v>9.9974538702641471</v>
      </c>
      <c r="J65" s="246">
        <f>I65</f>
        <v>9.9974538702641471</v>
      </c>
      <c r="K65" s="246">
        <f>L14*0.3</f>
        <v>2.999236161079244</v>
      </c>
      <c r="L65" s="240" t="s">
        <v>7301</v>
      </c>
    </row>
    <row r="66" spans="1:12" s="240" customFormat="1">
      <c r="A66" s="247"/>
      <c r="B66" s="91"/>
      <c r="C66" s="244" t="s">
        <v>7290</v>
      </c>
      <c r="D66" s="248">
        <f>SUM(D65:K65)</f>
        <v>264.76973040148954</v>
      </c>
      <c r="E66" s="91"/>
      <c r="F66" s="91"/>
      <c r="G66" s="241"/>
      <c r="H66" s="91"/>
      <c r="I66" s="91"/>
    </row>
    <row r="67" spans="1:12" s="240" customFormat="1">
      <c r="A67" s="247"/>
      <c r="B67" s="91"/>
      <c r="C67" s="244" t="s">
        <v>7291</v>
      </c>
      <c r="D67" s="248">
        <f>NPV($B$31,D65:K65)</f>
        <v>240.3214580580067</v>
      </c>
      <c r="E67" s="91"/>
      <c r="F67" s="91"/>
      <c r="G67" s="241"/>
      <c r="H67" s="91"/>
      <c r="I67" s="91"/>
    </row>
    <row r="68" spans="1:12" s="240" customFormat="1">
      <c r="A68" s="247"/>
      <c r="B68" s="91"/>
      <c r="C68" s="91"/>
      <c r="D68" s="241"/>
      <c r="E68" s="91"/>
      <c r="F68" s="91"/>
      <c r="G68" s="241"/>
      <c r="H68" s="91"/>
      <c r="I68" s="91"/>
    </row>
    <row r="69" spans="1:12" s="240" customFormat="1" ht="14.25">
      <c r="A69" s="247"/>
      <c r="B69" s="91"/>
      <c r="C69" s="91"/>
      <c r="D69" s="91"/>
      <c r="E69" s="249" t="s">
        <v>7292</v>
      </c>
      <c r="F69" s="250">
        <f>I65/H65</f>
        <v>0.20675069007161784</v>
      </c>
      <c r="G69" s="91"/>
      <c r="H69" s="91"/>
      <c r="I69" s="91"/>
    </row>
    <row r="70" spans="1:12" s="240" customFormat="1" ht="14.25">
      <c r="A70" s="247"/>
      <c r="B70" s="91"/>
      <c r="C70" s="91"/>
      <c r="D70" s="91"/>
      <c r="E70" s="249" t="s">
        <v>7293</v>
      </c>
      <c r="F70" s="250">
        <v>5</v>
      </c>
      <c r="G70" s="91"/>
      <c r="H70" s="91"/>
      <c r="I70" s="91"/>
    </row>
    <row r="71" spans="1:12" s="240" customFormat="1">
      <c r="A71" s="247"/>
      <c r="B71" s="91"/>
      <c r="C71" s="91"/>
      <c r="D71" s="91">
        <v>1</v>
      </c>
      <c r="E71" s="251">
        <v>2</v>
      </c>
      <c r="F71" s="91">
        <v>3</v>
      </c>
      <c r="G71" s="251">
        <v>4</v>
      </c>
      <c r="H71" s="91">
        <v>5</v>
      </c>
      <c r="I71" s="91">
        <v>6</v>
      </c>
      <c r="J71" s="91">
        <v>7</v>
      </c>
      <c r="K71" s="91">
        <v>8</v>
      </c>
    </row>
    <row r="72" spans="1:12" s="240" customFormat="1" ht="12.75">
      <c r="A72" s="247"/>
      <c r="B72" s="91"/>
      <c r="C72" s="91"/>
      <c r="D72" s="252">
        <f>D65</f>
        <v>48.355117299976399</v>
      </c>
      <c r="E72" s="252">
        <f t="shared" ref="E72:J72" si="15">IF(E71&lt;=$F70,$D72,$D72*$F69)</f>
        <v>48.355117299976399</v>
      </c>
      <c r="F72" s="252">
        <f t="shared" si="15"/>
        <v>48.355117299976399</v>
      </c>
      <c r="G72" s="252">
        <f t="shared" si="15"/>
        <v>48.355117299976399</v>
      </c>
      <c r="H72" s="252">
        <f t="shared" si="15"/>
        <v>48.355117299976399</v>
      </c>
      <c r="I72" s="252">
        <f t="shared" si="15"/>
        <v>9.9974538702641471</v>
      </c>
      <c r="J72" s="252">
        <f t="shared" si="15"/>
        <v>9.9974538702641471</v>
      </c>
      <c r="K72" s="252">
        <f>IF(K71&lt;=$F70,$D72,$D72*$F69)*0.3</f>
        <v>2.999236161079244</v>
      </c>
    </row>
    <row r="73" spans="1:12" s="240" customFormat="1" ht="12.75">
      <c r="A73" s="247"/>
      <c r="B73" s="91"/>
      <c r="C73" s="244" t="s">
        <v>7290</v>
      </c>
      <c r="D73" s="248">
        <f>SUM(D72:K72)</f>
        <v>264.76973040148954</v>
      </c>
      <c r="E73" s="91"/>
      <c r="F73" s="91"/>
      <c r="G73" s="91"/>
      <c r="H73" s="91"/>
      <c r="I73" s="91"/>
    </row>
    <row r="74" spans="1:12" s="117" customFormat="1" ht="12.75">
      <c r="A74" s="247"/>
      <c r="B74" s="91"/>
      <c r="C74" s="244" t="s">
        <v>7291</v>
      </c>
      <c r="D74" s="248">
        <f>NPV($B$31,D72:K72)</f>
        <v>240.3214580580067</v>
      </c>
      <c r="E74" s="91"/>
      <c r="F74" s="91"/>
      <c r="G74" s="91"/>
      <c r="H74" s="91"/>
      <c r="I74" s="91"/>
    </row>
    <row r="75" spans="1:12" s="117" customFormat="1" ht="12.75">
      <c r="A75" s="247"/>
      <c r="B75" s="91"/>
      <c r="C75" s="244"/>
      <c r="D75" s="248"/>
      <c r="E75" s="91"/>
      <c r="F75" s="91"/>
      <c r="G75" s="91"/>
      <c r="H75" s="91"/>
      <c r="I75" s="91"/>
    </row>
    <row r="76" spans="1:12" s="117" customFormat="1" ht="12.75">
      <c r="A76" s="247"/>
      <c r="B76" s="91"/>
      <c r="C76" s="244"/>
      <c r="D76" s="248"/>
      <c r="E76" s="91"/>
      <c r="F76" s="91"/>
      <c r="G76" s="91"/>
      <c r="H76" s="91"/>
      <c r="I76" s="91"/>
    </row>
    <row r="77" spans="1:12" s="117" customFormat="1" ht="12.75"/>
    <row r="78" spans="1:12" s="117" customFormat="1" ht="15.75">
      <c r="A78" s="243" t="s">
        <v>7298</v>
      </c>
      <c r="D78" s="117">
        <f>A80</f>
        <v>2015</v>
      </c>
      <c r="E78" s="117">
        <f>D78+1</f>
        <v>2016</v>
      </c>
      <c r="F78" s="117">
        <f t="shared" ref="F78:K78" si="16">E78+1</f>
        <v>2017</v>
      </c>
      <c r="G78" s="117">
        <f t="shared" si="16"/>
        <v>2018</v>
      </c>
      <c r="H78" s="117">
        <f t="shared" si="16"/>
        <v>2019</v>
      </c>
      <c r="I78" s="117">
        <f t="shared" si="16"/>
        <v>2020</v>
      </c>
      <c r="J78" s="117">
        <f t="shared" si="16"/>
        <v>2021</v>
      </c>
      <c r="K78" s="117">
        <f t="shared" si="16"/>
        <v>2022</v>
      </c>
    </row>
    <row r="79" spans="1:12" s="117" customFormat="1" ht="12.75">
      <c r="A79" s="244" t="s">
        <v>7288</v>
      </c>
      <c r="B79" s="245">
        <f>All!AG12/$C$25</f>
        <v>7.1428571428571432</v>
      </c>
    </row>
    <row r="80" spans="1:12" s="240" customFormat="1" ht="15.75">
      <c r="A80" s="243">
        <v>2015</v>
      </c>
      <c r="B80" s="91"/>
      <c r="C80" s="91" t="s">
        <v>7289</v>
      </c>
      <c r="D80" s="246">
        <f>I15</f>
        <v>74.145090425531905</v>
      </c>
      <c r="E80" s="246">
        <f>$I$15</f>
        <v>74.145090425531905</v>
      </c>
      <c r="F80" s="246">
        <f>$I$15</f>
        <v>74.145090425531905</v>
      </c>
      <c r="G80" s="246">
        <f>F80</f>
        <v>74.145090425531905</v>
      </c>
      <c r="H80" s="246">
        <f>G80</f>
        <v>74.145090425531905</v>
      </c>
      <c r="I80" s="246">
        <f>L15</f>
        <v>24.213867021276599</v>
      </c>
      <c r="J80" s="246">
        <f>I80</f>
        <v>24.213867021276599</v>
      </c>
      <c r="K80" s="246">
        <f>$L$15*0.1</f>
        <v>2.4213867021276601</v>
      </c>
      <c r="L80" s="240" t="s">
        <v>7302</v>
      </c>
    </row>
    <row r="81" spans="1:24" s="240" customFormat="1">
      <c r="A81" s="247"/>
      <c r="B81" s="91"/>
      <c r="C81" s="244" t="s">
        <v>7290</v>
      </c>
      <c r="D81" s="248">
        <f>SUM(D80:K80)</f>
        <v>421.57457287234041</v>
      </c>
      <c r="E81" s="91"/>
      <c r="F81" s="91"/>
      <c r="G81" s="241"/>
      <c r="H81" s="91"/>
      <c r="I81" s="91"/>
      <c r="J81" s="91"/>
      <c r="K81" s="91"/>
    </row>
    <row r="82" spans="1:24" s="240" customFormat="1">
      <c r="A82" s="247"/>
      <c r="B82" s="91"/>
      <c r="C82" s="244" t="s">
        <v>7291</v>
      </c>
      <c r="D82" s="248">
        <f>NPV($B$31,D80:K80)</f>
        <v>381.44109069504913</v>
      </c>
      <c r="E82" s="91"/>
      <c r="F82" s="91"/>
      <c r="G82" s="24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</row>
    <row r="83" spans="1:24" s="240" customFormat="1">
      <c r="A83" s="247"/>
      <c r="B83" s="91"/>
      <c r="C83" s="91"/>
      <c r="D83" s="241"/>
      <c r="E83" s="91"/>
      <c r="F83" s="91"/>
      <c r="G83" s="241"/>
      <c r="H83" s="91"/>
      <c r="I83" s="91"/>
      <c r="J83" s="91"/>
      <c r="K83" s="91"/>
    </row>
    <row r="84" spans="1:24" s="240" customFormat="1" ht="14.25">
      <c r="A84" s="247"/>
      <c r="B84" s="91"/>
      <c r="C84" s="91"/>
      <c r="D84" s="91"/>
      <c r="E84" s="249" t="s">
        <v>7292</v>
      </c>
      <c r="F84" s="250">
        <f>I80/H80</f>
        <v>0.32657411141194775</v>
      </c>
      <c r="G84" s="91"/>
      <c r="H84" s="91"/>
      <c r="I84" s="91"/>
      <c r="J84" s="91"/>
      <c r="K84" s="91"/>
    </row>
    <row r="85" spans="1:24" s="240" customFormat="1" ht="14.25">
      <c r="A85" s="247"/>
      <c r="B85" s="91"/>
      <c r="C85" s="91"/>
      <c r="D85" s="91"/>
      <c r="E85" s="249" t="s">
        <v>7293</v>
      </c>
      <c r="F85" s="250">
        <v>5</v>
      </c>
      <c r="G85" s="91"/>
      <c r="H85" s="91"/>
      <c r="I85" s="91"/>
      <c r="J85" s="91"/>
      <c r="K85" s="91"/>
    </row>
    <row r="86" spans="1:24" s="240" customFormat="1">
      <c r="A86" s="247"/>
      <c r="B86" s="91"/>
      <c r="C86" s="91"/>
      <c r="D86" s="91">
        <v>1</v>
      </c>
      <c r="E86" s="251">
        <v>2</v>
      </c>
      <c r="F86" s="91">
        <v>3</v>
      </c>
      <c r="G86" s="251">
        <v>4</v>
      </c>
      <c r="H86" s="91">
        <v>5</v>
      </c>
      <c r="I86" s="251">
        <v>6</v>
      </c>
      <c r="J86" s="91">
        <v>7</v>
      </c>
      <c r="K86" s="251">
        <v>8</v>
      </c>
    </row>
    <row r="87" spans="1:24" s="240" customFormat="1" ht="12.75">
      <c r="A87" s="247"/>
      <c r="B87" s="91"/>
      <c r="C87" s="91"/>
      <c r="D87" s="252">
        <f>D80</f>
        <v>74.145090425531905</v>
      </c>
      <c r="E87" s="252">
        <f t="shared" ref="E87:J87" si="17">IF(E86&lt;=$F85,$D87,$D87*$F84)</f>
        <v>74.145090425531905</v>
      </c>
      <c r="F87" s="252">
        <f t="shared" si="17"/>
        <v>74.145090425531905</v>
      </c>
      <c r="G87" s="252">
        <f t="shared" si="17"/>
        <v>74.145090425531905</v>
      </c>
      <c r="H87" s="252">
        <f t="shared" si="17"/>
        <v>74.145090425531905</v>
      </c>
      <c r="I87" s="252">
        <f t="shared" si="17"/>
        <v>24.213867021276595</v>
      </c>
      <c r="J87" s="252">
        <f t="shared" si="17"/>
        <v>24.213867021276595</v>
      </c>
      <c r="K87" s="252">
        <f>IF(K86&lt;=$F85,$D87,$D87*$F84)*0.1</f>
        <v>2.4213867021276596</v>
      </c>
    </row>
    <row r="88" spans="1:24" s="240" customFormat="1" ht="12.75">
      <c r="A88" s="247"/>
      <c r="B88" s="91"/>
      <c r="C88" s="244" t="s">
        <v>7290</v>
      </c>
      <c r="D88" s="248">
        <f>SUM(D87:K87)</f>
        <v>421.57457287234041</v>
      </c>
      <c r="E88" s="91"/>
      <c r="F88" s="91"/>
      <c r="G88" s="91"/>
      <c r="H88" s="91"/>
      <c r="I88" s="91"/>
      <c r="J88" s="91"/>
      <c r="K88" s="91"/>
    </row>
    <row r="89" spans="1:24" s="117" customFormat="1" ht="12.75">
      <c r="A89" s="247"/>
      <c r="B89" s="91"/>
      <c r="C89" s="244" t="s">
        <v>7291</v>
      </c>
      <c r="D89" s="248">
        <f>NPV($B$31,D87:K87)</f>
        <v>381.44109069504913</v>
      </c>
      <c r="E89" s="91"/>
      <c r="F89" s="91"/>
      <c r="G89" s="91"/>
      <c r="H89" s="91"/>
      <c r="I89" s="91"/>
      <c r="J89" s="91"/>
      <c r="K89" s="91"/>
    </row>
    <row r="90" spans="1:24" s="117" customFormat="1" ht="12.75">
      <c r="A90" s="247"/>
      <c r="B90" s="91"/>
      <c r="C90" s="244"/>
      <c r="D90" s="248"/>
      <c r="E90" s="91"/>
      <c r="F90" s="91"/>
      <c r="G90" s="91"/>
      <c r="H90" s="91"/>
      <c r="I90" s="91"/>
      <c r="J90" s="91"/>
      <c r="K90" s="91"/>
    </row>
    <row r="91" spans="1:24" s="117" customFormat="1" ht="12.75">
      <c r="A91" s="247"/>
      <c r="B91" s="91"/>
      <c r="C91" s="244"/>
      <c r="D91" s="248"/>
      <c r="E91" s="91"/>
      <c r="F91" s="91"/>
      <c r="G91" s="91"/>
      <c r="H91" s="91"/>
      <c r="I91" s="91"/>
      <c r="J91" s="91"/>
      <c r="K91" s="91"/>
    </row>
  </sheetData>
  <mergeCells count="24">
    <mergeCell ref="A7:A13"/>
    <mergeCell ref="B7:B8"/>
    <mergeCell ref="B9:B11"/>
    <mergeCell ref="E9:F9"/>
    <mergeCell ref="M9:M13"/>
    <mergeCell ref="E10:F10"/>
    <mergeCell ref="E11:F11"/>
    <mergeCell ref="B12:B13"/>
    <mergeCell ref="E12:F12"/>
    <mergeCell ref="E13:F13"/>
    <mergeCell ref="E5:F5"/>
    <mergeCell ref="G5:I5"/>
    <mergeCell ref="J5:L5"/>
    <mergeCell ref="M5:M6"/>
    <mergeCell ref="P5:Q5"/>
    <mergeCell ref="B14:B15"/>
    <mergeCell ref="M16:M20"/>
    <mergeCell ref="E17:F17"/>
    <mergeCell ref="E18:F18"/>
    <mergeCell ref="B19:B20"/>
    <mergeCell ref="E19:F19"/>
    <mergeCell ref="E20:F20"/>
    <mergeCell ref="E16:F16"/>
    <mergeCell ref="B16:B18"/>
  </mergeCells>
  <pageMargins left="0.7" right="0.7" top="0.75" bottom="0.75" header="0.3" footer="0.3"/>
  <pageSetup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topLeftCell="A4" workbookViewId="0">
      <selection activeCell="M14" sqref="M14"/>
    </sheetView>
  </sheetViews>
  <sheetFormatPr defaultRowHeight="15"/>
  <cols>
    <col min="1" max="1" width="12" customWidth="1"/>
    <col min="2" max="2" width="16.42578125" customWidth="1"/>
    <col min="3" max="3" width="12.5703125" customWidth="1"/>
    <col min="5" max="5" width="11.85546875" customWidth="1"/>
    <col min="6" max="6" width="10.42578125" customWidth="1"/>
    <col min="7" max="7" width="10.140625" customWidth="1"/>
    <col min="13" max="13" width="12" customWidth="1"/>
    <col min="18" max="18" width="12.28515625" customWidth="1"/>
    <col min="20" max="20" width="12.140625" customWidth="1"/>
  </cols>
  <sheetData>
    <row r="1" spans="1:19" s="210" customFormat="1" ht="18">
      <c r="A1" s="209" t="s">
        <v>7283</v>
      </c>
      <c r="B1" s="209"/>
      <c r="C1" s="209"/>
      <c r="D1" s="209"/>
      <c r="E1" s="209"/>
    </row>
    <row r="2" spans="1:19">
      <c r="A2" s="211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3"/>
      <c r="O2" s="213"/>
    </row>
    <row r="3" spans="1:19">
      <c r="A3" s="214" t="s">
        <v>7286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6"/>
      <c r="O3" s="216"/>
      <c r="P3" s="217"/>
      <c r="Q3" s="217"/>
      <c r="R3" s="217"/>
      <c r="S3" s="217"/>
    </row>
    <row r="4" spans="1:19" s="117" customFormat="1" ht="15.75" thickBot="1">
      <c r="A4" s="142"/>
      <c r="B4" s="142"/>
      <c r="C4" s="142"/>
      <c r="D4" s="235"/>
      <c r="E4" s="142"/>
      <c r="F4" s="142"/>
      <c r="G4" s="142"/>
      <c r="M4" s="142"/>
      <c r="N4"/>
      <c r="O4"/>
      <c r="P4"/>
      <c r="Q4"/>
      <c r="R4"/>
    </row>
    <row r="5" spans="1:19" s="117" customFormat="1" ht="31.5" customHeight="1" thickBot="1">
      <c r="A5" s="91"/>
      <c r="B5" s="91"/>
      <c r="C5" s="91"/>
      <c r="D5" s="92"/>
      <c r="E5" s="397" t="s">
        <v>7197</v>
      </c>
      <c r="F5" s="398"/>
      <c r="G5" s="399" t="s">
        <v>7294</v>
      </c>
      <c r="H5" s="400"/>
      <c r="I5" s="401"/>
      <c r="J5" s="399">
        <v>2020</v>
      </c>
      <c r="K5" s="400"/>
      <c r="L5" s="401"/>
      <c r="M5" s="402" t="s">
        <v>7300</v>
      </c>
      <c r="N5"/>
      <c r="O5"/>
      <c r="P5" s="404" t="s">
        <v>7199</v>
      </c>
      <c r="Q5" s="404"/>
      <c r="R5" s="261"/>
    </row>
    <row r="6" spans="1:19" s="106" customFormat="1" ht="39" customHeight="1" thickBot="1">
      <c r="A6" s="93"/>
      <c r="B6" s="93"/>
      <c r="C6" s="94" t="s">
        <v>7200</v>
      </c>
      <c r="D6" s="95" t="s">
        <v>715</v>
      </c>
      <c r="E6" s="257" t="s">
        <v>7294</v>
      </c>
      <c r="F6" s="258" t="s">
        <v>7201</v>
      </c>
      <c r="G6" s="101" t="s">
        <v>7202</v>
      </c>
      <c r="H6" s="96" t="s">
        <v>7203</v>
      </c>
      <c r="I6" s="102" t="s">
        <v>7204</v>
      </c>
      <c r="J6" s="101" t="s">
        <v>7202</v>
      </c>
      <c r="K6" s="96" t="s">
        <v>7203</v>
      </c>
      <c r="L6" s="102" t="s">
        <v>7204</v>
      </c>
      <c r="M6" s="403"/>
      <c r="P6" s="106" t="s">
        <v>7294</v>
      </c>
      <c r="Q6" s="106">
        <v>2020</v>
      </c>
    </row>
    <row r="7" spans="1:19" s="117" customFormat="1">
      <c r="A7" s="405" t="s">
        <v>7210</v>
      </c>
      <c r="B7" s="408" t="s">
        <v>795</v>
      </c>
      <c r="C7" s="107" t="s">
        <v>722</v>
      </c>
      <c r="D7" s="108">
        <f>All!Z11</f>
        <v>10.607371909985531</v>
      </c>
      <c r="E7" s="253">
        <f>All!AA11</f>
        <v>40.716411324665728</v>
      </c>
      <c r="F7" s="255">
        <f>All!AB11</f>
        <v>16.832436586364203</v>
      </c>
      <c r="G7" s="109">
        <f>E7-D7</f>
        <v>30.109039414680197</v>
      </c>
      <c r="H7" s="112">
        <f>G7/1000*$B$24</f>
        <v>2.6194864290771773E-2</v>
      </c>
      <c r="I7" s="288">
        <f>H7*$B$25</f>
        <v>31.5517140382346</v>
      </c>
      <c r="J7" s="109">
        <f>F7-D7</f>
        <v>6.2250646763786719</v>
      </c>
      <c r="K7" s="112">
        <f>J7/1000*$B$24</f>
        <v>5.4158062684494445E-3</v>
      </c>
      <c r="L7" s="108">
        <f>K7*$B$25</f>
        <v>6.5233386503473563</v>
      </c>
      <c r="M7" s="259">
        <f>F39</f>
        <v>0.20675069007161787</v>
      </c>
      <c r="N7"/>
      <c r="O7"/>
      <c r="P7"/>
    </row>
    <row r="8" spans="1:19" s="117" customFormat="1">
      <c r="A8" s="406"/>
      <c r="B8" s="409"/>
      <c r="C8" s="118" t="s">
        <v>7214</v>
      </c>
      <c r="D8" s="119">
        <f>All!Z12</f>
        <v>16.433510638297872</v>
      </c>
      <c r="E8" s="254">
        <f>All!AA12</f>
        <v>62.601063829787236</v>
      </c>
      <c r="F8" s="256">
        <f>All!AB12</f>
        <v>31.51063829787234</v>
      </c>
      <c r="G8" s="120">
        <f t="shared" ref="G8:G13" si="0">E8-D8</f>
        <v>46.167553191489361</v>
      </c>
      <c r="H8" s="236">
        <f t="shared" ref="H8:H13" si="1">G8/1000*$B$24</f>
        <v>4.0165771276595742E-2</v>
      </c>
      <c r="I8" s="289">
        <f t="shared" ref="I8:I13" si="2">H8*$B$25</f>
        <v>48.379671502659569</v>
      </c>
      <c r="J8" s="120">
        <f>F8-D8</f>
        <v>15.077127659574469</v>
      </c>
      <c r="K8" s="236">
        <f>J8/1000*$B$24</f>
        <v>1.3117101063829788E-2</v>
      </c>
      <c r="L8" s="119">
        <f>K8*$B$25</f>
        <v>15.79954823138298</v>
      </c>
      <c r="M8" s="260">
        <f>F54</f>
        <v>0.32657411141194775</v>
      </c>
      <c r="N8"/>
      <c r="O8"/>
      <c r="P8"/>
    </row>
    <row r="9" spans="1:19" s="117" customFormat="1">
      <c r="A9" s="406"/>
      <c r="B9" s="409" t="s">
        <v>723</v>
      </c>
      <c r="C9" s="118" t="s">
        <v>722</v>
      </c>
      <c r="D9" s="119">
        <f>All!Z4</f>
        <v>6.6505779443923778</v>
      </c>
      <c r="E9" s="410">
        <f>All!AA4</f>
        <v>49.983264158521891</v>
      </c>
      <c r="F9" s="411"/>
      <c r="G9" s="120">
        <f t="shared" si="0"/>
        <v>43.332686214129509</v>
      </c>
      <c r="H9" s="236">
        <f t="shared" si="1"/>
        <v>3.769943700629267E-2</v>
      </c>
      <c r="I9" s="289">
        <f t="shared" si="2"/>
        <v>45.408971874079519</v>
      </c>
      <c r="J9" s="120">
        <f>G9</f>
        <v>43.332686214129509</v>
      </c>
      <c r="K9" s="236">
        <f t="shared" ref="K9:L13" si="3">H9</f>
        <v>3.769943700629267E-2</v>
      </c>
      <c r="L9" s="119">
        <f t="shared" si="3"/>
        <v>45.408971874079519</v>
      </c>
      <c r="M9" s="412" t="s">
        <v>7213</v>
      </c>
      <c r="N9"/>
      <c r="O9"/>
      <c r="P9"/>
    </row>
    <row r="10" spans="1:19" s="117" customFormat="1">
      <c r="A10" s="406"/>
      <c r="B10" s="409"/>
      <c r="C10" s="118" t="s">
        <v>7265</v>
      </c>
      <c r="D10" s="119">
        <f>All!Z5</f>
        <v>22</v>
      </c>
      <c r="E10" s="410">
        <f>All!AA5</f>
        <v>75</v>
      </c>
      <c r="F10" s="411"/>
      <c r="G10" s="120">
        <f t="shared" si="0"/>
        <v>53</v>
      </c>
      <c r="H10" s="236">
        <f t="shared" si="1"/>
        <v>4.6109999999999998E-2</v>
      </c>
      <c r="I10" s="289">
        <f t="shared" si="2"/>
        <v>55.539494999999995</v>
      </c>
      <c r="J10" s="120">
        <f t="shared" ref="J10:J13" si="4">G10</f>
        <v>53</v>
      </c>
      <c r="K10" s="236">
        <f t="shared" si="3"/>
        <v>4.6109999999999998E-2</v>
      </c>
      <c r="L10" s="119">
        <f t="shared" si="3"/>
        <v>55.539494999999995</v>
      </c>
      <c r="M10" s="388"/>
      <c r="N10"/>
      <c r="O10"/>
      <c r="P10"/>
    </row>
    <row r="11" spans="1:19" s="117" customFormat="1">
      <c r="A11" s="406"/>
      <c r="B11" s="409"/>
      <c r="C11" s="118" t="s">
        <v>7266</v>
      </c>
      <c r="D11" s="119">
        <f>All!Z6</f>
        <v>26.666666666666668</v>
      </c>
      <c r="E11" s="410">
        <f>All!AA6</f>
        <v>100</v>
      </c>
      <c r="F11" s="411"/>
      <c r="G11" s="120">
        <f t="shared" si="0"/>
        <v>73.333333333333329</v>
      </c>
      <c r="H11" s="236">
        <f t="shared" si="1"/>
        <v>6.3799999999999996E-2</v>
      </c>
      <c r="I11" s="289">
        <f t="shared" si="2"/>
        <v>76.847099999999998</v>
      </c>
      <c r="J11" s="120">
        <f t="shared" si="4"/>
        <v>73.333333333333329</v>
      </c>
      <c r="K11" s="236">
        <f t="shared" si="3"/>
        <v>6.3799999999999996E-2</v>
      </c>
      <c r="L11" s="119">
        <f t="shared" si="3"/>
        <v>76.847099999999998</v>
      </c>
      <c r="M11" s="388"/>
      <c r="N11"/>
      <c r="O11"/>
      <c r="P11"/>
    </row>
    <row r="12" spans="1:19" s="117" customFormat="1">
      <c r="A12" s="406"/>
      <c r="B12" s="409" t="s">
        <v>726</v>
      </c>
      <c r="C12" s="118" t="s">
        <v>7220</v>
      </c>
      <c r="D12" s="119">
        <f>All!Z8</f>
        <v>12.497971156828285</v>
      </c>
      <c r="E12" s="410">
        <f>All!AA8</f>
        <v>57.269306316551223</v>
      </c>
      <c r="F12" s="411"/>
      <c r="G12" s="120">
        <f t="shared" si="0"/>
        <v>44.771335159722938</v>
      </c>
      <c r="H12" s="236">
        <f t="shared" si="1"/>
        <v>3.8951061588958953E-2</v>
      </c>
      <c r="I12" s="289">
        <f t="shared" si="2"/>
        <v>46.916553683901057</v>
      </c>
      <c r="J12" s="120">
        <f t="shared" si="4"/>
        <v>44.771335159722938</v>
      </c>
      <c r="K12" s="236">
        <f t="shared" si="3"/>
        <v>3.8951061588958953E-2</v>
      </c>
      <c r="L12" s="119">
        <f t="shared" si="3"/>
        <v>46.916553683901057</v>
      </c>
      <c r="M12" s="388"/>
      <c r="N12"/>
      <c r="O12"/>
      <c r="P12"/>
    </row>
    <row r="13" spans="1:19" s="117" customFormat="1" ht="15.75" thickBot="1">
      <c r="A13" s="407"/>
      <c r="B13" s="413"/>
      <c r="C13" s="132" t="s">
        <v>7269</v>
      </c>
      <c r="D13" s="119">
        <f>All!Z9</f>
        <v>26.585714285714289</v>
      </c>
      <c r="E13" s="410">
        <f>All!AA9</f>
        <v>127.14285714285714</v>
      </c>
      <c r="F13" s="411"/>
      <c r="G13" s="237">
        <f t="shared" si="0"/>
        <v>100.55714285714285</v>
      </c>
      <c r="H13" s="238">
        <f t="shared" si="1"/>
        <v>8.7484714285714277E-2</v>
      </c>
      <c r="I13" s="290">
        <f t="shared" si="2"/>
        <v>105.37533835714285</v>
      </c>
      <c r="J13" s="237">
        <f t="shared" si="4"/>
        <v>100.55714285714285</v>
      </c>
      <c r="K13" s="236">
        <f t="shared" si="3"/>
        <v>8.7484714285714277E-2</v>
      </c>
      <c r="L13" s="133">
        <f t="shared" si="3"/>
        <v>105.37533835714285</v>
      </c>
      <c r="M13" s="389"/>
      <c r="N13"/>
      <c r="O13"/>
      <c r="P13"/>
    </row>
    <row r="14" spans="1:19" s="117" customFormat="1">
      <c r="A14" s="416" t="s">
        <v>7215</v>
      </c>
      <c r="B14" s="408" t="s">
        <v>795</v>
      </c>
      <c r="C14" s="107" t="s">
        <v>722</v>
      </c>
      <c r="D14" s="108">
        <f>D7</f>
        <v>10.607371909985531</v>
      </c>
      <c r="E14" s="253">
        <f>E7</f>
        <v>40.716411324665728</v>
      </c>
      <c r="F14" s="255">
        <f>F7</f>
        <v>16.832436586364203</v>
      </c>
      <c r="G14" s="126">
        <f>E14-D14</f>
        <v>30.109039414680197</v>
      </c>
      <c r="H14" s="124">
        <f>G14/1000*$C$24*$C$26</f>
        <v>2.925502662072221E-2</v>
      </c>
      <c r="I14" s="291">
        <f>G14/1000*$C$24*$C$25*$C$27</f>
        <v>97.755590339391063</v>
      </c>
      <c r="J14" s="126">
        <f>F14-D14</f>
        <v>6.2250646763786719</v>
      </c>
      <c r="K14" s="236">
        <f>J14/1000*$C$24*$C$26</f>
        <v>6.0484969418978674E-3</v>
      </c>
      <c r="L14" s="125">
        <f>J14/1000*$C$24*$C$25*$C$27</f>
        <v>20.211035761027485</v>
      </c>
      <c r="M14" s="259">
        <f>F69</f>
        <v>0.20675069007161789</v>
      </c>
      <c r="N14"/>
      <c r="O14"/>
      <c r="P14" s="136">
        <f>(I14/$C$27*0.003413*0.75*0.7*0.39*0.95)/0.79</f>
        <v>7.9523959218553944E-2</v>
      </c>
      <c r="Q14" s="136">
        <f>(L14/$C$27*0.003413*0.7*0.39*0.95)/0.79</f>
        <v>2.1922177927550964E-2</v>
      </c>
    </row>
    <row r="15" spans="1:19" s="117" customFormat="1">
      <c r="A15" s="417"/>
      <c r="B15" s="409"/>
      <c r="C15" s="118" t="s">
        <v>7214</v>
      </c>
      <c r="D15" s="119">
        <f t="shared" ref="D15:E20" si="5">D8</f>
        <v>16.433510638297872</v>
      </c>
      <c r="E15" s="254">
        <f t="shared" si="5"/>
        <v>62.601063829787236</v>
      </c>
      <c r="F15" s="256">
        <f>F8</f>
        <v>31.51063829787234</v>
      </c>
      <c r="G15" s="120">
        <f t="shared" ref="G15:G20" si="6">E15-D15</f>
        <v>46.167553191489361</v>
      </c>
      <c r="H15" s="236">
        <f t="shared" ref="H15:H20" si="7">G15/1000*$C$24*$C$26</f>
        <v>4.4858056712765958E-2</v>
      </c>
      <c r="I15" s="289">
        <f t="shared" ref="I15:I20" si="8">G15/1000*$C$24*$C$25*$C$27</f>
        <v>149.89307213031913</v>
      </c>
      <c r="J15" s="120">
        <f>F15-D15</f>
        <v>15.077127659574469</v>
      </c>
      <c r="K15" s="236">
        <f>J15/1000*$C$24*$C$26</f>
        <v>1.46494800106383E-2</v>
      </c>
      <c r="L15" s="119">
        <f>J15/1000*$C$24*$C$25*$C$27</f>
        <v>48.951196837765956</v>
      </c>
      <c r="M15" s="260">
        <f>F84</f>
        <v>0.32657411141194775</v>
      </c>
      <c r="N15"/>
      <c r="O15"/>
      <c r="P15" s="136">
        <f t="shared" ref="P15:P20" si="9">(I15/$C$27*0.003413*0.7*0.75*0.39*0.95)/0.79</f>
        <v>0.12193768677423662</v>
      </c>
      <c r="Q15" s="136">
        <f>(L15/$C$27*0.003413*0.7*0.39*0.95)/0.79</f>
        <v>5.3095588941232993E-2</v>
      </c>
    </row>
    <row r="16" spans="1:19" s="117" customFormat="1">
      <c r="A16" s="417"/>
      <c r="B16" s="409" t="s">
        <v>723</v>
      </c>
      <c r="C16" s="118" t="s">
        <v>722</v>
      </c>
      <c r="D16" s="119">
        <f t="shared" si="5"/>
        <v>6.6505779443923778</v>
      </c>
      <c r="E16" s="410">
        <f t="shared" si="5"/>
        <v>49.983264158521891</v>
      </c>
      <c r="F16" s="411"/>
      <c r="G16" s="120">
        <f t="shared" si="6"/>
        <v>43.332686214129509</v>
      </c>
      <c r="H16" s="236">
        <f t="shared" si="7"/>
        <v>4.2103597902351943E-2</v>
      </c>
      <c r="I16" s="289">
        <f>G16/1000*$C$24*$C$25*$C$27</f>
        <v>140.68905565245231</v>
      </c>
      <c r="J16" s="120">
        <f>G16</f>
        <v>43.332686214129509</v>
      </c>
      <c r="K16" s="236">
        <f t="shared" ref="K16:K20" si="10">H16</f>
        <v>4.2103597902351943E-2</v>
      </c>
      <c r="L16" s="119">
        <f t="shared" ref="L16:L20" si="11">I16</f>
        <v>140.68905565245231</v>
      </c>
      <c r="M16" s="412" t="s">
        <v>7213</v>
      </c>
      <c r="N16"/>
      <c r="O16"/>
      <c r="P16" s="136">
        <f t="shared" si="9"/>
        <v>0.11445023947335485</v>
      </c>
      <c r="Q16" s="262">
        <f>P16</f>
        <v>0.11445023947335485</v>
      </c>
    </row>
    <row r="17" spans="1:26" s="117" customFormat="1">
      <c r="A17" s="417"/>
      <c r="B17" s="409"/>
      <c r="C17" s="118" t="s">
        <v>7265</v>
      </c>
      <c r="D17" s="119">
        <f t="shared" si="5"/>
        <v>22</v>
      </c>
      <c r="E17" s="410">
        <f t="shared" si="5"/>
        <v>75</v>
      </c>
      <c r="F17" s="411"/>
      <c r="G17" s="120">
        <f t="shared" si="6"/>
        <v>53</v>
      </c>
      <c r="H17" s="236">
        <f t="shared" si="7"/>
        <v>5.1496708000000002E-2</v>
      </c>
      <c r="I17" s="289">
        <f t="shared" si="8"/>
        <v>172.07610699999998</v>
      </c>
      <c r="J17" s="120">
        <f t="shared" ref="J17:J20" si="12">G17</f>
        <v>53</v>
      </c>
      <c r="K17" s="236">
        <f t="shared" si="10"/>
        <v>5.1496708000000002E-2</v>
      </c>
      <c r="L17" s="119">
        <f t="shared" si="11"/>
        <v>172.07610699999998</v>
      </c>
      <c r="M17" s="388"/>
      <c r="N17"/>
      <c r="O17"/>
      <c r="P17" s="136">
        <f t="shared" si="9"/>
        <v>0.13998353718745252</v>
      </c>
      <c r="Q17" s="262">
        <f t="shared" ref="Q17:Q20" si="13">P17</f>
        <v>0.13998353718745252</v>
      </c>
    </row>
    <row r="18" spans="1:26" s="117" customFormat="1">
      <c r="A18" s="417"/>
      <c r="B18" s="409"/>
      <c r="C18" s="118" t="s">
        <v>7266</v>
      </c>
      <c r="D18" s="119">
        <f t="shared" si="5"/>
        <v>26.666666666666668</v>
      </c>
      <c r="E18" s="410">
        <f t="shared" si="5"/>
        <v>100</v>
      </c>
      <c r="F18" s="411"/>
      <c r="G18" s="120">
        <f t="shared" si="6"/>
        <v>73.333333333333329</v>
      </c>
      <c r="H18" s="236">
        <f t="shared" si="7"/>
        <v>7.1253306666666669E-2</v>
      </c>
      <c r="I18" s="289">
        <f t="shared" si="8"/>
        <v>238.09272666666666</v>
      </c>
      <c r="J18" s="120">
        <f t="shared" si="12"/>
        <v>73.333333333333329</v>
      </c>
      <c r="K18" s="236">
        <f t="shared" si="10"/>
        <v>7.1253306666666669E-2</v>
      </c>
      <c r="L18" s="119">
        <f t="shared" si="11"/>
        <v>238.09272666666666</v>
      </c>
      <c r="M18" s="388"/>
      <c r="N18"/>
      <c r="O18"/>
      <c r="P18" s="136">
        <f t="shared" si="9"/>
        <v>0.19368791308955693</v>
      </c>
      <c r="Q18" s="262">
        <f t="shared" si="13"/>
        <v>0.19368791308955693</v>
      </c>
    </row>
    <row r="19" spans="1:26" s="117" customFormat="1">
      <c r="A19" s="417"/>
      <c r="B19" s="409" t="s">
        <v>726</v>
      </c>
      <c r="C19" s="118" t="s">
        <v>7220</v>
      </c>
      <c r="D19" s="119">
        <f t="shared" si="5"/>
        <v>12.497971156828285</v>
      </c>
      <c r="E19" s="410">
        <f t="shared" si="5"/>
        <v>57.269306316551223</v>
      </c>
      <c r="F19" s="411"/>
      <c r="G19" s="120">
        <f t="shared" si="6"/>
        <v>44.771335159722938</v>
      </c>
      <c r="H19" s="236">
        <f t="shared" si="7"/>
        <v>4.3501441009252566E-2</v>
      </c>
      <c r="I19" s="289">
        <f t="shared" si="8"/>
        <v>145.3599445184405</v>
      </c>
      <c r="J19" s="120">
        <f t="shared" si="12"/>
        <v>44.771335159722938</v>
      </c>
      <c r="K19" s="236">
        <f t="shared" si="10"/>
        <v>4.3501441009252566E-2</v>
      </c>
      <c r="L19" s="119">
        <f t="shared" si="11"/>
        <v>145.3599445184405</v>
      </c>
      <c r="M19" s="388"/>
      <c r="N19"/>
      <c r="O19"/>
      <c r="P19" s="136">
        <f t="shared" si="9"/>
        <v>0.11824999736345237</v>
      </c>
      <c r="Q19" s="262">
        <f t="shared" si="13"/>
        <v>0.11824999736345237</v>
      </c>
    </row>
    <row r="20" spans="1:26" s="117" customFormat="1" ht="15.75" thickBot="1">
      <c r="A20" s="418"/>
      <c r="B20" s="413"/>
      <c r="C20" s="132" t="s">
        <v>7269</v>
      </c>
      <c r="D20" s="133">
        <f t="shared" si="5"/>
        <v>26.585714285714289</v>
      </c>
      <c r="E20" s="414">
        <f t="shared" si="5"/>
        <v>127.14285714285714</v>
      </c>
      <c r="F20" s="415"/>
      <c r="G20" s="237">
        <f t="shared" si="6"/>
        <v>100.55714285714285</v>
      </c>
      <c r="H20" s="238">
        <f t="shared" si="7"/>
        <v>9.770494005714285E-2</v>
      </c>
      <c r="I20" s="290">
        <f t="shared" si="8"/>
        <v>326.48078629999992</v>
      </c>
      <c r="J20" s="237">
        <f t="shared" si="12"/>
        <v>100.55714285714285</v>
      </c>
      <c r="K20" s="238">
        <f t="shared" si="10"/>
        <v>9.770494005714285E-2</v>
      </c>
      <c r="L20" s="133">
        <f t="shared" si="11"/>
        <v>326.48078629999992</v>
      </c>
      <c r="M20" s="389"/>
      <c r="N20"/>
      <c r="O20"/>
      <c r="P20" s="136">
        <f t="shared" si="9"/>
        <v>0.26559140653975155</v>
      </c>
      <c r="Q20" s="262">
        <f t="shared" si="13"/>
        <v>0.26559140653975155</v>
      </c>
    </row>
    <row r="21" spans="1:26" s="117" customFormat="1">
      <c r="A21" s="138"/>
      <c r="B21" s="139"/>
      <c r="C21" s="140"/>
      <c r="D21" s="140"/>
      <c r="E21" s="140"/>
      <c r="F21" s="140"/>
      <c r="G21" s="141"/>
      <c r="M21" s="142"/>
      <c r="N21"/>
      <c r="O21"/>
      <c r="P21"/>
      <c r="Q21"/>
    </row>
    <row r="22" spans="1:26" s="117" customFormat="1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Q22"/>
      <c r="R22"/>
      <c r="S22"/>
      <c r="T22"/>
    </row>
    <row r="23" spans="1:26" s="117" customFormat="1">
      <c r="A23" s="142"/>
      <c r="B23" s="121" t="s">
        <v>7210</v>
      </c>
      <c r="C23" s="121" t="s">
        <v>7215</v>
      </c>
      <c r="D23" s="142"/>
      <c r="E23" s="142"/>
      <c r="F23" s="142"/>
      <c r="G23" s="142"/>
      <c r="H23" s="142"/>
      <c r="I23" s="142"/>
      <c r="J23" s="142"/>
      <c r="Q23" s="142"/>
      <c r="W23"/>
      <c r="X23"/>
      <c r="Y23"/>
      <c r="Z23"/>
    </row>
    <row r="24" spans="1:26" s="117" customFormat="1">
      <c r="A24" s="121" t="s">
        <v>7216</v>
      </c>
      <c r="B24" s="121">
        <v>0.87</v>
      </c>
      <c r="C24" s="121">
        <v>0.89800000000000002</v>
      </c>
      <c r="D24" s="142"/>
      <c r="E24" s="142"/>
      <c r="F24" s="142"/>
      <c r="G24" s="142"/>
      <c r="H24" s="142"/>
      <c r="I24" s="142"/>
      <c r="J24" s="142"/>
      <c r="Q24" s="142"/>
      <c r="Z24"/>
    </row>
    <row r="25" spans="1:26" s="117" customFormat="1">
      <c r="A25" s="121" t="s">
        <v>7217</v>
      </c>
      <c r="B25" s="121">
        <v>1204.5</v>
      </c>
      <c r="C25" s="121">
        <v>3500</v>
      </c>
      <c r="D25" s="142"/>
      <c r="E25" s="142"/>
      <c r="F25" s="142"/>
      <c r="G25" s="142"/>
      <c r="H25" s="142"/>
      <c r="I25" s="142"/>
      <c r="J25" s="142"/>
      <c r="Q25" s="142"/>
      <c r="Z25"/>
    </row>
    <row r="26" spans="1:26" s="117" customFormat="1">
      <c r="A26" s="121" t="s">
        <v>7218</v>
      </c>
      <c r="B26" s="121">
        <v>1</v>
      </c>
      <c r="C26" s="121">
        <v>1.0820000000000001</v>
      </c>
      <c r="D26" s="142"/>
      <c r="E26" s="142"/>
      <c r="F26" s="142"/>
      <c r="G26" s="142"/>
      <c r="H26" s="142"/>
      <c r="I26" s="142"/>
      <c r="J26" s="142"/>
      <c r="Q26" s="142"/>
      <c r="Z26"/>
    </row>
    <row r="27" spans="1:26" s="117" customFormat="1">
      <c r="A27" s="121" t="s">
        <v>7219</v>
      </c>
      <c r="B27" s="121">
        <v>1</v>
      </c>
      <c r="C27" s="121">
        <v>1.0329999999999999</v>
      </c>
      <c r="D27" s="142"/>
      <c r="E27" s="142"/>
      <c r="F27" s="142"/>
      <c r="G27" s="142"/>
      <c r="H27" s="142"/>
      <c r="I27" s="142"/>
      <c r="J27" s="142"/>
      <c r="Q27" s="142"/>
      <c r="Z27"/>
    </row>
    <row r="29" spans="1:26" s="117" customFormat="1">
      <c r="F29" s="239"/>
      <c r="Z29"/>
    </row>
    <row r="30" spans="1:26" s="240" customFormat="1" ht="15.75" thickBot="1">
      <c r="C30" s="91"/>
      <c r="D30" s="241"/>
      <c r="E30" s="91"/>
      <c r="F30" s="91"/>
      <c r="G30" s="91"/>
      <c r="H30" s="91"/>
      <c r="I30" s="91"/>
      <c r="J30" s="91"/>
      <c r="K30" s="91"/>
      <c r="L30" s="213"/>
      <c r="M30" s="213"/>
      <c r="N30" s="213"/>
      <c r="O30" s="213"/>
      <c r="P30" s="213"/>
      <c r="Q30" s="213"/>
      <c r="R30" s="213"/>
      <c r="S30" s="213"/>
      <c r="T30" s="213"/>
      <c r="U30" s="213"/>
    </row>
    <row r="31" spans="1:26" s="240" customFormat="1" ht="13.5" thickBot="1">
      <c r="A31" s="91" t="s">
        <v>7287</v>
      </c>
      <c r="B31" s="242">
        <v>0.03</v>
      </c>
      <c r="C31" s="91"/>
      <c r="E31" s="91"/>
      <c r="F31" s="91"/>
      <c r="G31" s="91"/>
      <c r="H31" s="91"/>
      <c r="I31" s="91"/>
      <c r="J31" s="91"/>
      <c r="K31" s="91"/>
      <c r="L31" s="213"/>
      <c r="M31" s="213"/>
      <c r="N31" s="213"/>
      <c r="O31" s="213"/>
      <c r="P31" s="213"/>
      <c r="Q31" s="213"/>
      <c r="R31" s="213"/>
      <c r="S31" s="213"/>
      <c r="T31" s="213"/>
      <c r="U31" s="213"/>
    </row>
    <row r="32" spans="1:26" s="240" customFormat="1">
      <c r="A32" s="91"/>
      <c r="B32" s="91"/>
      <c r="C32" s="91"/>
      <c r="D32" s="241"/>
      <c r="E32" s="91"/>
      <c r="F32" s="91"/>
      <c r="G32" s="91"/>
      <c r="H32" s="91"/>
      <c r="I32" s="91"/>
      <c r="J32" s="91"/>
      <c r="K32" s="91"/>
      <c r="L32" s="213"/>
      <c r="M32" s="213"/>
      <c r="N32" s="213"/>
      <c r="O32" s="213"/>
      <c r="P32" s="213"/>
      <c r="Q32" s="213"/>
      <c r="R32" s="213"/>
      <c r="S32" s="213"/>
      <c r="T32" s="213"/>
      <c r="U32" s="213"/>
    </row>
    <row r="33" spans="1:25" s="117" customFormat="1" ht="15.75">
      <c r="A33" s="243" t="s">
        <v>7295</v>
      </c>
    </row>
    <row r="34" spans="1:25" s="117" customFormat="1" ht="12.75">
      <c r="A34" s="244" t="s">
        <v>7288</v>
      </c>
      <c r="B34" s="245">
        <f>All!$AG$11/B25</f>
        <v>21.21644010092901</v>
      </c>
      <c r="D34" s="117">
        <f>A35</f>
        <v>2015</v>
      </c>
      <c r="E34" s="117">
        <f>D34+1</f>
        <v>2016</v>
      </c>
      <c r="F34" s="117">
        <f t="shared" ref="F34:T34" si="14">E34+1</f>
        <v>2017</v>
      </c>
      <c r="G34" s="117">
        <f t="shared" si="14"/>
        <v>2018</v>
      </c>
      <c r="H34" s="117">
        <f t="shared" si="14"/>
        <v>2019</v>
      </c>
      <c r="I34" s="117">
        <f t="shared" si="14"/>
        <v>2020</v>
      </c>
      <c r="J34" s="117">
        <f t="shared" si="14"/>
        <v>2021</v>
      </c>
      <c r="K34" s="117">
        <f t="shared" si="14"/>
        <v>2022</v>
      </c>
      <c r="L34" s="117">
        <f t="shared" si="14"/>
        <v>2023</v>
      </c>
      <c r="M34" s="117">
        <f t="shared" si="14"/>
        <v>2024</v>
      </c>
      <c r="N34" s="117">
        <f t="shared" si="14"/>
        <v>2025</v>
      </c>
      <c r="P34" s="117">
        <f>N34+1</f>
        <v>2026</v>
      </c>
      <c r="Q34" s="117">
        <f t="shared" si="14"/>
        <v>2027</v>
      </c>
      <c r="R34" s="117">
        <f t="shared" si="14"/>
        <v>2028</v>
      </c>
      <c r="S34" s="117">
        <f t="shared" si="14"/>
        <v>2029</v>
      </c>
      <c r="T34" s="117">
        <f t="shared" si="14"/>
        <v>2030</v>
      </c>
      <c r="U34" s="117">
        <f t="shared" ref="U34" si="15">T34+1</f>
        <v>2031</v>
      </c>
      <c r="V34" s="117">
        <f t="shared" ref="V34" si="16">U34+1</f>
        <v>2032</v>
      </c>
      <c r="W34" s="117">
        <f t="shared" ref="W34" si="17">V34+1</f>
        <v>2033</v>
      </c>
      <c r="X34" s="117">
        <f t="shared" ref="X34" si="18">W34+1</f>
        <v>2034</v>
      </c>
      <c r="Y34" s="117">
        <f t="shared" ref="Y34" si="19">X34+1</f>
        <v>2035</v>
      </c>
    </row>
    <row r="35" spans="1:25" s="240" customFormat="1" ht="15.75">
      <c r="A35" s="243">
        <v>2015</v>
      </c>
      <c r="B35" s="91"/>
      <c r="C35" s="244" t="s">
        <v>7299</v>
      </c>
      <c r="D35" s="246">
        <f>I7</f>
        <v>31.5517140382346</v>
      </c>
      <c r="E35" s="246">
        <f>I7</f>
        <v>31.5517140382346</v>
      </c>
      <c r="F35" s="246">
        <f>$I$7</f>
        <v>31.5517140382346</v>
      </c>
      <c r="G35" s="246">
        <f>$I$7</f>
        <v>31.5517140382346</v>
      </c>
      <c r="H35" s="246">
        <f>G35</f>
        <v>31.5517140382346</v>
      </c>
      <c r="I35" s="246">
        <f>L7</f>
        <v>6.5233386503473563</v>
      </c>
      <c r="J35" s="246">
        <f>I35</f>
        <v>6.5233386503473563</v>
      </c>
      <c r="K35" s="246">
        <f>L7</f>
        <v>6.5233386503473563</v>
      </c>
      <c r="L35" s="246">
        <f>$L$7</f>
        <v>6.5233386503473563</v>
      </c>
      <c r="M35" s="246">
        <f>$L$7</f>
        <v>6.5233386503473563</v>
      </c>
      <c r="N35" s="246">
        <f t="shared" ref="N35:T35" si="20">M35</f>
        <v>6.5233386503473563</v>
      </c>
      <c r="O35" s="246"/>
      <c r="P35" s="246">
        <f>N35</f>
        <v>6.5233386503473563</v>
      </c>
      <c r="Q35" s="246">
        <f t="shared" si="20"/>
        <v>6.5233386503473563</v>
      </c>
      <c r="R35" s="246">
        <f t="shared" si="20"/>
        <v>6.5233386503473563</v>
      </c>
      <c r="S35" s="246">
        <f t="shared" si="20"/>
        <v>6.5233386503473563</v>
      </c>
      <c r="T35" s="246">
        <f t="shared" si="20"/>
        <v>6.5233386503473563</v>
      </c>
      <c r="U35" s="246">
        <f t="shared" ref="U35" si="21">T35</f>
        <v>6.5233386503473563</v>
      </c>
      <c r="V35" s="246">
        <f t="shared" ref="V35" si="22">U35</f>
        <v>6.5233386503473563</v>
      </c>
      <c r="W35" s="246">
        <f t="shared" ref="W35" si="23">V35</f>
        <v>6.5233386503473563</v>
      </c>
      <c r="X35" s="246">
        <f t="shared" ref="X35" si="24">W35</f>
        <v>6.5233386503473563</v>
      </c>
      <c r="Y35" s="246">
        <f t="shared" ref="Y35" si="25">X35</f>
        <v>6.5233386503473563</v>
      </c>
    </row>
    <row r="36" spans="1:25" s="240" customFormat="1">
      <c r="A36" s="247"/>
      <c r="B36" s="91"/>
      <c r="C36" s="244" t="s">
        <v>7290</v>
      </c>
      <c r="D36" s="248">
        <f>SUM(D35:Y35)</f>
        <v>262.13198859673088</v>
      </c>
      <c r="E36" s="91"/>
      <c r="F36" s="91"/>
      <c r="G36" s="24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</row>
    <row r="37" spans="1:25" s="240" customFormat="1">
      <c r="A37" s="247"/>
      <c r="B37" s="91"/>
      <c r="C37" s="244" t="s">
        <v>7291</v>
      </c>
      <c r="D37" s="248">
        <f>NPV($B$31,D35:Y35)</f>
        <v>215.1800533924943</v>
      </c>
      <c r="E37" s="91"/>
      <c r="F37" s="91"/>
      <c r="G37" s="24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</row>
    <row r="38" spans="1:25" s="240" customFormat="1">
      <c r="A38" s="247"/>
      <c r="B38" s="91"/>
      <c r="C38" s="91"/>
      <c r="D38" s="241"/>
      <c r="E38" s="91"/>
      <c r="F38" s="91"/>
      <c r="G38" s="24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</row>
    <row r="39" spans="1:25" s="240" customFormat="1" ht="14.25">
      <c r="A39" s="247"/>
      <c r="B39" s="91"/>
      <c r="C39" s="91"/>
      <c r="D39" s="91"/>
      <c r="E39" s="249" t="s">
        <v>7292</v>
      </c>
      <c r="F39" s="250">
        <f>I35/H35</f>
        <v>0.20675069007161787</v>
      </c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</row>
    <row r="40" spans="1:25" s="240" customFormat="1" ht="14.25">
      <c r="A40" s="247"/>
      <c r="B40" s="91"/>
      <c r="C40" s="91"/>
      <c r="D40" s="91"/>
      <c r="E40" s="249" t="s">
        <v>7293</v>
      </c>
      <c r="F40" s="250">
        <v>5</v>
      </c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</row>
    <row r="41" spans="1:25" s="240" customFormat="1">
      <c r="A41" s="247"/>
      <c r="B41" s="91"/>
      <c r="C41" s="91"/>
      <c r="D41" s="91">
        <v>1</v>
      </c>
      <c r="E41" s="251">
        <v>2</v>
      </c>
      <c r="F41" s="91">
        <v>3</v>
      </c>
      <c r="G41" s="251">
        <v>4</v>
      </c>
      <c r="H41" s="91">
        <v>5</v>
      </c>
      <c r="I41" s="251">
        <v>6</v>
      </c>
      <c r="J41" s="91">
        <v>7</v>
      </c>
      <c r="K41" s="251">
        <v>8</v>
      </c>
      <c r="L41" s="91">
        <v>9</v>
      </c>
      <c r="M41" s="251">
        <v>10</v>
      </c>
      <c r="N41" s="91">
        <v>11</v>
      </c>
      <c r="O41" s="91"/>
      <c r="P41" s="251">
        <v>12</v>
      </c>
      <c r="Q41" s="91">
        <v>13</v>
      </c>
      <c r="R41" s="251">
        <v>14</v>
      </c>
      <c r="S41" s="91">
        <v>15</v>
      </c>
      <c r="T41" s="251">
        <v>16</v>
      </c>
      <c r="U41" s="91">
        <v>17</v>
      </c>
      <c r="V41" s="251">
        <v>18</v>
      </c>
      <c r="W41" s="91">
        <v>19</v>
      </c>
      <c r="X41" s="251">
        <v>20</v>
      </c>
      <c r="Y41" s="91">
        <v>21</v>
      </c>
    </row>
    <row r="42" spans="1:25" s="240" customFormat="1" ht="12.75">
      <c r="A42" s="247"/>
      <c r="B42" s="91"/>
      <c r="C42" s="91"/>
      <c r="D42" s="252">
        <f>D35</f>
        <v>31.5517140382346</v>
      </c>
      <c r="E42" s="252">
        <f t="shared" ref="E42:T42" si="26">IF(E41&lt;=$F40,$D42,$D42*$F39)</f>
        <v>31.5517140382346</v>
      </c>
      <c r="F42" s="252">
        <f t="shared" si="26"/>
        <v>31.5517140382346</v>
      </c>
      <c r="G42" s="252">
        <f t="shared" si="26"/>
        <v>31.5517140382346</v>
      </c>
      <c r="H42" s="252">
        <f t="shared" si="26"/>
        <v>31.5517140382346</v>
      </c>
      <c r="I42" s="252">
        <f t="shared" si="26"/>
        <v>6.5233386503473563</v>
      </c>
      <c r="J42" s="252">
        <f t="shared" si="26"/>
        <v>6.5233386503473563</v>
      </c>
      <c r="K42" s="252">
        <f t="shared" si="26"/>
        <v>6.5233386503473563</v>
      </c>
      <c r="L42" s="252">
        <f t="shared" si="26"/>
        <v>6.5233386503473563</v>
      </c>
      <c r="M42" s="252">
        <f t="shared" si="26"/>
        <v>6.5233386503473563</v>
      </c>
      <c r="N42" s="252">
        <f t="shared" si="26"/>
        <v>6.5233386503473563</v>
      </c>
      <c r="O42" s="252"/>
      <c r="P42" s="252">
        <f t="shared" si="26"/>
        <v>6.5233386503473563</v>
      </c>
      <c r="Q42" s="252">
        <f t="shared" si="26"/>
        <v>6.5233386503473563</v>
      </c>
      <c r="R42" s="252">
        <f t="shared" si="26"/>
        <v>6.5233386503473563</v>
      </c>
      <c r="S42" s="252">
        <f t="shared" si="26"/>
        <v>6.5233386503473563</v>
      </c>
      <c r="T42" s="252">
        <f t="shared" si="26"/>
        <v>6.5233386503473563</v>
      </c>
      <c r="U42" s="252">
        <f t="shared" ref="U42:Y42" si="27">IF(U41&lt;=$F40,$D42,$D42*$F39)</f>
        <v>6.5233386503473563</v>
      </c>
      <c r="V42" s="252">
        <f t="shared" si="27"/>
        <v>6.5233386503473563</v>
      </c>
      <c r="W42" s="252">
        <f t="shared" si="27"/>
        <v>6.5233386503473563</v>
      </c>
      <c r="X42" s="252">
        <f t="shared" si="27"/>
        <v>6.5233386503473563</v>
      </c>
      <c r="Y42" s="252">
        <f t="shared" si="27"/>
        <v>6.5233386503473563</v>
      </c>
    </row>
    <row r="43" spans="1:25" s="240" customFormat="1" ht="12.75">
      <c r="A43" s="247"/>
      <c r="B43" s="91"/>
      <c r="C43" s="244" t="s">
        <v>7290</v>
      </c>
      <c r="D43" s="248">
        <f>SUM(D42:Y42)</f>
        <v>262.13198859673088</v>
      </c>
      <c r="E43" s="91"/>
      <c r="F43" s="91"/>
      <c r="G43" s="91"/>
      <c r="H43" s="91"/>
      <c r="I43" s="91"/>
      <c r="J43" s="91"/>
      <c r="K43" s="91"/>
      <c r="L43" s="213"/>
      <c r="M43" s="213"/>
      <c r="N43" s="213"/>
      <c r="O43" s="213"/>
      <c r="P43" s="213"/>
      <c r="Q43" s="213"/>
      <c r="R43" s="213"/>
      <c r="S43" s="213"/>
      <c r="T43" s="213"/>
    </row>
    <row r="44" spans="1:25" s="117" customFormat="1" ht="12.75">
      <c r="A44" s="247"/>
      <c r="B44" s="91"/>
      <c r="C44" s="244" t="s">
        <v>7291</v>
      </c>
      <c r="D44" s="248">
        <f>NPV($B$31,D42:Y42)</f>
        <v>215.1800533924943</v>
      </c>
      <c r="E44" s="91"/>
      <c r="F44" s="91"/>
      <c r="G44" s="91"/>
      <c r="H44" s="91"/>
      <c r="I44" s="91"/>
      <c r="J44" s="91"/>
      <c r="K44" s="91"/>
      <c r="L44" s="213"/>
      <c r="M44" s="213"/>
      <c r="N44" s="213"/>
      <c r="O44" s="213"/>
      <c r="P44" s="213"/>
      <c r="Q44" s="213"/>
      <c r="R44" s="213"/>
      <c r="S44" s="213"/>
      <c r="T44" s="213"/>
    </row>
    <row r="45" spans="1:25" s="117" customFormat="1" ht="12.75">
      <c r="A45" s="247"/>
      <c r="B45" s="91"/>
      <c r="C45" s="244"/>
      <c r="D45" s="248"/>
      <c r="E45" s="91"/>
      <c r="F45" s="91"/>
      <c r="G45" s="91"/>
      <c r="H45" s="91"/>
      <c r="I45" s="91"/>
      <c r="J45" s="91"/>
      <c r="K45" s="91"/>
      <c r="L45" s="213"/>
      <c r="M45" s="213"/>
      <c r="N45" s="213"/>
      <c r="O45" s="213"/>
      <c r="P45" s="213"/>
      <c r="Q45" s="213"/>
      <c r="R45" s="213"/>
      <c r="S45" s="213"/>
      <c r="T45" s="213"/>
    </row>
    <row r="46" spans="1:25" s="117" customFormat="1" ht="12.75">
      <c r="A46" s="247"/>
      <c r="B46" s="91"/>
      <c r="C46" s="244"/>
      <c r="D46" s="248"/>
      <c r="E46" s="91"/>
      <c r="F46" s="91"/>
      <c r="G46" s="91"/>
      <c r="H46" s="91"/>
      <c r="I46" s="91"/>
      <c r="J46" s="91"/>
      <c r="K46" s="91"/>
      <c r="L46" s="213"/>
      <c r="M46" s="213"/>
      <c r="N46" s="213"/>
      <c r="O46" s="213"/>
      <c r="P46" s="213"/>
      <c r="Q46" s="213"/>
      <c r="R46" s="213"/>
      <c r="S46" s="213"/>
      <c r="T46" s="213"/>
    </row>
    <row r="47" spans="1:25" s="117" customFormat="1" ht="12.75"/>
    <row r="48" spans="1:25" s="117" customFormat="1" ht="15.75">
      <c r="A48" s="243" t="s">
        <v>7296</v>
      </c>
      <c r="D48" s="117">
        <f>A50</f>
        <v>2015</v>
      </c>
      <c r="E48" s="117">
        <f>D48+1</f>
        <v>2016</v>
      </c>
      <c r="F48" s="117">
        <f t="shared" ref="F48:Y48" si="28">E48+1</f>
        <v>2017</v>
      </c>
      <c r="G48" s="117">
        <f t="shared" si="28"/>
        <v>2018</v>
      </c>
      <c r="H48" s="117">
        <f t="shared" si="28"/>
        <v>2019</v>
      </c>
      <c r="I48" s="117">
        <f t="shared" si="28"/>
        <v>2020</v>
      </c>
      <c r="J48" s="117">
        <f t="shared" si="28"/>
        <v>2021</v>
      </c>
      <c r="K48" s="117">
        <f t="shared" si="28"/>
        <v>2022</v>
      </c>
      <c r="L48" s="117">
        <f t="shared" si="28"/>
        <v>2023</v>
      </c>
      <c r="M48" s="117">
        <f t="shared" si="28"/>
        <v>2024</v>
      </c>
      <c r="N48" s="117">
        <f t="shared" si="28"/>
        <v>2025</v>
      </c>
      <c r="P48" s="117">
        <f>N48+1</f>
        <v>2026</v>
      </c>
      <c r="Q48" s="117">
        <f t="shared" si="28"/>
        <v>2027</v>
      </c>
      <c r="R48" s="117">
        <f t="shared" si="28"/>
        <v>2028</v>
      </c>
      <c r="S48" s="117">
        <f t="shared" si="28"/>
        <v>2029</v>
      </c>
      <c r="T48" s="117">
        <f t="shared" si="28"/>
        <v>2030</v>
      </c>
      <c r="U48" s="117">
        <f t="shared" si="28"/>
        <v>2031</v>
      </c>
      <c r="V48" s="117">
        <f t="shared" si="28"/>
        <v>2032</v>
      </c>
      <c r="W48" s="117">
        <f t="shared" si="28"/>
        <v>2033</v>
      </c>
      <c r="X48" s="117">
        <f t="shared" si="28"/>
        <v>2034</v>
      </c>
      <c r="Y48" s="117">
        <f t="shared" si="28"/>
        <v>2035</v>
      </c>
    </row>
    <row r="49" spans="1:25" s="117" customFormat="1" ht="12.75">
      <c r="A49" s="244" t="s">
        <v>7288</v>
      </c>
      <c r="B49" s="245">
        <f>All!AG12/B25</f>
        <v>20.755500207555002</v>
      </c>
    </row>
    <row r="50" spans="1:25" s="240" customFormat="1" ht="15.75">
      <c r="A50" s="243">
        <v>2015</v>
      </c>
      <c r="B50" s="91"/>
      <c r="C50" s="91" t="s">
        <v>7289</v>
      </c>
      <c r="D50" s="246">
        <f>I8</f>
        <v>48.379671502659569</v>
      </c>
      <c r="E50" s="246">
        <f>$I$8</f>
        <v>48.379671502659569</v>
      </c>
      <c r="F50" s="246">
        <f>$I$8</f>
        <v>48.379671502659569</v>
      </c>
      <c r="G50" s="246">
        <f>I8</f>
        <v>48.379671502659569</v>
      </c>
      <c r="H50" s="246">
        <f>I8</f>
        <v>48.379671502659569</v>
      </c>
      <c r="I50" s="246">
        <f>L8</f>
        <v>15.79954823138298</v>
      </c>
      <c r="J50" s="246">
        <f>I50</f>
        <v>15.79954823138298</v>
      </c>
      <c r="K50" s="246">
        <f>$L$8</f>
        <v>15.79954823138298</v>
      </c>
      <c r="L50" s="246">
        <f>$L$8</f>
        <v>15.79954823138298</v>
      </c>
      <c r="M50" s="246">
        <f>$L$8</f>
        <v>15.79954823138298</v>
      </c>
      <c r="N50" s="246">
        <f>L8</f>
        <v>15.79954823138298</v>
      </c>
      <c r="O50" s="246"/>
      <c r="P50" s="246">
        <f>N50</f>
        <v>15.79954823138298</v>
      </c>
      <c r="Q50" s="246">
        <f t="shared" ref="Q50:Y50" si="29">P50</f>
        <v>15.79954823138298</v>
      </c>
      <c r="R50" s="246">
        <f t="shared" si="29"/>
        <v>15.79954823138298</v>
      </c>
      <c r="S50" s="246">
        <f t="shared" si="29"/>
        <v>15.79954823138298</v>
      </c>
      <c r="T50" s="246">
        <f t="shared" si="29"/>
        <v>15.79954823138298</v>
      </c>
      <c r="U50" s="246">
        <f t="shared" si="29"/>
        <v>15.79954823138298</v>
      </c>
      <c r="V50" s="246">
        <f t="shared" si="29"/>
        <v>15.79954823138298</v>
      </c>
      <c r="W50" s="246">
        <f t="shared" si="29"/>
        <v>15.79954823138298</v>
      </c>
      <c r="X50" s="246">
        <f t="shared" si="29"/>
        <v>15.79954823138298</v>
      </c>
      <c r="Y50" s="246">
        <f t="shared" si="29"/>
        <v>15.79954823138298</v>
      </c>
    </row>
    <row r="51" spans="1:25" s="240" customFormat="1">
      <c r="A51" s="247"/>
      <c r="B51" s="91"/>
      <c r="C51" s="244" t="s">
        <v>7290</v>
      </c>
      <c r="D51" s="248">
        <f>SUM(D50:Y50)</f>
        <v>494.69112921542541</v>
      </c>
      <c r="E51" s="91"/>
      <c r="F51" s="91"/>
      <c r="G51" s="24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</row>
    <row r="52" spans="1:25" s="240" customFormat="1">
      <c r="A52" s="247"/>
      <c r="B52" s="91"/>
      <c r="C52" s="244" t="s">
        <v>7291</v>
      </c>
      <c r="D52" s="248">
        <f>NPV($B$31,D50:Y50)</f>
        <v>392.75784203557401</v>
      </c>
      <c r="E52" s="91"/>
      <c r="F52" s="91"/>
      <c r="G52" s="24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</row>
    <row r="53" spans="1:25" s="240" customFormat="1">
      <c r="A53" s="247"/>
      <c r="B53" s="91"/>
      <c r="C53" s="91"/>
      <c r="D53" s="241"/>
      <c r="E53" s="91"/>
      <c r="F53" s="91"/>
      <c r="G53" s="24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</row>
    <row r="54" spans="1:25" s="240" customFormat="1" ht="14.25">
      <c r="A54" s="247"/>
      <c r="B54" s="91"/>
      <c r="C54" s="91"/>
      <c r="D54" s="91"/>
      <c r="E54" s="249" t="s">
        <v>7292</v>
      </c>
      <c r="F54" s="250">
        <f>I50/H50</f>
        <v>0.32657411141194775</v>
      </c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</row>
    <row r="55" spans="1:25" s="240" customFormat="1" ht="14.25">
      <c r="A55" s="247"/>
      <c r="B55" s="91"/>
      <c r="C55" s="91"/>
      <c r="D55" s="91"/>
      <c r="E55" s="249" t="s">
        <v>7293</v>
      </c>
      <c r="F55" s="250">
        <v>5</v>
      </c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</row>
    <row r="56" spans="1:25" s="240" customFormat="1">
      <c r="A56" s="247"/>
      <c r="B56" s="91"/>
      <c r="C56" s="91"/>
      <c r="D56" s="91">
        <v>1</v>
      </c>
      <c r="E56" s="251">
        <v>2</v>
      </c>
      <c r="F56" s="91">
        <v>3</v>
      </c>
      <c r="G56" s="251">
        <v>4</v>
      </c>
      <c r="H56" s="91">
        <v>5</v>
      </c>
      <c r="I56" s="251">
        <v>6</v>
      </c>
      <c r="J56" s="91">
        <v>7</v>
      </c>
      <c r="K56" s="251">
        <v>8</v>
      </c>
      <c r="L56" s="91">
        <v>9</v>
      </c>
      <c r="M56" s="251">
        <v>10</v>
      </c>
      <c r="N56" s="91">
        <v>11</v>
      </c>
      <c r="O56" s="91"/>
      <c r="P56" s="251">
        <v>12</v>
      </c>
      <c r="Q56" s="91">
        <v>13</v>
      </c>
      <c r="R56" s="251">
        <v>14</v>
      </c>
      <c r="S56" s="91">
        <v>15</v>
      </c>
      <c r="T56" s="251">
        <v>16</v>
      </c>
      <c r="U56" s="91">
        <v>17</v>
      </c>
      <c r="V56" s="91">
        <v>18</v>
      </c>
      <c r="W56" s="251">
        <v>19</v>
      </c>
      <c r="X56" s="91">
        <v>20</v>
      </c>
      <c r="Y56" s="91">
        <v>21</v>
      </c>
    </row>
    <row r="57" spans="1:25" s="240" customFormat="1" ht="12.75">
      <c r="A57" s="247"/>
      <c r="B57" s="91"/>
      <c r="C57" s="91"/>
      <c r="D57" s="252">
        <f>D50</f>
        <v>48.379671502659569</v>
      </c>
      <c r="E57" s="252">
        <f t="shared" ref="E57:Y57" si="30">IF(E56&lt;=$F55,$D57,$D57*$F54)</f>
        <v>48.379671502659569</v>
      </c>
      <c r="F57" s="252">
        <f t="shared" si="30"/>
        <v>48.379671502659569</v>
      </c>
      <c r="G57" s="252">
        <f t="shared" si="30"/>
        <v>48.379671502659569</v>
      </c>
      <c r="H57" s="252">
        <f t="shared" si="30"/>
        <v>48.379671502659569</v>
      </c>
      <c r="I57" s="252">
        <f t="shared" si="30"/>
        <v>15.79954823138298</v>
      </c>
      <c r="J57" s="252">
        <f t="shared" si="30"/>
        <v>15.79954823138298</v>
      </c>
      <c r="K57" s="252">
        <f t="shared" si="30"/>
        <v>15.79954823138298</v>
      </c>
      <c r="L57" s="252">
        <f t="shared" si="30"/>
        <v>15.79954823138298</v>
      </c>
      <c r="M57" s="252">
        <f t="shared" si="30"/>
        <v>15.79954823138298</v>
      </c>
      <c r="N57" s="252">
        <f t="shared" si="30"/>
        <v>15.79954823138298</v>
      </c>
      <c r="O57" s="252"/>
      <c r="P57" s="252">
        <f t="shared" si="30"/>
        <v>15.79954823138298</v>
      </c>
      <c r="Q57" s="252">
        <f t="shared" si="30"/>
        <v>15.79954823138298</v>
      </c>
      <c r="R57" s="252">
        <f t="shared" si="30"/>
        <v>15.79954823138298</v>
      </c>
      <c r="S57" s="252">
        <f t="shared" si="30"/>
        <v>15.79954823138298</v>
      </c>
      <c r="T57" s="252">
        <f t="shared" si="30"/>
        <v>15.79954823138298</v>
      </c>
      <c r="U57" s="252">
        <f t="shared" si="30"/>
        <v>15.79954823138298</v>
      </c>
      <c r="V57" s="252">
        <f t="shared" si="30"/>
        <v>15.79954823138298</v>
      </c>
      <c r="W57" s="252">
        <f t="shared" si="30"/>
        <v>15.79954823138298</v>
      </c>
      <c r="X57" s="252">
        <f t="shared" si="30"/>
        <v>15.79954823138298</v>
      </c>
      <c r="Y57" s="252">
        <f t="shared" si="30"/>
        <v>15.79954823138298</v>
      </c>
    </row>
    <row r="58" spans="1:25" s="240" customFormat="1" ht="12.75">
      <c r="A58" s="247"/>
      <c r="B58" s="91"/>
      <c r="C58" s="244" t="s">
        <v>7290</v>
      </c>
      <c r="D58" s="248">
        <f>SUM(D57:Y57)</f>
        <v>494.69112921542541</v>
      </c>
      <c r="E58" s="91"/>
      <c r="F58" s="91"/>
      <c r="G58" s="91"/>
      <c r="H58" s="91"/>
      <c r="I58" s="91"/>
      <c r="J58" s="91"/>
      <c r="K58" s="91"/>
      <c r="L58" s="213"/>
      <c r="M58" s="213"/>
      <c r="N58" s="213"/>
      <c r="O58" s="213"/>
      <c r="P58" s="213"/>
      <c r="Q58" s="213"/>
      <c r="R58" s="213"/>
      <c r="S58" s="213"/>
      <c r="T58" s="213"/>
      <c r="U58" s="213"/>
    </row>
    <row r="59" spans="1:25" s="117" customFormat="1" ht="12.75">
      <c r="A59" s="247"/>
      <c r="B59" s="91"/>
      <c r="C59" s="244" t="s">
        <v>7291</v>
      </c>
      <c r="D59" s="248">
        <f>NPV($B$31,D57:Y57)</f>
        <v>392.75784203557401</v>
      </c>
      <c r="E59" s="91"/>
      <c r="F59" s="91"/>
      <c r="G59" s="91"/>
      <c r="H59" s="91"/>
      <c r="I59" s="91"/>
      <c r="J59" s="91"/>
      <c r="K59" s="91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40"/>
      <c r="W59" s="240"/>
      <c r="X59" s="240"/>
    </row>
    <row r="60" spans="1:25" s="117" customFormat="1" ht="12.75">
      <c r="A60" s="247"/>
      <c r="B60" s="91"/>
      <c r="C60" s="244"/>
      <c r="D60" s="248"/>
      <c r="E60" s="91"/>
      <c r="F60" s="91"/>
      <c r="G60" s="91"/>
      <c r="H60" s="91"/>
      <c r="I60" s="91"/>
      <c r="J60" s="91"/>
      <c r="K60" s="91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40"/>
      <c r="W60" s="240"/>
      <c r="X60" s="240"/>
    </row>
    <row r="61" spans="1:25" s="117" customFormat="1" ht="12.75">
      <c r="A61" s="247"/>
      <c r="B61" s="91"/>
      <c r="C61" s="244"/>
      <c r="D61" s="248"/>
      <c r="E61" s="91"/>
      <c r="F61" s="91"/>
      <c r="G61" s="91"/>
      <c r="H61" s="91"/>
      <c r="I61" s="91"/>
      <c r="J61" s="91"/>
      <c r="K61" s="91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40"/>
      <c r="W61" s="240"/>
      <c r="X61" s="240"/>
    </row>
    <row r="62" spans="1:25" s="117" customFormat="1" ht="12.75"/>
    <row r="63" spans="1:25" s="117" customFormat="1" ht="15.75">
      <c r="A63" s="243" t="s">
        <v>7297</v>
      </c>
      <c r="D63" s="117">
        <f>A65</f>
        <v>2015</v>
      </c>
      <c r="E63" s="117">
        <f>D63+1</f>
        <v>2016</v>
      </c>
      <c r="F63" s="117">
        <f t="shared" ref="F63:H63" si="31">E63+1</f>
        <v>2017</v>
      </c>
      <c r="G63" s="117">
        <f t="shared" si="31"/>
        <v>2018</v>
      </c>
      <c r="H63" s="117">
        <f t="shared" si="31"/>
        <v>2019</v>
      </c>
      <c r="I63" s="117">
        <f t="shared" ref="I63" si="32">H63+1</f>
        <v>2020</v>
      </c>
      <c r="J63" s="117">
        <f t="shared" ref="J63" si="33">I63+1</f>
        <v>2021</v>
      </c>
      <c r="K63" s="117">
        <f t="shared" ref="K63" si="34">J63+1</f>
        <v>2022</v>
      </c>
    </row>
    <row r="64" spans="1:25" s="117" customFormat="1" ht="12.75">
      <c r="A64" s="244" t="s">
        <v>7288</v>
      </c>
      <c r="B64" s="245">
        <f>All!AG11/$C$25</f>
        <v>7.3014863147339977</v>
      </c>
    </row>
    <row r="65" spans="1:12" s="240" customFormat="1" ht="15.75">
      <c r="A65" s="243">
        <v>2015</v>
      </c>
      <c r="B65" s="91"/>
      <c r="C65" s="91" t="s">
        <v>7289</v>
      </c>
      <c r="D65" s="246">
        <f>I14</f>
        <v>97.755590339391063</v>
      </c>
      <c r="E65" s="246">
        <f>$I$14</f>
        <v>97.755590339391063</v>
      </c>
      <c r="F65" s="246">
        <f>$I$14</f>
        <v>97.755590339391063</v>
      </c>
      <c r="G65" s="246">
        <f>$I$14</f>
        <v>97.755590339391063</v>
      </c>
      <c r="H65" s="246">
        <f>I14</f>
        <v>97.755590339391063</v>
      </c>
      <c r="I65" s="246">
        <f>L14</f>
        <v>20.211035761027485</v>
      </c>
      <c r="J65" s="246">
        <f>I65</f>
        <v>20.211035761027485</v>
      </c>
      <c r="K65" s="246">
        <f>L14*0.3</f>
        <v>6.0633107283082452</v>
      </c>
      <c r="L65" s="240" t="s">
        <v>7301</v>
      </c>
    </row>
    <row r="66" spans="1:12" s="240" customFormat="1">
      <c r="A66" s="247"/>
      <c r="B66" s="91"/>
      <c r="C66" s="244" t="s">
        <v>7290</v>
      </c>
      <c r="D66" s="248">
        <f>SUM(D65:K65)</f>
        <v>535.26333394731853</v>
      </c>
      <c r="E66" s="91"/>
      <c r="F66" s="91"/>
      <c r="G66" s="241"/>
      <c r="H66" s="91"/>
      <c r="I66" s="91"/>
    </row>
    <row r="67" spans="1:12" s="240" customFormat="1">
      <c r="A67" s="247"/>
      <c r="B67" s="91"/>
      <c r="C67" s="244" t="s">
        <v>7291</v>
      </c>
      <c r="D67" s="248">
        <f>NPV($B$31,D65:K65)</f>
        <v>485.83825901907431</v>
      </c>
      <c r="E67" s="91"/>
      <c r="F67" s="91"/>
      <c r="G67" s="241"/>
      <c r="H67" s="91"/>
      <c r="I67" s="91"/>
    </row>
    <row r="68" spans="1:12" s="240" customFormat="1">
      <c r="A68" s="247"/>
      <c r="B68" s="91"/>
      <c r="C68" s="91"/>
      <c r="D68" s="241"/>
      <c r="E68" s="91"/>
      <c r="F68" s="91"/>
      <c r="G68" s="241"/>
      <c r="H68" s="91"/>
      <c r="I68" s="91"/>
    </row>
    <row r="69" spans="1:12" s="240" customFormat="1" ht="14.25">
      <c r="A69" s="247"/>
      <c r="B69" s="91"/>
      <c r="C69" s="91"/>
      <c r="D69" s="91"/>
      <c r="E69" s="249" t="s">
        <v>7292</v>
      </c>
      <c r="F69" s="250">
        <f>I65/H65</f>
        <v>0.20675069007161789</v>
      </c>
      <c r="G69" s="91"/>
      <c r="H69" s="91"/>
      <c r="I69" s="91"/>
    </row>
    <row r="70" spans="1:12" s="240" customFormat="1" ht="14.25">
      <c r="A70" s="247"/>
      <c r="B70" s="91"/>
      <c r="C70" s="91"/>
      <c r="D70" s="91"/>
      <c r="E70" s="249" t="s">
        <v>7293</v>
      </c>
      <c r="F70" s="250">
        <v>5</v>
      </c>
      <c r="G70" s="91"/>
      <c r="H70" s="91"/>
      <c r="I70" s="91"/>
    </row>
    <row r="71" spans="1:12" s="240" customFormat="1">
      <c r="A71" s="247"/>
      <c r="B71" s="91"/>
      <c r="C71" s="91"/>
      <c r="D71" s="91">
        <v>1</v>
      </c>
      <c r="E71" s="251">
        <v>2</v>
      </c>
      <c r="F71" s="91">
        <v>3</v>
      </c>
      <c r="G71" s="251">
        <v>4</v>
      </c>
      <c r="H71" s="91">
        <v>5</v>
      </c>
      <c r="I71" s="91">
        <v>6</v>
      </c>
      <c r="J71" s="91">
        <v>7</v>
      </c>
      <c r="K71" s="91">
        <v>8</v>
      </c>
    </row>
    <row r="72" spans="1:12" s="240" customFormat="1" ht="12.75">
      <c r="A72" s="247"/>
      <c r="B72" s="91"/>
      <c r="C72" s="91"/>
      <c r="D72" s="252">
        <f>D65</f>
        <v>97.755590339391063</v>
      </c>
      <c r="E72" s="252">
        <f t="shared" ref="E72:H72" si="35">IF(E71&lt;=$F70,$D72,$D72*$F69)</f>
        <v>97.755590339391063</v>
      </c>
      <c r="F72" s="252">
        <f t="shared" si="35"/>
        <v>97.755590339391063</v>
      </c>
      <c r="G72" s="252">
        <f t="shared" si="35"/>
        <v>97.755590339391063</v>
      </c>
      <c r="H72" s="252">
        <f t="shared" si="35"/>
        <v>97.755590339391063</v>
      </c>
      <c r="I72" s="252">
        <f t="shared" ref="I72:J72" si="36">IF(I71&lt;=$F70,$D72,$D72*$F69)</f>
        <v>20.211035761027485</v>
      </c>
      <c r="J72" s="252">
        <f t="shared" si="36"/>
        <v>20.211035761027485</v>
      </c>
      <c r="K72" s="252">
        <f>IF(K71&lt;=$F70,$D72,$D72*$F69)*0.3</f>
        <v>6.0633107283082452</v>
      </c>
    </row>
    <row r="73" spans="1:12" s="240" customFormat="1" ht="12.75">
      <c r="A73" s="247"/>
      <c r="B73" s="91"/>
      <c r="C73" s="244" t="s">
        <v>7290</v>
      </c>
      <c r="D73" s="248">
        <f>SUM(D72:K72)</f>
        <v>535.26333394731853</v>
      </c>
      <c r="E73" s="91"/>
      <c r="F73" s="91"/>
      <c r="G73" s="91"/>
      <c r="H73" s="91"/>
      <c r="I73" s="91"/>
    </row>
    <row r="74" spans="1:12" s="117" customFormat="1" ht="12.75">
      <c r="A74" s="247"/>
      <c r="B74" s="91"/>
      <c r="C74" s="244" t="s">
        <v>7291</v>
      </c>
      <c r="D74" s="248">
        <f>NPV($B$31,D72:K72)</f>
        <v>485.83825901907431</v>
      </c>
      <c r="E74" s="91"/>
      <c r="F74" s="91"/>
      <c r="G74" s="91"/>
      <c r="H74" s="91"/>
      <c r="I74" s="91"/>
    </row>
    <row r="75" spans="1:12" s="117" customFormat="1" ht="12.75">
      <c r="A75" s="247"/>
      <c r="B75" s="91"/>
      <c r="C75" s="244"/>
      <c r="D75" s="248"/>
      <c r="E75" s="91"/>
      <c r="F75" s="91"/>
      <c r="G75" s="91"/>
      <c r="H75" s="91"/>
      <c r="I75" s="91"/>
    </row>
    <row r="76" spans="1:12" s="117" customFormat="1" ht="12.75">
      <c r="A76" s="247"/>
      <c r="B76" s="91"/>
      <c r="C76" s="244"/>
      <c r="D76" s="248"/>
      <c r="E76" s="91"/>
      <c r="F76" s="91"/>
      <c r="G76" s="91"/>
      <c r="H76" s="91"/>
      <c r="I76" s="91"/>
    </row>
    <row r="77" spans="1:12" s="117" customFormat="1" ht="12.75"/>
    <row r="78" spans="1:12" s="117" customFormat="1" ht="15.75">
      <c r="A78" s="243" t="s">
        <v>7298</v>
      </c>
      <c r="D78" s="117">
        <f>A80</f>
        <v>2015</v>
      </c>
      <c r="E78" s="117">
        <f>D78+1</f>
        <v>2016</v>
      </c>
      <c r="F78" s="117">
        <f t="shared" ref="F78:K78" si="37">E78+1</f>
        <v>2017</v>
      </c>
      <c r="G78" s="117">
        <f t="shared" si="37"/>
        <v>2018</v>
      </c>
      <c r="H78" s="117">
        <f t="shared" si="37"/>
        <v>2019</v>
      </c>
      <c r="I78" s="117">
        <f t="shared" si="37"/>
        <v>2020</v>
      </c>
      <c r="J78" s="117">
        <f t="shared" si="37"/>
        <v>2021</v>
      </c>
      <c r="K78" s="117">
        <f t="shared" si="37"/>
        <v>2022</v>
      </c>
    </row>
    <row r="79" spans="1:12" s="117" customFormat="1" ht="12.75">
      <c r="A79" s="244" t="s">
        <v>7288</v>
      </c>
      <c r="B79" s="245">
        <f>All!AG12/$C$25</f>
        <v>7.1428571428571432</v>
      </c>
    </row>
    <row r="80" spans="1:12" s="240" customFormat="1" ht="15.75">
      <c r="A80" s="243">
        <v>2015</v>
      </c>
      <c r="B80" s="91"/>
      <c r="C80" s="91" t="s">
        <v>7289</v>
      </c>
      <c r="D80" s="246">
        <f>I15</f>
        <v>149.89307213031913</v>
      </c>
      <c r="E80" s="246">
        <f>$I$15</f>
        <v>149.89307213031913</v>
      </c>
      <c r="F80" s="246">
        <f>$I$15</f>
        <v>149.89307213031913</v>
      </c>
      <c r="G80" s="246">
        <f>F80</f>
        <v>149.89307213031913</v>
      </c>
      <c r="H80" s="246">
        <f>G80</f>
        <v>149.89307213031913</v>
      </c>
      <c r="I80" s="246">
        <f>L15</f>
        <v>48.951196837765956</v>
      </c>
      <c r="J80" s="246">
        <f>I80</f>
        <v>48.951196837765956</v>
      </c>
      <c r="K80" s="246">
        <f>$L$15*0.1</f>
        <v>4.8951196837765956</v>
      </c>
      <c r="L80" s="240" t="s">
        <v>7302</v>
      </c>
    </row>
    <row r="81" spans="1:24" s="240" customFormat="1">
      <c r="A81" s="247"/>
      <c r="B81" s="91"/>
      <c r="C81" s="244" t="s">
        <v>7290</v>
      </c>
      <c r="D81" s="248">
        <f>SUM(D80:K80)</f>
        <v>852.26287401090394</v>
      </c>
      <c r="E81" s="91"/>
      <c r="F81" s="91"/>
      <c r="G81" s="241"/>
      <c r="H81" s="91"/>
      <c r="I81" s="91"/>
      <c r="J81" s="91"/>
      <c r="K81" s="91"/>
    </row>
    <row r="82" spans="1:24" s="240" customFormat="1">
      <c r="A82" s="247"/>
      <c r="B82" s="91"/>
      <c r="C82" s="244" t="s">
        <v>7291</v>
      </c>
      <c r="D82" s="248">
        <f>NPV($B$31,D80:K80)</f>
        <v>771.12829174367334</v>
      </c>
      <c r="E82" s="91"/>
      <c r="F82" s="91"/>
      <c r="G82" s="24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</row>
    <row r="83" spans="1:24" s="240" customFormat="1">
      <c r="A83" s="247"/>
      <c r="B83" s="91"/>
      <c r="C83" s="91"/>
      <c r="D83" s="241"/>
      <c r="E83" s="91"/>
      <c r="F83" s="91"/>
      <c r="G83" s="241"/>
      <c r="H83" s="91"/>
      <c r="I83" s="91"/>
      <c r="J83" s="91"/>
      <c r="K83" s="91"/>
    </row>
    <row r="84" spans="1:24" s="240" customFormat="1" ht="14.25">
      <c r="A84" s="247"/>
      <c r="B84" s="91"/>
      <c r="C84" s="91"/>
      <c r="D84" s="91"/>
      <c r="E84" s="249" t="s">
        <v>7292</v>
      </c>
      <c r="F84" s="250">
        <f>I80/H80</f>
        <v>0.32657411141194775</v>
      </c>
      <c r="G84" s="91"/>
      <c r="H84" s="91"/>
      <c r="I84" s="91"/>
      <c r="J84" s="91"/>
      <c r="K84" s="91"/>
    </row>
    <row r="85" spans="1:24" s="240" customFormat="1" ht="14.25">
      <c r="A85" s="247"/>
      <c r="B85" s="91"/>
      <c r="C85" s="91"/>
      <c r="D85" s="91"/>
      <c r="E85" s="249" t="s">
        <v>7293</v>
      </c>
      <c r="F85" s="250">
        <v>5</v>
      </c>
      <c r="G85" s="91"/>
      <c r="H85" s="91"/>
      <c r="I85" s="91"/>
      <c r="J85" s="91"/>
      <c r="K85" s="91"/>
    </row>
    <row r="86" spans="1:24" s="240" customFormat="1">
      <c r="A86" s="247"/>
      <c r="B86" s="91"/>
      <c r="C86" s="91"/>
      <c r="D86" s="91">
        <v>1</v>
      </c>
      <c r="E86" s="251">
        <v>2</v>
      </c>
      <c r="F86" s="91">
        <v>3</v>
      </c>
      <c r="G86" s="251">
        <v>4</v>
      </c>
      <c r="H86" s="91">
        <v>5</v>
      </c>
      <c r="I86" s="251">
        <v>6</v>
      </c>
      <c r="J86" s="91">
        <v>7</v>
      </c>
      <c r="K86" s="251">
        <v>8</v>
      </c>
    </row>
    <row r="87" spans="1:24" s="240" customFormat="1" ht="12.75">
      <c r="A87" s="247"/>
      <c r="B87" s="91"/>
      <c r="C87" s="91"/>
      <c r="D87" s="252">
        <f>D80</f>
        <v>149.89307213031913</v>
      </c>
      <c r="E87" s="252">
        <f t="shared" ref="E87:J87" si="38">IF(E86&lt;=$F85,$D87,$D87*$F84)</f>
        <v>149.89307213031913</v>
      </c>
      <c r="F87" s="252">
        <f t="shared" si="38"/>
        <v>149.89307213031913</v>
      </c>
      <c r="G87" s="252">
        <f t="shared" si="38"/>
        <v>149.89307213031913</v>
      </c>
      <c r="H87" s="252">
        <f t="shared" si="38"/>
        <v>149.89307213031913</v>
      </c>
      <c r="I87" s="252">
        <f t="shared" si="38"/>
        <v>48.951196837765956</v>
      </c>
      <c r="J87" s="252">
        <f t="shared" si="38"/>
        <v>48.951196837765956</v>
      </c>
      <c r="K87" s="252">
        <f>IF(K86&lt;=$F85,$D87,$D87*$F84)*0.1</f>
        <v>4.8951196837765956</v>
      </c>
    </row>
    <row r="88" spans="1:24" s="240" customFormat="1" ht="12.75">
      <c r="A88" s="247"/>
      <c r="B88" s="91"/>
      <c r="C88" s="244" t="s">
        <v>7290</v>
      </c>
      <c r="D88" s="248">
        <f>SUM(D87:K87)</f>
        <v>852.26287401090394</v>
      </c>
      <c r="E88" s="91"/>
      <c r="F88" s="91"/>
      <c r="G88" s="91"/>
      <c r="H88" s="91"/>
      <c r="I88" s="91"/>
      <c r="J88" s="91"/>
      <c r="K88" s="91"/>
    </row>
    <row r="89" spans="1:24" s="117" customFormat="1" ht="12.75">
      <c r="A89" s="247"/>
      <c r="B89" s="91"/>
      <c r="C89" s="244" t="s">
        <v>7291</v>
      </c>
      <c r="D89" s="248">
        <f>NPV($B$31,D87:K87)</f>
        <v>771.12829174367334</v>
      </c>
      <c r="E89" s="91"/>
      <c r="F89" s="91"/>
      <c r="G89" s="91"/>
      <c r="H89" s="91"/>
      <c r="I89" s="91"/>
      <c r="J89" s="91"/>
      <c r="K89" s="91"/>
    </row>
    <row r="90" spans="1:24" s="117" customFormat="1" ht="12.75">
      <c r="A90" s="247"/>
      <c r="B90" s="91"/>
      <c r="C90" s="244"/>
      <c r="D90" s="248"/>
      <c r="E90" s="91"/>
      <c r="F90" s="91"/>
      <c r="G90" s="91"/>
      <c r="H90" s="91"/>
      <c r="I90" s="91"/>
      <c r="J90" s="91"/>
      <c r="K90" s="91"/>
    </row>
    <row r="91" spans="1:24" s="117" customFormat="1" ht="12.75">
      <c r="A91" s="247"/>
      <c r="B91" s="91"/>
      <c r="C91" s="244"/>
      <c r="D91" s="248"/>
      <c r="E91" s="91"/>
      <c r="F91" s="91"/>
      <c r="G91" s="91"/>
      <c r="H91" s="91"/>
      <c r="I91" s="91"/>
      <c r="J91" s="91"/>
      <c r="K91" s="91"/>
    </row>
  </sheetData>
  <mergeCells count="25">
    <mergeCell ref="M9:M13"/>
    <mergeCell ref="M16:M20"/>
    <mergeCell ref="P5:Q5"/>
    <mergeCell ref="E9:F9"/>
    <mergeCell ref="E10:F10"/>
    <mergeCell ref="E11:F11"/>
    <mergeCell ref="E12:F12"/>
    <mergeCell ref="E13:F13"/>
    <mergeCell ref="G5:I5"/>
    <mergeCell ref="J5:L5"/>
    <mergeCell ref="E5:F5"/>
    <mergeCell ref="M5:M6"/>
    <mergeCell ref="E16:F16"/>
    <mergeCell ref="E17:F17"/>
    <mergeCell ref="E18:F18"/>
    <mergeCell ref="B19:B20"/>
    <mergeCell ref="E19:F19"/>
    <mergeCell ref="E20:F20"/>
    <mergeCell ref="A14:A20"/>
    <mergeCell ref="B14:B15"/>
    <mergeCell ref="B12:B13"/>
    <mergeCell ref="A7:A13"/>
    <mergeCell ref="B7:B8"/>
    <mergeCell ref="B9:B11"/>
    <mergeCell ref="B16:B18"/>
  </mergeCells>
  <pageMargins left="0.7" right="0.7" top="0.75" bottom="0.75" header="0.3" footer="0.3"/>
  <pageSetup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R19"/>
  <sheetViews>
    <sheetView workbookViewId="0">
      <selection activeCell="M14" sqref="M14"/>
    </sheetView>
  </sheetViews>
  <sheetFormatPr defaultRowHeight="15"/>
  <cols>
    <col min="2" max="2" width="14" customWidth="1"/>
    <col min="3" max="3" width="16" customWidth="1"/>
    <col min="4" max="4" width="13.42578125" customWidth="1"/>
  </cols>
  <sheetData>
    <row r="2" spans="1:18">
      <c r="A2" s="214" t="s">
        <v>7284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6"/>
      <c r="O2" s="217"/>
      <c r="P2" s="217"/>
      <c r="Q2" s="217"/>
      <c r="R2" s="217"/>
    </row>
    <row r="3" spans="1:18" s="221" customFormat="1" ht="15.75" thickBot="1">
      <c r="A3" s="218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20"/>
    </row>
    <row r="4" spans="1:18" s="221" customFormat="1" ht="31.5" customHeight="1" thickBot="1">
      <c r="A4" s="218"/>
      <c r="B4" s="117"/>
      <c r="C4" s="117"/>
      <c r="D4" s="117"/>
      <c r="E4" s="428" t="s">
        <v>7285</v>
      </c>
      <c r="F4" s="429"/>
      <c r="G4" s="430"/>
      <c r="H4" s="117"/>
      <c r="I4" s="219"/>
      <c r="J4" s="219"/>
      <c r="K4" s="219"/>
      <c r="L4" s="219"/>
      <c r="M4" s="219"/>
      <c r="N4" s="220"/>
    </row>
    <row r="5" spans="1:18" s="221" customFormat="1" ht="15.75" thickBot="1">
      <c r="A5" s="218"/>
      <c r="B5" s="117"/>
      <c r="C5" s="117"/>
      <c r="D5" s="222" t="s">
        <v>715</v>
      </c>
      <c r="E5" s="223">
        <v>2015</v>
      </c>
      <c r="F5" s="224">
        <v>2016</v>
      </c>
      <c r="G5" s="225">
        <v>2017</v>
      </c>
      <c r="H5" s="117"/>
      <c r="I5" s="219"/>
      <c r="J5" s="219"/>
      <c r="K5" s="219"/>
      <c r="L5" s="219"/>
      <c r="M5" s="219"/>
      <c r="N5" s="220"/>
    </row>
    <row r="6" spans="1:18" s="221" customFormat="1" ht="15" customHeight="1">
      <c r="A6" s="218"/>
      <c r="B6" s="405" t="s">
        <v>7210</v>
      </c>
      <c r="C6" s="408" t="s">
        <v>795</v>
      </c>
      <c r="D6" s="285" t="s">
        <v>722</v>
      </c>
      <c r="E6" s="226">
        <f>'RES LED O&amp;M'!C17</f>
        <v>0.78712224174570999</v>
      </c>
      <c r="F6" s="227">
        <f>'RES LED O&amp;M'!C52</f>
        <v>0.70528710703924602</v>
      </c>
      <c r="G6" s="228">
        <f>'RES LED O&amp;M'!C87</f>
        <v>0.62099691829158832</v>
      </c>
      <c r="H6" s="117"/>
      <c r="J6" s="219"/>
      <c r="K6" s="219"/>
      <c r="L6" s="219"/>
      <c r="M6" s="219"/>
      <c r="N6" s="220"/>
    </row>
    <row r="7" spans="1:18" s="221" customFormat="1">
      <c r="A7" s="218"/>
      <c r="B7" s="406"/>
      <c r="C7" s="409"/>
      <c r="D7" s="286" t="s">
        <v>7214</v>
      </c>
      <c r="E7" s="229">
        <f>'RES LED O&amp;M'!C34</f>
        <v>0.7996995218507994</v>
      </c>
      <c r="F7" s="230">
        <f>'RES LED O&amp;M'!C69</f>
        <v>0.71655675872646973</v>
      </c>
      <c r="G7" s="231">
        <f>'RES LED O&amp;M'!C104</f>
        <v>0.63091971270841019</v>
      </c>
      <c r="H7" s="117"/>
      <c r="J7" s="219"/>
      <c r="K7" s="219"/>
      <c r="L7" s="219"/>
      <c r="M7" s="219"/>
      <c r="N7" s="220"/>
    </row>
    <row r="8" spans="1:18" s="221" customFormat="1">
      <c r="A8" s="218"/>
      <c r="B8" s="406"/>
      <c r="C8" s="409" t="s">
        <v>723</v>
      </c>
      <c r="D8" s="286" t="s">
        <v>722</v>
      </c>
      <c r="E8" s="419" t="s">
        <v>7213</v>
      </c>
      <c r="F8" s="420"/>
      <c r="G8" s="421"/>
      <c r="H8" s="117"/>
      <c r="I8" s="219"/>
      <c r="J8" s="219"/>
      <c r="K8" s="219"/>
      <c r="L8" s="219"/>
      <c r="M8" s="219"/>
      <c r="N8" s="220"/>
    </row>
    <row r="9" spans="1:18" s="221" customFormat="1" ht="15" customHeight="1">
      <c r="A9" s="218"/>
      <c r="B9" s="406"/>
      <c r="C9" s="409"/>
      <c r="D9" s="286" t="s">
        <v>7265</v>
      </c>
      <c r="E9" s="422"/>
      <c r="F9" s="423"/>
      <c r="G9" s="424"/>
      <c r="H9" s="117"/>
      <c r="I9" s="219"/>
      <c r="J9" s="219"/>
      <c r="K9" s="219"/>
      <c r="L9" s="219"/>
      <c r="M9" s="219"/>
      <c r="N9" s="220"/>
    </row>
    <row r="10" spans="1:18" s="221" customFormat="1">
      <c r="A10" s="218"/>
      <c r="B10" s="406"/>
      <c r="C10" s="409"/>
      <c r="D10" s="286" t="s">
        <v>7266</v>
      </c>
      <c r="E10" s="422"/>
      <c r="F10" s="423"/>
      <c r="G10" s="424"/>
      <c r="H10" s="117"/>
      <c r="I10" s="219"/>
      <c r="J10" s="219"/>
      <c r="K10" s="219"/>
      <c r="L10" s="219"/>
      <c r="M10" s="219"/>
      <c r="N10" s="220"/>
    </row>
    <row r="11" spans="1:18" s="221" customFormat="1" ht="15" customHeight="1">
      <c r="A11" s="218"/>
      <c r="B11" s="406"/>
      <c r="C11" s="409" t="s">
        <v>726</v>
      </c>
      <c r="D11" s="286" t="s">
        <v>7220</v>
      </c>
      <c r="E11" s="422"/>
      <c r="F11" s="423"/>
      <c r="G11" s="424"/>
      <c r="H11" s="117"/>
      <c r="I11" s="219"/>
      <c r="J11" s="219"/>
      <c r="K11" s="219"/>
      <c r="L11" s="219"/>
      <c r="M11" s="219"/>
      <c r="N11" s="220"/>
    </row>
    <row r="12" spans="1:18" s="221" customFormat="1" ht="15.75" thickBot="1">
      <c r="A12" s="218"/>
      <c r="B12" s="431"/>
      <c r="C12" s="413"/>
      <c r="D12" s="287" t="s">
        <v>7269</v>
      </c>
      <c r="E12" s="425"/>
      <c r="F12" s="426"/>
      <c r="G12" s="427"/>
      <c r="H12" s="117"/>
      <c r="J12" s="219"/>
      <c r="K12" s="219"/>
      <c r="L12" s="219"/>
      <c r="M12" s="219"/>
      <c r="N12" s="220"/>
    </row>
    <row r="13" spans="1:18" s="221" customFormat="1">
      <c r="A13" s="218"/>
      <c r="B13" s="432" t="s">
        <v>7215</v>
      </c>
      <c r="C13" s="433" t="s">
        <v>795</v>
      </c>
      <c r="D13" s="134" t="s">
        <v>722</v>
      </c>
      <c r="E13" s="232">
        <f>'C&amp;I LED O&amp;M'!C17</f>
        <v>6.761354451648379</v>
      </c>
      <c r="F13" s="233">
        <f>'C&amp;I LED O&amp;M'!C52</f>
        <v>6.1606302124023049</v>
      </c>
      <c r="G13" s="234">
        <f>'C&amp;I LED O&amp;M'!C87</f>
        <v>5.5418842459788467</v>
      </c>
      <c r="H13" s="117"/>
      <c r="J13" s="219"/>
      <c r="K13" s="219"/>
      <c r="L13" s="219"/>
      <c r="M13" s="219"/>
      <c r="N13" s="220"/>
    </row>
    <row r="14" spans="1:18" s="221" customFormat="1" ht="15" customHeight="1">
      <c r="A14" s="218"/>
      <c r="B14" s="417"/>
      <c r="C14" s="409"/>
      <c r="D14" s="118" t="s">
        <v>7214</v>
      </c>
      <c r="E14" s="229">
        <f>'C&amp;I LED O&amp;M'!C34</f>
        <v>4.0702241258153995</v>
      </c>
      <c r="F14" s="230">
        <f>'C&amp;I LED O&amp;M'!C69</f>
        <v>3.4575458418667031</v>
      </c>
      <c r="G14" s="231">
        <f>'C&amp;I LED O&amp;M'!C104</f>
        <v>2.8264872093995472</v>
      </c>
      <c r="H14" s="117"/>
      <c r="I14" s="219"/>
      <c r="J14" s="219"/>
      <c r="K14" s="219"/>
      <c r="L14" s="219"/>
      <c r="M14" s="219"/>
      <c r="N14" s="220"/>
    </row>
    <row r="15" spans="1:18" s="221" customFormat="1">
      <c r="A15" s="218"/>
      <c r="B15" s="417"/>
      <c r="C15" s="409" t="s">
        <v>723</v>
      </c>
      <c r="D15" s="118" t="s">
        <v>722</v>
      </c>
      <c r="E15" s="419" t="s">
        <v>7213</v>
      </c>
      <c r="F15" s="420"/>
      <c r="G15" s="421"/>
      <c r="H15" s="117"/>
      <c r="I15" s="219"/>
      <c r="J15" s="219"/>
      <c r="K15" s="219"/>
      <c r="L15" s="219"/>
      <c r="M15" s="219"/>
      <c r="N15" s="220"/>
    </row>
    <row r="16" spans="1:18">
      <c r="B16" s="417"/>
      <c r="C16" s="409"/>
      <c r="D16" s="118" t="s">
        <v>7265</v>
      </c>
      <c r="E16" s="422"/>
      <c r="F16" s="423"/>
      <c r="G16" s="424"/>
    </row>
    <row r="17" spans="2:7">
      <c r="B17" s="417"/>
      <c r="C17" s="409"/>
      <c r="D17" s="118" t="s">
        <v>7266</v>
      </c>
      <c r="E17" s="422"/>
      <c r="F17" s="423"/>
      <c r="G17" s="424"/>
    </row>
    <row r="18" spans="2:7">
      <c r="B18" s="417"/>
      <c r="C18" s="409" t="s">
        <v>726</v>
      </c>
      <c r="D18" s="118" t="s">
        <v>7220</v>
      </c>
      <c r="E18" s="422"/>
      <c r="F18" s="423"/>
      <c r="G18" s="424"/>
    </row>
    <row r="19" spans="2:7" ht="15.75" thickBot="1">
      <c r="B19" s="418"/>
      <c r="C19" s="413"/>
      <c r="D19" s="132" t="s">
        <v>7269</v>
      </c>
      <c r="E19" s="425"/>
      <c r="F19" s="426"/>
      <c r="G19" s="427"/>
    </row>
  </sheetData>
  <mergeCells count="11">
    <mergeCell ref="E15:G19"/>
    <mergeCell ref="E4:G4"/>
    <mergeCell ref="C6:C7"/>
    <mergeCell ref="B6:B12"/>
    <mergeCell ref="C8:C10"/>
    <mergeCell ref="E8:G12"/>
    <mergeCell ref="C11:C12"/>
    <mergeCell ref="B13:B19"/>
    <mergeCell ref="C13:C14"/>
    <mergeCell ref="C15:C17"/>
    <mergeCell ref="C18:C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59999389629810485"/>
  </sheetPr>
  <dimension ref="A1:X105"/>
  <sheetViews>
    <sheetView topLeftCell="B1" workbookViewId="0">
      <selection activeCell="B1" sqref="A1:XFD1048576"/>
    </sheetView>
  </sheetViews>
  <sheetFormatPr defaultRowHeight="15"/>
  <cols>
    <col min="1" max="1" width="22.42578125" style="150" customWidth="1"/>
    <col min="2" max="2" width="9.140625" style="150"/>
    <col min="3" max="3" width="11.140625" style="150" customWidth="1"/>
    <col min="4" max="4" width="11.28515625" style="150" bestFit="1" customWidth="1"/>
    <col min="5" max="5" width="9.140625" style="150"/>
    <col min="6" max="6" width="10.42578125" style="150" customWidth="1"/>
    <col min="7" max="7" width="11.28515625" style="150" bestFit="1" customWidth="1"/>
    <col min="8" max="8" width="9.140625" style="150"/>
    <col min="9" max="9" width="10.140625" style="150" customWidth="1"/>
    <col min="10" max="16384" width="9.140625" style="150"/>
  </cols>
  <sheetData>
    <row r="1" spans="1:24" s="263" customFormat="1" ht="18.75" customHeight="1">
      <c r="A1" s="435" t="s">
        <v>7318</v>
      </c>
      <c r="B1" s="435"/>
      <c r="C1" s="435"/>
      <c r="D1" s="435"/>
      <c r="E1" s="435"/>
      <c r="F1" s="435"/>
      <c r="G1" s="435"/>
      <c r="H1" s="435"/>
      <c r="I1" s="435"/>
      <c r="J1" s="435"/>
    </row>
    <row r="2" spans="1:24" ht="7.5" customHeight="1">
      <c r="A2" s="24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4" ht="12.75" customHeight="1">
      <c r="A3" s="247"/>
      <c r="B3" s="117"/>
      <c r="C3" s="117"/>
      <c r="D3" s="117"/>
      <c r="E3" s="117"/>
      <c r="F3" s="117"/>
      <c r="G3" s="117"/>
      <c r="H3" s="436" t="s">
        <v>7303</v>
      </c>
      <c r="I3" s="436"/>
      <c r="J3" s="436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4" ht="25.5" customHeight="1">
      <c r="A4" s="264" t="s">
        <v>7304</v>
      </c>
      <c r="B4" s="265">
        <v>2015</v>
      </c>
      <c r="C4" s="117"/>
      <c r="D4" s="117"/>
      <c r="E4" s="117"/>
      <c r="F4" s="117"/>
      <c r="G4" s="117"/>
      <c r="H4" s="266" t="s">
        <v>7305</v>
      </c>
      <c r="I4" s="266" t="s">
        <v>7306</v>
      </c>
      <c r="J4" s="266" t="s">
        <v>683</v>
      </c>
      <c r="K4" s="117"/>
      <c r="L4" s="117"/>
      <c r="M4" s="267" t="s">
        <v>7307</v>
      </c>
      <c r="N4" s="268">
        <f>'Baseline Shift'!B25</f>
        <v>1204.5</v>
      </c>
      <c r="O4" s="117"/>
      <c r="P4" s="117"/>
      <c r="Q4" s="117"/>
      <c r="R4" s="117"/>
      <c r="S4" s="117"/>
      <c r="T4" s="117"/>
      <c r="U4" s="117"/>
    </row>
    <row r="5" spans="1:24" ht="12.75" customHeight="1" thickBot="1">
      <c r="A5" s="264" t="s">
        <v>7288</v>
      </c>
      <c r="B5" s="269">
        <f>'Baseline Shift'!B34</f>
        <v>21.21644010092901</v>
      </c>
      <c r="C5" s="117"/>
      <c r="D5" s="437" t="s">
        <v>7308</v>
      </c>
      <c r="E5" s="437"/>
      <c r="F5" s="437"/>
      <c r="G5" s="437"/>
      <c r="H5" s="265">
        <v>1000</v>
      </c>
      <c r="I5" s="265">
        <v>1000</v>
      </c>
      <c r="J5" s="265">
        <v>8000</v>
      </c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</row>
    <row r="6" spans="1:24" ht="12.75" customHeight="1" thickBot="1">
      <c r="A6" s="117" t="s">
        <v>7287</v>
      </c>
      <c r="B6" s="270">
        <v>0.03</v>
      </c>
      <c r="C6" s="117"/>
      <c r="D6" s="437" t="s">
        <v>7309</v>
      </c>
      <c r="E6" s="437"/>
      <c r="F6" s="437"/>
      <c r="G6" s="437"/>
      <c r="H6" s="271">
        <v>0.5</v>
      </c>
      <c r="I6" s="271">
        <v>1.5</v>
      </c>
      <c r="J6" s="271">
        <v>2.5</v>
      </c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</row>
    <row r="7" spans="1:24" ht="12.75" customHeight="1">
      <c r="A7" s="247"/>
      <c r="B7" s="117"/>
      <c r="C7" s="117"/>
      <c r="D7" s="437" t="s">
        <v>7310</v>
      </c>
      <c r="E7" s="437"/>
      <c r="F7" s="437"/>
      <c r="G7" s="437"/>
      <c r="H7" s="272">
        <f>$N$4/H5*H6</f>
        <v>0.60224999999999995</v>
      </c>
      <c r="I7" s="272">
        <f>$N$4/I5*I6</f>
        <v>1.8067499999999999</v>
      </c>
      <c r="J7" s="272">
        <f>$N$4/J5*J6</f>
        <v>0.37640624999999994</v>
      </c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</row>
    <row r="8" spans="1:24" ht="12.75" customHeight="1">
      <c r="A8" s="24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</row>
    <row r="9" spans="1:24" ht="12" customHeight="1">
      <c r="A9" s="273" t="s">
        <v>722</v>
      </c>
      <c r="B9" s="247"/>
      <c r="C9" s="247"/>
      <c r="D9" s="247"/>
      <c r="E9" s="247"/>
      <c r="F9" s="24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</row>
    <row r="10" spans="1:24" s="275" customFormat="1" ht="12.75">
      <c r="A10" s="274"/>
      <c r="C10" s="275" t="s">
        <v>7311</v>
      </c>
      <c r="D10" s="275">
        <f>B4</f>
        <v>2015</v>
      </c>
      <c r="E10" s="275">
        <f>D10+1</f>
        <v>2016</v>
      </c>
      <c r="F10" s="275">
        <f t="shared" ref="F10:T10" si="0">E10+1</f>
        <v>2017</v>
      </c>
      <c r="G10" s="275">
        <f t="shared" si="0"/>
        <v>2018</v>
      </c>
      <c r="H10" s="275">
        <f t="shared" si="0"/>
        <v>2019</v>
      </c>
      <c r="I10" s="275">
        <f t="shared" si="0"/>
        <v>2020</v>
      </c>
      <c r="J10" s="275">
        <f t="shared" si="0"/>
        <v>2021</v>
      </c>
      <c r="K10" s="275">
        <f t="shared" si="0"/>
        <v>2022</v>
      </c>
      <c r="L10" s="275">
        <f t="shared" si="0"/>
        <v>2023</v>
      </c>
      <c r="M10" s="275">
        <f t="shared" si="0"/>
        <v>2024</v>
      </c>
      <c r="N10" s="275">
        <f t="shared" si="0"/>
        <v>2025</v>
      </c>
      <c r="O10" s="275">
        <f t="shared" si="0"/>
        <v>2026</v>
      </c>
      <c r="P10" s="275">
        <f t="shared" si="0"/>
        <v>2027</v>
      </c>
      <c r="Q10" s="275">
        <f t="shared" si="0"/>
        <v>2028</v>
      </c>
      <c r="R10" s="275">
        <f t="shared" si="0"/>
        <v>2029</v>
      </c>
      <c r="S10" s="275">
        <f t="shared" si="0"/>
        <v>2030</v>
      </c>
      <c r="T10" s="275">
        <f t="shared" si="0"/>
        <v>2031</v>
      </c>
      <c r="U10" s="275">
        <f t="shared" ref="U10" si="1">T10+1</f>
        <v>2032</v>
      </c>
      <c r="V10" s="275">
        <f t="shared" ref="V10" si="2">U10+1</f>
        <v>2033</v>
      </c>
      <c r="W10" s="275">
        <f t="shared" ref="W10" si="3">V10+1</f>
        <v>2034</v>
      </c>
      <c r="X10" s="275">
        <f t="shared" ref="X10" si="4">W10+1</f>
        <v>2035</v>
      </c>
    </row>
    <row r="11" spans="1:24" s="275" customFormat="1" ht="12.75" customHeight="1">
      <c r="A11" s="434" t="s">
        <v>7312</v>
      </c>
      <c r="B11" s="434"/>
      <c r="C11" s="275" t="s">
        <v>7305</v>
      </c>
      <c r="D11" s="276">
        <v>0</v>
      </c>
      <c r="E11" s="276">
        <v>0</v>
      </c>
      <c r="F11" s="276">
        <v>0</v>
      </c>
      <c r="G11" s="276">
        <v>0</v>
      </c>
      <c r="H11" s="276">
        <v>0</v>
      </c>
      <c r="I11" s="276">
        <v>0</v>
      </c>
      <c r="J11" s="276">
        <f t="shared" ref="J11:T13" si="5">I11</f>
        <v>0</v>
      </c>
      <c r="K11" s="276">
        <f t="shared" si="5"/>
        <v>0</v>
      </c>
      <c r="L11" s="276">
        <f t="shared" si="5"/>
        <v>0</v>
      </c>
      <c r="M11" s="276">
        <f>L11</f>
        <v>0</v>
      </c>
      <c r="N11" s="276">
        <f t="shared" si="5"/>
        <v>0</v>
      </c>
      <c r="O11" s="276">
        <f t="shared" si="5"/>
        <v>0</v>
      </c>
      <c r="P11" s="276">
        <f t="shared" si="5"/>
        <v>0</v>
      </c>
      <c r="Q11" s="276">
        <f t="shared" si="5"/>
        <v>0</v>
      </c>
      <c r="R11" s="276">
        <f t="shared" si="5"/>
        <v>0</v>
      </c>
      <c r="S11" s="276">
        <f t="shared" si="5"/>
        <v>0</v>
      </c>
      <c r="T11" s="276">
        <f t="shared" si="5"/>
        <v>0</v>
      </c>
      <c r="U11" s="276">
        <f t="shared" ref="U11:U13" si="6">T11</f>
        <v>0</v>
      </c>
      <c r="V11" s="276">
        <f t="shared" ref="V11:V13" si="7">U11</f>
        <v>0</v>
      </c>
      <c r="W11" s="276">
        <f t="shared" ref="W11:W13" si="8">V11</f>
        <v>0</v>
      </c>
      <c r="X11" s="276">
        <f t="shared" ref="X11:X13" si="9">W11</f>
        <v>0</v>
      </c>
    </row>
    <row r="12" spans="1:24" s="275" customFormat="1">
      <c r="A12" s="434"/>
      <c r="B12" s="434"/>
      <c r="C12" s="275" t="s">
        <v>7313</v>
      </c>
      <c r="D12" s="276">
        <v>1</v>
      </c>
      <c r="E12" s="276">
        <v>1</v>
      </c>
      <c r="F12" s="276">
        <f>1-F11</f>
        <v>1</v>
      </c>
      <c r="G12" s="276">
        <f>1-G11</f>
        <v>1</v>
      </c>
      <c r="H12" s="276">
        <f>1-H11</f>
        <v>1</v>
      </c>
      <c r="I12" s="276">
        <v>0</v>
      </c>
      <c r="J12" s="276">
        <f t="shared" si="5"/>
        <v>0</v>
      </c>
      <c r="K12" s="276">
        <f t="shared" si="5"/>
        <v>0</v>
      </c>
      <c r="L12" s="276">
        <v>0</v>
      </c>
      <c r="M12" s="276">
        <v>0</v>
      </c>
      <c r="N12" s="276">
        <v>0</v>
      </c>
      <c r="O12" s="276">
        <f>N12</f>
        <v>0</v>
      </c>
      <c r="P12" s="276">
        <f t="shared" si="5"/>
        <v>0</v>
      </c>
      <c r="Q12" s="276">
        <f t="shared" si="5"/>
        <v>0</v>
      </c>
      <c r="R12" s="276">
        <f t="shared" si="5"/>
        <v>0</v>
      </c>
      <c r="S12" s="276">
        <f t="shared" si="5"/>
        <v>0</v>
      </c>
      <c r="T12" s="276">
        <f t="shared" si="5"/>
        <v>0</v>
      </c>
      <c r="U12" s="276">
        <f t="shared" si="6"/>
        <v>0</v>
      </c>
      <c r="V12" s="276">
        <f t="shared" si="7"/>
        <v>0</v>
      </c>
      <c r="W12" s="276">
        <f t="shared" si="8"/>
        <v>0</v>
      </c>
      <c r="X12" s="276">
        <f t="shared" si="9"/>
        <v>0</v>
      </c>
    </row>
    <row r="13" spans="1:24" s="275" customFormat="1" ht="13.5" customHeight="1">
      <c r="A13" s="273"/>
      <c r="B13" s="277"/>
      <c r="C13" s="275" t="s">
        <v>683</v>
      </c>
      <c r="D13" s="276">
        <v>0</v>
      </c>
      <c r="E13" s="276">
        <v>0</v>
      </c>
      <c r="F13" s="276">
        <v>0</v>
      </c>
      <c r="G13" s="276">
        <v>0</v>
      </c>
      <c r="H13" s="276">
        <v>0</v>
      </c>
      <c r="I13" s="276">
        <v>1</v>
      </c>
      <c r="J13" s="276">
        <f>I13</f>
        <v>1</v>
      </c>
      <c r="K13" s="276">
        <f>J13</f>
        <v>1</v>
      </c>
      <c r="L13" s="276">
        <v>1</v>
      </c>
      <c r="M13" s="276">
        <v>1</v>
      </c>
      <c r="N13" s="276">
        <v>1</v>
      </c>
      <c r="O13" s="276">
        <f>N13</f>
        <v>1</v>
      </c>
      <c r="P13" s="276">
        <f t="shared" si="5"/>
        <v>1</v>
      </c>
      <c r="Q13" s="276">
        <f t="shared" si="5"/>
        <v>1</v>
      </c>
      <c r="R13" s="276">
        <f t="shared" si="5"/>
        <v>1</v>
      </c>
      <c r="S13" s="276">
        <f t="shared" si="5"/>
        <v>1</v>
      </c>
      <c r="T13" s="276">
        <f t="shared" si="5"/>
        <v>1</v>
      </c>
      <c r="U13" s="276">
        <f t="shared" si="6"/>
        <v>1</v>
      </c>
      <c r="V13" s="276">
        <f t="shared" si="7"/>
        <v>1</v>
      </c>
      <c r="W13" s="276">
        <f t="shared" si="8"/>
        <v>1</v>
      </c>
      <c r="X13" s="276">
        <f t="shared" si="9"/>
        <v>1</v>
      </c>
    </row>
    <row r="14" spans="1:24" s="275" customFormat="1" ht="13.5" customHeight="1">
      <c r="A14" s="273"/>
      <c r="B14" s="277"/>
      <c r="D14" s="278"/>
      <c r="E14" s="278"/>
      <c r="F14" s="278"/>
      <c r="G14" s="278"/>
      <c r="H14" s="278"/>
      <c r="I14" s="278"/>
      <c r="J14" s="278"/>
      <c r="K14" s="278"/>
    </row>
    <row r="15" spans="1:24" ht="15.75" thickBot="1">
      <c r="A15" s="247"/>
      <c r="B15" s="117"/>
      <c r="C15" s="279" t="s">
        <v>7314</v>
      </c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</row>
    <row r="16" spans="1:24" ht="15.75" thickBot="1">
      <c r="A16" s="247"/>
      <c r="B16" s="280" t="s">
        <v>7315</v>
      </c>
      <c r="C16" s="281">
        <f>NPV(RDR,D16:X16)*(1+RDR)</f>
        <v>12.223452990288122</v>
      </c>
      <c r="D16" s="282">
        <f>D11*$H$7+(D12*$I$7)+(D13*$J$7)-$H$6</f>
        <v>1.3067499999999999</v>
      </c>
      <c r="E16" s="282">
        <f>E11*$H$7+(E12*$I$7)+(E13*$J$7)</f>
        <v>1.8067499999999999</v>
      </c>
      <c r="F16" s="282">
        <f t="shared" ref="F16:X16" si="10">F11*$H$7+(F12*$I$7)+(F13*$J$7)</f>
        <v>1.8067499999999999</v>
      </c>
      <c r="G16" s="282">
        <f t="shared" si="10"/>
        <v>1.8067499999999999</v>
      </c>
      <c r="H16" s="282">
        <f t="shared" si="10"/>
        <v>1.8067499999999999</v>
      </c>
      <c r="I16" s="282">
        <f t="shared" si="10"/>
        <v>0.37640624999999994</v>
      </c>
      <c r="J16" s="282">
        <f t="shared" si="10"/>
        <v>0.37640624999999994</v>
      </c>
      <c r="K16" s="282">
        <f t="shared" si="10"/>
        <v>0.37640624999999994</v>
      </c>
      <c r="L16" s="282">
        <f t="shared" si="10"/>
        <v>0.37640624999999994</v>
      </c>
      <c r="M16" s="282">
        <f t="shared" si="10"/>
        <v>0.37640624999999994</v>
      </c>
      <c r="N16" s="282">
        <f t="shared" si="10"/>
        <v>0.37640624999999994</v>
      </c>
      <c r="O16" s="282">
        <f t="shared" si="10"/>
        <v>0.37640624999999994</v>
      </c>
      <c r="P16" s="282">
        <f t="shared" si="10"/>
        <v>0.37640624999999994</v>
      </c>
      <c r="Q16" s="282">
        <f t="shared" si="10"/>
        <v>0.37640624999999994</v>
      </c>
      <c r="R16" s="282">
        <f t="shared" si="10"/>
        <v>0.37640624999999994</v>
      </c>
      <c r="S16" s="282">
        <f t="shared" si="10"/>
        <v>0.37640624999999994</v>
      </c>
      <c r="T16" s="282">
        <f t="shared" si="10"/>
        <v>0.37640624999999994</v>
      </c>
      <c r="U16" s="282">
        <f t="shared" si="10"/>
        <v>0.37640624999999994</v>
      </c>
      <c r="V16" s="282">
        <f t="shared" si="10"/>
        <v>0.37640624999999994</v>
      </c>
      <c r="W16" s="282">
        <f t="shared" si="10"/>
        <v>0.37640624999999994</v>
      </c>
      <c r="X16" s="282">
        <f t="shared" si="10"/>
        <v>0.37640624999999994</v>
      </c>
    </row>
    <row r="17" spans="1:24">
      <c r="A17" s="247"/>
      <c r="B17" s="280" t="s">
        <v>7316</v>
      </c>
      <c r="C17" s="283">
        <f>-PMT(RDR,B5,C16,,)</f>
        <v>0.78712224174570999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</row>
    <row r="18" spans="1:24" ht="15.75" thickBot="1">
      <c r="A18" s="247"/>
      <c r="B18" s="264" t="s">
        <v>695</v>
      </c>
      <c r="C18" s="284">
        <v>1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</row>
    <row r="19" spans="1:24">
      <c r="A19" s="247"/>
      <c r="B19" s="264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</row>
    <row r="20" spans="1:24">
      <c r="A20" s="247"/>
      <c r="B20" s="264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</row>
    <row r="21" spans="1:24" ht="12" customHeight="1">
      <c r="A21" s="273" t="s">
        <v>728</v>
      </c>
      <c r="B21" s="247"/>
      <c r="C21" s="247"/>
      <c r="D21" s="117"/>
      <c r="E21" s="117"/>
      <c r="F21" s="117"/>
      <c r="G21" s="117"/>
      <c r="H21" s="436" t="s">
        <v>7303</v>
      </c>
      <c r="I21" s="436"/>
      <c r="J21" s="436"/>
      <c r="K21" s="117"/>
      <c r="L21" s="117"/>
      <c r="M21" s="117"/>
      <c r="N21" s="117"/>
      <c r="O21" s="117"/>
      <c r="P21" s="117"/>
      <c r="Q21" s="117"/>
      <c r="R21" s="117"/>
      <c r="S21" s="117"/>
      <c r="T21" s="117"/>
    </row>
    <row r="22" spans="1:24" ht="12" customHeight="1">
      <c r="A22" s="264" t="s">
        <v>7288</v>
      </c>
      <c r="B22" s="269">
        <f>'Baseline Shift'!B49</f>
        <v>20.755500207555002</v>
      </c>
      <c r="C22" s="247"/>
      <c r="D22" s="117"/>
      <c r="E22" s="117"/>
      <c r="F22" s="117"/>
      <c r="G22" s="117"/>
      <c r="H22" s="266" t="s">
        <v>7305</v>
      </c>
      <c r="I22" s="266" t="s">
        <v>7306</v>
      </c>
      <c r="J22" s="266" t="s">
        <v>683</v>
      </c>
      <c r="K22" s="117"/>
      <c r="L22" s="117"/>
      <c r="M22" s="117"/>
      <c r="N22" s="117"/>
      <c r="O22" s="117"/>
      <c r="P22" s="117"/>
      <c r="Q22" s="117"/>
      <c r="R22" s="117"/>
      <c r="S22" s="117"/>
      <c r="T22" s="117"/>
    </row>
    <row r="23" spans="1:24" ht="12" customHeight="1">
      <c r="A23" s="273"/>
      <c r="B23" s="247"/>
      <c r="C23" s="247"/>
      <c r="D23" s="437" t="s">
        <v>7308</v>
      </c>
      <c r="E23" s="437"/>
      <c r="F23" s="437"/>
      <c r="G23" s="437"/>
      <c r="H23" s="265">
        <v>1000</v>
      </c>
      <c r="I23" s="265">
        <v>1000</v>
      </c>
      <c r="J23" s="265">
        <v>8000</v>
      </c>
      <c r="K23" s="117"/>
      <c r="L23" s="117"/>
      <c r="M23" s="117"/>
      <c r="N23" s="117"/>
      <c r="O23" s="117"/>
      <c r="P23" s="117"/>
      <c r="Q23" s="117"/>
      <c r="R23" s="117"/>
      <c r="S23" s="117"/>
      <c r="T23" s="117"/>
    </row>
    <row r="24" spans="1:24" ht="12" customHeight="1">
      <c r="A24" s="273"/>
      <c r="B24" s="247"/>
      <c r="C24" s="247"/>
      <c r="D24" s="437" t="s">
        <v>7309</v>
      </c>
      <c r="E24" s="437"/>
      <c r="F24" s="437"/>
      <c r="G24" s="437"/>
      <c r="H24" s="271">
        <f>H6</f>
        <v>0.5</v>
      </c>
      <c r="I24" s="271">
        <f>I6</f>
        <v>1.5</v>
      </c>
      <c r="J24" s="271">
        <f>J6</f>
        <v>2.5</v>
      </c>
      <c r="K24" s="117"/>
      <c r="L24" s="117"/>
      <c r="M24" s="117"/>
      <c r="N24" s="117"/>
      <c r="O24" s="117"/>
      <c r="P24" s="117"/>
      <c r="Q24" s="117"/>
      <c r="R24" s="117"/>
      <c r="S24" s="117"/>
      <c r="T24" s="117"/>
    </row>
    <row r="25" spans="1:24" ht="12" customHeight="1">
      <c r="A25" s="273"/>
      <c r="B25" s="247"/>
      <c r="C25" s="247"/>
      <c r="D25" s="437" t="s">
        <v>7310</v>
      </c>
      <c r="E25" s="437"/>
      <c r="F25" s="437"/>
      <c r="G25" s="437"/>
      <c r="H25" s="272">
        <f>$N$4/H23*H24</f>
        <v>0.60224999999999995</v>
      </c>
      <c r="I25" s="272">
        <f>$N$4/I23*I24</f>
        <v>1.8067499999999999</v>
      </c>
      <c r="J25" s="272">
        <f>$N$4/J23*J24</f>
        <v>0.37640624999999994</v>
      </c>
      <c r="K25" s="117"/>
      <c r="L25" s="117"/>
      <c r="M25" s="117"/>
      <c r="N25" s="117"/>
      <c r="O25" s="117"/>
      <c r="P25" s="117"/>
      <c r="Q25" s="117"/>
      <c r="R25" s="117"/>
      <c r="S25" s="117"/>
      <c r="T25" s="117"/>
    </row>
    <row r="26" spans="1:24" ht="12" customHeight="1">
      <c r="A26" s="273"/>
      <c r="B26" s="247"/>
      <c r="C26" s="247"/>
      <c r="D26" s="247"/>
      <c r="E26" s="247"/>
      <c r="F26" s="24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</row>
    <row r="27" spans="1:24" s="275" customFormat="1" ht="12.75">
      <c r="A27" s="274"/>
      <c r="C27" s="275" t="s">
        <v>7311</v>
      </c>
      <c r="D27" s="275">
        <f>D10</f>
        <v>2015</v>
      </c>
      <c r="E27" s="275">
        <f>D27+1</f>
        <v>2016</v>
      </c>
      <c r="F27" s="275">
        <f t="shared" ref="F27:S27" si="11">E27+1</f>
        <v>2017</v>
      </c>
      <c r="G27" s="275">
        <f t="shared" si="11"/>
        <v>2018</v>
      </c>
      <c r="H27" s="275">
        <f t="shared" si="11"/>
        <v>2019</v>
      </c>
      <c r="I27" s="275">
        <f t="shared" si="11"/>
        <v>2020</v>
      </c>
      <c r="J27" s="275">
        <f t="shared" si="11"/>
        <v>2021</v>
      </c>
      <c r="K27" s="275">
        <f t="shared" si="11"/>
        <v>2022</v>
      </c>
      <c r="L27" s="275">
        <f t="shared" si="11"/>
        <v>2023</v>
      </c>
      <c r="M27" s="275">
        <f t="shared" si="11"/>
        <v>2024</v>
      </c>
      <c r="N27" s="275">
        <f t="shared" si="11"/>
        <v>2025</v>
      </c>
      <c r="O27" s="275">
        <f t="shared" si="11"/>
        <v>2026</v>
      </c>
      <c r="P27" s="275">
        <f t="shared" si="11"/>
        <v>2027</v>
      </c>
      <c r="Q27" s="275">
        <f t="shared" si="11"/>
        <v>2028</v>
      </c>
      <c r="R27" s="275">
        <f t="shared" si="11"/>
        <v>2029</v>
      </c>
      <c r="S27" s="275">
        <f t="shared" si="11"/>
        <v>2030</v>
      </c>
      <c r="T27" s="275">
        <f t="shared" ref="T27" si="12">S27+1</f>
        <v>2031</v>
      </c>
      <c r="U27" s="275">
        <f t="shared" ref="U27" si="13">T27+1</f>
        <v>2032</v>
      </c>
      <c r="V27" s="275">
        <f t="shared" ref="V27" si="14">U27+1</f>
        <v>2033</v>
      </c>
      <c r="W27" s="275">
        <f t="shared" ref="W27" si="15">V27+1</f>
        <v>2034</v>
      </c>
      <c r="X27" s="275">
        <f t="shared" ref="X27" si="16">W27+1</f>
        <v>2035</v>
      </c>
    </row>
    <row r="28" spans="1:24" s="275" customFormat="1" ht="12.75" customHeight="1">
      <c r="A28" s="434" t="s">
        <v>7312</v>
      </c>
      <c r="B28" s="434"/>
      <c r="C28" s="275" t="s">
        <v>7305</v>
      </c>
      <c r="D28" s="276">
        <v>0</v>
      </c>
      <c r="E28" s="276">
        <v>0</v>
      </c>
      <c r="F28" s="276">
        <v>0</v>
      </c>
      <c r="G28" s="276">
        <v>0</v>
      </c>
      <c r="H28" s="276">
        <v>0</v>
      </c>
      <c r="I28" s="276">
        <v>0</v>
      </c>
      <c r="J28" s="276">
        <f t="shared" ref="J28:S30" si="17">I28</f>
        <v>0</v>
      </c>
      <c r="K28" s="276">
        <f t="shared" si="17"/>
        <v>0</v>
      </c>
      <c r="L28" s="276">
        <f t="shared" si="17"/>
        <v>0</v>
      </c>
      <c r="M28" s="276">
        <f t="shared" si="17"/>
        <v>0</v>
      </c>
      <c r="N28" s="276">
        <f t="shared" si="17"/>
        <v>0</v>
      </c>
      <c r="O28" s="276">
        <f t="shared" si="17"/>
        <v>0</v>
      </c>
      <c r="P28" s="276">
        <f t="shared" si="17"/>
        <v>0</v>
      </c>
      <c r="Q28" s="276">
        <f t="shared" si="17"/>
        <v>0</v>
      </c>
      <c r="R28" s="276">
        <f t="shared" si="17"/>
        <v>0</v>
      </c>
      <c r="S28" s="276">
        <f t="shared" si="17"/>
        <v>0</v>
      </c>
      <c r="T28" s="276">
        <f t="shared" ref="T28:T30" si="18">S28</f>
        <v>0</v>
      </c>
      <c r="U28" s="276">
        <f t="shared" ref="U28:U30" si="19">T28</f>
        <v>0</v>
      </c>
      <c r="V28" s="276">
        <f t="shared" ref="V28:V30" si="20">U28</f>
        <v>0</v>
      </c>
      <c r="W28" s="276">
        <f t="shared" ref="W28:W30" si="21">V28</f>
        <v>0</v>
      </c>
      <c r="X28" s="276">
        <f t="shared" ref="X28:X30" si="22">W28</f>
        <v>0</v>
      </c>
    </row>
    <row r="29" spans="1:24" s="275" customFormat="1">
      <c r="A29" s="434"/>
      <c r="B29" s="434"/>
      <c r="C29" s="275" t="s">
        <v>7313</v>
      </c>
      <c r="D29" s="276">
        <v>1</v>
      </c>
      <c r="E29" s="276">
        <f>1-E28</f>
        <v>1</v>
      </c>
      <c r="F29" s="276">
        <f>1-F28</f>
        <v>1</v>
      </c>
      <c r="G29" s="276">
        <f>1-G28</f>
        <v>1</v>
      </c>
      <c r="H29" s="276">
        <f>1-H28</f>
        <v>1</v>
      </c>
      <c r="I29" s="276">
        <v>0</v>
      </c>
      <c r="J29" s="276">
        <f t="shared" si="17"/>
        <v>0</v>
      </c>
      <c r="K29" s="276">
        <f t="shared" si="17"/>
        <v>0</v>
      </c>
      <c r="L29" s="276">
        <v>0</v>
      </c>
      <c r="M29" s="276">
        <v>0</v>
      </c>
      <c r="N29" s="276">
        <v>0</v>
      </c>
      <c r="O29" s="276">
        <f>N29</f>
        <v>0</v>
      </c>
      <c r="P29" s="276">
        <f t="shared" si="17"/>
        <v>0</v>
      </c>
      <c r="Q29" s="276">
        <f t="shared" si="17"/>
        <v>0</v>
      </c>
      <c r="R29" s="276">
        <f t="shared" si="17"/>
        <v>0</v>
      </c>
      <c r="S29" s="276">
        <f t="shared" si="17"/>
        <v>0</v>
      </c>
      <c r="T29" s="276">
        <f t="shared" si="18"/>
        <v>0</v>
      </c>
      <c r="U29" s="276">
        <f t="shared" si="19"/>
        <v>0</v>
      </c>
      <c r="V29" s="276">
        <f t="shared" si="20"/>
        <v>0</v>
      </c>
      <c r="W29" s="276">
        <f t="shared" si="21"/>
        <v>0</v>
      </c>
      <c r="X29" s="276">
        <f t="shared" si="22"/>
        <v>0</v>
      </c>
    </row>
    <row r="30" spans="1:24" s="275" customFormat="1" ht="13.5" customHeight="1">
      <c r="A30" s="273"/>
      <c r="B30" s="277"/>
      <c r="C30" s="275" t="s">
        <v>683</v>
      </c>
      <c r="D30" s="276">
        <v>0</v>
      </c>
      <c r="E30" s="276">
        <v>0</v>
      </c>
      <c r="F30" s="276">
        <v>0</v>
      </c>
      <c r="G30" s="276">
        <v>0</v>
      </c>
      <c r="H30" s="276">
        <v>0</v>
      </c>
      <c r="I30" s="276">
        <v>1</v>
      </c>
      <c r="J30" s="276">
        <f>I30</f>
        <v>1</v>
      </c>
      <c r="K30" s="276">
        <f>J30</f>
        <v>1</v>
      </c>
      <c r="L30" s="276">
        <v>1</v>
      </c>
      <c r="M30" s="276">
        <v>1</v>
      </c>
      <c r="N30" s="276">
        <v>1</v>
      </c>
      <c r="O30" s="276">
        <f>N30</f>
        <v>1</v>
      </c>
      <c r="P30" s="276">
        <f t="shared" si="17"/>
        <v>1</v>
      </c>
      <c r="Q30" s="276">
        <f t="shared" si="17"/>
        <v>1</v>
      </c>
      <c r="R30" s="276">
        <f t="shared" si="17"/>
        <v>1</v>
      </c>
      <c r="S30" s="276">
        <f t="shared" si="17"/>
        <v>1</v>
      </c>
      <c r="T30" s="276">
        <f t="shared" si="18"/>
        <v>1</v>
      </c>
      <c r="U30" s="276">
        <f t="shared" si="19"/>
        <v>1</v>
      </c>
      <c r="V30" s="276">
        <f t="shared" si="20"/>
        <v>1</v>
      </c>
      <c r="W30" s="276">
        <f t="shared" si="21"/>
        <v>1</v>
      </c>
      <c r="X30" s="276">
        <f t="shared" si="22"/>
        <v>1</v>
      </c>
    </row>
    <row r="31" spans="1:24" s="275" customFormat="1" ht="13.5" customHeight="1">
      <c r="A31" s="273"/>
      <c r="B31" s="277"/>
      <c r="D31" s="278"/>
      <c r="E31" s="278"/>
      <c r="F31" s="278"/>
      <c r="G31" s="278"/>
      <c r="H31" s="278"/>
      <c r="I31" s="278"/>
      <c r="J31" s="278"/>
      <c r="K31" s="278"/>
    </row>
    <row r="32" spans="1:24" ht="15.75" thickBot="1">
      <c r="A32" s="247"/>
      <c r="B32" s="117"/>
      <c r="C32" s="279" t="s">
        <v>7314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</row>
    <row r="33" spans="1:24" ht="15.75" thickBot="1">
      <c r="A33" s="247"/>
      <c r="B33" s="280" t="s">
        <v>7315</v>
      </c>
      <c r="C33" s="281">
        <f>NPV(RDR,D33:X33)*(1+RDR)</f>
        <v>12.223452990288122</v>
      </c>
      <c r="D33" s="282">
        <f>D28*$H$25+(D29*$I$25)+(D30*$J$25)-$H$24</f>
        <v>1.3067499999999999</v>
      </c>
      <c r="E33" s="282">
        <f>E28*$H$25+(E29*$I$25)+(E30*$J$25)</f>
        <v>1.8067499999999999</v>
      </c>
      <c r="F33" s="282">
        <f t="shared" ref="F33:S33" si="23">F28*$H$25+(F29*$I$25)+(F30*$J$25)</f>
        <v>1.8067499999999999</v>
      </c>
      <c r="G33" s="282">
        <f t="shared" si="23"/>
        <v>1.8067499999999999</v>
      </c>
      <c r="H33" s="282">
        <f t="shared" si="23"/>
        <v>1.8067499999999999</v>
      </c>
      <c r="I33" s="282">
        <f t="shared" si="23"/>
        <v>0.37640624999999994</v>
      </c>
      <c r="J33" s="282">
        <f t="shared" si="23"/>
        <v>0.37640624999999994</v>
      </c>
      <c r="K33" s="282">
        <f t="shared" si="23"/>
        <v>0.37640624999999994</v>
      </c>
      <c r="L33" s="282">
        <f t="shared" si="23"/>
        <v>0.37640624999999994</v>
      </c>
      <c r="M33" s="282">
        <f t="shared" si="23"/>
        <v>0.37640624999999994</v>
      </c>
      <c r="N33" s="282">
        <f t="shared" si="23"/>
        <v>0.37640624999999994</v>
      </c>
      <c r="O33" s="282">
        <f t="shared" si="23"/>
        <v>0.37640624999999994</v>
      </c>
      <c r="P33" s="282">
        <f t="shared" si="23"/>
        <v>0.37640624999999994</v>
      </c>
      <c r="Q33" s="282">
        <f t="shared" si="23"/>
        <v>0.37640624999999994</v>
      </c>
      <c r="R33" s="282">
        <f t="shared" si="23"/>
        <v>0.37640624999999994</v>
      </c>
      <c r="S33" s="282">
        <f t="shared" si="23"/>
        <v>0.37640624999999994</v>
      </c>
      <c r="T33" s="282">
        <f t="shared" ref="T33:X33" si="24">T28*$H$25+(T29*$I$25)+(T30*$J$25)</f>
        <v>0.37640624999999994</v>
      </c>
      <c r="U33" s="282">
        <f t="shared" si="24"/>
        <v>0.37640624999999994</v>
      </c>
      <c r="V33" s="282">
        <f t="shared" si="24"/>
        <v>0.37640624999999994</v>
      </c>
      <c r="W33" s="282">
        <f t="shared" si="24"/>
        <v>0.37640624999999994</v>
      </c>
      <c r="X33" s="282">
        <f t="shared" si="24"/>
        <v>0.37640624999999994</v>
      </c>
    </row>
    <row r="34" spans="1:24">
      <c r="A34" s="247"/>
      <c r="B34" s="280" t="s">
        <v>7316</v>
      </c>
      <c r="C34" s="283">
        <f>-PMT(RDR,B22,C33,,)</f>
        <v>0.7996995218507994</v>
      </c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</row>
    <row r="35" spans="1:24" ht="15.75" thickBot="1">
      <c r="A35" s="247"/>
      <c r="B35" s="264" t="s">
        <v>695</v>
      </c>
      <c r="C35" s="284">
        <v>1</v>
      </c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</row>
    <row r="38" spans="1:24" ht="12.75" customHeight="1">
      <c r="A38" s="247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</row>
    <row r="39" spans="1:24" ht="25.5" customHeight="1">
      <c r="A39" s="264" t="s">
        <v>7304</v>
      </c>
      <c r="B39" s="265">
        <v>2016</v>
      </c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</row>
    <row r="40" spans="1:24" ht="12.75" customHeight="1" thickBot="1">
      <c r="A40" s="264" t="s">
        <v>7288</v>
      </c>
      <c r="B40" s="269">
        <f>B5</f>
        <v>21.21644010092901</v>
      </c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</row>
    <row r="41" spans="1:24" ht="12.75" customHeight="1" thickBot="1">
      <c r="A41" s="117" t="s">
        <v>7287</v>
      </c>
      <c r="B41" s="270">
        <v>0.03</v>
      </c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</row>
    <row r="42" spans="1:24" ht="12.75" customHeight="1">
      <c r="A42" s="247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</row>
    <row r="43" spans="1:24" ht="12.75" customHeight="1">
      <c r="A43" s="247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</row>
    <row r="44" spans="1:24" ht="12" customHeight="1">
      <c r="A44" s="273" t="s">
        <v>722</v>
      </c>
      <c r="B44" s="247"/>
      <c r="C44" s="247"/>
      <c r="D44" s="247"/>
      <c r="E44" s="247"/>
      <c r="F44" s="24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</row>
    <row r="45" spans="1:24" s="275" customFormat="1" ht="12.75">
      <c r="A45" s="274"/>
      <c r="C45" s="275" t="s">
        <v>7311</v>
      </c>
      <c r="D45" s="275">
        <f>B39</f>
        <v>2016</v>
      </c>
      <c r="E45" s="275">
        <f>D45+1</f>
        <v>2017</v>
      </c>
      <c r="F45" s="275">
        <f t="shared" ref="F45" si="25">E45+1</f>
        <v>2018</v>
      </c>
      <c r="G45" s="275">
        <f t="shared" ref="G45" si="26">F45+1</f>
        <v>2019</v>
      </c>
      <c r="H45" s="275">
        <f t="shared" ref="H45" si="27">G45+1</f>
        <v>2020</v>
      </c>
      <c r="I45" s="275">
        <f t="shared" ref="I45" si="28">H45+1</f>
        <v>2021</v>
      </c>
      <c r="J45" s="275">
        <f t="shared" ref="J45" si="29">I45+1</f>
        <v>2022</v>
      </c>
      <c r="K45" s="275">
        <f t="shared" ref="K45" si="30">J45+1</f>
        <v>2023</v>
      </c>
      <c r="L45" s="275">
        <f t="shared" ref="L45" si="31">K45+1</f>
        <v>2024</v>
      </c>
      <c r="M45" s="275">
        <f t="shared" ref="M45" si="32">L45+1</f>
        <v>2025</v>
      </c>
      <c r="N45" s="275">
        <f t="shared" ref="N45" si="33">M45+1</f>
        <v>2026</v>
      </c>
      <c r="O45" s="275">
        <f t="shared" ref="O45" si="34">N45+1</f>
        <v>2027</v>
      </c>
      <c r="P45" s="275">
        <f t="shared" ref="P45" si="35">O45+1</f>
        <v>2028</v>
      </c>
      <c r="Q45" s="275">
        <f t="shared" ref="Q45" si="36">P45+1</f>
        <v>2029</v>
      </c>
      <c r="R45" s="275">
        <f t="shared" ref="R45" si="37">Q45+1</f>
        <v>2030</v>
      </c>
      <c r="S45" s="275">
        <f t="shared" ref="S45" si="38">R45+1</f>
        <v>2031</v>
      </c>
      <c r="T45" s="275">
        <f t="shared" ref="T45" si="39">S45+1</f>
        <v>2032</v>
      </c>
      <c r="U45" s="275">
        <f t="shared" ref="U45" si="40">T45+1</f>
        <v>2033</v>
      </c>
      <c r="V45" s="275">
        <f t="shared" ref="V45" si="41">U45+1</f>
        <v>2034</v>
      </c>
      <c r="W45" s="275">
        <f t="shared" ref="W45" si="42">V45+1</f>
        <v>2035</v>
      </c>
      <c r="X45" s="275">
        <f t="shared" ref="X45" si="43">W45+1</f>
        <v>2036</v>
      </c>
    </row>
    <row r="46" spans="1:24" s="275" customFormat="1" ht="12.75" customHeight="1">
      <c r="A46" s="434" t="s">
        <v>7312</v>
      </c>
      <c r="B46" s="434"/>
      <c r="C46" s="275" t="s">
        <v>7305</v>
      </c>
      <c r="D46" s="276">
        <v>0</v>
      </c>
      <c r="E46" s="276">
        <v>0</v>
      </c>
      <c r="F46" s="276">
        <v>0</v>
      </c>
      <c r="G46" s="276">
        <v>0</v>
      </c>
      <c r="H46" s="276">
        <v>0</v>
      </c>
      <c r="I46" s="276">
        <v>0</v>
      </c>
      <c r="J46" s="276">
        <f t="shared" ref="J46:J47" si="44">I46</f>
        <v>0</v>
      </c>
      <c r="K46" s="276">
        <f t="shared" ref="K46:K47" si="45">J46</f>
        <v>0</v>
      </c>
      <c r="L46" s="276">
        <f t="shared" ref="L46" si="46">K46</f>
        <v>0</v>
      </c>
      <c r="M46" s="276">
        <f>L46</f>
        <v>0</v>
      </c>
      <c r="N46" s="276">
        <f t="shared" ref="N46" si="47">M46</f>
        <v>0</v>
      </c>
      <c r="O46" s="276">
        <f t="shared" ref="O46" si="48">N46</f>
        <v>0</v>
      </c>
      <c r="P46" s="276">
        <f t="shared" ref="P46:P48" si="49">O46</f>
        <v>0</v>
      </c>
      <c r="Q46" s="276">
        <f t="shared" ref="Q46:Q48" si="50">P46</f>
        <v>0</v>
      </c>
      <c r="R46" s="276">
        <f t="shared" ref="R46:R48" si="51">Q46</f>
        <v>0</v>
      </c>
      <c r="S46" s="276">
        <f t="shared" ref="S46:S48" si="52">R46</f>
        <v>0</v>
      </c>
      <c r="T46" s="276">
        <f t="shared" ref="T46:T48" si="53">S46</f>
        <v>0</v>
      </c>
      <c r="U46" s="276">
        <f t="shared" ref="U46:U48" si="54">T46</f>
        <v>0</v>
      </c>
      <c r="V46" s="276">
        <f t="shared" ref="V46:V48" si="55">U46</f>
        <v>0</v>
      </c>
      <c r="W46" s="276">
        <f t="shared" ref="W46:W48" si="56">V46</f>
        <v>0</v>
      </c>
      <c r="X46" s="276">
        <f t="shared" ref="X46:X48" si="57">W46</f>
        <v>0</v>
      </c>
    </row>
    <row r="47" spans="1:24" s="275" customFormat="1">
      <c r="A47" s="434"/>
      <c r="B47" s="434"/>
      <c r="C47" s="275" t="s">
        <v>7313</v>
      </c>
      <c r="D47" s="276">
        <v>1</v>
      </c>
      <c r="E47" s="276">
        <v>1</v>
      </c>
      <c r="F47" s="276">
        <f>1-F46</f>
        <v>1</v>
      </c>
      <c r="G47" s="276">
        <f>1-G46</f>
        <v>1</v>
      </c>
      <c r="H47" s="276">
        <v>0</v>
      </c>
      <c r="I47" s="276">
        <v>0</v>
      </c>
      <c r="J47" s="276">
        <f t="shared" si="44"/>
        <v>0</v>
      </c>
      <c r="K47" s="276">
        <f t="shared" si="45"/>
        <v>0</v>
      </c>
      <c r="L47" s="276">
        <v>0</v>
      </c>
      <c r="M47" s="276">
        <v>0</v>
      </c>
      <c r="N47" s="276">
        <v>0</v>
      </c>
      <c r="O47" s="276">
        <f>N47</f>
        <v>0</v>
      </c>
      <c r="P47" s="276">
        <f t="shared" si="49"/>
        <v>0</v>
      </c>
      <c r="Q47" s="276">
        <f t="shared" si="50"/>
        <v>0</v>
      </c>
      <c r="R47" s="276">
        <f t="shared" si="51"/>
        <v>0</v>
      </c>
      <c r="S47" s="276">
        <f t="shared" si="52"/>
        <v>0</v>
      </c>
      <c r="T47" s="276">
        <f t="shared" si="53"/>
        <v>0</v>
      </c>
      <c r="U47" s="276">
        <f t="shared" si="54"/>
        <v>0</v>
      </c>
      <c r="V47" s="276">
        <f t="shared" si="55"/>
        <v>0</v>
      </c>
      <c r="W47" s="276">
        <f t="shared" si="56"/>
        <v>0</v>
      </c>
      <c r="X47" s="276">
        <f t="shared" si="57"/>
        <v>0</v>
      </c>
    </row>
    <row r="48" spans="1:24" s="275" customFormat="1" ht="13.5" customHeight="1">
      <c r="A48" s="273"/>
      <c r="B48" s="277"/>
      <c r="C48" s="275" t="s">
        <v>683</v>
      </c>
      <c r="D48" s="276">
        <v>0</v>
      </c>
      <c r="E48" s="276">
        <v>0</v>
      </c>
      <c r="F48" s="276">
        <v>0</v>
      </c>
      <c r="G48" s="276">
        <v>0</v>
      </c>
      <c r="H48" s="276">
        <v>1</v>
      </c>
      <c r="I48" s="276">
        <v>1</v>
      </c>
      <c r="J48" s="276">
        <f>I48</f>
        <v>1</v>
      </c>
      <c r="K48" s="276">
        <f>J48</f>
        <v>1</v>
      </c>
      <c r="L48" s="276">
        <v>1</v>
      </c>
      <c r="M48" s="276">
        <v>1</v>
      </c>
      <c r="N48" s="276">
        <v>1</v>
      </c>
      <c r="O48" s="276">
        <f>N48</f>
        <v>1</v>
      </c>
      <c r="P48" s="276">
        <f t="shared" si="49"/>
        <v>1</v>
      </c>
      <c r="Q48" s="276">
        <f t="shared" si="50"/>
        <v>1</v>
      </c>
      <c r="R48" s="276">
        <f t="shared" si="51"/>
        <v>1</v>
      </c>
      <c r="S48" s="276">
        <f t="shared" si="52"/>
        <v>1</v>
      </c>
      <c r="T48" s="276">
        <f t="shared" si="53"/>
        <v>1</v>
      </c>
      <c r="U48" s="276">
        <f t="shared" si="54"/>
        <v>1</v>
      </c>
      <c r="V48" s="276">
        <f t="shared" si="55"/>
        <v>1</v>
      </c>
      <c r="W48" s="276">
        <f t="shared" si="56"/>
        <v>1</v>
      </c>
      <c r="X48" s="276">
        <f t="shared" si="57"/>
        <v>1</v>
      </c>
    </row>
    <row r="49" spans="1:24" s="275" customFormat="1" ht="13.5" customHeight="1">
      <c r="A49" s="273"/>
      <c r="B49" s="277"/>
      <c r="D49" s="278"/>
      <c r="E49" s="278"/>
      <c r="F49" s="278"/>
      <c r="G49" s="278"/>
      <c r="H49" s="278"/>
      <c r="I49" s="278"/>
      <c r="J49" s="278"/>
      <c r="K49" s="278"/>
    </row>
    <row r="50" spans="1:24" ht="15.75" thickBot="1">
      <c r="A50" s="247"/>
      <c r="B50" s="117"/>
      <c r="C50" s="279" t="s">
        <v>7314</v>
      </c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</row>
    <row r="51" spans="1:24" ht="15.75" thickBot="1">
      <c r="A51" s="247"/>
      <c r="B51" s="280" t="s">
        <v>7315</v>
      </c>
      <c r="C51" s="281">
        <f>NPV(RDR,D51:X51)*(1+RDR)</f>
        <v>10.952611094345967</v>
      </c>
      <c r="D51" s="282">
        <f>D46*$H$7+(D47*$I$7)+(D48*$J$7)-$H$6</f>
        <v>1.3067499999999999</v>
      </c>
      <c r="E51" s="282">
        <f>E46*$H$7+(E47*$I$7)+(E48*$J$7)</f>
        <v>1.8067499999999999</v>
      </c>
      <c r="F51" s="282">
        <f t="shared" ref="F51:X51" si="58">F46*$H$7+(F47*$I$7)+(F48*$J$7)</f>
        <v>1.8067499999999999</v>
      </c>
      <c r="G51" s="282">
        <f t="shared" si="58"/>
        <v>1.8067499999999999</v>
      </c>
      <c r="H51" s="282">
        <f t="shared" si="58"/>
        <v>0.37640624999999994</v>
      </c>
      <c r="I51" s="282">
        <f t="shared" si="58"/>
        <v>0.37640624999999994</v>
      </c>
      <c r="J51" s="282">
        <f t="shared" si="58"/>
        <v>0.37640624999999994</v>
      </c>
      <c r="K51" s="282">
        <f t="shared" si="58"/>
        <v>0.37640624999999994</v>
      </c>
      <c r="L51" s="282">
        <f t="shared" si="58"/>
        <v>0.37640624999999994</v>
      </c>
      <c r="M51" s="282">
        <f t="shared" si="58"/>
        <v>0.37640624999999994</v>
      </c>
      <c r="N51" s="282">
        <f t="shared" si="58"/>
        <v>0.37640624999999994</v>
      </c>
      <c r="O51" s="282">
        <f t="shared" si="58"/>
        <v>0.37640624999999994</v>
      </c>
      <c r="P51" s="282">
        <f t="shared" si="58"/>
        <v>0.37640624999999994</v>
      </c>
      <c r="Q51" s="282">
        <f t="shared" si="58"/>
        <v>0.37640624999999994</v>
      </c>
      <c r="R51" s="282">
        <f t="shared" si="58"/>
        <v>0.37640624999999994</v>
      </c>
      <c r="S51" s="282">
        <f t="shared" si="58"/>
        <v>0.37640624999999994</v>
      </c>
      <c r="T51" s="282">
        <f t="shared" si="58"/>
        <v>0.37640624999999994</v>
      </c>
      <c r="U51" s="282">
        <f t="shared" si="58"/>
        <v>0.37640624999999994</v>
      </c>
      <c r="V51" s="282">
        <f t="shared" si="58"/>
        <v>0.37640624999999994</v>
      </c>
      <c r="W51" s="282">
        <f t="shared" si="58"/>
        <v>0.37640624999999994</v>
      </c>
      <c r="X51" s="282">
        <f t="shared" si="58"/>
        <v>0.37640624999999994</v>
      </c>
    </row>
    <row r="52" spans="1:24">
      <c r="A52" s="247"/>
      <c r="B52" s="280" t="s">
        <v>7316</v>
      </c>
      <c r="C52" s="283">
        <f>-PMT(RDR,B40,C51,,)</f>
        <v>0.70528710703924602</v>
      </c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</row>
    <row r="53" spans="1:24" ht="15.75" thickBot="1">
      <c r="A53" s="247"/>
      <c r="B53" s="264" t="s">
        <v>695</v>
      </c>
      <c r="C53" s="284">
        <v>1</v>
      </c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</row>
    <row r="54" spans="1:24">
      <c r="A54" s="247"/>
      <c r="B54" s="264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</row>
    <row r="55" spans="1:24">
      <c r="A55" s="247"/>
      <c r="B55" s="264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</row>
    <row r="56" spans="1:24" ht="12" customHeight="1">
      <c r="A56" s="273" t="s">
        <v>728</v>
      </c>
      <c r="B56" s="247"/>
      <c r="C56" s="24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</row>
    <row r="57" spans="1:24" ht="12" customHeight="1">
      <c r="A57" s="264" t="s">
        <v>7288</v>
      </c>
      <c r="B57" s="269">
        <f>B22</f>
        <v>20.755500207555002</v>
      </c>
      <c r="C57" s="24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</row>
    <row r="58" spans="1:24" ht="12" customHeight="1">
      <c r="A58" s="273"/>
      <c r="B58" s="247"/>
      <c r="C58" s="24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</row>
    <row r="59" spans="1:24" ht="12" customHeight="1">
      <c r="A59" s="273"/>
      <c r="B59" s="247"/>
      <c r="C59" s="24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</row>
    <row r="60" spans="1:24" ht="12" customHeight="1">
      <c r="A60" s="273"/>
      <c r="B60" s="247"/>
      <c r="C60" s="24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</row>
    <row r="61" spans="1:24" ht="12" customHeight="1">
      <c r="A61" s="273"/>
      <c r="B61" s="247"/>
      <c r="C61" s="24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</row>
    <row r="62" spans="1:24" s="275" customFormat="1" ht="12.75">
      <c r="A62" s="274"/>
      <c r="C62" s="275" t="s">
        <v>7311</v>
      </c>
      <c r="D62" s="275">
        <f>D45</f>
        <v>2016</v>
      </c>
      <c r="E62" s="275">
        <f>D62+1</f>
        <v>2017</v>
      </c>
      <c r="F62" s="275">
        <f t="shared" ref="F62" si="59">E62+1</f>
        <v>2018</v>
      </c>
      <c r="G62" s="275">
        <f t="shared" ref="G62" si="60">F62+1</f>
        <v>2019</v>
      </c>
      <c r="H62" s="275">
        <f t="shared" ref="H62" si="61">G62+1</f>
        <v>2020</v>
      </c>
      <c r="I62" s="275">
        <f t="shared" ref="I62" si="62">H62+1</f>
        <v>2021</v>
      </c>
      <c r="J62" s="275">
        <f t="shared" ref="J62" si="63">I62+1</f>
        <v>2022</v>
      </c>
      <c r="K62" s="275">
        <f t="shared" ref="K62" si="64">J62+1</f>
        <v>2023</v>
      </c>
      <c r="L62" s="275">
        <f t="shared" ref="L62" si="65">K62+1</f>
        <v>2024</v>
      </c>
      <c r="M62" s="275">
        <f t="shared" ref="M62" si="66">L62+1</f>
        <v>2025</v>
      </c>
      <c r="N62" s="275">
        <f t="shared" ref="N62" si="67">M62+1</f>
        <v>2026</v>
      </c>
      <c r="O62" s="275">
        <f t="shared" ref="O62" si="68">N62+1</f>
        <v>2027</v>
      </c>
      <c r="P62" s="275">
        <f t="shared" ref="P62" si="69">O62+1</f>
        <v>2028</v>
      </c>
      <c r="Q62" s="275">
        <f t="shared" ref="Q62" si="70">P62+1</f>
        <v>2029</v>
      </c>
      <c r="R62" s="275">
        <f t="shared" ref="R62" si="71">Q62+1</f>
        <v>2030</v>
      </c>
      <c r="S62" s="275">
        <f t="shared" ref="S62" si="72">R62+1</f>
        <v>2031</v>
      </c>
      <c r="T62" s="275">
        <f t="shared" ref="T62" si="73">S62+1</f>
        <v>2032</v>
      </c>
      <c r="U62" s="275">
        <f t="shared" ref="U62" si="74">T62+1</f>
        <v>2033</v>
      </c>
      <c r="V62" s="275">
        <f t="shared" ref="V62" si="75">U62+1</f>
        <v>2034</v>
      </c>
      <c r="W62" s="275">
        <f t="shared" ref="W62" si="76">V62+1</f>
        <v>2035</v>
      </c>
      <c r="X62" s="275">
        <f t="shared" ref="X62" si="77">W62+1</f>
        <v>2036</v>
      </c>
    </row>
    <row r="63" spans="1:24" s="275" customFormat="1" ht="12.75" customHeight="1">
      <c r="A63" s="434" t="s">
        <v>7312</v>
      </c>
      <c r="B63" s="434"/>
      <c r="C63" s="275" t="s">
        <v>7305</v>
      </c>
      <c r="D63" s="276">
        <v>0</v>
      </c>
      <c r="E63" s="276">
        <v>0</v>
      </c>
      <c r="F63" s="276">
        <v>0</v>
      </c>
      <c r="G63" s="276">
        <v>0</v>
      </c>
      <c r="H63" s="276">
        <v>0</v>
      </c>
      <c r="I63" s="276">
        <v>0</v>
      </c>
      <c r="J63" s="276">
        <f t="shared" ref="J63:J64" si="78">I63</f>
        <v>0</v>
      </c>
      <c r="K63" s="276">
        <f t="shared" ref="K63:K64" si="79">J63</f>
        <v>0</v>
      </c>
      <c r="L63" s="276">
        <f t="shared" ref="L63" si="80">K63</f>
        <v>0</v>
      </c>
      <c r="M63" s="276">
        <f t="shared" ref="M63" si="81">L63</f>
        <v>0</v>
      </c>
      <c r="N63" s="276">
        <f t="shared" ref="N63" si="82">M63</f>
        <v>0</v>
      </c>
      <c r="O63" s="276">
        <f t="shared" ref="O63" si="83">N63</f>
        <v>0</v>
      </c>
      <c r="P63" s="276">
        <f t="shared" ref="P63:P65" si="84">O63</f>
        <v>0</v>
      </c>
      <c r="Q63" s="276">
        <f t="shared" ref="Q63:Q65" si="85">P63</f>
        <v>0</v>
      </c>
      <c r="R63" s="276">
        <f t="shared" ref="R63:R65" si="86">Q63</f>
        <v>0</v>
      </c>
      <c r="S63" s="276">
        <f t="shared" ref="S63:S65" si="87">R63</f>
        <v>0</v>
      </c>
      <c r="T63" s="276">
        <f t="shared" ref="T63:T65" si="88">S63</f>
        <v>0</v>
      </c>
      <c r="U63" s="276">
        <f t="shared" ref="U63:U65" si="89">T63</f>
        <v>0</v>
      </c>
      <c r="V63" s="276">
        <f t="shared" ref="V63:V65" si="90">U63</f>
        <v>0</v>
      </c>
      <c r="W63" s="276">
        <f t="shared" ref="W63:W65" si="91">V63</f>
        <v>0</v>
      </c>
      <c r="X63" s="276">
        <f t="shared" ref="X63:X65" si="92">W63</f>
        <v>0</v>
      </c>
    </row>
    <row r="64" spans="1:24" s="275" customFormat="1">
      <c r="A64" s="434"/>
      <c r="B64" s="434"/>
      <c r="C64" s="275" t="s">
        <v>7313</v>
      </c>
      <c r="D64" s="276">
        <v>1</v>
      </c>
      <c r="E64" s="276">
        <f>1-E63</f>
        <v>1</v>
      </c>
      <c r="F64" s="276">
        <f>1-F63</f>
        <v>1</v>
      </c>
      <c r="G64" s="276">
        <f>1-G63</f>
        <v>1</v>
      </c>
      <c r="H64" s="276">
        <v>0</v>
      </c>
      <c r="I64" s="276">
        <v>0</v>
      </c>
      <c r="J64" s="276">
        <f t="shared" si="78"/>
        <v>0</v>
      </c>
      <c r="K64" s="276">
        <f t="shared" si="79"/>
        <v>0</v>
      </c>
      <c r="L64" s="276">
        <v>0</v>
      </c>
      <c r="M64" s="276">
        <v>0</v>
      </c>
      <c r="N64" s="276">
        <v>0</v>
      </c>
      <c r="O64" s="276">
        <f>N64</f>
        <v>0</v>
      </c>
      <c r="P64" s="276">
        <f t="shared" si="84"/>
        <v>0</v>
      </c>
      <c r="Q64" s="276">
        <f t="shared" si="85"/>
        <v>0</v>
      </c>
      <c r="R64" s="276">
        <f t="shared" si="86"/>
        <v>0</v>
      </c>
      <c r="S64" s="276">
        <f t="shared" si="87"/>
        <v>0</v>
      </c>
      <c r="T64" s="276">
        <f t="shared" si="88"/>
        <v>0</v>
      </c>
      <c r="U64" s="276">
        <f t="shared" si="89"/>
        <v>0</v>
      </c>
      <c r="V64" s="276">
        <f t="shared" si="90"/>
        <v>0</v>
      </c>
      <c r="W64" s="276">
        <f t="shared" si="91"/>
        <v>0</v>
      </c>
      <c r="X64" s="276">
        <f t="shared" si="92"/>
        <v>0</v>
      </c>
    </row>
    <row r="65" spans="1:24" s="275" customFormat="1" ht="13.5" customHeight="1">
      <c r="A65" s="273"/>
      <c r="B65" s="277"/>
      <c r="C65" s="275" t="s">
        <v>683</v>
      </c>
      <c r="D65" s="276">
        <v>0</v>
      </c>
      <c r="E65" s="276">
        <v>0</v>
      </c>
      <c r="F65" s="276">
        <v>0</v>
      </c>
      <c r="G65" s="276">
        <v>0</v>
      </c>
      <c r="H65" s="276">
        <v>1</v>
      </c>
      <c r="I65" s="276">
        <v>1</v>
      </c>
      <c r="J65" s="276">
        <f>I65</f>
        <v>1</v>
      </c>
      <c r="K65" s="276">
        <f>J65</f>
        <v>1</v>
      </c>
      <c r="L65" s="276">
        <v>1</v>
      </c>
      <c r="M65" s="276">
        <v>1</v>
      </c>
      <c r="N65" s="276">
        <v>1</v>
      </c>
      <c r="O65" s="276">
        <f>N65</f>
        <v>1</v>
      </c>
      <c r="P65" s="276">
        <f t="shared" si="84"/>
        <v>1</v>
      </c>
      <c r="Q65" s="276">
        <f t="shared" si="85"/>
        <v>1</v>
      </c>
      <c r="R65" s="276">
        <f t="shared" si="86"/>
        <v>1</v>
      </c>
      <c r="S65" s="276">
        <f t="shared" si="87"/>
        <v>1</v>
      </c>
      <c r="T65" s="276">
        <f t="shared" si="88"/>
        <v>1</v>
      </c>
      <c r="U65" s="276">
        <f t="shared" si="89"/>
        <v>1</v>
      </c>
      <c r="V65" s="276">
        <f t="shared" si="90"/>
        <v>1</v>
      </c>
      <c r="W65" s="276">
        <f t="shared" si="91"/>
        <v>1</v>
      </c>
      <c r="X65" s="276">
        <f t="shared" si="92"/>
        <v>1</v>
      </c>
    </row>
    <row r="66" spans="1:24" s="275" customFormat="1" ht="13.5" customHeight="1">
      <c r="A66" s="273"/>
      <c r="B66" s="277"/>
      <c r="D66" s="278"/>
      <c r="E66" s="278"/>
      <c r="F66" s="278"/>
      <c r="G66" s="278"/>
      <c r="H66" s="278"/>
      <c r="I66" s="278"/>
      <c r="J66" s="278"/>
      <c r="K66" s="278"/>
    </row>
    <row r="67" spans="1:24" ht="15.75" thickBot="1">
      <c r="A67" s="247"/>
      <c r="B67" s="117"/>
      <c r="C67" s="279" t="s">
        <v>7314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</row>
    <row r="68" spans="1:24" ht="15.75" thickBot="1">
      <c r="A68" s="247"/>
      <c r="B68" s="280" t="s">
        <v>7315</v>
      </c>
      <c r="C68" s="281">
        <f>NPV(RDR,D68:X68)*(1+RDR)</f>
        <v>10.952611094345967</v>
      </c>
      <c r="D68" s="282">
        <f>D63*$H$25+(D64*$I$25)+(D65*$J$25)-$H$24</f>
        <v>1.3067499999999999</v>
      </c>
      <c r="E68" s="282">
        <f>E63*$H$25+(E64*$I$25)+(E65*$J$25)</f>
        <v>1.8067499999999999</v>
      </c>
      <c r="F68" s="282">
        <f t="shared" ref="F68:X68" si="93">F63*$H$25+(F64*$I$25)+(F65*$J$25)</f>
        <v>1.8067499999999999</v>
      </c>
      <c r="G68" s="282">
        <f t="shared" si="93"/>
        <v>1.8067499999999999</v>
      </c>
      <c r="H68" s="282">
        <f t="shared" si="93"/>
        <v>0.37640624999999994</v>
      </c>
      <c r="I68" s="282">
        <f t="shared" si="93"/>
        <v>0.37640624999999994</v>
      </c>
      <c r="J68" s="282">
        <f t="shared" si="93"/>
        <v>0.37640624999999994</v>
      </c>
      <c r="K68" s="282">
        <f t="shared" si="93"/>
        <v>0.37640624999999994</v>
      </c>
      <c r="L68" s="282">
        <f t="shared" si="93"/>
        <v>0.37640624999999994</v>
      </c>
      <c r="M68" s="282">
        <f t="shared" si="93"/>
        <v>0.37640624999999994</v>
      </c>
      <c r="N68" s="282">
        <f t="shared" si="93"/>
        <v>0.37640624999999994</v>
      </c>
      <c r="O68" s="282">
        <f t="shared" si="93"/>
        <v>0.37640624999999994</v>
      </c>
      <c r="P68" s="282">
        <f t="shared" si="93"/>
        <v>0.37640624999999994</v>
      </c>
      <c r="Q68" s="282">
        <f t="shared" si="93"/>
        <v>0.37640624999999994</v>
      </c>
      <c r="R68" s="282">
        <f t="shared" si="93"/>
        <v>0.37640624999999994</v>
      </c>
      <c r="S68" s="282">
        <f t="shared" si="93"/>
        <v>0.37640624999999994</v>
      </c>
      <c r="T68" s="282">
        <f t="shared" si="93"/>
        <v>0.37640624999999994</v>
      </c>
      <c r="U68" s="282">
        <f t="shared" si="93"/>
        <v>0.37640624999999994</v>
      </c>
      <c r="V68" s="282">
        <f t="shared" si="93"/>
        <v>0.37640624999999994</v>
      </c>
      <c r="W68" s="282">
        <f t="shared" si="93"/>
        <v>0.37640624999999994</v>
      </c>
      <c r="X68" s="282">
        <f t="shared" si="93"/>
        <v>0.37640624999999994</v>
      </c>
    </row>
    <row r="69" spans="1:24">
      <c r="A69" s="247"/>
      <c r="B69" s="280" t="s">
        <v>7316</v>
      </c>
      <c r="C69" s="283">
        <f>-PMT(RDR,B57,C68,,)</f>
        <v>0.71655675872646973</v>
      </c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</row>
    <row r="70" spans="1:24" ht="15.75" thickBot="1">
      <c r="A70" s="247"/>
      <c r="B70" s="264" t="s">
        <v>695</v>
      </c>
      <c r="C70" s="284">
        <v>1</v>
      </c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</row>
    <row r="74" spans="1:24" ht="25.5" customHeight="1">
      <c r="A74" s="264" t="s">
        <v>7304</v>
      </c>
      <c r="B74" s="265">
        <v>2017</v>
      </c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</row>
    <row r="75" spans="1:24" ht="12.75" customHeight="1" thickBot="1">
      <c r="A75" s="264" t="s">
        <v>7288</v>
      </c>
      <c r="B75" s="269">
        <f>B40</f>
        <v>21.21644010092901</v>
      </c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</row>
    <row r="76" spans="1:24" ht="12.75" customHeight="1" thickBot="1">
      <c r="A76" s="117" t="s">
        <v>7287</v>
      </c>
      <c r="B76" s="270">
        <v>0.03</v>
      </c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</row>
    <row r="77" spans="1:24" ht="12.75" customHeight="1">
      <c r="A77" s="247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</row>
    <row r="78" spans="1:24" ht="12.75" customHeight="1">
      <c r="A78" s="247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</row>
    <row r="79" spans="1:24" ht="12" customHeight="1">
      <c r="A79" s="273" t="s">
        <v>722</v>
      </c>
      <c r="B79" s="247"/>
      <c r="C79" s="247"/>
      <c r="D79" s="247"/>
      <c r="E79" s="247"/>
      <c r="F79" s="24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</row>
    <row r="80" spans="1:24" s="275" customFormat="1" ht="12.75">
      <c r="A80" s="274"/>
      <c r="C80" s="275" t="s">
        <v>7311</v>
      </c>
      <c r="D80" s="275">
        <f>B74</f>
        <v>2017</v>
      </c>
      <c r="E80" s="275">
        <f>D80+1</f>
        <v>2018</v>
      </c>
      <c r="F80" s="275">
        <f t="shared" ref="F80" si="94">E80+1</f>
        <v>2019</v>
      </c>
      <c r="G80" s="275">
        <f t="shared" ref="G80" si="95">F80+1</f>
        <v>2020</v>
      </c>
      <c r="H80" s="275">
        <f t="shared" ref="H80" si="96">G80+1</f>
        <v>2021</v>
      </c>
      <c r="I80" s="275">
        <f t="shared" ref="I80" si="97">H80+1</f>
        <v>2022</v>
      </c>
      <c r="J80" s="275">
        <f t="shared" ref="J80" si="98">I80+1</f>
        <v>2023</v>
      </c>
      <c r="K80" s="275">
        <f t="shared" ref="K80" si="99">J80+1</f>
        <v>2024</v>
      </c>
      <c r="L80" s="275">
        <f t="shared" ref="L80" si="100">K80+1</f>
        <v>2025</v>
      </c>
      <c r="M80" s="275">
        <f t="shared" ref="M80" si="101">L80+1</f>
        <v>2026</v>
      </c>
      <c r="N80" s="275">
        <f t="shared" ref="N80" si="102">M80+1</f>
        <v>2027</v>
      </c>
      <c r="O80" s="275">
        <f t="shared" ref="O80" si="103">N80+1</f>
        <v>2028</v>
      </c>
      <c r="P80" s="275">
        <f t="shared" ref="P80" si="104">O80+1</f>
        <v>2029</v>
      </c>
      <c r="Q80" s="275">
        <f t="shared" ref="Q80" si="105">P80+1</f>
        <v>2030</v>
      </c>
      <c r="R80" s="275">
        <f t="shared" ref="R80" si="106">Q80+1</f>
        <v>2031</v>
      </c>
      <c r="S80" s="275">
        <f t="shared" ref="S80" si="107">R80+1</f>
        <v>2032</v>
      </c>
      <c r="T80" s="275">
        <f t="shared" ref="T80" si="108">S80+1</f>
        <v>2033</v>
      </c>
      <c r="U80" s="275">
        <f t="shared" ref="U80" si="109">T80+1</f>
        <v>2034</v>
      </c>
      <c r="V80" s="275">
        <f t="shared" ref="V80" si="110">U80+1</f>
        <v>2035</v>
      </c>
      <c r="W80" s="275">
        <f t="shared" ref="W80" si="111">V80+1</f>
        <v>2036</v>
      </c>
      <c r="X80" s="275">
        <f t="shared" ref="X80" si="112">W80+1</f>
        <v>2037</v>
      </c>
    </row>
    <row r="81" spans="1:24" s="275" customFormat="1" ht="12.75" customHeight="1">
      <c r="A81" s="434" t="s">
        <v>7312</v>
      </c>
      <c r="B81" s="434"/>
      <c r="C81" s="275" t="s">
        <v>7305</v>
      </c>
      <c r="D81" s="276">
        <v>0</v>
      </c>
      <c r="E81" s="276">
        <v>0</v>
      </c>
      <c r="F81" s="276">
        <v>0</v>
      </c>
      <c r="G81" s="276">
        <v>0</v>
      </c>
      <c r="H81" s="276">
        <v>0</v>
      </c>
      <c r="I81" s="276">
        <v>0</v>
      </c>
      <c r="J81" s="276">
        <f t="shared" ref="J81:J82" si="113">I81</f>
        <v>0</v>
      </c>
      <c r="K81" s="276">
        <f t="shared" ref="K81:K82" si="114">J81</f>
        <v>0</v>
      </c>
      <c r="L81" s="276">
        <f t="shared" ref="L81" si="115">K81</f>
        <v>0</v>
      </c>
      <c r="M81" s="276">
        <f>L81</f>
        <v>0</v>
      </c>
      <c r="N81" s="276">
        <f t="shared" ref="N81" si="116">M81</f>
        <v>0</v>
      </c>
      <c r="O81" s="276">
        <f t="shared" ref="O81" si="117">N81</f>
        <v>0</v>
      </c>
      <c r="P81" s="276">
        <f t="shared" ref="P81:P83" si="118">O81</f>
        <v>0</v>
      </c>
      <c r="Q81" s="276">
        <f t="shared" ref="Q81:Q83" si="119">P81</f>
        <v>0</v>
      </c>
      <c r="R81" s="276">
        <f t="shared" ref="R81:R83" si="120">Q81</f>
        <v>0</v>
      </c>
      <c r="S81" s="276">
        <f t="shared" ref="S81:S83" si="121">R81</f>
        <v>0</v>
      </c>
      <c r="T81" s="276">
        <f t="shared" ref="T81:T83" si="122">S81</f>
        <v>0</v>
      </c>
      <c r="U81" s="276">
        <f t="shared" ref="U81:U83" si="123">T81</f>
        <v>0</v>
      </c>
      <c r="V81" s="276">
        <f t="shared" ref="V81:V83" si="124">U81</f>
        <v>0</v>
      </c>
      <c r="W81" s="276">
        <f t="shared" ref="W81:W83" si="125">V81</f>
        <v>0</v>
      </c>
      <c r="X81" s="276">
        <f t="shared" ref="X81:X83" si="126">W81</f>
        <v>0</v>
      </c>
    </row>
    <row r="82" spans="1:24" s="275" customFormat="1">
      <c r="A82" s="434"/>
      <c r="B82" s="434"/>
      <c r="C82" s="275" t="s">
        <v>7313</v>
      </c>
      <c r="D82" s="276">
        <v>1</v>
      </c>
      <c r="E82" s="276">
        <v>1</v>
      </c>
      <c r="F82" s="276">
        <f>1-F81</f>
        <v>1</v>
      </c>
      <c r="G82" s="276">
        <v>0</v>
      </c>
      <c r="H82" s="276">
        <v>0</v>
      </c>
      <c r="I82" s="276">
        <v>0</v>
      </c>
      <c r="J82" s="276">
        <f t="shared" si="113"/>
        <v>0</v>
      </c>
      <c r="K82" s="276">
        <f t="shared" si="114"/>
        <v>0</v>
      </c>
      <c r="L82" s="276">
        <v>0</v>
      </c>
      <c r="M82" s="276">
        <v>0</v>
      </c>
      <c r="N82" s="276">
        <v>0</v>
      </c>
      <c r="O82" s="276">
        <f>N82</f>
        <v>0</v>
      </c>
      <c r="P82" s="276">
        <f t="shared" si="118"/>
        <v>0</v>
      </c>
      <c r="Q82" s="276">
        <f t="shared" si="119"/>
        <v>0</v>
      </c>
      <c r="R82" s="276">
        <f t="shared" si="120"/>
        <v>0</v>
      </c>
      <c r="S82" s="276">
        <f t="shared" si="121"/>
        <v>0</v>
      </c>
      <c r="T82" s="276">
        <f t="shared" si="122"/>
        <v>0</v>
      </c>
      <c r="U82" s="276">
        <f t="shared" si="123"/>
        <v>0</v>
      </c>
      <c r="V82" s="276">
        <f t="shared" si="124"/>
        <v>0</v>
      </c>
      <c r="W82" s="276">
        <f t="shared" si="125"/>
        <v>0</v>
      </c>
      <c r="X82" s="276">
        <f t="shared" si="126"/>
        <v>0</v>
      </c>
    </row>
    <row r="83" spans="1:24" s="275" customFormat="1" ht="13.5" customHeight="1">
      <c r="A83" s="273"/>
      <c r="B83" s="277"/>
      <c r="C83" s="275" t="s">
        <v>683</v>
      </c>
      <c r="D83" s="276">
        <v>0</v>
      </c>
      <c r="E83" s="276">
        <v>0</v>
      </c>
      <c r="F83" s="276">
        <v>0</v>
      </c>
      <c r="G83" s="276">
        <v>1</v>
      </c>
      <c r="H83" s="276">
        <v>1</v>
      </c>
      <c r="I83" s="276">
        <v>1</v>
      </c>
      <c r="J83" s="276">
        <f>I83</f>
        <v>1</v>
      </c>
      <c r="K83" s="276">
        <f>J83</f>
        <v>1</v>
      </c>
      <c r="L83" s="276">
        <v>1</v>
      </c>
      <c r="M83" s="276">
        <v>1</v>
      </c>
      <c r="N83" s="276">
        <v>1</v>
      </c>
      <c r="O83" s="276">
        <f>N83</f>
        <v>1</v>
      </c>
      <c r="P83" s="276">
        <f t="shared" si="118"/>
        <v>1</v>
      </c>
      <c r="Q83" s="276">
        <f t="shared" si="119"/>
        <v>1</v>
      </c>
      <c r="R83" s="276">
        <f t="shared" si="120"/>
        <v>1</v>
      </c>
      <c r="S83" s="276">
        <f t="shared" si="121"/>
        <v>1</v>
      </c>
      <c r="T83" s="276">
        <f t="shared" si="122"/>
        <v>1</v>
      </c>
      <c r="U83" s="276">
        <f t="shared" si="123"/>
        <v>1</v>
      </c>
      <c r="V83" s="276">
        <f t="shared" si="124"/>
        <v>1</v>
      </c>
      <c r="W83" s="276">
        <f t="shared" si="125"/>
        <v>1</v>
      </c>
      <c r="X83" s="276">
        <f t="shared" si="126"/>
        <v>1</v>
      </c>
    </row>
    <row r="84" spans="1:24" s="275" customFormat="1" ht="13.5" customHeight="1">
      <c r="A84" s="273"/>
      <c r="B84" s="277"/>
      <c r="D84" s="278"/>
      <c r="E84" s="278"/>
      <c r="F84" s="278"/>
      <c r="G84" s="278"/>
      <c r="H84" s="278"/>
      <c r="I84" s="278"/>
      <c r="J84" s="278"/>
      <c r="K84" s="278"/>
    </row>
    <row r="85" spans="1:24" ht="15.75" thickBot="1">
      <c r="A85" s="247"/>
      <c r="B85" s="117"/>
      <c r="C85" s="279" t="s">
        <v>7314</v>
      </c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</row>
    <row r="86" spans="1:24" ht="15.75" thickBot="1">
      <c r="A86" s="247"/>
      <c r="B86" s="280" t="s">
        <v>7315</v>
      </c>
      <c r="C86" s="281">
        <f>NPV(RDR,D86:X86)*(1+RDR)</f>
        <v>9.6436439415255482</v>
      </c>
      <c r="D86" s="282">
        <f>D81*$H$7+(D82*$I$7)+(D83*$J$7)-$H$6</f>
        <v>1.3067499999999999</v>
      </c>
      <c r="E86" s="282">
        <f>E81*$H$7+(E82*$I$7)+(E83*$J$7)</f>
        <v>1.8067499999999999</v>
      </c>
      <c r="F86" s="282">
        <f t="shared" ref="F86:X86" si="127">F81*$H$7+(F82*$I$7)+(F83*$J$7)</f>
        <v>1.8067499999999999</v>
      </c>
      <c r="G86" s="282">
        <f t="shared" si="127"/>
        <v>0.37640624999999994</v>
      </c>
      <c r="H86" s="282">
        <f t="shared" si="127"/>
        <v>0.37640624999999994</v>
      </c>
      <c r="I86" s="282">
        <f t="shared" si="127"/>
        <v>0.37640624999999994</v>
      </c>
      <c r="J86" s="282">
        <f t="shared" si="127"/>
        <v>0.37640624999999994</v>
      </c>
      <c r="K86" s="282">
        <f t="shared" si="127"/>
        <v>0.37640624999999994</v>
      </c>
      <c r="L86" s="282">
        <f t="shared" si="127"/>
        <v>0.37640624999999994</v>
      </c>
      <c r="M86" s="282">
        <f t="shared" si="127"/>
        <v>0.37640624999999994</v>
      </c>
      <c r="N86" s="282">
        <f t="shared" si="127"/>
        <v>0.37640624999999994</v>
      </c>
      <c r="O86" s="282">
        <f t="shared" si="127"/>
        <v>0.37640624999999994</v>
      </c>
      <c r="P86" s="282">
        <f t="shared" si="127"/>
        <v>0.37640624999999994</v>
      </c>
      <c r="Q86" s="282">
        <f t="shared" si="127"/>
        <v>0.37640624999999994</v>
      </c>
      <c r="R86" s="282">
        <f t="shared" si="127"/>
        <v>0.37640624999999994</v>
      </c>
      <c r="S86" s="282">
        <f t="shared" si="127"/>
        <v>0.37640624999999994</v>
      </c>
      <c r="T86" s="282">
        <f t="shared" si="127"/>
        <v>0.37640624999999994</v>
      </c>
      <c r="U86" s="282">
        <f t="shared" si="127"/>
        <v>0.37640624999999994</v>
      </c>
      <c r="V86" s="282">
        <f t="shared" si="127"/>
        <v>0.37640624999999994</v>
      </c>
      <c r="W86" s="282">
        <f t="shared" si="127"/>
        <v>0.37640624999999994</v>
      </c>
      <c r="X86" s="282">
        <f t="shared" si="127"/>
        <v>0.37640624999999994</v>
      </c>
    </row>
    <row r="87" spans="1:24">
      <c r="A87" s="247"/>
      <c r="B87" s="280" t="s">
        <v>7316</v>
      </c>
      <c r="C87" s="283">
        <f>-PMT(RDR,B75,C86,,)</f>
        <v>0.62099691829158832</v>
      </c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</row>
    <row r="88" spans="1:24" ht="15.75" thickBot="1">
      <c r="A88" s="247"/>
      <c r="B88" s="264" t="s">
        <v>695</v>
      </c>
      <c r="C88" s="284">
        <v>1</v>
      </c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</row>
    <row r="89" spans="1:24">
      <c r="A89" s="247"/>
      <c r="B89" s="264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</row>
    <row r="90" spans="1:24">
      <c r="A90" s="247"/>
      <c r="B90" s="264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</row>
    <row r="91" spans="1:24" ht="12" customHeight="1">
      <c r="A91" s="273" t="s">
        <v>728</v>
      </c>
      <c r="B91" s="247"/>
      <c r="C91" s="24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</row>
    <row r="92" spans="1:24" ht="12" customHeight="1">
      <c r="A92" s="264" t="s">
        <v>7288</v>
      </c>
      <c r="B92" s="269">
        <f>B57</f>
        <v>20.755500207555002</v>
      </c>
      <c r="C92" s="24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</row>
    <row r="93" spans="1:24" ht="12" customHeight="1">
      <c r="A93" s="273"/>
      <c r="B93" s="247"/>
      <c r="C93" s="24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</row>
    <row r="94" spans="1:24" ht="12" customHeight="1">
      <c r="A94" s="273"/>
      <c r="B94" s="247"/>
      <c r="C94" s="24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</row>
    <row r="95" spans="1:24" ht="12" customHeight="1">
      <c r="A95" s="273"/>
      <c r="B95" s="247"/>
      <c r="C95" s="24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</row>
    <row r="96" spans="1:24" ht="12" customHeight="1">
      <c r="A96" s="273"/>
      <c r="B96" s="247"/>
      <c r="C96" s="24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</row>
    <row r="97" spans="1:24" s="275" customFormat="1" ht="12.75">
      <c r="A97" s="274"/>
      <c r="C97" s="275" t="s">
        <v>7311</v>
      </c>
      <c r="D97" s="275">
        <f>D80</f>
        <v>2017</v>
      </c>
      <c r="E97" s="275">
        <f>D97+1</f>
        <v>2018</v>
      </c>
      <c r="F97" s="275">
        <f t="shared" ref="F97" si="128">E97+1</f>
        <v>2019</v>
      </c>
      <c r="G97" s="275">
        <f t="shared" ref="G97" si="129">F97+1</f>
        <v>2020</v>
      </c>
      <c r="H97" s="275">
        <f t="shared" ref="H97" si="130">G97+1</f>
        <v>2021</v>
      </c>
      <c r="I97" s="275">
        <f t="shared" ref="I97" si="131">H97+1</f>
        <v>2022</v>
      </c>
      <c r="J97" s="275">
        <f t="shared" ref="J97" si="132">I97+1</f>
        <v>2023</v>
      </c>
      <c r="K97" s="275">
        <f t="shared" ref="K97" si="133">J97+1</f>
        <v>2024</v>
      </c>
      <c r="L97" s="275">
        <f t="shared" ref="L97" si="134">K97+1</f>
        <v>2025</v>
      </c>
      <c r="M97" s="275">
        <f t="shared" ref="M97" si="135">L97+1</f>
        <v>2026</v>
      </c>
      <c r="N97" s="275">
        <f t="shared" ref="N97" si="136">M97+1</f>
        <v>2027</v>
      </c>
      <c r="O97" s="275">
        <f t="shared" ref="O97" si="137">N97+1</f>
        <v>2028</v>
      </c>
      <c r="P97" s="275">
        <f t="shared" ref="P97" si="138">O97+1</f>
        <v>2029</v>
      </c>
      <c r="Q97" s="275">
        <f t="shared" ref="Q97" si="139">P97+1</f>
        <v>2030</v>
      </c>
      <c r="R97" s="275">
        <f t="shared" ref="R97" si="140">Q97+1</f>
        <v>2031</v>
      </c>
      <c r="S97" s="275">
        <f t="shared" ref="S97" si="141">R97+1</f>
        <v>2032</v>
      </c>
      <c r="T97" s="275">
        <f t="shared" ref="T97" si="142">S97+1</f>
        <v>2033</v>
      </c>
      <c r="U97" s="275">
        <f t="shared" ref="U97" si="143">T97+1</f>
        <v>2034</v>
      </c>
      <c r="V97" s="275">
        <f t="shared" ref="V97" si="144">U97+1</f>
        <v>2035</v>
      </c>
      <c r="W97" s="275">
        <f t="shared" ref="W97" si="145">V97+1</f>
        <v>2036</v>
      </c>
      <c r="X97" s="275">
        <f t="shared" ref="X97" si="146">W97+1</f>
        <v>2037</v>
      </c>
    </row>
    <row r="98" spans="1:24" s="275" customFormat="1" ht="12.75" customHeight="1">
      <c r="A98" s="434" t="s">
        <v>7312</v>
      </c>
      <c r="B98" s="434"/>
      <c r="C98" s="275" t="s">
        <v>7305</v>
      </c>
      <c r="D98" s="276">
        <v>0</v>
      </c>
      <c r="E98" s="276">
        <v>0</v>
      </c>
      <c r="F98" s="276">
        <v>0</v>
      </c>
      <c r="G98" s="276">
        <v>0</v>
      </c>
      <c r="H98" s="276">
        <v>0</v>
      </c>
      <c r="I98" s="276">
        <v>0</v>
      </c>
      <c r="J98" s="276">
        <f t="shared" ref="J98:J99" si="147">I98</f>
        <v>0</v>
      </c>
      <c r="K98" s="276">
        <f t="shared" ref="K98:K99" si="148">J98</f>
        <v>0</v>
      </c>
      <c r="L98" s="276">
        <f t="shared" ref="L98" si="149">K98</f>
        <v>0</v>
      </c>
      <c r="M98" s="276">
        <f t="shared" ref="M98" si="150">L98</f>
        <v>0</v>
      </c>
      <c r="N98" s="276">
        <f t="shared" ref="N98" si="151">M98</f>
        <v>0</v>
      </c>
      <c r="O98" s="276">
        <f t="shared" ref="O98" si="152">N98</f>
        <v>0</v>
      </c>
      <c r="P98" s="276">
        <f t="shared" ref="P98:P100" si="153">O98</f>
        <v>0</v>
      </c>
      <c r="Q98" s="276">
        <f t="shared" ref="Q98:Q100" si="154">P98</f>
        <v>0</v>
      </c>
      <c r="R98" s="276">
        <f t="shared" ref="R98:R100" si="155">Q98</f>
        <v>0</v>
      </c>
      <c r="S98" s="276">
        <f t="shared" ref="S98:S100" si="156">R98</f>
        <v>0</v>
      </c>
      <c r="T98" s="276">
        <f t="shared" ref="T98:T100" si="157">S98</f>
        <v>0</v>
      </c>
      <c r="U98" s="276">
        <f t="shared" ref="U98:U100" si="158">T98</f>
        <v>0</v>
      </c>
      <c r="V98" s="276">
        <f t="shared" ref="V98:V100" si="159">U98</f>
        <v>0</v>
      </c>
      <c r="W98" s="276">
        <f t="shared" ref="W98:W100" si="160">V98</f>
        <v>0</v>
      </c>
      <c r="X98" s="276">
        <f t="shared" ref="X98:X100" si="161">W98</f>
        <v>0</v>
      </c>
    </row>
    <row r="99" spans="1:24" s="275" customFormat="1">
      <c r="A99" s="434"/>
      <c r="B99" s="434"/>
      <c r="C99" s="275" t="s">
        <v>7313</v>
      </c>
      <c r="D99" s="276">
        <v>1</v>
      </c>
      <c r="E99" s="276">
        <f>1-E98</f>
        <v>1</v>
      </c>
      <c r="F99" s="276">
        <f>1-F98</f>
        <v>1</v>
      </c>
      <c r="G99" s="276">
        <v>0</v>
      </c>
      <c r="H99" s="276">
        <v>0</v>
      </c>
      <c r="I99" s="276">
        <v>0</v>
      </c>
      <c r="J99" s="276">
        <f t="shared" si="147"/>
        <v>0</v>
      </c>
      <c r="K99" s="276">
        <f t="shared" si="148"/>
        <v>0</v>
      </c>
      <c r="L99" s="276">
        <v>0</v>
      </c>
      <c r="M99" s="276">
        <v>0</v>
      </c>
      <c r="N99" s="276">
        <v>0</v>
      </c>
      <c r="O99" s="276">
        <f>N99</f>
        <v>0</v>
      </c>
      <c r="P99" s="276">
        <f t="shared" si="153"/>
        <v>0</v>
      </c>
      <c r="Q99" s="276">
        <f t="shared" si="154"/>
        <v>0</v>
      </c>
      <c r="R99" s="276">
        <f t="shared" si="155"/>
        <v>0</v>
      </c>
      <c r="S99" s="276">
        <f t="shared" si="156"/>
        <v>0</v>
      </c>
      <c r="T99" s="276">
        <f t="shared" si="157"/>
        <v>0</v>
      </c>
      <c r="U99" s="276">
        <f t="shared" si="158"/>
        <v>0</v>
      </c>
      <c r="V99" s="276">
        <f t="shared" si="159"/>
        <v>0</v>
      </c>
      <c r="W99" s="276">
        <f t="shared" si="160"/>
        <v>0</v>
      </c>
      <c r="X99" s="276">
        <f t="shared" si="161"/>
        <v>0</v>
      </c>
    </row>
    <row r="100" spans="1:24" s="275" customFormat="1" ht="13.5" customHeight="1">
      <c r="A100" s="273"/>
      <c r="B100" s="277"/>
      <c r="C100" s="275" t="s">
        <v>683</v>
      </c>
      <c r="D100" s="276">
        <v>0</v>
      </c>
      <c r="E100" s="276">
        <v>0</v>
      </c>
      <c r="F100" s="276">
        <v>0</v>
      </c>
      <c r="G100" s="276">
        <v>1</v>
      </c>
      <c r="H100" s="276">
        <v>1</v>
      </c>
      <c r="I100" s="276">
        <v>1</v>
      </c>
      <c r="J100" s="276">
        <f>I100</f>
        <v>1</v>
      </c>
      <c r="K100" s="276">
        <f>J100</f>
        <v>1</v>
      </c>
      <c r="L100" s="276">
        <v>1</v>
      </c>
      <c r="M100" s="276">
        <v>1</v>
      </c>
      <c r="N100" s="276">
        <v>1</v>
      </c>
      <c r="O100" s="276">
        <f>N100</f>
        <v>1</v>
      </c>
      <c r="P100" s="276">
        <f t="shared" si="153"/>
        <v>1</v>
      </c>
      <c r="Q100" s="276">
        <f t="shared" si="154"/>
        <v>1</v>
      </c>
      <c r="R100" s="276">
        <f t="shared" si="155"/>
        <v>1</v>
      </c>
      <c r="S100" s="276">
        <f t="shared" si="156"/>
        <v>1</v>
      </c>
      <c r="T100" s="276">
        <f t="shared" si="157"/>
        <v>1</v>
      </c>
      <c r="U100" s="276">
        <f t="shared" si="158"/>
        <v>1</v>
      </c>
      <c r="V100" s="276">
        <f t="shared" si="159"/>
        <v>1</v>
      </c>
      <c r="W100" s="276">
        <f t="shared" si="160"/>
        <v>1</v>
      </c>
      <c r="X100" s="276">
        <f t="shared" si="161"/>
        <v>1</v>
      </c>
    </row>
    <row r="101" spans="1:24" s="275" customFormat="1" ht="13.5" customHeight="1">
      <c r="A101" s="273"/>
      <c r="B101" s="277"/>
      <c r="D101" s="278"/>
      <c r="E101" s="278"/>
      <c r="F101" s="278"/>
      <c r="G101" s="278"/>
      <c r="H101" s="278"/>
      <c r="I101" s="278"/>
      <c r="J101" s="278"/>
      <c r="K101" s="278"/>
    </row>
    <row r="102" spans="1:24" ht="15.75" thickBot="1">
      <c r="A102" s="247"/>
      <c r="B102" s="117"/>
      <c r="C102" s="279" t="s">
        <v>7314</v>
      </c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</row>
    <row r="103" spans="1:24" ht="15.75" thickBot="1">
      <c r="A103" s="247"/>
      <c r="B103" s="280" t="s">
        <v>7315</v>
      </c>
      <c r="C103" s="281">
        <f>NPV(RDR,D103:X103)*(1+RDR)</f>
        <v>9.6436439415255482</v>
      </c>
      <c r="D103" s="282">
        <f>D98*$H$25+(D99*$I$25)+(D100*$J$25)-$H$24</f>
        <v>1.3067499999999999</v>
      </c>
      <c r="E103" s="282">
        <f>E98*$H$25+(E99*$I$25)+(E100*$J$25)</f>
        <v>1.8067499999999999</v>
      </c>
      <c r="F103" s="282">
        <f t="shared" ref="F103:X103" si="162">F98*$H$25+(F99*$I$25)+(F100*$J$25)</f>
        <v>1.8067499999999999</v>
      </c>
      <c r="G103" s="282">
        <f t="shared" si="162"/>
        <v>0.37640624999999994</v>
      </c>
      <c r="H103" s="282">
        <f t="shared" si="162"/>
        <v>0.37640624999999994</v>
      </c>
      <c r="I103" s="282">
        <f t="shared" si="162"/>
        <v>0.37640624999999994</v>
      </c>
      <c r="J103" s="282">
        <f t="shared" si="162"/>
        <v>0.37640624999999994</v>
      </c>
      <c r="K103" s="282">
        <f t="shared" si="162"/>
        <v>0.37640624999999994</v>
      </c>
      <c r="L103" s="282">
        <f t="shared" si="162"/>
        <v>0.37640624999999994</v>
      </c>
      <c r="M103" s="282">
        <f t="shared" si="162"/>
        <v>0.37640624999999994</v>
      </c>
      <c r="N103" s="282">
        <f t="shared" si="162"/>
        <v>0.37640624999999994</v>
      </c>
      <c r="O103" s="282">
        <f t="shared" si="162"/>
        <v>0.37640624999999994</v>
      </c>
      <c r="P103" s="282">
        <f t="shared" si="162"/>
        <v>0.37640624999999994</v>
      </c>
      <c r="Q103" s="282">
        <f t="shared" si="162"/>
        <v>0.37640624999999994</v>
      </c>
      <c r="R103" s="282">
        <f t="shared" si="162"/>
        <v>0.37640624999999994</v>
      </c>
      <c r="S103" s="282">
        <f t="shared" si="162"/>
        <v>0.37640624999999994</v>
      </c>
      <c r="T103" s="282">
        <f t="shared" si="162"/>
        <v>0.37640624999999994</v>
      </c>
      <c r="U103" s="282">
        <f t="shared" si="162"/>
        <v>0.37640624999999994</v>
      </c>
      <c r="V103" s="282">
        <f t="shared" si="162"/>
        <v>0.37640624999999994</v>
      </c>
      <c r="W103" s="282">
        <f t="shared" si="162"/>
        <v>0.37640624999999994</v>
      </c>
      <c r="X103" s="282">
        <f t="shared" si="162"/>
        <v>0.37640624999999994</v>
      </c>
    </row>
    <row r="104" spans="1:24">
      <c r="A104" s="247"/>
      <c r="B104" s="280" t="s">
        <v>7316</v>
      </c>
      <c r="C104" s="283">
        <f>-PMT(RDR,B92,C103,,)</f>
        <v>0.63091971270841019</v>
      </c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</row>
    <row r="105" spans="1:24" ht="15.75" thickBot="1">
      <c r="A105" s="247"/>
      <c r="B105" s="264" t="s">
        <v>695</v>
      </c>
      <c r="C105" s="284">
        <v>1</v>
      </c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</row>
  </sheetData>
  <mergeCells count="15">
    <mergeCell ref="A81:B82"/>
    <mergeCell ref="A98:B99"/>
    <mergeCell ref="A46:B47"/>
    <mergeCell ref="A63:B64"/>
    <mergeCell ref="H21:J21"/>
    <mergeCell ref="D23:G23"/>
    <mergeCell ref="D24:G24"/>
    <mergeCell ref="D25:G25"/>
    <mergeCell ref="A28:B29"/>
    <mergeCell ref="A11:B12"/>
    <mergeCell ref="A1:J1"/>
    <mergeCell ref="H3:J3"/>
    <mergeCell ref="D5:G5"/>
    <mergeCell ref="D6:G6"/>
    <mergeCell ref="D7:G7"/>
  </mergeCells>
  <pageMargins left="0.75" right="0.75" top="1" bottom="1" header="0.5" footer="0.5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59999389629810485"/>
  </sheetPr>
  <dimension ref="A1:N105"/>
  <sheetViews>
    <sheetView workbookViewId="0">
      <selection activeCell="M14" sqref="M14"/>
    </sheetView>
  </sheetViews>
  <sheetFormatPr defaultRowHeight="15"/>
  <cols>
    <col min="1" max="1" width="22.42578125" style="150" customWidth="1"/>
    <col min="2" max="2" width="9.140625" style="150"/>
    <col min="3" max="3" width="11.140625" style="150" customWidth="1"/>
    <col min="4" max="4" width="11.28515625" style="150" bestFit="1" customWidth="1"/>
    <col min="5" max="5" width="9.140625" style="150"/>
    <col min="6" max="6" width="10.42578125" style="150" customWidth="1"/>
    <col min="7" max="7" width="11.28515625" style="150" bestFit="1" customWidth="1"/>
    <col min="8" max="8" width="9.140625" style="150"/>
    <col min="9" max="9" width="10.140625" style="150" customWidth="1"/>
    <col min="10" max="16384" width="9.140625" style="150"/>
  </cols>
  <sheetData>
    <row r="1" spans="1:14" s="263" customFormat="1" ht="18.75" customHeight="1">
      <c r="A1" s="435" t="s">
        <v>7319</v>
      </c>
      <c r="B1" s="435"/>
      <c r="C1" s="435"/>
      <c r="D1" s="435"/>
      <c r="E1" s="435"/>
      <c r="F1" s="435"/>
      <c r="G1" s="435"/>
      <c r="H1" s="435"/>
      <c r="I1" s="435"/>
      <c r="J1" s="435"/>
    </row>
    <row r="2" spans="1:14" ht="7.5" customHeight="1">
      <c r="A2" s="24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2.75" customHeight="1">
      <c r="A3" s="247"/>
      <c r="B3" s="117"/>
      <c r="C3" s="117"/>
      <c r="D3" s="117"/>
      <c r="E3" s="117"/>
      <c r="F3" s="117"/>
      <c r="G3" s="117"/>
      <c r="H3" s="436" t="s">
        <v>7303</v>
      </c>
      <c r="I3" s="436"/>
      <c r="J3" s="436"/>
      <c r="K3" s="117"/>
      <c r="L3" s="117"/>
      <c r="M3" s="117"/>
      <c r="N3" s="117"/>
    </row>
    <row r="4" spans="1:14" ht="25.5" customHeight="1">
      <c r="A4" s="264" t="s">
        <v>7304</v>
      </c>
      <c r="B4" s="265">
        <v>2015</v>
      </c>
      <c r="C4" s="117"/>
      <c r="D4" s="117"/>
      <c r="E4" s="117"/>
      <c r="F4" s="117"/>
      <c r="G4" s="117"/>
      <c r="H4" s="266" t="s">
        <v>7305</v>
      </c>
      <c r="I4" s="266" t="s">
        <v>7306</v>
      </c>
      <c r="J4" s="266" t="s">
        <v>683</v>
      </c>
      <c r="K4" s="117"/>
      <c r="L4" s="117"/>
      <c r="M4" s="267" t="s">
        <v>7307</v>
      </c>
      <c r="N4" s="268">
        <v>3500</v>
      </c>
    </row>
    <row r="5" spans="1:14" ht="12.75" customHeight="1" thickBot="1">
      <c r="A5" s="264" t="s">
        <v>7288</v>
      </c>
      <c r="B5" s="269">
        <f>'Baseline Shift'!B64</f>
        <v>7.3014863147339977</v>
      </c>
      <c r="C5" s="117"/>
      <c r="D5" s="437" t="s">
        <v>7308</v>
      </c>
      <c r="E5" s="437"/>
      <c r="F5" s="437"/>
      <c r="G5" s="437"/>
      <c r="H5" s="265">
        <f>'RES LED O&amp;M'!H5</f>
        <v>1000</v>
      </c>
      <c r="I5" s="265">
        <f>'RES LED O&amp;M'!I5</f>
        <v>1000</v>
      </c>
      <c r="J5" s="265">
        <v>10000</v>
      </c>
      <c r="K5" s="117"/>
      <c r="L5" s="117"/>
      <c r="M5" s="117"/>
      <c r="N5" s="117"/>
    </row>
    <row r="6" spans="1:14" ht="12.75" customHeight="1" thickBot="1">
      <c r="A6" s="117" t="s">
        <v>7287</v>
      </c>
      <c r="B6" s="270">
        <v>0.03</v>
      </c>
      <c r="C6" s="117"/>
      <c r="D6" s="437" t="s">
        <v>7309</v>
      </c>
      <c r="E6" s="437"/>
      <c r="F6" s="437"/>
      <c r="G6" s="437"/>
      <c r="H6" s="271">
        <f>'RES LED O&amp;M'!H6</f>
        <v>0.5</v>
      </c>
      <c r="I6" s="271">
        <f>'RES LED O&amp;M'!I6</f>
        <v>1.5</v>
      </c>
      <c r="J6" s="271">
        <f>'RES LED O&amp;M'!J6</f>
        <v>2.5</v>
      </c>
      <c r="K6" s="117"/>
      <c r="L6" s="117"/>
      <c r="M6" s="117" t="s">
        <v>7321</v>
      </c>
      <c r="N6" s="117">
        <v>2.67</v>
      </c>
    </row>
    <row r="7" spans="1:14" ht="12.75" customHeight="1">
      <c r="A7" s="247"/>
      <c r="B7" s="117"/>
      <c r="C7" s="117"/>
      <c r="D7" s="437" t="s">
        <v>7310</v>
      </c>
      <c r="E7" s="437"/>
      <c r="F7" s="437"/>
      <c r="G7" s="437"/>
      <c r="H7" s="272">
        <f>($N$4/H5*H6)+N6</f>
        <v>4.42</v>
      </c>
      <c r="I7" s="272">
        <f>($N$4/I5*I6)+N6</f>
        <v>7.92</v>
      </c>
      <c r="J7" s="272">
        <f>($N$4/J5*J6)+N6</f>
        <v>3.5449999999999999</v>
      </c>
      <c r="K7" s="117"/>
      <c r="L7" s="117"/>
      <c r="M7" s="117"/>
      <c r="N7" s="117"/>
    </row>
    <row r="8" spans="1:14" ht="12.75" customHeight="1">
      <c r="A8" s="24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</row>
    <row r="9" spans="1:14" ht="12" customHeight="1">
      <c r="A9" s="273" t="s">
        <v>722</v>
      </c>
      <c r="B9" s="247"/>
      <c r="C9" s="247"/>
      <c r="D9" s="247"/>
      <c r="E9" s="247"/>
      <c r="F9" s="247"/>
      <c r="G9" s="117"/>
      <c r="H9" s="117"/>
      <c r="I9" s="117"/>
      <c r="J9" s="117"/>
      <c r="K9" s="117"/>
      <c r="L9" s="117"/>
    </row>
    <row r="10" spans="1:14" s="275" customFormat="1" ht="12.75">
      <c r="A10" s="274"/>
      <c r="C10" s="275" t="s">
        <v>7311</v>
      </c>
      <c r="D10" s="275">
        <f>B4</f>
        <v>2015</v>
      </c>
      <c r="E10" s="275">
        <f>D10+1</f>
        <v>2016</v>
      </c>
      <c r="F10" s="275">
        <f t="shared" ref="F10:H10" si="0">E10+1</f>
        <v>2017</v>
      </c>
      <c r="G10" s="275">
        <f t="shared" si="0"/>
        <v>2018</v>
      </c>
      <c r="H10" s="275">
        <f t="shared" si="0"/>
        <v>2019</v>
      </c>
      <c r="I10" s="275">
        <f t="shared" ref="I10" si="1">H10+1</f>
        <v>2020</v>
      </c>
      <c r="J10" s="275">
        <f t="shared" ref="J10" si="2">I10+1</f>
        <v>2021</v>
      </c>
      <c r="K10" s="275">
        <f t="shared" ref="K10" si="3">J10+1</f>
        <v>2022</v>
      </c>
    </row>
    <row r="11" spans="1:14" s="275" customFormat="1" ht="12.75" customHeight="1">
      <c r="A11" s="434" t="s">
        <v>7312</v>
      </c>
      <c r="B11" s="434"/>
      <c r="C11" s="275" t="s">
        <v>7305</v>
      </c>
      <c r="D11" s="276">
        <v>0</v>
      </c>
      <c r="E11" s="276">
        <v>0</v>
      </c>
      <c r="F11" s="276">
        <v>0</v>
      </c>
      <c r="G11" s="276">
        <v>0</v>
      </c>
      <c r="H11" s="276">
        <v>0</v>
      </c>
      <c r="I11" s="276">
        <f>H11</f>
        <v>0</v>
      </c>
      <c r="J11" s="276">
        <f t="shared" ref="J11:K11" si="4">I11</f>
        <v>0</v>
      </c>
      <c r="K11" s="276">
        <f t="shared" si="4"/>
        <v>0</v>
      </c>
    </row>
    <row r="12" spans="1:14" s="275" customFormat="1">
      <c r="A12" s="434"/>
      <c r="B12" s="434"/>
      <c r="C12" s="275" t="s">
        <v>7313</v>
      </c>
      <c r="D12" s="276">
        <v>1</v>
      </c>
      <c r="E12" s="276">
        <v>1</v>
      </c>
      <c r="F12" s="276">
        <f>1-F11</f>
        <v>1</v>
      </c>
      <c r="G12" s="276">
        <f>1-G11</f>
        <v>1</v>
      </c>
      <c r="H12" s="276">
        <f>1-H11</f>
        <v>1</v>
      </c>
      <c r="I12" s="276">
        <v>0</v>
      </c>
      <c r="J12" s="276">
        <f t="shared" ref="J12:K13" si="5">I12</f>
        <v>0</v>
      </c>
      <c r="K12" s="276">
        <f t="shared" si="5"/>
        <v>0</v>
      </c>
    </row>
    <row r="13" spans="1:14" s="275" customFormat="1" ht="13.5" customHeight="1">
      <c r="A13" s="273"/>
      <c r="B13" s="277"/>
      <c r="C13" s="275" t="s">
        <v>683</v>
      </c>
      <c r="D13" s="276">
        <v>0</v>
      </c>
      <c r="E13" s="276">
        <v>0</v>
      </c>
      <c r="F13" s="276">
        <v>0</v>
      </c>
      <c r="G13" s="276">
        <v>0</v>
      </c>
      <c r="H13" s="276">
        <v>0</v>
      </c>
      <c r="I13" s="276">
        <v>1</v>
      </c>
      <c r="J13" s="276">
        <f t="shared" si="5"/>
        <v>1</v>
      </c>
      <c r="K13" s="276">
        <f t="shared" si="5"/>
        <v>1</v>
      </c>
    </row>
    <row r="14" spans="1:14" s="275" customFormat="1" ht="13.5" customHeight="1">
      <c r="A14" s="273"/>
      <c r="B14" s="277"/>
      <c r="D14" s="278"/>
      <c r="E14" s="278"/>
      <c r="F14" s="278"/>
      <c r="G14" s="278"/>
      <c r="H14" s="278"/>
      <c r="I14" s="278"/>
      <c r="J14" s="278"/>
      <c r="K14" s="278"/>
    </row>
    <row r="15" spans="1:14" ht="15.75" thickBot="1">
      <c r="A15" s="247"/>
      <c r="B15" s="117"/>
      <c r="C15" s="279" t="s">
        <v>7314</v>
      </c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4" ht="15.75" thickBot="1">
      <c r="A16" s="247"/>
      <c r="B16" s="280" t="s">
        <v>7315</v>
      </c>
      <c r="C16" s="281">
        <f>NPV(RDR,D16:K16)*(1+RDR)</f>
        <v>43.750972003157209</v>
      </c>
      <c r="D16" s="282">
        <f>D11*$H$7+(D12*$I$7)+(D13*$J$7)-$H$6</f>
        <v>7.42</v>
      </c>
      <c r="E16" s="282">
        <f>E11*$H$7+(E12*$I$7)+(E13*$J$7)</f>
        <v>7.92</v>
      </c>
      <c r="F16" s="282">
        <f t="shared" ref="F16:J16" si="6">F11*$H$7+(F12*$I$7)+(F13*$J$7)</f>
        <v>7.92</v>
      </c>
      <c r="G16" s="282">
        <f t="shared" si="6"/>
        <v>7.92</v>
      </c>
      <c r="H16" s="282">
        <f t="shared" si="6"/>
        <v>7.92</v>
      </c>
      <c r="I16" s="282">
        <f t="shared" si="6"/>
        <v>3.5449999999999999</v>
      </c>
      <c r="J16" s="282">
        <f t="shared" si="6"/>
        <v>3.5449999999999999</v>
      </c>
      <c r="K16" s="282">
        <f>K11*$H$7+(K12*$I$7)+(K13*$J$7)*0.3</f>
        <v>1.0634999999999999</v>
      </c>
      <c r="L16" s="117" t="s">
        <v>7320</v>
      </c>
    </row>
    <row r="17" spans="1:11">
      <c r="A17" s="247"/>
      <c r="B17" s="280" t="s">
        <v>7316</v>
      </c>
      <c r="C17" s="283">
        <f>-PMT(RDR,B5,C16,,)</f>
        <v>6.761354451648379</v>
      </c>
      <c r="D17" s="117"/>
      <c r="E17" s="117"/>
      <c r="F17" s="117"/>
      <c r="G17" s="117"/>
      <c r="H17" s="117"/>
      <c r="I17" s="117"/>
    </row>
    <row r="18" spans="1:11" ht="15.75" thickBot="1">
      <c r="A18" s="247"/>
      <c r="B18" s="264" t="s">
        <v>695</v>
      </c>
      <c r="C18" s="284">
        <v>1</v>
      </c>
      <c r="D18" s="117"/>
      <c r="E18" s="117"/>
      <c r="F18" s="117"/>
      <c r="G18" s="117"/>
      <c r="H18" s="117"/>
      <c r="I18" s="117"/>
      <c r="J18" s="117"/>
      <c r="K18" s="117"/>
    </row>
    <row r="19" spans="1:11">
      <c r="A19" s="247"/>
      <c r="B19" s="264"/>
      <c r="C19" s="117"/>
      <c r="D19" s="117"/>
      <c r="E19" s="117"/>
      <c r="F19" s="117"/>
      <c r="G19" s="117"/>
      <c r="H19" s="117"/>
      <c r="I19" s="117"/>
      <c r="J19" s="117"/>
      <c r="K19" s="117"/>
    </row>
    <row r="20" spans="1:11">
      <c r="A20" s="247"/>
      <c r="B20" s="264"/>
      <c r="C20" s="117"/>
      <c r="D20" s="117"/>
      <c r="E20" s="117"/>
      <c r="F20" s="117"/>
      <c r="G20" s="117"/>
      <c r="H20" s="117"/>
      <c r="I20" s="117"/>
      <c r="J20" s="117"/>
      <c r="K20" s="117"/>
    </row>
    <row r="21" spans="1:11" ht="12" customHeight="1">
      <c r="A21" s="273" t="s">
        <v>7214</v>
      </c>
      <c r="B21" s="247"/>
      <c r="C21" s="247"/>
      <c r="D21" s="117"/>
      <c r="E21" s="117"/>
      <c r="F21" s="117"/>
      <c r="G21" s="117"/>
      <c r="H21" s="436" t="s">
        <v>7303</v>
      </c>
      <c r="I21" s="436"/>
      <c r="J21" s="436"/>
      <c r="K21" s="117"/>
    </row>
    <row r="22" spans="1:11" ht="12" customHeight="1">
      <c r="A22" s="264" t="s">
        <v>7288</v>
      </c>
      <c r="B22" s="269">
        <f>'Baseline Shift'!B79</f>
        <v>7.1428571428571432</v>
      </c>
      <c r="C22" s="247"/>
      <c r="D22" s="117"/>
      <c r="E22" s="117"/>
      <c r="F22" s="117"/>
      <c r="G22" s="117"/>
      <c r="H22" s="266" t="s">
        <v>7305</v>
      </c>
      <c r="I22" s="266" t="s">
        <v>7306</v>
      </c>
      <c r="J22" s="266" t="s">
        <v>683</v>
      </c>
      <c r="K22" s="117"/>
    </row>
    <row r="23" spans="1:11" ht="12" customHeight="1">
      <c r="A23" s="273"/>
      <c r="B23" s="247"/>
      <c r="C23" s="247"/>
      <c r="D23" s="437" t="s">
        <v>7308</v>
      </c>
      <c r="E23" s="437"/>
      <c r="F23" s="437"/>
      <c r="G23" s="437"/>
      <c r="H23" s="265">
        <v>1000</v>
      </c>
      <c r="I23" s="265">
        <v>1000</v>
      </c>
      <c r="J23" s="265">
        <v>10000</v>
      </c>
      <c r="K23" s="117"/>
    </row>
    <row r="24" spans="1:11" ht="12" customHeight="1">
      <c r="A24" s="273"/>
      <c r="B24" s="247"/>
      <c r="C24" s="247"/>
      <c r="D24" s="437" t="s">
        <v>7309</v>
      </c>
      <c r="E24" s="437"/>
      <c r="F24" s="437"/>
      <c r="G24" s="437"/>
      <c r="H24" s="271">
        <f>'RES LED O&amp;M'!H24</f>
        <v>0.5</v>
      </c>
      <c r="I24" s="271">
        <f>'RES LED O&amp;M'!I24</f>
        <v>1.5</v>
      </c>
      <c r="J24" s="271">
        <f>'RES LED O&amp;M'!J24</f>
        <v>2.5</v>
      </c>
      <c r="K24" s="117"/>
    </row>
    <row r="25" spans="1:11" ht="12" customHeight="1">
      <c r="A25" s="273"/>
      <c r="B25" s="247"/>
      <c r="C25" s="247"/>
      <c r="D25" s="437" t="s">
        <v>7310</v>
      </c>
      <c r="E25" s="437"/>
      <c r="F25" s="437"/>
      <c r="G25" s="437"/>
      <c r="H25" s="272">
        <f>$N$4/H23*H24</f>
        <v>1.75</v>
      </c>
      <c r="I25" s="272">
        <f>$N$4/I23*I24</f>
        <v>5.25</v>
      </c>
      <c r="J25" s="272">
        <f>$N$4/J23*J24</f>
        <v>0.875</v>
      </c>
      <c r="K25" s="117"/>
    </row>
    <row r="26" spans="1:11" ht="12" customHeight="1">
      <c r="A26" s="273"/>
      <c r="B26" s="247"/>
      <c r="C26" s="247"/>
      <c r="D26" s="247"/>
      <c r="E26" s="247"/>
      <c r="F26" s="247"/>
      <c r="G26" s="117"/>
      <c r="H26" s="117"/>
      <c r="I26" s="117"/>
      <c r="J26" s="117"/>
      <c r="K26" s="117"/>
    </row>
    <row r="27" spans="1:11" s="275" customFormat="1" ht="12.75">
      <c r="A27" s="274"/>
      <c r="C27" s="275" t="s">
        <v>7311</v>
      </c>
      <c r="D27" s="275">
        <f>D10</f>
        <v>2015</v>
      </c>
      <c r="E27" s="275">
        <f>D27+1</f>
        <v>2016</v>
      </c>
      <c r="F27" s="275">
        <f t="shared" ref="F27:K27" si="7">E27+1</f>
        <v>2017</v>
      </c>
      <c r="G27" s="275">
        <f t="shared" si="7"/>
        <v>2018</v>
      </c>
      <c r="H27" s="275">
        <f t="shared" si="7"/>
        <v>2019</v>
      </c>
      <c r="I27" s="275">
        <f t="shared" si="7"/>
        <v>2020</v>
      </c>
      <c r="J27" s="275">
        <f t="shared" si="7"/>
        <v>2021</v>
      </c>
      <c r="K27" s="275">
        <f t="shared" si="7"/>
        <v>2022</v>
      </c>
    </row>
    <row r="28" spans="1:11" s="275" customFormat="1" ht="12.75" customHeight="1">
      <c r="A28" s="434" t="s">
        <v>7312</v>
      </c>
      <c r="B28" s="434"/>
      <c r="C28" s="275" t="s">
        <v>7305</v>
      </c>
      <c r="D28" s="276">
        <v>0</v>
      </c>
      <c r="E28" s="276">
        <v>0</v>
      </c>
      <c r="F28" s="276">
        <v>0</v>
      </c>
      <c r="G28" s="276">
        <v>0</v>
      </c>
      <c r="H28" s="276">
        <v>0</v>
      </c>
      <c r="I28" s="276">
        <v>0</v>
      </c>
      <c r="J28" s="276">
        <f t="shared" ref="J28:K30" si="8">I28</f>
        <v>0</v>
      </c>
      <c r="K28" s="276">
        <f t="shared" si="8"/>
        <v>0</v>
      </c>
    </row>
    <row r="29" spans="1:11" s="275" customFormat="1">
      <c r="A29" s="434"/>
      <c r="B29" s="434"/>
      <c r="C29" s="275" t="s">
        <v>7313</v>
      </c>
      <c r="D29" s="276">
        <v>1</v>
      </c>
      <c r="E29" s="276">
        <f>1-E28</f>
        <v>1</v>
      </c>
      <c r="F29" s="276">
        <f>1-F28</f>
        <v>1</v>
      </c>
      <c r="G29" s="276">
        <f>1-G28</f>
        <v>1</v>
      </c>
      <c r="H29" s="276">
        <f>1-H28</f>
        <v>1</v>
      </c>
      <c r="I29" s="276">
        <v>0</v>
      </c>
      <c r="J29" s="276">
        <f t="shared" si="8"/>
        <v>0</v>
      </c>
      <c r="K29" s="276">
        <f t="shared" si="8"/>
        <v>0</v>
      </c>
    </row>
    <row r="30" spans="1:11" s="275" customFormat="1" ht="13.5" customHeight="1">
      <c r="A30" s="273"/>
      <c r="B30" s="277"/>
      <c r="C30" s="275" t="s">
        <v>683</v>
      </c>
      <c r="D30" s="276">
        <v>0</v>
      </c>
      <c r="E30" s="276">
        <v>0</v>
      </c>
      <c r="F30" s="276">
        <v>0</v>
      </c>
      <c r="G30" s="276">
        <v>0</v>
      </c>
      <c r="H30" s="276">
        <v>0</v>
      </c>
      <c r="I30" s="276">
        <v>1</v>
      </c>
      <c r="J30" s="276">
        <f t="shared" si="8"/>
        <v>1</v>
      </c>
      <c r="K30" s="276">
        <f t="shared" si="8"/>
        <v>1</v>
      </c>
    </row>
    <row r="31" spans="1:11" s="275" customFormat="1" ht="13.5" customHeight="1">
      <c r="A31" s="273"/>
      <c r="B31" s="277"/>
      <c r="D31" s="278"/>
      <c r="E31" s="278"/>
      <c r="F31" s="278"/>
      <c r="G31" s="278"/>
      <c r="H31" s="278"/>
      <c r="I31" s="278"/>
      <c r="J31" s="278"/>
      <c r="K31" s="278"/>
    </row>
    <row r="32" spans="1:11" ht="15.75" thickBot="1">
      <c r="A32" s="247"/>
      <c r="B32" s="117"/>
      <c r="C32" s="279" t="s">
        <v>7314</v>
      </c>
      <c r="D32" s="117"/>
      <c r="E32" s="117"/>
      <c r="F32" s="117"/>
      <c r="G32" s="117"/>
      <c r="H32" s="117"/>
      <c r="I32" s="117"/>
      <c r="J32" s="117"/>
      <c r="K32" s="117"/>
    </row>
    <row r="33" spans="1:12" ht="15.75" thickBot="1">
      <c r="A33" s="247"/>
      <c r="B33" s="280" t="s">
        <v>7315</v>
      </c>
      <c r="C33" s="281">
        <f>NPV(RDR,D33:X33)*(1+RDR)</f>
        <v>25.823493532931323</v>
      </c>
      <c r="D33" s="282">
        <f>D28*$H$25+(D29*$I$25)+(D30*$J$25)-$H$24</f>
        <v>4.75</v>
      </c>
      <c r="E33" s="282">
        <f t="shared" ref="E33:J33" si="9">E28*$H$25+(E29*$I$25)+(E30*$J$25)</f>
        <v>5.25</v>
      </c>
      <c r="F33" s="282">
        <f t="shared" si="9"/>
        <v>5.25</v>
      </c>
      <c r="G33" s="282">
        <f t="shared" si="9"/>
        <v>5.25</v>
      </c>
      <c r="H33" s="282">
        <f t="shared" si="9"/>
        <v>5.25</v>
      </c>
      <c r="I33" s="282">
        <f t="shared" si="9"/>
        <v>0.875</v>
      </c>
      <c r="J33" s="282">
        <f t="shared" si="9"/>
        <v>0.875</v>
      </c>
      <c r="K33" s="282">
        <f>(K28*$H$25+(K29*$I$25)+(K30*$J$25))*0.1</f>
        <v>8.7500000000000008E-2</v>
      </c>
      <c r="L33" s="117" t="s">
        <v>7317</v>
      </c>
    </row>
    <row r="34" spans="1:12">
      <c r="A34" s="247"/>
      <c r="B34" s="280" t="s">
        <v>7316</v>
      </c>
      <c r="C34" s="283">
        <f>-PMT(RDR,B22,C33,,)</f>
        <v>4.0702241258153995</v>
      </c>
      <c r="D34" s="117"/>
      <c r="E34" s="117"/>
      <c r="F34" s="117"/>
      <c r="G34" s="117"/>
      <c r="H34" s="117"/>
      <c r="I34" s="117"/>
      <c r="J34" s="117"/>
      <c r="K34" s="117"/>
      <c r="L34" s="117"/>
    </row>
    <row r="35" spans="1:12" ht="15.75" thickBot="1">
      <c r="A35" s="247"/>
      <c r="B35" s="264" t="s">
        <v>695</v>
      </c>
      <c r="C35" s="284">
        <v>1</v>
      </c>
      <c r="D35" s="117"/>
      <c r="E35" s="117"/>
      <c r="F35" s="117"/>
      <c r="G35" s="117"/>
      <c r="H35" s="117"/>
      <c r="I35" s="117"/>
      <c r="J35" s="117"/>
      <c r="K35" s="117"/>
      <c r="L35" s="117"/>
    </row>
    <row r="36" spans="1:12">
      <c r="A36" s="247"/>
      <c r="B36" s="264"/>
      <c r="C36" s="117"/>
      <c r="D36" s="117"/>
      <c r="E36" s="117"/>
      <c r="F36" s="117"/>
      <c r="G36" s="117"/>
      <c r="H36" s="117"/>
      <c r="I36" s="117"/>
      <c r="J36" s="117"/>
      <c r="K36" s="117"/>
      <c r="L36" s="117"/>
    </row>
    <row r="37" spans="1:12">
      <c r="A37" s="247"/>
      <c r="B37" s="264"/>
      <c r="C37" s="117"/>
      <c r="D37" s="117"/>
      <c r="E37" s="117"/>
      <c r="F37" s="117"/>
      <c r="G37" s="117"/>
      <c r="H37" s="117"/>
      <c r="I37" s="117"/>
      <c r="J37" s="117"/>
      <c r="K37" s="117"/>
      <c r="L37" s="117"/>
    </row>
    <row r="38" spans="1:12" ht="12.75" customHeight="1">
      <c r="A38" s="247"/>
      <c r="B38" s="117"/>
      <c r="C38" s="117"/>
    </row>
    <row r="39" spans="1:12" ht="25.5" customHeight="1">
      <c r="A39" s="264" t="s">
        <v>7304</v>
      </c>
      <c r="B39" s="265">
        <v>2016</v>
      </c>
      <c r="C39" s="117"/>
    </row>
    <row r="40" spans="1:12" ht="12.75" customHeight="1" thickBot="1">
      <c r="A40" s="264" t="s">
        <v>7288</v>
      </c>
      <c r="B40" s="269">
        <f>B5</f>
        <v>7.3014863147339977</v>
      </c>
      <c r="C40" s="117"/>
    </row>
    <row r="41" spans="1:12" ht="12.75" customHeight="1" thickBot="1">
      <c r="A41" s="117" t="s">
        <v>7287</v>
      </c>
      <c r="B41" s="270">
        <v>0.03</v>
      </c>
      <c r="C41" s="117"/>
    </row>
    <row r="42" spans="1:12" ht="12.75" customHeight="1">
      <c r="A42" s="247"/>
      <c r="B42" s="117"/>
      <c r="C42" s="117"/>
    </row>
    <row r="43" spans="1:12" ht="12.75" customHeight="1">
      <c r="A43" s="247"/>
      <c r="B43" s="117"/>
      <c r="C43" s="117"/>
    </row>
    <row r="44" spans="1:12" ht="12" customHeight="1">
      <c r="A44" s="273" t="s">
        <v>722</v>
      </c>
      <c r="B44" s="247"/>
      <c r="C44" s="247"/>
      <c r="D44" s="247"/>
      <c r="E44" s="247"/>
      <c r="F44" s="247"/>
      <c r="G44" s="117"/>
      <c r="H44" s="117"/>
      <c r="I44" s="117"/>
      <c r="J44" s="117"/>
      <c r="K44" s="117"/>
      <c r="L44" s="117"/>
    </row>
    <row r="45" spans="1:12" s="275" customFormat="1" ht="12.75">
      <c r="A45" s="274"/>
      <c r="C45" s="275" t="s">
        <v>7311</v>
      </c>
      <c r="D45" s="275">
        <f>B39</f>
        <v>2016</v>
      </c>
      <c r="E45" s="275">
        <f>D45+1</f>
        <v>2017</v>
      </c>
      <c r="F45" s="275">
        <f t="shared" ref="F45" si="10">E45+1</f>
        <v>2018</v>
      </c>
      <c r="G45" s="275">
        <f t="shared" ref="G45" si="11">F45+1</f>
        <v>2019</v>
      </c>
      <c r="H45" s="275">
        <f t="shared" ref="H45" si="12">G45+1</f>
        <v>2020</v>
      </c>
      <c r="I45" s="275">
        <f t="shared" ref="I45" si="13">H45+1</f>
        <v>2021</v>
      </c>
      <c r="J45" s="275">
        <f t="shared" ref="J45" si="14">I45+1</f>
        <v>2022</v>
      </c>
      <c r="K45" s="275">
        <f t="shared" ref="K45" si="15">J45+1</f>
        <v>2023</v>
      </c>
    </row>
    <row r="46" spans="1:12" s="275" customFormat="1" ht="12.75" customHeight="1">
      <c r="A46" s="434" t="s">
        <v>7312</v>
      </c>
      <c r="B46" s="434"/>
      <c r="C46" s="275" t="s">
        <v>7305</v>
      </c>
      <c r="D46" s="276">
        <v>0</v>
      </c>
      <c r="E46" s="276">
        <v>0</v>
      </c>
      <c r="F46" s="276">
        <v>0</v>
      </c>
      <c r="G46" s="276">
        <v>0</v>
      </c>
      <c r="H46" s="276">
        <v>0</v>
      </c>
      <c r="I46" s="276">
        <f>H46</f>
        <v>0</v>
      </c>
      <c r="J46" s="276">
        <f t="shared" ref="J46:K46" si="16">I46</f>
        <v>0</v>
      </c>
      <c r="K46" s="276">
        <f t="shared" si="16"/>
        <v>0</v>
      </c>
    </row>
    <row r="47" spans="1:12" s="275" customFormat="1">
      <c r="A47" s="434"/>
      <c r="B47" s="434"/>
      <c r="C47" s="275" t="s">
        <v>7313</v>
      </c>
      <c r="D47" s="276">
        <v>1</v>
      </c>
      <c r="E47" s="276">
        <v>1</v>
      </c>
      <c r="F47" s="276">
        <f>1-F46</f>
        <v>1</v>
      </c>
      <c r="G47" s="276">
        <f>1-G46</f>
        <v>1</v>
      </c>
      <c r="H47" s="276">
        <v>0</v>
      </c>
      <c r="I47" s="276">
        <v>0</v>
      </c>
      <c r="J47" s="276">
        <f t="shared" ref="J47:K47" si="17">I47</f>
        <v>0</v>
      </c>
      <c r="K47" s="276">
        <f t="shared" si="17"/>
        <v>0</v>
      </c>
    </row>
    <row r="48" spans="1:12" s="275" customFormat="1" ht="13.5" customHeight="1">
      <c r="A48" s="273"/>
      <c r="B48" s="277"/>
      <c r="C48" s="275" t="s">
        <v>683</v>
      </c>
      <c r="D48" s="276">
        <v>0</v>
      </c>
      <c r="E48" s="276">
        <v>0</v>
      </c>
      <c r="F48" s="276">
        <v>0</v>
      </c>
      <c r="G48" s="276">
        <v>0</v>
      </c>
      <c r="H48" s="276">
        <v>1</v>
      </c>
      <c r="I48" s="276">
        <v>1</v>
      </c>
      <c r="J48" s="276">
        <f t="shared" ref="J48:K48" si="18">I48</f>
        <v>1</v>
      </c>
      <c r="K48" s="276">
        <f t="shared" si="18"/>
        <v>1</v>
      </c>
    </row>
    <row r="49" spans="1:12" s="275" customFormat="1" ht="13.5" customHeight="1">
      <c r="A49" s="273"/>
      <c r="B49" s="277"/>
      <c r="D49" s="278"/>
      <c r="E49" s="278"/>
      <c r="F49" s="278"/>
      <c r="G49" s="278"/>
      <c r="H49" s="278"/>
      <c r="I49" s="278"/>
      <c r="J49" s="278"/>
      <c r="K49" s="278"/>
    </row>
    <row r="50" spans="1:12" ht="15.75" thickBot="1">
      <c r="A50" s="247"/>
      <c r="B50" s="117"/>
      <c r="C50" s="279" t="s">
        <v>7314</v>
      </c>
      <c r="D50" s="117"/>
      <c r="E50" s="117"/>
      <c r="F50" s="117"/>
      <c r="G50" s="117"/>
      <c r="H50" s="117"/>
      <c r="I50" s="117"/>
      <c r="J50" s="117"/>
      <c r="K50" s="117"/>
      <c r="L50" s="117"/>
    </row>
    <row r="51" spans="1:12" ht="15.75" thickBot="1">
      <c r="A51" s="247"/>
      <c r="B51" s="280" t="s">
        <v>7315</v>
      </c>
      <c r="C51" s="281">
        <f>NPV(RDR,D51:K51)*(1+RDR)</f>
        <v>39.863841168526072</v>
      </c>
      <c r="D51" s="282">
        <f>D46*$H$7+(D47*$I$7)+(D48*$J$7)-$H$6</f>
        <v>7.42</v>
      </c>
      <c r="E51" s="282">
        <f>E46*$H$7+(E47*$I$7)+(E48*$J$7)</f>
        <v>7.92</v>
      </c>
      <c r="F51" s="282">
        <f t="shared" ref="F51:J51" si="19">F46*$H$7+(F47*$I$7)+(F48*$J$7)</f>
        <v>7.92</v>
      </c>
      <c r="G51" s="282">
        <f t="shared" si="19"/>
        <v>7.92</v>
      </c>
      <c r="H51" s="282">
        <f t="shared" si="19"/>
        <v>3.5449999999999999</v>
      </c>
      <c r="I51" s="282">
        <f t="shared" si="19"/>
        <v>3.5449999999999999</v>
      </c>
      <c r="J51" s="282">
        <f t="shared" si="19"/>
        <v>3.5449999999999999</v>
      </c>
      <c r="K51" s="282">
        <f>K46*$H$7+(K47*$I$7)+(K48*$J$7)*0.3</f>
        <v>1.0634999999999999</v>
      </c>
      <c r="L51" s="117" t="s">
        <v>7320</v>
      </c>
    </row>
    <row r="52" spans="1:12">
      <c r="A52" s="247"/>
      <c r="B52" s="280" t="s">
        <v>7316</v>
      </c>
      <c r="C52" s="283">
        <f>-PMT(RDR,B40,C51,,)</f>
        <v>6.1606302124023049</v>
      </c>
      <c r="D52" s="117"/>
      <c r="E52" s="117"/>
      <c r="F52" s="117"/>
      <c r="G52" s="117"/>
      <c r="H52" s="117"/>
      <c r="I52" s="117"/>
    </row>
    <row r="53" spans="1:12" ht="15.75" thickBot="1">
      <c r="A53" s="247"/>
      <c r="B53" s="264" t="s">
        <v>695</v>
      </c>
      <c r="C53" s="284">
        <v>1</v>
      </c>
      <c r="D53" s="117"/>
      <c r="E53" s="117"/>
      <c r="F53" s="117"/>
      <c r="G53" s="117"/>
      <c r="H53" s="117"/>
      <c r="I53" s="117"/>
      <c r="J53" s="117"/>
      <c r="K53" s="117"/>
    </row>
    <row r="54" spans="1:12">
      <c r="A54" s="247"/>
      <c r="B54" s="264"/>
      <c r="C54" s="117"/>
      <c r="D54" s="117"/>
      <c r="E54" s="117"/>
      <c r="F54" s="117"/>
      <c r="G54" s="117"/>
      <c r="H54" s="117"/>
      <c r="I54" s="117"/>
      <c r="J54" s="117"/>
      <c r="K54" s="117"/>
    </row>
    <row r="55" spans="1:12">
      <c r="A55" s="247"/>
      <c r="B55" s="264"/>
      <c r="C55" s="117"/>
      <c r="D55" s="117"/>
      <c r="E55" s="117"/>
      <c r="F55" s="117"/>
      <c r="G55" s="117"/>
      <c r="H55" s="117"/>
      <c r="I55" s="117"/>
      <c r="J55" s="117"/>
      <c r="K55" s="117"/>
    </row>
    <row r="56" spans="1:12" ht="12" customHeight="1">
      <c r="A56" s="273" t="s">
        <v>7214</v>
      </c>
      <c r="B56" s="247"/>
      <c r="C56" s="247"/>
    </row>
    <row r="57" spans="1:12" ht="12" customHeight="1">
      <c r="A57" s="264" t="s">
        <v>7288</v>
      </c>
      <c r="B57" s="269">
        <f>B22</f>
        <v>7.1428571428571432</v>
      </c>
      <c r="C57" s="247"/>
    </row>
    <row r="58" spans="1:12" ht="12" customHeight="1">
      <c r="A58" s="273"/>
      <c r="B58" s="247"/>
      <c r="C58" s="247"/>
    </row>
    <row r="59" spans="1:12" ht="12" customHeight="1">
      <c r="A59" s="273"/>
      <c r="B59" s="247"/>
      <c r="C59" s="247"/>
    </row>
    <row r="60" spans="1:12" ht="12" customHeight="1">
      <c r="A60" s="273"/>
      <c r="B60" s="247"/>
      <c r="C60" s="247"/>
    </row>
    <row r="61" spans="1:12" ht="12" customHeight="1">
      <c r="A61" s="273"/>
      <c r="B61" s="247"/>
      <c r="C61" s="247"/>
      <c r="D61" s="247"/>
      <c r="E61" s="247"/>
      <c r="F61" s="247"/>
      <c r="G61" s="117"/>
      <c r="H61" s="117"/>
      <c r="I61" s="117"/>
      <c r="J61" s="117"/>
      <c r="K61" s="117"/>
    </row>
    <row r="62" spans="1:12" s="275" customFormat="1" ht="12.75">
      <c r="A62" s="274"/>
      <c r="C62" s="275" t="s">
        <v>7311</v>
      </c>
      <c r="D62" s="275">
        <f>D45</f>
        <v>2016</v>
      </c>
      <c r="E62" s="275">
        <f>D62+1</f>
        <v>2017</v>
      </c>
      <c r="F62" s="275">
        <f t="shared" ref="F62" si="20">E62+1</f>
        <v>2018</v>
      </c>
      <c r="G62" s="275">
        <f t="shared" ref="G62" si="21">F62+1</f>
        <v>2019</v>
      </c>
      <c r="H62" s="275">
        <f t="shared" ref="H62" si="22">G62+1</f>
        <v>2020</v>
      </c>
      <c r="I62" s="275">
        <f t="shared" ref="I62" si="23">H62+1</f>
        <v>2021</v>
      </c>
      <c r="J62" s="275">
        <f t="shared" ref="J62" si="24">I62+1</f>
        <v>2022</v>
      </c>
      <c r="K62" s="275">
        <f t="shared" ref="K62" si="25">J62+1</f>
        <v>2023</v>
      </c>
    </row>
    <row r="63" spans="1:12" s="275" customFormat="1" ht="12.75" customHeight="1">
      <c r="A63" s="434" t="s">
        <v>7312</v>
      </c>
      <c r="B63" s="434"/>
      <c r="C63" s="275" t="s">
        <v>7305</v>
      </c>
      <c r="D63" s="276">
        <v>0</v>
      </c>
      <c r="E63" s="276">
        <v>0</v>
      </c>
      <c r="F63" s="276">
        <v>0</v>
      </c>
      <c r="G63" s="276">
        <v>0</v>
      </c>
      <c r="H63" s="276">
        <v>0</v>
      </c>
      <c r="I63" s="276">
        <v>0</v>
      </c>
      <c r="J63" s="276">
        <f t="shared" ref="J63:J65" si="26">I63</f>
        <v>0</v>
      </c>
      <c r="K63" s="276">
        <f t="shared" ref="K63:K65" si="27">J63</f>
        <v>0</v>
      </c>
    </row>
    <row r="64" spans="1:12" s="275" customFormat="1">
      <c r="A64" s="434"/>
      <c r="B64" s="434"/>
      <c r="C64" s="275" t="s">
        <v>7313</v>
      </c>
      <c r="D64" s="276">
        <v>1</v>
      </c>
      <c r="E64" s="276">
        <f>1-E63</f>
        <v>1</v>
      </c>
      <c r="F64" s="276">
        <f>1-F63</f>
        <v>1</v>
      </c>
      <c r="G64" s="276">
        <f>1-G63</f>
        <v>1</v>
      </c>
      <c r="H64" s="276">
        <v>0</v>
      </c>
      <c r="I64" s="276">
        <v>0</v>
      </c>
      <c r="J64" s="276">
        <f t="shared" si="26"/>
        <v>0</v>
      </c>
      <c r="K64" s="276">
        <f t="shared" si="27"/>
        <v>0</v>
      </c>
    </row>
    <row r="65" spans="1:12" s="275" customFormat="1" ht="13.5" customHeight="1">
      <c r="A65" s="273"/>
      <c r="B65" s="277"/>
      <c r="C65" s="275" t="s">
        <v>683</v>
      </c>
      <c r="D65" s="276">
        <v>0</v>
      </c>
      <c r="E65" s="276">
        <v>0</v>
      </c>
      <c r="F65" s="276">
        <v>0</v>
      </c>
      <c r="G65" s="276">
        <v>0</v>
      </c>
      <c r="H65" s="276">
        <v>1</v>
      </c>
      <c r="I65" s="276">
        <v>1</v>
      </c>
      <c r="J65" s="276">
        <f t="shared" si="26"/>
        <v>1</v>
      </c>
      <c r="K65" s="276">
        <f t="shared" si="27"/>
        <v>1</v>
      </c>
    </row>
    <row r="66" spans="1:12" s="275" customFormat="1" ht="13.5" customHeight="1">
      <c r="A66" s="273"/>
      <c r="B66" s="277"/>
      <c r="D66" s="278"/>
      <c r="E66" s="278"/>
      <c r="F66" s="278"/>
      <c r="G66" s="278"/>
      <c r="H66" s="278"/>
      <c r="I66" s="278"/>
      <c r="J66" s="278"/>
      <c r="K66" s="278"/>
    </row>
    <row r="67" spans="1:12" ht="15.75" thickBot="1">
      <c r="A67" s="247"/>
      <c r="B67" s="117"/>
      <c r="C67" s="279" t="s">
        <v>7314</v>
      </c>
      <c r="D67" s="117"/>
      <c r="E67" s="117"/>
      <c r="F67" s="117"/>
      <c r="G67" s="117"/>
      <c r="H67" s="117"/>
      <c r="I67" s="117"/>
      <c r="J67" s="117"/>
      <c r="K67" s="117"/>
    </row>
    <row r="68" spans="1:12" ht="15.75" thickBot="1">
      <c r="A68" s="247"/>
      <c r="B68" s="280" t="s">
        <v>7315</v>
      </c>
      <c r="C68" s="281">
        <f>NPV(RDR,D68:X68)*(1+RDR)</f>
        <v>21.936362698300183</v>
      </c>
      <c r="D68" s="282">
        <f>D63*$H$25+(D64*$I$25)+(D65*$J$25)-$H$24</f>
        <v>4.75</v>
      </c>
      <c r="E68" s="282">
        <f t="shared" ref="E68:J68" si="28">E63*$H$25+(E64*$I$25)+(E65*$J$25)</f>
        <v>5.25</v>
      </c>
      <c r="F68" s="282">
        <f t="shared" si="28"/>
        <v>5.25</v>
      </c>
      <c r="G68" s="282">
        <f t="shared" si="28"/>
        <v>5.25</v>
      </c>
      <c r="H68" s="282">
        <f t="shared" si="28"/>
        <v>0.875</v>
      </c>
      <c r="I68" s="282">
        <f t="shared" si="28"/>
        <v>0.875</v>
      </c>
      <c r="J68" s="282">
        <f t="shared" si="28"/>
        <v>0.875</v>
      </c>
      <c r="K68" s="282">
        <f>(K63*$H$25+(K64*$I$25)+(K65*$J$25))*0.1</f>
        <v>8.7500000000000008E-2</v>
      </c>
      <c r="L68" s="117" t="s">
        <v>7317</v>
      </c>
    </row>
    <row r="69" spans="1:12">
      <c r="A69" s="247"/>
      <c r="B69" s="280" t="s">
        <v>7316</v>
      </c>
      <c r="C69" s="283">
        <f>-PMT(RDR,B57,C68,,)</f>
        <v>3.4575458418667031</v>
      </c>
      <c r="D69" s="117"/>
      <c r="E69" s="117"/>
      <c r="F69" s="117"/>
      <c r="G69" s="117"/>
      <c r="H69" s="117"/>
      <c r="I69" s="117"/>
      <c r="J69" s="117"/>
      <c r="K69" s="117"/>
      <c r="L69" s="117"/>
    </row>
    <row r="70" spans="1:12" ht="15.75" thickBot="1">
      <c r="A70" s="247"/>
      <c r="B70" s="264" t="s">
        <v>695</v>
      </c>
      <c r="C70" s="284">
        <v>1</v>
      </c>
      <c r="D70" s="117"/>
      <c r="E70" s="117"/>
      <c r="F70" s="117"/>
      <c r="G70" s="117"/>
      <c r="H70" s="117"/>
      <c r="I70" s="117"/>
      <c r="J70" s="117"/>
      <c r="K70" s="117"/>
      <c r="L70" s="117"/>
    </row>
    <row r="74" spans="1:12" ht="25.5" customHeight="1">
      <c r="A74" s="264" t="s">
        <v>7304</v>
      </c>
      <c r="B74" s="265">
        <v>2017</v>
      </c>
      <c r="C74" s="117"/>
    </row>
    <row r="75" spans="1:12" ht="12.75" customHeight="1" thickBot="1">
      <c r="A75" s="264" t="s">
        <v>7288</v>
      </c>
      <c r="B75" s="269">
        <f>B40</f>
        <v>7.3014863147339977</v>
      </c>
      <c r="C75" s="117"/>
    </row>
    <row r="76" spans="1:12" ht="12.75" customHeight="1" thickBot="1">
      <c r="A76" s="117" t="s">
        <v>7287</v>
      </c>
      <c r="B76" s="270">
        <v>0.03</v>
      </c>
      <c r="C76" s="117"/>
    </row>
    <row r="77" spans="1:12" ht="12.75" customHeight="1">
      <c r="A77" s="247"/>
      <c r="B77" s="117"/>
      <c r="C77" s="117"/>
    </row>
    <row r="78" spans="1:12" ht="12.75" customHeight="1">
      <c r="A78" s="247"/>
      <c r="B78" s="117"/>
      <c r="C78" s="117"/>
    </row>
    <row r="79" spans="1:12" ht="12" customHeight="1">
      <c r="A79" s="273" t="s">
        <v>722</v>
      </c>
      <c r="B79" s="247"/>
      <c r="C79" s="247"/>
      <c r="D79" s="247"/>
      <c r="E79" s="247"/>
      <c r="F79" s="247"/>
      <c r="G79" s="117"/>
      <c r="H79" s="117"/>
      <c r="I79" s="117"/>
      <c r="J79" s="117"/>
      <c r="K79" s="117"/>
      <c r="L79" s="117"/>
    </row>
    <row r="80" spans="1:12" s="275" customFormat="1" ht="12.75">
      <c r="A80" s="274"/>
      <c r="C80" s="275" t="s">
        <v>7311</v>
      </c>
      <c r="D80" s="275">
        <f>B74</f>
        <v>2017</v>
      </c>
      <c r="E80" s="275">
        <f>D80+1</f>
        <v>2018</v>
      </c>
      <c r="F80" s="275">
        <f t="shared" ref="F80" si="29">E80+1</f>
        <v>2019</v>
      </c>
      <c r="G80" s="275">
        <f t="shared" ref="G80" si="30">F80+1</f>
        <v>2020</v>
      </c>
      <c r="H80" s="275">
        <f t="shared" ref="H80" si="31">G80+1</f>
        <v>2021</v>
      </c>
      <c r="I80" s="275">
        <f t="shared" ref="I80" si="32">H80+1</f>
        <v>2022</v>
      </c>
      <c r="J80" s="275">
        <f t="shared" ref="J80" si="33">I80+1</f>
        <v>2023</v>
      </c>
      <c r="K80" s="275">
        <f t="shared" ref="K80" si="34">J80+1</f>
        <v>2024</v>
      </c>
    </row>
    <row r="81" spans="1:12" s="275" customFormat="1" ht="12.75" customHeight="1">
      <c r="A81" s="434" t="s">
        <v>7312</v>
      </c>
      <c r="B81" s="434"/>
      <c r="C81" s="275" t="s">
        <v>7305</v>
      </c>
      <c r="D81" s="276">
        <v>0</v>
      </c>
      <c r="E81" s="276">
        <v>0</v>
      </c>
      <c r="F81" s="276">
        <v>0</v>
      </c>
      <c r="G81" s="276">
        <v>0</v>
      </c>
      <c r="H81" s="276">
        <v>0</v>
      </c>
      <c r="I81" s="276">
        <f>H81</f>
        <v>0</v>
      </c>
      <c r="J81" s="276">
        <f t="shared" ref="J81:K81" si="35">I81</f>
        <v>0</v>
      </c>
      <c r="K81" s="276">
        <f t="shared" si="35"/>
        <v>0</v>
      </c>
    </row>
    <row r="82" spans="1:12" s="275" customFormat="1">
      <c r="A82" s="434"/>
      <c r="B82" s="434"/>
      <c r="C82" s="275" t="s">
        <v>7313</v>
      </c>
      <c r="D82" s="276">
        <v>1</v>
      </c>
      <c r="E82" s="276">
        <v>1</v>
      </c>
      <c r="F82" s="276">
        <f>1-F81</f>
        <v>1</v>
      </c>
      <c r="G82" s="276">
        <v>0</v>
      </c>
      <c r="H82" s="276">
        <v>0</v>
      </c>
      <c r="I82" s="276">
        <v>0</v>
      </c>
      <c r="J82" s="276">
        <f t="shared" ref="J82:K82" si="36">I82</f>
        <v>0</v>
      </c>
      <c r="K82" s="276">
        <f t="shared" si="36"/>
        <v>0</v>
      </c>
    </row>
    <row r="83" spans="1:12" s="275" customFormat="1" ht="13.5" customHeight="1">
      <c r="A83" s="273"/>
      <c r="B83" s="277"/>
      <c r="C83" s="275" t="s">
        <v>683</v>
      </c>
      <c r="D83" s="276">
        <v>0</v>
      </c>
      <c r="E83" s="276">
        <v>0</v>
      </c>
      <c r="F83" s="276">
        <v>0</v>
      </c>
      <c r="G83" s="276">
        <v>1</v>
      </c>
      <c r="H83" s="276">
        <v>1</v>
      </c>
      <c r="I83" s="276">
        <v>1</v>
      </c>
      <c r="J83" s="276">
        <f t="shared" ref="J83:K83" si="37">I83</f>
        <v>1</v>
      </c>
      <c r="K83" s="276">
        <f t="shared" si="37"/>
        <v>1</v>
      </c>
    </row>
    <row r="84" spans="1:12" s="275" customFormat="1" ht="13.5" customHeight="1">
      <c r="A84" s="273"/>
      <c r="B84" s="277"/>
      <c r="D84" s="278"/>
      <c r="E84" s="278"/>
      <c r="F84" s="278"/>
      <c r="G84" s="278"/>
      <c r="H84" s="278"/>
      <c r="I84" s="278"/>
      <c r="J84" s="278"/>
      <c r="K84" s="278"/>
    </row>
    <row r="85" spans="1:12" ht="15.75" thickBot="1">
      <c r="A85" s="247"/>
      <c r="B85" s="117"/>
      <c r="C85" s="279" t="s">
        <v>7314</v>
      </c>
      <c r="D85" s="117"/>
      <c r="E85" s="117"/>
      <c r="F85" s="117"/>
      <c r="G85" s="117"/>
      <c r="H85" s="117"/>
      <c r="I85" s="117"/>
      <c r="J85" s="117"/>
      <c r="K85" s="117"/>
      <c r="L85" s="117"/>
    </row>
    <row r="86" spans="1:12" ht="15.75" thickBot="1">
      <c r="A86" s="247"/>
      <c r="B86" s="280" t="s">
        <v>7315</v>
      </c>
      <c r="C86" s="281">
        <f>NPV(RDR,D86:K86)*(1+RDR)</f>
        <v>35.860096408855988</v>
      </c>
      <c r="D86" s="282">
        <f>D81*$H$7+(D82*$I$7)+(D83*$J$7)-$H$6</f>
        <v>7.42</v>
      </c>
      <c r="E86" s="282">
        <f>E81*$H$7+(E82*$I$7)+(E83*$J$7)</f>
        <v>7.92</v>
      </c>
      <c r="F86" s="282">
        <f t="shared" ref="F86:J86" si="38">F81*$H$7+(F82*$I$7)+(F83*$J$7)</f>
        <v>7.92</v>
      </c>
      <c r="G86" s="282">
        <f t="shared" si="38"/>
        <v>3.5449999999999999</v>
      </c>
      <c r="H86" s="282">
        <f t="shared" si="38"/>
        <v>3.5449999999999999</v>
      </c>
      <c r="I86" s="282">
        <f t="shared" si="38"/>
        <v>3.5449999999999999</v>
      </c>
      <c r="J86" s="282">
        <f t="shared" si="38"/>
        <v>3.5449999999999999</v>
      </c>
      <c r="K86" s="282">
        <f>K81*$H$7+(K82*$I$7)+(K83*$J$7)*0.3</f>
        <v>1.0634999999999999</v>
      </c>
      <c r="L86" s="117" t="s">
        <v>7320</v>
      </c>
    </row>
    <row r="87" spans="1:12">
      <c r="A87" s="247"/>
      <c r="B87" s="280" t="s">
        <v>7316</v>
      </c>
      <c r="C87" s="283">
        <f>-PMT(RDR,B75,C86,,)</f>
        <v>5.5418842459788467</v>
      </c>
      <c r="D87" s="117"/>
      <c r="E87" s="117"/>
      <c r="F87" s="117"/>
      <c r="G87" s="117"/>
      <c r="H87" s="117"/>
      <c r="I87" s="117"/>
    </row>
    <row r="88" spans="1:12" ht="15.75" thickBot="1">
      <c r="A88" s="247"/>
      <c r="B88" s="264" t="s">
        <v>695</v>
      </c>
      <c r="C88" s="284">
        <v>1</v>
      </c>
      <c r="D88" s="117"/>
      <c r="E88" s="117"/>
      <c r="F88" s="117"/>
      <c r="G88" s="117"/>
      <c r="H88" s="117"/>
      <c r="I88" s="117"/>
      <c r="J88" s="117"/>
      <c r="K88" s="117"/>
    </row>
    <row r="89" spans="1:12">
      <c r="A89" s="247"/>
      <c r="B89" s="264"/>
      <c r="C89" s="117"/>
      <c r="D89" s="117"/>
      <c r="E89" s="117"/>
      <c r="F89" s="117"/>
      <c r="G89" s="117"/>
      <c r="H89" s="117"/>
      <c r="I89" s="117"/>
      <c r="J89" s="117"/>
      <c r="K89" s="117"/>
    </row>
    <row r="90" spans="1:12">
      <c r="A90" s="247"/>
      <c r="B90" s="264"/>
      <c r="C90" s="117"/>
      <c r="D90" s="117"/>
      <c r="E90" s="117"/>
      <c r="F90" s="117"/>
      <c r="G90" s="117"/>
      <c r="H90" s="117"/>
      <c r="I90" s="117"/>
      <c r="J90" s="117"/>
      <c r="K90" s="117"/>
    </row>
    <row r="91" spans="1:12" ht="12" customHeight="1">
      <c r="A91" s="273" t="s">
        <v>7214</v>
      </c>
      <c r="B91" s="247"/>
      <c r="C91" s="247"/>
    </row>
    <row r="92" spans="1:12" ht="12" customHeight="1">
      <c r="A92" s="264" t="s">
        <v>7288</v>
      </c>
      <c r="B92" s="269">
        <f>B57</f>
        <v>7.1428571428571432</v>
      </c>
      <c r="C92" s="247"/>
    </row>
    <row r="93" spans="1:12" ht="12" customHeight="1">
      <c r="A93" s="273"/>
      <c r="B93" s="247"/>
      <c r="C93" s="247"/>
    </row>
    <row r="94" spans="1:12" ht="12" customHeight="1">
      <c r="A94" s="273"/>
      <c r="B94" s="247"/>
      <c r="C94" s="247"/>
    </row>
    <row r="95" spans="1:12" ht="12" customHeight="1">
      <c r="A95" s="273"/>
      <c r="B95" s="247"/>
      <c r="C95" s="247"/>
    </row>
    <row r="96" spans="1:12" ht="12" customHeight="1">
      <c r="A96" s="273"/>
      <c r="B96" s="247"/>
      <c r="C96" s="247"/>
      <c r="D96" s="247"/>
      <c r="E96" s="247"/>
      <c r="F96" s="247"/>
      <c r="G96" s="117"/>
      <c r="H96" s="117"/>
      <c r="I96" s="117"/>
      <c r="J96" s="117"/>
      <c r="K96" s="117"/>
    </row>
    <row r="97" spans="1:12" s="275" customFormat="1" ht="12.75">
      <c r="A97" s="274"/>
      <c r="C97" s="275" t="s">
        <v>7311</v>
      </c>
      <c r="D97" s="275">
        <f>D80</f>
        <v>2017</v>
      </c>
      <c r="E97" s="275">
        <f>D97+1</f>
        <v>2018</v>
      </c>
      <c r="F97" s="275">
        <f t="shared" ref="F97" si="39">E97+1</f>
        <v>2019</v>
      </c>
      <c r="G97" s="275">
        <f t="shared" ref="G97" si="40">F97+1</f>
        <v>2020</v>
      </c>
      <c r="H97" s="275">
        <f t="shared" ref="H97" si="41">G97+1</f>
        <v>2021</v>
      </c>
      <c r="I97" s="275">
        <f t="shared" ref="I97" si="42">H97+1</f>
        <v>2022</v>
      </c>
      <c r="J97" s="275">
        <f t="shared" ref="J97" si="43">I97+1</f>
        <v>2023</v>
      </c>
      <c r="K97" s="275">
        <f t="shared" ref="K97" si="44">J97+1</f>
        <v>2024</v>
      </c>
    </row>
    <row r="98" spans="1:12" s="275" customFormat="1" ht="12.75" customHeight="1">
      <c r="A98" s="434" t="s">
        <v>7312</v>
      </c>
      <c r="B98" s="434"/>
      <c r="C98" s="275" t="s">
        <v>7305</v>
      </c>
      <c r="D98" s="276">
        <v>0</v>
      </c>
      <c r="E98" s="276">
        <v>0</v>
      </c>
      <c r="F98" s="276">
        <v>0</v>
      </c>
      <c r="G98" s="276">
        <v>0</v>
      </c>
      <c r="H98" s="276">
        <v>0</v>
      </c>
      <c r="I98" s="276">
        <v>0</v>
      </c>
      <c r="J98" s="276">
        <f t="shared" ref="J98:J100" si="45">I98</f>
        <v>0</v>
      </c>
      <c r="K98" s="276">
        <f t="shared" ref="K98:K100" si="46">J98</f>
        <v>0</v>
      </c>
    </row>
    <row r="99" spans="1:12" s="275" customFormat="1">
      <c r="A99" s="434"/>
      <c r="B99" s="434"/>
      <c r="C99" s="275" t="s">
        <v>7313</v>
      </c>
      <c r="D99" s="276">
        <v>1</v>
      </c>
      <c r="E99" s="276">
        <f>1-E98</f>
        <v>1</v>
      </c>
      <c r="F99" s="276">
        <f>1-F98</f>
        <v>1</v>
      </c>
      <c r="G99" s="276">
        <v>0</v>
      </c>
      <c r="H99" s="276">
        <v>0</v>
      </c>
      <c r="I99" s="276">
        <v>0</v>
      </c>
      <c r="J99" s="276">
        <f t="shared" si="45"/>
        <v>0</v>
      </c>
      <c r="K99" s="276">
        <f t="shared" si="46"/>
        <v>0</v>
      </c>
    </row>
    <row r="100" spans="1:12" s="275" customFormat="1" ht="13.5" customHeight="1">
      <c r="A100" s="273"/>
      <c r="B100" s="277"/>
      <c r="C100" s="275" t="s">
        <v>683</v>
      </c>
      <c r="D100" s="276">
        <v>0</v>
      </c>
      <c r="E100" s="276">
        <v>0</v>
      </c>
      <c r="F100" s="276">
        <v>0</v>
      </c>
      <c r="G100" s="276">
        <v>1</v>
      </c>
      <c r="H100" s="276">
        <v>1</v>
      </c>
      <c r="I100" s="276">
        <v>1</v>
      </c>
      <c r="J100" s="276">
        <f t="shared" si="45"/>
        <v>1</v>
      </c>
      <c r="K100" s="276">
        <f t="shared" si="46"/>
        <v>1</v>
      </c>
    </row>
    <row r="101" spans="1:12" s="275" customFormat="1" ht="13.5" customHeight="1">
      <c r="A101" s="273"/>
      <c r="B101" s="277"/>
      <c r="D101" s="278"/>
      <c r="E101" s="278"/>
      <c r="F101" s="278"/>
      <c r="G101" s="278"/>
      <c r="H101" s="278"/>
      <c r="I101" s="278"/>
      <c r="J101" s="278"/>
      <c r="K101" s="278"/>
    </row>
    <row r="102" spans="1:12" ht="15.75" thickBot="1">
      <c r="A102" s="247"/>
      <c r="B102" s="117"/>
      <c r="C102" s="279" t="s">
        <v>7314</v>
      </c>
      <c r="D102" s="117"/>
      <c r="E102" s="117"/>
      <c r="F102" s="117"/>
      <c r="G102" s="117"/>
      <c r="H102" s="117"/>
      <c r="I102" s="117"/>
      <c r="J102" s="117"/>
      <c r="K102" s="117"/>
    </row>
    <row r="103" spans="1:12" ht="15.75" thickBot="1">
      <c r="A103" s="247"/>
      <c r="B103" s="280" t="s">
        <v>7315</v>
      </c>
      <c r="C103" s="281">
        <f>NPV(RDR,D103:X103)*(1+RDR)</f>
        <v>17.932617938630113</v>
      </c>
      <c r="D103" s="282">
        <f>D98*$H$25+(D99*$I$25)+(D100*$J$25)-$H$24</f>
        <v>4.75</v>
      </c>
      <c r="E103" s="282">
        <f t="shared" ref="E103:J103" si="47">E98*$H$25+(E99*$I$25)+(E100*$J$25)</f>
        <v>5.25</v>
      </c>
      <c r="F103" s="282">
        <f t="shared" si="47"/>
        <v>5.25</v>
      </c>
      <c r="G103" s="282">
        <f t="shared" si="47"/>
        <v>0.875</v>
      </c>
      <c r="H103" s="282">
        <f t="shared" si="47"/>
        <v>0.875</v>
      </c>
      <c r="I103" s="282">
        <f t="shared" si="47"/>
        <v>0.875</v>
      </c>
      <c r="J103" s="282">
        <f t="shared" si="47"/>
        <v>0.875</v>
      </c>
      <c r="K103" s="282">
        <f>(K98*$H$25+(K99*$I$25)+(K100*$J$25))*0.1</f>
        <v>8.7500000000000008E-2</v>
      </c>
      <c r="L103" s="117" t="s">
        <v>7317</v>
      </c>
    </row>
    <row r="104" spans="1:12">
      <c r="A104" s="247"/>
      <c r="B104" s="280" t="s">
        <v>7316</v>
      </c>
      <c r="C104" s="283">
        <f>-PMT(RDR,B92,C103,,)</f>
        <v>2.8264872093995472</v>
      </c>
      <c r="D104" s="117"/>
      <c r="E104" s="117"/>
      <c r="F104" s="117"/>
      <c r="G104" s="117"/>
      <c r="H104" s="117"/>
      <c r="I104" s="117"/>
      <c r="J104" s="117"/>
      <c r="K104" s="117"/>
      <c r="L104" s="117"/>
    </row>
    <row r="105" spans="1:12" ht="15.75" thickBot="1">
      <c r="A105" s="247"/>
      <c r="B105" s="264" t="s">
        <v>695</v>
      </c>
      <c r="C105" s="284">
        <v>1</v>
      </c>
      <c r="D105" s="117"/>
      <c r="E105" s="117"/>
      <c r="F105" s="117"/>
      <c r="G105" s="117"/>
      <c r="H105" s="117"/>
      <c r="I105" s="117"/>
      <c r="J105" s="117"/>
      <c r="K105" s="117"/>
      <c r="L105" s="117"/>
    </row>
  </sheetData>
  <mergeCells count="15">
    <mergeCell ref="A63:B64"/>
    <mergeCell ref="A81:B82"/>
    <mergeCell ref="A98:B99"/>
    <mergeCell ref="A46:B47"/>
    <mergeCell ref="H21:J21"/>
    <mergeCell ref="D23:G23"/>
    <mergeCell ref="D24:G24"/>
    <mergeCell ref="D25:G25"/>
    <mergeCell ref="A28:B29"/>
    <mergeCell ref="A11:B12"/>
    <mergeCell ref="A1:J1"/>
    <mergeCell ref="H3:J3"/>
    <mergeCell ref="D5:G5"/>
    <mergeCell ref="D6:G6"/>
    <mergeCell ref="D7:G7"/>
  </mergeCells>
  <pageMargins left="0.75" right="0.75" top="1" bottom="1" header="0.5" footer="0.5"/>
  <pageSetup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selection activeCell="V6" sqref="V6"/>
    </sheetView>
  </sheetViews>
  <sheetFormatPr defaultRowHeight="15"/>
  <cols>
    <col min="1" max="1" width="13.140625" customWidth="1"/>
    <col min="2" max="2" width="12.85546875" customWidth="1"/>
    <col min="9" max="9" width="10.42578125" customWidth="1"/>
  </cols>
  <sheetData>
    <row r="1" spans="1:23" s="117" customFormat="1" ht="31.5" customHeight="1" thickBot="1">
      <c r="A1" s="91" t="s">
        <v>7267</v>
      </c>
      <c r="B1" s="91"/>
      <c r="C1" s="91"/>
      <c r="D1" s="92"/>
      <c r="E1" s="397" t="s">
        <v>7197</v>
      </c>
      <c r="F1" s="454"/>
      <c r="G1" s="398"/>
      <c r="H1" s="455">
        <v>2014</v>
      </c>
      <c r="I1" s="456"/>
      <c r="J1" s="457"/>
      <c r="K1" s="455">
        <v>2020</v>
      </c>
      <c r="L1" s="456"/>
      <c r="M1" s="457"/>
      <c r="N1" s="458" t="s">
        <v>7198</v>
      </c>
      <c r="O1" s="459"/>
      <c r="P1" s="459"/>
      <c r="Q1" s="459"/>
      <c r="R1" s="459"/>
      <c r="S1" s="459"/>
      <c r="T1"/>
      <c r="U1" s="404" t="s">
        <v>7199</v>
      </c>
      <c r="V1" s="404"/>
      <c r="W1" s="404"/>
    </row>
    <row r="2" spans="1:23" s="106" customFormat="1" ht="39" customHeight="1" thickBot="1">
      <c r="A2" s="93"/>
      <c r="B2" s="93"/>
      <c r="C2" s="94" t="s">
        <v>7200</v>
      </c>
      <c r="D2" s="95" t="s">
        <v>715</v>
      </c>
      <c r="E2" s="94">
        <v>2013</v>
      </c>
      <c r="F2" s="96">
        <v>2014</v>
      </c>
      <c r="G2" s="97" t="s">
        <v>7201</v>
      </c>
      <c r="H2" s="101" t="s">
        <v>7202</v>
      </c>
      <c r="I2" s="96" t="s">
        <v>7203</v>
      </c>
      <c r="J2" s="102" t="s">
        <v>7204</v>
      </c>
      <c r="K2" s="98" t="s">
        <v>7202</v>
      </c>
      <c r="L2" s="99" t="s">
        <v>7203</v>
      </c>
      <c r="M2" s="100" t="s">
        <v>7204</v>
      </c>
      <c r="N2" s="103" t="s">
        <v>7205</v>
      </c>
      <c r="O2" s="104" t="s">
        <v>7206</v>
      </c>
      <c r="P2" s="103" t="s">
        <v>7207</v>
      </c>
      <c r="Q2" s="105" t="s">
        <v>7206</v>
      </c>
      <c r="R2" s="103" t="s">
        <v>7208</v>
      </c>
      <c r="S2" s="105" t="s">
        <v>7206</v>
      </c>
      <c r="U2" s="106">
        <v>2013</v>
      </c>
      <c r="V2" s="106" t="s">
        <v>7209</v>
      </c>
      <c r="W2" s="106">
        <v>2020</v>
      </c>
    </row>
    <row r="3" spans="1:23" s="117" customFormat="1">
      <c r="A3" s="416" t="s">
        <v>7210</v>
      </c>
      <c r="B3" s="448" t="s">
        <v>795</v>
      </c>
      <c r="C3" s="107" t="s">
        <v>725</v>
      </c>
      <c r="D3" s="108">
        <f>All!Z11</f>
        <v>10.607371909985531</v>
      </c>
      <c r="E3" s="109">
        <v>39.4</v>
      </c>
      <c r="F3" s="110">
        <v>28.8</v>
      </c>
      <c r="G3" s="111">
        <v>11.8</v>
      </c>
      <c r="H3" s="109">
        <f>F3-D3</f>
        <v>18.19262809001447</v>
      </c>
      <c r="I3" s="112">
        <f>H3/1000*$B$48</f>
        <v>1.5827586438312589E-2</v>
      </c>
      <c r="J3" s="108">
        <f>I3*$B$49</f>
        <v>19.642034769945923</v>
      </c>
      <c r="K3" s="109">
        <f>G3-D3</f>
        <v>1.1926280900144697</v>
      </c>
      <c r="L3" s="112">
        <f>K3/1000*$B$48</f>
        <v>1.0375864383125885E-3</v>
      </c>
      <c r="M3" s="108">
        <f>L3*$B$49</f>
        <v>1.2876447699459224</v>
      </c>
      <c r="N3" s="113">
        <f>F43</f>
        <v>0</v>
      </c>
      <c r="O3" s="114">
        <f>F44</f>
        <v>0</v>
      </c>
      <c r="P3" s="115">
        <f>F56</f>
        <v>0</v>
      </c>
      <c r="Q3" s="116">
        <f>F57</f>
        <v>0</v>
      </c>
      <c r="R3" s="115">
        <f>F68</f>
        <v>0</v>
      </c>
      <c r="S3" s="116">
        <f>F69</f>
        <v>0</v>
      </c>
      <c r="T3"/>
      <c r="U3"/>
      <c r="V3"/>
    </row>
    <row r="4" spans="1:23" s="117" customFormat="1">
      <c r="A4" s="417"/>
      <c r="B4" s="441"/>
      <c r="C4" s="118" t="s">
        <v>7211</v>
      </c>
      <c r="D4" s="119">
        <v>12.1</v>
      </c>
      <c r="E4" s="120">
        <v>59.9</v>
      </c>
      <c r="F4" s="121">
        <v>43.2</v>
      </c>
      <c r="G4" s="122">
        <v>18.100000000000001</v>
      </c>
      <c r="H4" s="126">
        <f>F4-D4</f>
        <v>31.1</v>
      </c>
      <c r="I4" s="124">
        <f>H4/1000*$B$48</f>
        <v>2.7057000000000001E-2</v>
      </c>
      <c r="J4" s="125">
        <f>I4*$B$49</f>
        <v>33.577736999999999</v>
      </c>
      <c r="K4" s="126">
        <f>G4-D4</f>
        <v>6.0000000000000018</v>
      </c>
      <c r="L4" s="124">
        <f>K4/1000*$B$48</f>
        <v>5.2200000000000015E-3</v>
      </c>
      <c r="M4" s="125">
        <f>L4*$B$49</f>
        <v>6.4780200000000017</v>
      </c>
      <c r="N4" s="127">
        <f>F81</f>
        <v>0</v>
      </c>
      <c r="O4" s="128">
        <f>F82</f>
        <v>0</v>
      </c>
      <c r="P4" s="129">
        <f>F94</f>
        <v>0</v>
      </c>
      <c r="Q4" s="130">
        <f>F95</f>
        <v>0</v>
      </c>
      <c r="R4" s="129">
        <f>F182</f>
        <v>0</v>
      </c>
      <c r="S4" s="130">
        <f>F183</f>
        <v>0</v>
      </c>
      <c r="T4"/>
      <c r="U4"/>
      <c r="V4"/>
    </row>
    <row r="5" spans="1:23" s="117" customFormat="1">
      <c r="A5" s="417"/>
      <c r="B5" s="131" t="s">
        <v>723</v>
      </c>
      <c r="C5" s="118" t="s">
        <v>7212</v>
      </c>
      <c r="D5" s="119">
        <v>3.6</v>
      </c>
      <c r="E5" s="390">
        <v>21.9</v>
      </c>
      <c r="F5" s="443"/>
      <c r="G5" s="391"/>
      <c r="H5" s="390" t="s">
        <v>7213</v>
      </c>
      <c r="I5" s="443"/>
      <c r="J5" s="391"/>
      <c r="K5" s="390" t="s">
        <v>7213</v>
      </c>
      <c r="L5" s="443"/>
      <c r="M5" s="391"/>
      <c r="N5" s="438" t="s">
        <v>7213</v>
      </c>
      <c r="O5" s="439"/>
      <c r="P5" s="439" t="s">
        <v>7213</v>
      </c>
      <c r="Q5" s="440"/>
      <c r="R5" s="439" t="s">
        <v>7213</v>
      </c>
      <c r="S5" s="440"/>
      <c r="T5"/>
      <c r="U5"/>
      <c r="V5"/>
    </row>
    <row r="6" spans="1:23" s="117" customFormat="1">
      <c r="A6" s="417"/>
      <c r="B6" s="441" t="s">
        <v>726</v>
      </c>
      <c r="C6" s="118" t="s">
        <v>722</v>
      </c>
      <c r="D6" s="119">
        <v>9.6999999999999993</v>
      </c>
      <c r="E6" s="390">
        <v>44.3</v>
      </c>
      <c r="F6" s="443"/>
      <c r="G6" s="391"/>
      <c r="H6" s="390" t="s">
        <v>7213</v>
      </c>
      <c r="I6" s="443"/>
      <c r="J6" s="391"/>
      <c r="K6" s="390" t="s">
        <v>7213</v>
      </c>
      <c r="L6" s="443"/>
      <c r="M6" s="391"/>
      <c r="N6" s="438" t="s">
        <v>7213</v>
      </c>
      <c r="O6" s="439"/>
      <c r="P6" s="439" t="s">
        <v>7213</v>
      </c>
      <c r="Q6" s="440"/>
      <c r="R6" s="439" t="s">
        <v>7213</v>
      </c>
      <c r="S6" s="440"/>
      <c r="T6"/>
      <c r="U6"/>
      <c r="V6"/>
    </row>
    <row r="7" spans="1:23" s="117" customFormat="1" ht="15.75" thickBot="1">
      <c r="A7" s="453"/>
      <c r="B7" s="449"/>
      <c r="C7" s="132" t="s">
        <v>7214</v>
      </c>
      <c r="D7" s="133">
        <v>16.7</v>
      </c>
      <c r="E7" s="394">
        <v>46.3</v>
      </c>
      <c r="F7" s="444"/>
      <c r="G7" s="395"/>
      <c r="H7" s="394" t="s">
        <v>7213</v>
      </c>
      <c r="I7" s="444"/>
      <c r="J7" s="395"/>
      <c r="K7" s="394" t="s">
        <v>7213</v>
      </c>
      <c r="L7" s="444"/>
      <c r="M7" s="395"/>
      <c r="N7" s="450" t="s">
        <v>7213</v>
      </c>
      <c r="O7" s="451"/>
      <c r="P7" s="451" t="s">
        <v>7213</v>
      </c>
      <c r="Q7" s="452"/>
      <c r="R7" s="451" t="s">
        <v>7213</v>
      </c>
      <c r="S7" s="452"/>
      <c r="T7"/>
      <c r="U7"/>
      <c r="V7"/>
    </row>
    <row r="8" spans="1:23" s="117" customFormat="1">
      <c r="A8" s="416" t="s">
        <v>7215</v>
      </c>
      <c r="B8" s="448" t="s">
        <v>795</v>
      </c>
      <c r="C8" s="134" t="s">
        <v>725</v>
      </c>
      <c r="D8" s="108">
        <v>8.4</v>
      </c>
      <c r="E8" s="109">
        <v>39.5</v>
      </c>
      <c r="F8" s="110">
        <v>28.8</v>
      </c>
      <c r="G8" s="135">
        <v>11.8</v>
      </c>
      <c r="H8" s="123">
        <f>F8-D8</f>
        <v>20.399999999999999</v>
      </c>
      <c r="I8" s="124">
        <f>H8/1000*$C$48*$C$50</f>
        <v>1.9821374399999998E-2</v>
      </c>
      <c r="J8" s="125">
        <f>H8/1000*$C$48*$C$49*$C$51</f>
        <v>66.233067599999998</v>
      </c>
      <c r="K8" s="126">
        <f>G8-D8</f>
        <v>3.4000000000000004</v>
      </c>
      <c r="L8" s="124">
        <f>K8/1000*$C$48*$C$50</f>
        <v>3.3035624000000005E-3</v>
      </c>
      <c r="M8" s="125">
        <f>K8/1000*$C$48*$C$49*$C$51</f>
        <v>11.038844600000001</v>
      </c>
      <c r="N8" s="113">
        <f>F197</f>
        <v>0</v>
      </c>
      <c r="O8" s="114">
        <f>F198</f>
        <v>0</v>
      </c>
      <c r="P8" s="115">
        <f>F210</f>
        <v>0</v>
      </c>
      <c r="Q8" s="116">
        <f>F211</f>
        <v>0</v>
      </c>
      <c r="R8" s="115">
        <f>F222</f>
        <v>0</v>
      </c>
      <c r="S8" s="116">
        <f>F223</f>
        <v>0</v>
      </c>
      <c r="T8"/>
      <c r="U8" s="136" t="e">
        <f>(#REF!/$C$51*0.003413*0.75*0.7*0.39*0.95)/0.79</f>
        <v>#REF!</v>
      </c>
      <c r="V8" s="136">
        <f>(J8/$C$51*0.003413*0.75*0.7*0.39*0.95)/0.79</f>
        <v>5.3880455823094919E-2</v>
      </c>
      <c r="W8" s="136">
        <f>(M8/$C$51*0.003413*0.7*0.39*0.95)/0.79</f>
        <v>1.197343462735443E-2</v>
      </c>
    </row>
    <row r="9" spans="1:23" s="117" customFormat="1">
      <c r="A9" s="417"/>
      <c r="B9" s="441"/>
      <c r="C9" s="118" t="s">
        <v>7211</v>
      </c>
      <c r="D9" s="119">
        <v>12.1</v>
      </c>
      <c r="E9" s="120">
        <v>59.9</v>
      </c>
      <c r="F9" s="121">
        <v>43.2</v>
      </c>
      <c r="G9" s="137">
        <v>18.100000000000001</v>
      </c>
      <c r="H9" s="123">
        <f>F9-D9</f>
        <v>31.1</v>
      </c>
      <c r="I9" s="124">
        <f>H9/1000*$C$48*$C$50</f>
        <v>3.0217879600000004E-2</v>
      </c>
      <c r="J9" s="125">
        <f>H9/1000*$C$48*$C$49*$C$51</f>
        <v>100.9729609</v>
      </c>
      <c r="K9" s="126">
        <f>G9-D9</f>
        <v>6.0000000000000018</v>
      </c>
      <c r="L9" s="124">
        <f>K9/1000*$C$48*$C$50</f>
        <v>5.8298160000000024E-3</v>
      </c>
      <c r="M9" s="125">
        <f>K9/1000*$C$48*$C$49*$C$51</f>
        <v>19.480314000000007</v>
      </c>
      <c r="N9" s="127">
        <f>F235</f>
        <v>0</v>
      </c>
      <c r="O9" s="128">
        <f>F236</f>
        <v>0</v>
      </c>
      <c r="P9" s="129">
        <f>F248</f>
        <v>0</v>
      </c>
      <c r="Q9" s="130">
        <f>F249</f>
        <v>0</v>
      </c>
      <c r="R9" s="129">
        <f>F260</f>
        <v>0</v>
      </c>
      <c r="S9" s="130">
        <f>F261</f>
        <v>0</v>
      </c>
      <c r="T9"/>
      <c r="U9" s="136" t="e">
        <f>(#REF!/$C$51*0.003413*0.75*0.7*0.39*0.95)/0.79</f>
        <v>#REF!</v>
      </c>
      <c r="V9" s="136">
        <f>(J9/$C$51*0.003413*0.7*0.75*0.39*0.95)/0.79</f>
        <v>8.2141283142071184E-2</v>
      </c>
      <c r="W9" s="136">
        <f>(M9/$C$51*0.003413*0.7*0.39*0.95)/0.79</f>
        <v>2.112959051886076E-2</v>
      </c>
    </row>
    <row r="10" spans="1:23" s="117" customFormat="1">
      <c r="A10" s="417"/>
      <c r="B10" s="131" t="s">
        <v>723</v>
      </c>
      <c r="C10" s="118" t="s">
        <v>7212</v>
      </c>
      <c r="D10" s="119">
        <v>5.55</v>
      </c>
      <c r="E10" s="390">
        <v>21.9</v>
      </c>
      <c r="F10" s="443"/>
      <c r="G10" s="443"/>
      <c r="H10" s="443" t="s">
        <v>7213</v>
      </c>
      <c r="I10" s="443"/>
      <c r="J10" s="391"/>
      <c r="K10" s="390" t="s">
        <v>7213</v>
      </c>
      <c r="L10" s="443"/>
      <c r="M10" s="391"/>
      <c r="N10" s="438" t="s">
        <v>7213</v>
      </c>
      <c r="O10" s="439"/>
      <c r="P10" s="439" t="s">
        <v>7213</v>
      </c>
      <c r="Q10" s="440"/>
      <c r="R10" s="439" t="s">
        <v>7213</v>
      </c>
      <c r="S10" s="440"/>
      <c r="T10"/>
      <c r="U10" s="136" t="e">
        <f>(#REF!/$C$51*0.003413*0.75*0.7*0.39*0.95)/0.79</f>
        <v>#REF!</v>
      </c>
      <c r="V10"/>
    </row>
    <row r="11" spans="1:23" s="117" customFormat="1">
      <c r="A11" s="417"/>
      <c r="B11" s="441" t="s">
        <v>726</v>
      </c>
      <c r="C11" s="118" t="s">
        <v>722</v>
      </c>
      <c r="D11" s="119">
        <v>8.3333333333333339</v>
      </c>
      <c r="E11" s="390">
        <v>44.3</v>
      </c>
      <c r="F11" s="443"/>
      <c r="G11" s="443"/>
      <c r="H11" s="443" t="s">
        <v>7213</v>
      </c>
      <c r="I11" s="443"/>
      <c r="J11" s="391"/>
      <c r="K11" s="390" t="s">
        <v>7213</v>
      </c>
      <c r="L11" s="443"/>
      <c r="M11" s="391"/>
      <c r="N11" s="438" t="s">
        <v>7213</v>
      </c>
      <c r="O11" s="439"/>
      <c r="P11" s="439" t="s">
        <v>7213</v>
      </c>
      <c r="Q11" s="440"/>
      <c r="R11" s="439" t="s">
        <v>7213</v>
      </c>
      <c r="S11" s="440"/>
      <c r="T11"/>
      <c r="U11" s="136" t="e">
        <f>(#REF!/$C$51*0.003413*0.75*0.7*0.39*0.95)/0.79</f>
        <v>#REF!</v>
      </c>
      <c r="V11"/>
    </row>
    <row r="12" spans="1:23" s="117" customFormat="1" ht="15.75" thickBot="1">
      <c r="A12" s="418"/>
      <c r="B12" s="442"/>
      <c r="C12" s="132" t="s">
        <v>7214</v>
      </c>
      <c r="D12" s="133">
        <v>17.962962962962962</v>
      </c>
      <c r="E12" s="394">
        <v>46.3</v>
      </c>
      <c r="F12" s="444"/>
      <c r="G12" s="444"/>
      <c r="H12" s="444" t="s">
        <v>7213</v>
      </c>
      <c r="I12" s="444"/>
      <c r="J12" s="395"/>
      <c r="K12" s="394" t="s">
        <v>7213</v>
      </c>
      <c r="L12" s="444"/>
      <c r="M12" s="395"/>
      <c r="N12" s="445" t="s">
        <v>7213</v>
      </c>
      <c r="O12" s="446"/>
      <c r="P12" s="446" t="s">
        <v>7213</v>
      </c>
      <c r="Q12" s="447"/>
      <c r="R12" s="446" t="s">
        <v>7213</v>
      </c>
      <c r="S12" s="447"/>
      <c r="T12"/>
      <c r="U12" s="136" t="e">
        <f>(#REF!/$C$51*0.003413*0.75*0.7*0.39*0.95)/0.79</f>
        <v>#REF!</v>
      </c>
      <c r="V12"/>
    </row>
    <row r="13" spans="1:23" s="117" customFormat="1" ht="31.5" customHeight="1" thickBot="1">
      <c r="A13" s="91" t="s">
        <v>7268</v>
      </c>
      <c r="B13" s="91"/>
      <c r="C13" s="91"/>
      <c r="D13" s="92"/>
      <c r="E13" s="397" t="s">
        <v>7197</v>
      </c>
      <c r="F13" s="454"/>
      <c r="G13" s="398"/>
      <c r="H13" s="455">
        <v>2014</v>
      </c>
      <c r="I13" s="456"/>
      <c r="J13" s="457"/>
      <c r="K13" s="455">
        <v>2020</v>
      </c>
      <c r="L13" s="456"/>
      <c r="M13" s="457"/>
      <c r="N13" s="458" t="s">
        <v>7198</v>
      </c>
      <c r="O13" s="459"/>
      <c r="P13" s="459"/>
      <c r="Q13" s="459"/>
      <c r="R13" s="459"/>
      <c r="S13" s="459"/>
      <c r="T13"/>
      <c r="U13" s="404" t="s">
        <v>7199</v>
      </c>
      <c r="V13" s="404"/>
      <c r="W13" s="404"/>
    </row>
    <row r="14" spans="1:23" s="106" customFormat="1" ht="39" customHeight="1" thickBot="1">
      <c r="A14" s="93"/>
      <c r="B14" s="93"/>
      <c r="C14" s="94" t="s">
        <v>7200</v>
      </c>
      <c r="D14" s="95" t="s">
        <v>715</v>
      </c>
      <c r="E14" s="94">
        <v>2013</v>
      </c>
      <c r="F14" s="96">
        <v>2014</v>
      </c>
      <c r="G14" s="97" t="s">
        <v>7201</v>
      </c>
      <c r="H14" s="101" t="s">
        <v>7202</v>
      </c>
      <c r="I14" s="96" t="s">
        <v>7203</v>
      </c>
      <c r="J14" s="102" t="s">
        <v>7204</v>
      </c>
      <c r="K14" s="203" t="s">
        <v>7202</v>
      </c>
      <c r="L14" s="99" t="s">
        <v>7203</v>
      </c>
      <c r="M14" s="204" t="s">
        <v>7204</v>
      </c>
      <c r="N14" s="103" t="s">
        <v>7205</v>
      </c>
      <c r="O14" s="104" t="s">
        <v>7206</v>
      </c>
      <c r="P14" s="103" t="s">
        <v>7207</v>
      </c>
      <c r="Q14" s="105" t="s">
        <v>7206</v>
      </c>
      <c r="R14" s="103" t="s">
        <v>7208</v>
      </c>
      <c r="S14" s="105" t="s">
        <v>7206</v>
      </c>
      <c r="U14" s="106">
        <v>2013</v>
      </c>
      <c r="V14" s="106" t="s">
        <v>7209</v>
      </c>
      <c r="W14" s="106">
        <v>2020</v>
      </c>
    </row>
    <row r="15" spans="1:23" s="117" customFormat="1" ht="15.75" thickBot="1">
      <c r="A15" s="416" t="s">
        <v>7210</v>
      </c>
      <c r="B15" s="448" t="s">
        <v>795</v>
      </c>
      <c r="C15" s="107" t="s">
        <v>722</v>
      </c>
      <c r="D15" s="108">
        <f>All!Z11</f>
        <v>10.607371909985531</v>
      </c>
      <c r="E15" s="109">
        <v>39.4</v>
      </c>
      <c r="F15" s="110">
        <v>28.8</v>
      </c>
      <c r="G15" s="111">
        <v>11.8</v>
      </c>
      <c r="H15" s="117">
        <v>30.145131783275499</v>
      </c>
      <c r="I15" s="112">
        <f>H15/1000*$B$48</f>
        <v>2.6226264651449685E-2</v>
      </c>
      <c r="J15" s="108">
        <f>I15*$B$49</f>
        <v>32.546794432449062</v>
      </c>
      <c r="K15" s="117">
        <v>6.2718876527189842</v>
      </c>
      <c r="L15" s="112">
        <f>K15/1000*$B$48</f>
        <v>5.4565422578655163E-3</v>
      </c>
      <c r="M15" s="108">
        <f>L15*$B$49</f>
        <v>6.7715689420111058</v>
      </c>
      <c r="N15" s="113">
        <f>F55</f>
        <v>0</v>
      </c>
      <c r="O15" s="114">
        <f>F56</f>
        <v>0</v>
      </c>
      <c r="P15" s="115">
        <f>F68</f>
        <v>0</v>
      </c>
      <c r="Q15" s="116">
        <f>F69</f>
        <v>0</v>
      </c>
      <c r="R15" s="115">
        <f>F80</f>
        <v>0</v>
      </c>
      <c r="S15" s="116">
        <f>F81</f>
        <v>0</v>
      </c>
      <c r="T15"/>
      <c r="U15"/>
      <c r="V15"/>
    </row>
    <row r="16" spans="1:23" s="117" customFormat="1">
      <c r="A16" s="417"/>
      <c r="B16" s="441"/>
      <c r="C16" s="118" t="s">
        <v>7214</v>
      </c>
      <c r="D16" s="108">
        <f>All!Z12</f>
        <v>16.433510638297872</v>
      </c>
      <c r="E16" s="120">
        <v>59.9</v>
      </c>
      <c r="F16" s="121">
        <v>43.2</v>
      </c>
      <c r="G16" s="122">
        <v>18.100000000000001</v>
      </c>
      <c r="H16" s="117">
        <v>46.167553191489361</v>
      </c>
      <c r="I16" s="124">
        <f>H16/1000*$B$48</f>
        <v>4.0165771276595742E-2</v>
      </c>
      <c r="J16" s="125">
        <f>I16*$B$49</f>
        <v>49.845722154255313</v>
      </c>
      <c r="K16" s="117">
        <v>15.077127659574469</v>
      </c>
      <c r="L16" s="124">
        <f>K16/1000*$B$48</f>
        <v>1.3117101063829788E-2</v>
      </c>
      <c r="M16" s="125">
        <f>L16*$B$49</f>
        <v>16.278322420212767</v>
      </c>
      <c r="N16" s="202">
        <f>F93</f>
        <v>0</v>
      </c>
      <c r="O16" s="128">
        <f>F94</f>
        <v>0</v>
      </c>
      <c r="P16" s="200">
        <f>F106</f>
        <v>0</v>
      </c>
      <c r="Q16" s="130">
        <f>F107</f>
        <v>0</v>
      </c>
      <c r="R16" s="200">
        <f>F194</f>
        <v>0</v>
      </c>
      <c r="S16" s="130">
        <f>F195</f>
        <v>0</v>
      </c>
      <c r="T16"/>
      <c r="U16"/>
      <c r="V16"/>
    </row>
    <row r="17" spans="1:23" s="117" customFormat="1">
      <c r="A17" s="417"/>
      <c r="B17" s="201" t="s">
        <v>723</v>
      </c>
      <c r="C17" s="118" t="s">
        <v>7212</v>
      </c>
      <c r="D17" s="119">
        <v>3.6</v>
      </c>
      <c r="E17" s="390">
        <v>21.9</v>
      </c>
      <c r="F17" s="443"/>
      <c r="G17" s="391"/>
      <c r="H17" s="390" t="s">
        <v>7213</v>
      </c>
      <c r="I17" s="443"/>
      <c r="J17" s="391"/>
      <c r="K17" s="390" t="s">
        <v>7213</v>
      </c>
      <c r="L17" s="443"/>
      <c r="M17" s="391"/>
      <c r="N17" s="438" t="s">
        <v>7213</v>
      </c>
      <c r="O17" s="439"/>
      <c r="P17" s="439" t="s">
        <v>7213</v>
      </c>
      <c r="Q17" s="440"/>
      <c r="R17" s="439" t="s">
        <v>7213</v>
      </c>
      <c r="S17" s="440"/>
      <c r="T17"/>
      <c r="U17"/>
      <c r="V17"/>
    </row>
    <row r="18" spans="1:23" s="117" customFormat="1">
      <c r="A18" s="417"/>
      <c r="B18" s="441" t="s">
        <v>726</v>
      </c>
      <c r="C18" s="118" t="s">
        <v>7220</v>
      </c>
      <c r="D18" s="119">
        <v>9.6999999999999993</v>
      </c>
      <c r="E18" s="390">
        <v>44.3</v>
      </c>
      <c r="F18" s="443"/>
      <c r="G18" s="391"/>
      <c r="H18" s="390" t="s">
        <v>7213</v>
      </c>
      <c r="I18" s="443"/>
      <c r="J18" s="391"/>
      <c r="K18" s="390" t="s">
        <v>7213</v>
      </c>
      <c r="L18" s="443"/>
      <c r="M18" s="391"/>
      <c r="N18" s="438" t="s">
        <v>7213</v>
      </c>
      <c r="O18" s="439"/>
      <c r="P18" s="439" t="s">
        <v>7213</v>
      </c>
      <c r="Q18" s="440"/>
      <c r="R18" s="439" t="s">
        <v>7213</v>
      </c>
      <c r="S18" s="440"/>
      <c r="T18"/>
      <c r="U18"/>
      <c r="V18"/>
    </row>
    <row r="19" spans="1:23" s="117" customFormat="1" ht="15.75" thickBot="1">
      <c r="A19" s="453"/>
      <c r="B19" s="449"/>
      <c r="C19" s="132" t="s">
        <v>7269</v>
      </c>
      <c r="D19" s="133">
        <v>16.7</v>
      </c>
      <c r="E19" s="394">
        <v>46.3</v>
      </c>
      <c r="F19" s="444"/>
      <c r="G19" s="395"/>
      <c r="H19" s="394" t="s">
        <v>7213</v>
      </c>
      <c r="I19" s="444"/>
      <c r="J19" s="395"/>
      <c r="K19" s="394" t="s">
        <v>7213</v>
      </c>
      <c r="L19" s="444"/>
      <c r="M19" s="395"/>
      <c r="N19" s="450" t="s">
        <v>7213</v>
      </c>
      <c r="O19" s="451"/>
      <c r="P19" s="451" t="s">
        <v>7213</v>
      </c>
      <c r="Q19" s="452"/>
      <c r="R19" s="451" t="s">
        <v>7213</v>
      </c>
      <c r="S19" s="452"/>
      <c r="T19"/>
      <c r="U19"/>
      <c r="V19"/>
    </row>
    <row r="20" spans="1:23" s="117" customFormat="1">
      <c r="A20" s="416" t="s">
        <v>7215</v>
      </c>
      <c r="B20" s="448" t="s">
        <v>795</v>
      </c>
      <c r="C20" s="134" t="s">
        <v>725</v>
      </c>
      <c r="D20" s="108">
        <v>8.4</v>
      </c>
      <c r="E20" s="109">
        <v>39.5</v>
      </c>
      <c r="F20" s="110">
        <v>28.8</v>
      </c>
      <c r="G20" s="135">
        <v>11.8</v>
      </c>
      <c r="H20" s="123">
        <f>F20-D20</f>
        <v>20.399999999999999</v>
      </c>
      <c r="I20" s="124">
        <f>H20/1000*$C$48*$C$50</f>
        <v>1.9821374399999998E-2</v>
      </c>
      <c r="J20" s="125">
        <f>H20/1000*$C$48*$C$49*$C$51</f>
        <v>66.233067599999998</v>
      </c>
      <c r="K20" s="126">
        <f>G20-D20</f>
        <v>3.4000000000000004</v>
      </c>
      <c r="L20" s="124">
        <f>K20/1000*$C$48*$C$50</f>
        <v>3.3035624000000005E-3</v>
      </c>
      <c r="M20" s="125">
        <f>K20/1000*$C$48*$C$49*$C$51</f>
        <v>11.038844600000001</v>
      </c>
      <c r="N20" s="113">
        <f>F209</f>
        <v>0</v>
      </c>
      <c r="O20" s="114">
        <f>F210</f>
        <v>0</v>
      </c>
      <c r="P20" s="115">
        <f>F222</f>
        <v>0</v>
      </c>
      <c r="Q20" s="116">
        <f>F223</f>
        <v>0</v>
      </c>
      <c r="R20" s="115">
        <f>F234</f>
        <v>0</v>
      </c>
      <c r="S20" s="116">
        <f>F235</f>
        <v>0</v>
      </c>
      <c r="T20"/>
      <c r="U20" s="136" t="e">
        <f>(#REF!/$C$51*0.003413*0.75*0.7*0.39*0.95)/0.79</f>
        <v>#REF!</v>
      </c>
      <c r="V20" s="136">
        <f>(J20/$C$51*0.003413*0.75*0.7*0.39*0.95)/0.79</f>
        <v>5.3880455823094919E-2</v>
      </c>
      <c r="W20" s="136">
        <f>(M20/$C$51*0.003413*0.7*0.39*0.95)/0.79</f>
        <v>1.197343462735443E-2</v>
      </c>
    </row>
    <row r="21" spans="1:23" s="117" customFormat="1">
      <c r="A21" s="417"/>
      <c r="B21" s="441"/>
      <c r="C21" s="118" t="s">
        <v>7211</v>
      </c>
      <c r="D21" s="119">
        <v>12.1</v>
      </c>
      <c r="E21" s="120">
        <v>59.9</v>
      </c>
      <c r="F21" s="121">
        <v>43.2</v>
      </c>
      <c r="G21" s="137">
        <v>18.100000000000001</v>
      </c>
      <c r="H21" s="123">
        <f>F21-D21</f>
        <v>31.1</v>
      </c>
      <c r="I21" s="124">
        <f>H21/1000*$C$48*$C$50</f>
        <v>3.0217879600000004E-2</v>
      </c>
      <c r="J21" s="125">
        <f>H21/1000*$C$48*$C$49*$C$51</f>
        <v>100.9729609</v>
      </c>
      <c r="K21" s="126">
        <f>G21-D21</f>
        <v>6.0000000000000018</v>
      </c>
      <c r="L21" s="124">
        <f>K21/1000*$C$48*$C$50</f>
        <v>5.8298160000000024E-3</v>
      </c>
      <c r="M21" s="125">
        <f>K21/1000*$C$48*$C$49*$C$51</f>
        <v>19.480314000000007</v>
      </c>
      <c r="N21" s="202">
        <f>F247</f>
        <v>0</v>
      </c>
      <c r="O21" s="128">
        <f>F248</f>
        <v>0</v>
      </c>
      <c r="P21" s="200">
        <f>F260</f>
        <v>0</v>
      </c>
      <c r="Q21" s="130">
        <f>F261</f>
        <v>0</v>
      </c>
      <c r="R21" s="200">
        <f>F272</f>
        <v>0</v>
      </c>
      <c r="S21" s="130">
        <f>F273</f>
        <v>0</v>
      </c>
      <c r="T21"/>
      <c r="U21" s="136" t="e">
        <f>(#REF!/$C$51*0.003413*0.75*0.7*0.39*0.95)/0.79</f>
        <v>#REF!</v>
      </c>
      <c r="V21" s="136">
        <f>(J21/$C$51*0.003413*0.7*0.75*0.39*0.95)/0.79</f>
        <v>8.2141283142071184E-2</v>
      </c>
      <c r="W21" s="136">
        <f>(M21/$C$51*0.003413*0.7*0.39*0.95)/0.79</f>
        <v>2.112959051886076E-2</v>
      </c>
    </row>
    <row r="22" spans="1:23" s="117" customFormat="1">
      <c r="A22" s="417"/>
      <c r="B22" s="201" t="s">
        <v>723</v>
      </c>
      <c r="C22" s="118" t="s">
        <v>7212</v>
      </c>
      <c r="D22" s="119">
        <v>5.55</v>
      </c>
      <c r="E22" s="390">
        <v>21.9</v>
      </c>
      <c r="F22" s="443"/>
      <c r="G22" s="443"/>
      <c r="H22" s="443" t="s">
        <v>7213</v>
      </c>
      <c r="I22" s="443"/>
      <c r="J22" s="391"/>
      <c r="K22" s="390" t="s">
        <v>7213</v>
      </c>
      <c r="L22" s="443"/>
      <c r="M22" s="391"/>
      <c r="N22" s="438" t="s">
        <v>7213</v>
      </c>
      <c r="O22" s="439"/>
      <c r="P22" s="439" t="s">
        <v>7213</v>
      </c>
      <c r="Q22" s="440"/>
      <c r="R22" s="439" t="s">
        <v>7213</v>
      </c>
      <c r="S22" s="440"/>
      <c r="T22"/>
      <c r="U22" s="136" t="e">
        <f>(#REF!/$C$51*0.003413*0.75*0.7*0.39*0.95)/0.79</f>
        <v>#REF!</v>
      </c>
      <c r="V22"/>
    </row>
    <row r="23" spans="1:23" s="117" customFormat="1">
      <c r="A23" s="417"/>
      <c r="B23" s="441" t="s">
        <v>726</v>
      </c>
      <c r="C23" s="118" t="s">
        <v>722</v>
      </c>
      <c r="D23" s="119">
        <v>8.3333333333333339</v>
      </c>
      <c r="E23" s="390">
        <v>44.3</v>
      </c>
      <c r="F23" s="443"/>
      <c r="G23" s="443"/>
      <c r="H23" s="443" t="s">
        <v>7213</v>
      </c>
      <c r="I23" s="443"/>
      <c r="J23" s="391"/>
      <c r="K23" s="390" t="s">
        <v>7213</v>
      </c>
      <c r="L23" s="443"/>
      <c r="M23" s="391"/>
      <c r="N23" s="438" t="s">
        <v>7213</v>
      </c>
      <c r="O23" s="439"/>
      <c r="P23" s="439" t="s">
        <v>7213</v>
      </c>
      <c r="Q23" s="440"/>
      <c r="R23" s="439" t="s">
        <v>7213</v>
      </c>
      <c r="S23" s="440"/>
      <c r="T23"/>
      <c r="U23" s="136" t="e">
        <f>(#REF!/$C$51*0.003413*0.75*0.7*0.39*0.95)/0.79</f>
        <v>#REF!</v>
      </c>
      <c r="V23"/>
    </row>
    <row r="24" spans="1:23" s="117" customFormat="1" ht="15.75" thickBot="1">
      <c r="A24" s="418"/>
      <c r="B24" s="442"/>
      <c r="C24" s="132" t="s">
        <v>7214</v>
      </c>
      <c r="D24" s="133">
        <v>17.962962962962962</v>
      </c>
      <c r="E24" s="394">
        <v>46.3</v>
      </c>
      <c r="F24" s="444"/>
      <c r="G24" s="444"/>
      <c r="H24" s="444" t="s">
        <v>7213</v>
      </c>
      <c r="I24" s="444"/>
      <c r="J24" s="395"/>
      <c r="K24" s="394" t="s">
        <v>7213</v>
      </c>
      <c r="L24" s="444"/>
      <c r="M24" s="395"/>
      <c r="N24" s="445" t="s">
        <v>7213</v>
      </c>
      <c r="O24" s="446"/>
      <c r="P24" s="446" t="s">
        <v>7213</v>
      </c>
      <c r="Q24" s="447"/>
      <c r="R24" s="446" t="s">
        <v>7213</v>
      </c>
      <c r="S24" s="447"/>
      <c r="T24"/>
      <c r="U24" s="136" t="e">
        <f>(#REF!/$C$51*0.003413*0.75*0.7*0.39*0.95)/0.79</f>
        <v>#REF!</v>
      </c>
      <c r="V24"/>
    </row>
    <row r="25" spans="1:23" s="117" customFormat="1">
      <c r="A25" s="138"/>
      <c r="B25" s="139"/>
      <c r="C25" s="140"/>
      <c r="D25" s="140"/>
      <c r="E25" s="140"/>
      <c r="F25" s="140"/>
      <c r="G25" s="141"/>
      <c r="M25" s="142"/>
      <c r="S25"/>
      <c r="T25"/>
      <c r="U25"/>
      <c r="V25"/>
    </row>
    <row r="26" spans="1:23" s="117" customFormat="1">
      <c r="A26" s="142"/>
      <c r="B26" s="142"/>
      <c r="C26" s="142"/>
      <c r="D26" s="142"/>
      <c r="E26" s="142"/>
      <c r="F26" s="142"/>
      <c r="G26" s="142"/>
      <c r="M26" s="142"/>
      <c r="S26"/>
      <c r="T26"/>
      <c r="U26"/>
      <c r="V26"/>
    </row>
    <row r="27" spans="1:23" s="117" customFormat="1">
      <c r="A27" s="142"/>
      <c r="B27" s="142"/>
      <c r="C27" s="142"/>
      <c r="D27" s="142"/>
      <c r="E27" s="142"/>
      <c r="F27" s="142"/>
      <c r="G27" s="142"/>
      <c r="M27" s="142"/>
      <c r="S27"/>
      <c r="T27"/>
      <c r="U27"/>
      <c r="V27"/>
    </row>
    <row r="28" spans="1:23" s="117" customFormat="1">
      <c r="A28" s="142"/>
      <c r="B28" s="142"/>
      <c r="C28" s="142"/>
      <c r="D28" s="142"/>
      <c r="E28" s="142"/>
      <c r="F28" s="142"/>
      <c r="G28" s="142"/>
      <c r="I28" s="117">
        <v>30.145131783275499</v>
      </c>
      <c r="J28" s="117">
        <v>6.2718876527189842</v>
      </c>
      <c r="M28" s="142"/>
      <c r="V28"/>
    </row>
    <row r="29" spans="1:23" s="117" customFormat="1">
      <c r="A29" s="142"/>
      <c r="B29" s="142"/>
      <c r="C29" s="142"/>
      <c r="D29" s="142"/>
      <c r="E29" s="142"/>
      <c r="F29" s="142"/>
      <c r="G29" s="142"/>
      <c r="I29" s="117">
        <v>46.167553191489361</v>
      </c>
      <c r="J29" s="117">
        <v>15.077127659574469</v>
      </c>
      <c r="M29" s="142"/>
      <c r="V29"/>
    </row>
    <row r="30" spans="1:23" s="117" customFormat="1">
      <c r="A30" s="142"/>
      <c r="B30" s="142"/>
      <c r="C30" s="142"/>
      <c r="D30" s="142"/>
      <c r="E30" s="142"/>
      <c r="F30" s="142"/>
      <c r="G30" s="142"/>
      <c r="M30" s="142"/>
      <c r="V30"/>
    </row>
    <row r="31" spans="1:23" s="117" customFormat="1">
      <c r="A31" s="142"/>
      <c r="B31" s="142"/>
      <c r="C31" s="142"/>
      <c r="D31" s="142"/>
      <c r="E31" s="142"/>
      <c r="F31" s="142"/>
      <c r="G31" s="142"/>
      <c r="M31" s="142"/>
      <c r="V31"/>
    </row>
    <row r="33" spans="1:3">
      <c r="B33" t="s">
        <v>7263</v>
      </c>
    </row>
    <row r="36" spans="1:3">
      <c r="B36" t="s">
        <v>7264</v>
      </c>
    </row>
    <row r="47" spans="1:3">
      <c r="A47" s="142"/>
      <c r="B47" s="121" t="s">
        <v>7210</v>
      </c>
      <c r="C47" s="121" t="s">
        <v>7215</v>
      </c>
    </row>
    <row r="48" spans="1:3">
      <c r="A48" s="121" t="s">
        <v>7216</v>
      </c>
      <c r="B48" s="121">
        <v>0.87</v>
      </c>
      <c r="C48" s="121">
        <v>0.89800000000000002</v>
      </c>
    </row>
    <row r="49" spans="1:3">
      <c r="A49" s="121" t="s">
        <v>7217</v>
      </c>
      <c r="B49" s="121">
        <v>1241</v>
      </c>
      <c r="C49" s="121">
        <v>3500</v>
      </c>
    </row>
    <row r="50" spans="1:3">
      <c r="A50" s="121" t="s">
        <v>7218</v>
      </c>
      <c r="B50" s="121">
        <v>1</v>
      </c>
      <c r="C50" s="121">
        <v>1.0820000000000001</v>
      </c>
    </row>
    <row r="51" spans="1:3">
      <c r="A51" s="121" t="s">
        <v>7219</v>
      </c>
      <c r="B51" s="121">
        <v>1</v>
      </c>
      <c r="C51" s="121">
        <v>1.0329999999999999</v>
      </c>
    </row>
  </sheetData>
  <mergeCells count="94">
    <mergeCell ref="E1:G1"/>
    <mergeCell ref="H1:J1"/>
    <mergeCell ref="K1:M1"/>
    <mergeCell ref="N1:S1"/>
    <mergeCell ref="U1:W1"/>
    <mergeCell ref="P5:Q5"/>
    <mergeCell ref="R5:S5"/>
    <mergeCell ref="B6:B7"/>
    <mergeCell ref="E6:G6"/>
    <mergeCell ref="H6:J6"/>
    <mergeCell ref="K6:M6"/>
    <mergeCell ref="N6:O6"/>
    <mergeCell ref="P6:Q6"/>
    <mergeCell ref="R6:S6"/>
    <mergeCell ref="E7:G7"/>
    <mergeCell ref="E5:G5"/>
    <mergeCell ref="H5:J5"/>
    <mergeCell ref="K5:M5"/>
    <mergeCell ref="N5:O5"/>
    <mergeCell ref="H7:J7"/>
    <mergeCell ref="K7:M7"/>
    <mergeCell ref="P7:Q7"/>
    <mergeCell ref="R7:S7"/>
    <mergeCell ref="A8:A12"/>
    <mergeCell ref="B8:B9"/>
    <mergeCell ref="E10:G10"/>
    <mergeCell ref="H10:J10"/>
    <mergeCell ref="K10:M10"/>
    <mergeCell ref="N10:O10"/>
    <mergeCell ref="P10:Q10"/>
    <mergeCell ref="R10:S10"/>
    <mergeCell ref="A3:A7"/>
    <mergeCell ref="B3:B4"/>
    <mergeCell ref="N7:O7"/>
    <mergeCell ref="B11:B12"/>
    <mergeCell ref="E11:G11"/>
    <mergeCell ref="H11:J11"/>
    <mergeCell ref="K11:M11"/>
    <mergeCell ref="N11:O11"/>
    <mergeCell ref="R11:S11"/>
    <mergeCell ref="E12:G12"/>
    <mergeCell ref="H12:J12"/>
    <mergeCell ref="K12:M12"/>
    <mergeCell ref="N12:O12"/>
    <mergeCell ref="P12:Q12"/>
    <mergeCell ref="R12:S12"/>
    <mergeCell ref="P11:Q11"/>
    <mergeCell ref="E13:G13"/>
    <mergeCell ref="H13:J13"/>
    <mergeCell ref="K13:M13"/>
    <mergeCell ref="N13:S13"/>
    <mergeCell ref="U13:W13"/>
    <mergeCell ref="A15:A19"/>
    <mergeCell ref="B15:B16"/>
    <mergeCell ref="E17:G17"/>
    <mergeCell ref="H17:J17"/>
    <mergeCell ref="K17:M17"/>
    <mergeCell ref="N17:O17"/>
    <mergeCell ref="P17:Q17"/>
    <mergeCell ref="R17:S17"/>
    <mergeCell ref="B18:B19"/>
    <mergeCell ref="E18:G18"/>
    <mergeCell ref="H18:J18"/>
    <mergeCell ref="K18:M18"/>
    <mergeCell ref="N18:O18"/>
    <mergeCell ref="P18:Q18"/>
    <mergeCell ref="R18:S18"/>
    <mergeCell ref="E19:G19"/>
    <mergeCell ref="H19:J19"/>
    <mergeCell ref="K19:M19"/>
    <mergeCell ref="N19:O19"/>
    <mergeCell ref="P19:Q19"/>
    <mergeCell ref="R19:S19"/>
    <mergeCell ref="A20:A24"/>
    <mergeCell ref="B20:B21"/>
    <mergeCell ref="E22:G22"/>
    <mergeCell ref="H22:J22"/>
    <mergeCell ref="K22:M22"/>
    <mergeCell ref="N22:O22"/>
    <mergeCell ref="P22:Q22"/>
    <mergeCell ref="R22:S22"/>
    <mergeCell ref="B23:B24"/>
    <mergeCell ref="E23:G23"/>
    <mergeCell ref="H23:J23"/>
    <mergeCell ref="K23:M23"/>
    <mergeCell ref="N23:O23"/>
    <mergeCell ref="P23:Q23"/>
    <mergeCell ref="R23:S23"/>
    <mergeCell ref="E24:G24"/>
    <mergeCell ref="H24:J24"/>
    <mergeCell ref="K24:M24"/>
    <mergeCell ref="N24:O24"/>
    <mergeCell ref="P24:Q24"/>
    <mergeCell ref="R24:S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82317C-0493-44BC-BC58-1553577C8EB7}"/>
</file>

<file path=customXml/itemProps2.xml><?xml version="1.0" encoding="utf-8"?>
<ds:datastoreItem xmlns:ds="http://schemas.openxmlformats.org/officeDocument/2006/customXml" ds:itemID="{1BE925FC-831A-462E-AE8B-21A0B8E6CB10}"/>
</file>

<file path=customXml/itemProps3.xml><?xml version="1.0" encoding="utf-8"?>
<ds:datastoreItem xmlns:ds="http://schemas.openxmlformats.org/officeDocument/2006/customXml" ds:itemID="{0F39495E-4084-41E1-92E5-54A61F5737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8</vt:i4>
      </vt:variant>
    </vt:vector>
  </HeadingPairs>
  <TitlesOfParts>
    <vt:vector size="27" baseType="lpstr">
      <vt:lpstr>All</vt:lpstr>
      <vt:lpstr>Bulb Type Conversion</vt:lpstr>
      <vt:lpstr>DW Mapping</vt:lpstr>
      <vt:lpstr>Baseline Shift DI</vt:lpstr>
      <vt:lpstr>Baseline Shift</vt:lpstr>
      <vt:lpstr>O&amp;M Table</vt:lpstr>
      <vt:lpstr>RES LED O&amp;M</vt:lpstr>
      <vt:lpstr>C&amp;I LED O&amp;M</vt:lpstr>
      <vt:lpstr>Baseline creation document</vt:lpstr>
      <vt:lpstr>High W Decorative</vt:lpstr>
      <vt:lpstr>High W Directional</vt:lpstr>
      <vt:lpstr>CEE Requirements</vt:lpstr>
      <vt:lpstr>CEE Replacement Lamps</vt:lpstr>
      <vt:lpstr>RLS Pricing</vt:lpstr>
      <vt:lpstr>QPL LEDS</vt:lpstr>
      <vt:lpstr>Sheet1</vt:lpstr>
      <vt:lpstr>RAW_TRM_queryforKate</vt:lpstr>
      <vt:lpstr>Sheet2</vt:lpstr>
      <vt:lpstr>ReadMe</vt:lpstr>
      <vt:lpstr>Greater10W</vt:lpstr>
      <vt:lpstr>Greater15W</vt:lpstr>
      <vt:lpstr>Greater20W</vt:lpstr>
      <vt:lpstr>Less10W</vt:lpstr>
      <vt:lpstr>Less15W</vt:lpstr>
      <vt:lpstr>Less20W</vt:lpstr>
      <vt:lpstr>'CEE Replacement Lamps'!Print_Area</vt:lpstr>
      <vt:lpstr>'RES LED O&amp;M'!RDR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Clark</dc:creator>
  <cp:lastModifiedBy>Samuel Dent</cp:lastModifiedBy>
  <dcterms:created xsi:type="dcterms:W3CDTF">2014-12-11T17:14:58Z</dcterms:created>
  <dcterms:modified xsi:type="dcterms:W3CDTF">2015-05-21T17:58:59Z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</Properties>
</file>